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sem5\INT217INTRODUCTION TO DATA MANAGEMENT\project_dataset\"/>
    </mc:Choice>
  </mc:AlternateContent>
  <xr:revisionPtr revIDLastSave="0" documentId="13_ncr:1_{FA9962AF-4B79-4E47-8656-C4F20CACBAA1}" xr6:coauthVersionLast="47" xr6:coauthVersionMax="47" xr10:uidLastSave="{00000000-0000-0000-0000-000000000000}"/>
  <bookViews>
    <workbookView xWindow="-108" yWindow="-108" windowWidth="23256" windowHeight="13176" activeTab="3" xr2:uid="{FA6FBFB7-E026-40AA-ADF8-96AD86E2A64E}"/>
  </bookViews>
  <sheets>
    <sheet name="Orders" sheetId="1" r:id="rId1"/>
    <sheet name="Sheet3" sheetId="4" r:id="rId2"/>
    <sheet name="pivort_tables" sheetId="2" r:id="rId3"/>
    <sheet name="dashboard" sheetId="3" r:id="rId4"/>
    <sheet name="Sheet4" sheetId="5" r:id="rId5"/>
  </sheets>
  <externalReferences>
    <externalReference r:id="rId6"/>
  </externalReferences>
  <definedNames>
    <definedName name="_xlnm._FilterDatabase" localSheetId="0" hidden="1">Orders!$A$1:$W$9995</definedName>
    <definedName name="Slicer_Ship_Mode">#N/A</definedName>
  </definedNames>
  <calcPr calcId="191029"/>
  <pivotCaches>
    <pivotCache cacheId="1" r:id="rId7"/>
  </pivotCaches>
  <fileRecoveryPr repairLoad="1"/>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2" l="1"/>
  <c r="L36" i="2"/>
  <c r="H36" i="2"/>
  <c r="N25" i="2"/>
  <c r="N19" i="2"/>
  <c r="J19" i="2"/>
  <c r="N8" i="2"/>
  <c r="H9" i="2"/>
  <c r="H4" i="2"/>
  <c r="L35" i="2"/>
  <c r="H35" i="2"/>
  <c r="L27" i="2"/>
  <c r="N18" i="2"/>
  <c r="J18" i="2"/>
  <c r="N7" i="2"/>
  <c r="H8" i="2"/>
  <c r="H3" i="2"/>
  <c r="L34" i="2"/>
  <c r="H34" i="2"/>
  <c r="L26" i="2"/>
  <c r="J17" i="2"/>
  <c r="L9" i="2"/>
  <c r="H7" i="2"/>
  <c r="N37" i="2"/>
  <c r="J37" i="2"/>
  <c r="J27" i="2"/>
  <c r="L25" i="2"/>
  <c r="L20" i="2"/>
  <c r="H20" i="2"/>
  <c r="L8" i="2"/>
  <c r="N36" i="2"/>
  <c r="J36" i="2"/>
  <c r="J26" i="2"/>
  <c r="H27" i="2"/>
  <c r="L19" i="2"/>
  <c r="H19" i="2"/>
  <c r="L7" i="2"/>
  <c r="N35" i="2"/>
  <c r="J35" i="2"/>
  <c r="J25" i="2"/>
  <c r="L18" i="2"/>
  <c r="H18" i="2"/>
  <c r="J9" i="2"/>
  <c r="N34" i="2"/>
  <c r="N27" i="2"/>
  <c r="L17" i="2"/>
  <c r="H17" i="2"/>
  <c r="J8" i="2"/>
  <c r="H37" i="2"/>
  <c r="N20" i="2"/>
  <c r="J20" i="2"/>
  <c r="J7" i="2"/>
  <c r="N17" i="2"/>
  <c r="H26" i="2"/>
  <c r="J34" i="2"/>
  <c r="H25" i="2"/>
  <c r="L37" i="2"/>
  <c r="N26" i="2"/>
  <c r="N9" i="2"/>
  <c r="H13" i="2"/>
  <c r="I5" i="2" l="1"/>
  <c r="I4" i="2"/>
  <c r="I3" i="2"/>
  <c r="I17" i="2"/>
  <c r="I18" i="2"/>
  <c r="I19" i="2"/>
  <c r="I20" i="2"/>
  <c r="K17" i="2"/>
  <c r="K18" i="2"/>
  <c r="K19" i="2"/>
  <c r="K20" i="2"/>
  <c r="M17" i="2"/>
  <c r="M18" i="2"/>
  <c r="M19" i="2"/>
  <c r="M20" i="2"/>
  <c r="O17" i="2"/>
  <c r="O18" i="2"/>
  <c r="O19" i="2"/>
  <c r="O20" i="2"/>
  <c r="O25" i="2"/>
  <c r="O26" i="2"/>
  <c r="O27" i="2"/>
  <c r="O34" i="2"/>
  <c r="O35" i="2"/>
  <c r="O36" i="2"/>
  <c r="O37" i="2"/>
  <c r="I34" i="2"/>
  <c r="I35" i="2"/>
  <c r="I36" i="2"/>
  <c r="I37" i="2"/>
  <c r="K36" i="2"/>
  <c r="K37" i="2"/>
  <c r="M34" i="2"/>
  <c r="M35" i="2"/>
  <c r="M36" i="2"/>
  <c r="M37" i="2"/>
  <c r="K34" i="2"/>
  <c r="K35" i="2"/>
  <c r="I25" i="2"/>
  <c r="I26" i="2"/>
  <c r="I27" i="2"/>
  <c r="K25" i="2"/>
  <c r="M25" i="2"/>
  <c r="M26" i="2"/>
  <c r="M27" i="2"/>
  <c r="K26" i="2"/>
  <c r="K27" i="2"/>
  <c r="M7" i="2"/>
  <c r="M8" i="2"/>
  <c r="M9" i="2"/>
  <c r="O7" i="2"/>
  <c r="O8" i="2"/>
  <c r="O9" i="2"/>
  <c r="K7" i="2"/>
  <c r="K8" i="2"/>
  <c r="K9" i="2"/>
  <c r="I7" i="2"/>
  <c r="I8" i="2"/>
  <c r="I9" i="2"/>
</calcChain>
</file>

<file path=xl/sharedStrings.xml><?xml version="1.0" encoding="utf-8"?>
<sst xmlns="http://schemas.openxmlformats.org/spreadsheetml/2006/main" count="224423" uniqueCount="10971">
  <si>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</si>
  <si>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</si>
  <si>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</si>
  <si>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</si>
  <si>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</si>
  <si>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</si>
  <si>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</si>
  <si>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</si>
  <si>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</si>
  <si>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</si>
  <si>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</si>
  <si>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</si>
  <si>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</si>
  <si>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</si>
  <si>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</si>
  <si>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</si>
  <si>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</si>
  <si>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</si>
  <si>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</si>
  <si>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</si>
  <si>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</si>
  <si>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</si>
  <si>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</si>
  <si>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</si>
  <si>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</si>
  <si>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</si>
  <si>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</si>
  <si>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</si>
  <si>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</si>
  <si>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</si>
  <si>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</si>
  <si>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</si>
  <si>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</si>
  <si>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</si>
  <si>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</si>
  <si>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</si>
  <si>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</si>
  <si>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</si>
  <si>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</si>
  <si>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</si>
  <si>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</si>
  <si>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</si>
  <si>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</si>
  <si>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</si>
  <si>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</si>
  <si>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</si>
  <si>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</si>
  <si>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</si>
  <si>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</si>
  <si>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</si>
  <si>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</si>
  <si>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</si>
  <si>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</si>
  <si>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</si>
  <si>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</si>
  <si>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</si>
  <si>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</si>
  <si>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</si>
  <si>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</si>
  <si>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</si>
  <si>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</si>
  <si>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</si>
  <si>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</si>
  <si>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</si>
  <si>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</si>
  <si>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</si>
  <si>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</si>
  <si>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</si>
  <si>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</si>
  <si>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</si>
  <si>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</si>
  <si>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</si>
  <si>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</si>
  <si>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</si>
  <si>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</si>
  <si>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</si>
  <si>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</si>
  <si>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</si>
  <si>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</si>
  <si>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</si>
  <si>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</si>
  <si>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</si>
  <si>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</si>
  <si>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</si>
  <si>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</si>
  <si>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</si>
  <si>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</si>
  <si>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</si>
  <si>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</si>
  <si>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</si>
  <si>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</si>
  <si>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</si>
  <si>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</si>
  <si>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</si>
  <si>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</si>
  <si>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</si>
  <si>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</si>
  <si>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</si>
  <si>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</si>
  <si>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</si>
  <si>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</si>
  <si>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</si>
  <si>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</si>
  <si>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</si>
  <si>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</si>
  <si>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</si>
  <si>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</si>
  <si>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</si>
  <si>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</si>
  <si>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</si>
  <si>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</si>
  <si>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</si>
  <si>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</si>
  <si>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</si>
  <si>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</si>
  <si>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</si>
  <si>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</si>
  <si>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</si>
  <si>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</si>
  <si>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</si>
  <si>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</si>
  <si>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</si>
  <si>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</si>
  <si>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</si>
  <si>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</si>
  <si>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</si>
  <si>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</si>
  <si>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</si>
  <si>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</si>
  <si>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</si>
  <si>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</si>
  <si>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</si>
  <si>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</si>
  <si>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</si>
  <si>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</si>
  <si>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</si>
  <si>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</si>
  <si>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</si>
  <si>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</si>
  <si>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</si>
  <si>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</si>
  <si>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</si>
  <si>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</si>
  <si>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</si>
  <si>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</si>
  <si>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</si>
  <si>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</si>
  <si>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</si>
  <si>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</si>
  <si>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</si>
  <si>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</si>
  <si>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</si>
  <si>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</si>
  <si>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</si>
  <si>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</si>
  <si>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</si>
  <si>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</si>
  <si>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</si>
  <si>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</si>
  <si>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</si>
  <si>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</si>
  <si>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</si>
  <si>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</si>
  <si>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</si>
  <si>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</si>
  <si>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</si>
  <si>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</si>
  <si>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</si>
  <si>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</si>
  <si>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</si>
  <si>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</si>
  <si>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</si>
  <si>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</si>
  <si>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</si>
  <si>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</si>
  <si>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</si>
  <si>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</si>
  <si>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</si>
  <si>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</si>
  <si>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</si>
  <si>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</si>
  <si>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</si>
  <si>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</si>
  <si>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</si>
  <si>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</si>
  <si>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</si>
  <si>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</si>
  <si>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</si>
  <si>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</si>
  <si>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</si>
  <si>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</si>
  <si>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</si>
  <si>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</si>
  <si>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</si>
  <si>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</si>
  <si>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</si>
  <si>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</si>
  <si>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</si>
  <si>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</si>
  <si>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</si>
  <si>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</si>
  <si>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</si>
  <si>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</si>
  <si>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</si>
  <si>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</si>
  <si>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</si>
  <si>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</si>
  <si>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</si>
  <si>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</si>
  <si>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</si>
  <si>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</si>
  <si>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</si>
  <si>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</si>
  <si>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</si>
  <si>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</si>
  <si>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</si>
  <si>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</si>
  <si>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</si>
  <si>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</si>
  <si>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</si>
  <si>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</si>
  <si>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</si>
  <si>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</si>
  <si>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</si>
  <si>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</si>
  <si>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</si>
  <si>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</si>
  <si>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</si>
  <si>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</si>
  <si>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</si>
  <si>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</si>
  <si>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</si>
  <si>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</si>
  <si>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</si>
  <si>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</si>
  <si>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</si>
  <si>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</si>
  <si>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</si>
  <si>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</si>
  <si>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</si>
  <si>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</si>
  <si>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</si>
  <si>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</si>
  <si>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</si>
  <si>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</si>
  <si>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</si>
  <si>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</si>
  <si>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</si>
  <si>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</si>
  <si>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</si>
  <si>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</si>
  <si>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</si>
  <si>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</si>
  <si>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</si>
  <si>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</si>
  <si>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</si>
  <si>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</si>
  <si>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</si>
  <si>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</si>
  <si>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</si>
  <si>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</si>
  <si>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</si>
  <si>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</si>
  <si>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</si>
  <si>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</si>
  <si>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</si>
  <si>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</si>
  <si>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</si>
  <si>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</si>
  <si>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</si>
  <si>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</si>
  <si>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</si>
  <si>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</si>
  <si>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</si>
  <si>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</si>
  <si>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</si>
  <si>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</si>
  <si>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</si>
  <si>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</si>
  <si>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</si>
  <si>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</si>
  <si>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</si>
  <si>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</si>
  <si>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</si>
  <si>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</si>
  <si>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</si>
  <si>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</si>
  <si>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</si>
  <si>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</si>
  <si>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</si>
  <si>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</si>
  <si>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</si>
  <si>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</si>
  <si>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</si>
  <si>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</si>
  <si>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</si>
  <si>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</si>
  <si>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</si>
  <si>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</si>
  <si>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</si>
  <si>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</si>
  <si>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</si>
  <si>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</si>
  <si>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</si>
  <si>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</si>
  <si>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</si>
  <si>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</si>
  <si>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</si>
  <si>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</si>
  <si>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</si>
  <si>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</si>
  <si>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</si>
  <si>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</si>
  <si>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</si>
  <si>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</si>
  <si>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</si>
  <si>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</si>
  <si>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</si>
  <si>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</si>
  <si>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</si>
  <si>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</si>
  <si>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</si>
  <si>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</si>
  <si>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</si>
  <si>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</si>
  <si>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</si>
  <si>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</si>
  <si>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</si>
  <si>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</si>
  <si>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</si>
  <si>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</si>
  <si>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</si>
  <si>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</si>
  <si>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</si>
  <si>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</si>
  <si>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</si>
  <si>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</si>
  <si>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</si>
  <si>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</si>
  <si>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</si>
  <si>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</si>
  <si>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</si>
  <si>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</si>
  <si>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</si>
  <si>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</si>
  <si>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</si>
  <si>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</si>
  <si>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</si>
  <si>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</si>
  <si>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</si>
  <si>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</si>
  <si>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</si>
  <si>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</si>
  <si>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</si>
  <si>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</si>
  <si>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</si>
  <si>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</si>
  <si>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</si>
  <si>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</si>
  <si>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</si>
  <si>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</si>
  <si>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</si>
  <si>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</si>
  <si>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</si>
  <si>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</si>
  <si>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</si>
  <si>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</si>
  <si>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</si>
  <si>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</si>
  <si>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</si>
  <si>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</si>
  <si>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</si>
  <si>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</si>
  <si>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</si>
  <si>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</si>
  <si>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</si>
  <si>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</si>
  <si>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</si>
  <si>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</si>
  <si>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</si>
  <si>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</si>
  <si>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</si>
  <si>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</si>
  <si>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</si>
  <si>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</si>
  <si>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</si>
  <si>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</si>
  <si>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</si>
  <si>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</si>
  <si>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</si>
  <si>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</si>
  <si>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</si>
  <si>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</si>
  <si>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</si>
  <si>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</si>
  <si>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</si>
  <si>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</si>
  <si>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</si>
  <si>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</si>
  <si>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</si>
  <si>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</si>
  <si>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</si>
  <si>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</si>
  <si>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</si>
  <si>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</si>
  <si>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</si>
  <si>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</si>
  <si>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</si>
  <si>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</si>
  <si>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</si>
  <si>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</si>
  <si>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</si>
  <si>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</si>
  <si>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</si>
  <si>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</si>
  <si>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</si>
  <si>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</si>
  <si>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</si>
  <si>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</si>
  <si>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</si>
  <si>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</si>
  <si>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</si>
  <si>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</si>
  <si>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</si>
  <si>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</si>
  <si>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</si>
  <si>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</si>
  <si>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</si>
  <si>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</si>
  <si>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</si>
  <si>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</si>
  <si>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</si>
  <si>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</si>
  <si>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</si>
  <si>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</si>
  <si>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</si>
  <si>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</si>
  <si>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</si>
  <si>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</si>
  <si>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</si>
  <si>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</si>
  <si>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</si>
  <si>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</si>
  <si>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</si>
  <si>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</si>
  <si>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</si>
  <si>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</si>
  <si>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</si>
  <si>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</si>
  <si>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</si>
  <si>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</si>
  <si>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</si>
  <si>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</si>
  <si>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</si>
  <si>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</si>
  <si>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</si>
  <si>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</si>
  <si>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</si>
  <si>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</si>
  <si>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</si>
  <si>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</si>
  <si>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</si>
  <si>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</si>
  <si>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</si>
  <si>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</si>
  <si>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</si>
  <si>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</si>
  <si>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</si>
  <si>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</si>
  <si>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</si>
  <si>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</si>
  <si>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</si>
  <si>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</si>
  <si>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</si>
  <si>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</si>
  <si>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</si>
  <si>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</si>
  <si>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</si>
  <si>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</si>
  <si>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</si>
  <si>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</si>
  <si>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</si>
  <si>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</si>
  <si>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</si>
  <si>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</si>
  <si>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</si>
  <si>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</si>
  <si>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</si>
  <si>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</si>
  <si>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</si>
  <si>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</si>
  <si>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</si>
  <si>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</si>
  <si>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</si>
  <si>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</si>
  <si>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</si>
  <si>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</si>
  <si>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</si>
  <si>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</si>
  <si>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</si>
  <si>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</si>
  <si>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</si>
  <si>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</si>
  <si>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</si>
  <si>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</si>
  <si>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</si>
  <si>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</si>
  <si>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</si>
  <si>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</si>
  <si>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</si>
  <si>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</si>
  <si>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</si>
  <si>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</si>
  <si>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</si>
  <si>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</si>
  <si>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</si>
  <si>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</si>
  <si>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</si>
  <si>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</si>
  <si>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</si>
  <si>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</si>
  <si>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</si>
  <si>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</si>
  <si>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</si>
  <si>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</si>
  <si>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</si>
  <si>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</si>
  <si>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</si>
  <si>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</si>
  <si>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</si>
  <si>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</si>
  <si>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</si>
  <si>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</si>
  <si>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</si>
  <si>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</si>
  <si>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</si>
  <si>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</si>
  <si>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</si>
  <si>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</si>
  <si>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</si>
  <si>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</si>
  <si>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</si>
  <si>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</si>
  <si>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</si>
  <si>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</si>
  <si>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</si>
  <si>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</si>
  <si>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</si>
  <si>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</si>
  <si>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</si>
  <si>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</si>
  <si>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</si>
  <si>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</si>
  <si>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</si>
  <si>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</si>
  <si>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</si>
  <si>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</si>
  <si>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</si>
  <si>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</si>
  <si>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</si>
  <si>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</si>
  <si>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</si>
  <si>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</si>
  <si>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</si>
  <si>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</si>
  <si>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</si>
  <si>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</si>
  <si>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</si>
  <si>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</si>
  <si>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</si>
  <si>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</si>
  <si>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</si>
  <si>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</si>
  <si>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</si>
  <si>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</si>
  <si>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</si>
  <si>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</si>
  <si>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</si>
  <si>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</si>
  <si>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</si>
  <si>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</si>
  <si>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</si>
  <si>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</si>
  <si>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</si>
  <si>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</si>
  <si>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</si>
  <si>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</si>
  <si>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</si>
  <si>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</si>
  <si>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</si>
  <si>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</si>
  <si>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</si>
  <si>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</si>
  <si>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</si>
  <si>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</si>
  <si>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</si>
  <si>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</si>
  <si>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</si>
  <si>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</si>
  <si>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</si>
  <si>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</si>
  <si>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</si>
  <si>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</si>
  <si>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</si>
  <si>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</si>
  <si>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</si>
  <si>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</si>
  <si>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</si>
  <si>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</si>
  <si>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</si>
  <si>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</si>
  <si>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</si>
  <si>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</si>
  <si>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</si>
  <si>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</si>
  <si>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</si>
  <si>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</si>
  <si>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</si>
  <si>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</si>
  <si>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</si>
  <si>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</si>
  <si>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</si>
  <si>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</si>
  <si>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</si>
  <si>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</si>
  <si>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</si>
  <si>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</si>
  <si>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</si>
  <si>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</si>
  <si>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</si>
  <si>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</si>
  <si>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</si>
  <si>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</si>
  <si>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</si>
  <si>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</si>
  <si>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</si>
  <si>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</si>
  <si>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</si>
  <si>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</si>
  <si>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</si>
  <si>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</si>
  <si>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</si>
  <si>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</si>
  <si>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</si>
  <si>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</si>
  <si>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</si>
  <si>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</si>
  <si>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</si>
  <si>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</si>
  <si>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</si>
  <si>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</si>
  <si>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</si>
  <si>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</si>
  <si>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</si>
  <si>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</si>
  <si>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</si>
  <si>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</si>
  <si>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</si>
  <si>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</si>
  <si>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</si>
  <si>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</si>
  <si>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</si>
  <si>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</si>
  <si>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</si>
  <si>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</si>
  <si>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</si>
  <si>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</si>
  <si>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</si>
  <si>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</si>
  <si>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</si>
  <si>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</si>
  <si>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</si>
  <si>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</si>
  <si>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</si>
  <si>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</si>
  <si>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</si>
  <si>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</si>
  <si>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</si>
  <si>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</si>
  <si>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</si>
  <si>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</si>
  <si>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</si>
  <si>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</si>
  <si>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</si>
  <si>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</si>
  <si>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</si>
  <si>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</si>
  <si>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</si>
  <si>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</si>
  <si>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</si>
  <si>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</si>
  <si>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</si>
  <si>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</si>
  <si>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</si>
  <si>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</si>
  <si>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</si>
  <si>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</si>
  <si>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</si>
  <si>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</si>
  <si>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</si>
  <si>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</si>
  <si>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</si>
  <si>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</si>
  <si>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</si>
  <si>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</si>
  <si>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</si>
  <si>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</si>
  <si>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</si>
  <si>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</si>
  <si>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</si>
  <si>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</si>
  <si>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</si>
  <si>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</si>
  <si>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</si>
  <si>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</si>
  <si>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</si>
  <si>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</si>
  <si>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</si>
  <si>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</si>
  <si>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</si>
  <si>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</si>
  <si>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</si>
  <si>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</si>
  <si>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</si>
  <si>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</si>
  <si>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</si>
  <si>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</si>
  <si>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</si>
  <si>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</si>
  <si>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</si>
  <si>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</si>
  <si>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</si>
  <si>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</si>
  <si>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</si>
  <si>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</si>
  <si>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</si>
  <si>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</si>
  <si>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</si>
  <si>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</si>
  <si>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</si>
  <si>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</si>
  <si>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</si>
  <si>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</si>
  <si>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</si>
  <si>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</si>
  <si>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</si>
  <si>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</si>
  <si>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</si>
  <si>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</si>
  <si>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</si>
  <si>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</si>
  <si>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</si>
  <si>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</si>
  <si>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</si>
  <si>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</si>
  <si>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</si>
  <si>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</si>
  <si>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</si>
  <si>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</si>
  <si>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</si>
  <si>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</si>
  <si>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</si>
  <si>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</si>
  <si>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</si>
  <si>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</si>
  <si>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</si>
  <si>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</si>
  <si>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</si>
  <si>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</si>
  <si>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</si>
  <si>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</si>
  <si>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</si>
  <si>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</si>
  <si>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</si>
  <si>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</si>
  <si>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</si>
  <si>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</si>
  <si>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</si>
  <si>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</si>
  <si>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</si>
  <si>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</si>
  <si>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</si>
  <si>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</si>
  <si>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</si>
  <si>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</si>
  <si>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</si>
  <si>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</si>
  <si>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</si>
  <si>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</si>
  <si>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</si>
  <si>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</si>
  <si>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</si>
  <si>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</si>
  <si>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</si>
  <si>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</si>
  <si>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</si>
  <si>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</si>
  <si>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</si>
  <si>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</si>
  <si>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</si>
  <si>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</si>
  <si>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</si>
  <si>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</si>
  <si>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</si>
  <si>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</si>
  <si>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</si>
  <si>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</si>
  <si>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</si>
  <si>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</si>
  <si>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</si>
  <si>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</si>
  <si>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</si>
  <si>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</si>
  <si>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</si>
  <si>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</si>
  <si>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</si>
  <si>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</si>
  <si>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</si>
  <si>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</si>
  <si>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</si>
  <si>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</si>
  <si>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</si>
  <si>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</si>
  <si>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</si>
  <si>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</si>
  <si>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</si>
  <si>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</si>
  <si>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</si>
  <si>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</si>
  <si>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</si>
  <si>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</si>
  <si>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</si>
  <si>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</si>
  <si>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</si>
  <si>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</si>
  <si>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</si>
  <si>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</si>
  <si>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</si>
  <si>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</si>
  <si>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</si>
  <si>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</si>
  <si>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</si>
  <si>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</si>
  <si>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</si>
  <si>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</si>
  <si>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</si>
  <si>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</si>
  <si>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</si>
  <si>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</si>
  <si>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</si>
  <si>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</si>
  <si>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</si>
  <si>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</si>
  <si>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</si>
  <si>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</si>
  <si>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</si>
  <si>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</si>
  <si>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</si>
  <si>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</si>
  <si>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</si>
  <si>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</si>
  <si>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</si>
  <si>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</si>
  <si>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</si>
  <si>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</si>
  <si>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</si>
  <si>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</si>
  <si>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</si>
  <si>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</si>
  <si>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</si>
  <si>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</si>
  <si>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</si>
  <si>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</si>
  <si>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</si>
  <si>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</si>
  <si>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</si>
  <si>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</si>
  <si>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</si>
  <si>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</si>
  <si>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</si>
  <si>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</si>
  <si>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</si>
  <si>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</si>
  <si>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</si>
  <si>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</si>
  <si>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</si>
  <si>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</si>
  <si>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</si>
  <si>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</si>
  <si>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</si>
  <si>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</si>
  <si>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</si>
  <si>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</si>
  <si>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</si>
  <si>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</si>
  <si>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</si>
  <si>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</si>
  <si>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</si>
  <si>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</si>
  <si>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</si>
  <si>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</si>
  <si>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</si>
  <si>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</si>
  <si>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</si>
  <si>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</si>
  <si>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</si>
  <si>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</si>
  <si>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</si>
  <si>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</si>
  <si>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</si>
  <si>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</si>
  <si>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</si>
  <si>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</si>
  <si>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</si>
  <si>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</si>
  <si>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</si>
  <si>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</si>
  <si>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</si>
  <si>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</si>
  <si>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</si>
  <si>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</si>
  <si>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</si>
  <si>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</si>
  <si>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</si>
  <si>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</si>
  <si>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</si>
  <si>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</si>
  <si>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</si>
  <si>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</si>
  <si>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</si>
  <si>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</si>
  <si>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</si>
  <si>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</si>
  <si>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</si>
  <si>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</si>
  <si>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</si>
  <si>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</si>
  <si>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</si>
  <si>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</si>
  <si>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</si>
  <si>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</si>
  <si>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</si>
  <si>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</si>
  <si>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</si>
  <si>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</si>
  <si>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</si>
  <si>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</si>
  <si>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</si>
  <si>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</si>
  <si>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</si>
  <si>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</si>
  <si>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</si>
  <si>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</si>
  <si>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</si>
  <si>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</si>
  <si>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</si>
  <si>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</si>
  <si>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</si>
  <si>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</si>
  <si>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</si>
  <si>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</si>
  <si>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</si>
  <si>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</si>
  <si>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</si>
  <si>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</si>
  <si>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</si>
  <si>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</si>
  <si>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</si>
  <si>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</si>
  <si>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</si>
  <si>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</si>
  <si>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</si>
  <si>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</si>
  <si>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</si>
  <si>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</si>
  <si>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</si>
  <si>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</si>
  <si>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</si>
  <si>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</si>
  <si>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</si>
  <si>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</si>
  <si>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</si>
  <si>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</si>
  <si>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</si>
  <si>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</si>
  <si>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</si>
  <si>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</si>
  <si>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</si>
  <si>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</si>
  <si>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</si>
  <si>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</si>
  <si>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</si>
  <si>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</si>
  <si>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</si>
  <si>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</si>
  <si>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</si>
  <si>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</si>
  <si>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</si>
  <si>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</si>
  <si>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</si>
  <si>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</si>
  <si>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</si>
  <si>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</si>
  <si>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</si>
  <si>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</si>
  <si>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</si>
  <si>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</si>
  <si>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</si>
  <si>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</si>
  <si>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</si>
  <si>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</si>
  <si>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</si>
  <si>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</si>
  <si>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</si>
  <si>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</si>
  <si>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</si>
  <si>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</si>
  <si>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</si>
  <si>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</si>
  <si>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</si>
  <si>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</si>
  <si>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</si>
  <si>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</si>
  <si>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</si>
  <si>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</si>
  <si>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</si>
  <si>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</si>
  <si>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</si>
  <si>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</si>
  <si>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</si>
  <si>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</si>
  <si>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</si>
  <si>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</si>
  <si>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</si>
  <si>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</si>
  <si>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</si>
  <si>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</si>
  <si>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</si>
  <si>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</si>
  <si>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</si>
  <si>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</si>
  <si>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</si>
  <si>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</si>
  <si>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</si>
  <si>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</si>
  <si>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</si>
  <si>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</si>
  <si>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</si>
  <si>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</si>
  <si>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</si>
  <si>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</si>
  <si>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</si>
  <si>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</si>
  <si>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</si>
  <si>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</si>
  <si>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</si>
  <si>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</si>
  <si>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</si>
  <si>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</si>
  <si>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</si>
  <si>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</si>
  <si>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</si>
  <si>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</si>
  <si>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</si>
  <si>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</si>
  <si>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</si>
  <si>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</si>
  <si>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</si>
  <si>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</si>
  <si>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</si>
  <si>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</si>
  <si>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</si>
  <si>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</si>
  <si>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</si>
  <si>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</si>
  <si>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</si>
  <si>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</si>
  <si>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</si>
  <si>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</si>
  <si>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</si>
  <si>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</si>
  <si>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</si>
  <si>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</si>
  <si>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</si>
  <si>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</si>
  <si>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</si>
  <si>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</si>
  <si>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</si>
  <si>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</si>
  <si>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</si>
  <si>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</si>
  <si>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</si>
  <si>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</si>
  <si>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</si>
  <si>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</si>
  <si>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</si>
  <si>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</si>
  <si>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</si>
  <si>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</si>
  <si>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</si>
  <si>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</si>
  <si>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</si>
  <si>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</si>
  <si>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</si>
  <si>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</si>
  <si>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</si>
  <si>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</si>
  <si>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</si>
  <si>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</si>
  <si>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</si>
  <si>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</si>
  <si>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</si>
  <si>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</si>
  <si>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</si>
  <si>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</si>
  <si>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</si>
  <si>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</si>
  <si>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</si>
  <si>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</si>
  <si>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</si>
  <si>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</si>
  <si>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</si>
  <si>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</si>
  <si>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</si>
  <si>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</si>
  <si>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</si>
  <si>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</si>
  <si>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</si>
  <si>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</si>
  <si>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</si>
  <si>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</si>
  <si>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</si>
  <si>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</si>
  <si>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</si>
  <si>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</si>
  <si>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</si>
  <si>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</si>
  <si>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</si>
  <si>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</si>
  <si>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</si>
  <si>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</si>
  <si>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</si>
  <si>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</si>
  <si>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</si>
  <si>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</si>
  <si>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</si>
  <si>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</si>
  <si>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</si>
  <si>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</si>
  <si>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</si>
  <si>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</si>
  <si>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</si>
  <si>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</si>
  <si>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</si>
  <si>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</si>
  <si>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</si>
  <si>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</si>
  <si>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</si>
  <si>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</si>
  <si>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</si>
  <si>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</si>
  <si>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</si>
  <si>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</si>
  <si>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</si>
  <si>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</si>
  <si>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</si>
  <si>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</si>
  <si>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</si>
  <si>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</si>
  <si>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</si>
  <si>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</si>
  <si>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</si>
  <si>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</si>
  <si>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</si>
  <si>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</si>
  <si>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</si>
  <si>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</si>
  <si>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</si>
  <si>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</si>
  <si>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</si>
  <si>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</si>
  <si>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</si>
  <si>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</si>
  <si>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</si>
  <si>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</si>
  <si>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</si>
  <si>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</si>
  <si>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</si>
  <si>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</si>
  <si>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</si>
  <si>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</si>
  <si>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</si>
  <si>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</si>
  <si>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</si>
  <si>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</si>
  <si>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</si>
  <si>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</si>
  <si>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</si>
  <si>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</si>
  <si>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</si>
  <si>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</si>
  <si>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</si>
  <si>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</si>
  <si>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</si>
  <si>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</si>
  <si>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</si>
  <si>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</si>
  <si>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</si>
  <si>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</si>
  <si>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</si>
  <si>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</si>
  <si>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</si>
  <si>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</si>
  <si>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</si>
  <si>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</si>
  <si>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</si>
  <si>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</si>
  <si>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</si>
  <si>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</si>
  <si>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</si>
  <si>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</si>
  <si>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</si>
  <si>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</si>
  <si>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</si>
  <si>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</si>
  <si>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</si>
  <si>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</si>
  <si>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</si>
  <si>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</si>
  <si>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</si>
  <si>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</si>
  <si>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</si>
  <si>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</si>
  <si>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</si>
  <si>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</si>
  <si>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</si>
  <si>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</si>
  <si>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</si>
  <si>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</si>
  <si>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</si>
  <si>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</si>
  <si>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</si>
  <si>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</si>
  <si>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</si>
  <si>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</si>
  <si>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</si>
  <si>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</si>
  <si>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</si>
  <si>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</si>
  <si>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</si>
  <si>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</si>
  <si>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</si>
  <si>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</si>
  <si>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</si>
  <si>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</si>
  <si>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</si>
  <si>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</si>
  <si>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</si>
  <si>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</si>
  <si>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</si>
  <si>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</si>
  <si>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</si>
  <si>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</si>
  <si>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</si>
  <si>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</si>
  <si>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</si>
  <si>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</si>
  <si>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</si>
  <si>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</si>
  <si>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</si>
  <si>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</si>
  <si>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</si>
  <si>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</si>
  <si>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</si>
  <si>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</si>
  <si>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</si>
  <si>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</si>
  <si>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</si>
  <si>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</si>
  <si>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</si>
  <si>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</si>
  <si>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</si>
  <si>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</si>
  <si>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</si>
  <si>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</si>
  <si>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</si>
  <si>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</si>
  <si>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</si>
  <si>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</si>
  <si>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</si>
  <si>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</si>
  <si>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</si>
  <si>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</si>
  <si>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</si>
  <si>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</si>
  <si>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</si>
  <si>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</si>
  <si>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</si>
  <si>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</si>
  <si>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</si>
  <si>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</si>
  <si>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</si>
  <si>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</si>
  <si>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</si>
  <si>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</si>
  <si>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</si>
  <si>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</si>
  <si>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</si>
  <si>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</si>
  <si>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</si>
  <si>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</si>
  <si>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</si>
  <si>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</si>
  <si>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</si>
  <si>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</si>
  <si>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</si>
  <si>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</si>
  <si>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</si>
  <si>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</si>
  <si>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</si>
  <si>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</si>
  <si>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</si>
  <si>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</si>
  <si>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</si>
  <si>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</si>
  <si>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</si>
  <si>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</si>
  <si>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</si>
  <si>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</si>
  <si>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</si>
  <si>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</si>
  <si>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</si>
  <si>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</si>
  <si>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</si>
  <si>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</si>
  <si>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</si>
  <si>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</si>
  <si>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</si>
  <si>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</si>
  <si>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</si>
  <si>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</si>
  <si>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</si>
  <si>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</si>
  <si>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</si>
  <si>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</si>
  <si>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</si>
  <si>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</si>
  <si>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</si>
  <si>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</si>
  <si>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</si>
  <si>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</si>
  <si>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</si>
  <si>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</si>
  <si>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</si>
  <si>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</si>
  <si>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</si>
  <si>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</si>
  <si>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</si>
  <si>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</si>
  <si>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</si>
  <si>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</si>
  <si>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</si>
  <si>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</si>
  <si>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</si>
  <si>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</si>
  <si>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</si>
  <si>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</si>
  <si>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</si>
  <si>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</si>
  <si>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</si>
  <si>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</si>
  <si>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</si>
  <si>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</si>
  <si>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</si>
  <si>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</si>
  <si>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</si>
  <si>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</si>
  <si>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</si>
  <si>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</si>
  <si>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</si>
  <si>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</si>
  <si>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</si>
  <si>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</si>
  <si>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</si>
  <si>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</si>
  <si>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</si>
  <si>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</si>
  <si>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</si>
  <si>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</si>
  <si>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</si>
  <si>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</si>
  <si>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</si>
  <si>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</si>
  <si>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</si>
  <si>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</si>
  <si>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</si>
  <si>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</si>
  <si>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</si>
  <si>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</si>
  <si>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</si>
  <si>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</si>
  <si>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</si>
  <si>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</si>
  <si>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</si>
  <si>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</si>
  <si>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</si>
  <si>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</si>
  <si>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</si>
  <si>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</si>
  <si>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</si>
  <si>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</si>
  <si>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</si>
  <si>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</si>
  <si>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</si>
  <si>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</si>
  <si>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</si>
  <si>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</si>
  <si>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</si>
  <si>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</si>
  <si>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</si>
  <si>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</si>
  <si>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</si>
  <si>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</si>
  <si>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</si>
  <si>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</si>
  <si>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</si>
  <si>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</si>
  <si>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</si>
  <si>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</si>
  <si>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</si>
  <si>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</si>
  <si>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</si>
  <si>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</si>
  <si>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</si>
  <si>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</si>
  <si>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</si>
  <si>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</si>
  <si>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</si>
  <si>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</si>
  <si>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</si>
  <si>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</si>
  <si>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</si>
  <si>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</si>
  <si>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</si>
  <si>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</si>
  <si>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</si>
  <si>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</si>
  <si>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</si>
  <si>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</si>
  <si>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</si>
  <si>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</si>
  <si>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</si>
  <si>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</si>
  <si>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</si>
  <si>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</si>
  <si>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</si>
  <si>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</si>
  <si>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</si>
  <si>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</si>
  <si>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</si>
  <si>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</si>
  <si>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</si>
  <si>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</si>
  <si>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</si>
  <si>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</si>
  <si>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</si>
  <si>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</si>
  <si>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</si>
  <si>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</si>
  <si>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</si>
  <si>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</si>
  <si>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</si>
  <si>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</si>
  <si>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</si>
  <si>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</si>
  <si>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</si>
  <si>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</si>
  <si>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</si>
  <si>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</si>
  <si>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</si>
  <si>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</si>
  <si>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</si>
  <si>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</si>
  <si>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</si>
  <si>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</si>
  <si>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</si>
  <si>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</si>
  <si>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</si>
  <si>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</si>
  <si>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</si>
  <si>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</si>
  <si>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</si>
  <si>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</si>
  <si>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</si>
  <si>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</si>
  <si>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</si>
  <si>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</si>
  <si>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</si>
  <si>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</si>
  <si>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</si>
  <si>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</si>
  <si>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</si>
  <si>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</si>
  <si>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</si>
  <si>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</si>
  <si>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</si>
  <si>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</si>
  <si>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</si>
  <si>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</si>
  <si>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</si>
  <si>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</si>
  <si>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</si>
  <si>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</si>
  <si>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</si>
  <si>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</si>
  <si>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</si>
  <si>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</si>
  <si>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</si>
  <si>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</si>
  <si>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</si>
  <si>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</si>
  <si>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</si>
  <si>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</si>
  <si>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</si>
  <si>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</si>
  <si>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</si>
  <si>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</si>
  <si>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</si>
  <si>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</si>
  <si>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</si>
  <si>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</si>
  <si>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</si>
  <si>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</si>
  <si>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</si>
  <si>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</si>
  <si>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</si>
  <si>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</si>
  <si>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</si>
  <si>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</si>
  <si>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</si>
  <si>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</si>
  <si>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</si>
  <si>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</si>
  <si>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</si>
  <si>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</si>
  <si>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</si>
  <si>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</si>
  <si>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</si>
  <si>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</si>
  <si>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</si>
  <si>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</si>
  <si>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</si>
  <si>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</si>
  <si>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</si>
  <si>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</si>
  <si>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</si>
  <si>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</si>
  <si>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</si>
  <si>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</si>
  <si>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</si>
  <si>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</si>
  <si>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</si>
  <si>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</si>
  <si>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</si>
  <si>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</si>
  <si>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</si>
  <si>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</si>
  <si>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</si>
  <si>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</si>
  <si>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</si>
  <si>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</si>
  <si>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</si>
  <si>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</si>
  <si>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</si>
  <si>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</si>
  <si>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</si>
  <si>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</si>
  <si>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</si>
  <si>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</si>
  <si>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</si>
  <si>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</si>
  <si>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</si>
  <si>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</si>
  <si>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</si>
  <si>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</si>
  <si>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</si>
  <si>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</si>
  <si>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</si>
  <si>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</si>
  <si>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</si>
  <si>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</si>
  <si>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</si>
  <si>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</si>
  <si>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</si>
  <si>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</si>
  <si>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</si>
  <si>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</si>
  <si>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</si>
  <si>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</si>
  <si>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</si>
  <si>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</si>
  <si>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</si>
  <si>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</si>
  <si>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</si>
  <si>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</si>
  <si>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</si>
  <si>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</si>
  <si>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</si>
  <si>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</si>
  <si>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</si>
  <si>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</si>
  <si>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</si>
  <si>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</si>
  <si>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</si>
  <si>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</si>
  <si>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</si>
  <si>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</si>
  <si>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</si>
  <si>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</si>
  <si>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</si>
  <si>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</si>
  <si>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</si>
  <si>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</si>
  <si>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</si>
  <si>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</si>
  <si>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</si>
  <si>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</si>
  <si>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</si>
  <si>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</si>
  <si>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</si>
  <si>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</si>
  <si>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</si>
  <si>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</si>
  <si>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</si>
  <si>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</si>
  <si>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</si>
  <si>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</si>
  <si>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</si>
  <si>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</si>
  <si>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</si>
  <si>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</si>
  <si>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</si>
  <si>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</si>
  <si>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</si>
  <si>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</si>
  <si>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</si>
  <si>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</si>
  <si>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</si>
  <si>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</si>
  <si>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</si>
  <si>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</si>
  <si>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</si>
  <si>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</si>
  <si>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</si>
  <si>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</si>
  <si>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</si>
  <si>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</si>
  <si>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</si>
  <si>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</si>
  <si>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</si>
  <si>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</si>
  <si>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</si>
  <si>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</si>
  <si>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</si>
  <si>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</si>
  <si>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</si>
  <si>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</si>
  <si>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</si>
  <si>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</si>
  <si>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</si>
  <si>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</si>
  <si>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</si>
  <si>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</si>
  <si>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</si>
  <si>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</si>
  <si>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</si>
  <si>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</si>
  <si>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</si>
  <si>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</si>
  <si>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</si>
  <si>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</si>
  <si>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</si>
  <si>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</si>
  <si>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</si>
  <si>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</si>
  <si>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</si>
  <si>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</si>
  <si>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</si>
  <si>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</si>
  <si>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</si>
  <si>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</si>
  <si>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</si>
  <si>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</si>
  <si>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</si>
  <si>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</si>
  <si>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</si>
  <si>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</si>
  <si>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</si>
  <si>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</si>
  <si>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</si>
  <si>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</si>
  <si>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</si>
  <si>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</si>
  <si>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</si>
  <si>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</si>
  <si>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</si>
  <si>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</si>
  <si>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</si>
  <si>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</si>
  <si>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</si>
  <si>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</si>
  <si>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</si>
  <si>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</si>
  <si>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</si>
  <si>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</si>
  <si>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</si>
  <si>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</si>
  <si>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</si>
  <si>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</si>
  <si>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</si>
  <si>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</si>
  <si>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</si>
  <si>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</si>
  <si>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</si>
  <si>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</si>
  <si>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</si>
  <si>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</si>
  <si>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</si>
  <si>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</si>
  <si>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</si>
  <si>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</si>
  <si>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</si>
  <si>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</si>
  <si>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</si>
  <si>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</si>
  <si>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</si>
  <si>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</si>
  <si>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</si>
  <si>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</si>
  <si>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</si>
  <si>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</si>
  <si>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</si>
  <si>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</si>
  <si>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</si>
  <si>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</si>
  <si>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</si>
  <si>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</si>
  <si>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</si>
  <si>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</si>
  <si>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</si>
  <si>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</si>
  <si>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</si>
  <si>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</si>
  <si>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</si>
  <si>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</si>
  <si>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</si>
  <si>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</si>
  <si>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</si>
  <si>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</si>
  <si>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</si>
  <si>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</si>
  <si>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</si>
  <si>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</si>
  <si>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</si>
  <si>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</si>
  <si>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</si>
  <si>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</si>
  <si>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</si>
  <si>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</si>
  <si>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</si>
  <si>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</si>
  <si>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</si>
  <si>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</si>
  <si>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</si>
  <si>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</si>
  <si>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</si>
  <si>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</si>
  <si>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</si>
  <si>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</si>
  <si>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</si>
  <si>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</si>
  <si>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</si>
  <si>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</si>
  <si>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</si>
  <si>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</si>
  <si>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</si>
  <si>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</si>
  <si>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</si>
  <si>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</si>
  <si>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</si>
  <si>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</si>
  <si>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</si>
  <si>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</si>
  <si>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</si>
  <si>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</si>
  <si>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</si>
  <si>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</si>
  <si>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</si>
  <si>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</si>
  <si>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</si>
  <si>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</si>
  <si>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</si>
  <si>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</si>
  <si>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</si>
  <si>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</si>
  <si>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</si>
  <si>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</si>
  <si>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</si>
  <si>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</si>
  <si>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</si>
  <si>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</si>
  <si>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</si>
  <si>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</si>
  <si>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</si>
  <si>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</si>
  <si>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</si>
  <si>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</si>
  <si>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</si>
  <si>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</si>
  <si>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</si>
  <si>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</si>
  <si>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</si>
  <si>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</si>
  <si>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</si>
  <si>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</si>
  <si>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</si>
  <si>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</si>
  <si>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</si>
  <si>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</si>
  <si>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</si>
  <si>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</si>
  <si>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</si>
  <si>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</si>
  <si>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</si>
  <si>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</si>
  <si>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</si>
  <si>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</si>
  <si>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</si>
  <si>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</si>
  <si>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</si>
  <si>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</si>
  <si>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</si>
  <si>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</si>
  <si>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</si>
  <si>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</si>
  <si>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</si>
  <si>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</si>
  <si>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</si>
  <si>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</si>
  <si>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</si>
  <si>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</si>
  <si>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</si>
  <si>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</si>
  <si>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</si>
  <si>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</si>
  <si>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</si>
  <si>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</si>
  <si>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</si>
  <si>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</si>
  <si>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</si>
  <si>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</si>
  <si>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</si>
  <si>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</si>
  <si>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</si>
  <si>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</si>
  <si>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</si>
  <si>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</si>
  <si>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</si>
  <si>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</si>
  <si>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</si>
  <si>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</si>
  <si>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</si>
  <si>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</si>
  <si>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</si>
  <si>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</si>
  <si>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</si>
  <si>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</si>
  <si>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</si>
  <si>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</si>
  <si>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</si>
  <si>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</si>
  <si>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</si>
  <si>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</si>
  <si>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</si>
  <si>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</si>
  <si>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</si>
  <si>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</si>
  <si>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</si>
  <si>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</si>
  <si>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</si>
  <si>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</si>
  <si>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</si>
  <si>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</si>
  <si>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</si>
  <si>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</si>
  <si>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</si>
  <si>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</si>
  <si>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</si>
  <si>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</si>
  <si>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</si>
  <si>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</si>
  <si>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</si>
  <si>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</si>
  <si>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</si>
  <si>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</si>
  <si>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</si>
  <si>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</si>
  <si>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</si>
  <si>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</si>
  <si>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</si>
  <si>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</si>
  <si>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</si>
  <si>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</si>
  <si>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</si>
  <si>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</si>
  <si>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</si>
  <si>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</si>
  <si>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</si>
  <si>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</si>
  <si>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</si>
  <si>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</si>
  <si>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</si>
  <si>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</si>
  <si>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</si>
  <si>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</si>
  <si>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</si>
  <si>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</si>
  <si>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</si>
  <si>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</si>
  <si>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</si>
  <si>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</si>
  <si>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</si>
  <si>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</si>
  <si>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</si>
  <si>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</si>
  <si>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</si>
  <si>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</si>
  <si>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</si>
  <si>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</si>
  <si>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</si>
  <si>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</si>
  <si>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</si>
  <si>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</si>
  <si>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</si>
  <si>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</si>
  <si>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</si>
  <si>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</si>
  <si>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</si>
  <si>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</si>
  <si>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</si>
  <si>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</si>
  <si>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</si>
  <si>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</si>
  <si>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</si>
  <si>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</si>
  <si>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</si>
  <si>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</si>
  <si>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</si>
  <si>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</si>
  <si>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</si>
  <si>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</si>
  <si>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</si>
  <si>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</si>
  <si>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</si>
  <si>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</si>
  <si>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</si>
  <si>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</si>
  <si>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</si>
  <si>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</si>
  <si>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</si>
  <si>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</si>
  <si>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</si>
  <si>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</si>
  <si>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</si>
  <si>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</si>
  <si>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</si>
  <si>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</si>
  <si>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</si>
  <si>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</si>
  <si>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</si>
  <si>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</si>
  <si>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</si>
  <si>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</si>
  <si>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</si>
  <si>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</si>
  <si>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</si>
  <si>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</si>
  <si>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</si>
  <si>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</si>
  <si>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</si>
  <si>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</si>
  <si>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</si>
  <si>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</si>
  <si>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</si>
  <si>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</si>
  <si>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</si>
  <si>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</si>
  <si>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</si>
  <si>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</si>
  <si>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</si>
  <si>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</si>
  <si>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</si>
  <si>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</si>
  <si>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</si>
  <si>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</si>
  <si>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</si>
  <si>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</si>
  <si>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</si>
  <si>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</si>
  <si>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</si>
  <si>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</si>
  <si>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</si>
  <si>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</si>
  <si>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</si>
  <si>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</si>
  <si>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</si>
  <si>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</si>
  <si>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</si>
  <si>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</si>
  <si>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</si>
  <si>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</si>
  <si>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</si>
  <si>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</si>
  <si>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</si>
  <si>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</si>
  <si>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</si>
  <si>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</si>
  <si>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</si>
  <si>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</si>
  <si>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</si>
  <si>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</si>
  <si>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</si>
  <si>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</si>
  <si>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</si>
  <si>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</si>
  <si>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</si>
  <si>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</si>
  <si>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</si>
  <si>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</si>
  <si>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</si>
  <si>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</si>
  <si>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</si>
  <si>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</si>
  <si>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</si>
  <si>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</si>
  <si>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</si>
  <si>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</si>
  <si>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</si>
  <si>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</si>
  <si>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</si>
  <si>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</si>
  <si>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</si>
  <si>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</si>
  <si>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</si>
  <si>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</si>
  <si>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</si>
  <si>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</si>
  <si>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</si>
  <si>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</si>
  <si>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</si>
  <si>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</si>
  <si>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</si>
  <si>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</si>
  <si>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</si>
  <si>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</si>
  <si>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</si>
  <si>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</si>
  <si>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</si>
  <si>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</si>
  <si>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</si>
  <si>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</si>
  <si>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</si>
  <si>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</si>
  <si>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</si>
  <si>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</si>
  <si>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</si>
  <si>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</si>
  <si>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</si>
  <si>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</si>
  <si>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</si>
  <si>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</si>
  <si>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</si>
  <si>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</si>
  <si>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</si>
  <si>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</si>
  <si>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</si>
  <si>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</si>
  <si>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</si>
  <si>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</si>
  <si>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</si>
  <si>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</si>
  <si>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</si>
  <si>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</si>
  <si>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</si>
  <si>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</si>
  <si>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</si>
  <si>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</si>
  <si>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</si>
  <si>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</si>
  <si>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</si>
  <si>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</si>
  <si>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</si>
  <si>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</si>
  <si>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</si>
  <si>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</si>
  <si>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</si>
  <si>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</si>
  <si>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</si>
  <si>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</si>
  <si>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</si>
  <si>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</si>
  <si>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</si>
  <si>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</si>
  <si>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</si>
  <si>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</si>
  <si>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</si>
  <si>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</si>
  <si>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</si>
  <si>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</si>
  <si>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</si>
  <si>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</si>
  <si>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</si>
  <si>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</si>
  <si>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</si>
  <si>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</si>
  <si>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</si>
  <si>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</si>
  <si>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</si>
  <si>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</si>
  <si>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</si>
  <si>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</si>
  <si>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</si>
  <si>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</si>
  <si>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</si>
  <si>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</si>
  <si>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</si>
  <si>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</si>
  <si>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</si>
  <si>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</si>
  <si>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</si>
  <si>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</si>
  <si>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</si>
  <si>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</si>
  <si>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</si>
  <si>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</si>
  <si>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</si>
  <si>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</si>
  <si>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</si>
  <si>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</si>
  <si>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</si>
  <si>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</si>
  <si>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</si>
  <si>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</si>
  <si>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</si>
  <si>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</si>
  <si>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</si>
  <si>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</si>
  <si>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</si>
  <si>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</si>
  <si>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</si>
  <si>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</si>
  <si>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</si>
  <si>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</si>
  <si>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</si>
  <si>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</si>
  <si>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</si>
  <si>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</si>
  <si>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</si>
  <si>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</si>
  <si>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</si>
  <si>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</si>
  <si>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</si>
  <si>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</si>
  <si>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</si>
  <si>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</si>
  <si>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</si>
  <si>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</si>
  <si>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</si>
  <si>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</si>
  <si>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</si>
  <si>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</si>
  <si>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</si>
  <si>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</si>
  <si>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</si>
  <si>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</si>
  <si>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</si>
  <si>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</si>
  <si>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</si>
  <si>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</si>
  <si>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</si>
  <si>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</si>
  <si>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</si>
  <si>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</si>
  <si>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</si>
  <si>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</si>
  <si>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</si>
  <si>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</si>
  <si>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</si>
  <si>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</si>
  <si>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</si>
  <si>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</si>
  <si>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</si>
  <si>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</si>
  <si>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</si>
  <si>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</si>
  <si>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</si>
  <si>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</si>
  <si>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</si>
  <si>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</si>
  <si>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</si>
  <si>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</si>
  <si>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</si>
  <si>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</si>
  <si>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</si>
  <si>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</si>
  <si>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</si>
  <si>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</si>
  <si>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</si>
  <si>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</si>
  <si>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</si>
  <si>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</si>
  <si>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</si>
  <si>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</si>
  <si>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</si>
  <si>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</si>
  <si>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</si>
  <si>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</si>
  <si>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</si>
  <si>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</si>
  <si>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</si>
  <si>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</si>
  <si>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</si>
  <si>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</si>
  <si>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</si>
  <si>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</si>
  <si>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</si>
  <si>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</si>
  <si>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</si>
  <si>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</si>
  <si>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</si>
  <si>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</si>
  <si>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</si>
  <si>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</si>
  <si>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</si>
  <si>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</si>
  <si>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</si>
  <si>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</si>
  <si>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</si>
  <si>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</si>
  <si>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</si>
  <si>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</si>
  <si>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</si>
  <si>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</si>
  <si>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</si>
  <si>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</si>
  <si>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</si>
  <si>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</si>
  <si>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</si>
  <si>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</si>
  <si>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</si>
  <si>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</si>
  <si>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</si>
  <si>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</si>
  <si>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</si>
  <si>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</si>
  <si>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</si>
  <si>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</si>
  <si>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</si>
  <si>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</si>
  <si>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</si>
  <si>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</si>
  <si>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</si>
  <si>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</si>
  <si>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</si>
  <si>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</si>
  <si>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</si>
  <si>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</si>
  <si>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</si>
  <si>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</si>
  <si>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</si>
  <si>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</si>
  <si>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</si>
  <si>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</si>
  <si>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</si>
  <si>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</si>
  <si>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</si>
  <si>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</si>
  <si>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</si>
  <si>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</si>
  <si>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</si>
  <si>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</si>
  <si>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</si>
  <si>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</si>
  <si>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</si>
  <si>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</si>
  <si>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</si>
  <si>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</si>
  <si>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</si>
  <si>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</si>
  <si>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</si>
  <si>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</si>
  <si>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</si>
  <si>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</si>
  <si>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</si>
  <si>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</si>
  <si>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</si>
  <si>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</si>
  <si>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</si>
  <si>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</si>
  <si>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</si>
  <si>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</si>
  <si>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</si>
  <si>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</si>
  <si>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</si>
  <si>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</si>
  <si>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</si>
  <si>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</si>
  <si>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</si>
  <si>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</si>
  <si>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</si>
  <si>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</si>
  <si>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</si>
  <si>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</si>
  <si>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</si>
  <si>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</si>
  <si>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</si>
  <si>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</si>
  <si>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</si>
  <si>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</si>
  <si>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</si>
  <si>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</si>
  <si>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</si>
  <si>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</si>
  <si>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</si>
  <si>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</si>
  <si>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</si>
  <si>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</si>
  <si>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</si>
  <si>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</si>
  <si>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</si>
  <si>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</si>
  <si>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</si>
  <si>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</si>
  <si>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</si>
  <si>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</si>
  <si>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</si>
  <si>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</si>
  <si>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</si>
  <si>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</si>
  <si>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</si>
  <si>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</si>
  <si>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</si>
  <si>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</si>
  <si>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</si>
  <si>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</si>
  <si>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</si>
  <si>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</si>
  <si>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</si>
  <si>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</si>
  <si>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</si>
  <si>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</si>
  <si>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</si>
  <si>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</si>
  <si>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</si>
  <si>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</si>
  <si>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</si>
  <si>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</si>
  <si>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</si>
  <si>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</si>
  <si>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</si>
  <si>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</si>
  <si>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</si>
  <si>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</si>
  <si>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</si>
  <si>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</si>
  <si>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</si>
  <si>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</si>
  <si>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</si>
  <si>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</si>
  <si>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</si>
  <si>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</si>
  <si>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</si>
  <si>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</si>
  <si>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</si>
  <si>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</si>
  <si>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</si>
  <si>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</si>
  <si>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</si>
  <si>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</si>
  <si>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</si>
  <si>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</si>
  <si>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</si>
  <si>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</si>
  <si>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</si>
  <si>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</si>
  <si>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</si>
  <si>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</si>
  <si>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</si>
  <si>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</si>
  <si>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</si>
  <si>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</si>
  <si>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</si>
  <si>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</si>
  <si>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</si>
  <si>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</si>
  <si>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</si>
  <si>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</si>
  <si>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</si>
  <si>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</si>
  <si>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</si>
  <si>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</si>
  <si>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</si>
  <si>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</si>
  <si>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</si>
  <si>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</si>
  <si>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</si>
  <si>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</si>
  <si>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</si>
  <si>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</si>
  <si>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</si>
  <si>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</si>
  <si>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</si>
  <si>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</si>
  <si>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</si>
  <si>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</si>
  <si>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</si>
  <si>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</si>
  <si>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</si>
  <si>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</si>
  <si>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</si>
  <si>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</si>
  <si>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</si>
  <si>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</si>
  <si>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</si>
  <si>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</si>
  <si>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</si>
  <si>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</si>
  <si>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</si>
  <si>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</si>
  <si>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</si>
  <si>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</si>
  <si>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</si>
  <si>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</si>
  <si>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</si>
  <si>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</si>
  <si>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</si>
  <si>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</si>
  <si>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</si>
  <si>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</si>
  <si>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</si>
  <si>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</si>
  <si>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</si>
  <si>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</si>
  <si>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</si>
  <si>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</si>
  <si>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</si>
  <si>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</si>
  <si>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</si>
  <si>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</si>
  <si>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</si>
  <si>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</si>
  <si>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</si>
  <si>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</si>
  <si>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</si>
  <si>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</si>
  <si>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</si>
  <si>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</si>
  <si>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</si>
  <si>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</si>
  <si>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</si>
  <si>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</si>
  <si>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</si>
  <si>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</si>
  <si>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</si>
  <si>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</si>
  <si>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</si>
  <si>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</si>
  <si>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</si>
  <si>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</si>
  <si>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</si>
  <si>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</si>
  <si>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</si>
  <si>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</si>
  <si>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</si>
  <si>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</si>
  <si>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</si>
  <si>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</si>
  <si>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</si>
  <si>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</si>
  <si>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</si>
  <si>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</si>
  <si>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</si>
  <si>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</si>
  <si>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</si>
  <si>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</si>
  <si>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</si>
  <si>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</si>
  <si>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</si>
  <si>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</si>
  <si>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</si>
  <si>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</si>
  <si>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</si>
  <si>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</si>
  <si>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</si>
  <si>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</si>
  <si>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</si>
  <si>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</si>
  <si>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</si>
  <si>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</si>
  <si>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</si>
  <si>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</si>
  <si>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</si>
  <si>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</si>
  <si>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</si>
  <si>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</si>
  <si>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</si>
  <si>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</si>
  <si>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</si>
  <si>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</si>
  <si>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</si>
  <si>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</si>
  <si>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</si>
  <si>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</si>
  <si>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</si>
  <si>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</si>
  <si>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</si>
  <si>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</si>
  <si>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</si>
  <si>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</si>
  <si>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</si>
  <si>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</si>
  <si>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</si>
  <si>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</si>
  <si>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</si>
  <si>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</si>
  <si>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</si>
  <si>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</si>
  <si>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</si>
  <si>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</si>
  <si>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</si>
  <si>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</si>
  <si>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</si>
  <si>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</si>
  <si>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</si>
  <si>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</si>
  <si>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</si>
  <si>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</si>
  <si>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</si>
  <si>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</si>
  <si>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</si>
  <si>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</si>
  <si>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</si>
  <si>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</si>
  <si>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</si>
  <si>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</si>
  <si>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</si>
  <si>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</si>
  <si>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</si>
  <si>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</si>
  <si>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</si>
  <si>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</si>
  <si>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</si>
  <si>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</si>
  <si>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</si>
  <si>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</si>
  <si>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</si>
  <si>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</si>
  <si>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</si>
  <si>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</si>
  <si>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</si>
  <si>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</si>
  <si>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</si>
  <si>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</si>
  <si>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</si>
  <si>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</si>
  <si>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</si>
  <si>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</si>
  <si>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</si>
  <si>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</si>
  <si>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</si>
  <si>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</si>
  <si>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</si>
  <si>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</si>
  <si>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</si>
  <si>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</si>
  <si>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</si>
  <si>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</si>
  <si>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</si>
  <si>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</si>
  <si>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</si>
  <si>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</si>
  <si>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</si>
  <si>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</si>
  <si>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</si>
  <si>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</si>
  <si>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</si>
  <si>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</si>
  <si>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</si>
  <si>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</si>
  <si>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</si>
  <si>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</si>
  <si>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</si>
  <si>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</si>
  <si>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</si>
  <si>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</si>
  <si>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</si>
  <si>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</si>
  <si>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</si>
  <si>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</si>
  <si>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</si>
  <si>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</si>
  <si>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</si>
  <si>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</si>
  <si>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</si>
  <si>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</si>
  <si>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</si>
  <si>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</si>
  <si>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</si>
  <si>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</si>
  <si>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</si>
  <si>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</si>
  <si>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</si>
  <si>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</si>
  <si>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</si>
  <si>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</si>
  <si>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</si>
  <si>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</si>
  <si>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</si>
  <si>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</si>
  <si>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</si>
  <si>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</si>
  <si>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</si>
  <si>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</si>
  <si>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</si>
  <si>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</si>
  <si>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</si>
  <si>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</si>
  <si>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</si>
  <si>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</si>
  <si>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</si>
  <si>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</si>
  <si>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</si>
  <si>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</si>
  <si>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</si>
  <si>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</si>
  <si>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</si>
  <si>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</si>
  <si>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</si>
  <si>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</si>
  <si>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</si>
  <si>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</si>
  <si>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</si>
  <si>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</si>
  <si>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</si>
  <si>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</si>
  <si>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</si>
  <si>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</si>
  <si>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</si>
  <si>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</si>
  <si>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</si>
  <si>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</si>
  <si>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</si>
  <si>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</si>
  <si>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</si>
  <si>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</si>
  <si>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</si>
  <si>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</si>
  <si>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</si>
  <si>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</si>
  <si>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</si>
  <si>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</si>
  <si>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</si>
  <si>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</si>
  <si>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</si>
  <si>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</si>
  <si>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</si>
  <si>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</si>
  <si>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</si>
  <si>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</si>
  <si>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</si>
  <si>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</si>
  <si>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</si>
  <si>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</si>
  <si>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</si>
  <si>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</si>
  <si>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</si>
  <si>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</si>
  <si>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</si>
  <si>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</si>
  <si>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</si>
  <si>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</si>
  <si>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</si>
  <si>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</si>
  <si>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</si>
  <si>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</si>
  <si>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</si>
  <si>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</si>
  <si>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</si>
  <si>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</si>
  <si>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</si>
  <si>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</si>
  <si>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</si>
  <si>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</si>
  <si>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</si>
  <si>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</si>
  <si>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</si>
  <si>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</si>
  <si>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</si>
  <si>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</si>
  <si>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</si>
  <si>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</si>
  <si>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</si>
  <si>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</si>
  <si>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</si>
  <si>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</si>
  <si>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</si>
  <si>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</si>
  <si>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</si>
  <si>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</si>
  <si>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</si>
  <si>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</si>
  <si>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</si>
  <si>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</si>
  <si>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</si>
  <si>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</si>
  <si>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</si>
  <si>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</si>
  <si>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</si>
  <si>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</si>
  <si>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</si>
  <si>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</si>
  <si>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</si>
  <si>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</si>
  <si>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</si>
  <si>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</si>
  <si>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</si>
  <si>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</si>
  <si>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</si>
  <si>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</si>
  <si>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</si>
  <si>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</si>
  <si>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</si>
  <si>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</si>
  <si>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</si>
  <si>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</si>
  <si>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</si>
  <si>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</si>
  <si>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</si>
  <si>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</si>
  <si>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</si>
  <si>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</si>
  <si>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</si>
  <si>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</si>
  <si>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</si>
  <si>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</si>
  <si>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</si>
  <si>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</si>
  <si>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</si>
  <si>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</si>
  <si>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</si>
  <si>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</si>
  <si>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</si>
  <si>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</si>
  <si>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</si>
  <si>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</si>
  <si>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</si>
  <si>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</si>
  <si>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</si>
  <si>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</si>
  <si>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</si>
  <si>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</si>
  <si>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</si>
  <si>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</si>
  <si>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</si>
  <si>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</si>
  <si>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</si>
  <si>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</si>
  <si>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</si>
  <si>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</si>
  <si>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</si>
  <si>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</si>
  <si>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</si>
  <si>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</si>
  <si>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</si>
  <si>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</si>
  <si>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</si>
  <si>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</si>
  <si>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</si>
  <si>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</si>
  <si>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</si>
  <si>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</si>
  <si>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</si>
  <si>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</si>
  <si>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</si>
  <si>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</si>
  <si>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</si>
  <si>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</si>
  <si>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</si>
  <si>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</si>
  <si>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</si>
  <si>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</si>
  <si>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</si>
  <si>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</si>
  <si>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</si>
  <si>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</si>
  <si>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</si>
  <si>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</si>
  <si>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</si>
  <si>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</si>
  <si>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</si>
  <si>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</si>
  <si>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</si>
  <si>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</si>
  <si>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</si>
  <si>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</si>
  <si>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</si>
  <si>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</si>
  <si>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</si>
  <si>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</si>
  <si>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</si>
  <si>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</si>
  <si>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</si>
  <si>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</si>
  <si>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</si>
  <si>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</si>
  <si>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</si>
  <si>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</si>
  <si>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</si>
  <si>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</si>
  <si>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</si>
  <si>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</si>
  <si>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</si>
  <si>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</si>
  <si>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</si>
  <si>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</si>
  <si>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</si>
  <si>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</si>
  <si>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</si>
  <si>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</si>
  <si>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</si>
  <si>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</si>
  <si>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</si>
  <si>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</si>
  <si>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</si>
  <si>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</si>
  <si>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</si>
  <si>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</si>
  <si>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</si>
  <si>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</si>
  <si>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</si>
  <si>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</si>
  <si>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</si>
  <si>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</si>
  <si>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</si>
  <si>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</si>
  <si>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</si>
  <si>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</si>
  <si>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</si>
  <si>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</si>
  <si>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</si>
  <si>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</si>
  <si>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</si>
  <si>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</si>
  <si>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</si>
  <si>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</si>
  <si>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</si>
  <si>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</si>
  <si>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</si>
  <si>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</si>
  <si>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</si>
  <si>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</si>
  <si>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</si>
  <si>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</si>
  <si>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</si>
  <si>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</si>
  <si>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</si>
  <si>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</si>
  <si>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</si>
  <si>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</si>
  <si>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</si>
  <si>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</si>
  <si>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</si>
  <si>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</si>
  <si>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</si>
  <si>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</si>
  <si>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</si>
  <si>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</si>
  <si>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</si>
  <si>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</si>
  <si>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</si>
  <si>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</si>
  <si>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</si>
  <si>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</si>
  <si>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</si>
  <si>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</si>
  <si>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</si>
  <si>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</si>
  <si>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</si>
  <si>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</si>
  <si>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</si>
  <si>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</si>
  <si>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</si>
  <si>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</si>
  <si>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</si>
  <si>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</si>
  <si>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</si>
  <si>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</si>
  <si>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</si>
  <si>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</si>
  <si>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</si>
  <si>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</si>
  <si>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</si>
  <si>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</si>
  <si>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</si>
  <si>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</si>
  <si>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</si>
  <si>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</si>
  <si>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</si>
  <si>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</si>
  <si>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</si>
  <si>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</si>
  <si>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</si>
  <si>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</si>
  <si>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</si>
  <si>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</si>
  <si>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</si>
  <si>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</si>
  <si>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</si>
  <si>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</si>
  <si>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</si>
  <si>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</si>
  <si>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</si>
  <si>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</si>
  <si>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</si>
  <si>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</si>
  <si>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</si>
  <si>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</si>
  <si>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</si>
  <si>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</si>
  <si>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</si>
  <si>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</si>
  <si>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</si>
  <si>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</si>
  <si>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</si>
  <si>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</si>
  <si>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</si>
  <si>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</si>
  <si>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</si>
  <si>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</si>
  <si>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</si>
  <si>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</si>
  <si>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</si>
  <si>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</si>
  <si>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</si>
  <si>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</si>
  <si>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</si>
  <si>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</si>
  <si>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</si>
  <si>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</si>
  <si>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</si>
  <si>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</si>
  <si>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</si>
  <si>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</si>
  <si>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</si>
  <si>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</si>
  <si>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</si>
  <si>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</si>
  <si>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</si>
  <si>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</si>
  <si>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</si>
  <si>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</si>
  <si>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</si>
  <si>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</si>
  <si>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</si>
  <si>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</si>
  <si>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</si>
  <si>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</si>
  <si>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</si>
  <si>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</si>
  <si>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</si>
  <si>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</si>
  <si>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</si>
  <si>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</si>
  <si>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</si>
  <si>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</si>
  <si>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</si>
  <si>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</si>
  <si>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</si>
  <si>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</si>
  <si>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</si>
  <si>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</si>
  <si>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</si>
  <si>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</si>
  <si>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</si>
  <si>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</si>
  <si>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</si>
  <si>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</si>
  <si>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</si>
  <si>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</si>
  <si>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</si>
  <si>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</si>
  <si>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</si>
  <si>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</si>
  <si>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</si>
  <si>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</si>
  <si>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</si>
  <si>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</si>
  <si>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</si>
  <si>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</si>
  <si>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</si>
  <si>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</si>
  <si>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</si>
  <si>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</si>
  <si>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</si>
  <si>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</si>
  <si>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</si>
  <si>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</si>
  <si>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</si>
  <si>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</si>
  <si>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</si>
  <si>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</si>
  <si>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</si>
  <si>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</si>
  <si>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</si>
  <si>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</si>
  <si>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</si>
  <si>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</si>
  <si>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</si>
  <si>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</si>
  <si>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</si>
  <si>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</si>
  <si>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</si>
  <si>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</si>
  <si>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</si>
  <si>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</si>
  <si>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</si>
  <si>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</si>
  <si>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</si>
  <si>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</si>
  <si>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</si>
  <si>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</si>
  <si>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</si>
  <si>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</si>
  <si>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</si>
  <si>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</si>
  <si>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</si>
  <si>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</si>
  <si>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</si>
  <si>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</si>
  <si>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</si>
  <si>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</si>
  <si>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</si>
  <si>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</si>
  <si>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</si>
  <si>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</si>
  <si>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</si>
  <si>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</si>
  <si>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</si>
  <si>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</si>
  <si>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</si>
  <si>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</si>
  <si>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</si>
  <si>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</si>
  <si>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</si>
  <si>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</si>
  <si>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</si>
  <si>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</si>
  <si>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</si>
  <si>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</si>
  <si>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</si>
  <si>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</si>
  <si>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</si>
  <si>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</si>
  <si>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</si>
  <si>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</si>
  <si>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</si>
  <si>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</si>
  <si>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</si>
  <si>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</si>
  <si>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</si>
  <si>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</si>
  <si>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</si>
  <si>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</si>
  <si>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</si>
  <si>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</si>
  <si>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</si>
  <si>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</si>
  <si>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</si>
  <si>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</si>
  <si>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</si>
  <si>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</si>
  <si>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</si>
  <si>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</si>
  <si>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</si>
  <si>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</si>
  <si>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</si>
  <si>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</si>
  <si>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</si>
  <si>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</si>
  <si>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</si>
  <si>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</si>
  <si>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</si>
  <si>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</si>
  <si>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</si>
  <si>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</si>
  <si>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</si>
  <si>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</si>
  <si>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</si>
  <si>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</si>
  <si>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</si>
  <si>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</si>
  <si>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</si>
  <si>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</si>
  <si>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</si>
  <si>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</si>
  <si>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</si>
  <si>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</si>
  <si>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</si>
  <si>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</si>
  <si>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</si>
  <si>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</si>
  <si>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</si>
  <si>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</si>
  <si>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</si>
  <si>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</si>
  <si>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</si>
  <si>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</si>
  <si>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</si>
  <si>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</si>
  <si>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</si>
  <si>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</si>
  <si>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</si>
  <si>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</si>
  <si>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</si>
  <si>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</si>
  <si>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</si>
  <si>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</si>
  <si>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</si>
  <si>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</si>
  <si>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</si>
  <si>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</si>
  <si>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</si>
  <si>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</si>
  <si>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</si>
  <si>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</si>
  <si>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</si>
  <si>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</si>
  <si>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</si>
  <si>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</si>
  <si>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</si>
  <si>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</si>
  <si>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</si>
  <si>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</si>
  <si>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</si>
  <si>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</si>
  <si>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</si>
  <si>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</si>
  <si>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</si>
  <si>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</si>
  <si>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</si>
  <si>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</si>
  <si>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</si>
  <si>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</si>
  <si>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</si>
  <si>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</si>
  <si>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</si>
  <si>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</si>
  <si>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</si>
  <si>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</si>
  <si>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</si>
  <si>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</si>
  <si>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</si>
  <si>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</si>
  <si>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</si>
  <si>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</si>
  <si>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</si>
  <si>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</si>
  <si>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</si>
  <si>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</si>
  <si>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</si>
  <si>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</si>
  <si>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</si>
  <si>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</si>
  <si>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</si>
  <si>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</si>
  <si>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</si>
  <si>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</si>
  <si>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</si>
  <si>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</si>
  <si>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</si>
  <si>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</si>
  <si>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</si>
  <si>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</si>
  <si>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</si>
  <si>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</si>
  <si>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</si>
  <si>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</si>
  <si>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</si>
  <si>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</si>
  <si>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</si>
  <si>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</si>
  <si>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</si>
  <si>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</si>
  <si>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</si>
  <si>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</si>
  <si>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</si>
  <si>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</si>
  <si>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</si>
  <si>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</si>
  <si>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</si>
  <si>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</si>
  <si>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</si>
  <si>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</si>
  <si>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</si>
  <si>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</si>
  <si>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</si>
  <si>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</si>
  <si>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</si>
  <si>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</si>
  <si>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</si>
  <si>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</si>
  <si>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</si>
  <si>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</si>
  <si>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</si>
  <si>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</si>
  <si>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</si>
  <si>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</si>
  <si>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</si>
  <si>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</si>
  <si>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</si>
  <si>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</si>
  <si>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</si>
  <si>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</si>
  <si>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</si>
  <si>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</si>
  <si>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</si>
  <si>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</si>
  <si>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</si>
  <si>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</si>
  <si>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</si>
  <si>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</si>
  <si>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</si>
  <si>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</si>
  <si>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</si>
  <si>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</si>
  <si>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</si>
  <si>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</si>
  <si>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</si>
  <si>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</si>
  <si>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</si>
  <si>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</si>
  <si>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</si>
  <si>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</si>
  <si>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</si>
  <si>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</si>
  <si>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</si>
  <si>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</si>
  <si>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</si>
  <si>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</si>
  <si>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</si>
  <si>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</si>
  <si>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</si>
  <si>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</si>
  <si>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</si>
  <si>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</si>
  <si>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</si>
  <si>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</si>
  <si>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</si>
  <si>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</si>
  <si>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</si>
  <si>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</si>
  <si>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</si>
  <si>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</si>
  <si>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</si>
  <si>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</si>
  <si>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</si>
  <si>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</si>
  <si>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</si>
  <si>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</si>
  <si>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</si>
  <si>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</si>
  <si>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</si>
  <si>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</si>
  <si>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</si>
  <si>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</si>
  <si>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</si>
  <si>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</si>
  <si>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</si>
  <si>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</si>
  <si>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</si>
  <si>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</si>
  <si>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</si>
  <si>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</si>
  <si>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</si>
  <si>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</si>
  <si>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</si>
  <si>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</si>
  <si>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</si>
  <si>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</si>
  <si>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</si>
  <si>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</si>
  <si>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</si>
  <si>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</si>
  <si>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</si>
  <si>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</si>
  <si>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</si>
  <si>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</si>
  <si>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</si>
  <si>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</si>
  <si>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</si>
  <si>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</si>
  <si>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</si>
  <si>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</si>
  <si>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</si>
  <si>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</si>
  <si>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</si>
  <si>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</si>
  <si>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</si>
  <si>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</si>
  <si>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</si>
  <si>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</si>
  <si>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</si>
  <si>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</si>
  <si>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</si>
  <si>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</si>
  <si>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</si>
  <si>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</si>
  <si>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</si>
  <si>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</si>
  <si>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</si>
  <si>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</si>
  <si>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</si>
  <si>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</si>
  <si>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</si>
  <si>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</si>
  <si>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</si>
  <si>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</si>
  <si>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</si>
  <si>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</si>
  <si>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</si>
  <si>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</si>
  <si>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</si>
  <si>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</si>
  <si>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</si>
  <si>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</si>
  <si>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</si>
  <si>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</si>
  <si>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</si>
  <si>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</si>
  <si>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</si>
  <si>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</si>
  <si>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</si>
  <si>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</si>
  <si>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</si>
  <si>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</si>
  <si>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</si>
  <si>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</si>
  <si>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</si>
  <si>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</si>
  <si>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</si>
  <si>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</si>
  <si>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</si>
  <si>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</si>
  <si>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</si>
  <si>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</si>
  <si>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</si>
  <si>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</si>
  <si>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</si>
  <si>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</si>
  <si>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</si>
  <si>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</si>
  <si>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</si>
  <si>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</si>
  <si>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</si>
  <si>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</si>
  <si>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</si>
  <si>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</si>
  <si>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</si>
  <si>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</si>
  <si>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</si>
  <si>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</si>
  <si>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</si>
  <si>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</si>
  <si>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</si>
  <si>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</si>
  <si>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</si>
  <si>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</si>
  <si>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</si>
  <si>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</si>
  <si>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</si>
  <si>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</si>
  <si>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</si>
  <si>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</si>
  <si>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</si>
  <si>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</si>
  <si>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</si>
  <si>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</si>
  <si>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</si>
  <si>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</si>
  <si>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</si>
  <si>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</si>
  <si>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</si>
  <si>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</si>
  <si>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</si>
  <si>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</si>
  <si>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</si>
  <si>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</si>
  <si>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</si>
  <si>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</si>
  <si>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</si>
  <si>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</si>
  <si>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</si>
  <si>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</si>
  <si>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</si>
  <si>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</si>
  <si>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</si>
  <si>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</si>
  <si>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</si>
  <si>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</si>
  <si>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</si>
  <si>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</si>
  <si>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</si>
  <si>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</si>
  <si>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</si>
  <si>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</si>
  <si>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</si>
  <si>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</si>
  <si>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</si>
  <si>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</si>
  <si>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</si>
  <si>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</si>
  <si>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</si>
  <si>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</si>
  <si>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</si>
  <si>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</si>
  <si>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</si>
  <si>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</si>
  <si>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</si>
  <si>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</si>
  <si>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</si>
  <si>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</si>
  <si>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</si>
  <si>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</si>
  <si>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</si>
  <si>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</si>
  <si>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</si>
  <si>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</si>
  <si>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</si>
  <si>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</si>
  <si>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</si>
  <si>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</si>
  <si>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</si>
  <si>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</si>
  <si>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</si>
  <si>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</si>
  <si>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</si>
  <si>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</si>
  <si>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</si>
  <si>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</si>
  <si>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</si>
  <si>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</si>
  <si>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</si>
  <si>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</si>
  <si>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</si>
  <si>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</si>
  <si>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</si>
  <si>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</si>
  <si>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</si>
  <si>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</si>
  <si>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</si>
  <si>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</si>
  <si>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</si>
  <si>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</si>
  <si>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</si>
  <si>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</si>
  <si>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</si>
  <si>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</si>
  <si>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</si>
  <si>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</si>
  <si>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</si>
  <si>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</si>
  <si>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</si>
  <si>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</si>
  <si>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</si>
  <si>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</si>
  <si>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</si>
  <si>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</si>
  <si>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</si>
  <si>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</si>
  <si>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</si>
  <si>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</si>
  <si>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</si>
  <si>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</si>
  <si>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</si>
  <si>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</si>
  <si>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</si>
  <si>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</si>
  <si>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</si>
  <si>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</si>
  <si>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</si>
  <si>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</si>
  <si>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</si>
  <si>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</si>
  <si>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</si>
  <si>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</si>
  <si>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</si>
  <si>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</si>
  <si>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</si>
  <si>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</si>
  <si>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</si>
  <si>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</si>
  <si>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</si>
  <si>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</si>
  <si>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</si>
  <si>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</si>
  <si>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</si>
  <si>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</si>
  <si>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</si>
  <si>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</si>
  <si>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</si>
  <si>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</si>
  <si>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</si>
  <si>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</si>
  <si>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</si>
  <si>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</si>
  <si>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</si>
  <si>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</si>
  <si>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</si>
  <si>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</si>
  <si>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</si>
  <si>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</si>
  <si>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</si>
  <si>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</si>
  <si>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</si>
  <si>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</si>
  <si>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</si>
  <si>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</si>
  <si>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</si>
  <si>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</si>
  <si>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</si>
  <si>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</si>
  <si>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</si>
  <si>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</si>
  <si>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</si>
  <si>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</si>
  <si>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</si>
  <si>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</si>
  <si>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</si>
  <si>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</si>
  <si>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</si>
  <si>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</si>
  <si>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</si>
  <si>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</si>
  <si>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</si>
  <si>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</si>
  <si>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</si>
  <si>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</si>
  <si>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</si>
  <si>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</si>
  <si>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</si>
  <si>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</si>
  <si>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</si>
  <si>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</si>
  <si>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</si>
  <si>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</si>
  <si>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</si>
  <si>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</si>
  <si>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</si>
  <si>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</si>
  <si>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</si>
  <si>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</si>
  <si>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</si>
  <si>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</si>
  <si>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</si>
  <si>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</si>
  <si>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</si>
  <si>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</si>
  <si>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</si>
  <si>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</si>
  <si>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</si>
  <si>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</si>
  <si>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</si>
  <si>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</si>
  <si>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</si>
  <si>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</si>
  <si>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</si>
  <si>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</si>
  <si>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</si>
  <si>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</si>
  <si>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</si>
  <si>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</si>
  <si>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</si>
  <si>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</si>
  <si>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</si>
  <si>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</si>
  <si>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</si>
  <si>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</si>
  <si>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</si>
  <si>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</si>
  <si>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</si>
  <si>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</si>
  <si>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</si>
  <si>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</si>
  <si>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</si>
  <si>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</si>
  <si>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</si>
  <si>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</si>
  <si>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</si>
  <si>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</si>
  <si>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</si>
  <si>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</si>
  <si>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</si>
  <si>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</si>
  <si>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</si>
  <si>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</si>
  <si>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</si>
  <si>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</si>
  <si>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</si>
  <si>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</si>
  <si>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</si>
  <si>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</si>
  <si>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</si>
  <si>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</si>
  <si>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</si>
  <si>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</si>
  <si>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</si>
  <si>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</si>
  <si>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</si>
  <si>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</si>
  <si>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</si>
  <si>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</si>
  <si>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</si>
  <si>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</si>
  <si>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</si>
  <si>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</si>
  <si>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</si>
  <si>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</si>
  <si>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</si>
  <si>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</si>
  <si>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</si>
  <si>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</si>
  <si>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</si>
  <si>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</si>
  <si>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</si>
  <si>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</si>
  <si>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</si>
  <si>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</si>
  <si>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</si>
  <si>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</si>
  <si>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</si>
  <si>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</si>
  <si>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</si>
  <si>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</si>
  <si>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</si>
  <si>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</si>
  <si>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</si>
  <si>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</si>
  <si>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</si>
  <si>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</si>
  <si>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</si>
  <si>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</si>
  <si>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</si>
  <si>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</si>
  <si>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</si>
  <si>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</si>
  <si>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</si>
  <si>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</si>
  <si>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</si>
  <si>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</si>
  <si>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</si>
  <si>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</si>
  <si>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</si>
  <si>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</si>
  <si>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</si>
  <si>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</si>
  <si>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</si>
  <si>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</si>
  <si>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</si>
  <si>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</si>
  <si>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</si>
  <si>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</si>
  <si>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</si>
  <si>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</si>
  <si>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</si>
  <si>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</si>
  <si>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</si>
  <si>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</si>
  <si>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</si>
  <si>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</si>
  <si>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</si>
  <si>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</si>
  <si>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</si>
  <si>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</si>
  <si>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</si>
  <si>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</si>
  <si>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</si>
  <si>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</si>
  <si>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</si>
  <si>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</si>
  <si>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</si>
  <si>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</si>
  <si>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</si>
  <si>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</si>
  <si>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</si>
  <si>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</si>
  <si>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</si>
  <si>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</si>
  <si>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</si>
  <si>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</si>
  <si>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</si>
  <si>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</si>
  <si>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</si>
  <si>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</si>
  <si>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</si>
  <si>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</si>
  <si>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</si>
  <si>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</si>
  <si>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</si>
  <si>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</si>
  <si>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</si>
  <si>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</si>
  <si>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</si>
  <si>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</si>
  <si>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</si>
  <si>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</si>
  <si>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</si>
  <si>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</si>
  <si>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</si>
  <si>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</si>
  <si>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</si>
  <si>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</si>
  <si>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</si>
  <si>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</si>
  <si>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</si>
  <si>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</si>
  <si>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</si>
  <si>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</si>
  <si>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</si>
  <si>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</si>
  <si>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</si>
  <si>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</si>
  <si>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</si>
  <si>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</si>
  <si>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</si>
  <si>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</si>
  <si>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</si>
  <si>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</si>
  <si>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</si>
  <si>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</si>
  <si>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</si>
  <si>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</si>
  <si>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</si>
  <si>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</si>
  <si>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</si>
  <si>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</si>
  <si>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</si>
  <si>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</si>
  <si>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</si>
  <si>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</si>
  <si>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</si>
  <si>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</si>
  <si>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</si>
  <si>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</si>
  <si>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</si>
  <si>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</si>
  <si>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</si>
  <si>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</si>
  <si>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</si>
  <si>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</si>
  <si>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</si>
  <si>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</si>
  <si>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</si>
  <si>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</si>
  <si>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</si>
  <si>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</si>
  <si>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</si>
  <si>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</si>
  <si>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</si>
  <si>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</si>
  <si>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</si>
  <si>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</si>
  <si>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</si>
  <si>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</si>
  <si>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</si>
  <si>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</si>
  <si>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</si>
  <si>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</si>
  <si>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</si>
  <si>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</si>
  <si>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</si>
  <si>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</si>
  <si>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</si>
  <si>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</si>
  <si>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</si>
  <si>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</si>
  <si>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</si>
  <si>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</si>
  <si>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</si>
  <si>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</si>
  <si>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</si>
  <si>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</si>
  <si>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</si>
  <si>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</si>
  <si>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</si>
  <si>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</si>
  <si>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</si>
  <si>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</si>
  <si>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</si>
  <si>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</si>
  <si>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</si>
  <si>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</si>
  <si>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</si>
  <si>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</si>
  <si>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</si>
  <si>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</si>
  <si>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</si>
  <si>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</si>
  <si>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</si>
  <si>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</si>
  <si>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</si>
  <si>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</si>
  <si>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</si>
  <si>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</si>
  <si>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</si>
  <si>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</si>
  <si>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</si>
  <si>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</si>
  <si>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</si>
  <si>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</si>
  <si>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</si>
  <si>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</si>
  <si>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</si>
  <si>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</si>
  <si>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</si>
  <si>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</si>
  <si>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</si>
  <si>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</si>
  <si>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</si>
  <si>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</si>
  <si>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</si>
  <si>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</si>
  <si>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</si>
  <si>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</si>
  <si>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</si>
  <si>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</si>
  <si>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</si>
  <si>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</si>
  <si>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</si>
  <si>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</si>
  <si>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</si>
  <si>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</si>
  <si>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</si>
  <si>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</si>
  <si>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</si>
  <si>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</si>
  <si>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</si>
  <si>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</si>
  <si>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</si>
  <si>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</si>
  <si>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</si>
  <si>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</si>
  <si>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</si>
  <si>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</si>
  <si>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</si>
  <si>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</si>
  <si>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</si>
  <si>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</si>
  <si>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</si>
  <si>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</si>
  <si>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</si>
  <si>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</si>
  <si>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</si>
  <si>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</si>
  <si>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</si>
  <si>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</si>
  <si>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</si>
  <si>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</si>
  <si>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</si>
  <si>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</si>
  <si>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</si>
  <si>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</si>
  <si>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</si>
  <si>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</si>
  <si>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</si>
  <si>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</si>
  <si>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</si>
  <si>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</si>
  <si>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</si>
  <si>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</si>
  <si>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</si>
  <si>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</si>
  <si>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</si>
  <si>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</si>
  <si>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</si>
  <si>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</si>
  <si>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</si>
  <si>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</si>
  <si>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</si>
  <si>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</si>
  <si>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</si>
  <si>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</si>
  <si>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</si>
  <si>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</si>
  <si>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</si>
  <si>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</si>
  <si>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</si>
  <si>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</si>
  <si>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</si>
  <si>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</si>
  <si>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</si>
  <si>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</si>
  <si>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</si>
  <si>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</si>
  <si>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</si>
  <si>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</si>
  <si>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</si>
  <si>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</si>
  <si>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</si>
  <si>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</si>
  <si>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</si>
  <si>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</si>
  <si>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</si>
  <si>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</si>
  <si>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</si>
  <si>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</si>
  <si>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</si>
  <si>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</si>
  <si>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</si>
  <si>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</si>
  <si>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</si>
  <si>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</si>
  <si>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</si>
  <si>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</si>
  <si>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</si>
  <si>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</si>
  <si>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</si>
  <si>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</si>
  <si>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</si>
  <si>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</si>
  <si>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</si>
  <si>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</si>
  <si>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</si>
  <si>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</si>
  <si>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</si>
  <si>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</si>
  <si>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</si>
  <si>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</si>
  <si>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</si>
  <si>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</si>
  <si>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</si>
  <si>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</si>
  <si>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</si>
  <si>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</si>
  <si>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</si>
  <si>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</si>
  <si>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</si>
  <si>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</si>
  <si>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</si>
  <si>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</si>
  <si>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</si>
  <si>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</si>
  <si>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</si>
  <si>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</si>
  <si>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</si>
  <si>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</si>
  <si>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</si>
  <si>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</si>
  <si>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</si>
  <si>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</si>
  <si>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</si>
  <si>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</si>
  <si>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</si>
  <si>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</si>
  <si>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</si>
  <si>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</si>
  <si>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</si>
  <si>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</si>
  <si>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</si>
  <si>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</si>
  <si>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</si>
  <si>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</si>
  <si>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</si>
  <si>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</si>
  <si>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</si>
  <si>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</si>
  <si>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</si>
  <si>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</si>
  <si>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</si>
  <si>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</si>
  <si>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</si>
  <si>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</si>
  <si>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</si>
  <si>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</si>
  <si>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</si>
  <si>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</si>
  <si>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</si>
  <si>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</si>
  <si>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</si>
  <si>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</si>
  <si>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</si>
  <si>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</si>
  <si>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</si>
  <si>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</si>
  <si>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</si>
  <si>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</si>
  <si>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</si>
  <si>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</si>
  <si>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</si>
  <si>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</si>
  <si>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</si>
  <si>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</si>
  <si>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</si>
  <si>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</si>
  <si>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</si>
  <si>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</si>
  <si>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</si>
  <si>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</si>
  <si>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</si>
  <si>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</si>
  <si>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</si>
  <si>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</si>
  <si>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</si>
  <si>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</si>
  <si>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</si>
  <si>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</si>
  <si>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</si>
  <si>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</si>
  <si>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</si>
  <si>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</si>
  <si>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</si>
  <si>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</si>
  <si>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</si>
  <si>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</si>
  <si>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</si>
  <si>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</si>
  <si>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</si>
  <si>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</si>
  <si>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</si>
  <si>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</si>
  <si>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</si>
  <si>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</si>
  <si>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</si>
  <si>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</si>
  <si>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</si>
  <si>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</si>
  <si>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</si>
  <si>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</si>
  <si>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</si>
  <si>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</si>
  <si>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</si>
  <si>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</si>
  <si>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</si>
  <si>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</si>
  <si>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</si>
  <si>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</si>
  <si>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</si>
  <si>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</si>
  <si>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</si>
  <si>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</si>
  <si>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</si>
  <si>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</si>
  <si>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</si>
  <si>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</si>
  <si>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</si>
  <si>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</si>
  <si>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</si>
  <si>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</si>
  <si>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</si>
  <si>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</si>
  <si>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</si>
  <si>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</si>
  <si>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</si>
  <si>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</si>
  <si>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</si>
  <si>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</si>
  <si>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</si>
  <si>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</si>
  <si>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</si>
  <si>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</si>
  <si>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</si>
  <si>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</si>
  <si>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</si>
  <si>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</si>
  <si>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</si>
  <si>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</si>
  <si>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</si>
  <si>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</si>
  <si>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</si>
  <si>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</si>
  <si>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</si>
  <si>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</si>
  <si>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</si>
  <si>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</si>
  <si>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</si>
  <si>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</si>
  <si>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</si>
  <si>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</si>
  <si>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</si>
  <si>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</si>
  <si>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</si>
  <si>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</si>
  <si>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</si>
  <si>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</si>
  <si>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</si>
  <si>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</si>
  <si>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</si>
  <si>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</si>
  <si>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</si>
  <si>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</si>
  <si>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</si>
  <si>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</si>
  <si>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</si>
  <si>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</si>
  <si>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</si>
  <si>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</si>
  <si>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</si>
  <si>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</si>
  <si>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</si>
  <si>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</si>
  <si>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</si>
  <si>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</si>
  <si>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</si>
  <si>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</si>
  <si>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</si>
  <si>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</si>
  <si>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</si>
  <si>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</si>
  <si>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</si>
  <si>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</si>
  <si>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</si>
  <si>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</si>
  <si>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</si>
  <si>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</si>
  <si>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</si>
  <si>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</si>
  <si>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</si>
  <si>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</si>
  <si>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</si>
  <si>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</si>
  <si>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</si>
  <si>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</si>
  <si>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</si>
  <si>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</si>
  <si>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</si>
  <si>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</si>
  <si>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</si>
  <si>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</si>
  <si>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</si>
  <si>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</si>
  <si>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</si>
  <si>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</si>
  <si>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</si>
  <si>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</si>
  <si>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</si>
  <si>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</si>
  <si>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</si>
  <si>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</si>
  <si>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</si>
  <si>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</si>
  <si>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</si>
  <si>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</si>
  <si>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</si>
  <si>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</si>
  <si>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</si>
  <si>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</si>
  <si>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</si>
  <si>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</si>
  <si>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</si>
  <si>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</si>
  <si>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</si>
  <si>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</si>
  <si>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</si>
  <si>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</si>
  <si>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</si>
  <si>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</si>
  <si>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</si>
  <si>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</si>
  <si>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</si>
  <si>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</si>
  <si>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</si>
  <si>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</si>
  <si>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</si>
  <si>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</si>
  <si>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</si>
  <si>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</si>
  <si>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</si>
  <si>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</si>
  <si>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</si>
  <si>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</si>
  <si>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</si>
  <si>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</si>
  <si>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</si>
  <si>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</si>
  <si>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</si>
  <si>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</si>
  <si>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</si>
  <si>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</si>
  <si>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</si>
  <si>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</si>
  <si>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</si>
  <si>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</si>
  <si>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</si>
  <si>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</si>
  <si>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</si>
  <si>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</si>
  <si>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</si>
  <si>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</si>
  <si>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</si>
  <si>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</si>
  <si>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</si>
  <si>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</si>
  <si>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</si>
  <si>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</si>
  <si>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</si>
  <si>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</si>
  <si>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</si>
  <si>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</si>
  <si>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</si>
  <si>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</si>
  <si>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</si>
  <si>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</si>
  <si>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</si>
  <si>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</si>
  <si>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</si>
  <si>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</si>
  <si>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</si>
  <si>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</si>
  <si>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</si>
  <si>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</si>
  <si>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</si>
  <si>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</si>
  <si>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</si>
  <si>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</si>
  <si>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</si>
  <si>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</si>
  <si>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</si>
  <si>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</si>
  <si>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</si>
  <si>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</si>
  <si>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</si>
  <si>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</si>
  <si>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</si>
  <si>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</si>
  <si>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</si>
  <si>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</si>
  <si>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</si>
  <si>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</si>
  <si>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</si>
  <si>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</si>
  <si>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</si>
  <si>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</si>
  <si>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</si>
  <si>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</si>
  <si>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</si>
  <si>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</si>
  <si>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</si>
  <si>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</si>
  <si>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</si>
  <si>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</si>
  <si>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</si>
  <si>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</si>
  <si>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</si>
  <si>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</si>
  <si>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</si>
  <si>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</si>
  <si>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</si>
  <si>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</si>
  <si>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</si>
  <si>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</si>
  <si>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</si>
  <si>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</si>
  <si>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</si>
  <si>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</si>
  <si>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</si>
  <si>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</si>
  <si>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</si>
  <si>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</si>
  <si>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</si>
  <si>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</si>
  <si>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</si>
  <si>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</si>
  <si>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</si>
  <si>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</si>
  <si>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</si>
  <si>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</si>
  <si>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</si>
  <si>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</si>
  <si>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</si>
  <si>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</si>
  <si>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</si>
  <si>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</si>
  <si>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</si>
  <si>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</si>
  <si>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</si>
  <si>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</si>
  <si>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</si>
  <si>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</si>
  <si>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</si>
  <si>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</si>
  <si>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</si>
  <si>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</si>
  <si>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</si>
  <si>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</si>
  <si>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</si>
  <si>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</si>
  <si>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</si>
  <si>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</si>
  <si>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</si>
  <si>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</si>
  <si>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</si>
  <si>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</si>
  <si>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</si>
  <si>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</si>
  <si>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</si>
  <si>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</si>
  <si>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</si>
  <si>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</si>
  <si>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</si>
  <si>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</si>
  <si>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</si>
  <si>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</si>
  <si>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</si>
  <si>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</si>
  <si>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</si>
  <si>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</si>
  <si>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</si>
  <si>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</si>
  <si>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</si>
  <si>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</si>
  <si>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</si>
  <si>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</si>
  <si>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</si>
  <si>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</si>
  <si>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</si>
  <si>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</si>
  <si>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</si>
  <si>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</si>
  <si>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</si>
  <si>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</si>
  <si>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</si>
  <si>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</si>
  <si>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</si>
  <si>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</si>
  <si>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</si>
  <si>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</si>
  <si>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</si>
  <si>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</si>
  <si>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</si>
  <si>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</si>
  <si>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</si>
  <si>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</si>
  <si>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</si>
  <si>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</si>
  <si>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</si>
  <si>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</si>
  <si>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</si>
  <si>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</si>
  <si>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</si>
  <si>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</si>
  <si>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</si>
  <si>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</si>
  <si>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</si>
  <si>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</si>
  <si>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</si>
  <si>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</si>
  <si>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</si>
  <si>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</si>
  <si>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</si>
  <si>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</si>
  <si>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</si>
  <si>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</si>
  <si>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</si>
  <si>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</si>
  <si>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</si>
  <si>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</si>
  <si>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</si>
  <si>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</si>
  <si>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</si>
  <si>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</si>
  <si>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</si>
  <si>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</si>
  <si>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</si>
  <si>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</si>
  <si>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</si>
  <si>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</si>
  <si>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</si>
  <si>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</si>
  <si>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</si>
  <si>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</si>
  <si>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</si>
  <si>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</si>
  <si>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</si>
  <si>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</si>
  <si>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</si>
  <si>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</si>
  <si>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</si>
  <si>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</si>
  <si>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</si>
  <si>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</si>
  <si>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</si>
  <si>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</si>
  <si>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</si>
  <si>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</si>
  <si>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</si>
  <si>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</si>
  <si>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</si>
  <si>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</si>
  <si>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</si>
  <si>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</si>
  <si>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</si>
  <si>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</si>
  <si>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</si>
  <si>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</si>
  <si>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</si>
  <si>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</si>
  <si>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</si>
  <si>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</si>
  <si>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</si>
  <si>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</si>
  <si>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</si>
  <si>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</si>
  <si>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</si>
  <si>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</si>
  <si>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</si>
  <si>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</si>
  <si>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</si>
  <si>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</si>
  <si>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</si>
  <si>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</si>
  <si>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</si>
  <si>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</si>
  <si>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</si>
  <si>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</si>
  <si>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</si>
  <si>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</si>
  <si>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</si>
  <si>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</si>
  <si>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</si>
  <si>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</si>
  <si>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</si>
  <si>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</si>
  <si>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</si>
  <si>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</si>
  <si>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</si>
  <si>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</si>
  <si>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</si>
  <si>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</si>
  <si>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</si>
  <si>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</si>
  <si>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</si>
  <si>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</si>
  <si>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</si>
  <si>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</si>
  <si>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</si>
  <si>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</si>
  <si>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</si>
  <si>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</si>
  <si>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</si>
  <si>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</si>
  <si>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</si>
  <si>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</si>
  <si>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</si>
  <si>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</si>
  <si>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</si>
  <si>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</si>
  <si>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</si>
  <si>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</si>
  <si>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</si>
  <si>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</si>
  <si>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</si>
  <si>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</si>
  <si>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</si>
  <si>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</si>
  <si>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</si>
  <si>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</si>
  <si>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</si>
  <si>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</si>
  <si>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</si>
  <si>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</si>
  <si>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</si>
  <si>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</si>
  <si>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</si>
  <si>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</si>
  <si>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</si>
  <si>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</si>
  <si>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</si>
  <si>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</si>
  <si>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</si>
  <si>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</si>
  <si>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</si>
  <si>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</si>
  <si>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</si>
  <si>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</si>
  <si>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</si>
  <si>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</si>
  <si>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</si>
  <si>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</si>
  <si>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</si>
  <si>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</si>
  <si>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</si>
  <si>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</si>
  <si>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</si>
  <si>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</si>
  <si>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</si>
  <si>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</si>
  <si>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</si>
  <si>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</si>
  <si>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</si>
  <si>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</si>
  <si>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</si>
  <si>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</si>
  <si>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</si>
  <si>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</si>
  <si>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</si>
  <si>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</si>
  <si>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</si>
  <si>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</si>
  <si>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</si>
  <si>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</si>
  <si>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</si>
  <si>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</si>
  <si>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</si>
  <si>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</si>
  <si>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</si>
  <si>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</si>
  <si>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</si>
  <si>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</si>
  <si>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</si>
  <si>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</si>
  <si>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</si>
  <si>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</si>
  <si>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</si>
  <si>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</si>
  <si>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</si>
  <si>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</si>
  <si>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</si>
  <si>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</si>
  <si>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</si>
  <si>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</si>
  <si>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</si>
  <si>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</si>
  <si>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</si>
  <si>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</si>
  <si>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</si>
  <si>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</si>
  <si>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</si>
  <si>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</si>
  <si>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</si>
  <si>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</si>
  <si>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</si>
  <si>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</si>
  <si>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</si>
  <si>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</si>
  <si>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</si>
  <si>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</si>
  <si>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</si>
  <si>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</si>
  <si>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</si>
  <si>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</si>
  <si>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</si>
  <si>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</si>
  <si>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</si>
  <si>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</si>
  <si>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</si>
  <si>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</si>
  <si>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</si>
  <si>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</si>
  <si>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</si>
  <si>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</si>
  <si>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</si>
  <si>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</si>
  <si>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</si>
  <si>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</si>
  <si>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</si>
  <si>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</si>
  <si>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</si>
  <si>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</si>
  <si>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</si>
  <si>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</si>
  <si>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</si>
  <si>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</si>
  <si>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</si>
  <si>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</si>
  <si>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</si>
  <si>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</si>
  <si>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</si>
  <si>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</si>
  <si>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</si>
  <si>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</si>
  <si>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</si>
  <si>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</si>
  <si>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</si>
  <si>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</si>
  <si>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</si>
  <si>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</si>
  <si>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</si>
  <si>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</si>
  <si>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</si>
  <si>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</si>
  <si>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</si>
  <si>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</si>
  <si>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</si>
  <si>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</si>
  <si>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</si>
  <si>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</si>
  <si>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</si>
  <si>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</si>
  <si>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</si>
  <si>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</si>
  <si>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</si>
  <si>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</si>
  <si>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</si>
  <si>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</si>
  <si>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</si>
  <si>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</si>
  <si>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</si>
  <si>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</si>
  <si>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</si>
  <si>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</si>
  <si>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</si>
  <si>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</si>
  <si>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</si>
  <si>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</si>
  <si>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</si>
  <si>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</si>
  <si>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</si>
  <si>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</si>
  <si>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</si>
  <si>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</si>
  <si>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</si>
  <si>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</si>
  <si>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</si>
  <si>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</si>
  <si>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</si>
  <si>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</si>
  <si>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</si>
  <si>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</si>
  <si>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</si>
  <si>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</si>
  <si>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</si>
  <si>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</si>
  <si>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</si>
  <si>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</si>
  <si>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</si>
  <si>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</si>
  <si>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</si>
  <si>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</si>
  <si>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</si>
  <si>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</si>
  <si>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</si>
  <si>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</si>
  <si>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</si>
  <si>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</si>
  <si>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</si>
  <si>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</si>
  <si>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</si>
  <si>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</si>
  <si>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</si>
  <si>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</si>
  <si>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</si>
  <si>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</si>
  <si>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</si>
  <si>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</si>
  <si>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</si>
  <si>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</si>
  <si>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</si>
  <si>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</si>
  <si>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</si>
  <si>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</si>
  <si>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</si>
  <si>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</si>
  <si>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</si>
  <si>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</si>
  <si>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</si>
  <si>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</si>
  <si>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</si>
  <si>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</si>
  <si>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</si>
  <si>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</si>
  <si>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</si>
  <si>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</si>
  <si>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</si>
  <si>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</si>
  <si>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</si>
  <si>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</si>
  <si>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</si>
  <si>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</si>
  <si>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</si>
  <si>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</si>
  <si>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</si>
  <si>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</si>
  <si>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</si>
  <si>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</si>
  <si>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</si>
  <si>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</si>
  <si>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</si>
  <si>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</si>
  <si>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</si>
  <si>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</si>
  <si>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</si>
  <si>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</si>
  <si>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</si>
  <si>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</si>
  <si>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</si>
  <si>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</si>
  <si>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</si>
  <si>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</si>
  <si>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</si>
  <si>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</si>
  <si>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</si>
  <si>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</si>
  <si>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</si>
  <si>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</si>
  <si>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</si>
  <si>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</si>
  <si>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</si>
  <si>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</si>
  <si>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</si>
  <si>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</si>
  <si>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</si>
  <si>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</si>
  <si>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</si>
  <si>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</si>
  <si>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</si>
  <si>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</si>
  <si>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</si>
  <si>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</si>
  <si>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</si>
  <si>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</si>
  <si>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</si>
  <si>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</si>
  <si>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</si>
  <si>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</si>
  <si>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</si>
  <si>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</si>
  <si>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</si>
  <si>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</si>
  <si>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</si>
  <si>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</si>
  <si>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</si>
  <si>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</si>
  <si>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</si>
  <si>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</si>
  <si>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</si>
  <si>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</si>
  <si>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</si>
  <si>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</si>
  <si>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</si>
  <si>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</si>
  <si>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</si>
  <si>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</si>
  <si>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</si>
  <si>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</si>
  <si>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</si>
  <si>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</si>
  <si>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</si>
  <si>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</si>
  <si>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</si>
  <si>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</si>
  <si>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</si>
  <si>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</si>
  <si>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</si>
  <si>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</si>
  <si>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</si>
  <si>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</si>
  <si>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</si>
  <si>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</si>
  <si>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</si>
  <si>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</si>
  <si>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</si>
  <si>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</si>
  <si>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</si>
  <si>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</si>
  <si>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</si>
  <si>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</si>
  <si>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</si>
  <si>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</si>
  <si>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</si>
  <si>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</si>
  <si>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</si>
  <si>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</si>
  <si>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</si>
  <si>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</si>
  <si>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</si>
  <si>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</si>
  <si>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</si>
  <si>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</si>
  <si>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</si>
  <si>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</si>
  <si>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</si>
  <si>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</si>
  <si>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</si>
  <si>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</si>
  <si>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</si>
  <si>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</si>
  <si>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</si>
  <si>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</si>
  <si>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</si>
  <si>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</si>
  <si>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</si>
  <si>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</si>
  <si>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</si>
  <si>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</si>
  <si>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</si>
  <si>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</si>
  <si>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</si>
  <si>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</si>
  <si>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</si>
  <si>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</si>
  <si>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</si>
  <si>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</si>
  <si>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</si>
  <si>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</si>
  <si>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</si>
  <si>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</si>
  <si>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</si>
  <si>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</si>
  <si>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</si>
  <si>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</si>
  <si>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</si>
  <si>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</si>
  <si>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</si>
  <si>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</si>
  <si>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</si>
  <si>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</si>
  <si>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</si>
  <si>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</si>
  <si>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</si>
  <si>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</si>
  <si>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</si>
  <si>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</si>
  <si>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</si>
  <si>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</si>
  <si>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</si>
  <si>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</si>
  <si>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</si>
  <si>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</si>
  <si>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</si>
  <si>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</si>
  <si>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</si>
  <si>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</si>
  <si>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</si>
  <si>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</si>
  <si>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</si>
  <si>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</si>
  <si>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</si>
  <si>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</si>
  <si>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</si>
  <si>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</si>
  <si>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</si>
  <si>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</si>
  <si>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</si>
  <si>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</si>
  <si>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</si>
  <si>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</si>
  <si>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</si>
  <si>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</si>
  <si>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</si>
  <si>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</si>
  <si>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</si>
  <si>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</si>
  <si>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</si>
  <si>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</si>
  <si>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</si>
  <si>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</si>
  <si>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</si>
  <si>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</si>
  <si>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</si>
  <si>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</si>
  <si>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</si>
  <si>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</si>
  <si>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</si>
  <si>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</si>
  <si>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</si>
  <si>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</si>
  <si>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</si>
  <si>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</si>
  <si>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</si>
  <si>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</si>
  <si>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</si>
  <si>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</si>
  <si>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</si>
  <si>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</si>
  <si>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</si>
  <si>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</si>
  <si>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</si>
  <si>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</si>
  <si>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</si>
  <si>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</si>
  <si>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</si>
  <si>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</si>
  <si>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</si>
  <si>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</si>
  <si>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</si>
  <si>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</si>
  <si>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</si>
  <si>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</si>
  <si>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</si>
  <si>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</si>
  <si>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</si>
  <si>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</si>
  <si>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</si>
  <si>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</si>
  <si>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</si>
  <si>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</si>
  <si>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</si>
  <si>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</si>
  <si>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</si>
  <si>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</si>
  <si>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</si>
  <si>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</si>
  <si>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</si>
  <si>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</si>
  <si>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</si>
  <si>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</si>
  <si>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</si>
  <si>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</si>
  <si>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</si>
  <si>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</si>
  <si>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</si>
  <si>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</si>
  <si>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</si>
  <si>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</si>
  <si>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</si>
  <si>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</si>
  <si>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</si>
  <si>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</si>
  <si>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</si>
  <si>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</si>
  <si>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</si>
  <si>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</si>
  <si>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</si>
  <si>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</si>
  <si>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</si>
  <si>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</si>
  <si>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</si>
  <si>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</si>
  <si>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</si>
  <si>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</si>
  <si>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</si>
  <si>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</si>
  <si>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</si>
  <si>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</si>
  <si>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</si>
  <si>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</si>
  <si>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</si>
  <si>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</si>
  <si>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</si>
  <si>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</si>
  <si>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</si>
  <si>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</si>
  <si>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</si>
  <si>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</si>
  <si>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</si>
  <si>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</si>
  <si>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</si>
  <si>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</si>
  <si>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</si>
  <si>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</si>
  <si>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</si>
  <si>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</si>
  <si>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</si>
  <si>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</si>
  <si>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</si>
  <si>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</si>
  <si>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</si>
  <si>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</si>
  <si>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</si>
  <si>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</si>
  <si>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</si>
  <si>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</si>
  <si>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</si>
  <si>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</si>
  <si>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</si>
  <si>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</si>
  <si>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</si>
  <si>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</si>
  <si>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</si>
  <si>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</si>
  <si>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</si>
  <si>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</si>
  <si>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</si>
  <si>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</si>
  <si>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</si>
  <si>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</si>
  <si>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</si>
  <si>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</si>
  <si>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</si>
  <si>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</si>
  <si>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</si>
  <si>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</si>
  <si>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</si>
  <si>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</si>
  <si>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</si>
  <si>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</si>
  <si>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</si>
  <si>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</si>
  <si>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</si>
  <si>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</si>
  <si>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</si>
  <si>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</si>
  <si>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</si>
  <si>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</si>
  <si>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</si>
  <si>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</si>
  <si>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</si>
  <si>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</si>
  <si>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</si>
  <si>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</si>
  <si>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</si>
  <si>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</si>
  <si>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</si>
  <si>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</si>
  <si>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</si>
  <si>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</si>
  <si>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</si>
  <si>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</si>
  <si>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</si>
  <si>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</si>
  <si>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</si>
  <si>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</si>
  <si>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</si>
  <si>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</si>
  <si>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</si>
  <si>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</si>
  <si>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</si>
  <si>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</si>
  <si>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</si>
  <si>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</si>
  <si>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</si>
  <si>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</si>
  <si>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</si>
  <si>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</si>
  <si>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</si>
  <si>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</si>
  <si>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</si>
  <si>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</si>
  <si>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</si>
  <si>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</si>
  <si>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</si>
  <si>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</si>
  <si>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</si>
  <si>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</si>
  <si>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</si>
  <si>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</si>
  <si>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</si>
  <si>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</si>
  <si>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</si>
  <si>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</si>
  <si>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</si>
  <si>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</si>
  <si>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</si>
  <si>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</si>
  <si>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</si>
  <si>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</si>
  <si>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</si>
  <si>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</si>
  <si>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</si>
  <si>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</si>
  <si>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</si>
  <si>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</si>
  <si>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</si>
  <si>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</si>
  <si>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</si>
  <si>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</si>
  <si>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</si>
  <si>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</si>
  <si>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</si>
  <si>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</si>
  <si>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</si>
  <si>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</si>
  <si>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</si>
  <si>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</si>
  <si>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</si>
  <si>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</si>
  <si>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</si>
  <si>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</si>
  <si>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</si>
  <si>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</si>
  <si>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</si>
  <si>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</si>
  <si>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</si>
  <si>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</si>
  <si>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</si>
  <si>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</si>
  <si>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</si>
  <si>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</si>
  <si>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</si>
  <si>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</si>
  <si>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</si>
  <si>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</si>
  <si>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</si>
  <si>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</si>
  <si>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</si>
  <si>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</si>
  <si>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</si>
  <si>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</si>
  <si>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</si>
  <si>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</si>
  <si>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</si>
  <si>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</si>
  <si>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</si>
  <si>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</si>
  <si>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</si>
  <si>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</si>
  <si>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</si>
  <si>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</si>
  <si>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</si>
  <si>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</si>
  <si>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</si>
  <si>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</si>
  <si>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</si>
  <si>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</si>
  <si>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</si>
  <si>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</si>
  <si>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</si>
  <si>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</si>
  <si>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</si>
  <si>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</si>
  <si>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</si>
  <si>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</si>
  <si>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</si>
  <si>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</si>
  <si>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</si>
  <si>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</si>
  <si>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</si>
  <si>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</si>
  <si>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</si>
  <si>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</si>
  <si>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</si>
  <si>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</si>
  <si>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</si>
  <si>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</si>
  <si>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</si>
  <si>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</si>
  <si>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</si>
  <si>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</si>
  <si>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</si>
  <si>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</si>
  <si>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</si>
  <si>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</si>
  <si>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</si>
  <si>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</si>
  <si>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</si>
  <si>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</si>
  <si>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</si>
  <si>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</si>
  <si>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</si>
  <si>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</si>
  <si>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</si>
  <si>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</si>
  <si>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</si>
  <si>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</si>
  <si>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</si>
  <si>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</si>
  <si>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</si>
  <si>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</si>
  <si>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</si>
  <si>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</si>
  <si>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</si>
  <si>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</si>
  <si>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</si>
  <si>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</si>
  <si>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</si>
  <si>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</si>
  <si>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</si>
  <si>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</si>
  <si>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</si>
  <si>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</si>
  <si>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</si>
  <si>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</si>
  <si>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</si>
  <si>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</si>
  <si>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</si>
  <si>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</si>
  <si>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</si>
  <si>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</si>
  <si>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</si>
  <si>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</si>
  <si>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</si>
  <si>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</si>
  <si>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</si>
  <si>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</si>
  <si>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</si>
  <si>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</si>
  <si>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</si>
  <si>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</si>
  <si>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</si>
  <si>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</si>
  <si>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</si>
  <si>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</si>
  <si>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</si>
  <si>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</si>
  <si>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</si>
  <si>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</si>
  <si>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</si>
  <si>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</si>
  <si>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</si>
  <si>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</si>
  <si>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</si>
  <si>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</si>
  <si>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</si>
  <si>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</si>
  <si>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</si>
  <si>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</si>
  <si>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</si>
  <si>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</si>
  <si>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</si>
  <si>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</si>
  <si>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</si>
  <si>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</si>
  <si>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</si>
  <si>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</si>
  <si>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</si>
  <si>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</si>
  <si>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</si>
  <si>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</si>
  <si>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</si>
  <si>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</si>
  <si>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</si>
  <si>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</si>
  <si>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</si>
  <si>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</si>
  <si>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</si>
  <si>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</si>
  <si>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</si>
  <si>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</si>
  <si>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</si>
  <si>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</si>
  <si>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</si>
  <si>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</si>
  <si>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</si>
  <si>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</si>
  <si>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</si>
  <si>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</si>
  <si>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</si>
  <si>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</si>
  <si>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</si>
  <si>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</si>
  <si>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</si>
  <si>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</si>
  <si>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</si>
  <si>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</si>
  <si>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</si>
  <si>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</si>
  <si>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</si>
  <si>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</si>
  <si>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</si>
  <si>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</si>
  <si>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</si>
  <si>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</si>
  <si>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</si>
  <si>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</si>
  <si>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</si>
  <si>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</si>
  <si>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</si>
  <si>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</si>
  <si>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</si>
  <si>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</si>
  <si>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</si>
  <si>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</si>
  <si>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</si>
  <si>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</si>
  <si>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</si>
  <si>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</si>
  <si>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</si>
  <si>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</si>
  <si>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</si>
  <si>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</si>
  <si>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</si>
  <si>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</si>
  <si>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</si>
  <si>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</si>
  <si>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</si>
  <si>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</si>
  <si>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</si>
  <si>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</si>
  <si>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</si>
  <si>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</si>
  <si>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</si>
  <si>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</si>
  <si>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</si>
  <si>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</si>
  <si>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</si>
  <si>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</si>
  <si>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</si>
  <si>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</si>
  <si>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</si>
  <si>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</si>
  <si>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</si>
  <si>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</si>
  <si>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</si>
  <si>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</si>
  <si>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</si>
  <si>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</si>
  <si>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</si>
  <si>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</si>
  <si>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</si>
  <si>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</si>
  <si>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</si>
  <si>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</si>
  <si>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</si>
  <si>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</si>
  <si>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</si>
  <si>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</si>
  <si>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</si>
  <si>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</si>
  <si>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</si>
  <si>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</si>
  <si>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</si>
  <si>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</si>
  <si>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</si>
  <si>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</si>
  <si>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</si>
  <si>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</si>
  <si>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</si>
  <si>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</si>
  <si>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</si>
  <si>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</si>
  <si>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</si>
  <si>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</si>
  <si>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</si>
  <si>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</si>
  <si>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</si>
  <si>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</si>
  <si>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</si>
  <si>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</si>
  <si>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</si>
  <si>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</si>
  <si>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</si>
  <si>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</si>
  <si>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</si>
  <si>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</si>
  <si>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</si>
  <si>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</si>
  <si>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</si>
  <si>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</si>
  <si>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</si>
  <si>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</si>
  <si>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</si>
  <si>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</si>
  <si>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</si>
  <si>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</si>
  <si>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</si>
  <si>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</si>
  <si>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</si>
  <si>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</si>
  <si>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</si>
  <si>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</si>
  <si>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</si>
  <si>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</si>
  <si>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</si>
  <si>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</si>
  <si>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</si>
  <si>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</si>
  <si>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</si>
  <si>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</si>
  <si>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</si>
  <si>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</si>
  <si>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</si>
  <si>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</si>
  <si>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</si>
  <si>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</si>
  <si>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</si>
  <si>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</si>
  <si>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</si>
  <si>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</si>
  <si>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</si>
  <si>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</si>
  <si>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</si>
  <si>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</si>
  <si>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</si>
  <si>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</si>
  <si>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</si>
  <si>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</si>
  <si>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</si>
  <si>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</si>
  <si>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</si>
  <si>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</si>
  <si>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</si>
  <si>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</si>
  <si>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</si>
  <si>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</si>
  <si>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</si>
  <si>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</si>
  <si>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</si>
  <si>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</si>
  <si>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</si>
  <si>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</si>
  <si>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</si>
  <si>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</si>
  <si>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</si>
  <si>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</si>
  <si>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</si>
  <si>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</si>
  <si>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</si>
  <si>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</si>
  <si>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</si>
  <si>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</si>
  <si>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</si>
  <si>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</si>
  <si>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</si>
  <si>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</si>
  <si>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</si>
  <si>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</si>
  <si>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</si>
  <si>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</si>
  <si>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</si>
  <si>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</si>
  <si>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</si>
  <si>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</si>
  <si>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</si>
  <si>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</si>
  <si>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</si>
  <si>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</si>
  <si>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</si>
  <si>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</si>
  <si>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</si>
  <si>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</si>
  <si>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</si>
  <si>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</si>
  <si>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</si>
  <si>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</si>
  <si>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</si>
  <si>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</si>
  <si>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</si>
  <si>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</si>
  <si>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</si>
  <si>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</si>
  <si>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</si>
  <si>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</si>
  <si>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</si>
  <si>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</si>
  <si>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</si>
  <si>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</si>
  <si>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</si>
  <si>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</si>
  <si>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</si>
  <si>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</si>
  <si>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</si>
  <si>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</si>
  <si>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</si>
  <si>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</si>
  <si>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</si>
  <si>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</si>
  <si>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</si>
  <si>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</si>
  <si>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</si>
  <si>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</si>
  <si>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</si>
  <si>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</si>
  <si>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</si>
  <si>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</si>
  <si>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</si>
  <si>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</si>
  <si>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</si>
  <si>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</si>
  <si>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</si>
  <si>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</si>
  <si>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</si>
  <si>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</si>
  <si>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</si>
  <si>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</si>
  <si>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</si>
  <si>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</si>
  <si>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</si>
  <si>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</si>
  <si>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</si>
  <si>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</si>
  <si>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</si>
  <si>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</si>
  <si>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</si>
  <si>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</si>
  <si>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</si>
  <si>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</si>
  <si>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</si>
  <si>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</si>
  <si>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</si>
  <si>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</si>
  <si>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</si>
  <si>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</si>
  <si>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</si>
  <si>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</si>
  <si>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</si>
  <si>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</si>
  <si>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</si>
  <si>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</si>
  <si>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</si>
  <si>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</si>
  <si>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</si>
  <si>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</si>
  <si>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</si>
  <si>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</si>
  <si>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</si>
  <si>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</si>
  <si>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</si>
  <si>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</si>
  <si>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</si>
  <si>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</si>
  <si>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</si>
  <si>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</si>
  <si>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</si>
  <si>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</si>
  <si>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</si>
  <si>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</si>
  <si>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</si>
  <si>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</si>
  <si>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</si>
  <si>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</si>
  <si>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</si>
  <si>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</si>
  <si>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</si>
  <si>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</si>
  <si>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</si>
  <si>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</si>
  <si>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</si>
  <si>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</si>
  <si>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</si>
  <si>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</si>
  <si>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</si>
  <si>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</si>
  <si>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</si>
  <si>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</si>
  <si>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</si>
  <si>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</si>
  <si>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</si>
  <si>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</si>
  <si>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</si>
  <si>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</si>
  <si>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</si>
  <si>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</si>
  <si>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</si>
  <si>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</si>
  <si>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</si>
  <si>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</si>
  <si>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</si>
  <si>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</si>
  <si>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</si>
  <si>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</si>
  <si>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</si>
  <si>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</si>
  <si>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</si>
  <si>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</si>
  <si>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</si>
  <si>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</si>
  <si>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</si>
  <si>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</si>
  <si>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</si>
  <si>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</si>
  <si>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</si>
  <si>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</si>
  <si>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</si>
  <si>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</si>
  <si>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</si>
  <si>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</si>
  <si>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</si>
  <si>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</si>
  <si>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</si>
  <si>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</si>
  <si>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</si>
  <si>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</si>
  <si>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</si>
  <si>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</si>
  <si>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</si>
  <si>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</si>
  <si>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</si>
  <si>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</si>
  <si>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</si>
  <si>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</si>
  <si>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</si>
  <si>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</si>
  <si>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</si>
  <si>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</si>
  <si>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</si>
  <si>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</si>
  <si>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</si>
  <si>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</si>
  <si>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</si>
  <si>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</si>
  <si>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</si>
  <si>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</si>
  <si>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</si>
  <si>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</si>
  <si>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</si>
  <si>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</si>
  <si>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</si>
  <si>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</si>
  <si>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</si>
  <si>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</si>
  <si>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</si>
  <si>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</si>
  <si>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</si>
  <si>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</si>
  <si>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</si>
  <si>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</si>
  <si>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</si>
  <si>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</si>
  <si>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</si>
  <si>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</si>
  <si>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</si>
  <si>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</si>
  <si>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</si>
  <si>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</si>
  <si>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</si>
  <si>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</si>
  <si>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</si>
  <si>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</si>
  <si>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</si>
  <si>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</si>
  <si>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</si>
  <si>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</si>
  <si>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</si>
  <si>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</si>
  <si>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</si>
  <si>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</si>
  <si>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</si>
  <si>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</si>
  <si>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</si>
  <si>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</si>
  <si>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</si>
  <si>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</si>
  <si>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</si>
  <si>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</si>
  <si>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</si>
  <si>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</si>
  <si>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</si>
  <si>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</si>
  <si>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</si>
  <si>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</si>
  <si>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</si>
  <si>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</si>
  <si>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</si>
  <si>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</si>
  <si>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</si>
  <si>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</si>
  <si>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</si>
  <si>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</si>
  <si>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</si>
  <si>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</si>
  <si>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</si>
  <si>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</si>
  <si>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</si>
  <si>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</si>
  <si>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</si>
  <si>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</si>
  <si>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</si>
  <si>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</si>
  <si>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</si>
  <si>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</si>
  <si>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</si>
  <si>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</si>
  <si>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</si>
  <si>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</si>
  <si>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</si>
  <si>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</si>
  <si>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</si>
  <si>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</si>
  <si>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</si>
  <si>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</si>
  <si>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</si>
  <si>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</si>
  <si>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</si>
  <si>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</si>
  <si>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</si>
  <si>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</si>
  <si>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</si>
  <si>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</si>
  <si>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</si>
  <si>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</si>
  <si>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</si>
  <si>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</si>
  <si>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</si>
  <si>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</si>
  <si>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</si>
  <si>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</si>
  <si>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</si>
  <si>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</si>
  <si>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</si>
  <si>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</si>
  <si>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</si>
  <si>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</si>
  <si>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</si>
  <si>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</si>
  <si>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</si>
  <si>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</si>
  <si>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</si>
  <si>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</si>
  <si>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</si>
  <si>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</si>
  <si>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</si>
  <si>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</si>
  <si>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</si>
  <si>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</si>
  <si>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</si>
  <si>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</si>
  <si>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</si>
  <si>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</si>
  <si>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</si>
  <si>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</si>
  <si>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</si>
  <si>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</si>
  <si>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</si>
  <si>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</si>
  <si>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</si>
  <si>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</si>
  <si>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</si>
  <si>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</si>
  <si>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</si>
  <si>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</si>
  <si>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</si>
  <si>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</si>
  <si>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</si>
  <si>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</si>
  <si>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</si>
  <si>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</si>
  <si>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</si>
  <si>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</si>
  <si>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</si>
  <si>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</si>
  <si>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</si>
  <si>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</si>
  <si>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</si>
  <si>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</si>
  <si>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</si>
  <si>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</si>
  <si>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</si>
  <si>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</si>
  <si>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</si>
  <si>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</si>
  <si>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</si>
  <si>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</si>
  <si>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</si>
  <si>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</si>
  <si>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</si>
  <si>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</si>
  <si>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</si>
  <si>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</si>
  <si>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</si>
  <si>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</si>
  <si>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</si>
  <si>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</si>
  <si>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</si>
  <si>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</si>
  <si>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</si>
  <si>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</si>
  <si>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</si>
  <si>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</si>
  <si>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</si>
  <si>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</si>
  <si>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</si>
  <si>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</si>
  <si>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</si>
  <si>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</si>
  <si>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</si>
  <si>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</si>
  <si>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</si>
  <si>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</si>
  <si>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</si>
  <si>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</si>
  <si>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</si>
  <si>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</si>
  <si>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</si>
  <si>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</si>
  <si>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</si>
  <si>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</si>
  <si>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</si>
  <si>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</si>
  <si>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</si>
  <si>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</si>
  <si>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</si>
  <si>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</si>
  <si>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</si>
  <si>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</si>
  <si>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</si>
  <si>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</si>
  <si>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</si>
  <si>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</si>
  <si>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</si>
  <si>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</si>
  <si>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</si>
  <si>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</si>
  <si>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</si>
  <si>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</si>
  <si>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</si>
  <si>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</si>
  <si>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</si>
  <si>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</si>
  <si>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</si>
  <si>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</si>
  <si>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</si>
  <si>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</si>
  <si>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</si>
  <si>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</si>
  <si>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</si>
  <si>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</si>
  <si>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</si>
  <si>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</si>
  <si>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</si>
  <si>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</si>
  <si>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</si>
  <si>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</si>
  <si>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</si>
  <si>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</si>
  <si>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</si>
  <si>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</si>
  <si>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</si>
  <si>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</si>
  <si>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</si>
  <si>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</si>
  <si>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</si>
  <si>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</si>
  <si>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</si>
  <si>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</si>
  <si>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</si>
  <si>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</si>
  <si>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</si>
  <si>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</si>
  <si>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</si>
  <si>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</si>
  <si>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</si>
  <si>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</si>
  <si>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</si>
  <si>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</si>
  <si>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</si>
  <si>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</si>
  <si>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</si>
  <si>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</si>
  <si>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</si>
  <si>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</si>
  <si>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</si>
  <si>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</si>
  <si>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</si>
  <si>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</si>
  <si>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</si>
  <si>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</si>
  <si>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</si>
  <si>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</si>
  <si>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</si>
  <si>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</si>
  <si>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</si>
  <si>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</si>
  <si>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</si>
  <si>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</si>
  <si>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</si>
  <si>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</si>
  <si>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</si>
  <si>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</si>
  <si>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</si>
  <si>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</si>
  <si>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</si>
  <si>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</si>
  <si>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</si>
  <si>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</si>
  <si>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</si>
  <si>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</si>
  <si>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</si>
  <si>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</si>
  <si>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</si>
  <si>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</si>
  <si>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</si>
  <si>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</si>
  <si>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</si>
  <si>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</si>
  <si>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</si>
  <si>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</si>
  <si>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</si>
  <si>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</si>
  <si>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</si>
  <si>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</si>
  <si>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</si>
  <si>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</si>
  <si>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</si>
  <si>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</si>
  <si>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</si>
  <si>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</si>
  <si>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</si>
  <si>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</si>
  <si>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</si>
  <si>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</si>
  <si>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</si>
  <si>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</si>
  <si>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</si>
  <si>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</si>
  <si>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</si>
  <si>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</si>
  <si>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</si>
  <si>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</si>
  <si>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</si>
  <si>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</si>
  <si>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</si>
  <si>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</si>
  <si>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</si>
  <si>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</si>
  <si>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</si>
  <si>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</si>
  <si>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</si>
  <si>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</si>
  <si>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</si>
  <si>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</si>
  <si>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</si>
  <si>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</si>
  <si>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</si>
  <si>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</si>
  <si>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</si>
  <si>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</si>
  <si>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</si>
  <si>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</si>
  <si>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</si>
  <si>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</si>
  <si>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</si>
  <si>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</si>
  <si>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</si>
  <si>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</si>
  <si>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</si>
  <si>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</si>
  <si>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</si>
  <si>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</si>
  <si>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</si>
  <si>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</si>
  <si>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</si>
  <si>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</si>
  <si>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</si>
  <si>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</si>
  <si>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</si>
  <si>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</si>
  <si>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</si>
  <si>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</si>
  <si>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</si>
  <si>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</si>
  <si>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</si>
  <si>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</si>
  <si>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</si>
  <si>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</si>
  <si>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</si>
  <si>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</si>
  <si>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</si>
  <si>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</si>
  <si>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</si>
  <si>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</si>
  <si>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</si>
  <si>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</si>
  <si>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</si>
  <si>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</si>
  <si>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</si>
  <si>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</si>
  <si>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</si>
  <si>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</si>
  <si>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</si>
  <si>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</si>
  <si>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</si>
  <si>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</si>
  <si>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</si>
  <si>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</si>
  <si>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</si>
  <si>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</si>
  <si>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</si>
  <si>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</si>
  <si>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</si>
  <si>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</si>
  <si>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</si>
  <si>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</si>
  <si>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</si>
  <si>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</si>
  <si>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</si>
  <si>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</si>
  <si>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</si>
  <si>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</si>
  <si>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</si>
  <si>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</si>
  <si>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</si>
  <si>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</si>
  <si>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</si>
  <si>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</si>
  <si>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</si>
  <si>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</si>
  <si>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</si>
  <si>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</si>
  <si>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</si>
  <si>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</si>
  <si>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</si>
  <si>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</si>
  <si>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</si>
  <si>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</si>
  <si>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</si>
  <si>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</si>
  <si>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</si>
  <si>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</si>
  <si>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</si>
  <si>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</si>
  <si>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</si>
  <si>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</si>
  <si>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</si>
  <si>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</si>
  <si>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</si>
  <si>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</si>
  <si>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</si>
  <si>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</si>
  <si>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</si>
  <si>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</si>
  <si>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</si>
  <si>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</si>
  <si>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</si>
  <si>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</si>
  <si>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</si>
  <si>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</si>
  <si>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</si>
  <si>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</si>
  <si>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</si>
  <si>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</si>
  <si>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</si>
  <si>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</si>
  <si>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</si>
  <si>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</si>
  <si>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</si>
  <si>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</si>
  <si>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</si>
  <si>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</si>
  <si>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</si>
  <si>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</si>
  <si>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</si>
  <si>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</si>
  <si>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</si>
  <si>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</si>
  <si>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</si>
  <si>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</si>
  <si>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</si>
  <si>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</si>
  <si>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</si>
  <si>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</si>
  <si>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</si>
  <si>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</si>
  <si>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</si>
  <si>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</si>
  <si>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</si>
  <si>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</si>
  <si>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</si>
  <si>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</si>
  <si>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</si>
  <si>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</si>
  <si>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</si>
  <si>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</si>
  <si>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</si>
  <si>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</si>
  <si>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</si>
  <si>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</si>
  <si>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</si>
  <si>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</si>
  <si>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</si>
  <si>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</si>
  <si>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</si>
  <si>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</si>
  <si>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</si>
  <si>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</si>
  <si>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</si>
  <si>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</si>
  <si>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</si>
  <si>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</si>
  <si>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</si>
  <si>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</si>
  <si>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</si>
  <si>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</si>
  <si>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</si>
  <si>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</si>
  <si>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</si>
  <si>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</si>
  <si>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</si>
  <si>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</si>
  <si>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</si>
  <si>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</si>
  <si>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</si>
  <si>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</si>
  <si>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</si>
  <si>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</si>
  <si>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</si>
  <si>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</si>
  <si>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</si>
  <si>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</si>
  <si>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</si>
  <si>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</si>
  <si>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</si>
  <si>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</si>
  <si>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</si>
  <si>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</si>
  <si>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</si>
  <si>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</si>
  <si>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</si>
  <si>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</si>
  <si>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</si>
  <si>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</si>
  <si>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</si>
  <si>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</si>
  <si>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</si>
  <si>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</si>
  <si>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</si>
  <si>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</si>
  <si>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</si>
  <si>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</si>
  <si>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</si>
  <si>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</si>
  <si>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</si>
  <si>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</si>
  <si>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</si>
  <si>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</si>
  <si>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</si>
  <si>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</si>
  <si>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</si>
  <si>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</si>
  <si>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</si>
  <si>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</si>
  <si>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</si>
  <si>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</si>
  <si>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</si>
  <si>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</si>
  <si>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</si>
  <si>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</si>
  <si>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</si>
  <si>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</si>
  <si>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</si>
  <si>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</si>
  <si>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</si>
  <si>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</si>
  <si>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</si>
  <si>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</si>
  <si>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</si>
  <si>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</si>
  <si>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</si>
  <si>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</si>
  <si>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</si>
  <si>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</si>
  <si>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</si>
  <si>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</si>
  <si>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</si>
  <si>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</si>
  <si>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</si>
  <si>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</si>
  <si>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</si>
  <si>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</si>
  <si>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</si>
  <si>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</si>
  <si>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</si>
  <si>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</si>
  <si>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</si>
  <si>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</si>
  <si>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</si>
  <si>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</si>
  <si>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</si>
  <si>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</si>
  <si>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</si>
  <si>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</si>
  <si>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</si>
  <si>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</si>
  <si>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</si>
  <si>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</si>
  <si>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</si>
  <si>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</si>
  <si>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</si>
  <si>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</si>
  <si>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</si>
  <si>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</si>
  <si>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</si>
  <si>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</si>
  <si>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</si>
  <si>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</si>
  <si>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</si>
  <si>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</si>
  <si>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</si>
  <si>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</si>
  <si>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</si>
  <si>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</si>
  <si>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</si>
  <si>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</si>
  <si>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</si>
  <si>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</si>
  <si>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</si>
  <si>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</si>
  <si>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</si>
  <si>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</si>
  <si>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</si>
  <si>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</si>
  <si>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</si>
  <si>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</si>
  <si>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</si>
  <si>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</si>
  <si>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</si>
  <si>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</si>
  <si>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</si>
  <si>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</si>
  <si>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</si>
  <si>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</si>
  <si>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</si>
  <si>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</si>
  <si>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</si>
  <si>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</si>
  <si>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</si>
  <si>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</si>
  <si>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</si>
  <si>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</si>
  <si>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</si>
  <si>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</si>
  <si>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</si>
  <si>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</si>
  <si>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</si>
  <si>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</si>
  <si>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</si>
  <si>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</si>
  <si>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</si>
  <si>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</si>
  <si>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</si>
  <si>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</si>
  <si>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</si>
  <si>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</si>
  <si>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</si>
  <si>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</si>
  <si>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</si>
  <si>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</si>
  <si>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</si>
  <si>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</si>
  <si>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</si>
  <si>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</si>
  <si>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</si>
  <si>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</si>
  <si>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</si>
  <si>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</si>
  <si>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</si>
  <si>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</si>
  <si>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</si>
  <si>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</si>
  <si>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</si>
  <si>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</si>
  <si>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</si>
  <si>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</si>
  <si>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</si>
  <si>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</si>
  <si>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</si>
  <si>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</si>
  <si>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</si>
  <si>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</si>
  <si>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</si>
  <si>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</si>
  <si>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</si>
  <si>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</si>
  <si>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</si>
  <si>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</si>
  <si>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</si>
  <si>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</si>
  <si>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</si>
  <si>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</si>
  <si>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</si>
  <si>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</si>
  <si>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</si>
  <si>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</si>
  <si>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</si>
  <si>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</si>
  <si>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</si>
  <si>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</si>
  <si>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</si>
  <si>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</si>
  <si>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</si>
  <si>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</si>
  <si>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</si>
  <si>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</si>
  <si>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</si>
  <si>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</si>
  <si>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</si>
  <si>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</si>
  <si>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</si>
  <si>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</si>
  <si>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</si>
  <si>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</si>
  <si>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</si>
  <si>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</si>
  <si>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</si>
  <si>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</si>
  <si>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</si>
  <si>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</si>
  <si>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</si>
  <si>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</si>
  <si>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</si>
  <si>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</si>
  <si>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</si>
  <si>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</si>
  <si>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</si>
  <si>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</si>
  <si>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</si>
  <si>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</si>
  <si>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</si>
  <si>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</si>
  <si>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</si>
  <si>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</si>
  <si>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</si>
  <si>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</si>
  <si>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</si>
  <si>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</si>
  <si>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</si>
  <si>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</si>
  <si>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</si>
  <si>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</si>
  <si>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</si>
  <si>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</si>
  <si>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</si>
  <si>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</si>
  <si>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</si>
  <si>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</si>
  <si>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</si>
  <si>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</si>
  <si>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</si>
  <si>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</si>
  <si>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</si>
  <si>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</si>
  <si>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</si>
  <si>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</si>
  <si>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</si>
  <si>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</si>
  <si>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</si>
  <si>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</si>
  <si>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</si>
  <si>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</si>
  <si>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</si>
  <si>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</si>
  <si>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</si>
  <si>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</si>
  <si>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</si>
  <si>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</si>
  <si>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</si>
  <si>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</si>
  <si>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</si>
  <si>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</si>
  <si>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</si>
  <si>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</si>
  <si>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</si>
  <si>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</si>
  <si>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</si>
  <si>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</si>
  <si>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</si>
  <si>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</si>
  <si>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</si>
  <si>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</si>
  <si>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</si>
  <si>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</si>
  <si>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</si>
  <si>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</si>
  <si>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</si>
  <si>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</si>
  <si>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</si>
  <si>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</si>
  <si>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</si>
  <si>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</si>
  <si>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</si>
  <si>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</si>
  <si>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</si>
  <si>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</si>
  <si>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</si>
  <si>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</si>
  <si>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</si>
  <si>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</si>
  <si>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</si>
  <si>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</si>
  <si>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</si>
  <si>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</si>
  <si>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</si>
  <si>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</si>
  <si>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</si>
  <si>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</si>
  <si>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</si>
  <si>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</si>
  <si>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</si>
  <si>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</si>
  <si>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</si>
  <si>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</si>
  <si>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</si>
  <si>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</si>
  <si>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</si>
  <si>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</si>
  <si>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</si>
  <si>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</si>
  <si>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</si>
  <si>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</si>
  <si>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</si>
  <si>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</si>
  <si>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</si>
  <si>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</si>
  <si>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</si>
  <si>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</si>
  <si>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</si>
  <si>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</si>
  <si>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</si>
  <si>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</si>
  <si>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</si>
  <si>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</si>
  <si>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</si>
  <si>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</si>
  <si>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</si>
  <si>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</si>
  <si>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</si>
  <si>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</si>
  <si>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</si>
  <si>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</si>
  <si>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</si>
  <si>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</si>
  <si>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</si>
  <si>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</si>
  <si>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</si>
  <si>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</si>
  <si>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</si>
  <si>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</si>
  <si>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</si>
  <si>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</si>
  <si>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</si>
  <si>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</si>
  <si>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</si>
  <si>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</si>
  <si>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</si>
  <si>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</si>
  <si>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</si>
  <si>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</si>
  <si>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</si>
  <si>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</si>
  <si>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</si>
  <si>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</si>
  <si>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</si>
  <si>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</si>
  <si>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</si>
  <si>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</si>
  <si>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</si>
  <si>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</si>
  <si>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</si>
  <si>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</si>
  <si>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</si>
  <si>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</si>
  <si>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</si>
  <si>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</si>
  <si>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</si>
  <si>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</si>
  <si>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</si>
  <si>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</si>
  <si>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</si>
  <si>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</si>
  <si>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</si>
  <si>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</si>
  <si>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</si>
  <si>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</si>
  <si>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</si>
  <si>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</si>
  <si>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</si>
  <si>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</si>
  <si>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</si>
  <si>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</si>
  <si>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</si>
  <si>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</si>
  <si>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</si>
  <si>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</si>
  <si>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</si>
  <si>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</si>
  <si>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</si>
  <si>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</si>
  <si>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</si>
  <si>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</si>
  <si>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</si>
  <si>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</si>
  <si>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</si>
  <si>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</si>
  <si>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</si>
  <si>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</si>
  <si>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</si>
  <si>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</si>
  <si>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</si>
  <si>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</si>
  <si>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</si>
  <si>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</si>
  <si>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</si>
  <si>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</si>
  <si>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</si>
  <si>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</si>
  <si>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</si>
  <si>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</si>
  <si>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</si>
  <si>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</si>
  <si>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</si>
  <si>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</si>
  <si>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</si>
  <si>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</si>
  <si>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</si>
  <si>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</si>
  <si>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</si>
  <si>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</si>
  <si>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</si>
  <si>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</si>
  <si>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</si>
  <si>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</si>
  <si>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</si>
  <si>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</si>
  <si>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</si>
  <si>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</si>
  <si>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</si>
  <si>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</si>
  <si>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</si>
  <si>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</si>
  <si>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</si>
  <si>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</si>
  <si>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</si>
  <si>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</si>
  <si>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</si>
  <si>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</si>
  <si>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</si>
  <si>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</si>
  <si>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</si>
  <si>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</si>
  <si>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</si>
  <si>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</si>
  <si>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</si>
  <si>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</si>
  <si>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</si>
  <si>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</si>
  <si>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</si>
  <si>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</si>
  <si>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</si>
  <si>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</si>
  <si>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</si>
  <si>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</si>
  <si>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</si>
  <si>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</si>
  <si>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</si>
  <si>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</si>
  <si>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</si>
  <si>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</si>
  <si>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</si>
  <si>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</si>
  <si>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</si>
  <si>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</si>
  <si>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</si>
  <si>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</si>
  <si>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</si>
  <si>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</si>
  <si>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</si>
  <si>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</si>
  <si>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</si>
  <si>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</si>
  <si>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</si>
  <si>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</si>
  <si>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</si>
  <si>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</si>
  <si>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</si>
  <si>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</si>
  <si>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</si>
  <si>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</si>
  <si>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</si>
  <si>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</si>
  <si>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</si>
  <si>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</si>
  <si>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</si>
  <si>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</si>
  <si>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</si>
  <si>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</si>
  <si>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</si>
  <si>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</si>
  <si>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</si>
  <si>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</si>
  <si>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</si>
  <si>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</si>
  <si>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</si>
  <si>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</si>
  <si>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</si>
  <si>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</si>
  <si>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</si>
  <si>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</si>
  <si>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</si>
  <si>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</si>
  <si>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</si>
  <si>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</si>
  <si>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</si>
  <si>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</si>
  <si>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</si>
  <si>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</si>
  <si>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</si>
  <si>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</si>
  <si>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</si>
  <si>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</si>
  <si>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</si>
  <si>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</si>
  <si>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</si>
  <si>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</si>
  <si>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</si>
  <si>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</si>
  <si>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</si>
  <si>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</si>
  <si>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</si>
  <si>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</si>
  <si>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</si>
  <si>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</si>
  <si>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</si>
  <si>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</si>
  <si>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</si>
  <si>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</si>
  <si>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</si>
  <si>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</si>
  <si>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</si>
  <si>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</si>
  <si>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</si>
  <si>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</si>
  <si>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</si>
  <si>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</si>
  <si>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</si>
  <si>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</si>
  <si>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</si>
  <si>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</si>
  <si>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</si>
  <si>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</si>
  <si>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</si>
  <si>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</si>
  <si>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</si>
  <si>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</si>
  <si>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</si>
  <si>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</si>
  <si>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</si>
  <si>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</si>
  <si>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</si>
  <si>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</si>
  <si>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</si>
  <si>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</si>
  <si>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</si>
  <si>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</si>
  <si>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</si>
  <si>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</si>
  <si>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</si>
  <si>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</si>
  <si>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</si>
  <si>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</si>
  <si>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</si>
  <si>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</si>
  <si>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</si>
  <si>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</si>
  <si>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</si>
  <si>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</si>
  <si>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</si>
  <si>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</si>
  <si>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</si>
  <si>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</si>
  <si>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</si>
  <si>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</si>
  <si>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</si>
  <si>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</si>
  <si>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</si>
  <si>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</si>
  <si>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</si>
  <si>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</si>
  <si>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</si>
  <si>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</si>
  <si>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</si>
  <si>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</si>
  <si>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</si>
  <si>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</si>
  <si>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</si>
  <si>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</si>
  <si>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</si>
  <si>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</si>
  <si>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</si>
  <si>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</si>
  <si>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</si>
  <si>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</si>
  <si>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</si>
  <si>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</si>
  <si>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</si>
  <si>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</si>
  <si>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</si>
  <si>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</si>
  <si>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</si>
  <si>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</si>
  <si>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</si>
  <si>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</si>
  <si>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</si>
  <si>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</si>
  <si>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</si>
  <si>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</si>
  <si>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</si>
  <si>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</si>
  <si>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</si>
  <si>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</si>
  <si>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</si>
  <si>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</si>
  <si>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</si>
  <si>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</si>
  <si>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</si>
  <si>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</si>
  <si>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</si>
  <si>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</si>
  <si>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</si>
  <si>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</si>
  <si>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</si>
  <si>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</si>
  <si>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</si>
  <si>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</si>
  <si>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</si>
  <si>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</si>
  <si>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</si>
  <si>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</si>
  <si>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</si>
  <si>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</si>
  <si>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</si>
  <si>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</si>
  <si>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</si>
  <si>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</si>
  <si>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</si>
  <si>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</si>
  <si>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</si>
  <si>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</si>
  <si>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</si>
  <si>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</si>
  <si>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</si>
  <si>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</si>
  <si>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</si>
  <si>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</si>
  <si>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</si>
  <si>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</si>
  <si>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</si>
  <si>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</si>
  <si>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</si>
  <si>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</si>
  <si>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</si>
  <si>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</si>
  <si>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</si>
  <si>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</si>
  <si>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</si>
  <si>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</si>
  <si>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</si>
  <si>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</si>
  <si>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</si>
  <si>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</si>
  <si>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</si>
  <si>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</si>
  <si>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</si>
  <si>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</si>
  <si>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</si>
  <si>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</si>
  <si>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</si>
  <si>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</si>
  <si>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</si>
  <si>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</si>
  <si>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</si>
  <si>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</si>
  <si>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</si>
  <si>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</si>
  <si>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</si>
  <si>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</si>
  <si>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</si>
  <si>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</si>
  <si>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</si>
  <si>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</si>
  <si>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</si>
  <si>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</si>
  <si>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</si>
  <si>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</si>
  <si>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</si>
  <si>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</si>
  <si>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</si>
  <si>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</si>
  <si>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</si>
  <si>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</si>
  <si>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</si>
  <si>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</si>
  <si>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</si>
  <si>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</si>
  <si>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</si>
  <si>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</si>
  <si>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</si>
  <si>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</si>
  <si>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</si>
  <si>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</si>
  <si>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</si>
  <si>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</si>
  <si>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</si>
  <si>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</si>
  <si>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</si>
  <si>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</si>
  <si>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</si>
  <si>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</si>
  <si>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</si>
  <si>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</si>
  <si>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</si>
  <si>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</si>
  <si>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</si>
  <si>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</si>
  <si>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</si>
  <si>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</si>
  <si>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</si>
  <si>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</si>
  <si>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</si>
  <si>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</si>
  <si>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</si>
  <si>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</si>
  <si>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</si>
  <si>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</si>
  <si>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</si>
  <si>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</si>
  <si>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</si>
  <si>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</si>
  <si>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</si>
  <si>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</si>
  <si>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</si>
  <si>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</si>
  <si>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</si>
  <si>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</si>
  <si>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</si>
  <si>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</si>
  <si>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</si>
  <si>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</si>
  <si>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</si>
  <si>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</si>
  <si>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</si>
  <si>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</si>
  <si>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</si>
  <si>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</si>
  <si>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</si>
  <si>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</si>
  <si>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</si>
  <si>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</si>
  <si>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</si>
  <si>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</si>
  <si>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</si>
  <si>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</si>
  <si>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</si>
  <si>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</si>
  <si>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</si>
  <si>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</si>
  <si>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</si>
  <si>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</si>
  <si>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</si>
  <si>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</si>
  <si>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</si>
  <si>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</si>
  <si>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</si>
  <si>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</si>
  <si>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</si>
  <si>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</si>
  <si>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</si>
  <si>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</si>
  <si>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</si>
  <si>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</si>
  <si>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</si>
  <si>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</si>
  <si>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</si>
  <si>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</si>
  <si>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</si>
  <si>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</si>
  <si>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</si>
  <si>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</si>
  <si>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</si>
  <si>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</si>
  <si>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</si>
  <si>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</si>
  <si>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</si>
  <si>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</si>
  <si>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</si>
  <si>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</si>
  <si>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</si>
  <si>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</si>
  <si>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</si>
  <si>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</si>
  <si>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</si>
  <si>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</si>
  <si>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</si>
  <si>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</si>
  <si>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</si>
  <si>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</si>
  <si>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</si>
  <si>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</si>
  <si>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</si>
  <si>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</si>
  <si>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</si>
  <si>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</si>
  <si>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</si>
  <si>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</si>
  <si>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</si>
  <si>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</si>
  <si>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</si>
  <si>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</si>
  <si>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</si>
  <si>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</si>
  <si>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</si>
  <si>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</si>
  <si>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</si>
  <si>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</si>
  <si>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</si>
  <si>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</si>
  <si>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</si>
  <si>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</si>
  <si>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</si>
  <si>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</si>
  <si>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</si>
  <si>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</si>
  <si>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</si>
  <si>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</si>
  <si>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</si>
  <si>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</si>
  <si>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</si>
  <si>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</si>
  <si>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</si>
  <si>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</si>
  <si>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</si>
  <si>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</si>
  <si>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</si>
  <si>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</si>
  <si>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</si>
  <si>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</si>
  <si>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</si>
  <si>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</si>
  <si>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</si>
  <si>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</si>
  <si>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</si>
  <si>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</si>
  <si>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</si>
  <si>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</si>
  <si>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</si>
  <si>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</si>
  <si>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</si>
  <si>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</si>
  <si>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</si>
  <si>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</si>
  <si>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</si>
  <si>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</si>
  <si>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</si>
  <si>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</si>
  <si>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</si>
  <si>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</si>
  <si>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</si>
  <si>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</si>
  <si>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</si>
  <si>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</si>
  <si>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</si>
  <si>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</si>
  <si>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</si>
  <si>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</si>
  <si>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</si>
  <si>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</si>
  <si>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</si>
  <si>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</si>
  <si>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</si>
  <si>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</si>
  <si>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</si>
  <si>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</si>
  <si>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</si>
  <si>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</si>
  <si>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</si>
  <si>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</si>
  <si>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</si>
  <si>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</si>
  <si>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</si>
  <si>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</si>
  <si>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</si>
  <si>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</si>
  <si>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</si>
  <si>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</si>
  <si>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</si>
  <si>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</si>
  <si>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</si>
  <si>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</si>
  <si>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</si>
  <si>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</si>
  <si>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</si>
  <si>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</si>
  <si>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</si>
  <si>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</si>
  <si>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</si>
  <si>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</si>
  <si>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</si>
  <si>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</si>
  <si>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</si>
  <si>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</si>
  <si>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</si>
  <si>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</si>
  <si>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</si>
  <si>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</si>
  <si>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</si>
  <si>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</si>
  <si>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</si>
  <si>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</si>
  <si>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</si>
  <si>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</si>
  <si>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</si>
  <si>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</si>
  <si>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</si>
  <si>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</si>
  <si>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</si>
  <si>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</si>
  <si>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</si>
  <si>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</si>
  <si>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</si>
  <si>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</si>
  <si>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</si>
  <si>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</si>
  <si>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</si>
  <si>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</si>
  <si>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</si>
  <si>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</si>
  <si>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</si>
  <si>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</si>
  <si>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</si>
  <si>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</si>
  <si>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</si>
  <si>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</si>
  <si>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</si>
  <si>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</si>
  <si>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</si>
  <si>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</si>
  <si>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</si>
  <si>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</si>
  <si>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</si>
  <si>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</si>
  <si>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</si>
  <si>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</si>
  <si>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</si>
  <si>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</si>
  <si>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</si>
  <si>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</si>
  <si>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</si>
  <si>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</si>
  <si>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</si>
  <si>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</si>
  <si>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</si>
  <si>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</si>
  <si>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</si>
  <si>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</si>
  <si>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</si>
  <si>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</si>
  <si>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</si>
  <si>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</si>
  <si>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</si>
  <si>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</si>
  <si>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</si>
  <si>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</si>
  <si>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</si>
  <si>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</si>
  <si>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</si>
  <si>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</si>
  <si>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</si>
  <si>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</si>
  <si>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</si>
  <si>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</si>
  <si>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</si>
  <si>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</si>
  <si>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</si>
  <si>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</si>
  <si>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</si>
  <si>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</si>
  <si>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</si>
  <si>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</si>
  <si>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</si>
  <si>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</si>
  <si>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</si>
  <si>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</si>
  <si>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</si>
  <si>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</si>
  <si>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</si>
  <si>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</si>
  <si>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</si>
  <si>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</si>
  <si>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</si>
  <si>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</si>
  <si>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</si>
  <si>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</si>
  <si>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</si>
  <si>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</si>
  <si>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</si>
  <si>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</si>
  <si>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</si>
  <si>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</si>
  <si>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</si>
  <si>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</si>
  <si>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</si>
  <si>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</si>
  <si>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</si>
  <si>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</si>
  <si>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</si>
  <si>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</si>
  <si>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</si>
  <si>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</si>
  <si>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</si>
  <si>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</si>
  <si>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</si>
  <si>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</si>
  <si>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</si>
  <si>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</si>
  <si>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</si>
  <si>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</si>
  <si>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</si>
  <si>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</si>
  <si>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</si>
  <si>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</si>
  <si>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</si>
  <si>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</si>
  <si>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</si>
  <si>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</si>
  <si>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</si>
  <si>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</si>
  <si>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</si>
  <si>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</si>
  <si>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</si>
  <si>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</si>
  <si>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</si>
  <si>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</si>
  <si>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</si>
  <si>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</si>
  <si>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</si>
  <si>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</si>
  <si>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</si>
  <si>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</si>
  <si>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</si>
  <si>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</si>
  <si>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</si>
  <si>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</si>
  <si>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</si>
  <si>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</si>
  <si>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</si>
  <si>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</si>
  <si>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</si>
  <si>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</si>
  <si>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</si>
  <si>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</si>
  <si>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</si>
  <si>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</si>
  <si>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</si>
  <si>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</si>
  <si>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</si>
  <si>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</si>
  <si>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</si>
  <si>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</si>
  <si>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</si>
  <si>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</si>
  <si>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</si>
  <si>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</si>
  <si>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</si>
  <si>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</si>
  <si>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</si>
  <si>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</si>
  <si>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</si>
  <si>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</si>
  <si>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</si>
  <si>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</si>
  <si>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</si>
  <si>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</si>
  <si>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</si>
  <si>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</si>
  <si>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</si>
  <si>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</si>
  <si>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</si>
  <si>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</si>
  <si>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</si>
  <si>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</si>
  <si>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</si>
  <si>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</si>
  <si>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</si>
  <si>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</si>
  <si>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</si>
  <si>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</si>
  <si>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</si>
  <si>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</si>
  <si>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</si>
  <si>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</si>
  <si>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</si>
  <si>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</si>
  <si>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</si>
  <si>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</si>
  <si>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</si>
  <si>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</si>
  <si>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</si>
  <si>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</si>
  <si>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</si>
  <si>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</si>
  <si>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</si>
  <si>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</si>
  <si>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</si>
  <si>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</si>
  <si>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</si>
  <si>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</si>
  <si>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</si>
  <si>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</si>
  <si>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</si>
  <si>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</si>
  <si>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</si>
  <si>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</si>
  <si>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</si>
  <si>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</si>
  <si>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</si>
  <si>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</si>
  <si>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</si>
  <si>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</si>
  <si>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</si>
  <si>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</si>
  <si>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</si>
  <si>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</si>
  <si>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</si>
  <si>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</si>
  <si>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</si>
  <si>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</si>
  <si>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</si>
  <si>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</si>
  <si>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</si>
  <si>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</si>
  <si>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</si>
  <si>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</si>
  <si>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</si>
  <si>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</si>
  <si>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</si>
  <si>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</si>
  <si>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</si>
  <si>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</si>
  <si>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</si>
  <si>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</si>
  <si>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</si>
  <si>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</si>
  <si>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</si>
  <si>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</si>
  <si>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</si>
  <si>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</si>
  <si>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</si>
  <si>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</si>
  <si>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</si>
  <si>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</si>
  <si>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</si>
  <si>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</si>
  <si>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</si>
  <si>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</si>
  <si>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</si>
  <si>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</si>
  <si>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</si>
  <si>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</si>
  <si>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</si>
  <si>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</si>
  <si>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</si>
  <si>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</si>
  <si>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</si>
  <si>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</si>
  <si>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</si>
  <si>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</si>
  <si>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</si>
  <si>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</si>
  <si>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</si>
  <si>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</si>
  <si>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</si>
  <si>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</si>
  <si>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</si>
  <si>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</si>
  <si>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</si>
  <si>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</si>
  <si>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</si>
  <si>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</si>
  <si>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</si>
  <si>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</si>
  <si>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</si>
  <si>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</si>
  <si>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</si>
  <si>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</si>
  <si>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</si>
  <si>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</si>
  <si>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</si>
  <si>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</si>
  <si>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</si>
  <si>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</si>
  <si>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</si>
  <si>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</si>
  <si>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</si>
  <si>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</si>
  <si>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</si>
  <si>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</si>
  <si>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</si>
  <si>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</si>
  <si>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</si>
  <si>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</si>
  <si>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</si>
  <si>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</si>
  <si>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</si>
  <si>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</si>
  <si>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</si>
  <si>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</si>
  <si>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</si>
  <si>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</si>
  <si>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</si>
  <si>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</si>
  <si>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</si>
  <si>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</si>
  <si>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</si>
  <si>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</si>
  <si>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</si>
  <si>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</si>
  <si>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</si>
  <si>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</si>
  <si>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</si>
  <si>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</si>
  <si>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</si>
  <si>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</si>
  <si>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</si>
  <si>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</si>
  <si>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</si>
  <si>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</si>
  <si>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</si>
  <si>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</si>
  <si>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</si>
  <si>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</si>
  <si>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</si>
  <si>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</si>
  <si>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</si>
  <si>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</si>
  <si>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</si>
  <si>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</si>
  <si>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</si>
  <si>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</si>
  <si>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</si>
  <si>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</si>
  <si>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</si>
  <si>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</si>
  <si>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</si>
  <si>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</si>
  <si>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</si>
  <si>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</si>
  <si>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</si>
  <si>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</si>
  <si>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</si>
  <si>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</si>
  <si>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</si>
  <si>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</si>
  <si>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</si>
  <si>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</si>
  <si>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</si>
  <si>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</si>
  <si>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</si>
  <si>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</si>
  <si>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</si>
  <si>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</si>
  <si>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</si>
  <si>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</si>
  <si>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</si>
  <si>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</si>
  <si>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</si>
  <si>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</si>
  <si>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</si>
  <si>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</si>
  <si>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</si>
  <si>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</si>
  <si>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</si>
  <si>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</si>
  <si>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</si>
  <si>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</si>
  <si>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</si>
  <si>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</si>
  <si>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</si>
  <si>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</si>
  <si>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</si>
  <si>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</si>
  <si>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</si>
  <si>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</si>
  <si>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</si>
  <si>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</si>
  <si>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</si>
  <si>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</si>
  <si>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</si>
  <si>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</si>
  <si>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</si>
  <si>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</si>
  <si>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</si>
  <si>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</si>
  <si>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</si>
  <si>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</si>
  <si>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</si>
  <si>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</si>
  <si>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</si>
  <si>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</si>
  <si>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</si>
  <si>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</si>
  <si>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</si>
  <si>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</si>
  <si>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</si>
  <si>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</si>
  <si>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</si>
  <si>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</si>
  <si>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</si>
  <si>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</si>
  <si>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</si>
  <si>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</si>
  <si>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</si>
  <si>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</si>
  <si>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</si>
  <si>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</si>
  <si>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</si>
  <si>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</si>
  <si>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</si>
  <si>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</si>
  <si>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</si>
  <si>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</si>
  <si>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</si>
  <si>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</si>
  <si>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</si>
  <si>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</si>
  <si>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</si>
  <si>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</si>
  <si>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</si>
  <si>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</si>
  <si>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</si>
  <si>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</si>
  <si>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</si>
  <si>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</si>
  <si>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</si>
  <si>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</si>
  <si>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</si>
  <si>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</si>
  <si>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</si>
  <si>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</si>
  <si>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</si>
  <si>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</si>
  <si>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</si>
  <si>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</si>
  <si>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</si>
  <si>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</si>
  <si>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</si>
  <si>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</si>
  <si>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</si>
  <si>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</si>
  <si>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</si>
  <si>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</si>
  <si>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</si>
  <si>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</si>
  <si>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</si>
  <si>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</si>
  <si>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</si>
  <si>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</si>
  <si>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</si>
  <si>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</si>
  <si>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</si>
  <si>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</si>
  <si>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</si>
  <si>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</si>
  <si>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</si>
  <si>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</si>
  <si>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</si>
  <si>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</si>
  <si>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</si>
  <si>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</si>
  <si>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</si>
  <si>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</si>
  <si>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</si>
  <si>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</si>
  <si>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</si>
  <si>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</si>
  <si>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</si>
  <si>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</si>
  <si>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</si>
  <si>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</si>
  <si>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</si>
  <si>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</si>
  <si>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</si>
  <si>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</si>
  <si>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</si>
  <si>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</si>
  <si>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</si>
  <si>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</si>
  <si>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</si>
  <si>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</si>
  <si>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</si>
  <si>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</si>
  <si>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</si>
  <si>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</si>
  <si>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</si>
  <si>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</si>
  <si>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</si>
  <si>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</si>
  <si>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</si>
  <si>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</si>
  <si>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</si>
  <si>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</si>
  <si>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</si>
  <si>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</si>
  <si>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</si>
  <si>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</si>
  <si>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</si>
  <si>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</si>
  <si>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</si>
  <si>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</si>
  <si>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</si>
  <si>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</si>
  <si>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</si>
  <si>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</si>
  <si>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</si>
  <si>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</si>
  <si>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</si>
  <si>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</si>
  <si>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</si>
  <si>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</si>
  <si>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</si>
  <si>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</si>
  <si>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</si>
  <si>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</si>
  <si>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</si>
  <si>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</si>
  <si>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</si>
  <si>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</si>
  <si>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</si>
  <si>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</si>
  <si>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</si>
  <si>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</si>
  <si>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</si>
  <si>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</si>
  <si>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</si>
  <si>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</si>
  <si>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</si>
  <si>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</si>
  <si>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</si>
  <si>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</si>
  <si>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</si>
  <si>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</si>
  <si>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</si>
  <si>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</si>
  <si>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</si>
  <si>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</si>
  <si>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</si>
  <si>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</si>
  <si>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</si>
  <si>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</si>
  <si>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</si>
  <si>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</si>
  <si>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</si>
  <si>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</si>
  <si>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</si>
  <si>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</si>
  <si>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</si>
  <si>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</si>
  <si>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</si>
  <si>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</si>
  <si>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</si>
  <si>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</si>
  <si>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</si>
  <si>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</si>
  <si>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</si>
  <si>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</si>
  <si>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</si>
  <si>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</si>
  <si>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</si>
  <si>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</si>
  <si>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</si>
  <si>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</si>
  <si>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</si>
  <si>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</si>
  <si>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</si>
  <si>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</si>
  <si>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</si>
  <si>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</si>
  <si>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</si>
  <si>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</si>
  <si>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</si>
  <si>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</si>
  <si>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</si>
  <si>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</si>
  <si>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</si>
  <si>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</si>
  <si>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</si>
  <si>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</si>
  <si>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</si>
  <si>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</si>
  <si>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</si>
  <si>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</si>
  <si>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</si>
  <si>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</si>
  <si>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</si>
  <si>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</si>
  <si>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</si>
  <si>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</si>
  <si>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</si>
  <si>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</si>
  <si>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</si>
  <si>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</si>
  <si>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</si>
  <si>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</si>
  <si>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</si>
  <si>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</si>
  <si>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</si>
  <si>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</si>
  <si>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</si>
  <si>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</si>
  <si>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</si>
  <si>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</si>
  <si>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</si>
  <si>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</si>
  <si>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</si>
  <si>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</si>
  <si>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</si>
  <si>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</si>
  <si>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</si>
  <si>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</si>
  <si>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</si>
  <si>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</si>
  <si>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</si>
  <si>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</si>
  <si>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</si>
  <si>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</si>
  <si>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</si>
  <si>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</si>
  <si>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</si>
  <si>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</si>
  <si>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</si>
  <si>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</si>
  <si>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</si>
  <si>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</si>
  <si>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</si>
  <si>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</si>
  <si>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</si>
  <si>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</si>
  <si>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</si>
  <si>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</si>
  <si>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</si>
  <si>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</si>
  <si>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</si>
  <si>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</si>
  <si>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</si>
  <si>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</si>
  <si>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</si>
  <si>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</si>
  <si>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</si>
  <si>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</si>
  <si>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</si>
  <si>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</si>
  <si>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</si>
  <si>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</si>
  <si>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</si>
  <si>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</si>
  <si>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</si>
  <si>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</si>
  <si>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</si>
  <si>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</si>
  <si>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</si>
  <si>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</si>
  <si>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</si>
  <si>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</si>
  <si>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</si>
  <si>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</si>
  <si>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</si>
  <si>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</si>
  <si>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</si>
  <si>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</si>
  <si>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</si>
  <si>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</si>
  <si>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</si>
  <si>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</si>
  <si>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</si>
  <si>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</si>
  <si>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</si>
  <si>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</si>
  <si>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</si>
  <si>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</si>
  <si>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</si>
  <si>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</si>
  <si>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</si>
  <si>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</si>
  <si>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</si>
  <si>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</si>
  <si>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</si>
  <si>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</si>
  <si>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</si>
  <si>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</si>
  <si>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</si>
  <si>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</si>
  <si>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</si>
  <si>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</si>
  <si>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</si>
  <si>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</si>
  <si>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</si>
  <si>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</si>
  <si>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</si>
  <si>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</si>
  <si>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</si>
  <si>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</si>
  <si>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</si>
  <si>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</si>
  <si>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</si>
  <si>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</si>
  <si>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</si>
  <si>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</si>
  <si>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</si>
  <si>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</si>
  <si>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</si>
  <si>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</si>
  <si>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</si>
  <si>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</si>
  <si>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</si>
  <si>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</si>
  <si>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</si>
  <si>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</si>
  <si>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</si>
  <si>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</si>
  <si>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</si>
  <si>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</si>
  <si>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</si>
  <si>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</si>
  <si>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</si>
  <si>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</si>
  <si>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</si>
  <si>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</si>
  <si>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</si>
  <si>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</si>
  <si>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</si>
  <si>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</si>
  <si>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</si>
  <si>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</si>
  <si>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</si>
  <si>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</si>
  <si>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</si>
  <si>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</si>
  <si>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</si>
  <si>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</si>
  <si>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</si>
  <si>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</si>
  <si>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</si>
  <si>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</si>
  <si>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</si>
  <si>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</si>
  <si>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</si>
  <si>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</si>
  <si>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</si>
  <si>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</si>
  <si>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</si>
  <si>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</si>
  <si>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</si>
  <si>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</si>
  <si>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</si>
  <si>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</si>
  <si>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</si>
  <si>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</si>
  <si>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</si>
  <si>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</si>
  <si>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</si>
  <si>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</si>
  <si>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</si>
  <si>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</si>
  <si>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</si>
  <si>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</si>
  <si>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</si>
  <si>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</si>
  <si>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</si>
  <si>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</si>
  <si>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</si>
  <si>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</si>
  <si>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</si>
  <si>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</si>
  <si>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</si>
  <si>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</si>
  <si>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</si>
  <si>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</si>
  <si>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</si>
  <si>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</si>
  <si>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</si>
  <si>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</si>
  <si>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</si>
  <si>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</si>
  <si>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</si>
  <si>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</si>
  <si>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</si>
  <si>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</si>
  <si>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</si>
  <si>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</si>
  <si>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</si>
  <si>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</si>
  <si>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</si>
  <si>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</si>
  <si>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</si>
  <si>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</si>
  <si>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</si>
  <si>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</si>
  <si>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</si>
  <si>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</si>
  <si>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</si>
  <si>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</si>
  <si>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</si>
  <si>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</si>
  <si>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</si>
  <si>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</si>
  <si>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</si>
  <si>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</si>
  <si>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</si>
  <si>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</si>
  <si>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</si>
  <si>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</si>
  <si>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</si>
  <si>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</si>
  <si>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</si>
  <si>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</si>
  <si>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</si>
  <si>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</si>
  <si>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</si>
  <si>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</si>
  <si>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</si>
  <si>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</si>
  <si>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</si>
  <si>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</si>
  <si>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</si>
  <si>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</si>
  <si>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</si>
  <si>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</si>
  <si>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</si>
  <si>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</si>
  <si>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</si>
  <si>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</si>
  <si>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</si>
  <si>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</si>
  <si>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</si>
  <si>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</si>
  <si>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</si>
  <si>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</si>
  <si>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</si>
  <si>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</si>
  <si>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</si>
  <si>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</si>
  <si>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</si>
  <si>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</si>
  <si>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</si>
  <si>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</si>
  <si>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</si>
  <si>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</si>
  <si>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</si>
  <si>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</si>
  <si>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</si>
  <si>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</si>
  <si>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</si>
  <si>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</si>
  <si>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</si>
  <si>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</si>
  <si>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</si>
  <si>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</si>
  <si>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</si>
  <si>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</si>
  <si>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</si>
  <si>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</si>
  <si>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</si>
  <si>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</si>
  <si>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</si>
  <si>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</si>
  <si>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</si>
  <si>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</si>
  <si>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</si>
  <si>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</si>
  <si>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</si>
  <si>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</si>
  <si>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</si>
  <si>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</si>
  <si>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</si>
  <si>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</si>
  <si>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</si>
  <si>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</si>
  <si>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</si>
  <si>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</si>
  <si>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</si>
  <si>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</si>
  <si>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</si>
  <si>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</si>
  <si>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</si>
  <si>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</si>
  <si>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</si>
  <si>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</si>
  <si>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</si>
  <si>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</si>
  <si>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</si>
  <si>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</si>
  <si>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</si>
  <si>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</si>
  <si>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</si>
  <si>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</si>
  <si>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</si>
  <si>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</si>
  <si>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</si>
  <si>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</si>
  <si>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</si>
  <si>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</si>
  <si>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</si>
  <si>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</si>
  <si>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</si>
  <si>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</si>
  <si>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</si>
  <si>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</si>
  <si>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</si>
  <si>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</si>
  <si>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</si>
  <si>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</si>
  <si>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</si>
  <si>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</si>
  <si>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</si>
  <si>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</si>
  <si>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</si>
  <si>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</si>
  <si>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</si>
  <si>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</si>
  <si>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</si>
  <si>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</si>
  <si>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</si>
  <si>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</si>
  <si>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</si>
  <si>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</si>
  <si>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</si>
  <si>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</si>
  <si>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</si>
  <si>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</si>
  <si>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</si>
  <si>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</si>
  <si>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</si>
  <si>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</si>
  <si>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</si>
  <si>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</si>
  <si>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</si>
  <si>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</si>
  <si>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</si>
  <si>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</si>
  <si>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</si>
  <si>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</si>
  <si>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</si>
  <si>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</si>
  <si>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</si>
  <si>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</si>
  <si>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</si>
  <si>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</si>
  <si>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</si>
  <si>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</si>
  <si>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</si>
  <si>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</si>
  <si>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</si>
  <si>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</si>
  <si>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</si>
  <si>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</si>
  <si>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</si>
  <si>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</si>
  <si>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</si>
  <si>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</si>
  <si>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</si>
  <si>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</si>
  <si>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</si>
  <si>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</si>
  <si>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</si>
  <si>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</si>
  <si>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</si>
  <si>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</si>
  <si>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</si>
  <si>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</si>
  <si>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</si>
  <si>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</si>
  <si>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</si>
  <si>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</si>
  <si>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</si>
  <si>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</si>
  <si>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</si>
  <si>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</si>
  <si>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</si>
  <si>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</si>
  <si>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</si>
  <si>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</si>
  <si>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</si>
  <si>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</si>
  <si>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</si>
  <si>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</si>
  <si>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</si>
  <si>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</si>
  <si>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</si>
  <si>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</si>
  <si>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</si>
  <si>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</si>
  <si>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</si>
  <si>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</si>
  <si>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</si>
  <si>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</si>
  <si>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</si>
  <si>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</si>
  <si>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</si>
  <si>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</si>
  <si>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</si>
  <si>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</si>
  <si>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</si>
  <si>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</si>
  <si>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</si>
  <si>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</si>
  <si>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</si>
  <si>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</si>
  <si>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</si>
  <si>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</si>
  <si>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</si>
  <si>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</si>
  <si>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</si>
  <si>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</si>
  <si>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</si>
  <si>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</si>
  <si>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</si>
  <si>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</si>
  <si>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</si>
  <si>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</si>
  <si>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</si>
  <si>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</si>
  <si>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</si>
  <si>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</si>
  <si>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</si>
  <si>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</si>
  <si>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</si>
  <si>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</si>
  <si>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</si>
  <si>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</si>
  <si>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</si>
  <si>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</si>
  <si>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</si>
  <si>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</si>
  <si>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</si>
  <si>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</si>
  <si>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</si>
  <si>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</si>
  <si>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</si>
  <si>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</si>
  <si>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</si>
  <si>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</si>
  <si>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</si>
  <si>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</si>
  <si>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</si>
  <si>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</si>
  <si>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</si>
  <si>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</si>
  <si>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</si>
  <si>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</si>
  <si>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</si>
  <si>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</si>
  <si>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</si>
  <si>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</si>
  <si>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</si>
  <si>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</si>
  <si>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</si>
  <si>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</si>
  <si>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</si>
  <si>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</si>
  <si>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</si>
  <si>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</si>
  <si>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</si>
  <si>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</si>
  <si>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</si>
  <si>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</si>
  <si>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</si>
  <si>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</si>
  <si>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</si>
  <si>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</si>
  <si>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</si>
  <si>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</si>
  <si>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</si>
  <si>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</si>
  <si>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</si>
  <si>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</si>
  <si>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</si>
  <si>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</si>
  <si>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</si>
  <si>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</si>
  <si>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</si>
  <si>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</si>
  <si>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</si>
  <si>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</si>
  <si>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</si>
  <si>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</si>
  <si>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</si>
  <si>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</si>
  <si>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</si>
  <si>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</si>
  <si>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</si>
  <si>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</si>
  <si>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</si>
  <si>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</si>
  <si>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</si>
  <si>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</si>
  <si>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</si>
  <si>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</si>
  <si>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</si>
  <si>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</si>
  <si>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</si>
  <si>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</si>
  <si>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</si>
  <si>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</si>
  <si>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</si>
  <si>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</si>
  <si>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</si>
  <si>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</si>
  <si>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</si>
  <si>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</si>
  <si>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</si>
  <si>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</si>
  <si>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</si>
  <si>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</si>
  <si>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</si>
  <si>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</si>
  <si>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</si>
  <si>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</si>
  <si>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</si>
  <si>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</si>
  <si>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</si>
  <si>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</si>
  <si>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</si>
  <si>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</si>
  <si>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</si>
  <si>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</si>
  <si>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</si>
  <si>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</si>
  <si>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</si>
  <si>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</si>
  <si>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</si>
  <si>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</si>
  <si>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</si>
  <si>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</si>
  <si>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</si>
  <si>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</si>
  <si>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</si>
  <si>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</si>
  <si>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</si>
  <si>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</si>
  <si>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</si>
  <si>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</si>
  <si>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</si>
  <si>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</si>
  <si>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</si>
  <si>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</si>
  <si>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</si>
  <si>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</si>
  <si>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</si>
  <si>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</si>
  <si>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</si>
  <si>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</si>
  <si>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</si>
  <si>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</si>
  <si>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</si>
  <si>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</si>
  <si>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</si>
  <si>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</si>
  <si>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</si>
  <si>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</si>
  <si>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</si>
  <si>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</si>
  <si>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</si>
  <si>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</si>
  <si>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</si>
  <si>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</si>
  <si>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</si>
  <si>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</si>
  <si>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</si>
  <si>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</si>
  <si>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</si>
  <si>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</si>
  <si>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</si>
  <si>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</si>
  <si>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</si>
  <si>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</si>
  <si>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</si>
  <si>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</si>
  <si>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</si>
  <si>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</si>
  <si>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</si>
  <si>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</si>
  <si>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</si>
  <si>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</si>
  <si>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</si>
  <si>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</si>
  <si>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</si>
  <si>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</si>
  <si>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</si>
  <si>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</si>
  <si>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</si>
  <si>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</si>
  <si>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</si>
  <si>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</si>
  <si>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</si>
  <si>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</si>
  <si>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</si>
  <si>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</si>
  <si>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</si>
  <si>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</si>
  <si>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</si>
  <si>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</si>
  <si>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</si>
  <si>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</si>
  <si>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</si>
  <si>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</si>
  <si>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</si>
  <si>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</si>
  <si>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</si>
  <si>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</si>
  <si>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</si>
  <si>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</si>
  <si>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</si>
  <si>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</si>
  <si>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</si>
  <si>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</si>
  <si>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</si>
  <si>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</si>
  <si>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</si>
  <si>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</si>
  <si>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</si>
  <si>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</si>
  <si>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</si>
  <si>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</si>
  <si>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</si>
  <si>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</si>
  <si>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</si>
  <si>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</si>
  <si>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</si>
  <si>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</si>
  <si>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</si>
  <si>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</si>
  <si>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</si>
  <si>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</si>
  <si>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</si>
  <si>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</si>
  <si>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</si>
  <si>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</si>
  <si>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</si>
  <si>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</si>
  <si>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</si>
  <si>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</si>
  <si>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</si>
  <si>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</si>
  <si>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</si>
  <si>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</si>
  <si>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</si>
  <si>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</si>
  <si>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</si>
  <si>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</si>
  <si>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</si>
  <si>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</si>
  <si>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</si>
  <si>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</si>
  <si>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</si>
  <si>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</si>
  <si>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</si>
  <si>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</si>
  <si>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</si>
  <si>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</si>
  <si>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</si>
  <si>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</si>
  <si>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</si>
  <si>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</si>
  <si>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</si>
  <si>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</si>
  <si>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</si>
  <si>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</si>
  <si>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</si>
  <si>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</si>
  <si>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</si>
  <si>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</si>
  <si>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</si>
  <si>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</si>
  <si>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</si>
  <si>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</si>
  <si>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</si>
  <si>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</si>
  <si>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</si>
  <si>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</si>
  <si>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</si>
  <si>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</si>
  <si>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</si>
  <si>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</si>
  <si>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</si>
  <si>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</si>
  <si>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</si>
  <si>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</si>
  <si>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</si>
  <si>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</si>
  <si>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</si>
  <si>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</si>
  <si>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</si>
  <si>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</si>
  <si>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</si>
  <si>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</si>
  <si>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</si>
  <si>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</si>
  <si>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</si>
  <si>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</si>
  <si>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</si>
  <si>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</si>
  <si>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</si>
  <si>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</si>
  <si>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</si>
  <si>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</si>
  <si>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</si>
  <si>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</si>
  <si>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</si>
  <si>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</si>
  <si>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</si>
  <si>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</si>
  <si>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</si>
  <si>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</si>
  <si>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</si>
  <si>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</si>
  <si>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</si>
  <si>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</si>
  <si>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</si>
  <si>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</si>
  <si>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</si>
  <si>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</si>
  <si>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</si>
  <si>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</si>
  <si>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</si>
  <si>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</si>
  <si>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</si>
  <si>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</si>
  <si>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</si>
  <si>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</si>
  <si>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</si>
  <si>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</si>
  <si>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</si>
  <si>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</si>
  <si>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</si>
  <si>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</si>
  <si>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</si>
  <si>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</si>
  <si>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</si>
  <si>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</si>
  <si>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</si>
  <si>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</si>
  <si>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</si>
  <si>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</si>
  <si>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</si>
  <si>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</si>
  <si>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</si>
  <si>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</si>
  <si>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</si>
  <si>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</si>
  <si>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</si>
  <si>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</si>
  <si>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</si>
  <si>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</si>
  <si>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</si>
  <si>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</si>
  <si>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</si>
  <si>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</si>
  <si>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</si>
  <si>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</si>
  <si>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</si>
  <si>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</si>
  <si>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</si>
  <si>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</si>
  <si>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</si>
  <si>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</si>
  <si>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</si>
  <si>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</si>
  <si>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</si>
  <si>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</si>
  <si>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</si>
  <si>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</si>
  <si>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</si>
  <si>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</si>
  <si>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</si>
  <si>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</si>
  <si>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</si>
  <si>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</si>
  <si>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</si>
  <si>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</si>
  <si>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</si>
  <si>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</si>
  <si>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</si>
  <si>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</si>
  <si>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</si>
  <si>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</si>
  <si>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</si>
  <si>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</si>
  <si>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</si>
  <si>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</si>
  <si>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</si>
  <si>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</si>
  <si>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</si>
  <si>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</si>
  <si>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</si>
  <si>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</si>
  <si>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</si>
  <si>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</si>
  <si>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</si>
  <si>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</si>
  <si>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</si>
  <si>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</si>
  <si>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</si>
  <si>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</si>
  <si>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</si>
  <si>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</si>
  <si>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</si>
  <si>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</si>
  <si>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</si>
  <si>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</si>
  <si>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</si>
  <si>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</si>
  <si>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</si>
  <si>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</si>
  <si>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</si>
  <si>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</si>
  <si>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</si>
  <si>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</si>
  <si>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</si>
  <si>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</si>
  <si>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</si>
  <si>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</si>
  <si>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</si>
  <si>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</si>
  <si>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</si>
  <si>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</si>
  <si>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</si>
  <si>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</si>
  <si>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</si>
  <si>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</si>
  <si>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</si>
  <si>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</si>
  <si>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</si>
  <si>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</si>
  <si>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</si>
  <si>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</si>
  <si>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</si>
  <si>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</si>
  <si>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</si>
  <si>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</si>
  <si>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</si>
  <si>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</si>
  <si>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</si>
  <si>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</si>
  <si>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</si>
  <si>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</si>
  <si>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</si>
  <si>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</si>
  <si>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</si>
  <si>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</si>
  <si>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</si>
  <si>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</si>
  <si>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</si>
  <si>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</si>
  <si>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</si>
  <si>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</si>
  <si>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</si>
  <si>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</si>
  <si>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</si>
  <si>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</si>
  <si>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</si>
  <si>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</si>
  <si>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</si>
  <si>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</si>
  <si>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</si>
  <si>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</si>
  <si>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</si>
  <si>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</si>
  <si>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</si>
  <si>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</si>
  <si>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</si>
  <si>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</si>
  <si>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</si>
  <si>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</si>
  <si>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</si>
  <si>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</si>
  <si>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</si>
  <si>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</si>
  <si>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</si>
  <si>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</si>
  <si>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</si>
  <si>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</si>
  <si>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</si>
  <si>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</si>
  <si>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</si>
  <si>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</si>
  <si>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</si>
  <si>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</si>
  <si>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</si>
  <si>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</si>
  <si>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</si>
  <si>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</si>
  <si>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</si>
  <si>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</si>
  <si>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</si>
  <si>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</si>
  <si>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</si>
  <si>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</si>
  <si>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</si>
  <si>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</si>
  <si>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</si>
  <si>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</si>
  <si>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</si>
  <si>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</si>
  <si>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</si>
  <si>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</si>
  <si>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</si>
  <si>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</si>
  <si>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</si>
  <si>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</si>
  <si>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</si>
  <si>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</si>
  <si>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</si>
  <si>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</si>
  <si>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</si>
  <si>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</si>
  <si>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</si>
  <si>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</si>
  <si>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</si>
  <si>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</si>
  <si>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</si>
  <si>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</si>
  <si>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</si>
  <si>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</si>
  <si>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</si>
  <si>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</si>
  <si>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</si>
  <si>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</si>
  <si>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</si>
  <si>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</si>
  <si>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</si>
  <si>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</si>
  <si>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</si>
  <si>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</si>
  <si>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</si>
  <si>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</si>
  <si>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</si>
  <si>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</si>
  <si>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</si>
  <si>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</si>
  <si>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</si>
  <si>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</si>
  <si>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</si>
  <si>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</si>
  <si>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</si>
  <si>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</si>
  <si>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</si>
  <si>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</si>
  <si>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</si>
  <si>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</si>
  <si>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</si>
  <si>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</si>
  <si>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</si>
  <si>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</si>
  <si>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</si>
  <si>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</si>
  <si>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</si>
  <si>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</si>
  <si>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</si>
  <si>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</si>
  <si>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</si>
  <si>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</si>
  <si>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</si>
  <si>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</si>
  <si>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</si>
  <si>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</si>
  <si>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</si>
  <si>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</si>
  <si>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</si>
  <si>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</si>
  <si>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</si>
  <si>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</si>
  <si>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</si>
  <si>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</si>
  <si>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</si>
  <si>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</si>
  <si>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</si>
  <si>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</si>
  <si>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</si>
  <si>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</si>
  <si>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</si>
  <si>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</si>
  <si>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</si>
  <si>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</si>
  <si>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</si>
  <si>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</si>
  <si>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</si>
  <si>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</si>
  <si>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</si>
  <si>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</si>
  <si>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</si>
  <si>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</si>
  <si>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</si>
  <si>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</si>
  <si>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</si>
  <si>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</si>
  <si>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</si>
  <si>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</si>
  <si>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</si>
  <si>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</si>
  <si>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</si>
  <si>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</si>
  <si>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</si>
  <si>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</si>
  <si>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</si>
  <si>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</si>
  <si>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</si>
  <si>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</si>
  <si>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</si>
  <si>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</si>
  <si>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</si>
  <si>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</si>
  <si>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</si>
  <si>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</si>
  <si>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</si>
  <si>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</si>
  <si>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</si>
  <si>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</si>
  <si>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</si>
  <si>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</si>
  <si>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</si>
  <si>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</si>
  <si>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</si>
  <si>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</si>
  <si>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</si>
  <si>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</si>
  <si>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</si>
  <si>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</si>
  <si>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</si>
  <si>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</si>
  <si>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</si>
  <si>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</si>
  <si>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</si>
  <si>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</si>
  <si>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</si>
  <si>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</si>
  <si>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</si>
  <si>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</si>
  <si>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</si>
  <si>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</si>
  <si>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</si>
  <si>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</si>
  <si>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</si>
  <si>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</si>
  <si>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</si>
  <si>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</si>
  <si>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</si>
  <si>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</si>
  <si>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</si>
  <si>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</si>
  <si>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</si>
  <si>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</si>
  <si>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</si>
  <si>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</si>
  <si>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</si>
  <si>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</si>
  <si>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</si>
  <si>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</si>
  <si>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</si>
  <si>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</si>
  <si>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</si>
  <si>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</si>
  <si>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</si>
  <si>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</si>
  <si>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</si>
  <si>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</si>
  <si>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</si>
  <si>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</si>
  <si>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</si>
  <si>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</si>
  <si>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</si>
  <si>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</si>
  <si>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</si>
  <si>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</si>
  <si>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</si>
  <si>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</si>
  <si>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</si>
  <si>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</si>
  <si>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</si>
  <si>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</si>
  <si>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</si>
  <si>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</si>
  <si>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</si>
  <si>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</si>
  <si>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</si>
  <si>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</si>
  <si>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</si>
  <si>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</si>
  <si>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</si>
  <si>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</si>
  <si>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</si>
  <si>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</si>
  <si>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</si>
  <si>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</si>
  <si>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</si>
  <si>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</si>
  <si>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</si>
  <si>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</si>
  <si>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</si>
  <si>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</si>
  <si>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</si>
  <si>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</si>
  <si>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</si>
  <si>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</si>
  <si>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</si>
  <si>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</si>
  <si>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</si>
  <si>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</si>
  <si>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</si>
  <si>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</si>
  <si>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</si>
  <si>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</si>
  <si>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</si>
  <si>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</si>
  <si>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</si>
  <si>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</si>
  <si>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</si>
  <si>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</si>
  <si>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</si>
  <si>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</si>
  <si>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</si>
  <si>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</si>
  <si>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</si>
  <si>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</si>
  <si>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</si>
  <si>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</si>
  <si>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</si>
  <si>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</si>
  <si>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</si>
  <si>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</si>
  <si>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</si>
  <si>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</si>
  <si>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</si>
  <si>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</si>
  <si>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</si>
  <si>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</si>
  <si>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</si>
  <si>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</si>
  <si>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</si>
  <si>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</si>
  <si>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</si>
  <si>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</si>
  <si>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</si>
  <si>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</si>
  <si>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</si>
  <si>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</si>
  <si>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</si>
  <si>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</si>
  <si>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</si>
  <si>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</si>
  <si>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</si>
  <si>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</si>
  <si>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</si>
  <si>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</si>
  <si>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</si>
  <si>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</si>
  <si>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</si>
  <si>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</si>
  <si>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</si>
  <si>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</si>
  <si>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</si>
  <si>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</si>
  <si>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</si>
  <si>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</si>
  <si>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</si>
  <si>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</si>
  <si>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</si>
  <si>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</si>
  <si>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</si>
  <si>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</si>
  <si>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</si>
  <si>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</si>
  <si>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</si>
  <si>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</si>
  <si>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</si>
  <si>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</si>
  <si>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</si>
  <si>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</si>
  <si>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</si>
  <si>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</si>
  <si>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</si>
  <si>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</si>
  <si>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</si>
  <si>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</si>
  <si>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</si>
  <si>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</si>
  <si>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</si>
  <si>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</si>
  <si>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</si>
  <si>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</si>
  <si>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</si>
  <si>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</si>
  <si>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</si>
  <si>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</si>
  <si>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</si>
  <si>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</si>
  <si>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</si>
  <si>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</si>
  <si>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</si>
  <si>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</si>
  <si>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</si>
  <si>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</si>
  <si>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</si>
  <si>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</si>
  <si>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</si>
  <si>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</si>
  <si>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</si>
  <si>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</si>
  <si>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</si>
  <si>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</si>
  <si>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</si>
  <si>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</si>
  <si>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</si>
  <si>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</si>
  <si>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</si>
  <si>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</si>
  <si>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</si>
  <si>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</si>
  <si>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</si>
  <si>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</si>
  <si>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</si>
  <si>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</si>
  <si>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</si>
  <si>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</si>
  <si>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</si>
  <si>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</si>
  <si>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</si>
  <si>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</si>
  <si>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</si>
  <si>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</si>
  <si>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</si>
  <si>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</si>
  <si>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</si>
  <si>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</si>
  <si>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</si>
  <si>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</si>
  <si>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</si>
  <si>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</si>
  <si>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</si>
  <si>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</si>
  <si>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</si>
  <si>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</si>
  <si>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</si>
  <si>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</si>
  <si>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</si>
  <si>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</si>
  <si>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</si>
  <si>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</si>
  <si>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</si>
  <si>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</si>
  <si>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</si>
  <si>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</si>
  <si>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</si>
  <si>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</si>
  <si>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</si>
  <si>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</si>
  <si>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</si>
  <si>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</si>
  <si>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</si>
  <si>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</si>
  <si>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</si>
  <si>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</si>
  <si>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</si>
  <si>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</si>
  <si>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</si>
  <si>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</si>
  <si>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</si>
  <si>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</si>
  <si>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</si>
  <si>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</si>
  <si>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</si>
  <si>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</si>
  <si>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</si>
  <si>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</si>
  <si>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</si>
  <si>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</si>
  <si>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</si>
  <si>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</si>
  <si>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</si>
  <si>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</si>
  <si>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</si>
  <si>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</si>
  <si>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</si>
  <si>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</si>
  <si>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</si>
  <si>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</si>
  <si>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</si>
  <si>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</si>
  <si>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</si>
  <si>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</si>
  <si>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</si>
  <si>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</si>
  <si>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</si>
  <si>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</si>
  <si>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</si>
  <si>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</si>
  <si>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</si>
  <si>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</si>
  <si>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</si>
  <si>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</si>
  <si>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</si>
  <si>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</si>
  <si>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</si>
  <si>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</si>
  <si>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</si>
  <si>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</si>
  <si>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</si>
  <si>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</si>
  <si>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</si>
  <si>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</si>
  <si>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</si>
  <si>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</si>
  <si>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</si>
  <si>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</si>
  <si>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</si>
  <si>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</si>
  <si>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</si>
  <si>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</si>
  <si>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</si>
  <si>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</si>
  <si>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</si>
  <si>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</si>
  <si>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</si>
  <si>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</si>
  <si>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</si>
  <si>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</si>
  <si>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</si>
  <si>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</si>
  <si>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</si>
  <si>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</si>
  <si>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</si>
  <si>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</si>
  <si>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</si>
  <si>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</si>
  <si>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</si>
  <si>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</si>
  <si>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</si>
  <si>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</si>
  <si>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</si>
  <si>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</si>
  <si>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</si>
  <si>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</si>
  <si>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</si>
  <si>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</si>
  <si>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</si>
  <si>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</si>
  <si>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</si>
  <si>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</si>
  <si>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</si>
  <si>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</si>
  <si>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</si>
  <si>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</si>
  <si>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</si>
  <si>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</si>
  <si>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</si>
  <si>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</si>
  <si>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</si>
  <si>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</si>
  <si>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</si>
  <si>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</si>
  <si>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</si>
  <si>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</si>
  <si>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</si>
  <si>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</si>
  <si>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</si>
  <si>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</si>
  <si>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</si>
  <si>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</si>
  <si>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</si>
  <si>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</si>
  <si>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</si>
  <si>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</si>
  <si>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</si>
  <si>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</si>
  <si>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</si>
  <si>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</si>
  <si>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</si>
  <si>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</si>
  <si>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</si>
  <si>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</si>
  <si>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</si>
  <si>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</si>
  <si>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</si>
  <si>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</si>
  <si>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</si>
  <si>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</si>
  <si>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</si>
  <si>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</si>
  <si>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</si>
  <si>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</si>
  <si>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</si>
  <si>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</si>
  <si>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</si>
  <si>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</si>
  <si>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</si>
  <si>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</si>
  <si>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</si>
  <si>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</si>
  <si>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</si>
  <si>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</si>
  <si>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</si>
  <si>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</si>
  <si>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</si>
  <si>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</si>
  <si>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</si>
  <si>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</si>
  <si>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</si>
  <si>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</si>
  <si>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</si>
  <si>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</si>
  <si>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</si>
  <si>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</si>
  <si>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</si>
  <si>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</si>
  <si>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</si>
  <si>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</si>
  <si>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</si>
  <si>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</si>
  <si>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</si>
  <si>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</si>
  <si>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</si>
  <si>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</si>
  <si>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</si>
  <si>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</si>
  <si>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</si>
  <si>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</si>
  <si>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</si>
  <si>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</si>
  <si>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</si>
  <si>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</si>
  <si>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</si>
  <si>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</si>
  <si>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</si>
  <si>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</si>
  <si>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</si>
  <si>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</si>
  <si>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</si>
  <si>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</si>
  <si>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</si>
  <si>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</si>
  <si>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</si>
  <si>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</si>
  <si>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</si>
  <si>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</si>
  <si>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</si>
  <si>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</si>
  <si>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</si>
  <si>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</si>
  <si>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</si>
  <si>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</si>
  <si>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</si>
  <si>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</si>
  <si>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</si>
  <si>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</si>
  <si>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</si>
  <si>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</si>
  <si>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</si>
  <si>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</si>
  <si>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</si>
  <si>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</si>
  <si>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</si>
  <si>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</si>
  <si>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</si>
  <si>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</si>
  <si>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</si>
  <si>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</si>
  <si>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</si>
  <si>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</si>
  <si>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</si>
  <si>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</si>
  <si>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</si>
  <si>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</si>
  <si>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</si>
  <si>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</si>
  <si>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</si>
  <si>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</si>
  <si>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</si>
  <si>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</si>
  <si>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</si>
  <si>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</si>
  <si>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</si>
  <si>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</si>
  <si>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</si>
  <si>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</si>
  <si>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</si>
  <si>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</si>
  <si>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</si>
  <si>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</si>
  <si>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</si>
  <si>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</si>
  <si>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</si>
  <si>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</si>
  <si>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</si>
  <si>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</si>
  <si>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</si>
  <si>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</si>
  <si>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</si>
  <si>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</si>
  <si>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</si>
  <si>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</si>
  <si>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</si>
  <si>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</si>
  <si>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</si>
  <si>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</si>
  <si>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</si>
  <si>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</si>
  <si>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</si>
  <si>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</si>
  <si>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</si>
  <si>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</si>
  <si>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</si>
  <si>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</si>
  <si>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</si>
  <si>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</si>
  <si>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</si>
  <si>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</si>
  <si>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</si>
  <si>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</si>
  <si>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</si>
  <si>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</si>
  <si>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</si>
  <si>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</si>
  <si>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</si>
  <si>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</si>
  <si>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</si>
  <si>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</si>
  <si>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</si>
  <si>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</si>
  <si>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</si>
  <si>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</si>
  <si>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</si>
  <si>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</si>
  <si>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</si>
  <si>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</si>
  <si>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</si>
  <si>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</si>
  <si>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</si>
  <si>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</si>
  <si>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</si>
  <si>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</si>
  <si>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</si>
  <si>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</si>
  <si>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</si>
  <si>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</si>
  <si>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</si>
  <si>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</si>
  <si>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</si>
  <si>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</si>
  <si>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</si>
  <si>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</si>
  <si>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</si>
  <si>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</si>
  <si>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</si>
  <si>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</si>
  <si>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</si>
  <si>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</si>
  <si>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</si>
  <si>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</si>
  <si>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</si>
  <si>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</si>
  <si>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</si>
  <si>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</si>
  <si>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</si>
  <si>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</si>
  <si>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</si>
  <si>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</si>
  <si>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</si>
  <si>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</si>
  <si>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</si>
  <si>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</si>
  <si>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</si>
  <si>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</si>
  <si>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</si>
  <si>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</si>
  <si>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</si>
  <si>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</si>
  <si>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</si>
  <si>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</si>
  <si>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</si>
  <si>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</si>
  <si>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</si>
  <si>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</si>
  <si>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</si>
  <si>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</si>
  <si>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</si>
  <si>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</si>
  <si>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</si>
  <si>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</si>
  <si>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</si>
  <si>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</si>
  <si>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</si>
  <si>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</si>
  <si>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</si>
  <si>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</si>
  <si>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</si>
  <si>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</si>
  <si>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</si>
  <si>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</si>
  <si>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</si>
  <si>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</si>
  <si>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</si>
  <si>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</si>
  <si>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</si>
  <si>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</si>
  <si>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</si>
  <si>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</si>
  <si>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</si>
  <si>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</si>
  <si>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</si>
  <si>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</si>
  <si>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</si>
  <si>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</si>
  <si>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</si>
  <si>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</si>
  <si>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</si>
  <si>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</si>
  <si>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</si>
  <si>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</si>
  <si>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</si>
  <si>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</si>
  <si>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</si>
  <si>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</si>
  <si>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</si>
  <si>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</si>
  <si>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</si>
  <si>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</si>
  <si>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</si>
  <si>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</si>
  <si>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</si>
  <si>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</si>
  <si>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</si>
  <si>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</si>
  <si>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</si>
  <si>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</si>
  <si>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</si>
  <si>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</si>
  <si>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</si>
  <si>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</si>
  <si>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</si>
  <si>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</si>
  <si>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</si>
  <si>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</si>
  <si>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</si>
  <si>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</si>
  <si>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</si>
  <si>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</si>
  <si>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</si>
  <si>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</si>
  <si>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</si>
  <si>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</si>
  <si>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</si>
  <si>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</si>
  <si>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</si>
  <si>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</si>
  <si>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</si>
  <si>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</si>
  <si>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</si>
  <si>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</si>
  <si>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</si>
  <si>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</si>
  <si>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</si>
  <si>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</si>
  <si>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</si>
  <si>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</si>
  <si>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</si>
  <si>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</si>
  <si>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</si>
  <si>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</si>
  <si>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</si>
  <si>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</si>
  <si>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</si>
  <si>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</si>
  <si>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</si>
  <si>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</si>
  <si>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</si>
  <si>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</si>
  <si>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</si>
  <si>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</si>
  <si>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</si>
  <si>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</si>
  <si>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</si>
  <si>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</si>
  <si>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</si>
  <si>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</si>
  <si>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</si>
  <si>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</si>
  <si>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</si>
  <si>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</si>
  <si>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</si>
  <si>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</si>
  <si>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</si>
  <si>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</si>
  <si>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</si>
  <si>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</si>
  <si>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</si>
  <si>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</si>
  <si>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</si>
  <si>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</si>
  <si>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</si>
  <si>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</si>
  <si>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</si>
  <si>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</si>
  <si>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</si>
  <si>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</si>
  <si>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</si>
  <si>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</si>
  <si>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</si>
  <si>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</si>
  <si>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</si>
  <si>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</si>
  <si>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</si>
  <si>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</si>
  <si>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</si>
  <si>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</si>
  <si>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</si>
  <si>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</si>
  <si>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</si>
  <si>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</si>
  <si>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</si>
  <si>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</si>
  <si>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</si>
  <si>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</si>
  <si>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</si>
  <si>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</si>
  <si>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</si>
  <si>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</si>
  <si>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</si>
  <si>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</si>
  <si>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</si>
  <si>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</si>
  <si>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</si>
  <si>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</si>
  <si>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</si>
  <si>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</si>
  <si>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</si>
  <si>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</si>
  <si>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</si>
  <si>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</si>
  <si>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</si>
  <si>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</si>
  <si>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</si>
  <si>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</si>
  <si>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</si>
  <si>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</si>
  <si>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</si>
  <si>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</si>
  <si>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</si>
  <si>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</si>
  <si>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</si>
  <si>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</si>
  <si>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</si>
  <si>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</si>
  <si>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</si>
  <si>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</si>
  <si>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</si>
  <si>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</si>
  <si>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</si>
  <si>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</si>
  <si>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</si>
  <si>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</si>
  <si>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</si>
  <si>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</si>
  <si>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</si>
  <si>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</si>
  <si>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</si>
  <si>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</si>
  <si>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</si>
  <si>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</si>
  <si>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</si>
  <si>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</si>
  <si>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</si>
  <si>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</si>
  <si>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</si>
  <si>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</si>
  <si>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</si>
  <si>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</si>
  <si>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</si>
  <si>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</si>
  <si>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</si>
  <si>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</si>
  <si>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</si>
  <si>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</si>
  <si>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</si>
  <si>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</si>
  <si>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</si>
  <si>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</si>
  <si>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</si>
  <si>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</si>
  <si>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</si>
  <si>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</si>
  <si>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</si>
  <si>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</si>
  <si>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</si>
  <si>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</si>
  <si>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</si>
  <si>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</si>
  <si>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</si>
  <si>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</si>
  <si>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</si>
  <si>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</si>
  <si>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</si>
  <si>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</si>
  <si>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</si>
  <si>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</si>
  <si>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</si>
  <si>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</si>
  <si>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</si>
  <si>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</si>
  <si>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</si>
  <si>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</si>
  <si>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</si>
  <si>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</si>
  <si>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</si>
  <si>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</si>
  <si>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</si>
  <si>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</si>
  <si>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</si>
  <si>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</si>
  <si>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</si>
  <si>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</si>
  <si>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</si>
  <si>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</si>
  <si>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</si>
  <si>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</si>
  <si>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</si>
  <si>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</si>
  <si>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</si>
  <si>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</si>
  <si>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</si>
  <si>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</si>
  <si>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</si>
  <si>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</si>
  <si>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</si>
  <si>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</si>
  <si>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</si>
  <si>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</si>
  <si>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</si>
  <si>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</si>
  <si>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</si>
  <si>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</si>
  <si>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</si>
  <si>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</si>
  <si>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</si>
  <si>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</si>
  <si>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</si>
  <si>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</si>
  <si>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</si>
  <si>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</si>
  <si>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</si>
  <si>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</si>
  <si>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</si>
  <si>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</si>
  <si>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</si>
  <si>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</si>
  <si>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</si>
  <si>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</si>
  <si>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</si>
  <si>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</si>
  <si>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</si>
  <si>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</si>
  <si>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</si>
  <si>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</si>
  <si>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</si>
  <si>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</si>
  <si>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</si>
  <si>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</si>
  <si>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</si>
  <si>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</si>
  <si>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</si>
  <si>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</si>
  <si>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</si>
  <si>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</si>
  <si>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</si>
  <si>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</si>
  <si>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</si>
  <si>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</si>
  <si>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</si>
  <si>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</si>
  <si>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</si>
  <si>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</si>
  <si>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</si>
  <si>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</si>
  <si>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</si>
  <si>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</si>
  <si>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</si>
  <si>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</si>
  <si>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</si>
  <si>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</si>
  <si>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</si>
  <si>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</si>
  <si>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</si>
  <si>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</si>
  <si>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</si>
  <si>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</si>
  <si>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</si>
  <si>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</si>
  <si>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</si>
  <si>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</si>
  <si>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</si>
  <si>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</si>
  <si>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</si>
  <si>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</si>
  <si>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</si>
  <si>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</si>
  <si>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</si>
  <si>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</si>
  <si>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</si>
  <si>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</si>
  <si>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</si>
  <si>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</si>
  <si>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</si>
  <si>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</si>
  <si>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</si>
  <si>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</si>
  <si>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</si>
  <si>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</si>
  <si>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</si>
  <si>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</si>
  <si>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</si>
  <si>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</si>
  <si>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</si>
  <si>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</si>
  <si>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</si>
  <si>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</si>
  <si>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</si>
  <si>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</si>
  <si>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</si>
  <si>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</si>
  <si>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</si>
  <si>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</si>
  <si>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</si>
  <si>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</si>
  <si>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</si>
  <si>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</si>
  <si>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</si>
  <si>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</si>
  <si>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</si>
  <si>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</si>
  <si>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</si>
  <si>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</si>
  <si>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</si>
  <si>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</si>
  <si>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</si>
  <si>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</si>
  <si>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</si>
  <si>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</si>
  <si>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</si>
  <si>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</si>
  <si>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</si>
  <si>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</si>
  <si>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</si>
  <si>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</si>
  <si>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</si>
  <si>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</si>
  <si>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</si>
  <si>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</si>
  <si>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</si>
  <si>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</si>
  <si>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</si>
  <si>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</si>
  <si>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</si>
  <si>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</si>
  <si>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</si>
  <si>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</si>
  <si>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</si>
  <si>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</si>
  <si>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</si>
  <si>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</si>
  <si>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</si>
  <si>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</si>
  <si>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</si>
  <si>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</si>
  <si>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</si>
  <si>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</si>
  <si>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</si>
  <si>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</si>
  <si>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</si>
  <si>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</si>
  <si>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</si>
  <si>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</si>
  <si>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</si>
  <si>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</si>
  <si>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</si>
  <si>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</si>
  <si>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</si>
  <si>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</si>
  <si>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</si>
  <si>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</si>
  <si>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</si>
  <si>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</si>
  <si>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</si>
  <si>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</si>
  <si>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</si>
  <si>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</si>
  <si>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</si>
  <si>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</si>
  <si>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</si>
  <si>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</si>
  <si>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</si>
  <si>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</si>
  <si>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</si>
  <si>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</si>
  <si>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</si>
  <si>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</si>
  <si>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</si>
  <si>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</si>
  <si>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</si>
  <si>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</si>
  <si>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</si>
  <si>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</si>
  <si>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</si>
  <si>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</si>
  <si>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</si>
  <si>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</si>
  <si>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</si>
  <si>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</si>
  <si>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</si>
  <si>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</si>
  <si>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</si>
  <si>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</si>
  <si>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</si>
  <si>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</si>
  <si>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</si>
  <si>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</si>
  <si>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</si>
  <si>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</si>
  <si>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</si>
  <si>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</si>
  <si>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</si>
  <si>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</si>
  <si>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</si>
  <si>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</si>
  <si>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</si>
  <si>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</si>
  <si>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</si>
  <si>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</si>
  <si>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</si>
  <si>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</si>
  <si>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</si>
  <si>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</si>
  <si>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</si>
  <si>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</si>
  <si>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</si>
  <si>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</si>
  <si>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</si>
  <si>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</si>
  <si>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</si>
  <si>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</si>
  <si>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</si>
  <si>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</si>
  <si>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</si>
  <si>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</si>
  <si>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</si>
  <si>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</si>
  <si>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</si>
  <si>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</si>
  <si>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</si>
  <si>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</si>
  <si>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</si>
  <si>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</si>
  <si>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</si>
  <si>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</si>
  <si>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</si>
  <si>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</si>
  <si>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</si>
  <si>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</si>
  <si>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</si>
  <si>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</si>
  <si>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</si>
  <si>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</si>
  <si>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</si>
  <si>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</si>
  <si>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</si>
  <si>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</si>
  <si>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</si>
  <si>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</si>
  <si>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</si>
  <si>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</si>
  <si>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</si>
  <si>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</si>
  <si>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</si>
  <si>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</si>
  <si>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</si>
  <si>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</si>
  <si>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</si>
  <si>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</si>
  <si>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</si>
  <si>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</si>
  <si>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</si>
  <si>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</si>
  <si>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</si>
  <si>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</si>
  <si>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</si>
  <si>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</si>
  <si>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</si>
  <si>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</si>
  <si>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</si>
  <si>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</si>
  <si>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</si>
  <si>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</si>
  <si>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</si>
  <si>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</si>
  <si>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</si>
  <si>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</si>
  <si>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</si>
  <si>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</si>
  <si>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</si>
  <si>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</si>
  <si>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</si>
  <si>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</si>
  <si>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</si>
  <si>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</si>
  <si>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</si>
  <si>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</si>
  <si>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</si>
  <si>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</si>
  <si>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</si>
  <si>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</si>
  <si>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</si>
  <si>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</si>
  <si>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</si>
  <si>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</si>
  <si>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</si>
  <si>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</si>
  <si>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</si>
  <si>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</si>
  <si>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</si>
  <si>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</si>
  <si>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</si>
  <si>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</si>
  <si>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</si>
  <si>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</si>
  <si>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</si>
  <si>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</si>
  <si>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</si>
  <si>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</si>
  <si>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</si>
  <si>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</si>
  <si>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</si>
  <si>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</si>
  <si>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</si>
  <si>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</si>
  <si>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</si>
  <si>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</si>
  <si>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</si>
  <si>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</si>
  <si>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</si>
  <si>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</si>
  <si>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</si>
  <si>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</si>
  <si>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</si>
  <si>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</si>
  <si>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</si>
  <si>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</si>
  <si>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</si>
  <si>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</si>
  <si>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</si>
  <si>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</si>
  <si>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</si>
  <si>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</si>
  <si>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</si>
  <si>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</si>
  <si>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</si>
  <si>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</si>
  <si>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</si>
  <si>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</si>
  <si>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</si>
  <si>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</si>
  <si>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</si>
  <si>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</si>
  <si>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</si>
  <si>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</si>
  <si>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</si>
  <si>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</si>
  <si>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</si>
  <si>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</si>
  <si>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</si>
  <si>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</si>
  <si>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</si>
  <si>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</si>
  <si>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</si>
  <si>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</si>
  <si>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</si>
  <si>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</si>
  <si>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</si>
  <si>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</si>
  <si>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</si>
  <si>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</si>
  <si>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</si>
  <si>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</si>
  <si>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</si>
  <si>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</si>
  <si>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</si>
  <si>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</si>
  <si>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</si>
  <si>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</si>
  <si>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</si>
  <si>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</si>
  <si>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</si>
  <si>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</si>
  <si>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</si>
  <si>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</si>
  <si>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</si>
  <si>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</si>
  <si>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</si>
  <si>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</si>
  <si>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</si>
  <si>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</si>
  <si>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</si>
  <si>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</si>
  <si>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</si>
  <si>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</si>
  <si>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</si>
  <si>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</si>
  <si>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</si>
  <si>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</si>
  <si>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</si>
  <si>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</si>
  <si>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</si>
  <si>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</si>
  <si>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</si>
  <si>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</si>
  <si>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</si>
  <si>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</si>
  <si>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</si>
  <si>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</si>
  <si>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</si>
  <si>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</si>
  <si>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</si>
  <si>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</si>
  <si>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</si>
  <si>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</si>
  <si>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</si>
  <si>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</si>
  <si>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</si>
  <si>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</si>
  <si>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</si>
  <si>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</si>
  <si>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</si>
  <si>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</si>
  <si>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</si>
  <si>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</si>
  <si>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</si>
  <si>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</si>
  <si>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</si>
  <si>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</si>
  <si>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</si>
  <si>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</si>
  <si>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</si>
  <si>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</si>
  <si>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</si>
  <si>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</si>
  <si>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</si>
  <si>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</si>
  <si>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</si>
  <si>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</si>
  <si>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</si>
  <si>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</si>
  <si>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</si>
  <si>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</si>
  <si>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</si>
  <si>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</si>
  <si>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</si>
  <si>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</si>
  <si>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</si>
  <si>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</si>
  <si>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</si>
  <si>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</si>
  <si>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</si>
  <si>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</si>
  <si>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</si>
  <si>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</si>
  <si>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</si>
  <si>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</si>
  <si>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</si>
  <si>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</si>
  <si>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</si>
  <si>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</si>
  <si>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</si>
  <si>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</si>
  <si>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</si>
  <si>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</si>
  <si>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</si>
  <si>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</si>
  <si>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</si>
  <si>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</si>
  <si>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</si>
  <si>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</si>
  <si>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</si>
  <si>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</si>
  <si>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</si>
  <si>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</si>
  <si>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</si>
  <si>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</si>
  <si>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</si>
  <si>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</si>
  <si>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</si>
  <si>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</si>
  <si>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</si>
  <si>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</si>
  <si>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</si>
  <si>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</si>
  <si>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</si>
  <si>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</si>
  <si>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</si>
  <si>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</si>
  <si>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</si>
  <si>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</si>
  <si>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</si>
  <si>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</si>
  <si>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</si>
  <si>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</si>
  <si>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</si>
  <si>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</si>
  <si>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</si>
  <si>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</si>
  <si>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</si>
  <si>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</si>
  <si>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</si>
  <si>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</si>
  <si>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</si>
  <si>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</si>
  <si>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</si>
  <si>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</si>
  <si>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</si>
  <si>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</si>
  <si>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</si>
  <si>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</si>
  <si>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</si>
  <si>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</si>
  <si>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</si>
  <si>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</si>
  <si>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</si>
  <si>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</si>
  <si>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</si>
  <si>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</si>
  <si>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</si>
  <si>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</si>
  <si>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</si>
  <si>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</si>
  <si>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</si>
  <si>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</si>
  <si>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</si>
  <si>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</si>
  <si>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</si>
  <si>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</si>
  <si>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</si>
  <si>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</si>
  <si>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</si>
  <si>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</si>
  <si>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</si>
  <si>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</si>
  <si>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</si>
  <si>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</si>
  <si>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</si>
  <si>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</si>
  <si>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</si>
  <si>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</si>
  <si>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</si>
  <si>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</si>
  <si>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</si>
  <si>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</si>
  <si>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</si>
  <si>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</si>
  <si>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</si>
  <si>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</si>
  <si>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</si>
  <si>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</si>
  <si>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</si>
  <si>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</si>
  <si>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</si>
  <si>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</si>
  <si>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</si>
  <si>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</si>
  <si>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</si>
  <si>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</si>
  <si>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</si>
  <si>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</si>
  <si>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</si>
  <si>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</si>
  <si>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</si>
  <si>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</si>
  <si>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</si>
  <si>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</si>
  <si>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</si>
  <si>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</si>
  <si>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</si>
  <si>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</si>
  <si>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</si>
  <si>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</si>
  <si>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</si>
  <si>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</si>
  <si>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</si>
  <si>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</si>
  <si>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</si>
  <si>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</si>
  <si>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</si>
  <si>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</si>
  <si>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</si>
  <si>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</si>
  <si>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</si>
  <si>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</si>
  <si>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</si>
  <si>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</si>
  <si>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</si>
  <si>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</si>
  <si>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</si>
  <si>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</si>
  <si>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</si>
  <si>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</si>
  <si>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</si>
  <si>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</si>
  <si>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</si>
  <si>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</si>
  <si>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</si>
  <si>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</si>
  <si>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</si>
  <si>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</si>
  <si>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</si>
  <si>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</si>
  <si>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</si>
  <si>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</si>
  <si>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</si>
  <si>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</si>
  <si>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</si>
  <si>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</si>
  <si>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</si>
  <si>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</si>
  <si>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</si>
  <si>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</si>
  <si>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</si>
  <si>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</si>
  <si>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</si>
  <si>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</si>
  <si>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</si>
  <si>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</si>
  <si>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</si>
  <si>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</si>
  <si>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</si>
  <si>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</si>
  <si>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</si>
  <si>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</si>
  <si>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</si>
  <si>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</si>
  <si>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</si>
  <si>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</si>
  <si>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</si>
  <si>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</si>
  <si>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</si>
  <si>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</si>
  <si>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</si>
  <si>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</si>
  <si>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</si>
  <si>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</si>
  <si>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</si>
  <si>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</si>
  <si>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</si>
  <si>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</si>
  <si>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</si>
  <si>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</si>
  <si>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</si>
  <si>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</si>
  <si>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</si>
  <si>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</si>
  <si>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</si>
  <si>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</si>
  <si>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</si>
  <si>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</si>
  <si>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</si>
  <si>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</si>
  <si>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</si>
  <si>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</si>
  <si>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</si>
  <si>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</si>
  <si>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</si>
  <si>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</si>
  <si>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</si>
  <si>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</si>
  <si>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</si>
  <si>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</si>
  <si>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</si>
  <si>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</si>
  <si>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</si>
  <si>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</si>
  <si>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</si>
  <si>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</si>
  <si>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</si>
  <si>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</si>
  <si>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</si>
  <si>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</si>
  <si>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</si>
  <si>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</si>
  <si>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</si>
  <si>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</si>
  <si>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</si>
  <si>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</si>
  <si>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</si>
  <si>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</si>
  <si>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</si>
  <si>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</si>
  <si>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</si>
  <si>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</si>
  <si>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</si>
  <si>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</si>
  <si>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</si>
  <si>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</si>
  <si>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</si>
  <si>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</si>
  <si>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</si>
  <si>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</si>
  <si>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</si>
  <si>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</si>
  <si>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</si>
  <si>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</si>
  <si>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</si>
  <si>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</si>
  <si>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</si>
  <si>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</si>
  <si>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</si>
  <si>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</si>
  <si>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</si>
  <si>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</si>
  <si>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</si>
  <si>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</si>
  <si>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</si>
  <si>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</si>
  <si>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</si>
  <si>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</si>
  <si>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</si>
  <si>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</si>
  <si>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</si>
  <si>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</si>
  <si>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</si>
  <si>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</si>
  <si>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</si>
  <si>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</si>
  <si>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</si>
  <si>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</si>
  <si>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</si>
  <si>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</si>
  <si>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</si>
  <si>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</si>
  <si>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</si>
  <si>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</si>
  <si>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</si>
  <si>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</si>
  <si>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</si>
  <si>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</si>
  <si>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</si>
  <si>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</si>
  <si>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</si>
  <si>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</si>
  <si>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</si>
  <si>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</si>
  <si>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</si>
  <si>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</si>
  <si>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</si>
  <si>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</si>
  <si>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</si>
  <si>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</si>
  <si>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</si>
  <si>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</si>
  <si>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</si>
  <si>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</si>
  <si>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</si>
  <si>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</si>
  <si>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</si>
  <si>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</si>
  <si>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</si>
  <si>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</si>
  <si>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</si>
  <si>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</si>
  <si>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</si>
  <si>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</si>
  <si>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</si>
  <si>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</si>
  <si>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</si>
  <si>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</si>
  <si>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</si>
  <si>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</si>
  <si>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</si>
  <si>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</si>
  <si>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</si>
  <si>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</si>
  <si>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</si>
  <si>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</si>
  <si>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</si>
  <si>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</si>
  <si>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</si>
  <si>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</si>
  <si>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</si>
  <si>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</si>
  <si>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</si>
  <si>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</si>
  <si>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</si>
  <si>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</si>
  <si>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</si>
  <si>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</si>
  <si>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</si>
  <si>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</si>
  <si>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</si>
  <si>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</si>
  <si>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</si>
  <si>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</si>
  <si>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</si>
  <si>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</si>
  <si>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</si>
  <si>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</si>
  <si>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</si>
  <si>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</si>
  <si>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</si>
  <si>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</si>
  <si>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</si>
  <si>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</si>
  <si>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</si>
  <si>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</si>
  <si>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</si>
  <si>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</si>
  <si>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</si>
  <si>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</si>
  <si>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</si>
  <si>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</si>
  <si>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</si>
  <si>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</si>
  <si>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</si>
  <si>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</si>
  <si>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</si>
  <si>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</si>
  <si>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</si>
  <si>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</si>
  <si>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</si>
  <si>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</si>
  <si>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</si>
  <si>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</si>
  <si>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</si>
  <si>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</si>
  <si>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</si>
  <si>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</si>
  <si>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</si>
  <si>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</si>
  <si>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</si>
  <si>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</si>
  <si>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</si>
  <si>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</si>
  <si>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</si>
  <si>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</si>
  <si>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</si>
  <si>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</si>
  <si>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</si>
  <si>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</si>
  <si>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</si>
  <si>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</si>
  <si>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</si>
  <si>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</si>
  <si>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</si>
  <si>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</si>
  <si>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</si>
  <si>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</si>
  <si>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</si>
  <si>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</si>
  <si>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</si>
  <si>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</si>
  <si>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</si>
  <si>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</si>
  <si>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</si>
  <si>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</si>
  <si>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</si>
  <si>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</si>
  <si>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</si>
  <si>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</si>
  <si>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</si>
  <si>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</si>
  <si>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</si>
  <si>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</si>
  <si>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</si>
  <si>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</si>
  <si>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</si>
  <si>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</si>
  <si>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</si>
  <si>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</si>
  <si>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</si>
  <si>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</si>
  <si>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</si>
  <si>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</si>
  <si>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</si>
  <si>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</si>
  <si>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</si>
  <si>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</si>
  <si>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</si>
  <si>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</si>
  <si>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</si>
  <si>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</si>
  <si>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</si>
  <si>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</si>
  <si>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</si>
  <si>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</si>
  <si>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</si>
  <si>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</si>
  <si>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</si>
  <si>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</si>
  <si>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</si>
  <si>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</si>
  <si>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</si>
  <si>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</si>
  <si>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</si>
  <si>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</si>
  <si>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</si>
  <si>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</si>
  <si>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</si>
  <si>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</si>
  <si>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</si>
  <si>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</si>
  <si>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</si>
  <si>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</si>
  <si>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</si>
  <si>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</si>
  <si>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</si>
  <si>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</si>
  <si>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</si>
  <si>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</si>
  <si>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</si>
  <si>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</si>
  <si>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</si>
  <si>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</si>
  <si>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</si>
  <si>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</si>
  <si>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</si>
  <si>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</si>
  <si>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</si>
  <si>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</si>
  <si>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</si>
  <si>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</si>
  <si>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</si>
  <si>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</si>
  <si>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</si>
  <si>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</si>
  <si>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</si>
  <si>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</si>
  <si>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</si>
  <si>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</si>
  <si>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</si>
  <si>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</si>
  <si>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</si>
  <si>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</si>
  <si>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</si>
  <si>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</si>
  <si>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</si>
  <si>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</si>
  <si>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</si>
  <si>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</si>
  <si>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</si>
  <si>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</si>
  <si>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</si>
  <si>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</si>
  <si>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</si>
  <si>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</si>
  <si>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</si>
  <si>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</si>
  <si>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</si>
  <si>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</si>
  <si>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</si>
  <si>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</si>
  <si>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</si>
  <si>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</si>
  <si>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</si>
  <si>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</si>
  <si>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</si>
  <si>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</si>
  <si>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</si>
  <si>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</si>
  <si>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</si>
  <si>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</si>
  <si>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</si>
  <si>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</si>
  <si>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</si>
  <si>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</si>
  <si>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</si>
  <si>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</si>
  <si>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</si>
  <si>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</si>
  <si>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</si>
  <si>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</si>
  <si>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</si>
  <si>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</si>
  <si>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</si>
  <si>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</si>
  <si>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</si>
  <si>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</si>
  <si>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</si>
  <si>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</si>
  <si>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</si>
  <si>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</si>
  <si>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</si>
  <si>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</si>
  <si>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</si>
  <si>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</si>
  <si>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</si>
  <si>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</si>
  <si>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</si>
  <si>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</si>
  <si>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</si>
  <si>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</si>
  <si>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</si>
  <si>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</si>
  <si>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</si>
  <si>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</si>
  <si>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</si>
  <si>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</si>
  <si>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</si>
  <si>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</si>
  <si>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</si>
  <si>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</si>
  <si>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</si>
  <si>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</si>
  <si>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</si>
  <si>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</si>
  <si>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</si>
  <si>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</si>
  <si>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</si>
  <si>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</si>
  <si>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</si>
  <si>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</si>
  <si>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</si>
  <si>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</si>
  <si>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</si>
  <si>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</si>
  <si>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</si>
  <si>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</si>
  <si>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</si>
  <si>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</si>
  <si>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</si>
  <si>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</si>
  <si>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</si>
  <si>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</si>
  <si>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</si>
  <si>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</si>
  <si>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</si>
  <si>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</si>
  <si>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</si>
  <si>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</si>
  <si>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</si>
  <si>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</si>
  <si>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</si>
  <si>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</si>
  <si>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</si>
  <si>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</si>
  <si>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</si>
  <si>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</si>
  <si>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</si>
  <si>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</si>
  <si>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</si>
  <si>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</si>
  <si>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</si>
  <si>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</si>
  <si>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</si>
  <si>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</si>
  <si>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</si>
  <si>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</si>
  <si>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</si>
  <si>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</si>
  <si>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</si>
  <si>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</si>
  <si>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</si>
  <si>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</si>
  <si>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</si>
  <si>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</si>
  <si>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</si>
  <si>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</si>
  <si>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</si>
  <si>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</si>
  <si>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</si>
  <si>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</si>
  <si>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</si>
  <si>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</si>
  <si>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</si>
  <si>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</si>
  <si>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</si>
  <si>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</si>
  <si>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</si>
  <si>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</si>
  <si>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</si>
  <si>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</si>
  <si>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</si>
  <si>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</si>
  <si>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</si>
  <si>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</si>
  <si>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</si>
  <si>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</si>
  <si>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</si>
  <si>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</si>
  <si>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</si>
  <si>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</si>
  <si>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</si>
  <si>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</si>
  <si>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</si>
  <si>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</si>
  <si>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</si>
  <si>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</si>
  <si>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</si>
  <si>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</si>
  <si>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</si>
  <si>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</si>
  <si>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</si>
  <si>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</si>
  <si>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</si>
  <si>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</si>
  <si>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</si>
  <si>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</si>
  <si>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</si>
  <si>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</si>
  <si>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</si>
  <si>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</si>
  <si>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</si>
  <si>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</si>
  <si>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</si>
  <si>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</si>
  <si>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</si>
  <si>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</si>
  <si>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</si>
  <si>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</si>
  <si>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</si>
  <si>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</si>
  <si>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</si>
  <si>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</si>
  <si>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</si>
  <si>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</si>
  <si>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</si>
  <si>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</si>
  <si>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</si>
  <si>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</si>
  <si>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</si>
  <si>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</si>
  <si>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</si>
  <si>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</si>
  <si>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</si>
  <si>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</si>
  <si>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</si>
  <si>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</si>
  <si>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</si>
  <si>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</si>
  <si>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</si>
  <si>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</si>
  <si>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</si>
  <si>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</si>
  <si>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</si>
  <si>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</si>
  <si>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</si>
  <si>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</si>
  <si>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</si>
  <si>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</si>
  <si>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</si>
  <si>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</si>
  <si>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</si>
  <si>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</si>
  <si>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</si>
  <si>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</si>
  <si>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</si>
  <si>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</si>
  <si>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</si>
  <si>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</si>
  <si>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</si>
  <si>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</si>
  <si>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</si>
  <si>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</si>
  <si>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</si>
  <si>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</si>
  <si>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</si>
  <si>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</si>
  <si>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</si>
  <si>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</si>
  <si>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</si>
  <si>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</si>
  <si>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</si>
  <si>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</si>
  <si>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</si>
  <si>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</si>
  <si>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</si>
  <si>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</si>
  <si>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</si>
  <si>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</si>
  <si>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</si>
  <si>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</si>
  <si>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</si>
  <si>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</si>
  <si>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</si>
  <si>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</si>
  <si>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</si>
  <si>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</si>
  <si>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</si>
  <si>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</si>
  <si>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</si>
  <si>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</si>
  <si>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</si>
  <si>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</si>
  <si>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</si>
  <si>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</si>
  <si>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</si>
  <si>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</si>
  <si>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</si>
  <si>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</si>
  <si>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</si>
  <si>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</si>
  <si>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</si>
  <si>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</si>
  <si>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</si>
  <si>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</si>
  <si>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</si>
  <si>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</si>
  <si>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</si>
  <si>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</si>
  <si>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</si>
  <si>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</si>
  <si>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</si>
  <si>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</si>
  <si>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</si>
  <si>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</si>
  <si>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</si>
  <si>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</si>
  <si>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</si>
  <si>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</si>
  <si>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</si>
  <si>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</si>
  <si>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</si>
  <si>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</si>
  <si>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</si>
  <si>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</si>
  <si>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</si>
  <si>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</si>
  <si>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</si>
  <si>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</si>
  <si>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</si>
  <si>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</si>
  <si>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</si>
  <si>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</si>
  <si>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</si>
  <si>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</si>
  <si>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</si>
  <si>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</si>
  <si>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</si>
  <si>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</si>
  <si>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</si>
  <si>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</si>
  <si>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</si>
  <si>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</si>
  <si>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</si>
  <si>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</si>
  <si>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</si>
  <si>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</si>
  <si>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</si>
  <si>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</si>
  <si>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</si>
  <si>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</si>
  <si>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</si>
  <si>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</si>
  <si>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</si>
  <si>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</si>
  <si>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</si>
  <si>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</si>
  <si>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</si>
  <si>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</si>
  <si>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</si>
  <si>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</si>
  <si>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</si>
  <si>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</si>
  <si>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</si>
  <si>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</si>
  <si>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</si>
  <si>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</si>
  <si>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</si>
  <si>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</si>
  <si>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</si>
  <si>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</si>
  <si>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</si>
  <si>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</si>
  <si>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</si>
  <si>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</si>
  <si>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</si>
  <si>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</si>
  <si>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</si>
  <si>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</si>
  <si>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</si>
  <si>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</si>
  <si>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</si>
  <si>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</si>
  <si>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</si>
  <si>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</si>
  <si>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</si>
  <si>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</si>
  <si>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</si>
  <si>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</si>
  <si>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</si>
  <si>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</si>
  <si>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</si>
  <si>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</si>
  <si>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</si>
  <si>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</si>
  <si>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</si>
  <si>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</si>
  <si>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</si>
  <si>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</si>
  <si>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</si>
  <si>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</si>
  <si>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</si>
  <si>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</si>
  <si>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</si>
  <si>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</si>
  <si>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</si>
  <si>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</si>
  <si>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</si>
  <si>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</si>
  <si>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</si>
  <si>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</si>
  <si>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</si>
  <si>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</si>
  <si>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</si>
  <si>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</si>
  <si>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</si>
  <si>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</si>
  <si>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</si>
  <si>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</si>
  <si>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</si>
  <si>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</si>
  <si>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</si>
  <si>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</si>
  <si>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</si>
  <si>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</si>
  <si>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</si>
  <si>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</si>
  <si>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</si>
  <si>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</si>
  <si>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</si>
  <si>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</si>
  <si>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</si>
  <si>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</si>
  <si>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</si>
  <si>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</si>
  <si>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</si>
  <si>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</si>
  <si>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</si>
  <si>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</si>
  <si>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</si>
  <si>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</si>
  <si>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</si>
  <si>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</si>
  <si>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</si>
  <si>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</si>
  <si>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</si>
  <si>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</si>
  <si>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</si>
  <si>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</si>
  <si>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</si>
  <si>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</si>
  <si>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</si>
  <si>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</si>
  <si>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</si>
  <si>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</si>
  <si>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</si>
  <si>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</si>
  <si>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</si>
  <si>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</si>
  <si>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</si>
  <si>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</si>
  <si>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</si>
  <si>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</si>
  <si>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</si>
  <si>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</si>
  <si>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</si>
  <si>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</si>
  <si>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</si>
  <si>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</si>
  <si>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</si>
  <si>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</si>
  <si>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</si>
  <si>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</si>
  <si>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</si>
  <si>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</si>
  <si>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</si>
  <si>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</si>
  <si>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</si>
  <si>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</si>
  <si>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</si>
  <si>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</si>
  <si>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</si>
  <si>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</si>
  <si>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</si>
  <si>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</si>
  <si>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</si>
  <si>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</si>
  <si>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</si>
  <si>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</si>
  <si>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</si>
  <si>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</si>
  <si>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</si>
  <si>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</si>
  <si>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</si>
  <si>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</si>
  <si>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</si>
  <si>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</si>
  <si>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</si>
  <si>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</si>
  <si>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</si>
  <si>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</si>
  <si>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</si>
  <si>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</si>
  <si>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</si>
  <si>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</si>
  <si>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</si>
  <si>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</si>
  <si>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</si>
  <si>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</si>
  <si>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</si>
  <si>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</si>
  <si>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</si>
  <si>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</si>
  <si>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</si>
  <si>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</si>
  <si>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</si>
  <si>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</si>
  <si>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</si>
  <si>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</si>
  <si>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</si>
  <si>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</si>
  <si>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</si>
  <si>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</si>
  <si>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</si>
  <si>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</si>
  <si>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</si>
  <si>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</si>
  <si>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</si>
  <si>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</si>
  <si>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</si>
  <si>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</si>
  <si>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</si>
  <si>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</si>
  <si>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</si>
  <si>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</si>
  <si>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</si>
  <si>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</si>
  <si>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</si>
  <si>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</si>
  <si>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</si>
  <si>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</si>
  <si>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</si>
  <si>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</si>
  <si>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</si>
  <si>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</si>
  <si>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</si>
  <si>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</si>
  <si>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</si>
  <si>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</si>
  <si>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</si>
  <si>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</si>
  <si>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</si>
  <si>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</si>
  <si>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</si>
  <si>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</si>
  <si>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</si>
  <si>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</si>
  <si>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</si>
  <si>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</si>
  <si>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</si>
  <si>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</si>
  <si>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</si>
  <si>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</si>
  <si>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</si>
  <si>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</si>
  <si>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</si>
  <si>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</si>
  <si>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</si>
  <si>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</si>
  <si>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</si>
  <si>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</si>
  <si>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</si>
  <si>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</si>
  <si>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</si>
  <si>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</si>
  <si>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</si>
  <si>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</si>
  <si>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</si>
  <si>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</si>
  <si>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</si>
  <si>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</si>
  <si>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</si>
  <si>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</si>
  <si>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</si>
  <si>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</si>
  <si>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</si>
  <si>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</si>
  <si>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</si>
  <si>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</si>
  <si>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</si>
  <si>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</si>
  <si>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</si>
  <si>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</si>
  <si>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</si>
  <si>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</si>
  <si>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</si>
  <si>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</si>
  <si>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</si>
  <si>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</si>
  <si>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</si>
  <si>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</si>
  <si>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</si>
  <si>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</si>
  <si>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</si>
  <si>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</si>
  <si>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</si>
  <si>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</si>
  <si>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</si>
  <si>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</si>
  <si>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</si>
  <si>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</si>
  <si>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</si>
  <si>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</si>
  <si>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</si>
  <si>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</si>
  <si>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</si>
  <si>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</si>
  <si>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</si>
  <si>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</si>
  <si>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</si>
  <si>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</si>
  <si>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</si>
  <si>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</si>
  <si>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</si>
  <si>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</si>
  <si>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</si>
  <si>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</si>
  <si>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</si>
  <si>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</si>
  <si>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</si>
  <si>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</si>
  <si>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</si>
  <si>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</si>
  <si>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</si>
  <si>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</si>
  <si>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</si>
  <si>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</si>
  <si>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</si>
  <si>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</si>
  <si>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</si>
  <si>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</si>
  <si>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</si>
  <si>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</si>
  <si>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</si>
  <si>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</si>
  <si>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</si>
  <si>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</si>
  <si>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</si>
  <si>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</si>
  <si>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</si>
  <si>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</si>
  <si>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</si>
  <si>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</si>
  <si>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</si>
  <si>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</si>
  <si>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</si>
  <si>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</si>
  <si>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</si>
  <si>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</si>
  <si>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</si>
  <si>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</si>
  <si>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</si>
  <si>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</si>
  <si>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</si>
  <si>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</si>
  <si>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</si>
  <si>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</si>
  <si>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</si>
  <si>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</si>
  <si>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</si>
  <si>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</si>
  <si>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</si>
  <si>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</si>
  <si>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</si>
  <si>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</si>
  <si>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</si>
  <si>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</si>
  <si>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</si>
  <si>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</si>
  <si>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</si>
  <si>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</si>
  <si>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</si>
  <si>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</si>
  <si>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</si>
  <si>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</si>
  <si>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</si>
  <si>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</si>
  <si>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</si>
  <si>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</si>
  <si>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</si>
  <si>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Discount</t>
  </si>
  <si>
    <t>Sum of Sales</t>
  </si>
  <si>
    <t>Row Labels</t>
  </si>
  <si>
    <t>Grand Total</t>
  </si>
  <si>
    <t>profit percent</t>
  </si>
  <si>
    <t>quantity percent</t>
  </si>
  <si>
    <t>discount percent</t>
  </si>
  <si>
    <t>sales percent</t>
  </si>
  <si>
    <t>remaining profit percent</t>
  </si>
  <si>
    <t xml:space="preserve">remaining quality percent </t>
  </si>
  <si>
    <t>remaining discount percent</t>
  </si>
  <si>
    <t>remaining sales percent</t>
  </si>
  <si>
    <t>quality percent</t>
  </si>
  <si>
    <t>remaining quality percent</t>
  </si>
  <si>
    <t>gugiugiugiu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</si>
</sst>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rgb="FF000000"/>
      <name val="Calibri"/>
      <family val="2"/>
      <scheme val="minor"/>
    </font>
    <font>
      <sz val="12"/>
      <color theme="1"/>
      <name val="Calibri"/>
      <family val="2"/>
      <scheme val="minor"/>
    </font>
    <font>
      <sz val="12"/>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3" tint="-0.499984740745262"/>
        <bgColor indexed="64"/>
      </patternFill>
    </fill>
  </fills>
  <borders count="7">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2" xfId="0" applyBorder="1"/>
    <xf numFmtId="14" fontId="0" fillId="0" borderId="2" xfId="0" applyNumberFormat="1" applyBorder="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0" fontId="0" fillId="4" borderId="0" xfId="0" applyFill="1"/>
    <xf numFmtId="0" fontId="0" fillId="0" borderId="0" xfId="0" pivotButton="1"/>
    <xf numFmtId="0" fontId="0" fillId="0" borderId="0" xfId="0" applyAlignment="1">
      <alignment horizontal="left"/>
    </xf>
    <xf numFmtId="9" fontId="0" fillId="0" borderId="0" xfId="1" applyFont="1"/>
    <xf numFmtId="9" fontId="0" fillId="0" borderId="0" xfId="0" applyNumberFormat="1"/>
    <xf numFmtId="9" fontId="0" fillId="3" borderId="6" xfId="1" applyFont="1" applyFill="1" applyBorder="1"/>
    <xf numFmtId="9" fontId="0" fillId="3" borderId="5" xfId="0" applyNumberFormat="1" applyFill="1" applyBorder="1"/>
    <xf numFmtId="9" fontId="0" fillId="0" borderId="6" xfId="1" applyFont="1" applyBorder="1"/>
    <xf numFmtId="9" fontId="0" fillId="0" borderId="5" xfId="0" applyNumberFormat="1" applyBorder="1"/>
    <xf numFmtId="0" fontId="3" fillId="4" borderId="0" xfId="0" applyFont="1" applyFill="1"/>
    <xf numFmtId="0" fontId="0" fillId="0" borderId="0" xfId="0" applyNumberFormat="1"/>
  </cellXfs>
  <cellStyles count="2">
    <cellStyle name="Normal" xfId="0" builtinId="0"/>
    <cellStyle name="Percent" xfId="1" builtinId="5"/>
  </cellStyles>
  <dxfs count="40">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3" formatCode="0%"/>
    </dxf>
    <dxf>
      <font>
        <b val="0"/>
        <i val="0"/>
        <strike val="0"/>
        <condense val="0"/>
        <extend val="0"/>
        <outline val="0"/>
        <shadow val="0"/>
        <u val="none"/>
        <vertAlign val="baseline"/>
        <sz val="12"/>
        <color theme="1"/>
        <name val="Calibri"/>
        <family val="2"/>
        <scheme val="minor"/>
      </font>
    </dxf>
    <dxf>
      <numFmt numFmtId="19" formatCode="dd/mm/yyyy"/>
    </dxf>
    <dxf>
      <numFmt numFmtId="1" formatCode="0"/>
      <alignment horizontal="center" vertical="center" textRotation="0" wrapText="0" indent="0" justifyLastLine="0" shrinkToFit="0" readingOrder="0"/>
    </dxf>
    <dxf>
      <numFmt numFmtId="19" formatCode="dd/mm/yyyy"/>
    </dxf>
    <dxf>
      <numFmt numFmtId="1" formatCode="0"/>
    </dxf>
    <dxf>
      <numFmt numFmtId="19" formatCode="dd/mm/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rgb="FFFFFF00"/>
        </patternFill>
      </fill>
      <border diagonalUp="0" diagonalDown="0" outline="0">
        <left style="thin">
          <color indexed="64"/>
        </left>
        <right style="thin">
          <color indexed="64"/>
        </right>
        <top/>
        <bottom/>
      </border>
    </dxf>
  </dxfs>
  <tableStyles count="0" defaultTableStyle="TableStyleMedium2" defaultPivotStyle="PivotStyleLight16"/>
  <colors>
    <mruColors>
      <color rgb="FFF117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456078419836376E-3"/>
          <c:y val="0"/>
          <c:w val="0.85746364518880969"/>
          <c:h val="1"/>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8BA8-42E3-BF60-E80C145ECE11}"/>
              </c:ext>
            </c:extLst>
          </c:dPt>
          <c:val>
            <c:numRef>
              <c:f>pivort_tables!$H$13</c:f>
              <c:numCache>
                <c:formatCode>General</c:formatCode>
                <c:ptCount val="1"/>
                <c:pt idx="0">
                  <c:v>1838007.2909000027</c:v>
                </c:pt>
              </c:numCache>
            </c:numRef>
          </c:val>
          <c:extLst>
            <c:ext xmlns:c16="http://schemas.microsoft.com/office/drawing/2014/chart" uri="{C3380CC4-5D6E-409C-BE32-E72D297353CC}">
              <c16:uniqueId val="{00000000-8BA8-42E3-BF60-E80C145ECE11}"/>
            </c:ext>
          </c:extLst>
        </c:ser>
        <c:dLbls>
          <c:showLegendKey val="0"/>
          <c:showVal val="0"/>
          <c:showCatName val="0"/>
          <c:showSerName val="0"/>
          <c:showPercent val="0"/>
          <c:showBubbleSize val="0"/>
        </c:dLbls>
        <c:gapWidth val="0"/>
        <c:overlap val="-100"/>
        <c:axId val="1945565183"/>
        <c:axId val="1945553951"/>
      </c:barChart>
      <c:catAx>
        <c:axId val="1945565183"/>
        <c:scaling>
          <c:orientation val="minMax"/>
        </c:scaling>
        <c:delete val="1"/>
        <c:axPos val="l"/>
        <c:majorTickMark val="none"/>
        <c:minorTickMark val="none"/>
        <c:tickLblPos val="nextTo"/>
        <c:crossAx val="1945553951"/>
        <c:crosses val="autoZero"/>
        <c:auto val="1"/>
        <c:lblAlgn val="ctr"/>
        <c:lblOffset val="100"/>
        <c:noMultiLvlLbl val="0"/>
      </c:catAx>
      <c:valAx>
        <c:axId val="194555395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556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FILE_dashboard(AutoRecovered).xlsx]pivort_tables!PivotTable6</c:name>
    <c:fmtId val="3"/>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pivotFmt>
      <c:pivotFmt>
        <c:idx val="4"/>
        <c:spPr>
          <a:solidFill>
            <a:srgbClr val="F117CD"/>
          </a:solidFill>
          <a:ln>
            <a:noFill/>
          </a:ln>
          <a:effectLst/>
        </c:spPr>
      </c:pivotFmt>
      <c:pivotFmt>
        <c:idx val="5"/>
        <c:spPr>
          <a:solidFill>
            <a:schemeClr val="accent2"/>
          </a:solidFill>
          <a:ln>
            <a:noFill/>
          </a:ln>
          <a:effectLst/>
        </c:spPr>
      </c:pivotFmt>
    </c:pivotFmts>
    <c:plotArea>
      <c:layout/>
      <c:barChart>
        <c:barDir val="col"/>
        <c:grouping val="clustered"/>
        <c:varyColors val="0"/>
        <c:ser>
          <c:idx val="0"/>
          <c:order val="0"/>
          <c:tx>
            <c:strRef>
              <c:f>pivort_tables!$B$11</c:f>
              <c:strCache>
                <c:ptCount val="1"/>
                <c:pt idx="0">
                  <c:v>Total</c:v>
                </c:pt>
              </c:strCache>
            </c:strRef>
          </c:tx>
          <c:spPr>
            <a:solidFill>
              <a:schemeClr val="accent1"/>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02-6877-4DF3-ABE5-352574558724}"/>
              </c:ext>
            </c:extLst>
          </c:dPt>
          <c:dPt>
            <c:idx val="1"/>
            <c:invertIfNegative val="0"/>
            <c:bubble3D val="0"/>
            <c:spPr>
              <a:solidFill>
                <a:srgbClr val="F117CD"/>
              </a:solidFill>
              <a:ln>
                <a:noFill/>
              </a:ln>
              <a:effectLst/>
            </c:spPr>
            <c:extLst>
              <c:ext xmlns:c16="http://schemas.microsoft.com/office/drawing/2014/chart" uri="{C3380CC4-5D6E-409C-BE32-E72D297353CC}">
                <c16:uniqueId val="{00000003-6877-4DF3-ABE5-35257455872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4-6877-4DF3-ABE5-352574558724}"/>
              </c:ext>
            </c:extLst>
          </c:dPt>
          <c:cat>
            <c:strRef>
              <c:f>pivort_tables!$A$12:$A$15</c:f>
              <c:strCache>
                <c:ptCount val="3"/>
                <c:pt idx="0">
                  <c:v>Consumer</c:v>
                </c:pt>
                <c:pt idx="1">
                  <c:v>Corporate</c:v>
                </c:pt>
                <c:pt idx="2">
                  <c:v>Home Office</c:v>
                </c:pt>
              </c:strCache>
            </c:strRef>
          </c:cat>
          <c:val>
            <c:numRef>
              <c:f>pivort_tables!$B$12:$B$15</c:f>
              <c:numCache>
                <c:formatCode>General</c:formatCode>
                <c:ptCount val="3"/>
                <c:pt idx="0">
                  <c:v>929902.39539999445</c:v>
                </c:pt>
                <c:pt idx="1">
                  <c:v>560020.32800000138</c:v>
                </c:pt>
                <c:pt idx="2">
                  <c:v>348084.56750000006</c:v>
                </c:pt>
              </c:numCache>
            </c:numRef>
          </c:val>
          <c:extLst>
            <c:ext xmlns:c16="http://schemas.microsoft.com/office/drawing/2014/chart" uri="{C3380CC4-5D6E-409C-BE32-E72D297353CC}">
              <c16:uniqueId val="{00000000-6877-4DF3-ABE5-352574558724}"/>
            </c:ext>
          </c:extLst>
        </c:ser>
        <c:dLbls>
          <c:showLegendKey val="0"/>
          <c:showVal val="0"/>
          <c:showCatName val="0"/>
          <c:showSerName val="0"/>
          <c:showPercent val="0"/>
          <c:showBubbleSize val="0"/>
        </c:dLbls>
        <c:gapWidth val="219"/>
        <c:overlap val="-27"/>
        <c:axId val="518827600"/>
        <c:axId val="518827184"/>
      </c:barChart>
      <c:catAx>
        <c:axId val="51882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518827184"/>
        <c:crosses val="autoZero"/>
        <c:auto val="1"/>
        <c:lblAlgn val="ctr"/>
        <c:lblOffset val="100"/>
        <c:noMultiLvlLbl val="0"/>
      </c:catAx>
      <c:valAx>
        <c:axId val="51882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1">
              <a:lumMod val="50000"/>
              <a:alpha val="0"/>
            </a:schemeClr>
          </a:solidFill>
          <a:ln>
            <a:noFill/>
          </a:ln>
          <a:effectLst/>
        </c:spPr>
        <c:txPr>
          <a:bodyPr rot="-6000000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crossAx val="51882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1000" sy="1000" algn="ctr" rotWithShape="0">
        <a:srgbClr val="000000">
          <a:alpha val="43137"/>
        </a:srgbClr>
      </a:outerShdw>
    </a:effectLst>
  </c:spPr>
  <c:txPr>
    <a:bodyPr/>
    <a:lstStyle/>
    <a:p>
      <a:pPr>
        <a:defRPr>
          <a:solidFill>
            <a:srgbClr val="00B0F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9682597814808"/>
          <c:y val="0.23467111253950398"/>
          <c:w val="0.72010178117048351"/>
          <c:h val="0.62061403508771928"/>
        </c:manualLayout>
      </c:layout>
      <c:doughnutChart>
        <c:varyColors val="1"/>
        <c:ser>
          <c:idx val="0"/>
          <c:order val="0"/>
          <c:spPr>
            <a:effectLst>
              <a:outerShdw blurRad="50800" dist="50800" dir="5400000" algn="ctr" rotWithShape="0">
                <a:srgbClr val="000000">
                  <a:alpha val="0"/>
                </a:srgbClr>
              </a:outerShdw>
            </a:effectLst>
          </c:spPr>
          <c:explosion val="2"/>
          <c:dPt>
            <c:idx val="0"/>
            <c:bubble3D val="0"/>
            <c:spPr>
              <a:solidFill>
                <a:srgbClr val="00B0F0"/>
              </a:solid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1-B668-4439-87BC-484602FEC628}"/>
              </c:ext>
            </c:extLst>
          </c:dPt>
          <c:dPt>
            <c:idx val="1"/>
            <c:bubble3D val="0"/>
            <c:spPr>
              <a:solidFill>
                <a:schemeClr val="bg2">
                  <a:lumMod val="50000"/>
                </a:schemeClr>
              </a:solid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3-B668-4439-87BC-484602FEC628}"/>
              </c:ext>
            </c:extLst>
          </c:dPt>
          <c:val>
            <c:numRef>
              <c:f>pivort_tables!$H$3:$I$3</c:f>
              <c:numCache>
                <c:formatCode>0%</c:formatCode>
                <c:ptCount val="2"/>
                <c:pt idx="0">
                  <c:v>0.47683823453762753</c:v>
                </c:pt>
                <c:pt idx="1">
                  <c:v>0.52316176546237247</c:v>
                </c:pt>
              </c:numCache>
            </c:numRef>
          </c:val>
          <c:extLst>
            <c:ext xmlns:c16="http://schemas.microsoft.com/office/drawing/2014/chart" uri="{C3380CC4-5D6E-409C-BE32-E72D297353CC}">
              <c16:uniqueId val="{00000004-B668-4439-87BC-484602FEC628}"/>
            </c:ext>
          </c:extLst>
        </c:ser>
        <c:dLbls>
          <c:showLegendKey val="0"/>
          <c:showVal val="0"/>
          <c:showCatName val="0"/>
          <c:showSerName val="0"/>
          <c:showPercent val="0"/>
          <c:showBubbleSize val="0"/>
          <c:showLeaderLines val="1"/>
        </c:dLbls>
        <c:firstSliceAng val="5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alpha val="0"/>
      </a:schemeClr>
    </a:solidFill>
    <a:ln w="9525" cap="flat" cmpd="sng" algn="ctr">
      <a:noFill/>
      <a:round/>
    </a:ln>
    <a:effectLst>
      <a:outerShdw dist="50800" sx="1000" sy="1000" algn="ctr" rotWithShape="0">
        <a:srgbClr val="000000"/>
      </a:outerShdw>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93367605360448"/>
          <c:y val="0.14030612244897958"/>
          <c:w val="0.67813170115171051"/>
          <c:h val="0.71938775510204078"/>
        </c:manualLayout>
      </c:layout>
      <c:doughnutChart>
        <c:varyColors val="1"/>
        <c:ser>
          <c:idx val="0"/>
          <c:order val="0"/>
          <c:explosion val="2"/>
          <c:dPt>
            <c:idx val="0"/>
            <c:bubble3D val="0"/>
            <c:spPr>
              <a:solidFill>
                <a:srgbClr val="F117CD"/>
              </a:solidFill>
              <a:ln w="19050">
                <a:noFill/>
              </a:ln>
              <a:effectLst/>
            </c:spPr>
            <c:extLst>
              <c:ext xmlns:c16="http://schemas.microsoft.com/office/drawing/2014/chart" uri="{C3380CC4-5D6E-409C-BE32-E72D297353CC}">
                <c16:uniqueId val="{00000001-D977-4B07-A2D6-7D5BD2651D41}"/>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D977-4B07-A2D6-7D5BD2651D41}"/>
              </c:ext>
            </c:extLst>
          </c:dPt>
          <c:val>
            <c:numRef>
              <c:f>pivort_tables!$H$4:$I$4</c:f>
              <c:numCache>
                <c:formatCode>0%</c:formatCode>
                <c:ptCount val="2"/>
                <c:pt idx="0">
                  <c:v>0.32213713238010855</c:v>
                </c:pt>
                <c:pt idx="1">
                  <c:v>0.67786286761989145</c:v>
                </c:pt>
              </c:numCache>
            </c:numRef>
          </c:val>
          <c:extLst>
            <c:ext xmlns:c16="http://schemas.microsoft.com/office/drawing/2014/chart" uri="{C3380CC4-5D6E-409C-BE32-E72D297353CC}">
              <c16:uniqueId val="{00000004-D977-4B07-A2D6-7D5BD2651D41}"/>
            </c:ext>
          </c:extLst>
        </c:ser>
        <c:dLbls>
          <c:showLegendKey val="0"/>
          <c:showVal val="0"/>
          <c:showCatName val="0"/>
          <c:showSerName val="0"/>
          <c:showPercent val="0"/>
          <c:showBubbleSize val="0"/>
          <c:showLeaderLines val="1"/>
        </c:dLbls>
        <c:firstSliceAng val="5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alpha val="6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754088714525182"/>
          <c:y val="0.36327950304601342"/>
          <c:w val="0.64491822570949631"/>
          <c:h val="0.60843651571085833"/>
        </c:manualLayout>
      </c:layout>
      <c:doughnutChart>
        <c:varyColors val="1"/>
        <c:ser>
          <c:idx val="0"/>
          <c:order val="0"/>
          <c:explosion val="2"/>
          <c:dPt>
            <c:idx val="0"/>
            <c:bubble3D val="0"/>
            <c:spPr>
              <a:solidFill>
                <a:schemeClr val="accent2"/>
              </a:solidFill>
              <a:ln w="19050">
                <a:noFill/>
              </a:ln>
              <a:effectLst/>
            </c:spPr>
            <c:extLst>
              <c:ext xmlns:c16="http://schemas.microsoft.com/office/drawing/2014/chart" uri="{C3380CC4-5D6E-409C-BE32-E72D297353CC}">
                <c16:uniqueId val="{00000001-7A90-4528-A426-F6880E1D2D8E}"/>
              </c:ext>
            </c:extLst>
          </c:dPt>
          <c:dPt>
            <c:idx val="1"/>
            <c:bubble3D val="0"/>
            <c:spPr>
              <a:solidFill>
                <a:schemeClr val="bg2">
                  <a:lumMod val="50000"/>
                </a:schemeClr>
              </a:solidFill>
              <a:ln w="19050">
                <a:noFill/>
              </a:ln>
              <a:effectLst/>
            </c:spPr>
            <c:extLst>
              <c:ext xmlns:c16="http://schemas.microsoft.com/office/drawing/2014/chart" uri="{C3380CC4-5D6E-409C-BE32-E72D297353CC}">
                <c16:uniqueId val="{00000003-7A90-4528-A426-F6880E1D2D8E}"/>
              </c:ext>
            </c:extLst>
          </c:dPt>
          <c:val>
            <c:numRef>
              <c:f>pivort_tables!$H$4:$I$4</c:f>
              <c:numCache>
                <c:formatCode>0%</c:formatCode>
                <c:ptCount val="2"/>
                <c:pt idx="0">
                  <c:v>0.32213713238010855</c:v>
                </c:pt>
                <c:pt idx="1">
                  <c:v>0.67786286761989145</c:v>
                </c:pt>
              </c:numCache>
            </c:numRef>
          </c:val>
          <c:extLst>
            <c:ext xmlns:c16="http://schemas.microsoft.com/office/drawing/2014/chart" uri="{C3380CC4-5D6E-409C-BE32-E72D297353CC}">
              <c16:uniqueId val="{00000004-7A90-4528-A426-F6880E1D2D8E}"/>
            </c:ext>
          </c:extLst>
        </c:ser>
        <c:dLbls>
          <c:showLegendKey val="0"/>
          <c:showVal val="0"/>
          <c:showCatName val="0"/>
          <c:showSerName val="0"/>
          <c:showPercent val="0"/>
          <c:showBubbleSize val="0"/>
          <c:showLeaderLines val="1"/>
        </c:dLbls>
        <c:firstSliceAng val="49"/>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alpha val="0"/>
      </a:schemeClr>
    </a:solidFill>
    <a:ln w="9525" cap="flat" cmpd="sng" algn="ctr">
      <a:solidFill>
        <a:schemeClr val="accent1">
          <a:shade val="50000"/>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456078419836376E-3"/>
          <c:y val="0"/>
          <c:w val="0.85746364518880969"/>
          <c:h val="1"/>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1">
                  <a:lumMod val="50000"/>
                </a:schemeClr>
              </a:solidFill>
              <a:ln>
                <a:noFill/>
              </a:ln>
              <a:effectLst/>
            </c:spPr>
            <c:extLst>
              <c:ext xmlns:c16="http://schemas.microsoft.com/office/drawing/2014/chart" uri="{C3380CC4-5D6E-409C-BE32-E72D297353CC}">
                <c16:uniqueId val="{00000001-089C-4F89-A9B8-053F2D36B239}"/>
              </c:ext>
            </c:extLst>
          </c:dPt>
          <c:val>
            <c:numRef>
              <c:f>pivort_tables!$H$13</c:f>
              <c:numCache>
                <c:formatCode>General</c:formatCode>
                <c:ptCount val="1"/>
                <c:pt idx="0">
                  <c:v>1838007.2909000027</c:v>
                </c:pt>
              </c:numCache>
            </c:numRef>
          </c:val>
          <c:extLst>
            <c:ext xmlns:c16="http://schemas.microsoft.com/office/drawing/2014/chart" uri="{C3380CC4-5D6E-409C-BE32-E72D297353CC}">
              <c16:uniqueId val="{00000002-089C-4F89-A9B8-053F2D36B239}"/>
            </c:ext>
          </c:extLst>
        </c:ser>
        <c:dLbls>
          <c:showLegendKey val="0"/>
          <c:showVal val="0"/>
          <c:showCatName val="0"/>
          <c:showSerName val="0"/>
          <c:showPercent val="0"/>
          <c:showBubbleSize val="0"/>
        </c:dLbls>
        <c:gapWidth val="0"/>
        <c:overlap val="-100"/>
        <c:axId val="1945565183"/>
        <c:axId val="1945553951"/>
      </c:barChart>
      <c:catAx>
        <c:axId val="1945565183"/>
        <c:scaling>
          <c:orientation val="minMax"/>
        </c:scaling>
        <c:delete val="1"/>
        <c:axPos val="l"/>
        <c:majorTickMark val="none"/>
        <c:minorTickMark val="none"/>
        <c:tickLblPos val="nextTo"/>
        <c:crossAx val="1945553951"/>
        <c:crosses val="autoZero"/>
        <c:auto val="1"/>
        <c:lblAlgn val="ctr"/>
        <c:lblOffset val="100"/>
        <c:noMultiLvlLbl val="0"/>
      </c:catAx>
      <c:valAx>
        <c:axId val="194555395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45565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chart" Target="../charts/chart6.xml"/><Relationship Id="rId3" Type="http://schemas.openxmlformats.org/officeDocument/2006/relationships/chart" Target="../charts/chart4.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5.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8</xdr:col>
      <xdr:colOff>140970</xdr:colOff>
      <xdr:row>12</xdr:row>
      <xdr:rowOff>0</xdr:rowOff>
    </xdr:from>
    <xdr:to>
      <xdr:col>10</xdr:col>
      <xdr:colOff>175260</xdr:colOff>
      <xdr:row>13</xdr:row>
      <xdr:rowOff>7620</xdr:rowOff>
    </xdr:to>
    <xdr:graphicFrame macro="">
      <xdr:nvGraphicFramePr>
        <xdr:cNvPr id="4" name="Chart 3">
          <a:extLst>
            <a:ext uri="{FF2B5EF4-FFF2-40B4-BE49-F238E27FC236}">
              <a16:creationId xmlns:a16="http://schemas.microsoft.com/office/drawing/2014/main" id="{24C597B1-DA38-8C4A-E78D-8CD2D388A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472440</xdr:colOff>
      <xdr:row>0</xdr:row>
      <xdr:rowOff>22860</xdr:rowOff>
    </xdr:from>
    <xdr:to>
      <xdr:col>4</xdr:col>
      <xdr:colOff>381000</xdr:colOff>
      <xdr:row>37</xdr:row>
      <xdr:rowOff>121920</xdr:rowOff>
    </xdr:to>
    <xdr:sp macro="" textlink="">
      <xdr:nvSpPr>
        <xdr:cNvPr id="2" name="Rectangle 1">
          <a:extLst>
            <a:ext uri="{FF2B5EF4-FFF2-40B4-BE49-F238E27FC236}">
              <a16:creationId xmlns:a16="http://schemas.microsoft.com/office/drawing/2014/main" id="{0209720D-A89F-F250-D81B-30F6491D3A0F}"/>
            </a:ext>
          </a:extLst>
        </xdr:cNvPr>
        <xdr:cNvSpPr/>
      </xdr:nvSpPr>
      <xdr:spPr>
        <a:xfrm>
          <a:off x="472440" y="22860"/>
          <a:ext cx="2590800" cy="742950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541020</xdr:colOff>
      <xdr:row>1</xdr:row>
      <xdr:rowOff>76200</xdr:rowOff>
    </xdr:from>
    <xdr:to>
      <xdr:col>12</xdr:col>
      <xdr:colOff>152400</xdr:colOff>
      <xdr:row>16</xdr:row>
      <xdr:rowOff>76200</xdr:rowOff>
    </xdr:to>
    <xdr:sp macro="" textlink="">
      <xdr:nvSpPr>
        <xdr:cNvPr id="3" name="Rectangle 2">
          <a:extLst>
            <a:ext uri="{FF2B5EF4-FFF2-40B4-BE49-F238E27FC236}">
              <a16:creationId xmlns:a16="http://schemas.microsoft.com/office/drawing/2014/main" id="{926D7486-9154-43D5-7C5E-2AE69CBA7F23}"/>
            </a:ext>
          </a:extLst>
        </xdr:cNvPr>
        <xdr:cNvSpPr/>
      </xdr:nvSpPr>
      <xdr:spPr>
        <a:xfrm>
          <a:off x="3223260" y="274320"/>
          <a:ext cx="4975860" cy="297180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00B0F0"/>
            </a:solidFill>
          </a:endParaRPr>
        </a:p>
        <a:p>
          <a:pPr algn="l"/>
          <a:r>
            <a:rPr lang="en-IN" sz="1100" baseline="0">
              <a:solidFill>
                <a:srgbClr val="00B0F0"/>
              </a:solidFill>
            </a:rPr>
            <a:t>   </a:t>
          </a:r>
          <a:r>
            <a:rPr lang="en-IN" sz="1100" baseline="0">
              <a:solidFill>
                <a:schemeClr val="bg1"/>
              </a:solidFill>
            </a:rPr>
            <a:t>           </a:t>
          </a:r>
          <a:r>
            <a:rPr lang="en-IN" sz="1100">
              <a:solidFill>
                <a:schemeClr val="bg1"/>
              </a:solidFill>
            </a:rPr>
            <a:t>Total Sales By Segmen</a:t>
          </a:r>
        </a:p>
      </xdr:txBody>
    </xdr:sp>
    <xdr:clientData/>
  </xdr:twoCellAnchor>
  <xdr:twoCellAnchor>
    <xdr:from>
      <xdr:col>4</xdr:col>
      <xdr:colOff>541020</xdr:colOff>
      <xdr:row>17</xdr:row>
      <xdr:rowOff>91440</xdr:rowOff>
    </xdr:from>
    <xdr:to>
      <xdr:col>8</xdr:col>
      <xdr:colOff>259080</xdr:colOff>
      <xdr:row>31</xdr:row>
      <xdr:rowOff>53340</xdr:rowOff>
    </xdr:to>
    <xdr:sp macro="" textlink="">
      <xdr:nvSpPr>
        <xdr:cNvPr id="4" name="Rectangle 3">
          <a:extLst>
            <a:ext uri="{FF2B5EF4-FFF2-40B4-BE49-F238E27FC236}">
              <a16:creationId xmlns:a16="http://schemas.microsoft.com/office/drawing/2014/main" id="{142E269C-FCB6-A054-2BC9-BADC601D441A}"/>
            </a:ext>
          </a:extLst>
        </xdr:cNvPr>
        <xdr:cNvSpPr/>
      </xdr:nvSpPr>
      <xdr:spPr>
        <a:xfrm>
          <a:off x="3223260" y="3459480"/>
          <a:ext cx="2400300" cy="273558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464820</xdr:colOff>
      <xdr:row>17</xdr:row>
      <xdr:rowOff>91440</xdr:rowOff>
    </xdr:from>
    <xdr:to>
      <xdr:col>12</xdr:col>
      <xdr:colOff>152400</xdr:colOff>
      <xdr:row>31</xdr:row>
      <xdr:rowOff>53340</xdr:rowOff>
    </xdr:to>
    <xdr:sp macro="" textlink="">
      <xdr:nvSpPr>
        <xdr:cNvPr id="5" name="Rectangle 4">
          <a:extLst>
            <a:ext uri="{FF2B5EF4-FFF2-40B4-BE49-F238E27FC236}">
              <a16:creationId xmlns:a16="http://schemas.microsoft.com/office/drawing/2014/main" id="{F06834D9-D5B6-42A5-9E1B-9C0F16F82F56}"/>
            </a:ext>
          </a:extLst>
        </xdr:cNvPr>
        <xdr:cNvSpPr/>
      </xdr:nvSpPr>
      <xdr:spPr>
        <a:xfrm>
          <a:off x="5829300" y="3459480"/>
          <a:ext cx="2369820" cy="273558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281940</xdr:colOff>
      <xdr:row>1</xdr:row>
      <xdr:rowOff>83820</xdr:rowOff>
    </xdr:from>
    <xdr:to>
      <xdr:col>16</xdr:col>
      <xdr:colOff>502920</xdr:colOff>
      <xdr:row>8</xdr:row>
      <xdr:rowOff>68580</xdr:rowOff>
    </xdr:to>
    <xdr:sp macro="" textlink="">
      <xdr:nvSpPr>
        <xdr:cNvPr id="6" name="Rectangle 5">
          <a:extLst>
            <a:ext uri="{FF2B5EF4-FFF2-40B4-BE49-F238E27FC236}">
              <a16:creationId xmlns:a16="http://schemas.microsoft.com/office/drawing/2014/main" id="{32BD0B52-D26A-3E62-A46F-9FE81A1AC261}"/>
            </a:ext>
          </a:extLst>
        </xdr:cNvPr>
        <xdr:cNvSpPr/>
      </xdr:nvSpPr>
      <xdr:spPr>
        <a:xfrm>
          <a:off x="8328660" y="281940"/>
          <a:ext cx="2903220" cy="137160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281940</xdr:colOff>
      <xdr:row>9</xdr:row>
      <xdr:rowOff>15240</xdr:rowOff>
    </xdr:from>
    <xdr:to>
      <xdr:col>16</xdr:col>
      <xdr:colOff>548640</xdr:colOff>
      <xdr:row>16</xdr:row>
      <xdr:rowOff>53340</xdr:rowOff>
    </xdr:to>
    <xdr:sp macro="" textlink="">
      <xdr:nvSpPr>
        <xdr:cNvPr id="7" name="Rectangle 6">
          <a:extLst>
            <a:ext uri="{FF2B5EF4-FFF2-40B4-BE49-F238E27FC236}">
              <a16:creationId xmlns:a16="http://schemas.microsoft.com/office/drawing/2014/main" id="{8D101F3E-F33C-4CEA-B37F-EAF5EAF58EFB}"/>
            </a:ext>
          </a:extLst>
        </xdr:cNvPr>
        <xdr:cNvSpPr/>
      </xdr:nvSpPr>
      <xdr:spPr>
        <a:xfrm>
          <a:off x="8328660" y="1798320"/>
          <a:ext cx="2948940" cy="142494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617220</xdr:colOff>
      <xdr:row>1</xdr:row>
      <xdr:rowOff>91440</xdr:rowOff>
    </xdr:from>
    <xdr:to>
      <xdr:col>21</xdr:col>
      <xdr:colOff>167640</xdr:colOff>
      <xdr:row>8</xdr:row>
      <xdr:rowOff>76200</xdr:rowOff>
    </xdr:to>
    <xdr:sp macro="" textlink="">
      <xdr:nvSpPr>
        <xdr:cNvPr id="8" name="Rectangle 7">
          <a:extLst>
            <a:ext uri="{FF2B5EF4-FFF2-40B4-BE49-F238E27FC236}">
              <a16:creationId xmlns:a16="http://schemas.microsoft.com/office/drawing/2014/main" id="{8F09D855-FA9A-4C3B-A1FB-520BBE66076F}"/>
            </a:ext>
          </a:extLst>
        </xdr:cNvPr>
        <xdr:cNvSpPr/>
      </xdr:nvSpPr>
      <xdr:spPr>
        <a:xfrm>
          <a:off x="11346180" y="289560"/>
          <a:ext cx="2903220" cy="137160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655320</xdr:colOff>
      <xdr:row>8</xdr:row>
      <xdr:rowOff>190500</xdr:rowOff>
    </xdr:from>
    <xdr:to>
      <xdr:col>21</xdr:col>
      <xdr:colOff>251460</xdr:colOff>
      <xdr:row>12</xdr:row>
      <xdr:rowOff>60960</xdr:rowOff>
    </xdr:to>
    <xdr:sp macro="" textlink="">
      <xdr:nvSpPr>
        <xdr:cNvPr id="9" name="Rectangle 8">
          <a:extLst>
            <a:ext uri="{FF2B5EF4-FFF2-40B4-BE49-F238E27FC236}">
              <a16:creationId xmlns:a16="http://schemas.microsoft.com/office/drawing/2014/main" id="{54A2613A-14AA-498A-BB58-27A1A527D9A8}"/>
            </a:ext>
          </a:extLst>
        </xdr:cNvPr>
        <xdr:cNvSpPr/>
      </xdr:nvSpPr>
      <xdr:spPr>
        <a:xfrm>
          <a:off x="11384280" y="1775460"/>
          <a:ext cx="2948940" cy="66294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662940</xdr:colOff>
      <xdr:row>12</xdr:row>
      <xdr:rowOff>175260</xdr:rowOff>
    </xdr:from>
    <xdr:to>
      <xdr:col>21</xdr:col>
      <xdr:colOff>259080</xdr:colOff>
      <xdr:row>16</xdr:row>
      <xdr:rowOff>60960</xdr:rowOff>
    </xdr:to>
    <xdr:sp macro="" textlink="">
      <xdr:nvSpPr>
        <xdr:cNvPr id="10" name="Rectangle 9">
          <a:extLst>
            <a:ext uri="{FF2B5EF4-FFF2-40B4-BE49-F238E27FC236}">
              <a16:creationId xmlns:a16="http://schemas.microsoft.com/office/drawing/2014/main" id="{AC3198A9-34C2-4251-AF97-611BCD6BB5A2}"/>
            </a:ext>
          </a:extLst>
        </xdr:cNvPr>
        <xdr:cNvSpPr/>
      </xdr:nvSpPr>
      <xdr:spPr>
        <a:xfrm>
          <a:off x="11391900" y="2552700"/>
          <a:ext cx="2948940" cy="67818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17</xdr:row>
      <xdr:rowOff>68580</xdr:rowOff>
    </xdr:from>
    <xdr:to>
      <xdr:col>16</xdr:col>
      <xdr:colOff>556260</xdr:colOff>
      <xdr:row>23</xdr:row>
      <xdr:rowOff>160020</xdr:rowOff>
    </xdr:to>
    <xdr:sp macro="" textlink="">
      <xdr:nvSpPr>
        <xdr:cNvPr id="11" name="Rectangle 10">
          <a:extLst>
            <a:ext uri="{FF2B5EF4-FFF2-40B4-BE49-F238E27FC236}">
              <a16:creationId xmlns:a16="http://schemas.microsoft.com/office/drawing/2014/main" id="{574B0943-D2A0-4A44-9D92-D34373C99ADE}"/>
            </a:ext>
          </a:extLst>
        </xdr:cNvPr>
        <xdr:cNvSpPr/>
      </xdr:nvSpPr>
      <xdr:spPr>
        <a:xfrm>
          <a:off x="8313420" y="3436620"/>
          <a:ext cx="2971800" cy="128016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266700</xdr:colOff>
      <xdr:row>24</xdr:row>
      <xdr:rowOff>76200</xdr:rowOff>
    </xdr:from>
    <xdr:to>
      <xdr:col>16</xdr:col>
      <xdr:colOff>556260</xdr:colOff>
      <xdr:row>31</xdr:row>
      <xdr:rowOff>68580</xdr:rowOff>
    </xdr:to>
    <xdr:sp macro="" textlink="">
      <xdr:nvSpPr>
        <xdr:cNvPr id="12" name="Rectangle 11">
          <a:extLst>
            <a:ext uri="{FF2B5EF4-FFF2-40B4-BE49-F238E27FC236}">
              <a16:creationId xmlns:a16="http://schemas.microsoft.com/office/drawing/2014/main" id="{B205A39C-84F0-4AA1-ABDB-6B1BC43AFAB8}"/>
            </a:ext>
          </a:extLst>
        </xdr:cNvPr>
        <xdr:cNvSpPr/>
      </xdr:nvSpPr>
      <xdr:spPr>
        <a:xfrm>
          <a:off x="8313420" y="4831080"/>
          <a:ext cx="2971800" cy="137922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7620</xdr:colOff>
      <xdr:row>17</xdr:row>
      <xdr:rowOff>68580</xdr:rowOff>
    </xdr:from>
    <xdr:to>
      <xdr:col>21</xdr:col>
      <xdr:colOff>228600</xdr:colOff>
      <xdr:row>31</xdr:row>
      <xdr:rowOff>30480</xdr:rowOff>
    </xdr:to>
    <xdr:sp macro="" textlink="">
      <xdr:nvSpPr>
        <xdr:cNvPr id="13" name="Rectangle 12">
          <a:extLst>
            <a:ext uri="{FF2B5EF4-FFF2-40B4-BE49-F238E27FC236}">
              <a16:creationId xmlns:a16="http://schemas.microsoft.com/office/drawing/2014/main" id="{3510C348-837C-4B85-8B39-B90885D7F3AC}"/>
            </a:ext>
          </a:extLst>
        </xdr:cNvPr>
        <xdr:cNvSpPr/>
      </xdr:nvSpPr>
      <xdr:spPr>
        <a:xfrm>
          <a:off x="11407140" y="3436620"/>
          <a:ext cx="2903220" cy="273558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775</xdr:colOff>
      <xdr:row>4</xdr:row>
      <xdr:rowOff>22860</xdr:rowOff>
    </xdr:from>
    <xdr:to>
      <xdr:col>10</xdr:col>
      <xdr:colOff>351692</xdr:colOff>
      <xdr:row>15</xdr:row>
      <xdr:rowOff>121920</xdr:rowOff>
    </xdr:to>
    <xdr:graphicFrame macro="">
      <xdr:nvGraphicFramePr>
        <xdr:cNvPr id="14" name="Chart 13">
          <a:extLst>
            <a:ext uri="{FF2B5EF4-FFF2-40B4-BE49-F238E27FC236}">
              <a16:creationId xmlns:a16="http://schemas.microsoft.com/office/drawing/2014/main" id="{11358B8F-3C0D-4DD5-9F3F-91402465E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60575</xdr:colOff>
      <xdr:row>3</xdr:row>
      <xdr:rowOff>106988</xdr:rowOff>
    </xdr:from>
    <xdr:to>
      <xdr:col>12</xdr:col>
      <xdr:colOff>45335</xdr:colOff>
      <xdr:row>7</xdr:row>
      <xdr:rowOff>61268</xdr:rowOff>
    </xdr:to>
    <xdr:graphicFrame macro="">
      <xdr:nvGraphicFramePr>
        <xdr:cNvPr id="17" name="Chart 16">
          <a:extLst>
            <a:ext uri="{FF2B5EF4-FFF2-40B4-BE49-F238E27FC236}">
              <a16:creationId xmlns:a16="http://schemas.microsoft.com/office/drawing/2014/main" id="{ED71088C-E421-4A53-B877-3E44E2651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21321</xdr:colOff>
      <xdr:row>7</xdr:row>
      <xdr:rowOff>89594</xdr:rowOff>
    </xdr:from>
    <xdr:to>
      <xdr:col>12</xdr:col>
      <xdr:colOff>130848</xdr:colOff>
      <xdr:row>10</xdr:row>
      <xdr:rowOff>161636</xdr:rowOff>
    </xdr:to>
    <xdr:graphicFrame macro="">
      <xdr:nvGraphicFramePr>
        <xdr:cNvPr id="18" name="Chart 17">
          <a:extLst>
            <a:ext uri="{FF2B5EF4-FFF2-40B4-BE49-F238E27FC236}">
              <a16:creationId xmlns:a16="http://schemas.microsoft.com/office/drawing/2014/main" id="{8FF139BF-3F06-4D1A-84FC-ED5514120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75201</xdr:colOff>
      <xdr:row>10</xdr:row>
      <xdr:rowOff>43414</xdr:rowOff>
    </xdr:from>
    <xdr:to>
      <xdr:col>12</xdr:col>
      <xdr:colOff>153941</xdr:colOff>
      <xdr:row>14</xdr:row>
      <xdr:rowOff>46183</xdr:rowOff>
    </xdr:to>
    <xdr:graphicFrame macro="">
      <xdr:nvGraphicFramePr>
        <xdr:cNvPr id="19" name="Chart 18">
          <a:extLst>
            <a:ext uri="{FF2B5EF4-FFF2-40B4-BE49-F238E27FC236}">
              <a16:creationId xmlns:a16="http://schemas.microsoft.com/office/drawing/2014/main" id="{D73B1BEC-334F-47C7-80B8-791E8E734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472440</xdr:colOff>
      <xdr:row>0</xdr:row>
      <xdr:rowOff>22860</xdr:rowOff>
    </xdr:from>
    <xdr:to>
      <xdr:col>3</xdr:col>
      <xdr:colOff>292331</xdr:colOff>
      <xdr:row>8</xdr:row>
      <xdr:rowOff>14470</xdr:rowOff>
    </xdr:to>
    <mc:AlternateContent xmlns:mc="http://schemas.openxmlformats.org/markup-compatibility/2006" xmlns:a14="http://schemas.microsoft.com/office/drawing/2010/main">
      <mc:Choice Requires="a14">
        <xdr:graphicFrame macro="">
          <xdr:nvGraphicFramePr>
            <xdr:cNvPr id="20" name="Ship Mode">
              <a:extLst>
                <a:ext uri="{FF2B5EF4-FFF2-40B4-BE49-F238E27FC236}">
                  <a16:creationId xmlns:a16="http://schemas.microsoft.com/office/drawing/2014/main" id="{BA379FC5-1639-45B7-B5B5-8E636333778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72440" y="22860"/>
              <a:ext cx="1823087" cy="15627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297049</xdr:colOff>
      <xdr:row>12</xdr:row>
      <xdr:rowOff>25831</xdr:rowOff>
    </xdr:from>
    <xdr:to>
      <xdr:col>11</xdr:col>
      <xdr:colOff>599449</xdr:colOff>
      <xdr:row>13</xdr:row>
      <xdr:rowOff>129153</xdr:rowOff>
    </xdr:to>
    <xdr:sp macro="" textlink="">
      <xdr:nvSpPr>
        <xdr:cNvPr id="22" name="Oval 21">
          <a:extLst>
            <a:ext uri="{FF2B5EF4-FFF2-40B4-BE49-F238E27FC236}">
              <a16:creationId xmlns:a16="http://schemas.microsoft.com/office/drawing/2014/main" id="{33C3EF94-9BC4-D3AD-EEAE-02D5BC63567F}"/>
            </a:ext>
          </a:extLst>
        </xdr:cNvPr>
        <xdr:cNvSpPr/>
      </xdr:nvSpPr>
      <xdr:spPr>
        <a:xfrm>
          <a:off x="7684574" y="2428068"/>
          <a:ext cx="302400" cy="303509"/>
        </a:xfrm>
        <a:prstGeom prst="ellipse">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259209</xdr:colOff>
      <xdr:row>8</xdr:row>
      <xdr:rowOff>74133</xdr:rowOff>
    </xdr:from>
    <xdr:to>
      <xdr:col>11</xdr:col>
      <xdr:colOff>561609</xdr:colOff>
      <xdr:row>9</xdr:row>
      <xdr:rowOff>177456</xdr:rowOff>
    </xdr:to>
    <xdr:sp macro="" textlink="dashboard!$H$8">
      <xdr:nvSpPr>
        <xdr:cNvPr id="23" name="Oval 22">
          <a:extLst>
            <a:ext uri="{FF2B5EF4-FFF2-40B4-BE49-F238E27FC236}">
              <a16:creationId xmlns:a16="http://schemas.microsoft.com/office/drawing/2014/main" id="{E1709F73-7762-4D2A-AD8C-DD85E2C6A6BC}"/>
            </a:ext>
          </a:extLst>
        </xdr:cNvPr>
        <xdr:cNvSpPr/>
      </xdr:nvSpPr>
      <xdr:spPr>
        <a:xfrm>
          <a:off x="7646734" y="1675625"/>
          <a:ext cx="302400" cy="303509"/>
        </a:xfrm>
        <a:prstGeom prst="ellipse">
          <a:avLst/>
        </a:prstGeom>
        <a:solidFill>
          <a:schemeClr val="tx1">
            <a:lumMod val="85000"/>
            <a:lumOff val="1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1CE72E9-9864-4094-9839-0D17760DE9F1}" type="TxLink">
            <a:rPr lang="en-US" sz="2000" b="0" i="0" u="none" strike="noStrike">
              <a:ln>
                <a:solidFill>
                  <a:schemeClr val="bg1"/>
                </a:solidFill>
              </a:ln>
              <a:solidFill>
                <a:schemeClr val="bg1"/>
              </a:solidFill>
              <a:latin typeface="Calibri"/>
              <a:cs typeface="Calibri"/>
            </a:rPr>
            <a:pPr algn="l"/>
            <a:t> </a:t>
          </a:fld>
          <a:endParaRPr lang="en-IN" sz="16600">
            <a:ln>
              <a:solidFill>
                <a:schemeClr val="bg1"/>
              </a:solidFill>
            </a:ln>
            <a:solidFill>
              <a:schemeClr val="bg1"/>
            </a:solidFill>
          </a:endParaRPr>
        </a:p>
      </xdr:txBody>
    </xdr:sp>
    <xdr:clientData/>
  </xdr:twoCellAnchor>
  <xdr:twoCellAnchor editAs="oneCell">
    <xdr:from>
      <xdr:col>5</xdr:col>
      <xdr:colOff>29308</xdr:colOff>
      <xdr:row>1</xdr:row>
      <xdr:rowOff>183173</xdr:rowOff>
    </xdr:from>
    <xdr:to>
      <xdr:col>5</xdr:col>
      <xdr:colOff>366346</xdr:colOff>
      <xdr:row>3</xdr:row>
      <xdr:rowOff>124557</xdr:rowOff>
    </xdr:to>
    <xdr:pic>
      <xdr:nvPicPr>
        <xdr:cNvPr id="32" name="Graphic 31" descr="User with solid fill">
          <a:extLst>
            <a:ext uri="{FF2B5EF4-FFF2-40B4-BE49-F238E27FC236}">
              <a16:creationId xmlns:a16="http://schemas.microsoft.com/office/drawing/2014/main" id="{A0236149-1915-10B2-1742-6DFC3F3999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399693" y="381000"/>
          <a:ext cx="337038" cy="337038"/>
        </a:xfrm>
        <a:prstGeom prst="rect">
          <a:avLst/>
        </a:prstGeom>
      </xdr:spPr>
    </xdr:pic>
    <xdr:clientData/>
  </xdr:twoCellAnchor>
  <xdr:twoCellAnchor editAs="oneCell">
    <xdr:from>
      <xdr:col>10</xdr:col>
      <xdr:colOff>444770</xdr:colOff>
      <xdr:row>8</xdr:row>
      <xdr:rowOff>59724</xdr:rowOff>
    </xdr:from>
    <xdr:to>
      <xdr:col>11</xdr:col>
      <xdr:colOff>86411</xdr:colOff>
      <xdr:row>10</xdr:row>
      <xdr:rowOff>21669</xdr:rowOff>
    </xdr:to>
    <xdr:pic>
      <xdr:nvPicPr>
        <xdr:cNvPr id="33" name="Graphic 1" descr="Office Chair with solid fill">
          <a:extLst>
            <a:ext uri="{FF2B5EF4-FFF2-40B4-BE49-F238E27FC236}">
              <a16:creationId xmlns:a16="http://schemas.microsoft.com/office/drawing/2014/main" id="{C78E4F5F-8903-7931-3D75-0E9D42C486F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122090" y="1630858"/>
          <a:ext cx="309373" cy="354729"/>
        </a:xfrm>
        <a:prstGeom prst="rect">
          <a:avLst/>
        </a:prstGeom>
      </xdr:spPr>
    </xdr:pic>
    <xdr:clientData/>
  </xdr:twoCellAnchor>
  <xdr:twoCellAnchor editAs="oneCell">
    <xdr:from>
      <xdr:col>10</xdr:col>
      <xdr:colOff>424963</xdr:colOff>
      <xdr:row>4</xdr:row>
      <xdr:rowOff>153865</xdr:rowOff>
    </xdr:from>
    <xdr:to>
      <xdr:col>11</xdr:col>
      <xdr:colOff>124558</xdr:colOff>
      <xdr:row>6</xdr:row>
      <xdr:rowOff>43960</xdr:rowOff>
    </xdr:to>
    <xdr:pic>
      <xdr:nvPicPr>
        <xdr:cNvPr id="35" name="Graphic 34" descr="Employee badge with solid fill">
          <a:extLst>
            <a:ext uri="{FF2B5EF4-FFF2-40B4-BE49-F238E27FC236}">
              <a16:creationId xmlns:a16="http://schemas.microsoft.com/office/drawing/2014/main" id="{82DEEC84-5315-25A4-E37E-E820DDED12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165732" y="945173"/>
          <a:ext cx="373672" cy="285749"/>
        </a:xfrm>
        <a:prstGeom prst="rect">
          <a:avLst/>
        </a:prstGeom>
      </xdr:spPr>
    </xdr:pic>
    <xdr:clientData/>
  </xdr:twoCellAnchor>
  <xdr:twoCellAnchor editAs="oneCell">
    <xdr:from>
      <xdr:col>10</xdr:col>
      <xdr:colOff>476250</xdr:colOff>
      <xdr:row>12</xdr:row>
      <xdr:rowOff>7328</xdr:rowOff>
    </xdr:from>
    <xdr:to>
      <xdr:col>11</xdr:col>
      <xdr:colOff>117231</xdr:colOff>
      <xdr:row>13</xdr:row>
      <xdr:rowOff>124559</xdr:rowOff>
    </xdr:to>
    <xdr:pic>
      <xdr:nvPicPr>
        <xdr:cNvPr id="37" name="Graphic 36" descr="Work from home Wi-Fi with solid fill">
          <a:extLst>
            <a:ext uri="{FF2B5EF4-FFF2-40B4-BE49-F238E27FC236}">
              <a16:creationId xmlns:a16="http://schemas.microsoft.com/office/drawing/2014/main" id="{DAEFC911-E4CE-1FA3-A700-B2452351854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17019" y="2381251"/>
          <a:ext cx="315058" cy="315058"/>
        </a:xfrm>
        <a:prstGeom prst="rect">
          <a:avLst/>
        </a:prstGeom>
      </xdr:spPr>
    </xdr:pic>
    <xdr:clientData/>
  </xdr:twoCellAnchor>
  <xdr:twoCellAnchor>
    <xdr:from>
      <xdr:col>5</xdr:col>
      <xdr:colOff>219959</xdr:colOff>
      <xdr:row>18</xdr:row>
      <xdr:rowOff>39278</xdr:rowOff>
    </xdr:from>
    <xdr:to>
      <xdr:col>7</xdr:col>
      <xdr:colOff>259237</xdr:colOff>
      <xdr:row>18</xdr:row>
      <xdr:rowOff>130168</xdr:rowOff>
    </xdr:to>
    <xdr:graphicFrame macro="">
      <xdr:nvGraphicFramePr>
        <xdr:cNvPr id="16" name="Chart 15">
          <a:extLst>
            <a:ext uri="{FF2B5EF4-FFF2-40B4-BE49-F238E27FC236}">
              <a16:creationId xmlns:a16="http://schemas.microsoft.com/office/drawing/2014/main" id="{B2F7A31C-DAEF-4E85-9625-279B9CCB46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0.28401</cdr:x>
      <cdr:y>0.34953</cdr:y>
    </cdr:from>
    <cdr:to>
      <cdr:x>0.74474</cdr:x>
      <cdr:y>0.75151</cdr:y>
    </cdr:to>
    <cdr:sp macro="" textlink="">
      <cdr:nvSpPr>
        <cdr:cNvPr id="2" name="Oval 1">
          <a:extLst xmlns:a="http://schemas.openxmlformats.org/drawingml/2006/main">
            <a:ext uri="{FF2B5EF4-FFF2-40B4-BE49-F238E27FC236}">
              <a16:creationId xmlns:a16="http://schemas.microsoft.com/office/drawing/2014/main" id="{E1709F73-7762-4D2A-AD8C-DD85E2C6A6BC}"/>
            </a:ext>
          </a:extLst>
        </cdr:cNvPr>
        <cdr:cNvSpPr/>
      </cdr:nvSpPr>
      <cdr:spPr>
        <a:xfrm xmlns:a="http://schemas.openxmlformats.org/drawingml/2006/main">
          <a:off x="186410" y="263902"/>
          <a:ext cx="302400" cy="303509"/>
        </a:xfrm>
        <a:prstGeom xmlns:a="http://schemas.openxmlformats.org/drawingml/2006/main" prst="ellipse">
          <a:avLst/>
        </a:prstGeom>
        <a:solidFill xmlns:a="http://schemas.openxmlformats.org/drawingml/2006/main">
          <a:schemeClr val="tx1">
            <a:lumMod val="85000"/>
            <a:lumOff val="15000"/>
          </a:schemeClr>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IN" sz="1100"/>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312420</xdr:colOff>
      <xdr:row>4</xdr:row>
      <xdr:rowOff>99060</xdr:rowOff>
    </xdr:from>
    <xdr:to>
      <xdr:col>8</xdr:col>
      <xdr:colOff>640080</xdr:colOff>
      <xdr:row>27</xdr:row>
      <xdr:rowOff>175260</xdr:rowOff>
    </xdr:to>
    <xdr:sp macro="" textlink="">
      <xdr:nvSpPr>
        <xdr:cNvPr id="2" name="Oval 1">
          <a:extLst>
            <a:ext uri="{FF2B5EF4-FFF2-40B4-BE49-F238E27FC236}">
              <a16:creationId xmlns:a16="http://schemas.microsoft.com/office/drawing/2014/main" id="{213B9E42-7D18-3F25-E598-7DB3CE5F00EC}"/>
            </a:ext>
          </a:extLst>
        </xdr:cNvPr>
        <xdr:cNvSpPr/>
      </xdr:nvSpPr>
      <xdr:spPr>
        <a:xfrm>
          <a:off x="982980" y="891540"/>
          <a:ext cx="5021580" cy="46329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6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lpuin-my.sharepoint.com/personal/pavan_12003141_lpu_in/Documents/SAMPLE%20FILE_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Sheet3"/>
      <sheetName val="Sheet1"/>
      <sheetName val="pivort_tables"/>
      <sheetName val="dashboard"/>
    </sheetNames>
    <sheetDataSet>
      <sheetData sheetId="0"/>
      <sheetData sheetId="1"/>
      <sheetData sheetId="2"/>
      <sheetData sheetId="3">
        <row r="3">
          <cell r="H3">
            <v>2297200.8602999994</v>
          </cell>
        </row>
      </sheetData>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yendluri" refreshedDate="44873.510914930557" createdVersion="8" refreshedVersion="8" minRefreshableVersion="3" recordCount="9994" xr:uid="{CC9C25E0-7B55-4A5F-8300-196230238B6B}">
  <cacheSource type="worksheet">
    <worksheetSource name="Table1"/>
  </cacheSource>
  <cacheFields count="23">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acheField>
    <cacheField name="Month" numFmtId="14">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902376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d v="2016-11-08T00:00:00"/>
    <n v="2016"/>
    <s v="November"/>
    <n v="8"/>
    <x v="0"/>
    <x v="0"/>
    <x v="0"/>
    <x v="0"/>
    <s v="United States"/>
    <s v="Henderson"/>
    <s v="Kentucky"/>
    <n v="42420"/>
    <x v="0"/>
    <x v="0"/>
    <x v="0"/>
    <x v="0"/>
    <x v="0"/>
    <n v="261.95999999999998"/>
    <n v="2"/>
    <n v="0"/>
    <n v="41.913600000000002"/>
  </r>
  <r>
    <x v="1"/>
    <s v="CA-2016-152156"/>
    <d v="2016-11-08T00:00:00"/>
    <n v="2016"/>
    <s v="November"/>
    <n v="8"/>
    <x v="0"/>
    <x v="0"/>
    <x v="0"/>
    <x v="0"/>
    <s v="United States"/>
    <s v="Henderson"/>
    <s v="Kentucky"/>
    <n v="42420"/>
    <x v="0"/>
    <x v="1"/>
    <x v="0"/>
    <x v="1"/>
    <x v="1"/>
    <n v="731.93999999999994"/>
    <n v="3"/>
    <n v="0"/>
    <n v="219.58199999999997"/>
  </r>
  <r>
    <x v="2"/>
    <s v="CA-2016-138688"/>
    <d v="2016-06-12T00:00:00"/>
    <n v="2016"/>
    <s v="Juni"/>
    <n v="12"/>
    <x v="0"/>
    <x v="1"/>
    <x v="1"/>
    <x v="1"/>
    <s v="United States"/>
    <s v="Los Angeles"/>
    <s v="California"/>
    <n v="90036"/>
    <x v="1"/>
    <x v="2"/>
    <x v="1"/>
    <x v="2"/>
    <x v="2"/>
    <n v="14.62"/>
    <n v="2"/>
    <n v="0"/>
    <n v="6.8713999999999995"/>
  </r>
  <r>
    <x v="3"/>
    <s v="US-2015-108966"/>
    <d v="2015-10-11T00:00:00"/>
    <n v="2015"/>
    <s v="Oktober"/>
    <n v="11"/>
    <x v="1"/>
    <x v="2"/>
    <x v="2"/>
    <x v="0"/>
    <s v="United States"/>
    <s v="Fort Lauderdale"/>
    <s v="Florida"/>
    <n v="33311"/>
    <x v="0"/>
    <x v="3"/>
    <x v="0"/>
    <x v="3"/>
    <x v="3"/>
    <n v="957.57749999999999"/>
    <n v="5"/>
    <n v="0.45"/>
    <n v="-383.03100000000006"/>
  </r>
  <r>
    <x v="4"/>
    <s v="US-2015-108966"/>
    <d v="2015-10-11T00:00:00"/>
    <n v="2015"/>
    <s v="Oktober"/>
    <n v="11"/>
    <x v="1"/>
    <x v="2"/>
    <x v="2"/>
    <x v="0"/>
    <s v="United States"/>
    <s v="Fort Lauderdale"/>
    <s v="Florida"/>
    <n v="33311"/>
    <x v="0"/>
    <x v="4"/>
    <x v="1"/>
    <x v="4"/>
    <x v="4"/>
    <n v="22.368000000000002"/>
    <n v="2"/>
    <n v="0.2"/>
    <n v="2.5163999999999991"/>
  </r>
  <r>
    <x v="5"/>
    <s v="CA-2014-115812"/>
    <d v="2014-06-09T00:00:00"/>
    <n v="2014"/>
    <s v="Juni"/>
    <n v="9"/>
    <x v="1"/>
    <x v="3"/>
    <x v="3"/>
    <x v="0"/>
    <s v="United States"/>
    <s v="Los Angeles"/>
    <s v="California"/>
    <n v="90032"/>
    <x v="1"/>
    <x v="5"/>
    <x v="0"/>
    <x v="5"/>
    <x v="5"/>
    <n v="48.86"/>
    <n v="7"/>
    <n v="0"/>
    <n v="14.169399999999996"/>
  </r>
  <r>
    <x v="6"/>
    <s v="CA-2014-115812"/>
    <d v="2014-06-09T00:00:00"/>
    <n v="2014"/>
    <s v="Juni"/>
    <n v="9"/>
    <x v="1"/>
    <x v="3"/>
    <x v="3"/>
    <x v="0"/>
    <s v="United States"/>
    <s v="Los Angeles"/>
    <s v="California"/>
    <n v="90032"/>
    <x v="1"/>
    <x v="6"/>
    <x v="1"/>
    <x v="6"/>
    <x v="6"/>
    <n v="7.28"/>
    <n v="4"/>
    <n v="0"/>
    <n v="1.9656000000000002"/>
  </r>
  <r>
    <x v="7"/>
    <s v="CA-2014-115812"/>
    <d v="2014-06-09T00:00:00"/>
    <n v="2014"/>
    <s v="Juni"/>
    <n v="9"/>
    <x v="1"/>
    <x v="3"/>
    <x v="3"/>
    <x v="0"/>
    <s v="United States"/>
    <s v="Los Angeles"/>
    <s v="California"/>
    <n v="90032"/>
    <x v="1"/>
    <x v="7"/>
    <x v="2"/>
    <x v="7"/>
    <x v="7"/>
    <n v="907.15200000000004"/>
    <n v="6"/>
    <n v="0.2"/>
    <n v="90.715200000000038"/>
  </r>
  <r>
    <x v="8"/>
    <s v="CA-2014-115812"/>
    <d v="2014-06-09T00:00:00"/>
    <n v="2014"/>
    <s v="Juni"/>
    <n v="9"/>
    <x v="1"/>
    <x v="3"/>
    <x v="3"/>
    <x v="0"/>
    <s v="United States"/>
    <s v="Los Angeles"/>
    <s v="California"/>
    <n v="90032"/>
    <x v="1"/>
    <x v="8"/>
    <x v="1"/>
    <x v="8"/>
    <x v="8"/>
    <n v="18.504000000000001"/>
    <n v="3"/>
    <n v="0.2"/>
    <n v="5.7824999999999998"/>
  </r>
  <r>
    <x v="9"/>
    <s v="CA-2014-115812"/>
    <d v="2014-06-09T00:00:00"/>
    <n v="2014"/>
    <s v="Juni"/>
    <n v="9"/>
    <x v="1"/>
    <x v="3"/>
    <x v="3"/>
    <x v="0"/>
    <s v="United States"/>
    <s v="Los Angeles"/>
    <s v="California"/>
    <n v="90032"/>
    <x v="1"/>
    <x v="9"/>
    <x v="1"/>
    <x v="9"/>
    <x v="9"/>
    <n v="114.9"/>
    <n v="5"/>
    <n v="0"/>
    <n v="34.469999999999992"/>
  </r>
  <r>
    <x v="10"/>
    <s v="CA-2014-115812"/>
    <d v="2014-06-09T00:00:00"/>
    <n v="2014"/>
    <s v="Juni"/>
    <n v="9"/>
    <x v="1"/>
    <x v="3"/>
    <x v="3"/>
    <x v="0"/>
    <s v="United States"/>
    <s v="Los Angeles"/>
    <s v="California"/>
    <n v="90032"/>
    <x v="1"/>
    <x v="10"/>
    <x v="0"/>
    <x v="3"/>
    <x v="10"/>
    <n v="1706.1840000000002"/>
    <n v="9"/>
    <n v="0.2"/>
    <n v="85.309199999999805"/>
  </r>
  <r>
    <x v="11"/>
    <s v="CA-2014-115812"/>
    <d v="2014-06-09T00:00:00"/>
    <n v="2014"/>
    <s v="Juni"/>
    <n v="9"/>
    <x v="1"/>
    <x v="3"/>
    <x v="3"/>
    <x v="0"/>
    <s v="United States"/>
    <s v="Los Angeles"/>
    <s v="California"/>
    <n v="90032"/>
    <x v="1"/>
    <x v="11"/>
    <x v="2"/>
    <x v="7"/>
    <x v="11"/>
    <n v="911.42399999999998"/>
    <n v="4"/>
    <n v="0.2"/>
    <n v="68.356800000000021"/>
  </r>
  <r>
    <x v="12"/>
    <s v="CA-2017-114412"/>
    <d v="2017-04-15T00:00:00"/>
    <n v="2017"/>
    <s v="April"/>
    <n v="15"/>
    <x v="1"/>
    <x v="4"/>
    <x v="4"/>
    <x v="0"/>
    <s v="United States"/>
    <s v="Concord"/>
    <s v="North Carolina"/>
    <n v="28027"/>
    <x v="0"/>
    <x v="12"/>
    <x v="1"/>
    <x v="10"/>
    <x v="12"/>
    <n v="15.552000000000003"/>
    <n v="3"/>
    <n v="0.2"/>
    <n v="5.4432"/>
  </r>
  <r>
    <x v="13"/>
    <s v="CA-2016-161389"/>
    <d v="2016-12-05T00:00:00"/>
    <n v="2016"/>
    <s v="Desember"/>
    <n v="5"/>
    <x v="1"/>
    <x v="5"/>
    <x v="5"/>
    <x v="0"/>
    <s v="United States"/>
    <s v="Seattle"/>
    <s v="Washington"/>
    <n v="98103"/>
    <x v="1"/>
    <x v="13"/>
    <x v="1"/>
    <x v="8"/>
    <x v="13"/>
    <n v="407.97600000000006"/>
    <n v="3"/>
    <n v="0.2"/>
    <n v="132.59219999999993"/>
  </r>
  <r>
    <x v="14"/>
    <s v="US-2015-118983"/>
    <d v="2015-11-22T00:00:00"/>
    <n v="2015"/>
    <s v="November"/>
    <n v="22"/>
    <x v="1"/>
    <x v="6"/>
    <x v="6"/>
    <x v="2"/>
    <s v="United States"/>
    <s v="Fort Worth"/>
    <s v="Texas"/>
    <n v="76106"/>
    <x v="2"/>
    <x v="14"/>
    <x v="1"/>
    <x v="9"/>
    <x v="14"/>
    <n v="68.809999999999988"/>
    <n v="5"/>
    <n v="0.8"/>
    <n v="-123.858"/>
  </r>
  <r>
    <x v="15"/>
    <s v="US-2015-118983"/>
    <d v="2015-11-22T00:00:00"/>
    <n v="2015"/>
    <s v="November"/>
    <n v="22"/>
    <x v="1"/>
    <x v="6"/>
    <x v="6"/>
    <x v="2"/>
    <s v="United States"/>
    <s v="Fort Worth"/>
    <s v="Texas"/>
    <n v="76106"/>
    <x v="2"/>
    <x v="15"/>
    <x v="1"/>
    <x v="8"/>
    <x v="15"/>
    <n v="2.5439999999999996"/>
    <n v="3"/>
    <n v="0.8"/>
    <n v="-3.8160000000000016"/>
  </r>
  <r>
    <x v="16"/>
    <s v="CA-2014-105893"/>
    <d v="2014-11-11T00:00:00"/>
    <n v="2014"/>
    <s v="November"/>
    <n v="11"/>
    <x v="1"/>
    <x v="7"/>
    <x v="7"/>
    <x v="0"/>
    <s v="United States"/>
    <s v="Madison"/>
    <s v="Wisconsin"/>
    <n v="53711"/>
    <x v="2"/>
    <x v="16"/>
    <x v="1"/>
    <x v="4"/>
    <x v="16"/>
    <n v="665.88"/>
    <n v="6"/>
    <n v="0"/>
    <n v="13.317599999999999"/>
  </r>
  <r>
    <x v="17"/>
    <s v="CA-2014-167164"/>
    <d v="2014-05-13T00:00:00"/>
    <n v="2014"/>
    <s v="Mei"/>
    <n v="13"/>
    <x v="0"/>
    <x v="8"/>
    <x v="8"/>
    <x v="0"/>
    <s v="United States"/>
    <s v="West Jordan"/>
    <s v="Utah"/>
    <n v="84084"/>
    <x v="1"/>
    <x v="17"/>
    <x v="1"/>
    <x v="4"/>
    <x v="17"/>
    <n v="55.5"/>
    <n v="2"/>
    <n v="0"/>
    <n v="9.9899999999999949"/>
  </r>
  <r>
    <x v="18"/>
    <s v="CA-2014-143336"/>
    <d v="2014-08-27T00:00:00"/>
    <n v="2014"/>
    <s v="Agustus"/>
    <n v="27"/>
    <x v="0"/>
    <x v="9"/>
    <x v="9"/>
    <x v="0"/>
    <s v="United States"/>
    <s v="San Francisco"/>
    <s v="California"/>
    <n v="94109"/>
    <x v="1"/>
    <x v="18"/>
    <x v="1"/>
    <x v="6"/>
    <x v="18"/>
    <n v="8.56"/>
    <n v="2"/>
    <n v="0"/>
    <n v="2.4823999999999993"/>
  </r>
  <r>
    <x v="19"/>
    <s v="CA-2014-143336"/>
    <d v="2014-08-27T00:00:00"/>
    <n v="2014"/>
    <s v="Agustus"/>
    <n v="27"/>
    <x v="0"/>
    <x v="9"/>
    <x v="9"/>
    <x v="0"/>
    <s v="United States"/>
    <s v="San Francisco"/>
    <s v="California"/>
    <n v="94109"/>
    <x v="1"/>
    <x v="19"/>
    <x v="2"/>
    <x v="7"/>
    <x v="19"/>
    <n v="213.48000000000002"/>
    <n v="3"/>
    <n v="0.2"/>
    <n v="16.010999999999981"/>
  </r>
  <r>
    <x v="20"/>
    <s v="CA-2014-143336"/>
    <d v="2014-08-27T00:00:00"/>
    <n v="2014"/>
    <s v="Agustus"/>
    <n v="27"/>
    <x v="0"/>
    <x v="9"/>
    <x v="9"/>
    <x v="0"/>
    <s v="United States"/>
    <s v="San Francisco"/>
    <s v="California"/>
    <n v="94109"/>
    <x v="1"/>
    <x v="20"/>
    <x v="1"/>
    <x v="8"/>
    <x v="20"/>
    <n v="22.72"/>
    <n v="4"/>
    <n v="0.2"/>
    <n v="7.3839999999999986"/>
  </r>
  <r>
    <x v="21"/>
    <s v="CA-2016-137330"/>
    <d v="2016-12-09T00:00:00"/>
    <n v="2016"/>
    <s v="Desember"/>
    <n v="9"/>
    <x v="1"/>
    <x v="10"/>
    <x v="10"/>
    <x v="1"/>
    <s v="United States"/>
    <s v="Fremont"/>
    <s v="Nebraska"/>
    <n v="68025"/>
    <x v="2"/>
    <x v="21"/>
    <x v="1"/>
    <x v="6"/>
    <x v="21"/>
    <n v="19.459999999999997"/>
    <n v="7"/>
    <n v="0"/>
    <n v="5.0595999999999997"/>
  </r>
  <r>
    <x v="22"/>
    <s v="CA-2016-137330"/>
    <d v="2016-12-09T00:00:00"/>
    <n v="2016"/>
    <s v="Desember"/>
    <n v="9"/>
    <x v="1"/>
    <x v="10"/>
    <x v="10"/>
    <x v="1"/>
    <s v="United States"/>
    <s v="Fremont"/>
    <s v="Nebraska"/>
    <n v="68025"/>
    <x v="2"/>
    <x v="22"/>
    <x v="1"/>
    <x v="9"/>
    <x v="22"/>
    <n v="60.339999999999996"/>
    <n v="7"/>
    <n v="0"/>
    <n v="15.688400000000001"/>
  </r>
  <r>
    <x v="23"/>
    <s v="US-2017-156909"/>
    <d v="2017-07-16T00:00:00"/>
    <n v="2017"/>
    <s v="Juli"/>
    <n v="16"/>
    <x v="0"/>
    <x v="11"/>
    <x v="11"/>
    <x v="0"/>
    <s v="United States"/>
    <s v="Philadelphia"/>
    <s v="Pennsylvania"/>
    <n v="19140"/>
    <x v="3"/>
    <x v="23"/>
    <x v="0"/>
    <x v="1"/>
    <x v="23"/>
    <n v="71.371999999999986"/>
    <n v="2"/>
    <n v="0.3"/>
    <n v="-1.0196000000000005"/>
  </r>
  <r>
    <x v="24"/>
    <s v="CA-2015-106320"/>
    <d v="2015-09-25T00:00:00"/>
    <n v="2015"/>
    <s v="September"/>
    <n v="25"/>
    <x v="1"/>
    <x v="12"/>
    <x v="12"/>
    <x v="0"/>
    <s v="United States"/>
    <s v="Orem"/>
    <s v="Utah"/>
    <n v="84057"/>
    <x v="1"/>
    <x v="3"/>
    <x v="0"/>
    <x v="3"/>
    <x v="3"/>
    <n v="1044.6299999999999"/>
    <n v="3"/>
    <n v="0"/>
    <n v="240.26490000000001"/>
  </r>
  <r>
    <x v="25"/>
    <s v="CA-2016-121755"/>
    <d v="2016-01-16T00:00:00"/>
    <n v="2016"/>
    <s v="Januari"/>
    <n v="16"/>
    <x v="0"/>
    <x v="13"/>
    <x v="13"/>
    <x v="0"/>
    <s v="United States"/>
    <s v="Los Angeles"/>
    <s v="California"/>
    <n v="90049"/>
    <x v="1"/>
    <x v="24"/>
    <x v="1"/>
    <x v="8"/>
    <x v="24"/>
    <n v="11.648000000000001"/>
    <n v="2"/>
    <n v="0.2"/>
    <n v="4.2224000000000004"/>
  </r>
  <r>
    <x v="26"/>
    <s v="CA-2016-121755"/>
    <d v="2016-01-16T00:00:00"/>
    <n v="2016"/>
    <s v="Januari"/>
    <n v="16"/>
    <x v="0"/>
    <x v="13"/>
    <x v="13"/>
    <x v="0"/>
    <s v="United States"/>
    <s v="Los Angeles"/>
    <s v="California"/>
    <n v="90049"/>
    <x v="1"/>
    <x v="25"/>
    <x v="2"/>
    <x v="11"/>
    <x v="25"/>
    <n v="90.570000000000007"/>
    <n v="3"/>
    <n v="0"/>
    <n v="11.774100000000004"/>
  </r>
  <r>
    <x v="27"/>
    <s v="US-2015-150630"/>
    <d v="2015-09-17T00:00:00"/>
    <n v="2015"/>
    <s v="September"/>
    <n v="17"/>
    <x v="1"/>
    <x v="14"/>
    <x v="14"/>
    <x v="0"/>
    <s v="United States"/>
    <s v="Philadelphia"/>
    <s v="Pennsylvania"/>
    <n v="19140"/>
    <x v="3"/>
    <x v="26"/>
    <x v="0"/>
    <x v="0"/>
    <x v="26"/>
    <n v="3083.4300000000003"/>
    <n v="7"/>
    <n v="0.5"/>
    <n v="-1665.0522000000001"/>
  </r>
  <r>
    <x v="28"/>
    <s v="US-2015-150630"/>
    <d v="2015-09-17T00:00:00"/>
    <n v="2015"/>
    <s v="September"/>
    <n v="17"/>
    <x v="1"/>
    <x v="14"/>
    <x v="14"/>
    <x v="0"/>
    <s v="United States"/>
    <s v="Philadelphia"/>
    <s v="Pennsylvania"/>
    <n v="19140"/>
    <x v="3"/>
    <x v="27"/>
    <x v="1"/>
    <x v="8"/>
    <x v="27"/>
    <n v="9.6180000000000021"/>
    <n v="2"/>
    <n v="0.7"/>
    <n v="-7.0532000000000004"/>
  </r>
  <r>
    <x v="29"/>
    <s v="US-2015-150630"/>
    <d v="2015-09-17T00:00:00"/>
    <n v="2015"/>
    <s v="September"/>
    <n v="17"/>
    <x v="1"/>
    <x v="14"/>
    <x v="14"/>
    <x v="0"/>
    <s v="United States"/>
    <s v="Philadelphia"/>
    <s v="Pennsylvania"/>
    <n v="19140"/>
    <x v="3"/>
    <x v="28"/>
    <x v="0"/>
    <x v="5"/>
    <x v="28"/>
    <n v="124.20000000000002"/>
    <n v="3"/>
    <n v="0.2"/>
    <n v="15.524999999999991"/>
  </r>
  <r>
    <x v="30"/>
    <s v="US-2015-150630"/>
    <d v="2015-09-17T00:00:00"/>
    <n v="2015"/>
    <s v="September"/>
    <n v="17"/>
    <x v="1"/>
    <x v="14"/>
    <x v="14"/>
    <x v="0"/>
    <s v="United States"/>
    <s v="Philadelphia"/>
    <s v="Pennsylvania"/>
    <n v="19140"/>
    <x v="3"/>
    <x v="29"/>
    <x v="1"/>
    <x v="12"/>
    <x v="29"/>
    <n v="3.2640000000000002"/>
    <n v="2"/>
    <n v="0.2"/>
    <n v="1.1015999999999997"/>
  </r>
  <r>
    <x v="31"/>
    <s v="US-2015-150630"/>
    <d v="2015-09-17T00:00:00"/>
    <n v="2015"/>
    <s v="September"/>
    <n v="17"/>
    <x v="1"/>
    <x v="14"/>
    <x v="14"/>
    <x v="0"/>
    <s v="United States"/>
    <s v="Philadelphia"/>
    <s v="Pennsylvania"/>
    <n v="19140"/>
    <x v="3"/>
    <x v="30"/>
    <x v="1"/>
    <x v="6"/>
    <x v="30"/>
    <n v="86.304000000000002"/>
    <n v="6"/>
    <n v="0.2"/>
    <n v="9.7091999999999885"/>
  </r>
  <r>
    <x v="32"/>
    <s v="US-2015-150630"/>
    <d v="2015-09-17T00:00:00"/>
    <n v="2015"/>
    <s v="September"/>
    <n v="17"/>
    <x v="1"/>
    <x v="14"/>
    <x v="14"/>
    <x v="0"/>
    <s v="United States"/>
    <s v="Philadelphia"/>
    <s v="Pennsylvania"/>
    <n v="19140"/>
    <x v="3"/>
    <x v="31"/>
    <x v="1"/>
    <x v="8"/>
    <x v="31"/>
    <n v="6.8580000000000014"/>
    <n v="6"/>
    <n v="0.7"/>
    <n v="-5.7149999999999999"/>
  </r>
  <r>
    <x v="33"/>
    <s v="US-2015-150630"/>
    <d v="2015-09-17T00:00:00"/>
    <n v="2015"/>
    <s v="September"/>
    <n v="17"/>
    <x v="1"/>
    <x v="14"/>
    <x v="14"/>
    <x v="0"/>
    <s v="United States"/>
    <s v="Philadelphia"/>
    <s v="Pennsylvania"/>
    <n v="19140"/>
    <x v="3"/>
    <x v="32"/>
    <x v="1"/>
    <x v="6"/>
    <x v="32"/>
    <n v="15.76"/>
    <n v="2"/>
    <n v="0.2"/>
    <n v="3.5460000000000007"/>
  </r>
  <r>
    <x v="34"/>
    <s v="CA-2017-107727"/>
    <d v="2017-10-19T00:00:00"/>
    <n v="2017"/>
    <s v="Oktober"/>
    <n v="19"/>
    <x v="0"/>
    <x v="15"/>
    <x v="15"/>
    <x v="2"/>
    <s v="United States"/>
    <s v="Houston"/>
    <s v="Texas"/>
    <n v="77095"/>
    <x v="2"/>
    <x v="33"/>
    <x v="1"/>
    <x v="10"/>
    <x v="33"/>
    <n v="29.472000000000001"/>
    <n v="3"/>
    <n v="0.2"/>
    <n v="9.9467999999999979"/>
  </r>
  <r>
    <x v="35"/>
    <s v="CA-2016-117590"/>
    <d v="2016-12-08T00:00:00"/>
    <n v="2016"/>
    <s v="Desember"/>
    <n v="8"/>
    <x v="2"/>
    <x v="16"/>
    <x v="16"/>
    <x v="1"/>
    <s v="United States"/>
    <s v="Richardson"/>
    <s v="Texas"/>
    <n v="75080"/>
    <x v="2"/>
    <x v="34"/>
    <x v="2"/>
    <x v="7"/>
    <x v="34"/>
    <n v="1097.5440000000003"/>
    <n v="7"/>
    <n v="0.2"/>
    <n v="123.47369999999989"/>
  </r>
  <r>
    <x v="36"/>
    <s v="CA-2016-117590"/>
    <d v="2016-12-08T00:00:00"/>
    <n v="2016"/>
    <s v="Desember"/>
    <n v="8"/>
    <x v="2"/>
    <x v="16"/>
    <x v="16"/>
    <x v="1"/>
    <s v="United States"/>
    <s v="Richardson"/>
    <s v="Texas"/>
    <n v="75080"/>
    <x v="2"/>
    <x v="35"/>
    <x v="0"/>
    <x v="5"/>
    <x v="35"/>
    <n v="190.92"/>
    <n v="5"/>
    <n v="0.6"/>
    <n v="-147.96300000000002"/>
  </r>
  <r>
    <x v="37"/>
    <s v="CA-2015-117415"/>
    <d v="2015-12-27T00:00:00"/>
    <n v="2015"/>
    <s v="Desember"/>
    <n v="27"/>
    <x v="1"/>
    <x v="17"/>
    <x v="17"/>
    <x v="2"/>
    <s v="United States"/>
    <s v="Houston"/>
    <s v="Texas"/>
    <n v="77041"/>
    <x v="2"/>
    <x v="36"/>
    <x v="1"/>
    <x v="12"/>
    <x v="36"/>
    <n v="113.328"/>
    <n v="9"/>
    <n v="0.2"/>
    <n v="35.414999999999999"/>
  </r>
  <r>
    <x v="38"/>
    <s v="CA-2015-117415"/>
    <d v="2015-12-27T00:00:00"/>
    <n v="2015"/>
    <s v="Desember"/>
    <n v="27"/>
    <x v="1"/>
    <x v="17"/>
    <x v="17"/>
    <x v="2"/>
    <s v="United States"/>
    <s v="Houston"/>
    <s v="Texas"/>
    <n v="77041"/>
    <x v="2"/>
    <x v="37"/>
    <x v="0"/>
    <x v="0"/>
    <x v="37"/>
    <n v="532.39919999999995"/>
    <n v="3"/>
    <n v="0.32"/>
    <n v="-46.976400000000012"/>
  </r>
  <r>
    <x v="39"/>
    <s v="CA-2015-117415"/>
    <d v="2015-12-27T00:00:00"/>
    <n v="2015"/>
    <s v="Desember"/>
    <n v="27"/>
    <x v="1"/>
    <x v="17"/>
    <x v="17"/>
    <x v="2"/>
    <s v="United States"/>
    <s v="Houston"/>
    <s v="Texas"/>
    <n v="77041"/>
    <x v="2"/>
    <x v="38"/>
    <x v="0"/>
    <x v="1"/>
    <x v="38"/>
    <n v="212.05799999999999"/>
    <n v="3"/>
    <n v="0.3"/>
    <n v="-15.146999999999991"/>
  </r>
  <r>
    <x v="40"/>
    <s v="CA-2015-117415"/>
    <d v="2015-12-27T00:00:00"/>
    <n v="2015"/>
    <s v="Desember"/>
    <n v="27"/>
    <x v="1"/>
    <x v="17"/>
    <x v="17"/>
    <x v="2"/>
    <s v="United States"/>
    <s v="Houston"/>
    <s v="Texas"/>
    <n v="77041"/>
    <x v="2"/>
    <x v="39"/>
    <x v="2"/>
    <x v="7"/>
    <x v="39"/>
    <n v="371.16800000000001"/>
    <n v="4"/>
    <n v="0.2"/>
    <n v="41.756399999999957"/>
  </r>
  <r>
    <x v="41"/>
    <s v="CA-2017-120999"/>
    <d v="2017-09-10T00:00:00"/>
    <n v="2017"/>
    <s v="September"/>
    <n v="10"/>
    <x v="1"/>
    <x v="18"/>
    <x v="18"/>
    <x v="1"/>
    <s v="United States"/>
    <s v="Naperville"/>
    <s v="Illinois"/>
    <n v="60540"/>
    <x v="2"/>
    <x v="40"/>
    <x v="2"/>
    <x v="7"/>
    <x v="40"/>
    <n v="147.16800000000001"/>
    <n v="4"/>
    <n v="0.2"/>
    <n v="16.556399999999996"/>
  </r>
  <r>
    <x v="42"/>
    <s v="CA-2016-101343"/>
    <d v="2016-07-17T00:00:00"/>
    <n v="2016"/>
    <s v="Juli"/>
    <n v="17"/>
    <x v="1"/>
    <x v="19"/>
    <x v="19"/>
    <x v="1"/>
    <s v="United States"/>
    <s v="Los Angeles"/>
    <s v="California"/>
    <n v="90049"/>
    <x v="1"/>
    <x v="41"/>
    <x v="1"/>
    <x v="4"/>
    <x v="41"/>
    <n v="77.88"/>
    <n v="2"/>
    <n v="0"/>
    <n v="3.8939999999999912"/>
  </r>
  <r>
    <x v="43"/>
    <s v="CA-2017-139619"/>
    <d v="2017-09-19T00:00:00"/>
    <n v="2017"/>
    <s v="September"/>
    <n v="19"/>
    <x v="1"/>
    <x v="20"/>
    <x v="20"/>
    <x v="1"/>
    <s v="United States"/>
    <s v="Melbourne"/>
    <s v="Florida"/>
    <n v="32935"/>
    <x v="0"/>
    <x v="42"/>
    <x v="1"/>
    <x v="4"/>
    <x v="42"/>
    <n v="95.616"/>
    <n v="2"/>
    <n v="0.2"/>
    <n v="9.5616000000000092"/>
  </r>
  <r>
    <x v="44"/>
    <s v="CA-2016-118255"/>
    <d v="2016-03-11T00:00:00"/>
    <n v="2016"/>
    <s v="Maret"/>
    <n v="11"/>
    <x v="2"/>
    <x v="21"/>
    <x v="21"/>
    <x v="1"/>
    <s v="United States"/>
    <s v="Eagan"/>
    <s v="Minnesota"/>
    <n v="55122"/>
    <x v="2"/>
    <x v="43"/>
    <x v="2"/>
    <x v="11"/>
    <x v="43"/>
    <n v="45.98"/>
    <n v="2"/>
    <n v="0"/>
    <n v="19.7714"/>
  </r>
  <r>
    <x v="45"/>
    <s v="CA-2016-118255"/>
    <d v="2016-03-11T00:00:00"/>
    <n v="2016"/>
    <s v="Maret"/>
    <n v="11"/>
    <x v="2"/>
    <x v="21"/>
    <x v="21"/>
    <x v="1"/>
    <s v="United States"/>
    <s v="Eagan"/>
    <s v="Minnesota"/>
    <n v="55122"/>
    <x v="2"/>
    <x v="44"/>
    <x v="1"/>
    <x v="8"/>
    <x v="44"/>
    <n v="17.46"/>
    <n v="2"/>
    <n v="0"/>
    <n v="8.2061999999999991"/>
  </r>
  <r>
    <x v="46"/>
    <s v="CA-2014-146703"/>
    <d v="2014-10-20T00:00:00"/>
    <n v="2014"/>
    <s v="Oktober"/>
    <n v="20"/>
    <x v="0"/>
    <x v="22"/>
    <x v="22"/>
    <x v="0"/>
    <s v="United States"/>
    <s v="Westland"/>
    <s v="Michigan"/>
    <n v="48185"/>
    <x v="2"/>
    <x v="45"/>
    <x v="1"/>
    <x v="4"/>
    <x v="45"/>
    <n v="211.96"/>
    <n v="4"/>
    <n v="0"/>
    <n v="8.4783999999999935"/>
  </r>
  <r>
    <x v="47"/>
    <s v="CA-2016-169194"/>
    <d v="2016-06-20T00:00:00"/>
    <n v="2016"/>
    <s v="Juni"/>
    <n v="20"/>
    <x v="1"/>
    <x v="23"/>
    <x v="23"/>
    <x v="0"/>
    <s v="United States"/>
    <s v="Dover"/>
    <s v="Delaware"/>
    <n v="19901"/>
    <x v="3"/>
    <x v="46"/>
    <x v="2"/>
    <x v="11"/>
    <x v="46"/>
    <n v="45"/>
    <n v="3"/>
    <n v="0"/>
    <n v="4.9500000000000011"/>
  </r>
  <r>
    <x v="48"/>
    <s v="CA-2016-169194"/>
    <d v="2016-06-20T00:00:00"/>
    <n v="2016"/>
    <s v="Juni"/>
    <n v="20"/>
    <x v="1"/>
    <x v="23"/>
    <x v="23"/>
    <x v="0"/>
    <s v="United States"/>
    <s v="Dover"/>
    <s v="Delaware"/>
    <n v="19901"/>
    <x v="3"/>
    <x v="47"/>
    <x v="2"/>
    <x v="7"/>
    <x v="47"/>
    <n v="21.8"/>
    <n v="2"/>
    <n v="0"/>
    <n v="6.104000000000001"/>
  </r>
  <r>
    <x v="49"/>
    <s v="CA-2015-115742"/>
    <d v="2015-04-18T00:00:00"/>
    <n v="2015"/>
    <s v="April"/>
    <n v="18"/>
    <x v="1"/>
    <x v="24"/>
    <x v="24"/>
    <x v="0"/>
    <s v="United States"/>
    <s v="New Albany"/>
    <s v="Indiana"/>
    <n v="47150"/>
    <x v="2"/>
    <x v="48"/>
    <x v="1"/>
    <x v="8"/>
    <x v="48"/>
    <n v="38.22"/>
    <n v="6"/>
    <n v="0"/>
    <n v="17.9634"/>
  </r>
  <r>
    <x v="50"/>
    <s v="CA-2015-115742"/>
    <d v="2015-04-18T00:00:00"/>
    <n v="2015"/>
    <s v="April"/>
    <n v="18"/>
    <x v="1"/>
    <x v="24"/>
    <x v="24"/>
    <x v="0"/>
    <s v="United States"/>
    <s v="New Albany"/>
    <s v="Indiana"/>
    <n v="47150"/>
    <x v="2"/>
    <x v="49"/>
    <x v="1"/>
    <x v="2"/>
    <x v="49"/>
    <n v="75.179999999999993"/>
    <n v="6"/>
    <n v="0"/>
    <n v="35.334599999999995"/>
  </r>
  <r>
    <x v="51"/>
    <s v="CA-2015-115742"/>
    <d v="2015-04-18T00:00:00"/>
    <n v="2015"/>
    <s v="April"/>
    <n v="18"/>
    <x v="1"/>
    <x v="24"/>
    <x v="24"/>
    <x v="0"/>
    <s v="United States"/>
    <s v="New Albany"/>
    <s v="Indiana"/>
    <n v="47150"/>
    <x v="2"/>
    <x v="50"/>
    <x v="0"/>
    <x v="5"/>
    <x v="50"/>
    <n v="6.16"/>
    <n v="2"/>
    <n v="0"/>
    <n v="2.9567999999999999"/>
  </r>
  <r>
    <x v="52"/>
    <s v="CA-2015-115742"/>
    <d v="2015-04-18T00:00:00"/>
    <n v="2015"/>
    <s v="April"/>
    <n v="18"/>
    <x v="1"/>
    <x v="24"/>
    <x v="24"/>
    <x v="0"/>
    <s v="United States"/>
    <s v="New Albany"/>
    <s v="Indiana"/>
    <n v="47150"/>
    <x v="2"/>
    <x v="51"/>
    <x v="0"/>
    <x v="1"/>
    <x v="51"/>
    <n v="89.99"/>
    <n v="1"/>
    <n v="0"/>
    <n v="17.098099999999988"/>
  </r>
  <r>
    <x v="53"/>
    <s v="CA-2016-105816"/>
    <d v="2016-12-11T00:00:00"/>
    <n v="2016"/>
    <s v="Desember"/>
    <n v="11"/>
    <x v="1"/>
    <x v="25"/>
    <x v="25"/>
    <x v="1"/>
    <s v="United States"/>
    <s v="New York City"/>
    <s v="New York"/>
    <n v="10024"/>
    <x v="3"/>
    <x v="52"/>
    <x v="1"/>
    <x v="13"/>
    <x v="52"/>
    <n v="15.260000000000002"/>
    <n v="7"/>
    <n v="0"/>
    <n v="6.2566000000000006"/>
  </r>
  <r>
    <x v="54"/>
    <s v="CA-2016-105816"/>
    <d v="2016-12-11T00:00:00"/>
    <n v="2016"/>
    <s v="Desember"/>
    <n v="11"/>
    <x v="1"/>
    <x v="25"/>
    <x v="25"/>
    <x v="1"/>
    <s v="United States"/>
    <s v="New York City"/>
    <s v="New York"/>
    <n v="10024"/>
    <x v="3"/>
    <x v="53"/>
    <x v="2"/>
    <x v="7"/>
    <x v="53"/>
    <n v="1029.95"/>
    <n v="5"/>
    <n v="0"/>
    <n v="298.68549999999999"/>
  </r>
  <r>
    <x v="55"/>
    <s v="CA-2016-111682"/>
    <d v="2016-06-17T00:00:00"/>
    <n v="2016"/>
    <s v="Juni"/>
    <n v="17"/>
    <x v="2"/>
    <x v="26"/>
    <x v="26"/>
    <x v="0"/>
    <s v="United States"/>
    <s v="Troy"/>
    <s v="New York"/>
    <n v="12180"/>
    <x v="3"/>
    <x v="54"/>
    <x v="1"/>
    <x v="4"/>
    <x v="54"/>
    <n v="208.56"/>
    <n v="6"/>
    <n v="0"/>
    <n v="52.139999999999986"/>
  </r>
  <r>
    <x v="56"/>
    <s v="CA-2016-111682"/>
    <d v="2016-06-17T00:00:00"/>
    <n v="2016"/>
    <s v="Juni"/>
    <n v="17"/>
    <x v="2"/>
    <x v="26"/>
    <x v="26"/>
    <x v="0"/>
    <s v="United States"/>
    <s v="Troy"/>
    <s v="New York"/>
    <n v="12180"/>
    <x v="3"/>
    <x v="55"/>
    <x v="1"/>
    <x v="10"/>
    <x v="55"/>
    <n v="32.400000000000006"/>
    <n v="5"/>
    <n v="0"/>
    <n v="15.552000000000001"/>
  </r>
  <r>
    <x v="57"/>
    <s v="CA-2016-111682"/>
    <d v="2016-06-17T00:00:00"/>
    <n v="2016"/>
    <s v="Juni"/>
    <n v="17"/>
    <x v="2"/>
    <x v="26"/>
    <x v="26"/>
    <x v="0"/>
    <s v="United States"/>
    <s v="Troy"/>
    <s v="New York"/>
    <n v="12180"/>
    <x v="3"/>
    <x v="56"/>
    <x v="0"/>
    <x v="1"/>
    <x v="56"/>
    <n v="319.41000000000003"/>
    <n v="5"/>
    <n v="0.1"/>
    <n v="7.0980000000000061"/>
  </r>
  <r>
    <x v="58"/>
    <s v="CA-2016-111682"/>
    <d v="2016-06-17T00:00:00"/>
    <n v="2016"/>
    <s v="Juni"/>
    <n v="17"/>
    <x v="2"/>
    <x v="26"/>
    <x v="26"/>
    <x v="0"/>
    <s v="United States"/>
    <s v="Troy"/>
    <s v="New York"/>
    <n v="12180"/>
    <x v="3"/>
    <x v="57"/>
    <x v="1"/>
    <x v="10"/>
    <x v="57"/>
    <n v="14.56"/>
    <n v="2"/>
    <n v="0"/>
    <n v="6.9888000000000003"/>
  </r>
  <r>
    <x v="59"/>
    <s v="CA-2016-111682"/>
    <d v="2016-06-17T00:00:00"/>
    <n v="2016"/>
    <s v="Juni"/>
    <n v="17"/>
    <x v="2"/>
    <x v="26"/>
    <x v="26"/>
    <x v="0"/>
    <s v="United States"/>
    <s v="Troy"/>
    <s v="New York"/>
    <n v="12180"/>
    <x v="3"/>
    <x v="46"/>
    <x v="2"/>
    <x v="11"/>
    <x v="46"/>
    <n v="30"/>
    <n v="2"/>
    <n v="0"/>
    <n v="3.3000000000000007"/>
  </r>
  <r>
    <x v="60"/>
    <s v="CA-2016-111682"/>
    <d v="2016-06-17T00:00:00"/>
    <n v="2016"/>
    <s v="Juni"/>
    <n v="17"/>
    <x v="2"/>
    <x v="26"/>
    <x v="26"/>
    <x v="0"/>
    <s v="United States"/>
    <s v="Troy"/>
    <s v="New York"/>
    <n v="12180"/>
    <x v="3"/>
    <x v="58"/>
    <x v="1"/>
    <x v="8"/>
    <x v="58"/>
    <n v="48.480000000000004"/>
    <n v="4"/>
    <n v="0.2"/>
    <n v="16.361999999999998"/>
  </r>
  <r>
    <x v="61"/>
    <s v="CA-2016-111682"/>
    <d v="2016-06-17T00:00:00"/>
    <n v="2016"/>
    <s v="Juni"/>
    <n v="17"/>
    <x v="2"/>
    <x v="26"/>
    <x v="26"/>
    <x v="0"/>
    <s v="United States"/>
    <s v="Troy"/>
    <s v="New York"/>
    <n v="12180"/>
    <x v="3"/>
    <x v="59"/>
    <x v="1"/>
    <x v="6"/>
    <x v="59"/>
    <n v="1.68"/>
    <n v="1"/>
    <n v="0"/>
    <n v="0.84"/>
  </r>
  <r>
    <x v="62"/>
    <s v="CA-2015-135545"/>
    <d v="2015-11-24T00:00:00"/>
    <n v="2015"/>
    <s v="November"/>
    <n v="24"/>
    <x v="1"/>
    <x v="27"/>
    <x v="27"/>
    <x v="0"/>
    <s v="United States"/>
    <s v="Los Angeles"/>
    <s v="California"/>
    <n v="90004"/>
    <x v="1"/>
    <x v="60"/>
    <x v="2"/>
    <x v="11"/>
    <x v="60"/>
    <n v="13.98"/>
    <n v="2"/>
    <n v="0"/>
    <n v="6.1512000000000011"/>
  </r>
  <r>
    <x v="63"/>
    <s v="CA-2015-135545"/>
    <d v="2015-11-24T00:00:00"/>
    <n v="2015"/>
    <s v="November"/>
    <n v="24"/>
    <x v="1"/>
    <x v="27"/>
    <x v="27"/>
    <x v="0"/>
    <s v="United States"/>
    <s v="Los Angeles"/>
    <s v="California"/>
    <n v="90004"/>
    <x v="1"/>
    <x v="61"/>
    <x v="1"/>
    <x v="8"/>
    <x v="61"/>
    <n v="25.824000000000002"/>
    <n v="6"/>
    <n v="0.2"/>
    <n v="9.3612000000000002"/>
  </r>
  <r>
    <x v="64"/>
    <s v="CA-2015-135545"/>
    <d v="2015-11-24T00:00:00"/>
    <n v="2015"/>
    <s v="November"/>
    <n v="24"/>
    <x v="1"/>
    <x v="27"/>
    <x v="27"/>
    <x v="0"/>
    <s v="United States"/>
    <s v="Los Angeles"/>
    <s v="California"/>
    <n v="90004"/>
    <x v="1"/>
    <x v="62"/>
    <x v="1"/>
    <x v="10"/>
    <x v="62"/>
    <n v="146.72999999999999"/>
    <n v="3"/>
    <n v="0"/>
    <n v="68.963099999999997"/>
  </r>
  <r>
    <x v="65"/>
    <s v="CA-2015-135545"/>
    <d v="2015-11-24T00:00:00"/>
    <n v="2015"/>
    <s v="November"/>
    <n v="24"/>
    <x v="1"/>
    <x v="27"/>
    <x v="27"/>
    <x v="0"/>
    <s v="United States"/>
    <s v="Los Angeles"/>
    <s v="California"/>
    <n v="90004"/>
    <x v="1"/>
    <x v="63"/>
    <x v="0"/>
    <x v="5"/>
    <x v="63"/>
    <n v="79.760000000000005"/>
    <n v="4"/>
    <n v="0"/>
    <n v="22.332800000000006"/>
  </r>
  <r>
    <x v="66"/>
    <s v="US-2015-164175"/>
    <d v="2015-04-30T00:00:00"/>
    <n v="2015"/>
    <s v="April"/>
    <n v="30"/>
    <x v="1"/>
    <x v="28"/>
    <x v="28"/>
    <x v="2"/>
    <s v="United States"/>
    <s v="Chicago"/>
    <s v="Illinois"/>
    <n v="60610"/>
    <x v="2"/>
    <x v="64"/>
    <x v="0"/>
    <x v="1"/>
    <x v="64"/>
    <n v="213.11499999999998"/>
    <n v="5"/>
    <n v="0.3"/>
    <n v="-15.222500000000011"/>
  </r>
  <r>
    <x v="67"/>
    <s v="CA-2014-106376"/>
    <d v="2014-12-05T00:00:00"/>
    <n v="2014"/>
    <s v="Desember"/>
    <n v="5"/>
    <x v="1"/>
    <x v="29"/>
    <x v="29"/>
    <x v="1"/>
    <s v="United States"/>
    <s v="Gilbert"/>
    <s v="Arizona"/>
    <n v="85234"/>
    <x v="1"/>
    <x v="65"/>
    <x v="1"/>
    <x v="6"/>
    <x v="65"/>
    <n v="1113.0240000000001"/>
    <n v="8"/>
    <n v="0.2"/>
    <n v="111.30239999999998"/>
  </r>
  <r>
    <x v="68"/>
    <s v="CA-2014-106376"/>
    <d v="2014-12-05T00:00:00"/>
    <n v="2014"/>
    <s v="Desember"/>
    <n v="5"/>
    <x v="1"/>
    <x v="29"/>
    <x v="29"/>
    <x v="1"/>
    <s v="United States"/>
    <s v="Gilbert"/>
    <s v="Arizona"/>
    <n v="85234"/>
    <x v="1"/>
    <x v="66"/>
    <x v="2"/>
    <x v="7"/>
    <x v="66"/>
    <n v="167.96800000000002"/>
    <n v="4"/>
    <n v="0.2"/>
    <n v="62.988"/>
  </r>
  <r>
    <x v="69"/>
    <s v="CA-2016-119823"/>
    <d v="2016-06-04T00:00:00"/>
    <n v="2016"/>
    <s v="Juni"/>
    <n v="4"/>
    <x v="2"/>
    <x v="30"/>
    <x v="30"/>
    <x v="0"/>
    <s v="United States"/>
    <s v="Springfield"/>
    <s v="Virginia"/>
    <n v="22153"/>
    <x v="0"/>
    <x v="67"/>
    <x v="1"/>
    <x v="10"/>
    <x v="67"/>
    <n v="75.88"/>
    <n v="2"/>
    <n v="0"/>
    <n v="35.663599999999995"/>
  </r>
  <r>
    <x v="70"/>
    <s v="CA-2016-106075"/>
    <d v="2016-09-18T00:00:00"/>
    <n v="2016"/>
    <s v="September"/>
    <n v="18"/>
    <x v="1"/>
    <x v="31"/>
    <x v="31"/>
    <x v="0"/>
    <s v="United States"/>
    <s v="New York City"/>
    <s v="New York"/>
    <n v="10009"/>
    <x v="3"/>
    <x v="68"/>
    <x v="1"/>
    <x v="8"/>
    <x v="68"/>
    <n v="4.6159999999999997"/>
    <n v="1"/>
    <n v="0.2"/>
    <n v="1.7309999999999999"/>
  </r>
  <r>
    <x v="71"/>
    <s v="CA-2017-114440"/>
    <d v="2017-09-14T00:00:00"/>
    <n v="2017"/>
    <s v="September"/>
    <n v="14"/>
    <x v="0"/>
    <x v="14"/>
    <x v="14"/>
    <x v="0"/>
    <s v="United States"/>
    <s v="Jackson"/>
    <s v="Michigan"/>
    <n v="49201"/>
    <x v="2"/>
    <x v="69"/>
    <x v="1"/>
    <x v="10"/>
    <x v="69"/>
    <n v="19.049999999999997"/>
    <n v="3"/>
    <n v="0"/>
    <n v="8.7629999999999999"/>
  </r>
  <r>
    <x v="72"/>
    <s v="US-2015-134026"/>
    <d v="2015-04-26T00:00:00"/>
    <n v="2015"/>
    <s v="April"/>
    <n v="26"/>
    <x v="1"/>
    <x v="32"/>
    <x v="32"/>
    <x v="0"/>
    <s v="United States"/>
    <s v="Memphis"/>
    <s v="Tennessee"/>
    <n v="38109"/>
    <x v="0"/>
    <x v="70"/>
    <x v="0"/>
    <x v="1"/>
    <x v="70"/>
    <n v="831.93600000000015"/>
    <n v="8"/>
    <n v="0.2"/>
    <n v="-114.39120000000003"/>
  </r>
  <r>
    <x v="73"/>
    <s v="US-2015-134026"/>
    <d v="2015-04-26T00:00:00"/>
    <n v="2015"/>
    <s v="April"/>
    <n v="26"/>
    <x v="1"/>
    <x v="32"/>
    <x v="32"/>
    <x v="0"/>
    <s v="United States"/>
    <s v="Memphis"/>
    <s v="Tennessee"/>
    <n v="38109"/>
    <x v="0"/>
    <x v="71"/>
    <x v="0"/>
    <x v="5"/>
    <x v="71"/>
    <n v="97.04"/>
    <n v="2"/>
    <n v="0.2"/>
    <n v="1.2129999999999974"/>
  </r>
  <r>
    <x v="74"/>
    <s v="US-2015-134026"/>
    <d v="2015-04-26T00:00:00"/>
    <n v="2015"/>
    <s v="April"/>
    <n v="26"/>
    <x v="1"/>
    <x v="32"/>
    <x v="32"/>
    <x v="0"/>
    <s v="United States"/>
    <s v="Memphis"/>
    <s v="Tennessee"/>
    <n v="38109"/>
    <x v="0"/>
    <x v="72"/>
    <x v="1"/>
    <x v="4"/>
    <x v="72"/>
    <n v="72.784000000000006"/>
    <n v="1"/>
    <n v="0.2"/>
    <n v="-18.196000000000002"/>
  </r>
  <r>
    <x v="75"/>
    <s v="US-2017-118038"/>
    <d v="2017-12-09T00:00:00"/>
    <n v="2017"/>
    <s v="Desember"/>
    <n v="9"/>
    <x v="2"/>
    <x v="33"/>
    <x v="33"/>
    <x v="1"/>
    <s v="United States"/>
    <s v="Houston"/>
    <s v="Texas"/>
    <n v="77041"/>
    <x v="2"/>
    <x v="73"/>
    <x v="1"/>
    <x v="8"/>
    <x v="73"/>
    <n v="1.2479999999999998"/>
    <n v="3"/>
    <n v="0.8"/>
    <n v="-1.9344000000000006"/>
  </r>
  <r>
    <x v="76"/>
    <s v="US-2017-118038"/>
    <d v="2017-12-09T00:00:00"/>
    <n v="2017"/>
    <s v="Desember"/>
    <n v="9"/>
    <x v="2"/>
    <x v="33"/>
    <x v="33"/>
    <x v="1"/>
    <s v="United States"/>
    <s v="Houston"/>
    <s v="Texas"/>
    <n v="77041"/>
    <x v="2"/>
    <x v="74"/>
    <x v="0"/>
    <x v="5"/>
    <x v="74"/>
    <n v="9.7080000000000002"/>
    <n v="3"/>
    <n v="0.6"/>
    <n v="-5.8248000000000015"/>
  </r>
  <r>
    <x v="77"/>
    <s v="US-2017-118038"/>
    <d v="2017-12-09T00:00:00"/>
    <n v="2017"/>
    <s v="Desember"/>
    <n v="9"/>
    <x v="2"/>
    <x v="33"/>
    <x v="33"/>
    <x v="1"/>
    <s v="United States"/>
    <s v="Houston"/>
    <s v="Texas"/>
    <n v="77041"/>
    <x v="2"/>
    <x v="75"/>
    <x v="1"/>
    <x v="4"/>
    <x v="75"/>
    <n v="27.240000000000002"/>
    <n v="3"/>
    <n v="0.2"/>
    <n v="2.724000000000002"/>
  </r>
  <r>
    <x v="78"/>
    <s v="US-2014-147606"/>
    <d v="2014-11-26T00:00:00"/>
    <n v="2014"/>
    <s v="November"/>
    <n v="26"/>
    <x v="0"/>
    <x v="32"/>
    <x v="32"/>
    <x v="0"/>
    <s v="United States"/>
    <s v="Houston"/>
    <s v="Texas"/>
    <n v="77070"/>
    <x v="2"/>
    <x v="76"/>
    <x v="0"/>
    <x v="5"/>
    <x v="76"/>
    <n v="19.3"/>
    <n v="5"/>
    <n v="0.6"/>
    <n v="-14.475000000000001"/>
  </r>
  <r>
    <x v="79"/>
    <s v="CA-2016-127208"/>
    <d v="2016-06-12T00:00:00"/>
    <n v="2016"/>
    <s v="Juni"/>
    <n v="12"/>
    <x v="2"/>
    <x v="34"/>
    <x v="34"/>
    <x v="1"/>
    <s v="United States"/>
    <s v="Decatur"/>
    <s v="Alabama"/>
    <n v="35601"/>
    <x v="0"/>
    <x v="77"/>
    <x v="1"/>
    <x v="9"/>
    <x v="77"/>
    <n v="208.16"/>
    <n v="1"/>
    <n v="0"/>
    <n v="56.20320000000001"/>
  </r>
  <r>
    <x v="80"/>
    <s v="CA-2016-127208"/>
    <d v="2016-06-12T00:00:00"/>
    <n v="2016"/>
    <s v="Juni"/>
    <n v="12"/>
    <x v="2"/>
    <x v="34"/>
    <x v="34"/>
    <x v="1"/>
    <s v="United States"/>
    <s v="Decatur"/>
    <s v="Alabama"/>
    <n v="35601"/>
    <x v="0"/>
    <x v="78"/>
    <x v="1"/>
    <x v="8"/>
    <x v="78"/>
    <n v="16.740000000000002"/>
    <n v="3"/>
    <n v="0"/>
    <n v="8.0351999999999997"/>
  </r>
  <r>
    <x v="81"/>
    <s v="CA-2014-139451"/>
    <d v="2014-10-12T00:00:00"/>
    <n v="2014"/>
    <s v="Oktober"/>
    <n v="12"/>
    <x v="1"/>
    <x v="35"/>
    <x v="35"/>
    <x v="0"/>
    <s v="United States"/>
    <s v="San Francisco"/>
    <s v="California"/>
    <n v="94122"/>
    <x v="1"/>
    <x v="79"/>
    <x v="1"/>
    <x v="6"/>
    <x v="79"/>
    <n v="14.9"/>
    <n v="5"/>
    <n v="0"/>
    <n v="4.1720000000000006"/>
  </r>
  <r>
    <x v="82"/>
    <s v="CA-2014-139451"/>
    <d v="2014-10-12T00:00:00"/>
    <n v="2014"/>
    <s v="Oktober"/>
    <n v="12"/>
    <x v="1"/>
    <x v="35"/>
    <x v="35"/>
    <x v="0"/>
    <s v="United States"/>
    <s v="San Francisco"/>
    <s v="California"/>
    <n v="94122"/>
    <x v="1"/>
    <x v="80"/>
    <x v="1"/>
    <x v="4"/>
    <x v="80"/>
    <n v="21.39"/>
    <n v="1"/>
    <n v="0"/>
    <n v="6.2030999999999992"/>
  </r>
  <r>
    <x v="83"/>
    <s v="CA-2015-149734"/>
    <d v="2015-09-03T00:00:00"/>
    <n v="2015"/>
    <s v="September"/>
    <n v="3"/>
    <x v="1"/>
    <x v="36"/>
    <x v="36"/>
    <x v="1"/>
    <s v="United States"/>
    <s v="Durham"/>
    <s v="North Carolina"/>
    <n v="27707"/>
    <x v="0"/>
    <x v="81"/>
    <x v="1"/>
    <x v="12"/>
    <x v="81"/>
    <n v="200.98400000000004"/>
    <n v="7"/>
    <n v="0.2"/>
    <n v="62.807499999999976"/>
  </r>
  <r>
    <x v="84"/>
    <s v="US-2017-119662"/>
    <d v="2017-11-13T00:00:00"/>
    <n v="2017"/>
    <s v="November"/>
    <n v="13"/>
    <x v="2"/>
    <x v="37"/>
    <x v="37"/>
    <x v="2"/>
    <s v="United States"/>
    <s v="Chicago"/>
    <s v="Illinois"/>
    <n v="60623"/>
    <x v="2"/>
    <x v="82"/>
    <x v="1"/>
    <x v="4"/>
    <x v="82"/>
    <n v="230.376"/>
    <n v="3"/>
    <n v="0.2"/>
    <n v="-48.954900000000002"/>
  </r>
  <r>
    <x v="85"/>
    <s v="CA-2017-140088"/>
    <d v="2017-05-28T00:00:00"/>
    <n v="2017"/>
    <s v="Mei"/>
    <n v="28"/>
    <x v="0"/>
    <x v="22"/>
    <x v="22"/>
    <x v="0"/>
    <s v="United States"/>
    <s v="Columbia"/>
    <s v="South Carolina"/>
    <n v="29203"/>
    <x v="0"/>
    <x v="83"/>
    <x v="0"/>
    <x v="1"/>
    <x v="83"/>
    <n v="301.95999999999998"/>
    <n v="2"/>
    <n v="0"/>
    <n v="33.215599999999995"/>
  </r>
  <r>
    <x v="86"/>
    <s v="CA-2017-155558"/>
    <d v="2017-10-26T00:00:00"/>
    <n v="2017"/>
    <s v="Oktober"/>
    <n v="26"/>
    <x v="1"/>
    <x v="38"/>
    <x v="38"/>
    <x v="0"/>
    <s v="United States"/>
    <s v="Rochester"/>
    <s v="Minnesota"/>
    <n v="55901"/>
    <x v="2"/>
    <x v="84"/>
    <x v="2"/>
    <x v="11"/>
    <x v="84"/>
    <n v="19.989999999999998"/>
    <n v="1"/>
    <n v="0"/>
    <n v="6.796599999999998"/>
  </r>
  <r>
    <x v="87"/>
    <s v="CA-2017-155558"/>
    <d v="2017-10-26T00:00:00"/>
    <n v="2017"/>
    <s v="Oktober"/>
    <n v="26"/>
    <x v="1"/>
    <x v="38"/>
    <x v="38"/>
    <x v="0"/>
    <s v="United States"/>
    <s v="Rochester"/>
    <s v="Minnesota"/>
    <n v="55901"/>
    <x v="2"/>
    <x v="85"/>
    <x v="1"/>
    <x v="2"/>
    <x v="85"/>
    <n v="6.16"/>
    <n v="2"/>
    <n v="0"/>
    <n v="2.9567999999999999"/>
  </r>
  <r>
    <x v="88"/>
    <s v="CA-2016-159695"/>
    <d v="2016-04-05T00:00:00"/>
    <n v="2016"/>
    <s v="April"/>
    <n v="5"/>
    <x v="0"/>
    <x v="39"/>
    <x v="39"/>
    <x v="2"/>
    <s v="United States"/>
    <s v="Houston"/>
    <s v="Texas"/>
    <n v="77095"/>
    <x v="2"/>
    <x v="86"/>
    <x v="1"/>
    <x v="4"/>
    <x v="86"/>
    <n v="158.36800000000002"/>
    <n v="7"/>
    <n v="0.2"/>
    <n v="13.857199999999999"/>
  </r>
  <r>
    <x v="89"/>
    <s v="CA-2016-109806"/>
    <d v="2016-09-17T00:00:00"/>
    <n v="2016"/>
    <s v="September"/>
    <n v="17"/>
    <x v="1"/>
    <x v="40"/>
    <x v="40"/>
    <x v="1"/>
    <s v="United States"/>
    <s v="Los Angeles"/>
    <s v="California"/>
    <n v="90036"/>
    <x v="1"/>
    <x v="87"/>
    <x v="1"/>
    <x v="6"/>
    <x v="87"/>
    <n v="20.100000000000001"/>
    <n v="3"/>
    <n v="0"/>
    <n v="6.6329999999999982"/>
  </r>
  <r>
    <x v="90"/>
    <s v="CA-2016-109806"/>
    <d v="2016-09-17T00:00:00"/>
    <n v="2016"/>
    <s v="September"/>
    <n v="17"/>
    <x v="1"/>
    <x v="40"/>
    <x v="40"/>
    <x v="1"/>
    <s v="United States"/>
    <s v="Los Angeles"/>
    <s v="California"/>
    <n v="90036"/>
    <x v="1"/>
    <x v="40"/>
    <x v="2"/>
    <x v="7"/>
    <x v="40"/>
    <n v="73.584000000000003"/>
    <n v="2"/>
    <n v="0.2"/>
    <n v="8.2781999999999982"/>
  </r>
  <r>
    <x v="91"/>
    <s v="CA-2016-109806"/>
    <d v="2016-09-17T00:00:00"/>
    <n v="2016"/>
    <s v="September"/>
    <n v="17"/>
    <x v="1"/>
    <x v="40"/>
    <x v="40"/>
    <x v="1"/>
    <s v="United States"/>
    <s v="Los Angeles"/>
    <s v="California"/>
    <n v="90036"/>
    <x v="1"/>
    <x v="88"/>
    <x v="1"/>
    <x v="10"/>
    <x v="88"/>
    <n v="6.48"/>
    <n v="1"/>
    <n v="0"/>
    <n v="3.1104000000000003"/>
  </r>
  <r>
    <x v="92"/>
    <s v="CA-2015-149587"/>
    <d v="2015-01-31T00:00:00"/>
    <n v="2015"/>
    <s v="Januari"/>
    <n v="31"/>
    <x v="0"/>
    <x v="41"/>
    <x v="41"/>
    <x v="0"/>
    <s v="United States"/>
    <s v="Minneapolis"/>
    <s v="Minnesota"/>
    <n v="55407"/>
    <x v="2"/>
    <x v="89"/>
    <x v="1"/>
    <x v="10"/>
    <x v="89"/>
    <n v="12.96"/>
    <n v="2"/>
    <n v="0"/>
    <n v="6.2208000000000006"/>
  </r>
  <r>
    <x v="93"/>
    <s v="CA-2015-149587"/>
    <d v="2015-01-31T00:00:00"/>
    <n v="2015"/>
    <s v="Januari"/>
    <n v="31"/>
    <x v="0"/>
    <x v="41"/>
    <x v="41"/>
    <x v="0"/>
    <s v="United States"/>
    <s v="Minneapolis"/>
    <s v="Minnesota"/>
    <n v="55407"/>
    <x v="2"/>
    <x v="90"/>
    <x v="0"/>
    <x v="5"/>
    <x v="90"/>
    <n v="53.34"/>
    <n v="3"/>
    <n v="0"/>
    <n v="16.535399999999996"/>
  </r>
  <r>
    <x v="94"/>
    <s v="CA-2015-149587"/>
    <d v="2015-01-31T00:00:00"/>
    <n v="2015"/>
    <s v="Januari"/>
    <n v="31"/>
    <x v="0"/>
    <x v="41"/>
    <x v="41"/>
    <x v="0"/>
    <s v="United States"/>
    <s v="Minneapolis"/>
    <s v="Minnesota"/>
    <n v="55407"/>
    <x v="2"/>
    <x v="91"/>
    <x v="1"/>
    <x v="8"/>
    <x v="91"/>
    <n v="32.96"/>
    <n v="2"/>
    <n v="0"/>
    <n v="16.150400000000001"/>
  </r>
  <r>
    <x v="95"/>
    <s v="US-2017-109484"/>
    <d v="2017-11-06T00:00:00"/>
    <n v="2017"/>
    <s v="November"/>
    <n v="6"/>
    <x v="1"/>
    <x v="42"/>
    <x v="42"/>
    <x v="2"/>
    <s v="United States"/>
    <s v="Portland"/>
    <s v="Oregon"/>
    <n v="97206"/>
    <x v="1"/>
    <x v="92"/>
    <x v="1"/>
    <x v="8"/>
    <x v="92"/>
    <n v="5.6820000000000013"/>
    <n v="1"/>
    <n v="0.7"/>
    <n v="-3.7880000000000003"/>
  </r>
  <r>
    <x v="96"/>
    <s v="CA-2017-161018"/>
    <d v="2017-11-09T00:00:00"/>
    <n v="2017"/>
    <s v="November"/>
    <n v="9"/>
    <x v="0"/>
    <x v="43"/>
    <x v="43"/>
    <x v="2"/>
    <s v="United States"/>
    <s v="New York City"/>
    <s v="New York"/>
    <n v="10009"/>
    <x v="3"/>
    <x v="93"/>
    <x v="0"/>
    <x v="5"/>
    <x v="93"/>
    <n v="96.53"/>
    <n v="7"/>
    <n v="0"/>
    <n v="40.5426"/>
  </r>
  <r>
    <x v="97"/>
    <s v="CA-2017-157833"/>
    <d v="2017-06-17T00:00:00"/>
    <n v="2017"/>
    <s v="Juni"/>
    <n v="17"/>
    <x v="2"/>
    <x v="44"/>
    <x v="44"/>
    <x v="0"/>
    <s v="United States"/>
    <s v="San Francisco"/>
    <s v="California"/>
    <n v="94122"/>
    <x v="1"/>
    <x v="94"/>
    <x v="1"/>
    <x v="8"/>
    <x v="94"/>
    <n v="51.311999999999998"/>
    <n v="3"/>
    <n v="0.2"/>
    <n v="17.959199999999999"/>
  </r>
  <r>
    <x v="98"/>
    <s v="CA-2016-149223"/>
    <d v="2016-09-06T00:00:00"/>
    <n v="2016"/>
    <s v="September"/>
    <n v="6"/>
    <x v="1"/>
    <x v="45"/>
    <x v="45"/>
    <x v="1"/>
    <s v="United States"/>
    <s v="Saint Paul"/>
    <s v="Minnesota"/>
    <n v="55106"/>
    <x v="2"/>
    <x v="95"/>
    <x v="1"/>
    <x v="9"/>
    <x v="95"/>
    <n v="77.88"/>
    <n v="6"/>
    <n v="0"/>
    <n v="22.585199999999993"/>
  </r>
  <r>
    <x v="99"/>
    <s v="CA-2016-158568"/>
    <d v="2016-08-29T00:00:00"/>
    <n v="2016"/>
    <s v="Agustus"/>
    <n v="29"/>
    <x v="1"/>
    <x v="46"/>
    <x v="46"/>
    <x v="2"/>
    <s v="United States"/>
    <s v="Chicago"/>
    <s v="Illinois"/>
    <n v="60610"/>
    <x v="2"/>
    <x v="96"/>
    <x v="1"/>
    <x v="10"/>
    <x v="96"/>
    <n v="64.623999999999995"/>
    <n v="7"/>
    <n v="0.2"/>
    <n v="22.618399999999994"/>
  </r>
  <r>
    <x v="100"/>
    <s v="CA-2016-158568"/>
    <d v="2016-08-29T00:00:00"/>
    <n v="2016"/>
    <s v="Agustus"/>
    <n v="29"/>
    <x v="1"/>
    <x v="46"/>
    <x v="46"/>
    <x v="2"/>
    <s v="United States"/>
    <s v="Chicago"/>
    <s v="Illinois"/>
    <n v="60610"/>
    <x v="2"/>
    <x v="97"/>
    <x v="2"/>
    <x v="11"/>
    <x v="97"/>
    <n v="95.976000000000013"/>
    <n v="3"/>
    <n v="0.2"/>
    <n v="-10.797300000000011"/>
  </r>
  <r>
    <x v="101"/>
    <s v="CA-2016-158568"/>
    <d v="2016-08-29T00:00:00"/>
    <n v="2016"/>
    <s v="Agustus"/>
    <n v="29"/>
    <x v="1"/>
    <x v="46"/>
    <x v="46"/>
    <x v="2"/>
    <s v="United States"/>
    <s v="Chicago"/>
    <s v="Illinois"/>
    <n v="60610"/>
    <x v="2"/>
    <x v="98"/>
    <x v="1"/>
    <x v="8"/>
    <x v="98"/>
    <n v="1.7879999999999996"/>
    <n v="3"/>
    <n v="0.8"/>
    <n v="-3.0396000000000001"/>
  </r>
  <r>
    <x v="102"/>
    <s v="CA-2016-129903"/>
    <d v="2016-12-01T00:00:00"/>
    <n v="2016"/>
    <s v="Desember"/>
    <n v="1"/>
    <x v="0"/>
    <x v="47"/>
    <x v="47"/>
    <x v="0"/>
    <s v="United States"/>
    <s v="Rochester"/>
    <s v="Minnesota"/>
    <n v="55901"/>
    <x v="2"/>
    <x v="99"/>
    <x v="1"/>
    <x v="10"/>
    <x v="99"/>
    <n v="23.92"/>
    <n v="4"/>
    <n v="0"/>
    <n v="11.720800000000001"/>
  </r>
  <r>
    <x v="103"/>
    <s v="US-2015-156867"/>
    <d v="2015-11-13T00:00:00"/>
    <n v="2015"/>
    <s v="November"/>
    <n v="13"/>
    <x v="1"/>
    <x v="48"/>
    <x v="48"/>
    <x v="0"/>
    <s v="United States"/>
    <s v="Aurora"/>
    <s v="Colorado"/>
    <n v="80013"/>
    <x v="1"/>
    <x v="100"/>
    <x v="2"/>
    <x v="11"/>
    <x v="100"/>
    <n v="238.89600000000002"/>
    <n v="6"/>
    <n v="0.2"/>
    <n v="-26.875800000000012"/>
  </r>
  <r>
    <x v="104"/>
    <s v="US-2015-156867"/>
    <d v="2015-11-13T00:00:00"/>
    <n v="2015"/>
    <s v="November"/>
    <n v="13"/>
    <x v="1"/>
    <x v="48"/>
    <x v="48"/>
    <x v="0"/>
    <s v="United States"/>
    <s v="Aurora"/>
    <s v="Colorado"/>
    <n v="80013"/>
    <x v="1"/>
    <x v="101"/>
    <x v="0"/>
    <x v="5"/>
    <x v="101"/>
    <n v="102.35999999999999"/>
    <n v="3"/>
    <n v="0.2"/>
    <n v="-3.8385000000000105"/>
  </r>
  <r>
    <x v="105"/>
    <s v="US-2015-156867"/>
    <d v="2015-11-13T00:00:00"/>
    <n v="2015"/>
    <s v="November"/>
    <n v="13"/>
    <x v="1"/>
    <x v="48"/>
    <x v="48"/>
    <x v="0"/>
    <s v="United States"/>
    <s v="Aurora"/>
    <s v="Colorado"/>
    <n v="80013"/>
    <x v="1"/>
    <x v="102"/>
    <x v="1"/>
    <x v="8"/>
    <x v="102"/>
    <n v="36.882000000000005"/>
    <n v="3"/>
    <n v="0.7"/>
    <n v="-25.817399999999999"/>
  </r>
  <r>
    <x v="106"/>
    <s v="CA-2017-119004"/>
    <d v="2017-11-23T00:00:00"/>
    <n v="2017"/>
    <s v="November"/>
    <n v="23"/>
    <x v="1"/>
    <x v="49"/>
    <x v="49"/>
    <x v="0"/>
    <s v="United States"/>
    <s v="Charlotte"/>
    <s v="North Carolina"/>
    <n v="28205"/>
    <x v="0"/>
    <x v="103"/>
    <x v="2"/>
    <x v="11"/>
    <x v="103"/>
    <n v="74.112000000000009"/>
    <n v="8"/>
    <n v="0.2"/>
    <n v="17.601600000000001"/>
  </r>
  <r>
    <x v="107"/>
    <s v="CA-2017-119004"/>
    <d v="2017-11-23T00:00:00"/>
    <n v="2017"/>
    <s v="November"/>
    <n v="23"/>
    <x v="1"/>
    <x v="49"/>
    <x v="49"/>
    <x v="0"/>
    <s v="United States"/>
    <s v="Charlotte"/>
    <s v="North Carolina"/>
    <n v="28205"/>
    <x v="0"/>
    <x v="104"/>
    <x v="2"/>
    <x v="7"/>
    <x v="104"/>
    <n v="27.992000000000004"/>
    <n v="1"/>
    <n v="0.2"/>
    <n v="2.0993999999999993"/>
  </r>
  <r>
    <x v="108"/>
    <s v="CA-2017-119004"/>
    <d v="2017-11-23T00:00:00"/>
    <n v="2017"/>
    <s v="November"/>
    <n v="23"/>
    <x v="1"/>
    <x v="49"/>
    <x v="49"/>
    <x v="0"/>
    <s v="United States"/>
    <s v="Charlotte"/>
    <s v="North Carolina"/>
    <n v="28205"/>
    <x v="0"/>
    <x v="105"/>
    <x v="1"/>
    <x v="6"/>
    <x v="105"/>
    <n v="3.3040000000000003"/>
    <n v="1"/>
    <n v="0.2"/>
    <n v="1.0737999999999999"/>
  </r>
  <r>
    <x v="109"/>
    <s v="CA-2015-129476"/>
    <d v="2015-10-15T00:00:00"/>
    <n v="2015"/>
    <s v="Oktober"/>
    <n v="15"/>
    <x v="1"/>
    <x v="50"/>
    <x v="50"/>
    <x v="2"/>
    <s v="United States"/>
    <s v="Orland Park"/>
    <s v="Illinois"/>
    <n v="60462"/>
    <x v="2"/>
    <x v="106"/>
    <x v="2"/>
    <x v="11"/>
    <x v="106"/>
    <n v="339.96000000000004"/>
    <n v="5"/>
    <n v="0.2"/>
    <n v="67.991999999999962"/>
  </r>
  <r>
    <x v="110"/>
    <s v="CA-2017-146780"/>
    <d v="2017-12-25T00:00:00"/>
    <n v="2017"/>
    <s v="Desember"/>
    <n v="25"/>
    <x v="1"/>
    <x v="51"/>
    <x v="51"/>
    <x v="1"/>
    <s v="United States"/>
    <s v="New York City"/>
    <s v="New York"/>
    <n v="10035"/>
    <x v="3"/>
    <x v="107"/>
    <x v="0"/>
    <x v="5"/>
    <x v="107"/>
    <n v="41.96"/>
    <n v="2"/>
    <n v="0"/>
    <n v="10.909600000000001"/>
  </r>
  <r>
    <x v="111"/>
    <s v="CA-2016-128867"/>
    <d v="2016-11-03T00:00:00"/>
    <n v="2016"/>
    <s v="November"/>
    <n v="3"/>
    <x v="1"/>
    <x v="52"/>
    <x v="52"/>
    <x v="0"/>
    <s v="United States"/>
    <s v="Urbandale"/>
    <s v="Iowa"/>
    <n v="50322"/>
    <x v="2"/>
    <x v="108"/>
    <x v="1"/>
    <x v="6"/>
    <x v="108"/>
    <n v="75.959999999999994"/>
    <n v="2"/>
    <n v="0"/>
    <n v="22.78799999999999"/>
  </r>
  <r>
    <x v="112"/>
    <s v="CA-2016-128867"/>
    <d v="2016-11-03T00:00:00"/>
    <n v="2016"/>
    <s v="November"/>
    <n v="3"/>
    <x v="1"/>
    <x v="52"/>
    <x v="52"/>
    <x v="0"/>
    <s v="United States"/>
    <s v="Urbandale"/>
    <s v="Iowa"/>
    <n v="50322"/>
    <x v="2"/>
    <x v="109"/>
    <x v="1"/>
    <x v="8"/>
    <x v="109"/>
    <n v="27.240000000000002"/>
    <n v="6"/>
    <n v="0"/>
    <n v="13.3476"/>
  </r>
  <r>
    <x v="113"/>
    <s v="CA-2014-115259"/>
    <d v="2014-08-25T00:00:00"/>
    <n v="2014"/>
    <s v="Agustus"/>
    <n v="25"/>
    <x v="0"/>
    <x v="53"/>
    <x v="53"/>
    <x v="0"/>
    <s v="United States"/>
    <s v="Columbus"/>
    <s v="Ohio"/>
    <n v="43229"/>
    <x v="3"/>
    <x v="110"/>
    <x v="1"/>
    <x v="13"/>
    <x v="110"/>
    <n v="40.096000000000004"/>
    <n v="14"/>
    <n v="0.2"/>
    <n v="14.534799999999997"/>
  </r>
  <r>
    <x v="114"/>
    <s v="CA-2014-115259"/>
    <d v="2014-08-25T00:00:00"/>
    <n v="2014"/>
    <s v="Agustus"/>
    <n v="25"/>
    <x v="0"/>
    <x v="53"/>
    <x v="53"/>
    <x v="0"/>
    <s v="United States"/>
    <s v="Columbus"/>
    <s v="Ohio"/>
    <n v="43229"/>
    <x v="3"/>
    <x v="111"/>
    <x v="1"/>
    <x v="12"/>
    <x v="111"/>
    <n v="4.7200000000000006"/>
    <n v="2"/>
    <n v="0.2"/>
    <n v="1.6519999999999997"/>
  </r>
  <r>
    <x v="115"/>
    <s v="CA-2014-115259"/>
    <d v="2014-08-25T00:00:00"/>
    <n v="2014"/>
    <s v="Agustus"/>
    <n v="25"/>
    <x v="0"/>
    <x v="53"/>
    <x v="53"/>
    <x v="0"/>
    <s v="United States"/>
    <s v="Columbus"/>
    <s v="Ohio"/>
    <n v="43229"/>
    <x v="3"/>
    <x v="112"/>
    <x v="1"/>
    <x v="10"/>
    <x v="112"/>
    <n v="23.976000000000003"/>
    <n v="3"/>
    <n v="0.2"/>
    <n v="7.4924999999999988"/>
  </r>
  <r>
    <x v="116"/>
    <s v="CA-2014-115259"/>
    <d v="2014-08-25T00:00:00"/>
    <n v="2014"/>
    <s v="Agustus"/>
    <n v="25"/>
    <x v="0"/>
    <x v="53"/>
    <x v="53"/>
    <x v="0"/>
    <s v="United States"/>
    <s v="Columbus"/>
    <s v="Ohio"/>
    <n v="43229"/>
    <x v="3"/>
    <x v="113"/>
    <x v="1"/>
    <x v="12"/>
    <x v="113"/>
    <n v="130.464"/>
    <n v="6"/>
    <n v="0.2"/>
    <n v="44.031599999999997"/>
  </r>
  <r>
    <x v="117"/>
    <s v="CA-2015-110457"/>
    <d v="2015-03-02T00:00:00"/>
    <n v="2015"/>
    <s v="Maret"/>
    <n v="2"/>
    <x v="1"/>
    <x v="54"/>
    <x v="54"/>
    <x v="0"/>
    <s v="United States"/>
    <s v="Seattle"/>
    <s v="Washington"/>
    <n v="98103"/>
    <x v="1"/>
    <x v="114"/>
    <x v="0"/>
    <x v="3"/>
    <x v="114"/>
    <n v="787.53"/>
    <n v="3"/>
    <n v="0"/>
    <n v="165.38129999999995"/>
  </r>
  <r>
    <x v="118"/>
    <s v="US-2015-136476"/>
    <d v="2015-04-05T00:00:00"/>
    <n v="2015"/>
    <s v="April"/>
    <n v="5"/>
    <x v="1"/>
    <x v="55"/>
    <x v="55"/>
    <x v="1"/>
    <s v="United States"/>
    <s v="Bristol"/>
    <s v="Tennessee"/>
    <n v="37620"/>
    <x v="0"/>
    <x v="115"/>
    <x v="1"/>
    <x v="8"/>
    <x v="115"/>
    <n v="157.79400000000004"/>
    <n v="1"/>
    <n v="0.7"/>
    <n v="-115.71559999999999"/>
  </r>
  <r>
    <x v="119"/>
    <s v="CA-2016-103730"/>
    <d v="2016-06-12T00:00:00"/>
    <n v="2016"/>
    <s v="Juni"/>
    <n v="12"/>
    <x v="2"/>
    <x v="56"/>
    <x v="56"/>
    <x v="0"/>
    <s v="United States"/>
    <s v="Wilmington"/>
    <s v="Delaware"/>
    <n v="19805"/>
    <x v="3"/>
    <x v="116"/>
    <x v="0"/>
    <x v="5"/>
    <x v="116"/>
    <n v="47.04"/>
    <n v="3"/>
    <n v="0"/>
    <n v="18.345599999999997"/>
  </r>
  <r>
    <x v="120"/>
    <s v="CA-2016-103730"/>
    <d v="2016-06-12T00:00:00"/>
    <n v="2016"/>
    <s v="Juni"/>
    <n v="12"/>
    <x v="2"/>
    <x v="56"/>
    <x v="56"/>
    <x v="0"/>
    <s v="United States"/>
    <s v="Wilmington"/>
    <s v="Delaware"/>
    <n v="19805"/>
    <x v="3"/>
    <x v="8"/>
    <x v="1"/>
    <x v="8"/>
    <x v="8"/>
    <n v="30.84"/>
    <n v="4"/>
    <n v="0"/>
    <n v="13.878"/>
  </r>
  <r>
    <x v="121"/>
    <s v="CA-2016-103730"/>
    <d v="2016-06-12T00:00:00"/>
    <n v="2016"/>
    <s v="Juni"/>
    <n v="12"/>
    <x v="2"/>
    <x v="56"/>
    <x v="56"/>
    <x v="0"/>
    <s v="United States"/>
    <s v="Wilmington"/>
    <s v="Delaware"/>
    <n v="19805"/>
    <x v="3"/>
    <x v="117"/>
    <x v="1"/>
    <x v="4"/>
    <x v="117"/>
    <n v="226.56"/>
    <n v="6"/>
    <n v="0"/>
    <n v="63.436800000000005"/>
  </r>
  <r>
    <x v="122"/>
    <s v="CA-2016-103730"/>
    <d v="2016-06-12T00:00:00"/>
    <n v="2016"/>
    <s v="Juni"/>
    <n v="12"/>
    <x v="2"/>
    <x v="56"/>
    <x v="56"/>
    <x v="0"/>
    <s v="United States"/>
    <s v="Wilmington"/>
    <s v="Delaware"/>
    <n v="19805"/>
    <x v="3"/>
    <x v="118"/>
    <x v="1"/>
    <x v="12"/>
    <x v="118"/>
    <n v="115.02"/>
    <n v="9"/>
    <n v="0"/>
    <n v="51.758999999999993"/>
  </r>
  <r>
    <x v="123"/>
    <s v="CA-2016-103730"/>
    <d v="2016-06-12T00:00:00"/>
    <n v="2016"/>
    <s v="Juni"/>
    <n v="12"/>
    <x v="2"/>
    <x v="56"/>
    <x v="56"/>
    <x v="0"/>
    <s v="United States"/>
    <s v="Wilmington"/>
    <s v="Delaware"/>
    <n v="19805"/>
    <x v="3"/>
    <x v="119"/>
    <x v="2"/>
    <x v="7"/>
    <x v="119"/>
    <n v="68.040000000000006"/>
    <n v="7"/>
    <n v="0"/>
    <n v="19.731599999999997"/>
  </r>
  <r>
    <x v="124"/>
    <s v="US-2014-152030"/>
    <d v="2014-12-26T00:00:00"/>
    <n v="2014"/>
    <s v="Desember"/>
    <n v="26"/>
    <x v="0"/>
    <x v="57"/>
    <x v="57"/>
    <x v="2"/>
    <s v="United States"/>
    <s v="Houston"/>
    <s v="Texas"/>
    <n v="77041"/>
    <x v="2"/>
    <x v="120"/>
    <x v="0"/>
    <x v="1"/>
    <x v="120"/>
    <n v="600.55799999999999"/>
    <n v="3"/>
    <n v="0.3"/>
    <n v="-8.5794000000000779"/>
  </r>
  <r>
    <x v="125"/>
    <s v="US-2014-134614"/>
    <d v="2014-09-20T00:00:00"/>
    <n v="2014"/>
    <s v="September"/>
    <n v="20"/>
    <x v="1"/>
    <x v="58"/>
    <x v="58"/>
    <x v="0"/>
    <s v="United States"/>
    <s v="Bloomington"/>
    <s v="Illinois"/>
    <n v="61701"/>
    <x v="2"/>
    <x v="121"/>
    <x v="0"/>
    <x v="3"/>
    <x v="121"/>
    <n v="617.70000000000005"/>
    <n v="6"/>
    <n v="0.5"/>
    <n v="-407.68200000000013"/>
  </r>
  <r>
    <x v="126"/>
    <s v="US-2017-107272"/>
    <d v="2017-11-05T00:00:00"/>
    <n v="2017"/>
    <s v="November"/>
    <n v="5"/>
    <x v="1"/>
    <x v="59"/>
    <x v="59"/>
    <x v="0"/>
    <s v="United States"/>
    <s v="Phoenix"/>
    <s v="Arizona"/>
    <n v="85023"/>
    <x v="1"/>
    <x v="122"/>
    <x v="1"/>
    <x v="8"/>
    <x v="122"/>
    <n v="2.3880000000000003"/>
    <n v="2"/>
    <n v="0.7"/>
    <n v="-1.8308"/>
  </r>
  <r>
    <x v="127"/>
    <s v="US-2017-107272"/>
    <d v="2017-11-05T00:00:00"/>
    <n v="2017"/>
    <s v="November"/>
    <n v="5"/>
    <x v="1"/>
    <x v="59"/>
    <x v="59"/>
    <x v="0"/>
    <s v="United States"/>
    <s v="Phoenix"/>
    <s v="Arizona"/>
    <n v="85023"/>
    <x v="1"/>
    <x v="123"/>
    <x v="1"/>
    <x v="4"/>
    <x v="123"/>
    <n v="243.99200000000002"/>
    <n v="7"/>
    <n v="0.2"/>
    <n v="30.498999999999981"/>
  </r>
  <r>
    <x v="128"/>
    <s v="US-2016-125969"/>
    <d v="2016-11-06T00:00:00"/>
    <n v="2016"/>
    <s v="November"/>
    <n v="6"/>
    <x v="0"/>
    <x v="60"/>
    <x v="60"/>
    <x v="2"/>
    <s v="United States"/>
    <s v="Los Angeles"/>
    <s v="California"/>
    <n v="90004"/>
    <x v="1"/>
    <x v="64"/>
    <x v="0"/>
    <x v="1"/>
    <x v="124"/>
    <n v="81.424000000000007"/>
    <n v="2"/>
    <n v="0.2"/>
    <n v="-9.1601999999999961"/>
  </r>
  <r>
    <x v="129"/>
    <s v="US-2016-125969"/>
    <d v="2016-11-06T00:00:00"/>
    <n v="2016"/>
    <s v="November"/>
    <n v="6"/>
    <x v="0"/>
    <x v="60"/>
    <x v="60"/>
    <x v="2"/>
    <s v="United States"/>
    <s v="Los Angeles"/>
    <s v="California"/>
    <n v="90004"/>
    <x v="1"/>
    <x v="124"/>
    <x v="0"/>
    <x v="5"/>
    <x v="125"/>
    <n v="238.56"/>
    <n v="3"/>
    <n v="0"/>
    <n v="26.241599999999977"/>
  </r>
  <r>
    <x v="130"/>
    <s v="US-2017-164147"/>
    <d v="2017-02-02T00:00:00"/>
    <n v="2017"/>
    <s v="Februari"/>
    <n v="2"/>
    <x v="2"/>
    <x v="61"/>
    <x v="61"/>
    <x v="1"/>
    <s v="United States"/>
    <s v="Columbus"/>
    <s v="Ohio"/>
    <n v="43229"/>
    <x v="3"/>
    <x v="125"/>
    <x v="2"/>
    <x v="7"/>
    <x v="126"/>
    <n v="59.969999999999992"/>
    <n v="5"/>
    <n v="0.4"/>
    <n v="-11.993999999999993"/>
  </r>
  <r>
    <x v="131"/>
    <s v="US-2017-164147"/>
    <d v="2017-02-02T00:00:00"/>
    <n v="2017"/>
    <s v="Februari"/>
    <n v="2"/>
    <x v="2"/>
    <x v="61"/>
    <x v="61"/>
    <x v="1"/>
    <s v="United States"/>
    <s v="Columbus"/>
    <s v="Ohio"/>
    <n v="43229"/>
    <x v="3"/>
    <x v="126"/>
    <x v="1"/>
    <x v="10"/>
    <x v="127"/>
    <n v="78.304000000000002"/>
    <n v="2"/>
    <n v="0.2"/>
    <n v="29.363999999999997"/>
  </r>
  <r>
    <x v="132"/>
    <s v="US-2017-164147"/>
    <d v="2017-02-02T00:00:00"/>
    <n v="2017"/>
    <s v="Februari"/>
    <n v="2"/>
    <x v="2"/>
    <x v="61"/>
    <x v="61"/>
    <x v="1"/>
    <s v="United States"/>
    <s v="Columbus"/>
    <s v="Ohio"/>
    <n v="43229"/>
    <x v="3"/>
    <x v="127"/>
    <x v="1"/>
    <x v="13"/>
    <x v="128"/>
    <n v="21.456"/>
    <n v="9"/>
    <n v="0.2"/>
    <n v="6.9731999999999976"/>
  </r>
  <r>
    <x v="133"/>
    <s v="CA-2016-145583"/>
    <d v="2016-10-13T00:00:00"/>
    <n v="2016"/>
    <s v="Oktober"/>
    <n v="13"/>
    <x v="1"/>
    <x v="62"/>
    <x v="62"/>
    <x v="0"/>
    <s v="United States"/>
    <s v="Roseville"/>
    <s v="California"/>
    <n v="95661"/>
    <x v="1"/>
    <x v="128"/>
    <x v="1"/>
    <x v="10"/>
    <x v="129"/>
    <n v="20.04"/>
    <n v="3"/>
    <n v="0"/>
    <n v="9.6191999999999993"/>
  </r>
  <r>
    <x v="134"/>
    <s v="CA-2016-145583"/>
    <d v="2016-10-13T00:00:00"/>
    <n v="2016"/>
    <s v="Oktober"/>
    <n v="13"/>
    <x v="1"/>
    <x v="62"/>
    <x v="62"/>
    <x v="0"/>
    <s v="United States"/>
    <s v="Roseville"/>
    <s v="California"/>
    <n v="95661"/>
    <x v="1"/>
    <x v="129"/>
    <x v="1"/>
    <x v="10"/>
    <x v="130"/>
    <n v="35.44"/>
    <n v="1"/>
    <n v="0"/>
    <n v="16.656799999999997"/>
  </r>
  <r>
    <x v="135"/>
    <s v="CA-2016-145583"/>
    <d v="2016-10-13T00:00:00"/>
    <n v="2016"/>
    <s v="Oktober"/>
    <n v="13"/>
    <x v="1"/>
    <x v="62"/>
    <x v="62"/>
    <x v="0"/>
    <s v="United States"/>
    <s v="Roseville"/>
    <s v="California"/>
    <n v="95661"/>
    <x v="1"/>
    <x v="130"/>
    <x v="1"/>
    <x v="6"/>
    <x v="131"/>
    <n v="11.52"/>
    <n v="4"/>
    <n v="0"/>
    <n v="3.4559999999999995"/>
  </r>
  <r>
    <x v="136"/>
    <s v="CA-2016-145583"/>
    <d v="2016-10-13T00:00:00"/>
    <n v="2016"/>
    <s v="Oktober"/>
    <n v="13"/>
    <x v="1"/>
    <x v="62"/>
    <x v="62"/>
    <x v="0"/>
    <s v="United States"/>
    <s v="Roseville"/>
    <s v="California"/>
    <n v="95661"/>
    <x v="1"/>
    <x v="131"/>
    <x v="1"/>
    <x v="13"/>
    <x v="132"/>
    <n v="4.0199999999999996"/>
    <n v="2"/>
    <n v="0"/>
    <n v="1.9697999999999998"/>
  </r>
  <r>
    <x v="137"/>
    <s v="CA-2016-145583"/>
    <d v="2016-10-13T00:00:00"/>
    <n v="2016"/>
    <s v="Oktober"/>
    <n v="13"/>
    <x v="1"/>
    <x v="62"/>
    <x v="62"/>
    <x v="0"/>
    <s v="United States"/>
    <s v="Roseville"/>
    <s v="California"/>
    <n v="95661"/>
    <x v="1"/>
    <x v="132"/>
    <x v="1"/>
    <x v="8"/>
    <x v="133"/>
    <n v="76.176000000000002"/>
    <n v="3"/>
    <n v="0.2"/>
    <n v="26.661599999999996"/>
  </r>
  <r>
    <x v="138"/>
    <s v="CA-2016-145583"/>
    <d v="2016-10-13T00:00:00"/>
    <n v="2016"/>
    <s v="Oktober"/>
    <n v="13"/>
    <x v="1"/>
    <x v="62"/>
    <x v="62"/>
    <x v="0"/>
    <s v="United States"/>
    <s v="Roseville"/>
    <s v="California"/>
    <n v="95661"/>
    <x v="1"/>
    <x v="133"/>
    <x v="1"/>
    <x v="14"/>
    <x v="134"/>
    <n v="65.88"/>
    <n v="6"/>
    <n v="0"/>
    <n v="18.446400000000004"/>
  </r>
  <r>
    <x v="139"/>
    <s v="CA-2016-145583"/>
    <d v="2016-10-13T00:00:00"/>
    <n v="2016"/>
    <s v="Oktober"/>
    <n v="13"/>
    <x v="1"/>
    <x v="62"/>
    <x v="62"/>
    <x v="0"/>
    <s v="United States"/>
    <s v="Roseville"/>
    <s v="California"/>
    <n v="95661"/>
    <x v="1"/>
    <x v="50"/>
    <x v="0"/>
    <x v="5"/>
    <x v="50"/>
    <n v="43.120000000000005"/>
    <n v="14"/>
    <n v="0"/>
    <n v="20.697599999999998"/>
  </r>
  <r>
    <x v="140"/>
    <s v="CA-2016-110366"/>
    <d v="2016-09-05T00:00:00"/>
    <n v="2016"/>
    <s v="September"/>
    <n v="5"/>
    <x v="0"/>
    <x v="63"/>
    <x v="63"/>
    <x v="1"/>
    <s v="United States"/>
    <s v="Philadelphia"/>
    <s v="Pennsylvania"/>
    <n v="19140"/>
    <x v="3"/>
    <x v="28"/>
    <x v="0"/>
    <x v="5"/>
    <x v="28"/>
    <n v="82.800000000000011"/>
    <n v="2"/>
    <n v="0.2"/>
    <n v="10.349999999999994"/>
  </r>
  <r>
    <x v="141"/>
    <s v="CA-2017-106180"/>
    <d v="2017-09-18T00:00:00"/>
    <n v="2017"/>
    <s v="September"/>
    <n v="18"/>
    <x v="1"/>
    <x v="64"/>
    <x v="64"/>
    <x v="1"/>
    <s v="United States"/>
    <s v="San Francisco"/>
    <s v="California"/>
    <n v="94122"/>
    <x v="1"/>
    <x v="134"/>
    <x v="1"/>
    <x v="6"/>
    <x v="135"/>
    <n v="8.82"/>
    <n v="3"/>
    <n v="0"/>
    <n v="2.3814000000000002"/>
  </r>
  <r>
    <x v="142"/>
    <s v="CA-2017-106180"/>
    <d v="2017-09-18T00:00:00"/>
    <n v="2017"/>
    <s v="September"/>
    <n v="18"/>
    <x v="1"/>
    <x v="64"/>
    <x v="64"/>
    <x v="1"/>
    <s v="United States"/>
    <s v="San Francisco"/>
    <s v="California"/>
    <n v="94122"/>
    <x v="1"/>
    <x v="135"/>
    <x v="1"/>
    <x v="12"/>
    <x v="136"/>
    <n v="10.86"/>
    <n v="3"/>
    <n v="0"/>
    <n v="5.1042000000000005"/>
  </r>
  <r>
    <x v="143"/>
    <s v="CA-2017-106180"/>
    <d v="2017-09-18T00:00:00"/>
    <n v="2017"/>
    <s v="September"/>
    <n v="18"/>
    <x v="1"/>
    <x v="64"/>
    <x v="64"/>
    <x v="1"/>
    <s v="United States"/>
    <s v="San Francisco"/>
    <s v="California"/>
    <n v="94122"/>
    <x v="1"/>
    <x v="136"/>
    <x v="1"/>
    <x v="10"/>
    <x v="137"/>
    <n v="143.69999999999999"/>
    <n v="3"/>
    <n v="0"/>
    <n v="68.975999999999999"/>
  </r>
  <r>
    <x v="144"/>
    <s v="CA-2017-155376"/>
    <d v="2017-12-22T00:00:00"/>
    <n v="2017"/>
    <s v="Desember"/>
    <n v="22"/>
    <x v="1"/>
    <x v="65"/>
    <x v="65"/>
    <x v="0"/>
    <s v="United States"/>
    <s v="Independence"/>
    <s v="Missouri"/>
    <n v="64055"/>
    <x v="2"/>
    <x v="137"/>
    <x v="1"/>
    <x v="9"/>
    <x v="138"/>
    <n v="839.43000000000006"/>
    <n v="3"/>
    <n v="0"/>
    <n v="218.25179999999997"/>
  </r>
  <r>
    <x v="145"/>
    <s v="CA-2015-110744"/>
    <d v="2015-09-07T00:00:00"/>
    <n v="2015"/>
    <s v="September"/>
    <n v="7"/>
    <x v="1"/>
    <x v="66"/>
    <x v="66"/>
    <x v="0"/>
    <s v="United States"/>
    <s v="Pasadena"/>
    <s v="California"/>
    <n v="91104"/>
    <x v="1"/>
    <x v="82"/>
    <x v="1"/>
    <x v="4"/>
    <x v="82"/>
    <n v="671.93"/>
    <n v="7"/>
    <n v="0"/>
    <n v="20.157899999999998"/>
  </r>
  <r>
    <x v="146"/>
    <s v="CA-2014-110072"/>
    <d v="2014-10-22T00:00:00"/>
    <n v="2014"/>
    <s v="Oktober"/>
    <n v="22"/>
    <x v="1"/>
    <x v="67"/>
    <x v="67"/>
    <x v="2"/>
    <s v="United States"/>
    <s v="Newark"/>
    <s v="Ohio"/>
    <n v="43055"/>
    <x v="3"/>
    <x v="138"/>
    <x v="0"/>
    <x v="5"/>
    <x v="139"/>
    <n v="93.888000000000005"/>
    <n v="4"/>
    <n v="0.2"/>
    <n v="12.90959999999999"/>
  </r>
  <r>
    <x v="147"/>
    <s v="CA-2016-114489"/>
    <d v="2016-12-05T00:00:00"/>
    <n v="2016"/>
    <s v="Desember"/>
    <n v="5"/>
    <x v="1"/>
    <x v="68"/>
    <x v="68"/>
    <x v="1"/>
    <s v="United States"/>
    <s v="Franklin"/>
    <s v="Wisconsin"/>
    <n v="53132"/>
    <x v="2"/>
    <x v="139"/>
    <x v="2"/>
    <x v="7"/>
    <x v="140"/>
    <n v="384.45000000000005"/>
    <n v="11"/>
    <n v="0"/>
    <n v="103.80150000000003"/>
  </r>
  <r>
    <x v="148"/>
    <s v="CA-2016-114489"/>
    <d v="2016-12-05T00:00:00"/>
    <n v="2016"/>
    <s v="Desember"/>
    <n v="5"/>
    <x v="1"/>
    <x v="68"/>
    <x v="68"/>
    <x v="1"/>
    <s v="United States"/>
    <s v="Franklin"/>
    <s v="Wisconsin"/>
    <n v="53132"/>
    <x v="2"/>
    <x v="140"/>
    <x v="2"/>
    <x v="7"/>
    <x v="141"/>
    <n v="149.97"/>
    <n v="3"/>
    <n v="0"/>
    <n v="5.9987999999999815"/>
  </r>
  <r>
    <x v="149"/>
    <s v="CA-2016-114489"/>
    <d v="2016-12-05T00:00:00"/>
    <n v="2016"/>
    <s v="Desember"/>
    <n v="5"/>
    <x v="1"/>
    <x v="68"/>
    <x v="68"/>
    <x v="1"/>
    <s v="United States"/>
    <s v="Franklin"/>
    <s v="Wisconsin"/>
    <n v="53132"/>
    <x v="2"/>
    <x v="1"/>
    <x v="0"/>
    <x v="1"/>
    <x v="1"/>
    <n v="1951.84"/>
    <n v="8"/>
    <n v="0"/>
    <n v="585.55199999999991"/>
  </r>
  <r>
    <x v="150"/>
    <s v="CA-2016-114489"/>
    <d v="2016-12-05T00:00:00"/>
    <n v="2016"/>
    <s v="Desember"/>
    <n v="5"/>
    <x v="1"/>
    <x v="68"/>
    <x v="68"/>
    <x v="1"/>
    <s v="United States"/>
    <s v="Franklin"/>
    <s v="Wisconsin"/>
    <n v="53132"/>
    <x v="2"/>
    <x v="141"/>
    <x v="1"/>
    <x v="8"/>
    <x v="142"/>
    <n v="171.55"/>
    <n v="5"/>
    <n v="0"/>
    <n v="80.628500000000003"/>
  </r>
  <r>
    <x v="151"/>
    <s v="CA-2016-158834"/>
    <d v="2016-03-13T00:00:00"/>
    <n v="2016"/>
    <s v="Maret"/>
    <n v="13"/>
    <x v="2"/>
    <x v="69"/>
    <x v="69"/>
    <x v="2"/>
    <s v="United States"/>
    <s v="Scottsdale"/>
    <s v="Arizona"/>
    <n v="85254"/>
    <x v="1"/>
    <x v="142"/>
    <x v="1"/>
    <x v="9"/>
    <x v="143"/>
    <n v="157.91999999999999"/>
    <n v="5"/>
    <n v="0.2"/>
    <n v="17.765999999999991"/>
  </r>
  <r>
    <x v="152"/>
    <s v="CA-2016-158834"/>
    <d v="2016-03-13T00:00:00"/>
    <n v="2016"/>
    <s v="Maret"/>
    <n v="13"/>
    <x v="2"/>
    <x v="69"/>
    <x v="69"/>
    <x v="2"/>
    <s v="United States"/>
    <s v="Scottsdale"/>
    <s v="Arizona"/>
    <n v="85254"/>
    <x v="1"/>
    <x v="143"/>
    <x v="2"/>
    <x v="7"/>
    <x v="144"/>
    <n v="203.184"/>
    <n v="2"/>
    <n v="0.2"/>
    <n v="15.238799999999991"/>
  </r>
  <r>
    <x v="153"/>
    <s v="CA-2015-124919"/>
    <d v="2015-05-31T00:00:00"/>
    <n v="2015"/>
    <s v="Mei"/>
    <n v="31"/>
    <x v="2"/>
    <x v="70"/>
    <x v="70"/>
    <x v="1"/>
    <s v="United States"/>
    <s v="San Jose"/>
    <s v="California"/>
    <n v="95123"/>
    <x v="1"/>
    <x v="144"/>
    <x v="1"/>
    <x v="10"/>
    <x v="145"/>
    <n v="58.379999999999995"/>
    <n v="7"/>
    <n v="0"/>
    <n v="26.270999999999994"/>
  </r>
  <r>
    <x v="154"/>
    <s v="CA-2015-124919"/>
    <d v="2015-05-31T00:00:00"/>
    <n v="2015"/>
    <s v="Mei"/>
    <n v="31"/>
    <x v="2"/>
    <x v="70"/>
    <x v="70"/>
    <x v="1"/>
    <s v="United States"/>
    <s v="San Jose"/>
    <s v="California"/>
    <n v="95123"/>
    <x v="1"/>
    <x v="145"/>
    <x v="1"/>
    <x v="10"/>
    <x v="146"/>
    <n v="105.52"/>
    <n v="4"/>
    <n v="0"/>
    <n v="48.539199999999994"/>
  </r>
  <r>
    <x v="155"/>
    <s v="CA-2015-124919"/>
    <d v="2015-05-31T00:00:00"/>
    <n v="2015"/>
    <s v="Mei"/>
    <n v="31"/>
    <x v="2"/>
    <x v="70"/>
    <x v="70"/>
    <x v="1"/>
    <s v="United States"/>
    <s v="San Jose"/>
    <s v="California"/>
    <n v="95123"/>
    <x v="1"/>
    <x v="146"/>
    <x v="1"/>
    <x v="4"/>
    <x v="147"/>
    <n v="80.88"/>
    <n v="6"/>
    <n v="0"/>
    <n v="21.028799999999997"/>
  </r>
  <r>
    <x v="156"/>
    <s v="CA-2015-118948"/>
    <d v="2015-05-28T00:00:00"/>
    <n v="2015"/>
    <s v="Mei"/>
    <n v="28"/>
    <x v="1"/>
    <x v="71"/>
    <x v="71"/>
    <x v="2"/>
    <s v="United States"/>
    <s v="Seattle"/>
    <s v="Washington"/>
    <n v="98105"/>
    <x v="1"/>
    <x v="147"/>
    <x v="1"/>
    <x v="6"/>
    <x v="148"/>
    <n v="6.63"/>
    <n v="3"/>
    <n v="0"/>
    <n v="1.7901"/>
  </r>
  <r>
    <x v="157"/>
    <s v="CA-2014-104269"/>
    <d v="2014-03-01T00:00:00"/>
    <n v="2014"/>
    <s v="Maret"/>
    <n v="1"/>
    <x v="0"/>
    <x v="72"/>
    <x v="72"/>
    <x v="0"/>
    <s v="United States"/>
    <s v="Seattle"/>
    <s v="Washington"/>
    <n v="98115"/>
    <x v="1"/>
    <x v="120"/>
    <x v="0"/>
    <x v="1"/>
    <x v="120"/>
    <n v="457.56800000000004"/>
    <n v="2"/>
    <n v="0.2"/>
    <n v="51.476399999999941"/>
  </r>
  <r>
    <x v="158"/>
    <s v="CA-2016-114104"/>
    <d v="2016-11-20T00:00:00"/>
    <n v="2016"/>
    <s v="November"/>
    <n v="20"/>
    <x v="1"/>
    <x v="73"/>
    <x v="73"/>
    <x v="0"/>
    <s v="United States"/>
    <s v="Edmond"/>
    <s v="Oklahoma"/>
    <n v="73034"/>
    <x v="2"/>
    <x v="148"/>
    <x v="1"/>
    <x v="2"/>
    <x v="149"/>
    <n v="14.62"/>
    <n v="2"/>
    <n v="0"/>
    <n v="6.8713999999999995"/>
  </r>
  <r>
    <x v="159"/>
    <s v="CA-2016-114104"/>
    <d v="2016-11-20T00:00:00"/>
    <n v="2016"/>
    <s v="November"/>
    <n v="20"/>
    <x v="1"/>
    <x v="73"/>
    <x v="73"/>
    <x v="0"/>
    <s v="United States"/>
    <s v="Edmond"/>
    <s v="Oklahoma"/>
    <n v="73034"/>
    <x v="2"/>
    <x v="149"/>
    <x v="2"/>
    <x v="7"/>
    <x v="150"/>
    <n v="944.93000000000006"/>
    <n v="7"/>
    <n v="0"/>
    <n v="236.23250000000002"/>
  </r>
  <r>
    <x v="160"/>
    <s v="CA-2016-162733"/>
    <d v="2016-05-11T00:00:00"/>
    <n v="2016"/>
    <s v="Mei"/>
    <n v="11"/>
    <x v="2"/>
    <x v="74"/>
    <x v="74"/>
    <x v="0"/>
    <s v="United States"/>
    <s v="Los Angeles"/>
    <s v="California"/>
    <n v="90045"/>
    <x v="1"/>
    <x v="150"/>
    <x v="1"/>
    <x v="10"/>
    <x v="151"/>
    <n v="5.98"/>
    <n v="1"/>
    <n v="0"/>
    <n v="2.6909999999999998"/>
  </r>
  <r>
    <x v="161"/>
    <s v="CA-2015-119697"/>
    <d v="2015-12-28T00:00:00"/>
    <n v="2015"/>
    <s v="Desember"/>
    <n v="28"/>
    <x v="0"/>
    <x v="75"/>
    <x v="75"/>
    <x v="0"/>
    <s v="United States"/>
    <s v="Philadelphia"/>
    <s v="Pennsylvania"/>
    <n v="19134"/>
    <x v="3"/>
    <x v="151"/>
    <x v="2"/>
    <x v="11"/>
    <x v="152"/>
    <n v="54.384000000000007"/>
    <n v="2"/>
    <n v="0.2"/>
    <n v="1.359599999999995"/>
  </r>
  <r>
    <x v="162"/>
    <s v="CA-2016-154508"/>
    <d v="2016-11-16T00:00:00"/>
    <n v="2016"/>
    <s v="November"/>
    <n v="16"/>
    <x v="1"/>
    <x v="76"/>
    <x v="76"/>
    <x v="0"/>
    <s v="United States"/>
    <s v="Carlsbad"/>
    <s v="New Mexico"/>
    <n v="88220"/>
    <x v="1"/>
    <x v="152"/>
    <x v="1"/>
    <x v="12"/>
    <x v="153"/>
    <n v="28.4"/>
    <n v="5"/>
    <n v="0"/>
    <n v="13.347999999999997"/>
  </r>
  <r>
    <x v="163"/>
    <s v="CA-2016-113817"/>
    <d v="2016-11-07T00:00:00"/>
    <n v="2016"/>
    <s v="November"/>
    <n v="7"/>
    <x v="1"/>
    <x v="77"/>
    <x v="77"/>
    <x v="0"/>
    <s v="United States"/>
    <s v="Seattle"/>
    <s v="Washington"/>
    <n v="98115"/>
    <x v="1"/>
    <x v="153"/>
    <x v="1"/>
    <x v="8"/>
    <x v="154"/>
    <n v="27.680000000000003"/>
    <n v="2"/>
    <n v="0.2"/>
    <n v="9.6879999999999988"/>
  </r>
  <r>
    <x v="164"/>
    <s v="CA-2014-139892"/>
    <d v="2014-09-08T00:00:00"/>
    <n v="2014"/>
    <s v="September"/>
    <n v="8"/>
    <x v="1"/>
    <x v="78"/>
    <x v="78"/>
    <x v="0"/>
    <s v="United States"/>
    <s v="San Antonio"/>
    <s v="Texas"/>
    <n v="78207"/>
    <x v="2"/>
    <x v="154"/>
    <x v="1"/>
    <x v="6"/>
    <x v="155"/>
    <n v="9.9359999999999999"/>
    <n v="3"/>
    <n v="0.2"/>
    <n v="2.7324000000000002"/>
  </r>
  <r>
    <x v="165"/>
    <s v="CA-2014-139892"/>
    <d v="2014-09-08T00:00:00"/>
    <n v="2014"/>
    <s v="September"/>
    <n v="8"/>
    <x v="1"/>
    <x v="78"/>
    <x v="78"/>
    <x v="0"/>
    <s v="United States"/>
    <s v="San Antonio"/>
    <s v="Texas"/>
    <n v="78207"/>
    <x v="2"/>
    <x v="155"/>
    <x v="2"/>
    <x v="15"/>
    <x v="156"/>
    <n v="8159.9519999999993"/>
    <n v="8"/>
    <n v="0.4"/>
    <n v="-1359.992000000002"/>
  </r>
  <r>
    <x v="166"/>
    <s v="CA-2014-139892"/>
    <d v="2014-09-08T00:00:00"/>
    <n v="2014"/>
    <s v="September"/>
    <n v="8"/>
    <x v="1"/>
    <x v="78"/>
    <x v="78"/>
    <x v="0"/>
    <s v="United States"/>
    <s v="San Antonio"/>
    <s v="Texas"/>
    <n v="78207"/>
    <x v="2"/>
    <x v="156"/>
    <x v="1"/>
    <x v="4"/>
    <x v="157"/>
    <n v="275.928"/>
    <n v="3"/>
    <n v="0.2"/>
    <n v="-58.634699999999995"/>
  </r>
  <r>
    <x v="167"/>
    <s v="CA-2014-139892"/>
    <d v="2014-09-08T00:00:00"/>
    <n v="2014"/>
    <s v="September"/>
    <n v="8"/>
    <x v="1"/>
    <x v="78"/>
    <x v="78"/>
    <x v="0"/>
    <s v="United States"/>
    <s v="San Antonio"/>
    <s v="Texas"/>
    <n v="78207"/>
    <x v="2"/>
    <x v="157"/>
    <x v="0"/>
    <x v="1"/>
    <x v="158"/>
    <n v="1740.0599999999997"/>
    <n v="9"/>
    <n v="0.3"/>
    <n v="-24.858000000000175"/>
  </r>
  <r>
    <x v="168"/>
    <s v="CA-2014-139892"/>
    <d v="2014-09-08T00:00:00"/>
    <n v="2014"/>
    <s v="September"/>
    <n v="8"/>
    <x v="1"/>
    <x v="78"/>
    <x v="78"/>
    <x v="0"/>
    <s v="United States"/>
    <s v="San Antonio"/>
    <s v="Texas"/>
    <n v="78207"/>
    <x v="2"/>
    <x v="158"/>
    <x v="1"/>
    <x v="6"/>
    <x v="159"/>
    <n v="32.064"/>
    <n v="6"/>
    <n v="0.2"/>
    <n v="6.8135999999999974"/>
  </r>
  <r>
    <x v="169"/>
    <s v="CA-2014-139892"/>
    <d v="2014-09-08T00:00:00"/>
    <n v="2014"/>
    <s v="September"/>
    <n v="8"/>
    <x v="1"/>
    <x v="78"/>
    <x v="78"/>
    <x v="0"/>
    <s v="United States"/>
    <s v="San Antonio"/>
    <s v="Texas"/>
    <n v="78207"/>
    <x v="2"/>
    <x v="159"/>
    <x v="1"/>
    <x v="9"/>
    <x v="160"/>
    <n v="177.97999999999996"/>
    <n v="5"/>
    <n v="0.8"/>
    <n v="-453.84900000000005"/>
  </r>
  <r>
    <x v="170"/>
    <s v="CA-2014-139892"/>
    <d v="2014-09-08T00:00:00"/>
    <n v="2014"/>
    <s v="September"/>
    <n v="8"/>
    <x v="1"/>
    <x v="78"/>
    <x v="78"/>
    <x v="0"/>
    <s v="United States"/>
    <s v="San Antonio"/>
    <s v="Texas"/>
    <n v="78207"/>
    <x v="2"/>
    <x v="160"/>
    <x v="2"/>
    <x v="7"/>
    <x v="161"/>
    <n v="143.976"/>
    <n v="3"/>
    <n v="0.2"/>
    <n v="8.998500000000007"/>
  </r>
  <r>
    <x v="171"/>
    <s v="CA-2014-118962"/>
    <d v="2014-08-05T00:00:00"/>
    <n v="2014"/>
    <s v="Agustus"/>
    <n v="5"/>
    <x v="1"/>
    <x v="79"/>
    <x v="79"/>
    <x v="0"/>
    <s v="United States"/>
    <s v="Los Angeles"/>
    <s v="California"/>
    <n v="90004"/>
    <x v="1"/>
    <x v="161"/>
    <x v="1"/>
    <x v="10"/>
    <x v="162"/>
    <n v="20.94"/>
    <n v="3"/>
    <n v="0"/>
    <n v="9.841800000000001"/>
  </r>
  <r>
    <x v="172"/>
    <s v="CA-2014-118962"/>
    <d v="2014-08-05T00:00:00"/>
    <n v="2014"/>
    <s v="Agustus"/>
    <n v="5"/>
    <x v="1"/>
    <x v="79"/>
    <x v="79"/>
    <x v="0"/>
    <s v="United States"/>
    <s v="Los Angeles"/>
    <s v="California"/>
    <n v="90004"/>
    <x v="1"/>
    <x v="162"/>
    <x v="1"/>
    <x v="10"/>
    <x v="163"/>
    <n v="110.96"/>
    <n v="2"/>
    <n v="0"/>
    <n v="53.260799999999996"/>
  </r>
  <r>
    <x v="173"/>
    <s v="CA-2014-118962"/>
    <d v="2014-08-05T00:00:00"/>
    <n v="2014"/>
    <s v="Agustus"/>
    <n v="5"/>
    <x v="1"/>
    <x v="79"/>
    <x v="79"/>
    <x v="0"/>
    <s v="United States"/>
    <s v="Los Angeles"/>
    <s v="California"/>
    <n v="90004"/>
    <x v="1"/>
    <x v="163"/>
    <x v="0"/>
    <x v="1"/>
    <x v="164"/>
    <n v="340.14400000000006"/>
    <n v="7"/>
    <n v="0.2"/>
    <n v="21.259"/>
  </r>
  <r>
    <x v="174"/>
    <s v="US-2014-100853"/>
    <d v="2014-09-14T00:00:00"/>
    <n v="2014"/>
    <s v="September"/>
    <n v="14"/>
    <x v="1"/>
    <x v="80"/>
    <x v="80"/>
    <x v="1"/>
    <s v="United States"/>
    <s v="Chicago"/>
    <s v="Illinois"/>
    <n v="60623"/>
    <x v="2"/>
    <x v="164"/>
    <x v="1"/>
    <x v="9"/>
    <x v="165"/>
    <n v="52.447999999999993"/>
    <n v="2"/>
    <n v="0.8"/>
    <n v="-131.12000000000003"/>
  </r>
  <r>
    <x v="175"/>
    <s v="US-2014-100853"/>
    <d v="2014-09-14T00:00:00"/>
    <n v="2014"/>
    <s v="September"/>
    <n v="14"/>
    <x v="1"/>
    <x v="80"/>
    <x v="80"/>
    <x v="1"/>
    <s v="United States"/>
    <s v="Chicago"/>
    <s v="Illinois"/>
    <n v="60623"/>
    <x v="2"/>
    <x v="165"/>
    <x v="1"/>
    <x v="2"/>
    <x v="166"/>
    <n v="20.16"/>
    <n v="4"/>
    <n v="0.2"/>
    <n v="6.5519999999999987"/>
  </r>
  <r>
    <x v="176"/>
    <s v="US-2017-152366"/>
    <d v="2017-04-21T00:00:00"/>
    <n v="2017"/>
    <s v="April"/>
    <n v="21"/>
    <x v="0"/>
    <x v="81"/>
    <x v="81"/>
    <x v="0"/>
    <s v="United States"/>
    <s v="Houston"/>
    <s v="Texas"/>
    <n v="77036"/>
    <x v="2"/>
    <x v="166"/>
    <x v="1"/>
    <x v="9"/>
    <x v="167"/>
    <n v="97.263999999999982"/>
    <n v="4"/>
    <n v="0.8"/>
    <n v="-243.16000000000008"/>
  </r>
  <r>
    <x v="177"/>
    <s v="US-2015-101511"/>
    <d v="2015-11-21T00:00:00"/>
    <n v="2015"/>
    <s v="November"/>
    <n v="21"/>
    <x v="0"/>
    <x v="32"/>
    <x v="32"/>
    <x v="0"/>
    <s v="United States"/>
    <s v="Newark"/>
    <s v="Ohio"/>
    <n v="43055"/>
    <x v="3"/>
    <x v="167"/>
    <x v="0"/>
    <x v="1"/>
    <x v="168"/>
    <n v="396.80200000000002"/>
    <n v="7"/>
    <n v="0.3"/>
    <n v="-11.337199999999939"/>
  </r>
  <r>
    <x v="178"/>
    <s v="US-2015-101511"/>
    <d v="2015-11-21T00:00:00"/>
    <n v="2015"/>
    <s v="November"/>
    <n v="21"/>
    <x v="0"/>
    <x v="32"/>
    <x v="32"/>
    <x v="0"/>
    <s v="United States"/>
    <s v="Newark"/>
    <s v="Ohio"/>
    <n v="43055"/>
    <x v="3"/>
    <x v="168"/>
    <x v="1"/>
    <x v="14"/>
    <x v="169"/>
    <n v="15.88"/>
    <n v="5"/>
    <n v="0.2"/>
    <n v="-3.771500000000001"/>
  </r>
  <r>
    <x v="179"/>
    <s v="CA-2015-137225"/>
    <d v="2015-12-15T00:00:00"/>
    <n v="2015"/>
    <s v="Desember"/>
    <n v="15"/>
    <x v="1"/>
    <x v="82"/>
    <x v="82"/>
    <x v="2"/>
    <s v="United States"/>
    <s v="New York City"/>
    <s v="New York"/>
    <n v="10009"/>
    <x v="3"/>
    <x v="169"/>
    <x v="1"/>
    <x v="6"/>
    <x v="170"/>
    <n v="3.28"/>
    <n v="1"/>
    <n v="0"/>
    <n v="1.4104000000000001"/>
  </r>
  <r>
    <x v="180"/>
    <s v="CA-2014-166191"/>
    <d v="2014-12-05T00:00:00"/>
    <n v="2014"/>
    <s v="Desember"/>
    <n v="5"/>
    <x v="0"/>
    <x v="83"/>
    <x v="83"/>
    <x v="1"/>
    <s v="United States"/>
    <s v="Decatur"/>
    <s v="Illinois"/>
    <n v="62521"/>
    <x v="2"/>
    <x v="170"/>
    <x v="1"/>
    <x v="4"/>
    <x v="171"/>
    <n v="24.816000000000003"/>
    <n v="2"/>
    <n v="0.2"/>
    <n v="1.8612000000000002"/>
  </r>
  <r>
    <x v="181"/>
    <s v="CA-2014-166191"/>
    <d v="2014-12-05T00:00:00"/>
    <n v="2014"/>
    <s v="Desember"/>
    <n v="5"/>
    <x v="0"/>
    <x v="83"/>
    <x v="83"/>
    <x v="1"/>
    <s v="United States"/>
    <s v="Decatur"/>
    <s v="Illinois"/>
    <n v="62521"/>
    <x v="2"/>
    <x v="171"/>
    <x v="2"/>
    <x v="11"/>
    <x v="172"/>
    <n v="408.74399999999997"/>
    <n v="7"/>
    <n v="0.2"/>
    <n v="76.639499999999984"/>
  </r>
  <r>
    <x v="182"/>
    <s v="CA-2014-158274"/>
    <d v="2014-11-19T00:00:00"/>
    <n v="2014"/>
    <s v="November"/>
    <n v="19"/>
    <x v="0"/>
    <x v="84"/>
    <x v="84"/>
    <x v="2"/>
    <s v="United States"/>
    <s v="Monroe"/>
    <s v="Louisiana"/>
    <n v="71203"/>
    <x v="0"/>
    <x v="172"/>
    <x v="2"/>
    <x v="7"/>
    <x v="173"/>
    <n v="503.96"/>
    <n v="4"/>
    <n v="0"/>
    <n v="131.02960000000002"/>
  </r>
  <r>
    <x v="183"/>
    <s v="CA-2014-158274"/>
    <d v="2014-11-19T00:00:00"/>
    <n v="2014"/>
    <s v="November"/>
    <n v="19"/>
    <x v="0"/>
    <x v="84"/>
    <x v="84"/>
    <x v="2"/>
    <s v="United States"/>
    <s v="Monroe"/>
    <s v="Louisiana"/>
    <n v="71203"/>
    <x v="0"/>
    <x v="173"/>
    <x v="2"/>
    <x v="7"/>
    <x v="174"/>
    <n v="149.94999999999999"/>
    <n v="5"/>
    <n v="0"/>
    <n v="41.986000000000004"/>
  </r>
  <r>
    <x v="184"/>
    <s v="CA-2014-158274"/>
    <d v="2014-11-19T00:00:00"/>
    <n v="2014"/>
    <s v="November"/>
    <n v="19"/>
    <x v="0"/>
    <x v="84"/>
    <x v="84"/>
    <x v="2"/>
    <s v="United States"/>
    <s v="Monroe"/>
    <s v="Louisiana"/>
    <n v="71203"/>
    <x v="0"/>
    <x v="174"/>
    <x v="2"/>
    <x v="11"/>
    <x v="175"/>
    <n v="29"/>
    <n v="2"/>
    <n v="0"/>
    <n v="7.25"/>
  </r>
  <r>
    <x v="185"/>
    <s v="CA-2016-105018"/>
    <d v="2016-11-28T00:00:00"/>
    <n v="2016"/>
    <s v="November"/>
    <n v="28"/>
    <x v="1"/>
    <x v="85"/>
    <x v="85"/>
    <x v="0"/>
    <s v="United States"/>
    <s v="Fairfield"/>
    <s v="Connecticut"/>
    <n v="6824"/>
    <x v="3"/>
    <x v="175"/>
    <x v="1"/>
    <x v="8"/>
    <x v="176"/>
    <n v="7.16"/>
    <n v="2"/>
    <n v="0"/>
    <n v="3.4367999999999999"/>
  </r>
  <r>
    <x v="186"/>
    <s v="CA-2014-123260"/>
    <d v="2014-08-26T00:00:00"/>
    <n v="2014"/>
    <s v="Agustus"/>
    <n v="26"/>
    <x v="1"/>
    <x v="86"/>
    <x v="86"/>
    <x v="2"/>
    <s v="United States"/>
    <s v="Los Angeles"/>
    <s v="California"/>
    <n v="90032"/>
    <x v="1"/>
    <x v="176"/>
    <x v="2"/>
    <x v="11"/>
    <x v="177"/>
    <n v="176.8"/>
    <n v="8"/>
    <n v="0"/>
    <n v="22.984000000000009"/>
  </r>
  <r>
    <x v="187"/>
    <s v="CA-2016-157000"/>
    <d v="2016-07-16T00:00:00"/>
    <n v="2016"/>
    <s v="Juli"/>
    <n v="16"/>
    <x v="1"/>
    <x v="87"/>
    <x v="87"/>
    <x v="1"/>
    <s v="United States"/>
    <s v="Grand Prairie"/>
    <s v="Texas"/>
    <n v="75051"/>
    <x v="2"/>
    <x v="177"/>
    <x v="1"/>
    <x v="4"/>
    <x v="178"/>
    <n v="37.224000000000004"/>
    <n v="3"/>
    <n v="0.2"/>
    <n v="3.7224000000000004"/>
  </r>
  <r>
    <x v="188"/>
    <s v="CA-2016-157000"/>
    <d v="2016-07-16T00:00:00"/>
    <n v="2016"/>
    <s v="Juli"/>
    <n v="16"/>
    <x v="1"/>
    <x v="87"/>
    <x v="87"/>
    <x v="1"/>
    <s v="United States"/>
    <s v="Grand Prairie"/>
    <s v="Texas"/>
    <n v="75051"/>
    <x v="2"/>
    <x v="144"/>
    <x v="1"/>
    <x v="10"/>
    <x v="145"/>
    <n v="20.016000000000002"/>
    <n v="3"/>
    <n v="0.2"/>
    <n v="6.2549999999999963"/>
  </r>
  <r>
    <x v="189"/>
    <s v="CA-2015-102281"/>
    <d v="2015-10-12T00:00:00"/>
    <n v="2015"/>
    <s v="Oktober"/>
    <n v="12"/>
    <x v="2"/>
    <x v="88"/>
    <x v="88"/>
    <x v="2"/>
    <s v="United States"/>
    <s v="New York City"/>
    <s v="New York"/>
    <n v="10035"/>
    <x v="3"/>
    <x v="178"/>
    <x v="0"/>
    <x v="0"/>
    <x v="179"/>
    <n v="899.13600000000008"/>
    <n v="4"/>
    <n v="0.2"/>
    <n v="112.39199999999991"/>
  </r>
  <r>
    <x v="190"/>
    <s v="CA-2015-102281"/>
    <d v="2015-10-12T00:00:00"/>
    <n v="2015"/>
    <s v="Oktober"/>
    <n v="12"/>
    <x v="2"/>
    <x v="88"/>
    <x v="88"/>
    <x v="2"/>
    <s v="United States"/>
    <s v="New York City"/>
    <s v="New York"/>
    <n v="10035"/>
    <x v="3"/>
    <x v="179"/>
    <x v="2"/>
    <x v="7"/>
    <x v="180"/>
    <n v="71.760000000000005"/>
    <n v="6"/>
    <n v="0"/>
    <n v="20.092800000000004"/>
  </r>
  <r>
    <x v="191"/>
    <s v="CA-2015-102281"/>
    <d v="2015-10-12T00:00:00"/>
    <n v="2015"/>
    <s v="Oktober"/>
    <n v="12"/>
    <x v="2"/>
    <x v="88"/>
    <x v="88"/>
    <x v="2"/>
    <s v="United States"/>
    <s v="New York City"/>
    <s v="New York"/>
    <n v="10035"/>
    <x v="3"/>
    <x v="180"/>
    <x v="1"/>
    <x v="10"/>
    <x v="181"/>
    <n v="51.84"/>
    <n v="8"/>
    <n v="0"/>
    <n v="24.883200000000002"/>
  </r>
  <r>
    <x v="192"/>
    <s v="CA-2015-102281"/>
    <d v="2015-10-12T00:00:00"/>
    <n v="2015"/>
    <s v="Oktober"/>
    <n v="12"/>
    <x v="2"/>
    <x v="88"/>
    <x v="88"/>
    <x v="2"/>
    <s v="United States"/>
    <s v="New York City"/>
    <s v="New York"/>
    <n v="10035"/>
    <x v="3"/>
    <x v="37"/>
    <x v="0"/>
    <x v="0"/>
    <x v="37"/>
    <n v="626.35200000000009"/>
    <n v="3"/>
    <n v="0.2"/>
    <n v="46.976400000000012"/>
  </r>
  <r>
    <x v="193"/>
    <s v="CA-2015-102281"/>
    <d v="2015-10-12T00:00:00"/>
    <n v="2015"/>
    <s v="Oktober"/>
    <n v="12"/>
    <x v="2"/>
    <x v="88"/>
    <x v="88"/>
    <x v="2"/>
    <s v="United States"/>
    <s v="New York City"/>
    <s v="New York"/>
    <n v="10035"/>
    <x v="3"/>
    <x v="181"/>
    <x v="1"/>
    <x v="6"/>
    <x v="182"/>
    <n v="19.899999999999999"/>
    <n v="5"/>
    <n v="0"/>
    <n v="6.5669999999999984"/>
  </r>
  <r>
    <x v="194"/>
    <s v="CA-2015-131457"/>
    <d v="2015-10-31T00:00:00"/>
    <n v="2015"/>
    <s v="Oktober"/>
    <n v="31"/>
    <x v="1"/>
    <x v="89"/>
    <x v="89"/>
    <x v="1"/>
    <s v="United States"/>
    <s v="Redlands"/>
    <s v="California"/>
    <n v="92374"/>
    <x v="1"/>
    <x v="29"/>
    <x v="1"/>
    <x v="12"/>
    <x v="29"/>
    <n v="14.280000000000001"/>
    <n v="7"/>
    <n v="0"/>
    <n v="6.7115999999999989"/>
  </r>
  <r>
    <x v="195"/>
    <s v="CA-2014-140004"/>
    <d v="2014-03-21T00:00:00"/>
    <n v="2014"/>
    <s v="Maret"/>
    <n v="21"/>
    <x v="1"/>
    <x v="90"/>
    <x v="90"/>
    <x v="0"/>
    <s v="United States"/>
    <s v="Hamilton"/>
    <s v="Ohio"/>
    <n v="45011"/>
    <x v="3"/>
    <x v="182"/>
    <x v="1"/>
    <x v="6"/>
    <x v="183"/>
    <n v="7.4080000000000004"/>
    <n v="2"/>
    <n v="0.2"/>
    <n v="1.2037999999999995"/>
  </r>
  <r>
    <x v="196"/>
    <s v="CA-2014-140004"/>
    <d v="2014-03-21T00:00:00"/>
    <n v="2014"/>
    <s v="Maret"/>
    <n v="21"/>
    <x v="1"/>
    <x v="90"/>
    <x v="90"/>
    <x v="0"/>
    <s v="United States"/>
    <s v="Hamilton"/>
    <s v="Ohio"/>
    <n v="45011"/>
    <x v="3"/>
    <x v="183"/>
    <x v="1"/>
    <x v="6"/>
    <x v="184"/>
    <n v="6.048"/>
    <n v="3"/>
    <n v="0.2"/>
    <n v="1.5876000000000006"/>
  </r>
  <r>
    <x v="197"/>
    <s v="CA-2017-107720"/>
    <d v="2017-11-06T00:00:00"/>
    <n v="2017"/>
    <s v="November"/>
    <n v="6"/>
    <x v="1"/>
    <x v="91"/>
    <x v="91"/>
    <x v="2"/>
    <s v="United States"/>
    <s v="Westfield"/>
    <s v="New Jersey"/>
    <n v="7090"/>
    <x v="3"/>
    <x v="184"/>
    <x v="1"/>
    <x v="4"/>
    <x v="185"/>
    <n v="46.26"/>
    <n v="3"/>
    <n v="0"/>
    <n v="12.0276"/>
  </r>
  <r>
    <x v="198"/>
    <s v="US-2017-124303"/>
    <d v="2017-07-06T00:00:00"/>
    <n v="2017"/>
    <s v="Juli"/>
    <n v="6"/>
    <x v="1"/>
    <x v="92"/>
    <x v="92"/>
    <x v="1"/>
    <s v="United States"/>
    <s v="Philadelphia"/>
    <s v="Pennsylvania"/>
    <n v="19120"/>
    <x v="3"/>
    <x v="185"/>
    <x v="1"/>
    <x v="8"/>
    <x v="186"/>
    <n v="2.9460000000000006"/>
    <n v="2"/>
    <n v="0.7"/>
    <n v="-2.2585999999999995"/>
  </r>
  <r>
    <x v="199"/>
    <s v="US-2017-124303"/>
    <d v="2017-07-06T00:00:00"/>
    <n v="2017"/>
    <s v="Juli"/>
    <n v="6"/>
    <x v="1"/>
    <x v="92"/>
    <x v="92"/>
    <x v="1"/>
    <s v="United States"/>
    <s v="Philadelphia"/>
    <s v="Pennsylvania"/>
    <n v="19120"/>
    <x v="3"/>
    <x v="186"/>
    <x v="1"/>
    <x v="10"/>
    <x v="187"/>
    <n v="16.056000000000001"/>
    <n v="3"/>
    <n v="0.2"/>
    <n v="5.8203000000000005"/>
  </r>
  <r>
    <x v="200"/>
    <s v="CA-2017-105074"/>
    <d v="2017-06-24T00:00:00"/>
    <n v="2017"/>
    <s v="Juni"/>
    <n v="24"/>
    <x v="1"/>
    <x v="93"/>
    <x v="93"/>
    <x v="0"/>
    <s v="United States"/>
    <s v="Akron"/>
    <s v="Ohio"/>
    <n v="44312"/>
    <x v="3"/>
    <x v="187"/>
    <x v="1"/>
    <x v="10"/>
    <x v="188"/>
    <n v="21.744000000000003"/>
    <n v="3"/>
    <n v="0.2"/>
    <n v="6.794999999999999"/>
  </r>
  <r>
    <x v="201"/>
    <s v="CA-2014-133690"/>
    <d v="2014-08-03T00:00:00"/>
    <n v="2014"/>
    <s v="Agustus"/>
    <n v="3"/>
    <x v="2"/>
    <x v="94"/>
    <x v="94"/>
    <x v="0"/>
    <s v="United States"/>
    <s v="Denver"/>
    <s v="Colorado"/>
    <n v="80219"/>
    <x v="1"/>
    <x v="188"/>
    <x v="0"/>
    <x v="3"/>
    <x v="189"/>
    <n v="218.75"/>
    <n v="2"/>
    <n v="0.5"/>
    <n v="-161.875"/>
  </r>
  <r>
    <x v="202"/>
    <s v="CA-2014-133690"/>
    <d v="2014-08-03T00:00:00"/>
    <n v="2014"/>
    <s v="Agustus"/>
    <n v="3"/>
    <x v="2"/>
    <x v="94"/>
    <x v="94"/>
    <x v="0"/>
    <s v="United States"/>
    <s v="Denver"/>
    <s v="Colorado"/>
    <n v="80219"/>
    <x v="1"/>
    <x v="189"/>
    <x v="1"/>
    <x v="9"/>
    <x v="190"/>
    <n v="2.6"/>
    <n v="1"/>
    <n v="0.2"/>
    <n v="0.29249999999999987"/>
  </r>
  <r>
    <x v="203"/>
    <s v="US-2017-116701"/>
    <d v="2017-12-17T00:00:00"/>
    <n v="2017"/>
    <s v="Desember"/>
    <n v="17"/>
    <x v="0"/>
    <x v="95"/>
    <x v="95"/>
    <x v="0"/>
    <s v="United States"/>
    <s v="Dallas"/>
    <s v="Texas"/>
    <n v="75220"/>
    <x v="2"/>
    <x v="190"/>
    <x v="1"/>
    <x v="9"/>
    <x v="191"/>
    <n v="66.283999999999992"/>
    <n v="2"/>
    <n v="0.8"/>
    <n v="-178.96680000000001"/>
  </r>
  <r>
    <x v="204"/>
    <s v="CA-2017-126382"/>
    <d v="2017-06-03T00:00:00"/>
    <n v="2017"/>
    <s v="Juni"/>
    <n v="3"/>
    <x v="1"/>
    <x v="96"/>
    <x v="96"/>
    <x v="1"/>
    <s v="United States"/>
    <s v="Franklin"/>
    <s v="Tennessee"/>
    <n v="37064"/>
    <x v="0"/>
    <x v="191"/>
    <x v="0"/>
    <x v="5"/>
    <x v="192"/>
    <n v="35.168000000000006"/>
    <n v="7"/>
    <n v="0.2"/>
    <n v="9.6712000000000025"/>
  </r>
  <r>
    <x v="205"/>
    <s v="CA-2017-108329"/>
    <d v="2017-12-09T00:00:00"/>
    <n v="2017"/>
    <s v="Desember"/>
    <n v="9"/>
    <x v="1"/>
    <x v="97"/>
    <x v="97"/>
    <x v="0"/>
    <s v="United States"/>
    <s v="Whittier"/>
    <s v="California"/>
    <n v="90604"/>
    <x v="1"/>
    <x v="192"/>
    <x v="2"/>
    <x v="7"/>
    <x v="193"/>
    <n v="444.76800000000003"/>
    <n v="4"/>
    <n v="0.2"/>
    <n v="44.476800000000026"/>
  </r>
  <r>
    <x v="206"/>
    <s v="CA-2017-135860"/>
    <d v="2017-12-01T00:00:00"/>
    <n v="2017"/>
    <s v="Desember"/>
    <n v="1"/>
    <x v="1"/>
    <x v="98"/>
    <x v="98"/>
    <x v="0"/>
    <s v="United States"/>
    <s v="Saginaw"/>
    <s v="Michigan"/>
    <n v="48601"/>
    <x v="2"/>
    <x v="193"/>
    <x v="1"/>
    <x v="4"/>
    <x v="194"/>
    <n v="83.92"/>
    <n v="4"/>
    <n v="0"/>
    <n v="5.8743999999999943"/>
  </r>
  <r>
    <x v="207"/>
    <s v="CA-2017-135860"/>
    <d v="2017-12-01T00:00:00"/>
    <n v="2017"/>
    <s v="Desember"/>
    <n v="1"/>
    <x v="1"/>
    <x v="98"/>
    <x v="98"/>
    <x v="0"/>
    <s v="United States"/>
    <s v="Saginaw"/>
    <s v="Michigan"/>
    <n v="48601"/>
    <x v="2"/>
    <x v="194"/>
    <x v="2"/>
    <x v="7"/>
    <x v="195"/>
    <n v="131.97999999999999"/>
    <n v="2"/>
    <n v="0"/>
    <n v="35.634600000000006"/>
  </r>
  <r>
    <x v="208"/>
    <s v="CA-2017-135860"/>
    <d v="2017-12-01T00:00:00"/>
    <n v="2017"/>
    <s v="Desember"/>
    <n v="1"/>
    <x v="1"/>
    <x v="98"/>
    <x v="98"/>
    <x v="0"/>
    <s v="United States"/>
    <s v="Saginaw"/>
    <s v="Michigan"/>
    <n v="48601"/>
    <x v="2"/>
    <x v="122"/>
    <x v="1"/>
    <x v="8"/>
    <x v="122"/>
    <n v="15.92"/>
    <n v="4"/>
    <n v="0"/>
    <n v="7.4824000000000002"/>
  </r>
  <r>
    <x v="209"/>
    <s v="CA-2017-135860"/>
    <d v="2017-12-01T00:00:00"/>
    <n v="2017"/>
    <s v="Desember"/>
    <n v="1"/>
    <x v="1"/>
    <x v="98"/>
    <x v="98"/>
    <x v="0"/>
    <s v="United States"/>
    <s v="Saginaw"/>
    <s v="Michigan"/>
    <n v="48601"/>
    <x v="2"/>
    <x v="195"/>
    <x v="1"/>
    <x v="13"/>
    <x v="196"/>
    <n v="52.29"/>
    <n v="9"/>
    <n v="0"/>
    <n v="16.209899999999998"/>
  </r>
  <r>
    <x v="210"/>
    <s v="CA-2017-135860"/>
    <d v="2017-12-01T00:00:00"/>
    <n v="2017"/>
    <s v="Desember"/>
    <n v="1"/>
    <x v="1"/>
    <x v="98"/>
    <x v="98"/>
    <x v="0"/>
    <s v="United States"/>
    <s v="Saginaw"/>
    <s v="Michigan"/>
    <n v="48601"/>
    <x v="2"/>
    <x v="196"/>
    <x v="1"/>
    <x v="4"/>
    <x v="197"/>
    <n v="91.99"/>
    <n v="1"/>
    <n v="0"/>
    <n v="3.6795999999999935"/>
  </r>
  <r>
    <x v="211"/>
    <s v="CA-2015-101007"/>
    <d v="2015-02-09T00:00:00"/>
    <n v="2015"/>
    <s v="Februari"/>
    <n v="9"/>
    <x v="0"/>
    <x v="99"/>
    <x v="99"/>
    <x v="1"/>
    <s v="United States"/>
    <s v="Dallas"/>
    <s v="Texas"/>
    <n v="75220"/>
    <x v="2"/>
    <x v="197"/>
    <x v="2"/>
    <x v="11"/>
    <x v="198"/>
    <n v="20.8"/>
    <n v="2"/>
    <n v="0.2"/>
    <n v="6.4999999999999991"/>
  </r>
  <r>
    <x v="212"/>
    <s v="CA-2015-146262"/>
    <d v="2015-01-02T00:00:00"/>
    <n v="2015"/>
    <s v="Januari"/>
    <n v="2"/>
    <x v="1"/>
    <x v="100"/>
    <x v="100"/>
    <x v="1"/>
    <s v="United States"/>
    <s v="Medina"/>
    <s v="Ohio"/>
    <n v="44256"/>
    <x v="3"/>
    <x v="198"/>
    <x v="1"/>
    <x v="2"/>
    <x v="199"/>
    <n v="23.680000000000003"/>
    <n v="2"/>
    <n v="0.2"/>
    <n v="8.879999999999999"/>
  </r>
  <r>
    <x v="213"/>
    <s v="CA-2015-146262"/>
    <d v="2015-01-02T00:00:00"/>
    <n v="2015"/>
    <s v="Januari"/>
    <n v="2"/>
    <x v="1"/>
    <x v="100"/>
    <x v="100"/>
    <x v="1"/>
    <s v="United States"/>
    <s v="Medina"/>
    <s v="Ohio"/>
    <n v="44256"/>
    <x v="3"/>
    <x v="199"/>
    <x v="0"/>
    <x v="0"/>
    <x v="200"/>
    <n v="452.45"/>
    <n v="5"/>
    <n v="0.5"/>
    <n v="-244.32300000000006"/>
  </r>
  <r>
    <x v="214"/>
    <s v="CA-2015-146262"/>
    <d v="2015-01-02T00:00:00"/>
    <n v="2015"/>
    <s v="Januari"/>
    <n v="2"/>
    <x v="1"/>
    <x v="100"/>
    <x v="100"/>
    <x v="1"/>
    <s v="United States"/>
    <s v="Medina"/>
    <s v="Ohio"/>
    <n v="44256"/>
    <x v="3"/>
    <x v="104"/>
    <x v="2"/>
    <x v="7"/>
    <x v="104"/>
    <n v="62.981999999999999"/>
    <n v="3"/>
    <n v="0.4"/>
    <n v="-14.695800000000006"/>
  </r>
  <r>
    <x v="215"/>
    <s v="CA-2015-146262"/>
    <d v="2015-01-02T00:00:00"/>
    <n v="2015"/>
    <s v="Januari"/>
    <n v="2"/>
    <x v="1"/>
    <x v="100"/>
    <x v="100"/>
    <x v="1"/>
    <s v="United States"/>
    <s v="Medina"/>
    <s v="Ohio"/>
    <n v="44256"/>
    <x v="3"/>
    <x v="200"/>
    <x v="2"/>
    <x v="15"/>
    <x v="201"/>
    <n v="1188.0000000000002"/>
    <n v="9"/>
    <n v="0.7"/>
    <n v="-950.40000000000009"/>
  </r>
  <r>
    <x v="216"/>
    <s v="CA-2015-146262"/>
    <d v="2015-01-02T00:00:00"/>
    <n v="2015"/>
    <s v="Januari"/>
    <n v="2"/>
    <x v="1"/>
    <x v="100"/>
    <x v="100"/>
    <x v="1"/>
    <s v="United States"/>
    <s v="Medina"/>
    <s v="Ohio"/>
    <n v="44256"/>
    <x v="3"/>
    <x v="201"/>
    <x v="2"/>
    <x v="11"/>
    <x v="202"/>
    <n v="89.584000000000003"/>
    <n v="2"/>
    <n v="0.2"/>
    <n v="4.4792000000000058"/>
  </r>
  <r>
    <x v="217"/>
    <s v="CA-2016-130162"/>
    <d v="2016-10-28T00:00:00"/>
    <n v="2016"/>
    <s v="Oktober"/>
    <n v="28"/>
    <x v="1"/>
    <x v="101"/>
    <x v="101"/>
    <x v="0"/>
    <s v="United States"/>
    <s v="Los Angeles"/>
    <s v="California"/>
    <n v="90032"/>
    <x v="1"/>
    <x v="177"/>
    <x v="1"/>
    <x v="4"/>
    <x v="178"/>
    <n v="93.06"/>
    <n v="6"/>
    <n v="0"/>
    <n v="26.056800000000003"/>
  </r>
  <r>
    <x v="218"/>
    <s v="CA-2016-130162"/>
    <d v="2016-10-28T00:00:00"/>
    <n v="2016"/>
    <s v="Oktober"/>
    <n v="28"/>
    <x v="1"/>
    <x v="101"/>
    <x v="101"/>
    <x v="0"/>
    <s v="United States"/>
    <s v="Los Angeles"/>
    <s v="California"/>
    <n v="90032"/>
    <x v="1"/>
    <x v="202"/>
    <x v="2"/>
    <x v="7"/>
    <x v="203"/>
    <n v="302.37599999999998"/>
    <n v="3"/>
    <n v="0.2"/>
    <n v="22.678200000000018"/>
  </r>
  <r>
    <x v="219"/>
    <s v="CA-2015-169397"/>
    <d v="2015-12-24T00:00:00"/>
    <n v="2015"/>
    <s v="Desember"/>
    <n v="24"/>
    <x v="2"/>
    <x v="102"/>
    <x v="102"/>
    <x v="0"/>
    <s v="United States"/>
    <s v="Dublin"/>
    <s v="Ohio"/>
    <n v="43017"/>
    <x v="3"/>
    <x v="203"/>
    <x v="1"/>
    <x v="13"/>
    <x v="204"/>
    <n v="5.5840000000000005"/>
    <n v="2"/>
    <n v="0.2"/>
    <n v="1.8147999999999997"/>
  </r>
  <r>
    <x v="220"/>
    <s v="CA-2015-169397"/>
    <d v="2015-12-24T00:00:00"/>
    <n v="2015"/>
    <s v="Desember"/>
    <n v="24"/>
    <x v="2"/>
    <x v="102"/>
    <x v="102"/>
    <x v="0"/>
    <s v="United States"/>
    <s v="Dublin"/>
    <s v="Ohio"/>
    <n v="43017"/>
    <x v="3"/>
    <x v="204"/>
    <x v="1"/>
    <x v="10"/>
    <x v="205"/>
    <n v="22.704000000000004"/>
    <n v="6"/>
    <n v="0.2"/>
    <n v="8.2302"/>
  </r>
  <r>
    <x v="221"/>
    <s v="CA-2015-169397"/>
    <d v="2015-12-24T00:00:00"/>
    <n v="2015"/>
    <s v="Desember"/>
    <n v="24"/>
    <x v="2"/>
    <x v="102"/>
    <x v="102"/>
    <x v="0"/>
    <s v="United States"/>
    <s v="Dublin"/>
    <s v="Ohio"/>
    <n v="43017"/>
    <x v="3"/>
    <x v="91"/>
    <x v="1"/>
    <x v="8"/>
    <x v="91"/>
    <n v="19.776000000000003"/>
    <n v="4"/>
    <n v="0.7"/>
    <n v="-13.843199999999996"/>
  </r>
  <r>
    <x v="222"/>
    <s v="CA-2015-169397"/>
    <d v="2015-12-24T00:00:00"/>
    <n v="2015"/>
    <s v="Desember"/>
    <n v="24"/>
    <x v="2"/>
    <x v="102"/>
    <x v="102"/>
    <x v="0"/>
    <s v="United States"/>
    <s v="Dublin"/>
    <s v="Ohio"/>
    <n v="43017"/>
    <x v="3"/>
    <x v="205"/>
    <x v="0"/>
    <x v="5"/>
    <x v="206"/>
    <n v="72.703999999999994"/>
    <n v="4"/>
    <n v="0.2"/>
    <n v="19.084800000000005"/>
  </r>
  <r>
    <x v="223"/>
    <s v="CA-2015-169397"/>
    <d v="2015-12-24T00:00:00"/>
    <n v="2015"/>
    <s v="Desember"/>
    <n v="24"/>
    <x v="2"/>
    <x v="102"/>
    <x v="102"/>
    <x v="0"/>
    <s v="United States"/>
    <s v="Dublin"/>
    <s v="Ohio"/>
    <n v="43017"/>
    <x v="3"/>
    <x v="206"/>
    <x v="2"/>
    <x v="15"/>
    <x v="207"/>
    <n v="479.98800000000006"/>
    <n v="4"/>
    <n v="0.7"/>
    <n v="-383.99040000000002"/>
  </r>
  <r>
    <x v="224"/>
    <s v="CA-2015-169397"/>
    <d v="2015-12-24T00:00:00"/>
    <n v="2015"/>
    <s v="Desember"/>
    <n v="24"/>
    <x v="2"/>
    <x v="102"/>
    <x v="102"/>
    <x v="0"/>
    <s v="United States"/>
    <s v="Dublin"/>
    <s v="Ohio"/>
    <n v="43017"/>
    <x v="3"/>
    <x v="207"/>
    <x v="1"/>
    <x v="6"/>
    <x v="208"/>
    <n v="27.168000000000003"/>
    <n v="2"/>
    <n v="0.2"/>
    <n v="2.7168000000000001"/>
  </r>
  <r>
    <x v="225"/>
    <s v="CA-2015-163055"/>
    <d v="2015-08-09T00:00:00"/>
    <n v="2015"/>
    <s v="Agustus"/>
    <n v="9"/>
    <x v="1"/>
    <x v="103"/>
    <x v="103"/>
    <x v="1"/>
    <s v="United States"/>
    <s v="Detroit"/>
    <s v="Michigan"/>
    <n v="48227"/>
    <x v="2"/>
    <x v="208"/>
    <x v="1"/>
    <x v="6"/>
    <x v="209"/>
    <n v="2.2000000000000002"/>
    <n v="1"/>
    <n v="0"/>
    <n v="0.96800000000000019"/>
  </r>
  <r>
    <x v="226"/>
    <s v="CA-2015-163055"/>
    <d v="2015-08-09T00:00:00"/>
    <n v="2015"/>
    <s v="Agustus"/>
    <n v="9"/>
    <x v="1"/>
    <x v="103"/>
    <x v="103"/>
    <x v="1"/>
    <s v="United States"/>
    <s v="Detroit"/>
    <s v="Michigan"/>
    <n v="48227"/>
    <x v="2"/>
    <x v="209"/>
    <x v="0"/>
    <x v="3"/>
    <x v="210"/>
    <n v="622.44999999999993"/>
    <n v="5"/>
    <n v="0"/>
    <n v="136.93899999999999"/>
  </r>
  <r>
    <x v="227"/>
    <s v="CA-2015-163055"/>
    <d v="2015-08-09T00:00:00"/>
    <n v="2015"/>
    <s v="Agustus"/>
    <n v="9"/>
    <x v="1"/>
    <x v="103"/>
    <x v="103"/>
    <x v="1"/>
    <s v="United States"/>
    <s v="Detroit"/>
    <s v="Michigan"/>
    <n v="48227"/>
    <x v="2"/>
    <x v="210"/>
    <x v="1"/>
    <x v="4"/>
    <x v="211"/>
    <n v="21.98"/>
    <n v="1"/>
    <n v="0"/>
    <n v="0.21979999999999933"/>
  </r>
  <r>
    <x v="228"/>
    <s v="US-2015-145436"/>
    <d v="2015-02-28T00:00:00"/>
    <n v="2015"/>
    <s v="Februari"/>
    <n v="28"/>
    <x v="1"/>
    <x v="104"/>
    <x v="104"/>
    <x v="0"/>
    <s v="United States"/>
    <s v="Columbia"/>
    <s v="Tennessee"/>
    <n v="38401"/>
    <x v="0"/>
    <x v="211"/>
    <x v="0"/>
    <x v="1"/>
    <x v="212"/>
    <n v="161.56800000000001"/>
    <n v="2"/>
    <n v="0.2"/>
    <n v="-28.274400000000021"/>
  </r>
  <r>
    <x v="229"/>
    <s v="US-2015-145436"/>
    <d v="2015-02-28T00:00:00"/>
    <n v="2015"/>
    <s v="Februari"/>
    <n v="28"/>
    <x v="1"/>
    <x v="104"/>
    <x v="104"/>
    <x v="0"/>
    <s v="United States"/>
    <s v="Columbia"/>
    <s v="Tennessee"/>
    <n v="38401"/>
    <x v="0"/>
    <x v="212"/>
    <x v="0"/>
    <x v="1"/>
    <x v="213"/>
    <n v="389.69600000000003"/>
    <n v="8"/>
    <n v="0.2"/>
    <n v="43.840799999999973"/>
  </r>
  <r>
    <x v="230"/>
    <s v="US-2014-156216"/>
    <d v="2014-09-13T00:00:00"/>
    <n v="2014"/>
    <s v="September"/>
    <n v="13"/>
    <x v="1"/>
    <x v="105"/>
    <x v="105"/>
    <x v="1"/>
    <s v="United States"/>
    <s v="Charlotte"/>
    <s v="North Carolina"/>
    <n v="28205"/>
    <x v="0"/>
    <x v="213"/>
    <x v="1"/>
    <x v="8"/>
    <x v="214"/>
    <n v="18.648000000000003"/>
    <n v="7"/>
    <n v="0.7"/>
    <n v="-12.431999999999999"/>
  </r>
  <r>
    <x v="231"/>
    <s v="US-2017-100930"/>
    <d v="2017-04-07T00:00:00"/>
    <n v="2017"/>
    <s v="April"/>
    <n v="7"/>
    <x v="1"/>
    <x v="37"/>
    <x v="37"/>
    <x v="2"/>
    <s v="United States"/>
    <s v="Tampa"/>
    <s v="Florida"/>
    <n v="33614"/>
    <x v="0"/>
    <x v="214"/>
    <x v="0"/>
    <x v="3"/>
    <x v="215"/>
    <n v="233.86"/>
    <n v="2"/>
    <n v="0.45"/>
    <n v="-102.04800000000003"/>
  </r>
  <r>
    <x v="232"/>
    <s v="US-2017-100930"/>
    <d v="2017-04-07T00:00:00"/>
    <n v="2017"/>
    <s v="April"/>
    <n v="7"/>
    <x v="1"/>
    <x v="37"/>
    <x v="37"/>
    <x v="2"/>
    <s v="United States"/>
    <s v="Tampa"/>
    <s v="Florida"/>
    <n v="33614"/>
    <x v="0"/>
    <x v="215"/>
    <x v="0"/>
    <x v="3"/>
    <x v="216"/>
    <n v="620.61450000000013"/>
    <n v="3"/>
    <n v="0.45"/>
    <n v="-248.24579999999992"/>
  </r>
  <r>
    <x v="233"/>
    <s v="US-2017-100930"/>
    <d v="2017-04-07T00:00:00"/>
    <n v="2017"/>
    <s v="April"/>
    <n v="7"/>
    <x v="1"/>
    <x v="37"/>
    <x v="37"/>
    <x v="2"/>
    <s v="United States"/>
    <s v="Tampa"/>
    <s v="Florida"/>
    <n v="33614"/>
    <x v="0"/>
    <x v="213"/>
    <x v="1"/>
    <x v="8"/>
    <x v="214"/>
    <n v="5.3280000000000012"/>
    <n v="2"/>
    <n v="0.7"/>
    <n v="-3.5519999999999996"/>
  </r>
  <r>
    <x v="234"/>
    <s v="US-2017-100930"/>
    <d v="2017-04-07T00:00:00"/>
    <n v="2017"/>
    <s v="April"/>
    <n v="7"/>
    <x v="1"/>
    <x v="37"/>
    <x v="37"/>
    <x v="2"/>
    <s v="United States"/>
    <s v="Tampa"/>
    <s v="Florida"/>
    <n v="33614"/>
    <x v="0"/>
    <x v="216"/>
    <x v="0"/>
    <x v="5"/>
    <x v="217"/>
    <n v="258.072"/>
    <n v="3"/>
    <n v="0.2"/>
    <n v="0"/>
  </r>
  <r>
    <x v="235"/>
    <s v="US-2017-100930"/>
    <d v="2017-04-07T00:00:00"/>
    <n v="2017"/>
    <s v="April"/>
    <n v="7"/>
    <x v="1"/>
    <x v="37"/>
    <x v="37"/>
    <x v="2"/>
    <s v="United States"/>
    <s v="Tampa"/>
    <s v="Florida"/>
    <n v="33614"/>
    <x v="0"/>
    <x v="217"/>
    <x v="2"/>
    <x v="11"/>
    <x v="218"/>
    <n v="617.97600000000011"/>
    <n v="3"/>
    <n v="0.2"/>
    <n v="-7.724700000000098"/>
  </r>
  <r>
    <x v="236"/>
    <s v="CA-2017-160514"/>
    <d v="2017-11-12T00:00:00"/>
    <n v="2017"/>
    <s v="November"/>
    <n v="12"/>
    <x v="1"/>
    <x v="106"/>
    <x v="106"/>
    <x v="1"/>
    <s v="United States"/>
    <s v="Santa Clara"/>
    <s v="California"/>
    <n v="95051"/>
    <x v="1"/>
    <x v="218"/>
    <x v="1"/>
    <x v="10"/>
    <x v="219"/>
    <n v="10.56"/>
    <n v="2"/>
    <n v="0"/>
    <n v="4.7519999999999998"/>
  </r>
  <r>
    <x v="237"/>
    <s v="CA-2016-157749"/>
    <d v="2016-06-04T00:00:00"/>
    <n v="2016"/>
    <s v="Juni"/>
    <n v="4"/>
    <x v="0"/>
    <x v="107"/>
    <x v="107"/>
    <x v="0"/>
    <s v="United States"/>
    <s v="Chicago"/>
    <s v="Illinois"/>
    <n v="60610"/>
    <x v="2"/>
    <x v="219"/>
    <x v="1"/>
    <x v="10"/>
    <x v="220"/>
    <n v="25.920000000000005"/>
    <n v="5"/>
    <n v="0.2"/>
    <n v="9.3960000000000008"/>
  </r>
  <r>
    <x v="238"/>
    <s v="CA-2016-157749"/>
    <d v="2016-06-04T00:00:00"/>
    <n v="2016"/>
    <s v="Juni"/>
    <n v="4"/>
    <x v="0"/>
    <x v="107"/>
    <x v="107"/>
    <x v="0"/>
    <s v="United States"/>
    <s v="Chicago"/>
    <s v="Illinois"/>
    <n v="60610"/>
    <x v="2"/>
    <x v="220"/>
    <x v="0"/>
    <x v="5"/>
    <x v="221"/>
    <n v="419.68000000000006"/>
    <n v="5"/>
    <n v="0.6"/>
    <n v="-356.72799999999995"/>
  </r>
  <r>
    <x v="239"/>
    <s v="CA-2016-157749"/>
    <d v="2016-06-04T00:00:00"/>
    <n v="2016"/>
    <s v="Juni"/>
    <n v="4"/>
    <x v="0"/>
    <x v="107"/>
    <x v="107"/>
    <x v="0"/>
    <s v="United States"/>
    <s v="Chicago"/>
    <s v="Illinois"/>
    <n v="60610"/>
    <x v="2"/>
    <x v="221"/>
    <x v="0"/>
    <x v="5"/>
    <x v="222"/>
    <n v="11.688000000000001"/>
    <n v="3"/>
    <n v="0.6"/>
    <n v="-4.6751999999999985"/>
  </r>
  <r>
    <x v="240"/>
    <s v="CA-2016-157749"/>
    <d v="2016-06-04T00:00:00"/>
    <n v="2016"/>
    <s v="Juni"/>
    <n v="4"/>
    <x v="0"/>
    <x v="107"/>
    <x v="107"/>
    <x v="0"/>
    <s v="United States"/>
    <s v="Chicago"/>
    <s v="Illinois"/>
    <n v="60610"/>
    <x v="2"/>
    <x v="222"/>
    <x v="2"/>
    <x v="7"/>
    <x v="223"/>
    <n v="31.983999999999998"/>
    <n v="2"/>
    <n v="0.2"/>
    <n v="11.194399999999998"/>
  </r>
  <r>
    <x v="241"/>
    <s v="CA-2016-157749"/>
    <d v="2016-06-04T00:00:00"/>
    <n v="2016"/>
    <s v="Juni"/>
    <n v="4"/>
    <x v="0"/>
    <x v="107"/>
    <x v="107"/>
    <x v="0"/>
    <s v="United States"/>
    <s v="Chicago"/>
    <s v="Illinois"/>
    <n v="60610"/>
    <x v="2"/>
    <x v="223"/>
    <x v="0"/>
    <x v="3"/>
    <x v="224"/>
    <n v="177.22499999999999"/>
    <n v="5"/>
    <n v="0.5"/>
    <n v="-120.51299999999998"/>
  </r>
  <r>
    <x v="242"/>
    <s v="CA-2016-157749"/>
    <d v="2016-06-04T00:00:00"/>
    <n v="2016"/>
    <s v="Juni"/>
    <n v="4"/>
    <x v="0"/>
    <x v="107"/>
    <x v="107"/>
    <x v="0"/>
    <s v="United States"/>
    <s v="Chicago"/>
    <s v="Illinois"/>
    <n v="60610"/>
    <x v="2"/>
    <x v="224"/>
    <x v="0"/>
    <x v="5"/>
    <x v="225"/>
    <n v="4.0440000000000005"/>
    <n v="3"/>
    <n v="0.6"/>
    <n v="-2.8307999999999995"/>
  </r>
  <r>
    <x v="243"/>
    <s v="CA-2016-157749"/>
    <d v="2016-06-04T00:00:00"/>
    <n v="2016"/>
    <s v="Juni"/>
    <n v="4"/>
    <x v="0"/>
    <x v="107"/>
    <x v="107"/>
    <x v="0"/>
    <s v="United States"/>
    <s v="Chicago"/>
    <s v="Illinois"/>
    <n v="60610"/>
    <x v="2"/>
    <x v="182"/>
    <x v="1"/>
    <x v="6"/>
    <x v="183"/>
    <n v="7.4080000000000004"/>
    <n v="2"/>
    <n v="0.2"/>
    <n v="1.2037999999999995"/>
  </r>
  <r>
    <x v="244"/>
    <s v="CA-2014-131926"/>
    <d v="2014-06-01T00:00:00"/>
    <n v="2014"/>
    <s v="Juni"/>
    <n v="1"/>
    <x v="0"/>
    <x v="108"/>
    <x v="108"/>
    <x v="2"/>
    <s v="United States"/>
    <s v="Lakeville"/>
    <s v="Minnesota"/>
    <n v="55044"/>
    <x v="2"/>
    <x v="120"/>
    <x v="0"/>
    <x v="1"/>
    <x v="120"/>
    <n v="2001.8600000000001"/>
    <n v="7"/>
    <n v="0"/>
    <n v="580.53939999999989"/>
  </r>
  <r>
    <x v="245"/>
    <s v="CA-2014-131926"/>
    <d v="2014-06-01T00:00:00"/>
    <n v="2014"/>
    <s v="Juni"/>
    <n v="1"/>
    <x v="0"/>
    <x v="108"/>
    <x v="108"/>
    <x v="2"/>
    <s v="United States"/>
    <s v="Lakeville"/>
    <s v="Minnesota"/>
    <n v="55044"/>
    <x v="2"/>
    <x v="225"/>
    <x v="1"/>
    <x v="4"/>
    <x v="226"/>
    <n v="166.72"/>
    <n v="2"/>
    <n v="0"/>
    <n v="41.680000000000007"/>
  </r>
  <r>
    <x v="246"/>
    <s v="CA-2014-131926"/>
    <d v="2014-06-01T00:00:00"/>
    <n v="2014"/>
    <s v="Juni"/>
    <n v="1"/>
    <x v="0"/>
    <x v="108"/>
    <x v="108"/>
    <x v="2"/>
    <s v="United States"/>
    <s v="Lakeville"/>
    <s v="Minnesota"/>
    <n v="55044"/>
    <x v="2"/>
    <x v="226"/>
    <x v="1"/>
    <x v="10"/>
    <x v="227"/>
    <n v="47.88"/>
    <n v="6"/>
    <n v="0"/>
    <n v="23.94"/>
  </r>
  <r>
    <x v="247"/>
    <s v="CA-2014-131926"/>
    <d v="2014-06-01T00:00:00"/>
    <n v="2014"/>
    <s v="Juni"/>
    <n v="1"/>
    <x v="0"/>
    <x v="108"/>
    <x v="108"/>
    <x v="2"/>
    <s v="United States"/>
    <s v="Lakeville"/>
    <s v="Minnesota"/>
    <n v="55044"/>
    <x v="2"/>
    <x v="227"/>
    <x v="1"/>
    <x v="9"/>
    <x v="228"/>
    <n v="1503.25"/>
    <n v="5"/>
    <n v="0"/>
    <n v="496.07249999999993"/>
  </r>
  <r>
    <x v="248"/>
    <s v="CA-2014-131926"/>
    <d v="2014-06-01T00:00:00"/>
    <n v="2014"/>
    <s v="Juni"/>
    <n v="1"/>
    <x v="0"/>
    <x v="108"/>
    <x v="108"/>
    <x v="2"/>
    <s v="United States"/>
    <s v="Lakeville"/>
    <s v="Minnesota"/>
    <n v="55044"/>
    <x v="2"/>
    <x v="180"/>
    <x v="1"/>
    <x v="10"/>
    <x v="181"/>
    <n v="25.92"/>
    <n v="4"/>
    <n v="0"/>
    <n v="12.441600000000001"/>
  </r>
  <r>
    <x v="249"/>
    <s v="CA-2016-154739"/>
    <d v="2016-12-10T00:00:00"/>
    <n v="2016"/>
    <s v="Desember"/>
    <n v="10"/>
    <x v="0"/>
    <x v="109"/>
    <x v="109"/>
    <x v="0"/>
    <s v="United States"/>
    <s v="San Francisco"/>
    <s v="California"/>
    <n v="94109"/>
    <x v="1"/>
    <x v="228"/>
    <x v="0"/>
    <x v="1"/>
    <x v="229"/>
    <n v="321.56799999999998"/>
    <n v="2"/>
    <n v="0.2"/>
    <n v="28.137200000000007"/>
  </r>
  <r>
    <x v="250"/>
    <s v="CA-2016-145625"/>
    <d v="2016-09-11T00:00:00"/>
    <n v="2016"/>
    <s v="September"/>
    <n v="11"/>
    <x v="1"/>
    <x v="110"/>
    <x v="110"/>
    <x v="0"/>
    <s v="United States"/>
    <s v="San Diego"/>
    <s v="California"/>
    <n v="92037"/>
    <x v="1"/>
    <x v="229"/>
    <x v="1"/>
    <x v="10"/>
    <x v="230"/>
    <n v="7.61"/>
    <n v="1"/>
    <n v="0"/>
    <n v="3.5766999999999998"/>
  </r>
  <r>
    <x v="251"/>
    <s v="CA-2016-145625"/>
    <d v="2016-09-11T00:00:00"/>
    <n v="2016"/>
    <s v="September"/>
    <n v="11"/>
    <x v="1"/>
    <x v="110"/>
    <x v="110"/>
    <x v="0"/>
    <s v="United States"/>
    <s v="San Diego"/>
    <s v="California"/>
    <n v="92037"/>
    <x v="1"/>
    <x v="217"/>
    <x v="2"/>
    <x v="11"/>
    <x v="218"/>
    <n v="3347.37"/>
    <n v="13"/>
    <n v="0"/>
    <n v="636.0002999999997"/>
  </r>
  <r>
    <x v="252"/>
    <s v="CA-2016-146941"/>
    <d v="2016-12-10T00:00:00"/>
    <n v="2016"/>
    <s v="Desember"/>
    <n v="10"/>
    <x v="2"/>
    <x v="111"/>
    <x v="111"/>
    <x v="0"/>
    <s v="United States"/>
    <s v="New York City"/>
    <s v="New York"/>
    <n v="10024"/>
    <x v="3"/>
    <x v="230"/>
    <x v="1"/>
    <x v="4"/>
    <x v="231"/>
    <n v="80.58"/>
    <n v="6"/>
    <n v="0"/>
    <n v="22.562400000000004"/>
  </r>
  <r>
    <x v="253"/>
    <s v="CA-2016-146941"/>
    <d v="2016-12-10T00:00:00"/>
    <n v="2016"/>
    <s v="Desember"/>
    <n v="10"/>
    <x v="2"/>
    <x v="111"/>
    <x v="111"/>
    <x v="0"/>
    <s v="United States"/>
    <s v="New York City"/>
    <s v="New York"/>
    <n v="10024"/>
    <x v="3"/>
    <x v="231"/>
    <x v="1"/>
    <x v="12"/>
    <x v="232"/>
    <n v="361.92"/>
    <n v="4"/>
    <n v="0"/>
    <n v="162.864"/>
  </r>
  <r>
    <x v="254"/>
    <s v="US-2015-159982"/>
    <d v="2015-11-28T00:00:00"/>
    <n v="2015"/>
    <s v="November"/>
    <n v="28"/>
    <x v="1"/>
    <x v="112"/>
    <x v="112"/>
    <x v="1"/>
    <s v="United States"/>
    <s v="Chicago"/>
    <s v="Illinois"/>
    <n v="60623"/>
    <x v="2"/>
    <x v="224"/>
    <x v="0"/>
    <x v="5"/>
    <x v="225"/>
    <n v="12.132000000000001"/>
    <n v="9"/>
    <n v="0.6"/>
    <n v="-8.4923999999999982"/>
  </r>
  <r>
    <x v="255"/>
    <s v="US-2015-159982"/>
    <d v="2015-11-28T00:00:00"/>
    <n v="2015"/>
    <s v="November"/>
    <n v="28"/>
    <x v="1"/>
    <x v="112"/>
    <x v="112"/>
    <x v="1"/>
    <s v="United States"/>
    <s v="Chicago"/>
    <s v="Illinois"/>
    <n v="60623"/>
    <x v="2"/>
    <x v="232"/>
    <x v="1"/>
    <x v="4"/>
    <x v="233"/>
    <n v="82.367999999999995"/>
    <n v="2"/>
    <n v="0.2"/>
    <n v="-19.562399999999997"/>
  </r>
  <r>
    <x v="256"/>
    <s v="US-2015-159982"/>
    <d v="2015-11-28T00:00:00"/>
    <n v="2015"/>
    <s v="November"/>
    <n v="28"/>
    <x v="1"/>
    <x v="112"/>
    <x v="112"/>
    <x v="1"/>
    <s v="United States"/>
    <s v="Chicago"/>
    <s v="Illinois"/>
    <n v="60623"/>
    <x v="2"/>
    <x v="146"/>
    <x v="1"/>
    <x v="4"/>
    <x v="147"/>
    <n v="53.92"/>
    <n v="5"/>
    <n v="0.2"/>
    <n v="4.0439999999999969"/>
  </r>
  <r>
    <x v="257"/>
    <s v="US-2015-159982"/>
    <d v="2015-11-28T00:00:00"/>
    <n v="2015"/>
    <s v="November"/>
    <n v="28"/>
    <x v="1"/>
    <x v="112"/>
    <x v="112"/>
    <x v="1"/>
    <s v="United States"/>
    <s v="Chicago"/>
    <s v="Illinois"/>
    <n v="60623"/>
    <x v="2"/>
    <x v="233"/>
    <x v="2"/>
    <x v="7"/>
    <x v="234"/>
    <n v="647.904"/>
    <n v="6"/>
    <n v="0.2"/>
    <n v="56.691599999999966"/>
  </r>
  <r>
    <x v="258"/>
    <s v="CA-2017-163139"/>
    <d v="2017-12-01T00:00:00"/>
    <n v="2017"/>
    <s v="Desember"/>
    <n v="1"/>
    <x v="0"/>
    <x v="113"/>
    <x v="113"/>
    <x v="0"/>
    <s v="United States"/>
    <s v="New York City"/>
    <s v="New York"/>
    <n v="10009"/>
    <x v="3"/>
    <x v="234"/>
    <x v="2"/>
    <x v="11"/>
    <x v="235"/>
    <n v="20.37"/>
    <n v="3"/>
    <n v="0"/>
    <n v="6.9258000000000006"/>
  </r>
  <r>
    <x v="259"/>
    <s v="CA-2017-163139"/>
    <d v="2017-12-01T00:00:00"/>
    <n v="2017"/>
    <s v="Desember"/>
    <n v="1"/>
    <x v="0"/>
    <x v="113"/>
    <x v="113"/>
    <x v="0"/>
    <s v="United States"/>
    <s v="New York City"/>
    <s v="New York"/>
    <n v="10009"/>
    <x v="3"/>
    <x v="235"/>
    <x v="1"/>
    <x v="4"/>
    <x v="236"/>
    <n v="221.54999999999998"/>
    <n v="3"/>
    <n v="0"/>
    <n v="6.6465000000000174"/>
  </r>
  <r>
    <x v="260"/>
    <s v="CA-2017-163139"/>
    <d v="2017-12-01T00:00:00"/>
    <n v="2017"/>
    <s v="Desember"/>
    <n v="1"/>
    <x v="0"/>
    <x v="113"/>
    <x v="113"/>
    <x v="0"/>
    <s v="United States"/>
    <s v="New York City"/>
    <s v="New York"/>
    <n v="10009"/>
    <x v="3"/>
    <x v="236"/>
    <x v="1"/>
    <x v="8"/>
    <x v="237"/>
    <n v="17.52"/>
    <n v="5"/>
    <n v="0.2"/>
    <n v="6.1319999999999988"/>
  </r>
  <r>
    <x v="261"/>
    <s v="US-2017-155299"/>
    <d v="2017-06-08T00:00:00"/>
    <n v="2017"/>
    <s v="Juni"/>
    <n v="8"/>
    <x v="1"/>
    <x v="114"/>
    <x v="114"/>
    <x v="1"/>
    <s v="United States"/>
    <s v="Pasadena"/>
    <s v="Texas"/>
    <n v="77506"/>
    <x v="2"/>
    <x v="237"/>
    <x v="1"/>
    <x v="9"/>
    <x v="238"/>
    <n v="1.6239999999999994"/>
    <n v="2"/>
    <n v="0.8"/>
    <n v="-4.4660000000000002"/>
  </r>
  <r>
    <x v="262"/>
    <s v="US-2014-106992"/>
    <d v="2014-09-19T00:00:00"/>
    <n v="2014"/>
    <s v="September"/>
    <n v="19"/>
    <x v="0"/>
    <x v="115"/>
    <x v="115"/>
    <x v="1"/>
    <s v="United States"/>
    <s v="Houston"/>
    <s v="Texas"/>
    <n v="77036"/>
    <x v="2"/>
    <x v="155"/>
    <x v="2"/>
    <x v="15"/>
    <x v="156"/>
    <n v="3059.982"/>
    <n v="3"/>
    <n v="0.4"/>
    <n v="-509.99700000000075"/>
  </r>
  <r>
    <x v="263"/>
    <s v="US-2014-106992"/>
    <d v="2014-09-19T00:00:00"/>
    <n v="2014"/>
    <s v="September"/>
    <n v="19"/>
    <x v="0"/>
    <x v="115"/>
    <x v="115"/>
    <x v="1"/>
    <s v="United States"/>
    <s v="Houston"/>
    <s v="Texas"/>
    <n v="77036"/>
    <x v="2"/>
    <x v="238"/>
    <x v="2"/>
    <x v="15"/>
    <x v="239"/>
    <n v="2519.9579999999996"/>
    <n v="7"/>
    <n v="0.4"/>
    <n v="-251.99579999999992"/>
  </r>
  <r>
    <x v="264"/>
    <s v="CA-2016-125318"/>
    <d v="2016-06-06T00:00:00"/>
    <n v="2016"/>
    <s v="Juni"/>
    <n v="6"/>
    <x v="1"/>
    <x v="116"/>
    <x v="116"/>
    <x v="0"/>
    <s v="United States"/>
    <s v="Chicago"/>
    <s v="Illinois"/>
    <n v="60610"/>
    <x v="2"/>
    <x v="239"/>
    <x v="2"/>
    <x v="7"/>
    <x v="240"/>
    <n v="328.22399999999999"/>
    <n v="4"/>
    <n v="0.2"/>
    <n v="28.7196"/>
  </r>
  <r>
    <x v="265"/>
    <s v="CA-2015-155040"/>
    <d v="2015-11-10T00:00:00"/>
    <n v="2015"/>
    <s v="November"/>
    <n v="10"/>
    <x v="1"/>
    <x v="117"/>
    <x v="117"/>
    <x v="0"/>
    <s v="United States"/>
    <s v="Brentwood"/>
    <s v="California"/>
    <n v="94513"/>
    <x v="1"/>
    <x v="240"/>
    <x v="2"/>
    <x v="11"/>
    <x v="241"/>
    <n v="79.900000000000006"/>
    <n v="2"/>
    <n v="0"/>
    <n v="35.156000000000006"/>
  </r>
  <r>
    <x v="266"/>
    <s v="CA-2017-136826"/>
    <d v="2017-06-16T00:00:00"/>
    <n v="2017"/>
    <s v="Juni"/>
    <n v="16"/>
    <x v="1"/>
    <x v="118"/>
    <x v="118"/>
    <x v="1"/>
    <s v="United States"/>
    <s v="Chapel Hill"/>
    <s v="North Carolina"/>
    <n v="27514"/>
    <x v="0"/>
    <x v="241"/>
    <x v="1"/>
    <x v="6"/>
    <x v="242"/>
    <n v="14.015999999999998"/>
    <n v="3"/>
    <n v="0.2"/>
    <n v="4.7303999999999995"/>
  </r>
  <r>
    <x v="267"/>
    <s v="CA-2016-111010"/>
    <d v="2016-01-22T00:00:00"/>
    <n v="2016"/>
    <s v="Januari"/>
    <n v="22"/>
    <x v="1"/>
    <x v="38"/>
    <x v="38"/>
    <x v="0"/>
    <s v="United States"/>
    <s v="Morristown"/>
    <s v="New Jersey"/>
    <n v="7960"/>
    <x v="3"/>
    <x v="242"/>
    <x v="1"/>
    <x v="13"/>
    <x v="243"/>
    <n v="7.5600000000000005"/>
    <n v="6"/>
    <n v="0"/>
    <n v="0.3024"/>
  </r>
  <r>
    <x v="268"/>
    <s v="US-2017-145366"/>
    <d v="2017-12-09T00:00:00"/>
    <n v="2017"/>
    <s v="Desember"/>
    <n v="9"/>
    <x v="1"/>
    <x v="119"/>
    <x v="119"/>
    <x v="1"/>
    <s v="United States"/>
    <s v="Cincinnati"/>
    <s v="Ohio"/>
    <n v="45231"/>
    <x v="3"/>
    <x v="243"/>
    <x v="1"/>
    <x v="4"/>
    <x v="244"/>
    <n v="37.207999999999998"/>
    <n v="1"/>
    <n v="0.2"/>
    <n v="-7.4416000000000011"/>
  </r>
  <r>
    <x v="269"/>
    <s v="US-2017-145366"/>
    <d v="2017-12-09T00:00:00"/>
    <n v="2017"/>
    <s v="Desember"/>
    <n v="9"/>
    <x v="1"/>
    <x v="119"/>
    <x v="119"/>
    <x v="1"/>
    <s v="United States"/>
    <s v="Cincinnati"/>
    <s v="Ohio"/>
    <n v="45231"/>
    <x v="3"/>
    <x v="244"/>
    <x v="1"/>
    <x v="12"/>
    <x v="245"/>
    <n v="57.576000000000001"/>
    <n v="3"/>
    <n v="0.2"/>
    <n v="21.591000000000001"/>
  </r>
  <r>
    <x v="270"/>
    <s v="CA-2017-163979"/>
    <d v="2017-12-28T00:00:00"/>
    <n v="2017"/>
    <s v="Desember"/>
    <n v="28"/>
    <x v="0"/>
    <x v="120"/>
    <x v="120"/>
    <x v="1"/>
    <s v="United States"/>
    <s v="San Francisco"/>
    <s v="California"/>
    <n v="94110"/>
    <x v="1"/>
    <x v="245"/>
    <x v="1"/>
    <x v="4"/>
    <x v="246"/>
    <n v="725.84"/>
    <n v="4"/>
    <n v="0"/>
    <n v="210.4935999999999"/>
  </r>
  <r>
    <x v="271"/>
    <s v="CA-2015-155334"/>
    <d v="2015-07-30T00:00:00"/>
    <n v="2015"/>
    <s v="Juli"/>
    <n v="30"/>
    <x v="2"/>
    <x v="66"/>
    <x v="66"/>
    <x v="0"/>
    <s v="United States"/>
    <s v="San Francisco"/>
    <s v="California"/>
    <n v="94109"/>
    <x v="1"/>
    <x v="246"/>
    <x v="2"/>
    <x v="11"/>
    <x v="247"/>
    <n v="209.92999999999998"/>
    <n v="7"/>
    <n v="0"/>
    <n v="92.369200000000021"/>
  </r>
  <r>
    <x v="272"/>
    <s v="CA-2015-155334"/>
    <d v="2015-07-30T00:00:00"/>
    <n v="2015"/>
    <s v="Juli"/>
    <n v="30"/>
    <x v="2"/>
    <x v="66"/>
    <x v="66"/>
    <x v="0"/>
    <s v="United States"/>
    <s v="San Francisco"/>
    <s v="California"/>
    <n v="94109"/>
    <x v="1"/>
    <x v="247"/>
    <x v="0"/>
    <x v="5"/>
    <x v="248"/>
    <n v="5.28"/>
    <n v="3"/>
    <n v="0"/>
    <n v="2.3232000000000004"/>
  </r>
  <r>
    <x v="273"/>
    <s v="CA-2015-155334"/>
    <d v="2015-07-30T00:00:00"/>
    <n v="2015"/>
    <s v="Juli"/>
    <n v="30"/>
    <x v="2"/>
    <x v="66"/>
    <x v="66"/>
    <x v="0"/>
    <s v="United States"/>
    <s v="San Francisco"/>
    <s v="California"/>
    <n v="94109"/>
    <x v="1"/>
    <x v="248"/>
    <x v="1"/>
    <x v="8"/>
    <x v="249"/>
    <n v="10.92"/>
    <n v="3"/>
    <n v="0.2"/>
    <n v="4.0949999999999989"/>
  </r>
  <r>
    <x v="274"/>
    <s v="CA-2017-118136"/>
    <d v="2017-09-16T00:00:00"/>
    <n v="2017"/>
    <s v="September"/>
    <n v="16"/>
    <x v="2"/>
    <x v="121"/>
    <x v="121"/>
    <x v="1"/>
    <s v="United States"/>
    <s v="Inglewood"/>
    <s v="California"/>
    <n v="90301"/>
    <x v="1"/>
    <x v="249"/>
    <x v="1"/>
    <x v="10"/>
    <x v="250"/>
    <n v="8.82"/>
    <n v="2"/>
    <n v="0"/>
    <n v="4.0571999999999999"/>
  </r>
  <r>
    <x v="275"/>
    <s v="CA-2017-118136"/>
    <d v="2017-09-16T00:00:00"/>
    <n v="2017"/>
    <s v="September"/>
    <n v="16"/>
    <x v="2"/>
    <x v="121"/>
    <x v="121"/>
    <x v="1"/>
    <s v="United States"/>
    <s v="Inglewood"/>
    <s v="California"/>
    <n v="90301"/>
    <x v="1"/>
    <x v="250"/>
    <x v="1"/>
    <x v="6"/>
    <x v="251"/>
    <n v="5.98"/>
    <n v="1"/>
    <n v="0"/>
    <n v="1.5548000000000002"/>
  </r>
  <r>
    <x v="276"/>
    <s v="CA-2017-132976"/>
    <d v="2017-10-13T00:00:00"/>
    <n v="2017"/>
    <s v="Oktober"/>
    <n v="13"/>
    <x v="1"/>
    <x v="122"/>
    <x v="122"/>
    <x v="1"/>
    <s v="United States"/>
    <s v="Philadelphia"/>
    <s v="Pennsylvania"/>
    <n v="19140"/>
    <x v="3"/>
    <x v="251"/>
    <x v="1"/>
    <x v="10"/>
    <x v="252"/>
    <n v="11.648000000000001"/>
    <n v="2"/>
    <n v="0.2"/>
    <n v="4.0768000000000004"/>
  </r>
  <r>
    <x v="277"/>
    <s v="CA-2017-132976"/>
    <d v="2017-10-13T00:00:00"/>
    <n v="2017"/>
    <s v="Oktober"/>
    <n v="13"/>
    <x v="1"/>
    <x v="122"/>
    <x v="122"/>
    <x v="1"/>
    <s v="United States"/>
    <s v="Philadelphia"/>
    <s v="Pennsylvania"/>
    <n v="19140"/>
    <x v="3"/>
    <x v="252"/>
    <x v="1"/>
    <x v="10"/>
    <x v="253"/>
    <n v="18.175999999999998"/>
    <n v="4"/>
    <n v="0.2"/>
    <n v="5.9071999999999987"/>
  </r>
  <r>
    <x v="278"/>
    <s v="CA-2017-132976"/>
    <d v="2017-10-13T00:00:00"/>
    <n v="2017"/>
    <s v="Oktober"/>
    <n v="13"/>
    <x v="1"/>
    <x v="122"/>
    <x v="122"/>
    <x v="1"/>
    <s v="United States"/>
    <s v="Philadelphia"/>
    <s v="Pennsylvania"/>
    <n v="19140"/>
    <x v="3"/>
    <x v="253"/>
    <x v="1"/>
    <x v="4"/>
    <x v="254"/>
    <n v="59.712000000000003"/>
    <n v="6"/>
    <n v="0.2"/>
    <n v="5.9711999999999996"/>
  </r>
  <r>
    <x v="279"/>
    <s v="CA-2017-132976"/>
    <d v="2017-10-13T00:00:00"/>
    <n v="2017"/>
    <s v="Oktober"/>
    <n v="13"/>
    <x v="1"/>
    <x v="122"/>
    <x v="122"/>
    <x v="1"/>
    <s v="United States"/>
    <s v="Philadelphia"/>
    <s v="Pennsylvania"/>
    <n v="19140"/>
    <x v="3"/>
    <x v="254"/>
    <x v="1"/>
    <x v="2"/>
    <x v="255"/>
    <n v="24.839999999999996"/>
    <n v="3"/>
    <n v="0.2"/>
    <n v="8.6940000000000008"/>
  </r>
  <r>
    <x v="280"/>
    <s v="US-2015-161991"/>
    <d v="2015-09-26T00:00:00"/>
    <n v="2015"/>
    <s v="September"/>
    <n v="26"/>
    <x v="0"/>
    <x v="56"/>
    <x v="56"/>
    <x v="0"/>
    <s v="United States"/>
    <s v="Houston"/>
    <s v="Texas"/>
    <n v="77070"/>
    <x v="2"/>
    <x v="255"/>
    <x v="1"/>
    <x v="8"/>
    <x v="256"/>
    <n v="2.0799999999999996"/>
    <n v="5"/>
    <n v="0.8"/>
    <n v="-3.4320000000000004"/>
  </r>
  <r>
    <x v="281"/>
    <s v="US-2015-161991"/>
    <d v="2015-09-26T00:00:00"/>
    <n v="2015"/>
    <s v="September"/>
    <n v="26"/>
    <x v="0"/>
    <x v="56"/>
    <x v="56"/>
    <x v="0"/>
    <s v="United States"/>
    <s v="Houston"/>
    <s v="Texas"/>
    <n v="77070"/>
    <x v="2"/>
    <x v="256"/>
    <x v="2"/>
    <x v="7"/>
    <x v="257"/>
    <n v="1114.4000000000001"/>
    <n v="7"/>
    <n v="0.2"/>
    <n v="376.11"/>
  </r>
  <r>
    <x v="282"/>
    <s v="CA-2015-130890"/>
    <d v="2015-11-02T00:00:00"/>
    <n v="2015"/>
    <s v="November"/>
    <n v="2"/>
    <x v="1"/>
    <x v="123"/>
    <x v="123"/>
    <x v="0"/>
    <s v="United States"/>
    <s v="Los Angeles"/>
    <s v="California"/>
    <n v="90004"/>
    <x v="1"/>
    <x v="257"/>
    <x v="0"/>
    <x v="3"/>
    <x v="258"/>
    <n v="1038.8399999999999"/>
    <n v="5"/>
    <n v="0.2"/>
    <n v="51.942000000000007"/>
  </r>
  <r>
    <x v="283"/>
    <s v="CA-2015-130883"/>
    <d v="2015-09-26T00:00:00"/>
    <n v="2015"/>
    <s v="September"/>
    <n v="26"/>
    <x v="1"/>
    <x v="14"/>
    <x v="14"/>
    <x v="0"/>
    <s v="United States"/>
    <s v="Portland"/>
    <s v="Oregon"/>
    <n v="97206"/>
    <x v="1"/>
    <x v="258"/>
    <x v="1"/>
    <x v="10"/>
    <x v="33"/>
    <n v="141.76"/>
    <n v="5"/>
    <n v="0.2"/>
    <n v="47.843999999999994"/>
  </r>
  <r>
    <x v="284"/>
    <s v="CA-2015-130883"/>
    <d v="2015-09-26T00:00:00"/>
    <n v="2015"/>
    <s v="September"/>
    <n v="26"/>
    <x v="1"/>
    <x v="14"/>
    <x v="14"/>
    <x v="0"/>
    <s v="United States"/>
    <s v="Portland"/>
    <s v="Oregon"/>
    <n v="97206"/>
    <x v="1"/>
    <x v="259"/>
    <x v="2"/>
    <x v="11"/>
    <x v="259"/>
    <n v="239.80000000000004"/>
    <n v="5"/>
    <n v="0.2"/>
    <n v="47.959999999999987"/>
  </r>
  <r>
    <x v="285"/>
    <s v="CA-2015-130883"/>
    <d v="2015-09-26T00:00:00"/>
    <n v="2015"/>
    <s v="September"/>
    <n v="26"/>
    <x v="1"/>
    <x v="14"/>
    <x v="14"/>
    <x v="0"/>
    <s v="United States"/>
    <s v="Portland"/>
    <s v="Oregon"/>
    <n v="97206"/>
    <x v="1"/>
    <x v="260"/>
    <x v="1"/>
    <x v="10"/>
    <x v="260"/>
    <n v="31.104000000000006"/>
    <n v="6"/>
    <n v="0.2"/>
    <n v="10.8864"/>
  </r>
  <r>
    <x v="286"/>
    <s v="CA-2016-112697"/>
    <d v="2016-12-18T00:00:00"/>
    <n v="2016"/>
    <s v="Desember"/>
    <n v="18"/>
    <x v="0"/>
    <x v="124"/>
    <x v="124"/>
    <x v="1"/>
    <s v="United States"/>
    <s v="Tamarac"/>
    <s v="Florida"/>
    <n v="33319"/>
    <x v="0"/>
    <x v="261"/>
    <x v="1"/>
    <x v="8"/>
    <x v="261"/>
    <n v="254.05800000000002"/>
    <n v="7"/>
    <n v="0.7"/>
    <n v="-169.3719999999999"/>
  </r>
  <r>
    <x v="287"/>
    <s v="CA-2016-112697"/>
    <d v="2016-12-18T00:00:00"/>
    <n v="2016"/>
    <s v="Desember"/>
    <n v="18"/>
    <x v="0"/>
    <x v="124"/>
    <x v="124"/>
    <x v="1"/>
    <s v="United States"/>
    <s v="Tamarac"/>
    <s v="Florida"/>
    <n v="33319"/>
    <x v="0"/>
    <x v="166"/>
    <x v="1"/>
    <x v="9"/>
    <x v="167"/>
    <n v="194.52800000000002"/>
    <n v="2"/>
    <n v="0.2"/>
    <n v="24.315999999999974"/>
  </r>
  <r>
    <x v="288"/>
    <s v="CA-2016-112697"/>
    <d v="2016-12-18T00:00:00"/>
    <n v="2016"/>
    <s v="Desember"/>
    <n v="18"/>
    <x v="0"/>
    <x v="124"/>
    <x v="124"/>
    <x v="1"/>
    <s v="United States"/>
    <s v="Tamarac"/>
    <s v="Florida"/>
    <n v="33319"/>
    <x v="0"/>
    <x v="262"/>
    <x v="1"/>
    <x v="14"/>
    <x v="262"/>
    <n v="961.48000000000013"/>
    <n v="5"/>
    <n v="0.2"/>
    <n v="-204.31449999999995"/>
  </r>
  <r>
    <x v="289"/>
    <s v="CA-2016-110772"/>
    <d v="2016-11-20T00:00:00"/>
    <n v="2016"/>
    <s v="November"/>
    <n v="20"/>
    <x v="0"/>
    <x v="125"/>
    <x v="125"/>
    <x v="2"/>
    <s v="United States"/>
    <s v="Columbus"/>
    <s v="Ohio"/>
    <n v="43229"/>
    <x v="3"/>
    <x v="263"/>
    <x v="1"/>
    <x v="13"/>
    <x v="263"/>
    <n v="19.096"/>
    <n v="7"/>
    <n v="0.2"/>
    <n v="6.6835999999999993"/>
  </r>
  <r>
    <x v="290"/>
    <s v="CA-2016-110772"/>
    <d v="2016-11-20T00:00:00"/>
    <n v="2016"/>
    <s v="November"/>
    <n v="20"/>
    <x v="0"/>
    <x v="125"/>
    <x v="125"/>
    <x v="2"/>
    <s v="United States"/>
    <s v="Columbus"/>
    <s v="Ohio"/>
    <n v="43229"/>
    <x v="3"/>
    <x v="264"/>
    <x v="1"/>
    <x v="2"/>
    <x v="264"/>
    <n v="18.496000000000002"/>
    <n v="8"/>
    <n v="0.2"/>
    <n v="6.2423999999999999"/>
  </r>
  <r>
    <x v="291"/>
    <s v="CA-2016-110772"/>
    <d v="2016-11-20T00:00:00"/>
    <n v="2016"/>
    <s v="November"/>
    <n v="20"/>
    <x v="0"/>
    <x v="125"/>
    <x v="125"/>
    <x v="2"/>
    <s v="United States"/>
    <s v="Columbus"/>
    <s v="Ohio"/>
    <n v="43229"/>
    <x v="3"/>
    <x v="265"/>
    <x v="2"/>
    <x v="11"/>
    <x v="265"/>
    <n v="255.98400000000004"/>
    <n v="2"/>
    <n v="0.2"/>
    <n v="54.396600000000007"/>
  </r>
  <r>
    <x v="292"/>
    <s v="CA-2016-110772"/>
    <d v="2016-11-20T00:00:00"/>
    <n v="2016"/>
    <s v="November"/>
    <n v="20"/>
    <x v="0"/>
    <x v="125"/>
    <x v="125"/>
    <x v="2"/>
    <s v="United States"/>
    <s v="Columbus"/>
    <s v="Ohio"/>
    <n v="43229"/>
    <x v="3"/>
    <x v="266"/>
    <x v="0"/>
    <x v="0"/>
    <x v="266"/>
    <n v="86.97"/>
    <n v="3"/>
    <n v="0.5"/>
    <n v="-48.703199999999995"/>
  </r>
  <r>
    <x v="293"/>
    <s v="CA-2014-111451"/>
    <d v="2014-12-26T00:00:00"/>
    <n v="2014"/>
    <s v="Desember"/>
    <n v="26"/>
    <x v="2"/>
    <x v="126"/>
    <x v="126"/>
    <x v="1"/>
    <s v="United States"/>
    <s v="Colorado Springs"/>
    <s v="Colorado"/>
    <n v="80906"/>
    <x v="1"/>
    <x v="267"/>
    <x v="0"/>
    <x v="5"/>
    <x v="267"/>
    <n v="300.416"/>
    <n v="8"/>
    <n v="0.2"/>
    <n v="78.859200000000001"/>
  </r>
  <r>
    <x v="294"/>
    <s v="CA-2014-111451"/>
    <d v="2014-12-26T00:00:00"/>
    <n v="2014"/>
    <s v="Desember"/>
    <n v="26"/>
    <x v="2"/>
    <x v="126"/>
    <x v="126"/>
    <x v="1"/>
    <s v="United States"/>
    <s v="Colorado Springs"/>
    <s v="Colorado"/>
    <n v="80906"/>
    <x v="1"/>
    <x v="268"/>
    <x v="0"/>
    <x v="1"/>
    <x v="268"/>
    <n v="230.35200000000003"/>
    <n v="3"/>
    <n v="0.2"/>
    <n v="20.155800000000013"/>
  </r>
  <r>
    <x v="295"/>
    <s v="CA-2014-111451"/>
    <d v="2014-12-26T00:00:00"/>
    <n v="2014"/>
    <s v="Desember"/>
    <n v="26"/>
    <x v="2"/>
    <x v="126"/>
    <x v="126"/>
    <x v="1"/>
    <s v="United States"/>
    <s v="Colorado Springs"/>
    <s v="Colorado"/>
    <n v="80906"/>
    <x v="1"/>
    <x v="269"/>
    <x v="0"/>
    <x v="5"/>
    <x v="269"/>
    <n v="218.35200000000003"/>
    <n v="3"/>
    <n v="0.2"/>
    <n v="-24.564599999999999"/>
  </r>
  <r>
    <x v="296"/>
    <s v="CA-2014-111451"/>
    <d v="2014-12-26T00:00:00"/>
    <n v="2014"/>
    <s v="Desember"/>
    <n v="26"/>
    <x v="2"/>
    <x v="126"/>
    <x v="126"/>
    <x v="1"/>
    <s v="United States"/>
    <s v="Colorado Springs"/>
    <s v="Colorado"/>
    <n v="80906"/>
    <x v="1"/>
    <x v="270"/>
    <x v="1"/>
    <x v="8"/>
    <x v="270"/>
    <n v="78.600000000000009"/>
    <n v="5"/>
    <n v="0.7"/>
    <n v="-62.88000000000001"/>
  </r>
  <r>
    <x v="297"/>
    <s v="CA-2014-111451"/>
    <d v="2014-12-26T00:00:00"/>
    <n v="2014"/>
    <s v="Desember"/>
    <n v="26"/>
    <x v="2"/>
    <x v="126"/>
    <x v="126"/>
    <x v="1"/>
    <s v="United States"/>
    <s v="Colorado Springs"/>
    <s v="Colorado"/>
    <n v="80906"/>
    <x v="1"/>
    <x v="271"/>
    <x v="1"/>
    <x v="13"/>
    <x v="271"/>
    <n v="27.552000000000003"/>
    <n v="3"/>
    <n v="0.2"/>
    <n v="9.2987999999999964"/>
  </r>
  <r>
    <x v="298"/>
    <s v="CA-2016-142545"/>
    <d v="2016-10-28T00:00:00"/>
    <n v="2016"/>
    <s v="Oktober"/>
    <n v="28"/>
    <x v="1"/>
    <x v="63"/>
    <x v="63"/>
    <x v="1"/>
    <s v="United States"/>
    <s v="Belleville"/>
    <s v="New Jersey"/>
    <n v="7109"/>
    <x v="3"/>
    <x v="272"/>
    <x v="1"/>
    <x v="10"/>
    <x v="272"/>
    <n v="32.400000000000006"/>
    <n v="5"/>
    <n v="0"/>
    <n v="15.552000000000001"/>
  </r>
  <r>
    <x v="299"/>
    <s v="CA-2016-142545"/>
    <d v="2016-10-28T00:00:00"/>
    <n v="2016"/>
    <s v="Oktober"/>
    <n v="28"/>
    <x v="1"/>
    <x v="63"/>
    <x v="63"/>
    <x v="1"/>
    <s v="United States"/>
    <s v="Belleville"/>
    <s v="New Jersey"/>
    <n v="7109"/>
    <x v="3"/>
    <x v="273"/>
    <x v="1"/>
    <x v="4"/>
    <x v="273"/>
    <n v="1082.48"/>
    <n v="8"/>
    <n v="0"/>
    <n v="10.824800000000096"/>
  </r>
  <r>
    <x v="300"/>
    <s v="CA-2016-142545"/>
    <d v="2016-10-28T00:00:00"/>
    <n v="2016"/>
    <s v="Oktober"/>
    <n v="28"/>
    <x v="1"/>
    <x v="63"/>
    <x v="63"/>
    <x v="1"/>
    <s v="United States"/>
    <s v="Belleville"/>
    <s v="New Jersey"/>
    <n v="7109"/>
    <x v="3"/>
    <x v="274"/>
    <x v="1"/>
    <x v="10"/>
    <x v="274"/>
    <n v="56.91"/>
    <n v="3"/>
    <n v="0"/>
    <n v="27.316799999999997"/>
  </r>
  <r>
    <x v="301"/>
    <s v="CA-2016-142545"/>
    <d v="2016-10-28T00:00:00"/>
    <n v="2016"/>
    <s v="Oktober"/>
    <n v="28"/>
    <x v="1"/>
    <x v="63"/>
    <x v="63"/>
    <x v="1"/>
    <s v="United States"/>
    <s v="Belleville"/>
    <s v="New Jersey"/>
    <n v="7109"/>
    <x v="3"/>
    <x v="275"/>
    <x v="0"/>
    <x v="5"/>
    <x v="275"/>
    <n v="77.599999999999994"/>
    <n v="4"/>
    <n v="0"/>
    <n v="38.023999999999994"/>
  </r>
  <r>
    <x v="302"/>
    <s v="CA-2016-142545"/>
    <d v="2016-10-28T00:00:00"/>
    <n v="2016"/>
    <s v="Oktober"/>
    <n v="28"/>
    <x v="1"/>
    <x v="63"/>
    <x v="63"/>
    <x v="1"/>
    <s v="United States"/>
    <s v="Belleville"/>
    <s v="New Jersey"/>
    <n v="7109"/>
    <x v="3"/>
    <x v="276"/>
    <x v="1"/>
    <x v="8"/>
    <x v="276"/>
    <n v="14.28"/>
    <n v="1"/>
    <n v="0"/>
    <n v="6.5687999999999995"/>
  </r>
  <r>
    <x v="303"/>
    <s v="US-2017-152380"/>
    <d v="2017-11-19T00:00:00"/>
    <n v="2017"/>
    <s v="November"/>
    <n v="19"/>
    <x v="1"/>
    <x v="101"/>
    <x v="101"/>
    <x v="0"/>
    <s v="United States"/>
    <s v="Chicago"/>
    <s v="Illinois"/>
    <n v="60623"/>
    <x v="2"/>
    <x v="277"/>
    <x v="0"/>
    <x v="3"/>
    <x v="277"/>
    <n v="219.07500000000002"/>
    <n v="3"/>
    <n v="0.5"/>
    <n v="-131.44500000000005"/>
  </r>
  <r>
    <x v="304"/>
    <s v="CA-2015-144253"/>
    <d v="2015-05-04T00:00:00"/>
    <n v="2015"/>
    <s v="Mei"/>
    <n v="4"/>
    <x v="0"/>
    <x v="127"/>
    <x v="127"/>
    <x v="1"/>
    <s v="United States"/>
    <s v="New York City"/>
    <s v="New York"/>
    <n v="10024"/>
    <x v="3"/>
    <x v="278"/>
    <x v="0"/>
    <x v="5"/>
    <x v="278"/>
    <n v="26.8"/>
    <n v="2"/>
    <n v="0"/>
    <n v="12.863999999999999"/>
  </r>
  <r>
    <x v="305"/>
    <s v="CA-2014-130960"/>
    <d v="2014-12-30T00:00:00"/>
    <n v="2014"/>
    <s v="Desember"/>
    <n v="30"/>
    <x v="1"/>
    <x v="33"/>
    <x v="33"/>
    <x v="1"/>
    <s v="United States"/>
    <s v="Taylor"/>
    <s v="Michigan"/>
    <n v="48180"/>
    <x v="2"/>
    <x v="279"/>
    <x v="1"/>
    <x v="6"/>
    <x v="279"/>
    <n v="9.84"/>
    <n v="3"/>
    <n v="0"/>
    <n v="2.8535999999999988"/>
  </r>
  <r>
    <x v="306"/>
    <s v="CA-2014-111003"/>
    <d v="2014-06-01T00:00:00"/>
    <n v="2014"/>
    <s v="Juni"/>
    <n v="1"/>
    <x v="1"/>
    <x v="128"/>
    <x v="128"/>
    <x v="2"/>
    <s v="United States"/>
    <s v="Lakewood"/>
    <s v="New Jersey"/>
    <n v="8701"/>
    <x v="3"/>
    <x v="280"/>
    <x v="1"/>
    <x v="8"/>
    <x v="280"/>
    <n v="45.480000000000004"/>
    <n v="3"/>
    <n v="0"/>
    <n v="20.9208"/>
  </r>
  <r>
    <x v="307"/>
    <s v="CA-2014-111003"/>
    <d v="2014-06-01T00:00:00"/>
    <n v="2014"/>
    <s v="Juni"/>
    <n v="1"/>
    <x v="1"/>
    <x v="128"/>
    <x v="128"/>
    <x v="2"/>
    <s v="United States"/>
    <s v="Lakewood"/>
    <s v="New Jersey"/>
    <n v="8701"/>
    <x v="3"/>
    <x v="281"/>
    <x v="1"/>
    <x v="6"/>
    <x v="281"/>
    <n v="289.20000000000005"/>
    <n v="6"/>
    <n v="0"/>
    <n v="83.867999999999967"/>
  </r>
  <r>
    <x v="308"/>
    <s v="CA-2017-126774"/>
    <d v="2017-04-15T00:00:00"/>
    <n v="2017"/>
    <s v="April"/>
    <n v="15"/>
    <x v="2"/>
    <x v="129"/>
    <x v="129"/>
    <x v="0"/>
    <s v="United States"/>
    <s v="Arlington"/>
    <s v="Virginia"/>
    <n v="22204"/>
    <x v="0"/>
    <x v="282"/>
    <x v="1"/>
    <x v="6"/>
    <x v="282"/>
    <n v="4.8899999999999997"/>
    <n v="1"/>
    <n v="0"/>
    <n v="2.0049000000000001"/>
  </r>
  <r>
    <x v="309"/>
    <s v="CA-2016-142902"/>
    <d v="2016-09-12T00:00:00"/>
    <n v="2016"/>
    <s v="September"/>
    <n v="12"/>
    <x v="0"/>
    <x v="130"/>
    <x v="130"/>
    <x v="1"/>
    <s v="United States"/>
    <s v="Arvada"/>
    <s v="Colorado"/>
    <n v="80004"/>
    <x v="1"/>
    <x v="283"/>
    <x v="0"/>
    <x v="5"/>
    <x v="283"/>
    <n v="15.136000000000003"/>
    <n v="4"/>
    <n v="0.2"/>
    <n v="3.5948000000000011"/>
  </r>
  <r>
    <x v="310"/>
    <s v="CA-2016-142902"/>
    <d v="2016-09-12T00:00:00"/>
    <n v="2016"/>
    <s v="September"/>
    <n v="12"/>
    <x v="0"/>
    <x v="130"/>
    <x v="130"/>
    <x v="1"/>
    <s v="United States"/>
    <s v="Arvada"/>
    <s v="Colorado"/>
    <n v="80004"/>
    <x v="1"/>
    <x v="284"/>
    <x v="0"/>
    <x v="1"/>
    <x v="284"/>
    <n v="466.76800000000003"/>
    <n v="2"/>
    <n v="0.2"/>
    <n v="52.511399999999981"/>
  </r>
  <r>
    <x v="311"/>
    <s v="CA-2016-142902"/>
    <d v="2016-09-12T00:00:00"/>
    <n v="2016"/>
    <s v="September"/>
    <n v="12"/>
    <x v="0"/>
    <x v="130"/>
    <x v="130"/>
    <x v="1"/>
    <s v="United States"/>
    <s v="Arvada"/>
    <s v="Colorado"/>
    <n v="80004"/>
    <x v="1"/>
    <x v="285"/>
    <x v="0"/>
    <x v="5"/>
    <x v="285"/>
    <n v="15.231999999999999"/>
    <n v="1"/>
    <n v="0.2"/>
    <n v="1.7135999999999978"/>
  </r>
  <r>
    <x v="312"/>
    <s v="CA-2016-142902"/>
    <d v="2016-09-12T00:00:00"/>
    <n v="2016"/>
    <s v="September"/>
    <n v="12"/>
    <x v="0"/>
    <x v="130"/>
    <x v="130"/>
    <x v="1"/>
    <s v="United States"/>
    <s v="Arvada"/>
    <s v="Colorado"/>
    <n v="80004"/>
    <x v="1"/>
    <x v="286"/>
    <x v="1"/>
    <x v="2"/>
    <x v="286"/>
    <n v="6.2640000000000002"/>
    <n v="3"/>
    <n v="0.2"/>
    <n v="2.0358000000000001"/>
  </r>
  <r>
    <x v="313"/>
    <s v="CA-2014-120887"/>
    <d v="2014-09-27T00:00:00"/>
    <n v="2014"/>
    <s v="September"/>
    <n v="27"/>
    <x v="1"/>
    <x v="131"/>
    <x v="131"/>
    <x v="1"/>
    <s v="United States"/>
    <s v="Hackensack"/>
    <s v="New Jersey"/>
    <n v="7601"/>
    <x v="3"/>
    <x v="287"/>
    <x v="0"/>
    <x v="5"/>
    <x v="287"/>
    <n v="87.539999999999992"/>
    <n v="3"/>
    <n v="0"/>
    <n v="37.642200000000003"/>
  </r>
  <r>
    <x v="314"/>
    <s v="CA-2014-167850"/>
    <d v="2014-08-09T00:00:00"/>
    <n v="2014"/>
    <s v="Agustus"/>
    <n v="9"/>
    <x v="1"/>
    <x v="132"/>
    <x v="132"/>
    <x v="1"/>
    <s v="United States"/>
    <s v="Saint Petersburg"/>
    <s v="Florida"/>
    <n v="33710"/>
    <x v="0"/>
    <x v="288"/>
    <x v="2"/>
    <x v="7"/>
    <x v="288"/>
    <n v="178.38400000000001"/>
    <n v="2"/>
    <n v="0.2"/>
    <n v="22.297999999999973"/>
  </r>
  <r>
    <x v="315"/>
    <s v="CA-2014-167850"/>
    <d v="2014-08-09T00:00:00"/>
    <n v="2014"/>
    <s v="Agustus"/>
    <n v="9"/>
    <x v="1"/>
    <x v="132"/>
    <x v="132"/>
    <x v="1"/>
    <s v="United States"/>
    <s v="Saint Petersburg"/>
    <s v="Florida"/>
    <n v="33710"/>
    <x v="0"/>
    <x v="289"/>
    <x v="1"/>
    <x v="10"/>
    <x v="289"/>
    <n v="15.552000000000003"/>
    <n v="3"/>
    <n v="0.2"/>
    <n v="5.4432"/>
  </r>
  <r>
    <x v="316"/>
    <s v="CA-2014-164259"/>
    <d v="2014-12-28T00:00:00"/>
    <n v="2014"/>
    <s v="Desember"/>
    <n v="28"/>
    <x v="2"/>
    <x v="133"/>
    <x v="133"/>
    <x v="1"/>
    <s v="United States"/>
    <s v="Philadelphia"/>
    <s v="Pennsylvania"/>
    <n v="19143"/>
    <x v="3"/>
    <x v="290"/>
    <x v="1"/>
    <x v="6"/>
    <x v="290"/>
    <n v="99.13600000000001"/>
    <n v="4"/>
    <n v="0.2"/>
    <n v="8.674399999999995"/>
  </r>
  <r>
    <x v="317"/>
    <s v="CA-2014-164973"/>
    <d v="2014-11-04T00:00:00"/>
    <n v="2014"/>
    <s v="November"/>
    <n v="4"/>
    <x v="1"/>
    <x v="134"/>
    <x v="134"/>
    <x v="2"/>
    <s v="United States"/>
    <s v="New York City"/>
    <s v="New York"/>
    <n v="10024"/>
    <x v="3"/>
    <x v="291"/>
    <x v="0"/>
    <x v="1"/>
    <x v="291"/>
    <n v="135.88200000000001"/>
    <n v="1"/>
    <n v="0.1"/>
    <n v="24.156800000000004"/>
  </r>
  <r>
    <x v="318"/>
    <s v="CA-2014-164973"/>
    <d v="2014-11-04T00:00:00"/>
    <n v="2014"/>
    <s v="November"/>
    <n v="4"/>
    <x v="1"/>
    <x v="134"/>
    <x v="134"/>
    <x v="2"/>
    <s v="United States"/>
    <s v="New York City"/>
    <s v="New York"/>
    <n v="10024"/>
    <x v="3"/>
    <x v="292"/>
    <x v="2"/>
    <x v="15"/>
    <x v="292"/>
    <n v="3991.98"/>
    <n v="2"/>
    <n v="0"/>
    <n v="1995.99"/>
  </r>
  <r>
    <x v="319"/>
    <s v="CA-2014-164973"/>
    <d v="2014-11-04T00:00:00"/>
    <n v="2014"/>
    <s v="November"/>
    <n v="4"/>
    <x v="1"/>
    <x v="134"/>
    <x v="134"/>
    <x v="2"/>
    <s v="United States"/>
    <s v="New York City"/>
    <s v="New York"/>
    <n v="10024"/>
    <x v="3"/>
    <x v="40"/>
    <x v="2"/>
    <x v="7"/>
    <x v="40"/>
    <n v="275.94"/>
    <n v="6"/>
    <n v="0"/>
    <n v="80.022599999999997"/>
  </r>
  <r>
    <x v="320"/>
    <s v="CA-2014-164973"/>
    <d v="2014-11-04T00:00:00"/>
    <n v="2014"/>
    <s v="November"/>
    <n v="4"/>
    <x v="1"/>
    <x v="134"/>
    <x v="134"/>
    <x v="2"/>
    <s v="United States"/>
    <s v="New York City"/>
    <s v="New York"/>
    <n v="10024"/>
    <x v="3"/>
    <x v="293"/>
    <x v="2"/>
    <x v="11"/>
    <x v="293"/>
    <n v="360"/>
    <n v="4"/>
    <n v="0"/>
    <n v="129.6"/>
  </r>
  <r>
    <x v="321"/>
    <s v="CA-2014-164973"/>
    <d v="2014-11-04T00:00:00"/>
    <n v="2014"/>
    <s v="November"/>
    <n v="4"/>
    <x v="1"/>
    <x v="134"/>
    <x v="134"/>
    <x v="2"/>
    <s v="United States"/>
    <s v="New York City"/>
    <s v="New York"/>
    <n v="10024"/>
    <x v="3"/>
    <x v="123"/>
    <x v="1"/>
    <x v="4"/>
    <x v="123"/>
    <n v="43.57"/>
    <n v="1"/>
    <n v="0"/>
    <n v="13.070999999999998"/>
  </r>
  <r>
    <x v="322"/>
    <s v="CA-2014-156601"/>
    <d v="2014-09-19T00:00:00"/>
    <n v="2014"/>
    <s v="September"/>
    <n v="19"/>
    <x v="1"/>
    <x v="135"/>
    <x v="135"/>
    <x v="1"/>
    <s v="United States"/>
    <s v="Long Beach"/>
    <s v="California"/>
    <n v="90805"/>
    <x v="1"/>
    <x v="294"/>
    <x v="1"/>
    <x v="13"/>
    <x v="294"/>
    <n v="7.16"/>
    <n v="2"/>
    <n v="0"/>
    <n v="3.58"/>
  </r>
  <r>
    <x v="323"/>
    <s v="CA-2016-162138"/>
    <d v="2016-04-23T00:00:00"/>
    <n v="2016"/>
    <s v="April"/>
    <n v="23"/>
    <x v="1"/>
    <x v="136"/>
    <x v="136"/>
    <x v="1"/>
    <s v="United States"/>
    <s v="Hesperia"/>
    <s v="California"/>
    <n v="92345"/>
    <x v="1"/>
    <x v="270"/>
    <x v="1"/>
    <x v="8"/>
    <x v="270"/>
    <n v="251.52"/>
    <n v="6"/>
    <n v="0.2"/>
    <n v="81.744"/>
  </r>
  <r>
    <x v="324"/>
    <s v="CA-2016-162138"/>
    <d v="2016-04-23T00:00:00"/>
    <n v="2016"/>
    <s v="April"/>
    <n v="23"/>
    <x v="1"/>
    <x v="136"/>
    <x v="136"/>
    <x v="1"/>
    <s v="United States"/>
    <s v="Hesperia"/>
    <s v="California"/>
    <n v="92345"/>
    <x v="1"/>
    <x v="295"/>
    <x v="2"/>
    <x v="11"/>
    <x v="295"/>
    <n v="99.99"/>
    <n v="1"/>
    <n v="0"/>
    <n v="34.996499999999997"/>
  </r>
  <r>
    <x v="325"/>
    <s v="CA-2017-153339"/>
    <d v="2017-11-03T00:00:00"/>
    <n v="2017"/>
    <s v="November"/>
    <n v="3"/>
    <x v="0"/>
    <x v="137"/>
    <x v="137"/>
    <x v="1"/>
    <s v="United States"/>
    <s v="Murfreesboro"/>
    <s v="Tennessee"/>
    <n v="37130"/>
    <x v="0"/>
    <x v="296"/>
    <x v="0"/>
    <x v="5"/>
    <x v="296"/>
    <n v="15.991999999999999"/>
    <n v="1"/>
    <n v="0.2"/>
    <n v="0.99949999999999894"/>
  </r>
  <r>
    <x v="326"/>
    <s v="US-2016-141544"/>
    <d v="2016-08-30T00:00:00"/>
    <n v="2016"/>
    <s v="Agustus"/>
    <n v="30"/>
    <x v="2"/>
    <x v="138"/>
    <x v="138"/>
    <x v="0"/>
    <s v="United States"/>
    <s v="Philadelphia"/>
    <s v="Pennsylvania"/>
    <n v="19143"/>
    <x v="3"/>
    <x v="297"/>
    <x v="2"/>
    <x v="7"/>
    <x v="297"/>
    <n v="290.89800000000002"/>
    <n v="3"/>
    <n v="0.4"/>
    <n v="-67.876199999999997"/>
  </r>
  <r>
    <x v="327"/>
    <s v="US-2016-141544"/>
    <d v="2016-08-30T00:00:00"/>
    <n v="2016"/>
    <s v="Agustus"/>
    <n v="30"/>
    <x v="2"/>
    <x v="138"/>
    <x v="138"/>
    <x v="0"/>
    <s v="United States"/>
    <s v="Philadelphia"/>
    <s v="Pennsylvania"/>
    <n v="19143"/>
    <x v="3"/>
    <x v="298"/>
    <x v="1"/>
    <x v="4"/>
    <x v="298"/>
    <n v="54.224000000000004"/>
    <n v="2"/>
    <n v="0.2"/>
    <n v="3.3889999999999993"/>
  </r>
  <r>
    <x v="328"/>
    <s v="US-2016-141544"/>
    <d v="2016-08-30T00:00:00"/>
    <n v="2016"/>
    <s v="Agustus"/>
    <n v="30"/>
    <x v="2"/>
    <x v="138"/>
    <x v="138"/>
    <x v="0"/>
    <s v="United States"/>
    <s v="Philadelphia"/>
    <s v="Pennsylvania"/>
    <n v="19143"/>
    <x v="3"/>
    <x v="299"/>
    <x v="0"/>
    <x v="1"/>
    <x v="299"/>
    <n v="786.74400000000003"/>
    <n v="4"/>
    <n v="0.3"/>
    <n v="-258.50160000000011"/>
  </r>
  <r>
    <x v="329"/>
    <s v="US-2016-141544"/>
    <d v="2016-08-30T00:00:00"/>
    <n v="2016"/>
    <s v="Agustus"/>
    <n v="30"/>
    <x v="2"/>
    <x v="138"/>
    <x v="138"/>
    <x v="0"/>
    <s v="United States"/>
    <s v="Philadelphia"/>
    <s v="Pennsylvania"/>
    <n v="19143"/>
    <x v="3"/>
    <x v="300"/>
    <x v="1"/>
    <x v="2"/>
    <x v="300"/>
    <n v="100.24000000000001"/>
    <n v="10"/>
    <n v="0.2"/>
    <n v="33.830999999999989"/>
  </r>
  <r>
    <x v="330"/>
    <s v="US-2016-141544"/>
    <d v="2016-08-30T00:00:00"/>
    <n v="2016"/>
    <s v="Agustus"/>
    <n v="30"/>
    <x v="2"/>
    <x v="138"/>
    <x v="138"/>
    <x v="0"/>
    <s v="United States"/>
    <s v="Philadelphia"/>
    <s v="Pennsylvania"/>
    <n v="19143"/>
    <x v="3"/>
    <x v="301"/>
    <x v="1"/>
    <x v="8"/>
    <x v="301"/>
    <n v="37.76400000000001"/>
    <n v="6"/>
    <n v="0.7"/>
    <n v="-27.693600000000004"/>
  </r>
  <r>
    <x v="331"/>
    <s v="US-2016-150147"/>
    <d v="2016-04-25T00:00:00"/>
    <n v="2016"/>
    <s v="April"/>
    <n v="25"/>
    <x v="0"/>
    <x v="139"/>
    <x v="139"/>
    <x v="0"/>
    <s v="United States"/>
    <s v="Philadelphia"/>
    <s v="Pennsylvania"/>
    <n v="19134"/>
    <x v="3"/>
    <x v="302"/>
    <x v="2"/>
    <x v="7"/>
    <x v="302"/>
    <n v="82.8"/>
    <n v="2"/>
    <n v="0.4"/>
    <n v="-20.700000000000003"/>
  </r>
  <r>
    <x v="332"/>
    <s v="US-2016-150147"/>
    <d v="2016-04-25T00:00:00"/>
    <n v="2016"/>
    <s v="April"/>
    <n v="25"/>
    <x v="0"/>
    <x v="139"/>
    <x v="139"/>
    <x v="0"/>
    <s v="United States"/>
    <s v="Philadelphia"/>
    <s v="Pennsylvania"/>
    <n v="19134"/>
    <x v="3"/>
    <x v="303"/>
    <x v="1"/>
    <x v="8"/>
    <x v="303"/>
    <n v="20.724000000000004"/>
    <n v="2"/>
    <n v="0.7"/>
    <n v="-13.815999999999995"/>
  </r>
  <r>
    <x v="333"/>
    <s v="US-2016-150147"/>
    <d v="2016-04-25T00:00:00"/>
    <n v="2016"/>
    <s v="April"/>
    <n v="25"/>
    <x v="0"/>
    <x v="139"/>
    <x v="139"/>
    <x v="0"/>
    <s v="United States"/>
    <s v="Philadelphia"/>
    <s v="Pennsylvania"/>
    <n v="19134"/>
    <x v="3"/>
    <x v="304"/>
    <x v="1"/>
    <x v="8"/>
    <x v="304"/>
    <n v="4.8960000000000008"/>
    <n v="3"/>
    <n v="0.7"/>
    <n v="-3.4271999999999991"/>
  </r>
  <r>
    <x v="334"/>
    <s v="CA-2015-137946"/>
    <d v="2015-09-01T00:00:00"/>
    <n v="2015"/>
    <s v="September"/>
    <n v="1"/>
    <x v="0"/>
    <x v="140"/>
    <x v="140"/>
    <x v="0"/>
    <s v="United States"/>
    <s v="Los Angeles"/>
    <s v="California"/>
    <n v="90045"/>
    <x v="1"/>
    <x v="305"/>
    <x v="1"/>
    <x v="8"/>
    <x v="305"/>
    <n v="4.7520000000000007"/>
    <n v="1"/>
    <n v="0.2"/>
    <n v="1.6037999999999997"/>
  </r>
  <r>
    <x v="335"/>
    <s v="CA-2015-137946"/>
    <d v="2015-09-01T00:00:00"/>
    <n v="2015"/>
    <s v="September"/>
    <n v="1"/>
    <x v="0"/>
    <x v="140"/>
    <x v="140"/>
    <x v="0"/>
    <s v="United States"/>
    <s v="Los Angeles"/>
    <s v="California"/>
    <n v="90045"/>
    <x v="1"/>
    <x v="306"/>
    <x v="2"/>
    <x v="16"/>
    <x v="306"/>
    <n v="959.98400000000004"/>
    <n v="2"/>
    <n v="0.2"/>
    <n v="335.99440000000004"/>
  </r>
  <r>
    <x v="336"/>
    <s v="CA-2015-137946"/>
    <d v="2015-09-01T00:00:00"/>
    <n v="2015"/>
    <s v="September"/>
    <n v="1"/>
    <x v="0"/>
    <x v="140"/>
    <x v="140"/>
    <x v="0"/>
    <s v="United States"/>
    <s v="Los Angeles"/>
    <s v="California"/>
    <n v="90045"/>
    <x v="1"/>
    <x v="307"/>
    <x v="1"/>
    <x v="8"/>
    <x v="307"/>
    <n v="14.368000000000002"/>
    <n v="4"/>
    <n v="0.2"/>
    <n v="4.4899999999999984"/>
  </r>
  <r>
    <x v="337"/>
    <s v="CA-2014-129924"/>
    <d v="2014-07-12T00:00:00"/>
    <n v="2014"/>
    <s v="Juli"/>
    <n v="12"/>
    <x v="1"/>
    <x v="141"/>
    <x v="141"/>
    <x v="1"/>
    <s v="United States"/>
    <s v="San Francisco"/>
    <s v="California"/>
    <n v="94122"/>
    <x v="1"/>
    <x v="308"/>
    <x v="1"/>
    <x v="8"/>
    <x v="308"/>
    <n v="7.7120000000000006"/>
    <n v="2"/>
    <n v="0.2"/>
    <n v="2.7956000000000003"/>
  </r>
  <r>
    <x v="338"/>
    <s v="CA-2014-129924"/>
    <d v="2014-07-12T00:00:00"/>
    <n v="2014"/>
    <s v="Juli"/>
    <n v="12"/>
    <x v="1"/>
    <x v="141"/>
    <x v="141"/>
    <x v="1"/>
    <s v="United States"/>
    <s v="San Francisco"/>
    <s v="California"/>
    <n v="94122"/>
    <x v="1"/>
    <x v="309"/>
    <x v="0"/>
    <x v="3"/>
    <x v="309"/>
    <n v="698.35200000000009"/>
    <n v="3"/>
    <n v="0.2"/>
    <n v="-17.458800000000053"/>
  </r>
  <r>
    <x v="339"/>
    <s v="CA-2015-128167"/>
    <d v="2015-06-22T00:00:00"/>
    <n v="2015"/>
    <s v="Juni"/>
    <n v="22"/>
    <x v="0"/>
    <x v="107"/>
    <x v="107"/>
    <x v="0"/>
    <s v="United States"/>
    <s v="Layton"/>
    <s v="Utah"/>
    <n v="84041"/>
    <x v="1"/>
    <x v="310"/>
    <x v="1"/>
    <x v="13"/>
    <x v="310"/>
    <n v="4.96"/>
    <n v="4"/>
    <n v="0"/>
    <n v="2.3311999999999999"/>
  </r>
  <r>
    <x v="340"/>
    <s v="CA-2014-122336"/>
    <d v="2014-04-13T00:00:00"/>
    <n v="2014"/>
    <s v="April"/>
    <n v="13"/>
    <x v="0"/>
    <x v="63"/>
    <x v="63"/>
    <x v="1"/>
    <s v="United States"/>
    <s v="Philadelphia"/>
    <s v="Pennsylvania"/>
    <n v="19140"/>
    <x v="3"/>
    <x v="311"/>
    <x v="1"/>
    <x v="6"/>
    <x v="311"/>
    <n v="17.856000000000002"/>
    <n v="4"/>
    <n v="0.2"/>
    <n v="1.1159999999999979"/>
  </r>
  <r>
    <x v="341"/>
    <s v="CA-2014-122336"/>
    <d v="2014-04-13T00:00:00"/>
    <n v="2014"/>
    <s v="April"/>
    <n v="13"/>
    <x v="0"/>
    <x v="63"/>
    <x v="63"/>
    <x v="1"/>
    <s v="United States"/>
    <s v="Philadelphia"/>
    <s v="Pennsylvania"/>
    <n v="19140"/>
    <x v="3"/>
    <x v="13"/>
    <x v="1"/>
    <x v="8"/>
    <x v="13"/>
    <n v="509.97000000000008"/>
    <n v="10"/>
    <n v="0.7"/>
    <n v="-407.97599999999989"/>
  </r>
  <r>
    <x v="342"/>
    <s v="CA-2014-122336"/>
    <d v="2014-04-13T00:00:00"/>
    <n v="2014"/>
    <s v="April"/>
    <n v="13"/>
    <x v="0"/>
    <x v="63"/>
    <x v="63"/>
    <x v="1"/>
    <s v="United States"/>
    <s v="Philadelphia"/>
    <s v="Pennsylvania"/>
    <n v="19140"/>
    <x v="3"/>
    <x v="127"/>
    <x v="1"/>
    <x v="13"/>
    <x v="128"/>
    <n v="30.991999999999997"/>
    <n v="13"/>
    <n v="0.2"/>
    <n v="10.072399999999996"/>
  </r>
  <r>
    <x v="343"/>
    <s v="CA-2014-122336"/>
    <d v="2014-04-13T00:00:00"/>
    <n v="2014"/>
    <s v="April"/>
    <n v="13"/>
    <x v="0"/>
    <x v="63"/>
    <x v="63"/>
    <x v="1"/>
    <s v="United States"/>
    <s v="Philadelphia"/>
    <s v="Pennsylvania"/>
    <n v="19140"/>
    <x v="3"/>
    <x v="312"/>
    <x v="2"/>
    <x v="7"/>
    <x v="312"/>
    <n v="71.927999999999997"/>
    <n v="12"/>
    <n v="0.4"/>
    <n v="8.3915999999999897"/>
  </r>
  <r>
    <x v="344"/>
    <s v="US-2015-120712"/>
    <d v="2015-12-20T00:00:00"/>
    <n v="2015"/>
    <s v="Desember"/>
    <n v="20"/>
    <x v="1"/>
    <x v="79"/>
    <x v="79"/>
    <x v="0"/>
    <s v="United States"/>
    <s v="Austin"/>
    <s v="Texas"/>
    <n v="78745"/>
    <x v="2"/>
    <x v="17"/>
    <x v="1"/>
    <x v="4"/>
    <x v="17"/>
    <n v="88.800000000000011"/>
    <n v="4"/>
    <n v="0.2"/>
    <n v="-2.2200000000000131"/>
  </r>
  <r>
    <x v="345"/>
    <s v="CA-2017-169901"/>
    <d v="2017-06-15T00:00:00"/>
    <n v="2017"/>
    <s v="Juni"/>
    <n v="15"/>
    <x v="1"/>
    <x v="142"/>
    <x v="142"/>
    <x v="0"/>
    <s v="United States"/>
    <s v="San Francisco"/>
    <s v="California"/>
    <n v="94122"/>
    <x v="1"/>
    <x v="125"/>
    <x v="2"/>
    <x v="7"/>
    <x v="126"/>
    <n v="47.975999999999999"/>
    <n v="3"/>
    <n v="0.2"/>
    <n v="4.7976000000000028"/>
  </r>
  <r>
    <x v="346"/>
    <s v="CA-2017-134306"/>
    <d v="2017-07-08T00:00:00"/>
    <n v="2017"/>
    <s v="Juli"/>
    <n v="8"/>
    <x v="1"/>
    <x v="143"/>
    <x v="143"/>
    <x v="0"/>
    <s v="United States"/>
    <s v="Lowell"/>
    <s v="Massachusetts"/>
    <n v="1852"/>
    <x v="3"/>
    <x v="183"/>
    <x v="1"/>
    <x v="6"/>
    <x v="184"/>
    <n v="7.5600000000000005"/>
    <n v="3"/>
    <n v="0"/>
    <n v="3.0996000000000006"/>
  </r>
  <r>
    <x v="347"/>
    <s v="CA-2017-134306"/>
    <d v="2017-07-08T00:00:00"/>
    <n v="2017"/>
    <s v="Juli"/>
    <n v="8"/>
    <x v="1"/>
    <x v="143"/>
    <x v="143"/>
    <x v="0"/>
    <s v="United States"/>
    <s v="Lowell"/>
    <s v="Massachusetts"/>
    <n v="1852"/>
    <x v="3"/>
    <x v="33"/>
    <x v="1"/>
    <x v="10"/>
    <x v="33"/>
    <n v="24.56"/>
    <n v="2"/>
    <n v="0"/>
    <n v="11.543199999999999"/>
  </r>
  <r>
    <x v="348"/>
    <s v="CA-2017-134306"/>
    <d v="2017-07-08T00:00:00"/>
    <n v="2017"/>
    <s v="Juli"/>
    <n v="8"/>
    <x v="1"/>
    <x v="143"/>
    <x v="143"/>
    <x v="0"/>
    <s v="United States"/>
    <s v="Lowell"/>
    <s v="Massachusetts"/>
    <n v="1852"/>
    <x v="3"/>
    <x v="313"/>
    <x v="1"/>
    <x v="6"/>
    <x v="313"/>
    <n v="12.96"/>
    <n v="2"/>
    <n v="0"/>
    <n v="4.1471999999999998"/>
  </r>
  <r>
    <x v="349"/>
    <s v="CA-2016-129714"/>
    <d v="2016-09-01T00:00:00"/>
    <n v="2016"/>
    <s v="September"/>
    <n v="1"/>
    <x v="2"/>
    <x v="144"/>
    <x v="144"/>
    <x v="2"/>
    <s v="United States"/>
    <s v="New York City"/>
    <s v="New York"/>
    <n v="10009"/>
    <x v="3"/>
    <x v="234"/>
    <x v="2"/>
    <x v="11"/>
    <x v="235"/>
    <n v="6.79"/>
    <n v="1"/>
    <n v="0"/>
    <n v="2.3086000000000002"/>
  </r>
  <r>
    <x v="350"/>
    <s v="CA-2016-129714"/>
    <d v="2016-09-01T00:00:00"/>
    <n v="2016"/>
    <s v="September"/>
    <n v="1"/>
    <x v="2"/>
    <x v="144"/>
    <x v="144"/>
    <x v="2"/>
    <s v="United States"/>
    <s v="New York City"/>
    <s v="New York"/>
    <n v="10009"/>
    <x v="3"/>
    <x v="314"/>
    <x v="1"/>
    <x v="10"/>
    <x v="314"/>
    <n v="24.56"/>
    <n v="2"/>
    <n v="0"/>
    <n v="11.543199999999999"/>
  </r>
  <r>
    <x v="351"/>
    <s v="CA-2016-129714"/>
    <d v="2016-09-01T00:00:00"/>
    <n v="2016"/>
    <s v="September"/>
    <n v="1"/>
    <x v="2"/>
    <x v="144"/>
    <x v="144"/>
    <x v="2"/>
    <s v="United States"/>
    <s v="New York City"/>
    <s v="New York"/>
    <n v="10009"/>
    <x v="3"/>
    <x v="315"/>
    <x v="1"/>
    <x v="8"/>
    <x v="315"/>
    <n v="3.048"/>
    <n v="1"/>
    <n v="0.2"/>
    <n v="1.0668"/>
  </r>
  <r>
    <x v="352"/>
    <s v="CA-2016-129714"/>
    <d v="2016-09-01T00:00:00"/>
    <n v="2016"/>
    <s v="September"/>
    <n v="1"/>
    <x v="2"/>
    <x v="144"/>
    <x v="144"/>
    <x v="2"/>
    <s v="United States"/>
    <s v="New York City"/>
    <s v="New York"/>
    <n v="10009"/>
    <x v="3"/>
    <x v="314"/>
    <x v="1"/>
    <x v="10"/>
    <x v="314"/>
    <n v="49.12"/>
    <n v="4"/>
    <n v="0"/>
    <n v="23.086399999999998"/>
  </r>
  <r>
    <x v="353"/>
    <s v="CA-2016-129714"/>
    <d v="2016-09-01T00:00:00"/>
    <n v="2016"/>
    <s v="September"/>
    <n v="1"/>
    <x v="2"/>
    <x v="144"/>
    <x v="144"/>
    <x v="2"/>
    <s v="United States"/>
    <s v="New York City"/>
    <s v="New York"/>
    <n v="10009"/>
    <x v="3"/>
    <x v="316"/>
    <x v="1"/>
    <x v="8"/>
    <x v="316"/>
    <n v="4355.1680000000006"/>
    <n v="4"/>
    <n v="0.2"/>
    <n v="1415.4295999999997"/>
  </r>
  <r>
    <x v="354"/>
    <s v="CA-2016-138520"/>
    <d v="2016-04-08T00:00:00"/>
    <n v="2016"/>
    <s v="April"/>
    <n v="8"/>
    <x v="1"/>
    <x v="145"/>
    <x v="145"/>
    <x v="0"/>
    <s v="United States"/>
    <s v="New York City"/>
    <s v="New York"/>
    <n v="10035"/>
    <x v="3"/>
    <x v="317"/>
    <x v="0"/>
    <x v="0"/>
    <x v="317"/>
    <n v="388.70400000000006"/>
    <n v="6"/>
    <n v="0.2"/>
    <n v="-4.8588000000000022"/>
  </r>
  <r>
    <x v="355"/>
    <s v="CA-2016-138520"/>
    <d v="2016-04-08T00:00:00"/>
    <n v="2016"/>
    <s v="April"/>
    <n v="8"/>
    <x v="1"/>
    <x v="145"/>
    <x v="145"/>
    <x v="0"/>
    <s v="United States"/>
    <s v="New York City"/>
    <s v="New York"/>
    <n v="10035"/>
    <x v="3"/>
    <x v="318"/>
    <x v="1"/>
    <x v="12"/>
    <x v="318"/>
    <n v="8.26"/>
    <n v="2"/>
    <n v="0"/>
    <n v="3.7995999999999999"/>
  </r>
  <r>
    <x v="356"/>
    <s v="CA-2016-138520"/>
    <d v="2016-04-08T00:00:00"/>
    <n v="2016"/>
    <s v="April"/>
    <n v="8"/>
    <x v="1"/>
    <x v="145"/>
    <x v="145"/>
    <x v="0"/>
    <s v="United States"/>
    <s v="New York City"/>
    <s v="New York"/>
    <n v="10035"/>
    <x v="3"/>
    <x v="319"/>
    <x v="1"/>
    <x v="6"/>
    <x v="319"/>
    <n v="17.04"/>
    <n v="4"/>
    <n v="0"/>
    <n v="6.9863999999999997"/>
  </r>
  <r>
    <x v="357"/>
    <s v="CA-2016-138520"/>
    <d v="2016-04-08T00:00:00"/>
    <n v="2016"/>
    <s v="April"/>
    <n v="8"/>
    <x v="1"/>
    <x v="145"/>
    <x v="145"/>
    <x v="0"/>
    <s v="United States"/>
    <s v="New York City"/>
    <s v="New York"/>
    <n v="10035"/>
    <x v="3"/>
    <x v="320"/>
    <x v="1"/>
    <x v="10"/>
    <x v="320"/>
    <n v="34.4"/>
    <n v="5"/>
    <n v="0"/>
    <n v="15.823999999999998"/>
  </r>
  <r>
    <x v="358"/>
    <s v="CA-2016-130001"/>
    <d v="2016-04-23T00:00:00"/>
    <n v="2016"/>
    <s v="April"/>
    <n v="23"/>
    <x v="1"/>
    <x v="96"/>
    <x v="96"/>
    <x v="1"/>
    <s v="United States"/>
    <s v="Charlotte"/>
    <s v="North Carolina"/>
    <n v="28205"/>
    <x v="0"/>
    <x v="187"/>
    <x v="1"/>
    <x v="10"/>
    <x v="188"/>
    <n v="36.240000000000009"/>
    <n v="5"/>
    <n v="0.2"/>
    <n v="11.324999999999996"/>
  </r>
  <r>
    <x v="359"/>
    <s v="CA-2017-155698"/>
    <d v="2017-03-08T00:00:00"/>
    <n v="2017"/>
    <s v="Maret"/>
    <n v="8"/>
    <x v="2"/>
    <x v="146"/>
    <x v="146"/>
    <x v="1"/>
    <s v="United States"/>
    <s v="Columbus"/>
    <s v="Georgia"/>
    <n v="31907"/>
    <x v="0"/>
    <x v="321"/>
    <x v="1"/>
    <x v="9"/>
    <x v="321"/>
    <n v="647.84"/>
    <n v="8"/>
    <n v="0"/>
    <n v="168.4384"/>
  </r>
  <r>
    <x v="360"/>
    <s v="CA-2017-155698"/>
    <d v="2017-03-08T00:00:00"/>
    <n v="2017"/>
    <s v="Maret"/>
    <n v="8"/>
    <x v="2"/>
    <x v="146"/>
    <x v="146"/>
    <x v="1"/>
    <s v="United States"/>
    <s v="Columbus"/>
    <s v="Georgia"/>
    <n v="31907"/>
    <x v="0"/>
    <x v="322"/>
    <x v="1"/>
    <x v="2"/>
    <x v="322"/>
    <n v="20.7"/>
    <n v="2"/>
    <n v="0"/>
    <n v="9.9359999999999999"/>
  </r>
  <r>
    <x v="361"/>
    <s v="CA-2017-144904"/>
    <d v="2017-09-25T00:00:00"/>
    <n v="2017"/>
    <s v="September"/>
    <n v="25"/>
    <x v="1"/>
    <x v="147"/>
    <x v="147"/>
    <x v="0"/>
    <s v="United States"/>
    <s v="New York City"/>
    <s v="New York"/>
    <n v="10009"/>
    <x v="3"/>
    <x v="322"/>
    <x v="1"/>
    <x v="2"/>
    <x v="322"/>
    <n v="20.7"/>
    <n v="2"/>
    <n v="0"/>
    <n v="9.9359999999999999"/>
  </r>
  <r>
    <x v="362"/>
    <s v="CA-2017-144904"/>
    <d v="2017-09-25T00:00:00"/>
    <n v="2017"/>
    <s v="September"/>
    <n v="25"/>
    <x v="1"/>
    <x v="147"/>
    <x v="147"/>
    <x v="0"/>
    <s v="United States"/>
    <s v="New York City"/>
    <s v="New York"/>
    <n v="10009"/>
    <x v="3"/>
    <x v="323"/>
    <x v="0"/>
    <x v="1"/>
    <x v="323"/>
    <n v="488.64600000000002"/>
    <n v="3"/>
    <n v="0.1"/>
    <n v="86.870400000000004"/>
  </r>
  <r>
    <x v="363"/>
    <s v="CA-2017-144904"/>
    <d v="2017-09-25T00:00:00"/>
    <n v="2017"/>
    <s v="September"/>
    <n v="25"/>
    <x v="1"/>
    <x v="147"/>
    <x v="147"/>
    <x v="0"/>
    <s v="United States"/>
    <s v="New York City"/>
    <s v="New York"/>
    <n v="10009"/>
    <x v="3"/>
    <x v="324"/>
    <x v="1"/>
    <x v="6"/>
    <x v="324"/>
    <n v="5.56"/>
    <n v="2"/>
    <n v="0"/>
    <n v="1.4455999999999998"/>
  </r>
  <r>
    <x v="364"/>
    <s v="CA-2017-144904"/>
    <d v="2017-09-25T00:00:00"/>
    <n v="2017"/>
    <s v="September"/>
    <n v="25"/>
    <x v="1"/>
    <x v="147"/>
    <x v="147"/>
    <x v="0"/>
    <s v="United States"/>
    <s v="New York City"/>
    <s v="New York"/>
    <n v="10009"/>
    <x v="3"/>
    <x v="325"/>
    <x v="0"/>
    <x v="5"/>
    <x v="325"/>
    <n v="47.12"/>
    <n v="8"/>
    <n v="0"/>
    <n v="20.732800000000001"/>
  </r>
  <r>
    <x v="365"/>
    <s v="CA-2014-123344"/>
    <d v="2014-09-24T00:00:00"/>
    <n v="2014"/>
    <s v="September"/>
    <n v="24"/>
    <x v="1"/>
    <x v="148"/>
    <x v="148"/>
    <x v="0"/>
    <s v="United States"/>
    <s v="San Francisco"/>
    <s v="California"/>
    <n v="94109"/>
    <x v="1"/>
    <x v="45"/>
    <x v="1"/>
    <x v="4"/>
    <x v="45"/>
    <n v="211.96"/>
    <n v="4"/>
    <n v="0"/>
    <n v="8.4783999999999935"/>
  </r>
  <r>
    <x v="366"/>
    <s v="CA-2016-155516"/>
    <d v="2016-10-21T00:00:00"/>
    <n v="2016"/>
    <s v="Oktober"/>
    <n v="21"/>
    <x v="3"/>
    <x v="149"/>
    <x v="149"/>
    <x v="1"/>
    <s v="United States"/>
    <s v="Manchester"/>
    <s v="Connecticut"/>
    <n v="6040"/>
    <x v="3"/>
    <x v="326"/>
    <x v="1"/>
    <x v="8"/>
    <x v="326"/>
    <n v="23.2"/>
    <n v="4"/>
    <n v="0"/>
    <n v="10.44"/>
  </r>
  <r>
    <x v="367"/>
    <s v="CA-2016-155516"/>
    <d v="2016-10-21T00:00:00"/>
    <n v="2016"/>
    <s v="Oktober"/>
    <n v="21"/>
    <x v="3"/>
    <x v="149"/>
    <x v="149"/>
    <x v="1"/>
    <s v="United States"/>
    <s v="Manchester"/>
    <s v="Connecticut"/>
    <n v="6040"/>
    <x v="3"/>
    <x v="327"/>
    <x v="1"/>
    <x v="14"/>
    <x v="327"/>
    <n v="7.36"/>
    <n v="2"/>
    <n v="0"/>
    <n v="0.14719999999999978"/>
  </r>
  <r>
    <x v="368"/>
    <s v="CA-2016-155516"/>
    <d v="2016-10-21T00:00:00"/>
    <n v="2016"/>
    <s v="Oktober"/>
    <n v="21"/>
    <x v="3"/>
    <x v="149"/>
    <x v="149"/>
    <x v="1"/>
    <s v="United States"/>
    <s v="Manchester"/>
    <s v="Connecticut"/>
    <n v="6040"/>
    <x v="3"/>
    <x v="328"/>
    <x v="1"/>
    <x v="4"/>
    <x v="328"/>
    <n v="104.79"/>
    <n v="7"/>
    <n v="0"/>
    <n v="29.341200000000008"/>
  </r>
  <r>
    <x v="369"/>
    <s v="CA-2016-155516"/>
    <d v="2016-10-21T00:00:00"/>
    <n v="2016"/>
    <s v="Oktober"/>
    <n v="21"/>
    <x v="3"/>
    <x v="149"/>
    <x v="149"/>
    <x v="1"/>
    <s v="United States"/>
    <s v="Manchester"/>
    <s v="Connecticut"/>
    <n v="6040"/>
    <x v="3"/>
    <x v="37"/>
    <x v="0"/>
    <x v="0"/>
    <x v="37"/>
    <n v="1043.92"/>
    <n v="4"/>
    <n v="0"/>
    <n v="271.41920000000005"/>
  </r>
  <r>
    <x v="370"/>
    <s v="CA-2017-104745"/>
    <d v="2017-05-29T00:00:00"/>
    <n v="2017"/>
    <s v="Mei"/>
    <n v="29"/>
    <x v="1"/>
    <x v="150"/>
    <x v="150"/>
    <x v="0"/>
    <s v="United States"/>
    <s v="Harlingen"/>
    <s v="Texas"/>
    <n v="78550"/>
    <x v="2"/>
    <x v="329"/>
    <x v="1"/>
    <x v="10"/>
    <x v="329"/>
    <n v="25.920000000000005"/>
    <n v="5"/>
    <n v="0.2"/>
    <n v="9.3960000000000008"/>
  </r>
  <r>
    <x v="371"/>
    <s v="CA-2017-104745"/>
    <d v="2017-05-29T00:00:00"/>
    <n v="2017"/>
    <s v="Mei"/>
    <n v="29"/>
    <x v="1"/>
    <x v="150"/>
    <x v="150"/>
    <x v="0"/>
    <s v="United States"/>
    <s v="Harlingen"/>
    <s v="Texas"/>
    <n v="78550"/>
    <x v="2"/>
    <x v="330"/>
    <x v="1"/>
    <x v="4"/>
    <x v="330"/>
    <n v="53.424000000000007"/>
    <n v="3"/>
    <n v="0.2"/>
    <n v="4.6746000000000016"/>
  </r>
  <r>
    <x v="372"/>
    <s v="US-2014-119137"/>
    <d v="2014-07-23T00:00:00"/>
    <n v="2014"/>
    <s v="Juli"/>
    <n v="23"/>
    <x v="1"/>
    <x v="151"/>
    <x v="151"/>
    <x v="0"/>
    <s v="United States"/>
    <s v="Tucson"/>
    <s v="Arizona"/>
    <n v="85705"/>
    <x v="1"/>
    <x v="304"/>
    <x v="1"/>
    <x v="8"/>
    <x v="304"/>
    <n v="8.1600000000000019"/>
    <n v="5"/>
    <n v="0.7"/>
    <n v="-5.7119999999999997"/>
  </r>
  <r>
    <x v="373"/>
    <s v="US-2014-119137"/>
    <d v="2014-07-23T00:00:00"/>
    <n v="2014"/>
    <s v="Juli"/>
    <n v="23"/>
    <x v="1"/>
    <x v="151"/>
    <x v="151"/>
    <x v="0"/>
    <s v="United States"/>
    <s v="Tucson"/>
    <s v="Arizona"/>
    <n v="85705"/>
    <x v="1"/>
    <x v="331"/>
    <x v="2"/>
    <x v="11"/>
    <x v="331"/>
    <n v="1023.9360000000001"/>
    <n v="8"/>
    <n v="0.2"/>
    <n v="179.1887999999999"/>
  </r>
  <r>
    <x v="374"/>
    <s v="US-2014-119137"/>
    <d v="2014-07-23T00:00:00"/>
    <n v="2014"/>
    <s v="Juli"/>
    <n v="23"/>
    <x v="1"/>
    <x v="151"/>
    <x v="151"/>
    <x v="0"/>
    <s v="United States"/>
    <s v="Tucson"/>
    <s v="Arizona"/>
    <n v="85705"/>
    <x v="1"/>
    <x v="332"/>
    <x v="1"/>
    <x v="6"/>
    <x v="332"/>
    <n v="9.24"/>
    <n v="1"/>
    <n v="0.2"/>
    <n v="0.92399999999999993"/>
  </r>
  <r>
    <x v="375"/>
    <s v="US-2014-119137"/>
    <d v="2014-07-23T00:00:00"/>
    <n v="2014"/>
    <s v="Juli"/>
    <n v="23"/>
    <x v="1"/>
    <x v="151"/>
    <x v="151"/>
    <x v="0"/>
    <s v="United States"/>
    <s v="Tucson"/>
    <s v="Arizona"/>
    <n v="85705"/>
    <x v="1"/>
    <x v="333"/>
    <x v="2"/>
    <x v="11"/>
    <x v="333"/>
    <n v="479.04"/>
    <n v="10"/>
    <n v="0.2"/>
    <n v="-29.940000000000012"/>
  </r>
  <r>
    <x v="376"/>
    <s v="US-2016-134656"/>
    <d v="2016-09-28T00:00:00"/>
    <n v="2016"/>
    <s v="September"/>
    <n v="28"/>
    <x v="2"/>
    <x v="152"/>
    <x v="152"/>
    <x v="1"/>
    <s v="United States"/>
    <s v="Quincy"/>
    <s v="Illinois"/>
    <n v="62301"/>
    <x v="2"/>
    <x v="334"/>
    <x v="1"/>
    <x v="10"/>
    <x v="334"/>
    <n v="99.13600000000001"/>
    <n v="4"/>
    <n v="0.2"/>
    <n v="30.979999999999993"/>
  </r>
  <r>
    <x v="377"/>
    <s v="US-2017-134481"/>
    <d v="2017-08-27T00:00:00"/>
    <n v="2017"/>
    <s v="Agustus"/>
    <n v="27"/>
    <x v="1"/>
    <x v="153"/>
    <x v="153"/>
    <x v="1"/>
    <s v="United States"/>
    <s v="Franklin"/>
    <s v="Massachusetts"/>
    <n v="2038"/>
    <x v="3"/>
    <x v="335"/>
    <x v="0"/>
    <x v="3"/>
    <x v="335"/>
    <n v="1488.4239999999998"/>
    <n v="7"/>
    <n v="0.3"/>
    <n v="-297.68479999999983"/>
  </r>
  <r>
    <x v="378"/>
    <s v="CA-2015-130792"/>
    <d v="2015-04-28T00:00:00"/>
    <n v="2015"/>
    <s v="April"/>
    <n v="28"/>
    <x v="1"/>
    <x v="154"/>
    <x v="154"/>
    <x v="0"/>
    <s v="United States"/>
    <s v="Houston"/>
    <s v="Texas"/>
    <n v="77095"/>
    <x v="2"/>
    <x v="336"/>
    <x v="1"/>
    <x v="9"/>
    <x v="336"/>
    <n v="8.6519999999999975"/>
    <n v="3"/>
    <n v="0.8"/>
    <n v="-20.332200000000007"/>
  </r>
  <r>
    <x v="379"/>
    <s v="CA-2015-130792"/>
    <d v="2015-04-28T00:00:00"/>
    <n v="2015"/>
    <s v="April"/>
    <n v="28"/>
    <x v="1"/>
    <x v="154"/>
    <x v="154"/>
    <x v="0"/>
    <s v="United States"/>
    <s v="Houston"/>
    <s v="Texas"/>
    <n v="77095"/>
    <x v="2"/>
    <x v="337"/>
    <x v="1"/>
    <x v="4"/>
    <x v="337"/>
    <n v="23.832000000000001"/>
    <n v="3"/>
    <n v="0.2"/>
    <n v="2.6810999999999954"/>
  </r>
  <r>
    <x v="380"/>
    <s v="CA-2015-130792"/>
    <d v="2015-04-28T00:00:00"/>
    <n v="2015"/>
    <s v="April"/>
    <n v="28"/>
    <x v="1"/>
    <x v="154"/>
    <x v="154"/>
    <x v="0"/>
    <s v="United States"/>
    <s v="Houston"/>
    <s v="Texas"/>
    <n v="77095"/>
    <x v="2"/>
    <x v="338"/>
    <x v="1"/>
    <x v="8"/>
    <x v="338"/>
    <n v="12.175999999999998"/>
    <n v="4"/>
    <n v="0.8"/>
    <n v="-18.872800000000009"/>
  </r>
  <r>
    <x v="381"/>
    <s v="CA-2016-134775"/>
    <d v="2016-10-28T00:00:00"/>
    <n v="2016"/>
    <s v="Oktober"/>
    <n v="28"/>
    <x v="2"/>
    <x v="155"/>
    <x v="155"/>
    <x v="1"/>
    <s v="United States"/>
    <s v="San Francisco"/>
    <s v="California"/>
    <n v="94109"/>
    <x v="1"/>
    <x v="339"/>
    <x v="1"/>
    <x v="10"/>
    <x v="339"/>
    <n v="50.96"/>
    <n v="7"/>
    <n v="0"/>
    <n v="25.48"/>
  </r>
  <r>
    <x v="382"/>
    <s v="CA-2016-134775"/>
    <d v="2016-10-28T00:00:00"/>
    <n v="2016"/>
    <s v="Oktober"/>
    <n v="28"/>
    <x v="2"/>
    <x v="155"/>
    <x v="155"/>
    <x v="1"/>
    <s v="United States"/>
    <s v="San Francisco"/>
    <s v="California"/>
    <n v="94109"/>
    <x v="1"/>
    <x v="340"/>
    <x v="1"/>
    <x v="8"/>
    <x v="340"/>
    <n v="49.536000000000001"/>
    <n v="3"/>
    <n v="0.2"/>
    <n v="17.337599999999998"/>
  </r>
  <r>
    <x v="383"/>
    <s v="CA-2015-125395"/>
    <d v="2015-06-26T00:00:00"/>
    <n v="2015"/>
    <s v="Juni"/>
    <n v="26"/>
    <x v="0"/>
    <x v="156"/>
    <x v="156"/>
    <x v="1"/>
    <s v="United States"/>
    <s v="Taylor"/>
    <s v="Michigan"/>
    <n v="48180"/>
    <x v="2"/>
    <x v="341"/>
    <x v="2"/>
    <x v="11"/>
    <x v="341"/>
    <n v="41.9"/>
    <n v="2"/>
    <n v="0"/>
    <n v="8.7989999999999995"/>
  </r>
  <r>
    <x v="384"/>
    <s v="US-2015-168935"/>
    <d v="2015-11-27T00:00:00"/>
    <n v="2015"/>
    <s v="November"/>
    <n v="27"/>
    <x v="1"/>
    <x v="157"/>
    <x v="157"/>
    <x v="0"/>
    <s v="United States"/>
    <s v="Pembroke Pines"/>
    <s v="Florida"/>
    <n v="33024"/>
    <x v="0"/>
    <x v="342"/>
    <x v="0"/>
    <x v="3"/>
    <x v="342"/>
    <n v="375.45750000000004"/>
    <n v="3"/>
    <n v="0.45"/>
    <n v="-157.00949999999997"/>
  </r>
  <r>
    <x v="385"/>
    <s v="US-2015-168935"/>
    <d v="2015-11-27T00:00:00"/>
    <n v="2015"/>
    <s v="November"/>
    <n v="27"/>
    <x v="1"/>
    <x v="157"/>
    <x v="157"/>
    <x v="0"/>
    <s v="United States"/>
    <s v="Pembroke Pines"/>
    <s v="Florida"/>
    <n v="33024"/>
    <x v="0"/>
    <x v="343"/>
    <x v="2"/>
    <x v="11"/>
    <x v="343"/>
    <n v="83.976000000000013"/>
    <n v="3"/>
    <n v="0.2"/>
    <n v="-1.049700000000005"/>
  </r>
  <r>
    <x v="386"/>
    <s v="CA-2015-122756"/>
    <d v="2015-12-03T00:00:00"/>
    <n v="2015"/>
    <s v="Desember"/>
    <n v="3"/>
    <x v="1"/>
    <x v="158"/>
    <x v="158"/>
    <x v="1"/>
    <s v="United States"/>
    <s v="Philadelphia"/>
    <s v="Pennsylvania"/>
    <n v="19140"/>
    <x v="3"/>
    <x v="344"/>
    <x v="2"/>
    <x v="15"/>
    <x v="344"/>
    <n v="482.34000000000003"/>
    <n v="4"/>
    <n v="0.7"/>
    <n v="-337.63799999999981"/>
  </r>
  <r>
    <x v="387"/>
    <s v="CA-2015-122756"/>
    <d v="2015-12-03T00:00:00"/>
    <n v="2015"/>
    <s v="Desember"/>
    <n v="3"/>
    <x v="1"/>
    <x v="158"/>
    <x v="158"/>
    <x v="1"/>
    <s v="United States"/>
    <s v="Philadelphia"/>
    <s v="Pennsylvania"/>
    <n v="19140"/>
    <x v="3"/>
    <x v="345"/>
    <x v="0"/>
    <x v="5"/>
    <x v="345"/>
    <n v="2.9600000000000004"/>
    <n v="1"/>
    <n v="0.2"/>
    <n v="0.77700000000000025"/>
  </r>
  <r>
    <x v="388"/>
    <s v="CA-2014-115973"/>
    <d v="2014-11-24T00:00:00"/>
    <n v="2014"/>
    <s v="November"/>
    <n v="24"/>
    <x v="2"/>
    <x v="159"/>
    <x v="159"/>
    <x v="0"/>
    <s v="United States"/>
    <s v="Cincinnati"/>
    <s v="Ohio"/>
    <n v="45231"/>
    <x v="3"/>
    <x v="346"/>
    <x v="1"/>
    <x v="6"/>
    <x v="346"/>
    <n v="2.6240000000000001"/>
    <n v="1"/>
    <n v="0.2"/>
    <n v="0.42639999999999978"/>
  </r>
  <r>
    <x v="389"/>
    <s v="CA-2017-101798"/>
    <d v="2017-12-11T00:00:00"/>
    <n v="2017"/>
    <s v="Desember"/>
    <n v="11"/>
    <x v="1"/>
    <x v="160"/>
    <x v="160"/>
    <x v="0"/>
    <s v="United States"/>
    <s v="New York City"/>
    <s v="New York"/>
    <n v="10009"/>
    <x v="3"/>
    <x v="347"/>
    <x v="1"/>
    <x v="8"/>
    <x v="347"/>
    <n v="23.36"/>
    <n v="4"/>
    <n v="0.2"/>
    <n v="7.8839999999999986"/>
  </r>
  <r>
    <x v="390"/>
    <s v="CA-2017-101798"/>
    <d v="2017-12-11T00:00:00"/>
    <n v="2017"/>
    <s v="Desember"/>
    <n v="11"/>
    <x v="1"/>
    <x v="160"/>
    <x v="160"/>
    <x v="0"/>
    <s v="United States"/>
    <s v="New York City"/>
    <s v="New York"/>
    <n v="10009"/>
    <x v="3"/>
    <x v="84"/>
    <x v="2"/>
    <x v="11"/>
    <x v="84"/>
    <n v="39.979999999999997"/>
    <n v="2"/>
    <n v="0"/>
    <n v="13.593199999999996"/>
  </r>
  <r>
    <x v="391"/>
    <s v="US-2014-135972"/>
    <d v="2014-09-21T00:00:00"/>
    <n v="2014"/>
    <s v="September"/>
    <n v="21"/>
    <x v="0"/>
    <x v="161"/>
    <x v="161"/>
    <x v="0"/>
    <s v="United States"/>
    <s v="Des Moines"/>
    <s v="Washington"/>
    <n v="98198"/>
    <x v="1"/>
    <x v="348"/>
    <x v="2"/>
    <x v="7"/>
    <x v="348"/>
    <n v="246.38400000000001"/>
    <n v="2"/>
    <n v="0.2"/>
    <n v="27.718199999999968"/>
  </r>
  <r>
    <x v="392"/>
    <s v="US-2014-135972"/>
    <d v="2014-09-21T00:00:00"/>
    <n v="2014"/>
    <s v="September"/>
    <n v="21"/>
    <x v="0"/>
    <x v="161"/>
    <x v="161"/>
    <x v="0"/>
    <s v="United States"/>
    <s v="Des Moines"/>
    <s v="Washington"/>
    <n v="98198"/>
    <x v="1"/>
    <x v="349"/>
    <x v="2"/>
    <x v="16"/>
    <x v="349"/>
    <n v="1799.97"/>
    <n v="3"/>
    <n v="0"/>
    <n v="701.98829999999998"/>
  </r>
  <r>
    <x v="393"/>
    <s v="US-2014-134971"/>
    <d v="2014-06-07T00:00:00"/>
    <n v="2014"/>
    <s v="Juni"/>
    <n v="7"/>
    <x v="0"/>
    <x v="162"/>
    <x v="162"/>
    <x v="1"/>
    <s v="United States"/>
    <s v="Peoria"/>
    <s v="Illinois"/>
    <n v="61604"/>
    <x v="2"/>
    <x v="350"/>
    <x v="1"/>
    <x v="8"/>
    <x v="350"/>
    <n v="12.461999999999996"/>
    <n v="3"/>
    <n v="0.8"/>
    <n v="-20.5623"/>
  </r>
  <r>
    <x v="394"/>
    <s v="CA-2017-102946"/>
    <d v="2017-06-30T00:00:00"/>
    <n v="2017"/>
    <s v="Juni"/>
    <n v="30"/>
    <x v="1"/>
    <x v="163"/>
    <x v="163"/>
    <x v="2"/>
    <s v="United States"/>
    <s v="Las Vegas"/>
    <s v="Nevada"/>
    <n v="89115"/>
    <x v="1"/>
    <x v="351"/>
    <x v="1"/>
    <x v="8"/>
    <x v="351"/>
    <n v="75.792000000000002"/>
    <n v="3"/>
    <n v="0.2"/>
    <n v="25.579799999999992"/>
  </r>
  <r>
    <x v="395"/>
    <s v="CA-2017-165603"/>
    <d v="2017-10-17T00:00:00"/>
    <n v="2017"/>
    <s v="Oktober"/>
    <n v="17"/>
    <x v="0"/>
    <x v="164"/>
    <x v="164"/>
    <x v="1"/>
    <s v="United States"/>
    <s v="Warwick"/>
    <s v="Rhode Island"/>
    <n v="2886"/>
    <x v="3"/>
    <x v="352"/>
    <x v="1"/>
    <x v="4"/>
    <x v="352"/>
    <n v="49.96"/>
    <n v="2"/>
    <n v="0"/>
    <n v="9.4923999999999964"/>
  </r>
  <r>
    <x v="396"/>
    <s v="CA-2017-165603"/>
    <d v="2017-10-17T00:00:00"/>
    <n v="2017"/>
    <s v="Oktober"/>
    <n v="17"/>
    <x v="0"/>
    <x v="164"/>
    <x v="164"/>
    <x v="1"/>
    <s v="United States"/>
    <s v="Warwick"/>
    <s v="Rhode Island"/>
    <n v="2886"/>
    <x v="3"/>
    <x v="353"/>
    <x v="1"/>
    <x v="10"/>
    <x v="353"/>
    <n v="12.96"/>
    <n v="2"/>
    <n v="0"/>
    <n v="6.2208000000000006"/>
  </r>
  <r>
    <x v="397"/>
    <s v="CA-2015-122259"/>
    <d v="2015-10-31T00:00:00"/>
    <n v="2015"/>
    <s v="Oktober"/>
    <n v="31"/>
    <x v="1"/>
    <x v="6"/>
    <x v="6"/>
    <x v="2"/>
    <s v="United States"/>
    <s v="Jackson"/>
    <s v="Michigan"/>
    <n v="49201"/>
    <x v="2"/>
    <x v="354"/>
    <x v="1"/>
    <x v="14"/>
    <x v="354"/>
    <n v="70.12"/>
    <n v="4"/>
    <n v="0"/>
    <n v="21.035999999999994"/>
  </r>
  <r>
    <x v="398"/>
    <s v="CA-2016-108987"/>
    <d v="2016-09-08T00:00:00"/>
    <n v="2016"/>
    <s v="September"/>
    <n v="8"/>
    <x v="0"/>
    <x v="165"/>
    <x v="165"/>
    <x v="0"/>
    <s v="United States"/>
    <s v="Houston"/>
    <s v="Texas"/>
    <n v="77036"/>
    <x v="2"/>
    <x v="355"/>
    <x v="1"/>
    <x v="4"/>
    <x v="355"/>
    <n v="35.952000000000005"/>
    <n v="3"/>
    <n v="0.2"/>
    <n v="3.5951999999999984"/>
  </r>
  <r>
    <x v="399"/>
    <s v="CA-2016-108987"/>
    <d v="2016-09-08T00:00:00"/>
    <n v="2016"/>
    <s v="September"/>
    <n v="8"/>
    <x v="0"/>
    <x v="165"/>
    <x v="165"/>
    <x v="0"/>
    <s v="United States"/>
    <s v="Houston"/>
    <s v="Texas"/>
    <n v="77036"/>
    <x v="2"/>
    <x v="26"/>
    <x v="0"/>
    <x v="0"/>
    <x v="26"/>
    <n v="2396.2655999999997"/>
    <n v="4"/>
    <n v="0.32"/>
    <n v="-317.15280000000007"/>
  </r>
  <r>
    <x v="400"/>
    <s v="CA-2016-108987"/>
    <d v="2016-09-08T00:00:00"/>
    <n v="2016"/>
    <s v="September"/>
    <n v="8"/>
    <x v="0"/>
    <x v="165"/>
    <x v="165"/>
    <x v="0"/>
    <s v="United States"/>
    <s v="Houston"/>
    <s v="Texas"/>
    <n v="77036"/>
    <x v="2"/>
    <x v="356"/>
    <x v="1"/>
    <x v="4"/>
    <x v="356"/>
    <n v="131.136"/>
    <n v="4"/>
    <n v="0.2"/>
    <n v="-32.783999999999999"/>
  </r>
  <r>
    <x v="401"/>
    <s v="CA-2016-108987"/>
    <d v="2016-09-08T00:00:00"/>
    <n v="2016"/>
    <s v="September"/>
    <n v="8"/>
    <x v="0"/>
    <x v="165"/>
    <x v="165"/>
    <x v="0"/>
    <s v="United States"/>
    <s v="Houston"/>
    <s v="Texas"/>
    <n v="77036"/>
    <x v="2"/>
    <x v="357"/>
    <x v="2"/>
    <x v="11"/>
    <x v="357"/>
    <n v="57.584000000000003"/>
    <n v="2"/>
    <n v="0.2"/>
    <n v="0.71979999999999933"/>
  </r>
  <r>
    <x v="402"/>
    <s v="CA-2014-113166"/>
    <d v="2014-12-24T00:00:00"/>
    <n v="2014"/>
    <s v="Desember"/>
    <n v="24"/>
    <x v="2"/>
    <x v="166"/>
    <x v="166"/>
    <x v="0"/>
    <s v="United States"/>
    <s v="Miami"/>
    <s v="Florida"/>
    <n v="33180"/>
    <x v="0"/>
    <x v="358"/>
    <x v="1"/>
    <x v="10"/>
    <x v="358"/>
    <n v="9.5680000000000014"/>
    <n v="2"/>
    <n v="0.2"/>
    <n v="3.4683999999999999"/>
  </r>
  <r>
    <x v="403"/>
    <s v="CA-2014-155208"/>
    <d v="2014-04-16T00:00:00"/>
    <n v="2014"/>
    <s v="April"/>
    <n v="16"/>
    <x v="1"/>
    <x v="70"/>
    <x v="70"/>
    <x v="1"/>
    <s v="United States"/>
    <s v="Wilmington"/>
    <s v="North Carolina"/>
    <n v="28403"/>
    <x v="0"/>
    <x v="359"/>
    <x v="1"/>
    <x v="6"/>
    <x v="359"/>
    <n v="39.072000000000003"/>
    <n v="6"/>
    <n v="0.2"/>
    <n v="9.7680000000000007"/>
  </r>
  <r>
    <x v="404"/>
    <s v="CA-2017-117933"/>
    <d v="2017-12-24T00:00:00"/>
    <n v="2017"/>
    <s v="Desember"/>
    <n v="24"/>
    <x v="1"/>
    <x v="167"/>
    <x v="167"/>
    <x v="0"/>
    <s v="United States"/>
    <s v="New York City"/>
    <s v="New York"/>
    <n v="10024"/>
    <x v="3"/>
    <x v="360"/>
    <x v="1"/>
    <x v="9"/>
    <x v="360"/>
    <n v="35.910000000000004"/>
    <n v="3"/>
    <n v="0"/>
    <n v="9.6956999999999987"/>
  </r>
  <r>
    <x v="405"/>
    <s v="CA-2017-117457"/>
    <d v="2017-12-08T00:00:00"/>
    <n v="2017"/>
    <s v="Desember"/>
    <n v="8"/>
    <x v="1"/>
    <x v="168"/>
    <x v="168"/>
    <x v="0"/>
    <s v="United States"/>
    <s v="San Francisco"/>
    <s v="California"/>
    <n v="94110"/>
    <x v="1"/>
    <x v="357"/>
    <x v="2"/>
    <x v="11"/>
    <x v="357"/>
    <n v="179.95000000000002"/>
    <n v="5"/>
    <n v="0"/>
    <n v="37.789500000000004"/>
  </r>
  <r>
    <x v="406"/>
    <s v="CA-2017-117457"/>
    <d v="2017-12-08T00:00:00"/>
    <n v="2017"/>
    <s v="Desember"/>
    <n v="8"/>
    <x v="1"/>
    <x v="168"/>
    <x v="168"/>
    <x v="0"/>
    <s v="United States"/>
    <s v="San Francisco"/>
    <s v="California"/>
    <n v="94110"/>
    <x v="1"/>
    <x v="361"/>
    <x v="2"/>
    <x v="16"/>
    <x v="361"/>
    <n v="1199.9760000000001"/>
    <n v="3"/>
    <n v="0.2"/>
    <n v="434.99130000000002"/>
  </r>
  <r>
    <x v="407"/>
    <s v="CA-2017-117457"/>
    <d v="2017-12-08T00:00:00"/>
    <n v="2017"/>
    <s v="Desember"/>
    <n v="8"/>
    <x v="1"/>
    <x v="168"/>
    <x v="168"/>
    <x v="0"/>
    <s v="United States"/>
    <s v="San Francisco"/>
    <s v="California"/>
    <n v="94110"/>
    <x v="1"/>
    <x v="362"/>
    <x v="1"/>
    <x v="10"/>
    <x v="362"/>
    <n v="27.15"/>
    <n v="5"/>
    <n v="0"/>
    <n v="13.3035"/>
  </r>
  <r>
    <x v="408"/>
    <s v="CA-2017-117457"/>
    <d v="2017-12-08T00:00:00"/>
    <n v="2017"/>
    <s v="Desember"/>
    <n v="8"/>
    <x v="1"/>
    <x v="168"/>
    <x v="168"/>
    <x v="0"/>
    <s v="United States"/>
    <s v="San Francisco"/>
    <s v="California"/>
    <n v="94110"/>
    <x v="1"/>
    <x v="363"/>
    <x v="0"/>
    <x v="3"/>
    <x v="363"/>
    <n v="1004.0239999999999"/>
    <n v="7"/>
    <n v="0.2"/>
    <n v="-112.95269999999994"/>
  </r>
  <r>
    <x v="409"/>
    <s v="CA-2017-117457"/>
    <d v="2017-12-08T00:00:00"/>
    <n v="2017"/>
    <s v="Desember"/>
    <n v="8"/>
    <x v="1"/>
    <x v="168"/>
    <x v="168"/>
    <x v="0"/>
    <s v="United States"/>
    <s v="San Francisco"/>
    <s v="California"/>
    <n v="94110"/>
    <x v="1"/>
    <x v="364"/>
    <x v="1"/>
    <x v="10"/>
    <x v="364"/>
    <n v="9.68"/>
    <n v="1"/>
    <n v="0"/>
    <n v="4.6463999999999999"/>
  </r>
  <r>
    <x v="410"/>
    <s v="CA-2017-117457"/>
    <d v="2017-12-08T00:00:00"/>
    <n v="2017"/>
    <s v="Desember"/>
    <n v="8"/>
    <x v="1"/>
    <x v="168"/>
    <x v="168"/>
    <x v="0"/>
    <s v="United States"/>
    <s v="San Francisco"/>
    <s v="California"/>
    <n v="94110"/>
    <x v="1"/>
    <x v="365"/>
    <x v="1"/>
    <x v="2"/>
    <x v="365"/>
    <n v="28.349999999999998"/>
    <n v="9"/>
    <n v="0"/>
    <n v="13.608000000000001"/>
  </r>
  <r>
    <x v="411"/>
    <s v="CA-2017-117457"/>
    <d v="2017-12-08T00:00:00"/>
    <n v="2017"/>
    <s v="Desember"/>
    <n v="8"/>
    <x v="1"/>
    <x v="168"/>
    <x v="168"/>
    <x v="0"/>
    <s v="United States"/>
    <s v="San Francisco"/>
    <s v="California"/>
    <n v="94110"/>
    <x v="1"/>
    <x v="314"/>
    <x v="1"/>
    <x v="10"/>
    <x v="366"/>
    <n v="55.98"/>
    <n v="1"/>
    <n v="0"/>
    <n v="27.430199999999999"/>
  </r>
  <r>
    <x v="412"/>
    <s v="CA-2017-117457"/>
    <d v="2017-12-08T00:00:00"/>
    <n v="2017"/>
    <s v="Desember"/>
    <n v="8"/>
    <x v="1"/>
    <x v="168"/>
    <x v="168"/>
    <x v="0"/>
    <s v="United States"/>
    <s v="San Francisco"/>
    <s v="California"/>
    <n v="94110"/>
    <x v="1"/>
    <x v="366"/>
    <x v="0"/>
    <x v="0"/>
    <x v="367"/>
    <n v="1336.829"/>
    <n v="13"/>
    <n v="0.15"/>
    <n v="31.454799999999949"/>
  </r>
  <r>
    <x v="413"/>
    <s v="CA-2017-117457"/>
    <d v="2017-12-08T00:00:00"/>
    <n v="2017"/>
    <s v="Desember"/>
    <n v="8"/>
    <x v="1"/>
    <x v="168"/>
    <x v="168"/>
    <x v="0"/>
    <s v="United States"/>
    <s v="San Francisco"/>
    <s v="California"/>
    <n v="94110"/>
    <x v="1"/>
    <x v="367"/>
    <x v="0"/>
    <x v="1"/>
    <x v="368"/>
    <n v="113.56800000000001"/>
    <n v="2"/>
    <n v="0.2"/>
    <n v="-18.454800000000013"/>
  </r>
  <r>
    <x v="414"/>
    <s v="CA-2017-142636"/>
    <d v="2017-11-03T00:00:00"/>
    <n v="2017"/>
    <s v="November"/>
    <n v="3"/>
    <x v="1"/>
    <x v="169"/>
    <x v="169"/>
    <x v="1"/>
    <s v="United States"/>
    <s v="Seattle"/>
    <s v="Washington"/>
    <n v="98105"/>
    <x v="1"/>
    <x v="368"/>
    <x v="1"/>
    <x v="10"/>
    <x v="369"/>
    <n v="139.86000000000001"/>
    <n v="7"/>
    <n v="0"/>
    <n v="65.734199999999987"/>
  </r>
  <r>
    <x v="415"/>
    <s v="CA-2017-142636"/>
    <d v="2017-11-03T00:00:00"/>
    <n v="2017"/>
    <s v="November"/>
    <n v="3"/>
    <x v="1"/>
    <x v="169"/>
    <x v="169"/>
    <x v="1"/>
    <s v="United States"/>
    <s v="Seattle"/>
    <s v="Washington"/>
    <n v="98105"/>
    <x v="1"/>
    <x v="268"/>
    <x v="0"/>
    <x v="1"/>
    <x v="268"/>
    <n v="307.13600000000002"/>
    <n v="4"/>
    <n v="0.2"/>
    <n v="26.874400000000023"/>
  </r>
  <r>
    <x v="416"/>
    <s v="CA-2017-122105"/>
    <d v="2017-06-24T00:00:00"/>
    <n v="2017"/>
    <s v="Juni"/>
    <n v="24"/>
    <x v="1"/>
    <x v="170"/>
    <x v="170"/>
    <x v="0"/>
    <s v="United States"/>
    <s v="Huntington Beach"/>
    <s v="California"/>
    <n v="92646"/>
    <x v="1"/>
    <x v="369"/>
    <x v="1"/>
    <x v="6"/>
    <x v="370"/>
    <n v="95.92"/>
    <n v="8"/>
    <n v="0"/>
    <n v="25.898399999999995"/>
  </r>
  <r>
    <x v="417"/>
    <s v="CA-2016-148796"/>
    <d v="2016-04-14T00:00:00"/>
    <n v="2016"/>
    <s v="April"/>
    <n v="14"/>
    <x v="1"/>
    <x v="171"/>
    <x v="171"/>
    <x v="0"/>
    <s v="United States"/>
    <s v="Los Angeles"/>
    <s v="California"/>
    <n v="90004"/>
    <x v="1"/>
    <x v="370"/>
    <x v="0"/>
    <x v="1"/>
    <x v="371"/>
    <n v="383.8"/>
    <n v="5"/>
    <n v="0.2"/>
    <n v="38.379999999999981"/>
  </r>
  <r>
    <x v="418"/>
    <s v="CA-2017-154816"/>
    <d v="2017-11-06T00:00:00"/>
    <n v="2017"/>
    <s v="November"/>
    <n v="6"/>
    <x v="1"/>
    <x v="146"/>
    <x v="146"/>
    <x v="1"/>
    <s v="United States"/>
    <s v="Richmond"/>
    <s v="Kentucky"/>
    <n v="40475"/>
    <x v="0"/>
    <x v="371"/>
    <x v="1"/>
    <x v="10"/>
    <x v="372"/>
    <n v="5.78"/>
    <n v="1"/>
    <n v="0"/>
    <n v="2.8322000000000003"/>
  </r>
  <r>
    <x v="419"/>
    <s v="CA-2017-110478"/>
    <d v="2017-03-04T00:00:00"/>
    <n v="2017"/>
    <s v="Maret"/>
    <n v="4"/>
    <x v="1"/>
    <x v="133"/>
    <x v="133"/>
    <x v="1"/>
    <s v="United States"/>
    <s v="Los Angeles"/>
    <s v="California"/>
    <n v="90045"/>
    <x v="1"/>
    <x v="372"/>
    <x v="1"/>
    <x v="6"/>
    <x v="373"/>
    <n v="9.32"/>
    <n v="4"/>
    <n v="0"/>
    <n v="2.702799999999999"/>
  </r>
  <r>
    <x v="420"/>
    <s v="CA-2017-110478"/>
    <d v="2017-03-04T00:00:00"/>
    <n v="2017"/>
    <s v="Maret"/>
    <n v="4"/>
    <x v="1"/>
    <x v="133"/>
    <x v="133"/>
    <x v="1"/>
    <s v="United States"/>
    <s v="Los Angeles"/>
    <s v="California"/>
    <n v="90045"/>
    <x v="1"/>
    <x v="373"/>
    <x v="1"/>
    <x v="12"/>
    <x v="374"/>
    <n v="15.25"/>
    <n v="1"/>
    <n v="0"/>
    <n v="7.0149999999999988"/>
  </r>
  <r>
    <x v="421"/>
    <s v="CA-2014-142048"/>
    <d v="2014-06-22T00:00:00"/>
    <n v="2014"/>
    <s v="Juni"/>
    <n v="22"/>
    <x v="2"/>
    <x v="32"/>
    <x v="32"/>
    <x v="0"/>
    <s v="United States"/>
    <s v="Louisville"/>
    <s v="Colorado"/>
    <n v="80027"/>
    <x v="1"/>
    <x v="374"/>
    <x v="2"/>
    <x v="11"/>
    <x v="375"/>
    <n v="196.75200000000001"/>
    <n v="6"/>
    <n v="0.2"/>
    <n v="56.566200000000009"/>
  </r>
  <r>
    <x v="422"/>
    <s v="CA-2017-125388"/>
    <d v="2017-10-19T00:00:00"/>
    <n v="2017"/>
    <s v="Oktober"/>
    <n v="19"/>
    <x v="1"/>
    <x v="172"/>
    <x v="172"/>
    <x v="1"/>
    <s v="United States"/>
    <s v="Lawrence"/>
    <s v="Massachusetts"/>
    <n v="1841"/>
    <x v="3"/>
    <x v="375"/>
    <x v="0"/>
    <x v="5"/>
    <x v="376"/>
    <n v="56.56"/>
    <n v="4"/>
    <n v="0"/>
    <n v="14.705600000000004"/>
  </r>
  <r>
    <x v="423"/>
    <s v="CA-2017-125388"/>
    <d v="2017-10-19T00:00:00"/>
    <n v="2017"/>
    <s v="Oktober"/>
    <n v="19"/>
    <x v="1"/>
    <x v="172"/>
    <x v="172"/>
    <x v="1"/>
    <s v="United States"/>
    <s v="Lawrence"/>
    <s v="Massachusetts"/>
    <n v="1841"/>
    <x v="3"/>
    <x v="376"/>
    <x v="1"/>
    <x v="4"/>
    <x v="377"/>
    <n v="32.700000000000003"/>
    <n v="3"/>
    <n v="0"/>
    <n v="8.5019999999999989"/>
  </r>
  <r>
    <x v="424"/>
    <s v="CA-2017-155705"/>
    <d v="2017-08-21T00:00:00"/>
    <n v="2017"/>
    <s v="Agustus"/>
    <n v="21"/>
    <x v="0"/>
    <x v="173"/>
    <x v="173"/>
    <x v="0"/>
    <s v="United States"/>
    <s v="Jackson"/>
    <s v="Mississippi"/>
    <n v="39212"/>
    <x v="0"/>
    <x v="377"/>
    <x v="0"/>
    <x v="1"/>
    <x v="378"/>
    <n v="866.4"/>
    <n v="4"/>
    <n v="0"/>
    <n v="225.26400000000001"/>
  </r>
  <r>
    <x v="425"/>
    <s v="CA-2017-149160"/>
    <d v="2017-11-23T00:00:00"/>
    <n v="2017"/>
    <s v="November"/>
    <n v="23"/>
    <x v="0"/>
    <x v="25"/>
    <x v="25"/>
    <x v="1"/>
    <s v="United States"/>
    <s v="Canton"/>
    <s v="Michigan"/>
    <n v="48187"/>
    <x v="2"/>
    <x v="378"/>
    <x v="0"/>
    <x v="5"/>
    <x v="379"/>
    <n v="28.4"/>
    <n v="2"/>
    <n v="0"/>
    <n v="11.076000000000001"/>
  </r>
  <r>
    <x v="426"/>
    <s v="CA-2017-149160"/>
    <d v="2017-11-23T00:00:00"/>
    <n v="2017"/>
    <s v="November"/>
    <n v="23"/>
    <x v="0"/>
    <x v="25"/>
    <x v="25"/>
    <x v="1"/>
    <s v="United States"/>
    <s v="Canton"/>
    <s v="Michigan"/>
    <n v="48187"/>
    <x v="2"/>
    <x v="379"/>
    <x v="1"/>
    <x v="8"/>
    <x v="380"/>
    <n v="287.92"/>
    <n v="8"/>
    <n v="0"/>
    <n v="138.20160000000001"/>
  </r>
  <r>
    <x v="427"/>
    <s v="CA-2014-101476"/>
    <d v="2014-09-12T00:00:00"/>
    <n v="2014"/>
    <s v="September"/>
    <n v="12"/>
    <x v="2"/>
    <x v="174"/>
    <x v="174"/>
    <x v="2"/>
    <s v="United States"/>
    <s v="New Rochelle"/>
    <s v="New York"/>
    <n v="10801"/>
    <x v="3"/>
    <x v="380"/>
    <x v="2"/>
    <x v="15"/>
    <x v="381"/>
    <n v="69.989999999999995"/>
    <n v="1"/>
    <n v="0"/>
    <n v="30.095700000000001"/>
  </r>
  <r>
    <x v="428"/>
    <s v="CA-2017-152275"/>
    <d v="2017-10-01T00:00:00"/>
    <n v="2017"/>
    <s v="Oktober"/>
    <n v="1"/>
    <x v="1"/>
    <x v="175"/>
    <x v="175"/>
    <x v="1"/>
    <s v="United States"/>
    <s v="San Antonio"/>
    <s v="Texas"/>
    <n v="78207"/>
    <x v="2"/>
    <x v="381"/>
    <x v="1"/>
    <x v="6"/>
    <x v="382"/>
    <n v="6.6719999999999988"/>
    <n v="6"/>
    <n v="0.2"/>
    <n v="0.50039999999999996"/>
  </r>
  <r>
    <x v="429"/>
    <s v="US-2016-123750"/>
    <d v="2016-04-15T00:00:00"/>
    <n v="2016"/>
    <s v="April"/>
    <n v="15"/>
    <x v="1"/>
    <x v="176"/>
    <x v="176"/>
    <x v="2"/>
    <s v="United States"/>
    <s v="Gastonia"/>
    <s v="North Carolina"/>
    <n v="28052"/>
    <x v="0"/>
    <x v="382"/>
    <x v="1"/>
    <x v="8"/>
    <x v="383"/>
    <n v="189.58800000000005"/>
    <n v="2"/>
    <n v="0.7"/>
    <n v="-145.35079999999999"/>
  </r>
  <r>
    <x v="430"/>
    <s v="US-2016-123750"/>
    <d v="2016-04-15T00:00:00"/>
    <n v="2016"/>
    <s v="April"/>
    <n v="15"/>
    <x v="1"/>
    <x v="176"/>
    <x v="176"/>
    <x v="2"/>
    <s v="United States"/>
    <s v="Gastonia"/>
    <s v="North Carolina"/>
    <n v="28052"/>
    <x v="0"/>
    <x v="171"/>
    <x v="2"/>
    <x v="11"/>
    <x v="172"/>
    <n v="408.74399999999997"/>
    <n v="7"/>
    <n v="0.2"/>
    <n v="76.639499999999984"/>
  </r>
  <r>
    <x v="431"/>
    <s v="US-2016-123750"/>
    <d v="2016-04-15T00:00:00"/>
    <n v="2016"/>
    <s v="April"/>
    <n v="15"/>
    <x v="1"/>
    <x v="176"/>
    <x v="176"/>
    <x v="2"/>
    <s v="United States"/>
    <s v="Gastonia"/>
    <s v="North Carolina"/>
    <n v="28052"/>
    <x v="0"/>
    <x v="171"/>
    <x v="2"/>
    <x v="11"/>
    <x v="172"/>
    <n v="291.95999999999998"/>
    <n v="5"/>
    <n v="0.2"/>
    <n v="54.742499999999978"/>
  </r>
  <r>
    <x v="432"/>
    <s v="US-2016-123750"/>
    <d v="2016-04-15T00:00:00"/>
    <n v="2016"/>
    <s v="April"/>
    <n v="15"/>
    <x v="1"/>
    <x v="176"/>
    <x v="176"/>
    <x v="2"/>
    <s v="United States"/>
    <s v="Gastonia"/>
    <s v="North Carolina"/>
    <n v="28052"/>
    <x v="0"/>
    <x v="383"/>
    <x v="1"/>
    <x v="4"/>
    <x v="384"/>
    <n v="4.7679999999999998"/>
    <n v="2"/>
    <n v="0.2"/>
    <n v="-0.7748000000000006"/>
  </r>
  <r>
    <x v="433"/>
    <s v="CA-2016-127369"/>
    <d v="2016-06-06T00:00:00"/>
    <n v="2016"/>
    <s v="Juni"/>
    <n v="6"/>
    <x v="2"/>
    <x v="72"/>
    <x v="72"/>
    <x v="0"/>
    <s v="United States"/>
    <s v="Lowell"/>
    <s v="Massachusetts"/>
    <n v="1852"/>
    <x v="3"/>
    <x v="384"/>
    <x v="1"/>
    <x v="4"/>
    <x v="385"/>
    <n v="714.30000000000007"/>
    <n v="5"/>
    <n v="0"/>
    <n v="207.14699999999993"/>
  </r>
  <r>
    <x v="434"/>
    <s v="US-2014-150574"/>
    <d v="2014-12-19T00:00:00"/>
    <n v="2014"/>
    <s v="Desember"/>
    <n v="19"/>
    <x v="1"/>
    <x v="177"/>
    <x v="177"/>
    <x v="0"/>
    <s v="United States"/>
    <s v="Jacksonville"/>
    <s v="Florida"/>
    <n v="32216"/>
    <x v="0"/>
    <x v="385"/>
    <x v="1"/>
    <x v="8"/>
    <x v="386"/>
    <n v="4.8120000000000003"/>
    <n v="2"/>
    <n v="0.7"/>
    <n v="-3.6891999999999996"/>
  </r>
  <r>
    <x v="435"/>
    <s v="US-2014-150574"/>
    <d v="2014-12-19T00:00:00"/>
    <n v="2014"/>
    <s v="Desember"/>
    <n v="19"/>
    <x v="1"/>
    <x v="177"/>
    <x v="177"/>
    <x v="0"/>
    <s v="United States"/>
    <s v="Jacksonville"/>
    <s v="Florida"/>
    <n v="32216"/>
    <x v="0"/>
    <x v="386"/>
    <x v="2"/>
    <x v="11"/>
    <x v="387"/>
    <n v="247.8"/>
    <n v="5"/>
    <n v="0.2"/>
    <n v="-18.584999999999994"/>
  </r>
  <r>
    <x v="436"/>
    <s v="CA-2016-147375"/>
    <d v="2016-06-12T00:00:00"/>
    <n v="2016"/>
    <s v="Juni"/>
    <n v="12"/>
    <x v="0"/>
    <x v="178"/>
    <x v="178"/>
    <x v="2"/>
    <s v="United States"/>
    <s v="Chicago"/>
    <s v="Illinois"/>
    <n v="60623"/>
    <x v="2"/>
    <x v="387"/>
    <x v="2"/>
    <x v="15"/>
    <x v="388"/>
    <n v="1007.979"/>
    <n v="3"/>
    <n v="0.3"/>
    <n v="43.199100000000044"/>
  </r>
  <r>
    <x v="437"/>
    <s v="CA-2016-147375"/>
    <d v="2016-06-12T00:00:00"/>
    <n v="2016"/>
    <s v="Juni"/>
    <n v="12"/>
    <x v="0"/>
    <x v="178"/>
    <x v="178"/>
    <x v="2"/>
    <s v="United States"/>
    <s v="Chicago"/>
    <s v="Illinois"/>
    <n v="60623"/>
    <x v="2"/>
    <x v="314"/>
    <x v="1"/>
    <x v="10"/>
    <x v="366"/>
    <n v="313.488"/>
    <n v="7"/>
    <n v="0.2"/>
    <n v="113.63939999999998"/>
  </r>
  <r>
    <x v="438"/>
    <s v="CA-2017-130043"/>
    <d v="2017-09-15T00:00:00"/>
    <n v="2017"/>
    <s v="September"/>
    <n v="15"/>
    <x v="1"/>
    <x v="179"/>
    <x v="179"/>
    <x v="1"/>
    <s v="United States"/>
    <s v="Houston"/>
    <s v="Texas"/>
    <n v="77070"/>
    <x v="2"/>
    <x v="388"/>
    <x v="1"/>
    <x v="10"/>
    <x v="389"/>
    <n v="31.872000000000003"/>
    <n v="8"/>
    <n v="0.2"/>
    <n v="11.553600000000003"/>
  </r>
  <r>
    <x v="439"/>
    <s v="CA-2017-157252"/>
    <d v="2017-01-20T00:00:00"/>
    <n v="2017"/>
    <s v="Januari"/>
    <n v="20"/>
    <x v="0"/>
    <x v="51"/>
    <x v="51"/>
    <x v="1"/>
    <s v="United States"/>
    <s v="New York City"/>
    <s v="New York"/>
    <n v="10024"/>
    <x v="3"/>
    <x v="389"/>
    <x v="0"/>
    <x v="1"/>
    <x v="390"/>
    <n v="207.84600000000003"/>
    <n v="3"/>
    <n v="0.1"/>
    <n v="2.3093999999999895"/>
  </r>
  <r>
    <x v="440"/>
    <s v="CA-2016-115756"/>
    <d v="2016-09-05T00:00:00"/>
    <n v="2016"/>
    <s v="September"/>
    <n v="5"/>
    <x v="0"/>
    <x v="7"/>
    <x v="7"/>
    <x v="0"/>
    <s v="United States"/>
    <s v="Detroit"/>
    <s v="Michigan"/>
    <n v="48227"/>
    <x v="2"/>
    <x v="390"/>
    <x v="0"/>
    <x v="5"/>
    <x v="391"/>
    <n v="12.22"/>
    <n v="1"/>
    <n v="0"/>
    <n v="3.6659999999999986"/>
  </r>
  <r>
    <x v="441"/>
    <s v="CA-2016-115756"/>
    <d v="2016-09-05T00:00:00"/>
    <n v="2016"/>
    <s v="September"/>
    <n v="5"/>
    <x v="0"/>
    <x v="7"/>
    <x v="7"/>
    <x v="0"/>
    <s v="United States"/>
    <s v="Detroit"/>
    <s v="Michigan"/>
    <n v="48227"/>
    <x v="2"/>
    <x v="391"/>
    <x v="1"/>
    <x v="4"/>
    <x v="392"/>
    <n v="194.94"/>
    <n v="3"/>
    <n v="0"/>
    <n v="23.392800000000008"/>
  </r>
  <r>
    <x v="442"/>
    <s v="CA-2016-115756"/>
    <d v="2016-09-05T00:00:00"/>
    <n v="2016"/>
    <s v="September"/>
    <n v="5"/>
    <x v="0"/>
    <x v="7"/>
    <x v="7"/>
    <x v="0"/>
    <s v="United States"/>
    <s v="Detroit"/>
    <s v="Michigan"/>
    <n v="48227"/>
    <x v="2"/>
    <x v="392"/>
    <x v="1"/>
    <x v="4"/>
    <x v="393"/>
    <n v="70.949999999999989"/>
    <n v="3"/>
    <n v="0"/>
    <n v="20.575499999999998"/>
  </r>
  <r>
    <x v="443"/>
    <s v="CA-2016-115756"/>
    <d v="2016-09-05T00:00:00"/>
    <n v="2016"/>
    <s v="September"/>
    <n v="5"/>
    <x v="0"/>
    <x v="7"/>
    <x v="7"/>
    <x v="0"/>
    <s v="United States"/>
    <s v="Detroit"/>
    <s v="Michigan"/>
    <n v="48227"/>
    <x v="2"/>
    <x v="393"/>
    <x v="1"/>
    <x v="10"/>
    <x v="394"/>
    <n v="91.36"/>
    <n v="4"/>
    <n v="0"/>
    <n v="42.025599999999997"/>
  </r>
  <r>
    <x v="444"/>
    <s v="CA-2016-115756"/>
    <d v="2016-09-05T00:00:00"/>
    <n v="2016"/>
    <s v="September"/>
    <n v="5"/>
    <x v="0"/>
    <x v="7"/>
    <x v="7"/>
    <x v="0"/>
    <s v="United States"/>
    <s v="Detroit"/>
    <s v="Michigan"/>
    <n v="48227"/>
    <x v="2"/>
    <x v="394"/>
    <x v="0"/>
    <x v="1"/>
    <x v="395"/>
    <n v="242.94"/>
    <n v="3"/>
    <n v="0"/>
    <n v="29.152800000000013"/>
  </r>
  <r>
    <x v="445"/>
    <s v="CA-2016-115756"/>
    <d v="2016-09-05T00:00:00"/>
    <n v="2016"/>
    <s v="September"/>
    <n v="5"/>
    <x v="0"/>
    <x v="7"/>
    <x v="7"/>
    <x v="0"/>
    <s v="United States"/>
    <s v="Detroit"/>
    <s v="Michigan"/>
    <n v="48227"/>
    <x v="2"/>
    <x v="395"/>
    <x v="1"/>
    <x v="2"/>
    <x v="396"/>
    <n v="22.05"/>
    <n v="7"/>
    <n v="0"/>
    <n v="10.584"/>
  </r>
  <r>
    <x v="446"/>
    <s v="CA-2017-154214"/>
    <d v="2017-03-20T00:00:00"/>
    <n v="2017"/>
    <s v="Maret"/>
    <n v="20"/>
    <x v="0"/>
    <x v="180"/>
    <x v="180"/>
    <x v="0"/>
    <s v="United States"/>
    <s v="Columbus"/>
    <s v="Indiana"/>
    <n v="47201"/>
    <x v="2"/>
    <x v="396"/>
    <x v="0"/>
    <x v="5"/>
    <x v="397"/>
    <n v="2.91"/>
    <n v="1"/>
    <n v="0"/>
    <n v="1.3676999999999999"/>
  </r>
  <r>
    <x v="447"/>
    <s v="CA-2016-166674"/>
    <d v="2016-04-01T00:00:00"/>
    <n v="2016"/>
    <s v="April"/>
    <n v="1"/>
    <x v="0"/>
    <x v="181"/>
    <x v="181"/>
    <x v="0"/>
    <s v="United States"/>
    <s v="Auburn"/>
    <s v="New York"/>
    <n v="13021"/>
    <x v="3"/>
    <x v="397"/>
    <x v="1"/>
    <x v="6"/>
    <x v="398"/>
    <n v="59.519999999999996"/>
    <n v="3"/>
    <n v="0"/>
    <n v="15.475200000000001"/>
  </r>
  <r>
    <x v="448"/>
    <s v="CA-2016-166674"/>
    <d v="2016-04-01T00:00:00"/>
    <n v="2016"/>
    <s v="April"/>
    <n v="1"/>
    <x v="0"/>
    <x v="181"/>
    <x v="181"/>
    <x v="0"/>
    <s v="United States"/>
    <s v="Auburn"/>
    <s v="New York"/>
    <n v="13021"/>
    <x v="3"/>
    <x v="398"/>
    <x v="1"/>
    <x v="4"/>
    <x v="399"/>
    <n v="161.94"/>
    <n v="3"/>
    <n v="0"/>
    <n v="9.716399999999993"/>
  </r>
  <r>
    <x v="449"/>
    <s v="CA-2016-166674"/>
    <d v="2016-04-01T00:00:00"/>
    <n v="2016"/>
    <s v="April"/>
    <n v="1"/>
    <x v="0"/>
    <x v="181"/>
    <x v="181"/>
    <x v="0"/>
    <s v="United States"/>
    <s v="Auburn"/>
    <s v="New York"/>
    <n v="13021"/>
    <x v="3"/>
    <x v="399"/>
    <x v="1"/>
    <x v="6"/>
    <x v="400"/>
    <n v="263.88"/>
    <n v="6"/>
    <n v="0"/>
    <n v="71.247600000000006"/>
  </r>
  <r>
    <x v="450"/>
    <s v="CA-2016-166674"/>
    <d v="2016-04-01T00:00:00"/>
    <n v="2016"/>
    <s v="April"/>
    <n v="1"/>
    <x v="0"/>
    <x v="181"/>
    <x v="181"/>
    <x v="0"/>
    <s v="United States"/>
    <s v="Auburn"/>
    <s v="New York"/>
    <n v="13021"/>
    <x v="3"/>
    <x v="400"/>
    <x v="1"/>
    <x v="6"/>
    <x v="401"/>
    <n v="30.48"/>
    <n v="3"/>
    <n v="0"/>
    <n v="7.9248000000000012"/>
  </r>
  <r>
    <x v="451"/>
    <s v="CA-2016-166674"/>
    <d v="2016-04-01T00:00:00"/>
    <n v="2016"/>
    <s v="April"/>
    <n v="1"/>
    <x v="0"/>
    <x v="181"/>
    <x v="181"/>
    <x v="0"/>
    <s v="United States"/>
    <s v="Auburn"/>
    <s v="New York"/>
    <n v="13021"/>
    <x v="3"/>
    <x v="401"/>
    <x v="1"/>
    <x v="6"/>
    <x v="402"/>
    <n v="9.84"/>
    <n v="3"/>
    <n v="0"/>
    <n v="2.8535999999999988"/>
  </r>
  <r>
    <x v="452"/>
    <s v="CA-2016-166674"/>
    <d v="2016-04-01T00:00:00"/>
    <n v="2016"/>
    <s v="April"/>
    <n v="1"/>
    <x v="0"/>
    <x v="181"/>
    <x v="181"/>
    <x v="0"/>
    <s v="United States"/>
    <s v="Auburn"/>
    <s v="New York"/>
    <n v="13021"/>
    <x v="3"/>
    <x v="402"/>
    <x v="2"/>
    <x v="7"/>
    <x v="403"/>
    <n v="35.119999999999997"/>
    <n v="4"/>
    <n v="0"/>
    <n v="9.1311999999999998"/>
  </r>
  <r>
    <x v="453"/>
    <s v="CA-2017-147277"/>
    <d v="2017-10-20T00:00:00"/>
    <n v="2017"/>
    <s v="Oktober"/>
    <n v="20"/>
    <x v="1"/>
    <x v="182"/>
    <x v="182"/>
    <x v="1"/>
    <s v="United States"/>
    <s v="Akron"/>
    <s v="Ohio"/>
    <n v="44312"/>
    <x v="3"/>
    <x v="10"/>
    <x v="0"/>
    <x v="3"/>
    <x v="10"/>
    <n v="284.36399999999998"/>
    <n v="2"/>
    <n v="0.4"/>
    <n v="-75.830400000000054"/>
  </r>
  <r>
    <x v="454"/>
    <s v="CA-2017-147277"/>
    <d v="2017-10-20T00:00:00"/>
    <n v="2017"/>
    <s v="Oktober"/>
    <n v="20"/>
    <x v="1"/>
    <x v="182"/>
    <x v="182"/>
    <x v="1"/>
    <s v="United States"/>
    <s v="Akron"/>
    <s v="Ohio"/>
    <n v="44312"/>
    <x v="3"/>
    <x v="403"/>
    <x v="1"/>
    <x v="4"/>
    <x v="404"/>
    <n v="665.40800000000002"/>
    <n v="2"/>
    <n v="0.2"/>
    <n v="66.540799999999962"/>
  </r>
  <r>
    <x v="455"/>
    <s v="CA-2016-100153"/>
    <d v="2016-12-13T00:00:00"/>
    <n v="2016"/>
    <s v="Desember"/>
    <n v="13"/>
    <x v="1"/>
    <x v="175"/>
    <x v="175"/>
    <x v="1"/>
    <s v="United States"/>
    <s v="Norman"/>
    <s v="Oklahoma"/>
    <n v="73071"/>
    <x v="2"/>
    <x v="404"/>
    <x v="2"/>
    <x v="11"/>
    <x v="405"/>
    <n v="63.88"/>
    <n v="4"/>
    <n v="0"/>
    <n v="24.913200000000003"/>
  </r>
  <r>
    <x v="456"/>
    <s v="US-2014-110674"/>
    <d v="2014-02-12T00:00:00"/>
    <n v="2014"/>
    <s v="Februari"/>
    <n v="12"/>
    <x v="1"/>
    <x v="183"/>
    <x v="183"/>
    <x v="0"/>
    <s v="United States"/>
    <s v="Concord"/>
    <s v="California"/>
    <n v="94521"/>
    <x v="1"/>
    <x v="405"/>
    <x v="0"/>
    <x v="1"/>
    <x v="406"/>
    <n v="129.56800000000001"/>
    <n v="2"/>
    <n v="0.2"/>
    <n v="-24.294000000000018"/>
  </r>
  <r>
    <x v="457"/>
    <s v="US-2016-157945"/>
    <d v="2016-09-26T00:00:00"/>
    <n v="2016"/>
    <s v="September"/>
    <n v="26"/>
    <x v="1"/>
    <x v="173"/>
    <x v="173"/>
    <x v="0"/>
    <s v="United States"/>
    <s v="Decatur"/>
    <s v="Illinois"/>
    <n v="62521"/>
    <x v="2"/>
    <x v="406"/>
    <x v="0"/>
    <x v="1"/>
    <x v="407"/>
    <n v="747.55799999999999"/>
    <n v="3"/>
    <n v="0.3"/>
    <n v="-96.11460000000011"/>
  </r>
  <r>
    <x v="458"/>
    <s v="US-2016-157945"/>
    <d v="2016-09-26T00:00:00"/>
    <n v="2016"/>
    <s v="September"/>
    <n v="26"/>
    <x v="1"/>
    <x v="173"/>
    <x v="173"/>
    <x v="0"/>
    <s v="United States"/>
    <s v="Decatur"/>
    <s v="Illinois"/>
    <n v="62521"/>
    <x v="2"/>
    <x v="407"/>
    <x v="1"/>
    <x v="12"/>
    <x v="153"/>
    <n v="8.9280000000000008"/>
    <n v="2"/>
    <n v="0.2"/>
    <n v="3.3479999999999999"/>
  </r>
  <r>
    <x v="459"/>
    <s v="CA-2015-109638"/>
    <d v="2015-12-15T00:00:00"/>
    <n v="2015"/>
    <s v="Desember"/>
    <n v="15"/>
    <x v="1"/>
    <x v="98"/>
    <x v="98"/>
    <x v="0"/>
    <s v="United States"/>
    <s v="Seattle"/>
    <s v="Washington"/>
    <n v="98115"/>
    <x v="1"/>
    <x v="408"/>
    <x v="1"/>
    <x v="9"/>
    <x v="408"/>
    <n v="103.92"/>
    <n v="4"/>
    <n v="0"/>
    <n v="36.372"/>
  </r>
  <r>
    <x v="460"/>
    <s v="CA-2015-109638"/>
    <d v="2015-12-15T00:00:00"/>
    <n v="2015"/>
    <s v="Desember"/>
    <n v="15"/>
    <x v="1"/>
    <x v="98"/>
    <x v="98"/>
    <x v="0"/>
    <s v="United States"/>
    <s v="Seattle"/>
    <s v="Washington"/>
    <n v="98115"/>
    <x v="1"/>
    <x v="409"/>
    <x v="2"/>
    <x v="11"/>
    <x v="409"/>
    <n v="899.91"/>
    <n v="9"/>
    <n v="0"/>
    <n v="377.96220000000005"/>
  </r>
  <r>
    <x v="461"/>
    <s v="CA-2015-109638"/>
    <d v="2015-12-15T00:00:00"/>
    <n v="2015"/>
    <s v="Desember"/>
    <n v="15"/>
    <x v="1"/>
    <x v="98"/>
    <x v="98"/>
    <x v="0"/>
    <s v="United States"/>
    <s v="Seattle"/>
    <s v="Washington"/>
    <n v="98115"/>
    <x v="1"/>
    <x v="410"/>
    <x v="1"/>
    <x v="8"/>
    <x v="410"/>
    <n v="51.311999999999998"/>
    <n v="3"/>
    <n v="0.2"/>
    <n v="18.600599999999996"/>
  </r>
  <r>
    <x v="462"/>
    <s v="CA-2016-109869"/>
    <d v="2016-04-22T00:00:00"/>
    <n v="2016"/>
    <s v="April"/>
    <n v="22"/>
    <x v="1"/>
    <x v="184"/>
    <x v="184"/>
    <x v="2"/>
    <s v="United States"/>
    <s v="Phoenix"/>
    <s v="Arizona"/>
    <n v="85023"/>
    <x v="1"/>
    <x v="325"/>
    <x v="0"/>
    <x v="5"/>
    <x v="325"/>
    <n v="23.56"/>
    <n v="5"/>
    <n v="0.2"/>
    <n v="7.0680000000000005"/>
  </r>
  <r>
    <x v="463"/>
    <s v="CA-2016-109869"/>
    <d v="2016-04-22T00:00:00"/>
    <n v="2016"/>
    <s v="April"/>
    <n v="22"/>
    <x v="1"/>
    <x v="184"/>
    <x v="184"/>
    <x v="2"/>
    <s v="United States"/>
    <s v="Phoenix"/>
    <s v="Arizona"/>
    <n v="85023"/>
    <x v="1"/>
    <x v="411"/>
    <x v="0"/>
    <x v="3"/>
    <x v="411"/>
    <n v="1272.6299999999999"/>
    <n v="6"/>
    <n v="0.5"/>
    <n v="-814.4831999999999"/>
  </r>
  <r>
    <x v="464"/>
    <s v="CA-2016-109869"/>
    <d v="2016-04-22T00:00:00"/>
    <n v="2016"/>
    <s v="April"/>
    <n v="22"/>
    <x v="1"/>
    <x v="184"/>
    <x v="184"/>
    <x v="2"/>
    <s v="United States"/>
    <s v="Phoenix"/>
    <s v="Arizona"/>
    <n v="85023"/>
    <x v="1"/>
    <x v="412"/>
    <x v="1"/>
    <x v="8"/>
    <x v="412"/>
    <n v="28.484999999999999"/>
    <n v="5"/>
    <n v="0.7"/>
    <n v="-20.888999999999989"/>
  </r>
  <r>
    <x v="465"/>
    <s v="CA-2016-109869"/>
    <d v="2016-04-22T00:00:00"/>
    <n v="2016"/>
    <s v="April"/>
    <n v="22"/>
    <x v="1"/>
    <x v="184"/>
    <x v="184"/>
    <x v="2"/>
    <s v="United States"/>
    <s v="Phoenix"/>
    <s v="Arizona"/>
    <n v="85023"/>
    <x v="1"/>
    <x v="413"/>
    <x v="1"/>
    <x v="14"/>
    <x v="413"/>
    <n v="185.376"/>
    <n v="2"/>
    <n v="0.2"/>
    <n v="-34.758000000000017"/>
  </r>
  <r>
    <x v="466"/>
    <s v="CA-2016-109869"/>
    <d v="2016-04-22T00:00:00"/>
    <n v="2016"/>
    <s v="April"/>
    <n v="22"/>
    <x v="1"/>
    <x v="184"/>
    <x v="184"/>
    <x v="2"/>
    <s v="United States"/>
    <s v="Phoenix"/>
    <s v="Arizona"/>
    <n v="85023"/>
    <x v="1"/>
    <x v="414"/>
    <x v="1"/>
    <x v="9"/>
    <x v="414"/>
    <n v="78.272000000000006"/>
    <n v="2"/>
    <n v="0.2"/>
    <n v="5.8704000000000001"/>
  </r>
  <r>
    <x v="467"/>
    <s v="US-2015-101399"/>
    <d v="2015-01-17T00:00:00"/>
    <n v="2015"/>
    <s v="Januari"/>
    <n v="17"/>
    <x v="1"/>
    <x v="185"/>
    <x v="185"/>
    <x v="2"/>
    <s v="United States"/>
    <s v="Park Ridge"/>
    <s v="Illinois"/>
    <n v="60068"/>
    <x v="2"/>
    <x v="269"/>
    <x v="0"/>
    <x v="5"/>
    <x v="269"/>
    <n v="254.74400000000003"/>
    <n v="7"/>
    <n v="0.6"/>
    <n v="-312.06139999999994"/>
  </r>
  <r>
    <x v="468"/>
    <s v="CA-2017-154907"/>
    <d v="2017-03-31T00:00:00"/>
    <n v="2017"/>
    <s v="Maret"/>
    <n v="31"/>
    <x v="1"/>
    <x v="103"/>
    <x v="103"/>
    <x v="1"/>
    <s v="United States"/>
    <s v="Amarillo"/>
    <s v="Texas"/>
    <n v="79109"/>
    <x v="2"/>
    <x v="415"/>
    <x v="0"/>
    <x v="0"/>
    <x v="415"/>
    <n v="205.33279999999996"/>
    <n v="2"/>
    <n v="0.32"/>
    <n v="-36.235200000000006"/>
  </r>
  <r>
    <x v="469"/>
    <s v="US-2016-100419"/>
    <d v="2016-12-16T00:00:00"/>
    <n v="2016"/>
    <s v="Desember"/>
    <n v="16"/>
    <x v="0"/>
    <x v="113"/>
    <x v="113"/>
    <x v="0"/>
    <s v="United States"/>
    <s v="Chicago"/>
    <s v="Illinois"/>
    <n v="60610"/>
    <x v="2"/>
    <x v="416"/>
    <x v="1"/>
    <x v="8"/>
    <x v="416"/>
    <n v="4.7879999999999985"/>
    <n v="3"/>
    <n v="0.8"/>
    <n v="-7.9001999999999999"/>
  </r>
  <r>
    <x v="470"/>
    <s v="CA-2015-154144"/>
    <d v="2015-12-20T00:00:00"/>
    <n v="2015"/>
    <s v="Desember"/>
    <n v="20"/>
    <x v="1"/>
    <x v="186"/>
    <x v="186"/>
    <x v="1"/>
    <s v="United States"/>
    <s v="Lindenhurst"/>
    <s v="New York"/>
    <n v="11757"/>
    <x v="3"/>
    <x v="417"/>
    <x v="1"/>
    <x v="10"/>
    <x v="417"/>
    <n v="55.48"/>
    <n v="1"/>
    <n v="0"/>
    <n v="26.630399999999998"/>
  </r>
  <r>
    <x v="471"/>
    <s v="CA-2014-144666"/>
    <d v="2014-11-09T00:00:00"/>
    <n v="2014"/>
    <s v="November"/>
    <n v="9"/>
    <x v="0"/>
    <x v="187"/>
    <x v="187"/>
    <x v="0"/>
    <s v="United States"/>
    <s v="San Francisco"/>
    <s v="California"/>
    <n v="94110"/>
    <x v="1"/>
    <x v="418"/>
    <x v="1"/>
    <x v="4"/>
    <x v="418"/>
    <n v="340.92"/>
    <n v="3"/>
    <n v="0"/>
    <n v="3.4091999999999842"/>
  </r>
  <r>
    <x v="472"/>
    <s v="CA-2014-144666"/>
    <d v="2014-11-09T00:00:00"/>
    <n v="2014"/>
    <s v="November"/>
    <n v="9"/>
    <x v="0"/>
    <x v="187"/>
    <x v="187"/>
    <x v="0"/>
    <s v="United States"/>
    <s v="San Francisco"/>
    <s v="California"/>
    <n v="94110"/>
    <x v="1"/>
    <x v="419"/>
    <x v="0"/>
    <x v="0"/>
    <x v="419"/>
    <n v="222.66599999999997"/>
    <n v="2"/>
    <n v="0.15"/>
    <n v="10.478399999999979"/>
  </r>
  <r>
    <x v="473"/>
    <s v="CA-2014-144666"/>
    <d v="2014-11-09T00:00:00"/>
    <n v="2014"/>
    <s v="November"/>
    <n v="9"/>
    <x v="0"/>
    <x v="187"/>
    <x v="187"/>
    <x v="0"/>
    <s v="United States"/>
    <s v="San Francisco"/>
    <s v="California"/>
    <n v="94110"/>
    <x v="1"/>
    <x v="420"/>
    <x v="2"/>
    <x v="7"/>
    <x v="420"/>
    <n v="703.96800000000007"/>
    <n v="4"/>
    <n v="0.2"/>
    <n v="87.995999999999924"/>
  </r>
  <r>
    <x v="474"/>
    <s v="CA-2014-144666"/>
    <d v="2014-11-09T00:00:00"/>
    <n v="2014"/>
    <s v="November"/>
    <n v="9"/>
    <x v="0"/>
    <x v="187"/>
    <x v="187"/>
    <x v="0"/>
    <s v="United States"/>
    <s v="San Francisco"/>
    <s v="California"/>
    <n v="94110"/>
    <x v="1"/>
    <x v="421"/>
    <x v="1"/>
    <x v="4"/>
    <x v="421"/>
    <n v="92.52"/>
    <n v="6"/>
    <n v="0"/>
    <n v="24.980400000000007"/>
  </r>
  <r>
    <x v="475"/>
    <s v="CA-2014-144666"/>
    <d v="2014-11-09T00:00:00"/>
    <n v="2014"/>
    <s v="November"/>
    <n v="9"/>
    <x v="0"/>
    <x v="187"/>
    <x v="187"/>
    <x v="0"/>
    <s v="United States"/>
    <s v="San Francisco"/>
    <s v="California"/>
    <n v="94110"/>
    <x v="1"/>
    <x v="422"/>
    <x v="1"/>
    <x v="10"/>
    <x v="422"/>
    <n v="62.649999999999991"/>
    <n v="7"/>
    <n v="0"/>
    <n v="28.818999999999996"/>
  </r>
  <r>
    <x v="476"/>
    <s v="CA-2014-144666"/>
    <d v="2014-11-09T00:00:00"/>
    <n v="2014"/>
    <s v="November"/>
    <n v="9"/>
    <x v="0"/>
    <x v="187"/>
    <x v="187"/>
    <x v="0"/>
    <s v="United States"/>
    <s v="San Francisco"/>
    <s v="California"/>
    <n v="94110"/>
    <x v="1"/>
    <x v="423"/>
    <x v="1"/>
    <x v="10"/>
    <x v="423"/>
    <n v="94.85"/>
    <n v="5"/>
    <n v="0"/>
    <n v="45.527999999999992"/>
  </r>
  <r>
    <x v="477"/>
    <s v="CA-2016-103891"/>
    <d v="2016-07-12T00:00:00"/>
    <n v="2016"/>
    <s v="Juli"/>
    <n v="12"/>
    <x v="1"/>
    <x v="120"/>
    <x v="120"/>
    <x v="1"/>
    <s v="United States"/>
    <s v="Los Angeles"/>
    <s v="California"/>
    <n v="90008"/>
    <x v="1"/>
    <x v="424"/>
    <x v="2"/>
    <x v="7"/>
    <x v="424"/>
    <n v="95.76"/>
    <n v="6"/>
    <n v="0.2"/>
    <n v="7.1819999999999951"/>
  </r>
  <r>
    <x v="478"/>
    <s v="CA-2016-152632"/>
    <d v="2016-10-27T00:00:00"/>
    <n v="2016"/>
    <s v="Oktober"/>
    <n v="27"/>
    <x v="1"/>
    <x v="188"/>
    <x v="188"/>
    <x v="0"/>
    <s v="United States"/>
    <s v="Troy"/>
    <s v="New York"/>
    <n v="12180"/>
    <x v="3"/>
    <x v="278"/>
    <x v="0"/>
    <x v="5"/>
    <x v="278"/>
    <n v="40.200000000000003"/>
    <n v="3"/>
    <n v="0"/>
    <n v="19.295999999999999"/>
  </r>
  <r>
    <x v="479"/>
    <s v="CA-2016-100790"/>
    <d v="2016-06-26T00:00:00"/>
    <n v="2016"/>
    <s v="Juni"/>
    <n v="26"/>
    <x v="1"/>
    <x v="189"/>
    <x v="189"/>
    <x v="1"/>
    <s v="United States"/>
    <s v="New York City"/>
    <s v="New York"/>
    <n v="10024"/>
    <x v="3"/>
    <x v="425"/>
    <x v="1"/>
    <x v="6"/>
    <x v="425"/>
    <n v="14.7"/>
    <n v="5"/>
    <n v="0"/>
    <n v="6.6150000000000002"/>
  </r>
  <r>
    <x v="480"/>
    <s v="CA-2016-100790"/>
    <d v="2016-06-26T00:00:00"/>
    <n v="2016"/>
    <s v="Juni"/>
    <n v="26"/>
    <x v="1"/>
    <x v="189"/>
    <x v="189"/>
    <x v="1"/>
    <s v="United States"/>
    <s v="New York City"/>
    <s v="New York"/>
    <n v="10024"/>
    <x v="3"/>
    <x v="426"/>
    <x v="1"/>
    <x v="4"/>
    <x v="426"/>
    <n v="704.25"/>
    <n v="5"/>
    <n v="0"/>
    <n v="84.51"/>
  </r>
  <r>
    <x v="481"/>
    <s v="CA-2014-134677"/>
    <d v="2014-10-06T00:00:00"/>
    <n v="2014"/>
    <s v="Oktober"/>
    <n v="6"/>
    <x v="1"/>
    <x v="190"/>
    <x v="190"/>
    <x v="0"/>
    <s v="United States"/>
    <s v="San Diego"/>
    <s v="California"/>
    <n v="92024"/>
    <x v="1"/>
    <x v="427"/>
    <x v="2"/>
    <x v="11"/>
    <x v="427"/>
    <n v="9.09"/>
    <n v="3"/>
    <n v="0"/>
    <n v="1.9088999999999996"/>
  </r>
  <r>
    <x v="482"/>
    <s v="CA-2014-127691"/>
    <d v="2014-07-22T00:00:00"/>
    <n v="2014"/>
    <s v="Juli"/>
    <n v="22"/>
    <x v="1"/>
    <x v="191"/>
    <x v="191"/>
    <x v="0"/>
    <s v="United States"/>
    <s v="New York City"/>
    <s v="New York"/>
    <n v="10024"/>
    <x v="3"/>
    <x v="79"/>
    <x v="1"/>
    <x v="6"/>
    <x v="79"/>
    <n v="5.96"/>
    <n v="2"/>
    <n v="0"/>
    <n v="1.6688000000000001"/>
  </r>
  <r>
    <x v="483"/>
    <s v="CA-2014-127691"/>
    <d v="2014-07-22T00:00:00"/>
    <n v="2014"/>
    <s v="Juli"/>
    <n v="22"/>
    <x v="1"/>
    <x v="191"/>
    <x v="191"/>
    <x v="0"/>
    <s v="United States"/>
    <s v="New York City"/>
    <s v="New York"/>
    <n v="10024"/>
    <x v="3"/>
    <x v="428"/>
    <x v="2"/>
    <x v="11"/>
    <x v="428"/>
    <n v="159.97999999999999"/>
    <n v="2"/>
    <n v="0"/>
    <n v="57.592799999999997"/>
  </r>
  <r>
    <x v="484"/>
    <s v="CA-2017-140963"/>
    <d v="2017-06-10T00:00:00"/>
    <n v="2017"/>
    <s v="Juni"/>
    <n v="10"/>
    <x v="2"/>
    <x v="192"/>
    <x v="192"/>
    <x v="2"/>
    <s v="United States"/>
    <s v="Los Angeles"/>
    <s v="California"/>
    <n v="90045"/>
    <x v="1"/>
    <x v="429"/>
    <x v="1"/>
    <x v="2"/>
    <x v="429"/>
    <n v="29.6"/>
    <n v="2"/>
    <n v="0"/>
    <n v="14.8"/>
  </r>
  <r>
    <x v="485"/>
    <s v="CA-2017-140963"/>
    <d v="2017-06-10T00:00:00"/>
    <n v="2017"/>
    <s v="Juni"/>
    <n v="10"/>
    <x v="2"/>
    <x v="192"/>
    <x v="192"/>
    <x v="2"/>
    <s v="United States"/>
    <s v="Los Angeles"/>
    <s v="California"/>
    <n v="90045"/>
    <x v="1"/>
    <x v="430"/>
    <x v="0"/>
    <x v="0"/>
    <x v="430"/>
    <n v="514.16499999999996"/>
    <n v="5"/>
    <n v="0.15"/>
    <n v="-30.24499999999999"/>
  </r>
  <r>
    <x v="486"/>
    <s v="CA-2017-140963"/>
    <d v="2017-06-10T00:00:00"/>
    <n v="2017"/>
    <s v="Juni"/>
    <n v="10"/>
    <x v="2"/>
    <x v="192"/>
    <x v="192"/>
    <x v="2"/>
    <s v="United States"/>
    <s v="Los Angeles"/>
    <s v="California"/>
    <n v="90045"/>
    <x v="1"/>
    <x v="431"/>
    <x v="2"/>
    <x v="7"/>
    <x v="431"/>
    <n v="279.95999999999998"/>
    <n v="5"/>
    <n v="0.2"/>
    <n v="17.497500000000016"/>
  </r>
  <r>
    <x v="487"/>
    <s v="CA-2014-154627"/>
    <d v="2014-10-29T00:00:00"/>
    <n v="2014"/>
    <s v="Oktober"/>
    <n v="29"/>
    <x v="2"/>
    <x v="193"/>
    <x v="193"/>
    <x v="0"/>
    <s v="United States"/>
    <s v="Chicago"/>
    <s v="Illinois"/>
    <n v="60610"/>
    <x v="2"/>
    <x v="432"/>
    <x v="2"/>
    <x v="7"/>
    <x v="432"/>
    <n v="2735.9520000000002"/>
    <n v="6"/>
    <n v="0.2"/>
    <n v="341.99399999999969"/>
  </r>
  <r>
    <x v="488"/>
    <s v="CA-2014-133753"/>
    <d v="2014-06-09T00:00:00"/>
    <n v="2014"/>
    <s v="Juni"/>
    <n v="9"/>
    <x v="0"/>
    <x v="194"/>
    <x v="194"/>
    <x v="2"/>
    <s v="United States"/>
    <s v="Huntsville"/>
    <s v="Texas"/>
    <n v="77340"/>
    <x v="2"/>
    <x v="433"/>
    <x v="2"/>
    <x v="7"/>
    <x v="433"/>
    <n v="7.9920000000000009"/>
    <n v="1"/>
    <n v="0.2"/>
    <n v="0.59940000000000015"/>
  </r>
  <r>
    <x v="489"/>
    <s v="CA-2014-133753"/>
    <d v="2014-06-09T00:00:00"/>
    <n v="2014"/>
    <s v="Juni"/>
    <n v="9"/>
    <x v="0"/>
    <x v="194"/>
    <x v="194"/>
    <x v="2"/>
    <s v="United States"/>
    <s v="Huntsville"/>
    <s v="Texas"/>
    <n v="77340"/>
    <x v="2"/>
    <x v="434"/>
    <x v="2"/>
    <x v="11"/>
    <x v="434"/>
    <n v="63.984000000000009"/>
    <n v="2"/>
    <n v="0.2"/>
    <n v="10.397399999999998"/>
  </r>
  <r>
    <x v="490"/>
    <s v="CA-2014-133753"/>
    <d v="2014-06-09T00:00:00"/>
    <n v="2014"/>
    <s v="Juni"/>
    <n v="9"/>
    <x v="0"/>
    <x v="194"/>
    <x v="194"/>
    <x v="2"/>
    <s v="United States"/>
    <s v="Huntsville"/>
    <s v="Texas"/>
    <n v="77340"/>
    <x v="2"/>
    <x v="399"/>
    <x v="1"/>
    <x v="6"/>
    <x v="400"/>
    <n v="70.367999999999995"/>
    <n v="2"/>
    <n v="0.2"/>
    <n v="6.1572000000000031"/>
  </r>
  <r>
    <x v="491"/>
    <s v="CA-2014-113362"/>
    <d v="2014-09-14T00:00:00"/>
    <n v="2014"/>
    <s v="September"/>
    <n v="14"/>
    <x v="1"/>
    <x v="195"/>
    <x v="195"/>
    <x v="0"/>
    <s v="United States"/>
    <s v="Rochester"/>
    <s v="New York"/>
    <n v="14609"/>
    <x v="3"/>
    <x v="435"/>
    <x v="1"/>
    <x v="4"/>
    <x v="435"/>
    <n v="449.15"/>
    <n v="5"/>
    <n v="0"/>
    <n v="8.9829999999999899"/>
  </r>
  <r>
    <x v="492"/>
    <s v="CA-2014-113362"/>
    <d v="2014-09-14T00:00:00"/>
    <n v="2014"/>
    <s v="September"/>
    <n v="14"/>
    <x v="1"/>
    <x v="195"/>
    <x v="195"/>
    <x v="0"/>
    <s v="United States"/>
    <s v="Rochester"/>
    <s v="New York"/>
    <n v="14609"/>
    <x v="3"/>
    <x v="436"/>
    <x v="1"/>
    <x v="12"/>
    <x v="436"/>
    <n v="11.07"/>
    <n v="3"/>
    <n v="0"/>
    <n v="5.0921999999999992"/>
  </r>
  <r>
    <x v="493"/>
    <s v="CA-2016-169166"/>
    <d v="2016-05-09T00:00:00"/>
    <n v="2016"/>
    <s v="Mei"/>
    <n v="9"/>
    <x v="1"/>
    <x v="196"/>
    <x v="196"/>
    <x v="0"/>
    <s v="United States"/>
    <s v="Seattle"/>
    <s v="Washington"/>
    <n v="98115"/>
    <x v="1"/>
    <x v="437"/>
    <x v="2"/>
    <x v="11"/>
    <x v="437"/>
    <n v="93.98"/>
    <n v="2"/>
    <n v="0"/>
    <n v="13.157200000000003"/>
  </r>
  <r>
    <x v="494"/>
    <s v="US-2016-120929"/>
    <d v="2016-03-18T00:00:00"/>
    <n v="2016"/>
    <s v="Maret"/>
    <n v="18"/>
    <x v="0"/>
    <x v="197"/>
    <x v="197"/>
    <x v="0"/>
    <s v="United States"/>
    <s v="Memphis"/>
    <s v="Tennessee"/>
    <n v="38109"/>
    <x v="0"/>
    <x v="438"/>
    <x v="0"/>
    <x v="3"/>
    <x v="438"/>
    <n v="189.88200000000001"/>
    <n v="3"/>
    <n v="0.4"/>
    <n v="-94.941000000000017"/>
  </r>
  <r>
    <x v="495"/>
    <s v="CA-2015-134782"/>
    <d v="2015-12-27T00:00:00"/>
    <n v="2015"/>
    <s v="Desember"/>
    <n v="27"/>
    <x v="1"/>
    <x v="198"/>
    <x v="198"/>
    <x v="0"/>
    <s v="United States"/>
    <s v="Fayetteville"/>
    <s v="Arkansas"/>
    <n v="72701"/>
    <x v="0"/>
    <x v="439"/>
    <x v="1"/>
    <x v="12"/>
    <x v="439"/>
    <n v="105.42"/>
    <n v="2"/>
    <n v="0"/>
    <n v="51.655799999999999"/>
  </r>
  <r>
    <x v="496"/>
    <s v="CA-2016-126158"/>
    <d v="2016-07-25T00:00:00"/>
    <n v="2016"/>
    <s v="Juli"/>
    <n v="25"/>
    <x v="1"/>
    <x v="183"/>
    <x v="183"/>
    <x v="0"/>
    <s v="United States"/>
    <s v="Costa Mesa"/>
    <s v="California"/>
    <n v="92627"/>
    <x v="1"/>
    <x v="440"/>
    <x v="1"/>
    <x v="8"/>
    <x v="440"/>
    <n v="119.61600000000001"/>
    <n v="8"/>
    <n v="0.2"/>
    <n v="40.370399999999997"/>
  </r>
  <r>
    <x v="497"/>
    <s v="CA-2016-126158"/>
    <d v="2016-07-25T00:00:00"/>
    <n v="2016"/>
    <s v="Juli"/>
    <n v="25"/>
    <x v="1"/>
    <x v="183"/>
    <x v="183"/>
    <x v="0"/>
    <s v="United States"/>
    <s v="Costa Mesa"/>
    <s v="California"/>
    <n v="92627"/>
    <x v="1"/>
    <x v="441"/>
    <x v="0"/>
    <x v="5"/>
    <x v="441"/>
    <n v="255.76"/>
    <n v="4"/>
    <n v="0"/>
    <n v="81.843199999999996"/>
  </r>
  <r>
    <x v="498"/>
    <s v="CA-2016-126158"/>
    <d v="2016-07-25T00:00:00"/>
    <n v="2016"/>
    <s v="Juli"/>
    <n v="25"/>
    <x v="1"/>
    <x v="183"/>
    <x v="183"/>
    <x v="0"/>
    <s v="United States"/>
    <s v="Costa Mesa"/>
    <s v="California"/>
    <n v="92627"/>
    <x v="1"/>
    <x v="291"/>
    <x v="0"/>
    <x v="1"/>
    <x v="291"/>
    <n v="241.56799999999998"/>
    <n v="2"/>
    <n v="0.2"/>
    <n v="18.11760000000001"/>
  </r>
  <r>
    <x v="499"/>
    <s v="CA-2016-126158"/>
    <d v="2016-07-25T00:00:00"/>
    <n v="2016"/>
    <s v="Juli"/>
    <n v="25"/>
    <x v="1"/>
    <x v="183"/>
    <x v="183"/>
    <x v="0"/>
    <s v="United States"/>
    <s v="Costa Mesa"/>
    <s v="California"/>
    <n v="92627"/>
    <x v="1"/>
    <x v="442"/>
    <x v="0"/>
    <x v="5"/>
    <x v="442"/>
    <n v="69.3"/>
    <n v="9"/>
    <n v="0"/>
    <n v="22.868999999999996"/>
  </r>
  <r>
    <x v="500"/>
    <s v="US-2016-105578"/>
    <d v="2016-05-30T00:00:00"/>
    <n v="2016"/>
    <s v="Mei"/>
    <n v="30"/>
    <x v="1"/>
    <x v="199"/>
    <x v="199"/>
    <x v="1"/>
    <s v="United States"/>
    <s v="Parker"/>
    <s v="Colorado"/>
    <n v="80134"/>
    <x v="1"/>
    <x v="443"/>
    <x v="1"/>
    <x v="8"/>
    <x v="443"/>
    <n v="22.620000000000005"/>
    <n v="2"/>
    <n v="0.7"/>
    <n v="-15.079999999999998"/>
  </r>
  <r>
    <x v="501"/>
    <s v="US-2016-105578"/>
    <d v="2016-05-30T00:00:00"/>
    <n v="2016"/>
    <s v="Mei"/>
    <n v="30"/>
    <x v="1"/>
    <x v="199"/>
    <x v="199"/>
    <x v="1"/>
    <s v="United States"/>
    <s v="Parker"/>
    <s v="Colorado"/>
    <n v="80134"/>
    <x v="1"/>
    <x v="444"/>
    <x v="1"/>
    <x v="8"/>
    <x v="444"/>
    <n v="14.952000000000004"/>
    <n v="2"/>
    <n v="0.7"/>
    <n v="-11.961599999999997"/>
  </r>
  <r>
    <x v="502"/>
    <s v="US-2016-105578"/>
    <d v="2016-05-30T00:00:00"/>
    <n v="2016"/>
    <s v="Mei"/>
    <n v="30"/>
    <x v="1"/>
    <x v="199"/>
    <x v="199"/>
    <x v="1"/>
    <s v="United States"/>
    <s v="Parker"/>
    <s v="Colorado"/>
    <n v="80134"/>
    <x v="1"/>
    <x v="445"/>
    <x v="0"/>
    <x v="1"/>
    <x v="445"/>
    <n v="801.5680000000001"/>
    <n v="2"/>
    <n v="0.2"/>
    <n v="50.097999999999985"/>
  </r>
  <r>
    <x v="503"/>
    <s v="US-2016-105578"/>
    <d v="2016-05-30T00:00:00"/>
    <n v="2016"/>
    <s v="Mei"/>
    <n v="30"/>
    <x v="1"/>
    <x v="199"/>
    <x v="199"/>
    <x v="1"/>
    <s v="United States"/>
    <s v="Parker"/>
    <s v="Colorado"/>
    <n v="80134"/>
    <x v="1"/>
    <x v="446"/>
    <x v="1"/>
    <x v="8"/>
    <x v="446"/>
    <n v="2.3760000000000003"/>
    <n v="3"/>
    <n v="0.7"/>
    <n v="-1.9007999999999998"/>
  </r>
  <r>
    <x v="504"/>
    <s v="US-2016-105578"/>
    <d v="2016-05-30T00:00:00"/>
    <n v="2016"/>
    <s v="Mei"/>
    <n v="30"/>
    <x v="1"/>
    <x v="199"/>
    <x v="199"/>
    <x v="1"/>
    <s v="United States"/>
    <s v="Parker"/>
    <s v="Colorado"/>
    <n v="80134"/>
    <x v="1"/>
    <x v="447"/>
    <x v="1"/>
    <x v="10"/>
    <x v="447"/>
    <n v="32.792000000000002"/>
    <n v="1"/>
    <n v="0.2"/>
    <n v="11.8871"/>
  </r>
  <r>
    <x v="505"/>
    <s v="CA-2017-134978"/>
    <d v="2017-11-12T00:00:00"/>
    <n v="2017"/>
    <s v="November"/>
    <n v="12"/>
    <x v="0"/>
    <x v="182"/>
    <x v="182"/>
    <x v="1"/>
    <s v="United States"/>
    <s v="New York City"/>
    <s v="New York"/>
    <n v="10024"/>
    <x v="3"/>
    <x v="122"/>
    <x v="1"/>
    <x v="8"/>
    <x v="122"/>
    <n v="15.920000000000002"/>
    <n v="5"/>
    <n v="0.2"/>
    <n v="5.3729999999999993"/>
  </r>
  <r>
    <x v="506"/>
    <s v="CA-2015-145352"/>
    <d v="2015-03-16T00:00:00"/>
    <n v="2015"/>
    <s v="Maret"/>
    <n v="16"/>
    <x v="1"/>
    <x v="200"/>
    <x v="200"/>
    <x v="0"/>
    <s v="United States"/>
    <s v="Atlanta"/>
    <s v="Georgia"/>
    <n v="30318"/>
    <x v="0"/>
    <x v="448"/>
    <x v="1"/>
    <x v="6"/>
    <x v="448"/>
    <n v="2.74"/>
    <n v="1"/>
    <n v="0"/>
    <n v="0.73980000000000024"/>
  </r>
  <r>
    <x v="507"/>
    <s v="CA-2015-145352"/>
    <d v="2015-03-16T00:00:00"/>
    <n v="2015"/>
    <s v="Maret"/>
    <n v="16"/>
    <x v="1"/>
    <x v="200"/>
    <x v="200"/>
    <x v="0"/>
    <s v="United States"/>
    <s v="Atlanta"/>
    <s v="Georgia"/>
    <n v="30318"/>
    <x v="0"/>
    <x v="449"/>
    <x v="1"/>
    <x v="6"/>
    <x v="449"/>
    <n v="8.34"/>
    <n v="3"/>
    <n v="0"/>
    <n v="2.1683999999999997"/>
  </r>
  <r>
    <x v="508"/>
    <s v="CA-2015-145352"/>
    <d v="2015-03-16T00:00:00"/>
    <n v="2015"/>
    <s v="Maret"/>
    <n v="16"/>
    <x v="1"/>
    <x v="200"/>
    <x v="200"/>
    <x v="0"/>
    <s v="United States"/>
    <s v="Atlanta"/>
    <s v="Georgia"/>
    <n v="30318"/>
    <x v="0"/>
    <x v="230"/>
    <x v="1"/>
    <x v="4"/>
    <x v="450"/>
    <n v="46.74"/>
    <n v="3"/>
    <n v="0"/>
    <n v="11.684999999999999"/>
  </r>
  <r>
    <x v="509"/>
    <s v="CA-2015-145352"/>
    <d v="2015-03-16T00:00:00"/>
    <n v="2015"/>
    <s v="Maret"/>
    <n v="16"/>
    <x v="1"/>
    <x v="200"/>
    <x v="200"/>
    <x v="0"/>
    <s v="United States"/>
    <s v="Atlanta"/>
    <s v="Georgia"/>
    <n v="30318"/>
    <x v="0"/>
    <x v="450"/>
    <x v="1"/>
    <x v="8"/>
    <x v="451"/>
    <n v="6354.95"/>
    <n v="5"/>
    <n v="0"/>
    <n v="3177.4749999999999"/>
  </r>
  <r>
    <x v="510"/>
    <s v="CA-2017-135307"/>
    <d v="2017-11-26T00:00:00"/>
    <n v="2017"/>
    <s v="November"/>
    <n v="26"/>
    <x v="2"/>
    <x v="201"/>
    <x v="201"/>
    <x v="0"/>
    <s v="United States"/>
    <s v="Gladstone"/>
    <s v="Missouri"/>
    <n v="64118"/>
    <x v="2"/>
    <x v="451"/>
    <x v="0"/>
    <x v="5"/>
    <x v="452"/>
    <n v="126.30000000000001"/>
    <n v="3"/>
    <n v="0"/>
    <n v="40.415999999999997"/>
  </r>
  <r>
    <x v="511"/>
    <s v="CA-2017-135307"/>
    <d v="2017-11-26T00:00:00"/>
    <n v="2017"/>
    <s v="November"/>
    <n v="26"/>
    <x v="2"/>
    <x v="201"/>
    <x v="201"/>
    <x v="0"/>
    <s v="United States"/>
    <s v="Gladstone"/>
    <s v="Missouri"/>
    <n v="64118"/>
    <x v="2"/>
    <x v="452"/>
    <x v="2"/>
    <x v="11"/>
    <x v="453"/>
    <n v="38.04"/>
    <n v="2"/>
    <n v="0"/>
    <n v="12.172799999999999"/>
  </r>
  <r>
    <x v="512"/>
    <s v="CA-2016-106341"/>
    <d v="2016-10-20T00:00:00"/>
    <n v="2016"/>
    <s v="Oktober"/>
    <n v="20"/>
    <x v="2"/>
    <x v="166"/>
    <x v="166"/>
    <x v="0"/>
    <s v="United States"/>
    <s v="Newark"/>
    <s v="Ohio"/>
    <n v="43055"/>
    <x v="3"/>
    <x v="79"/>
    <x v="1"/>
    <x v="6"/>
    <x v="79"/>
    <n v="7.1519999999999992"/>
    <n v="3"/>
    <n v="0.2"/>
    <n v="0.71520000000000028"/>
  </r>
  <r>
    <x v="513"/>
    <s v="CA-2017-163405"/>
    <d v="2017-12-21T00:00:00"/>
    <n v="2017"/>
    <s v="Desember"/>
    <n v="21"/>
    <x v="1"/>
    <x v="202"/>
    <x v="202"/>
    <x v="0"/>
    <s v="United States"/>
    <s v="Los Angeles"/>
    <s v="California"/>
    <n v="90049"/>
    <x v="1"/>
    <x v="453"/>
    <x v="1"/>
    <x v="6"/>
    <x v="454"/>
    <n v="6.63"/>
    <n v="3"/>
    <n v="0"/>
    <n v="1.7901"/>
  </r>
  <r>
    <x v="514"/>
    <s v="CA-2017-163405"/>
    <d v="2017-12-21T00:00:00"/>
    <n v="2017"/>
    <s v="Desember"/>
    <n v="21"/>
    <x v="1"/>
    <x v="202"/>
    <x v="202"/>
    <x v="0"/>
    <s v="United States"/>
    <s v="Los Angeles"/>
    <s v="California"/>
    <n v="90049"/>
    <x v="1"/>
    <x v="454"/>
    <x v="1"/>
    <x v="6"/>
    <x v="455"/>
    <n v="5.88"/>
    <n v="2"/>
    <n v="0"/>
    <n v="1.7051999999999996"/>
  </r>
  <r>
    <x v="515"/>
    <s v="CA-2017-127432"/>
    <d v="2017-01-22T00:00:00"/>
    <n v="2017"/>
    <s v="Januari"/>
    <n v="22"/>
    <x v="1"/>
    <x v="57"/>
    <x v="57"/>
    <x v="2"/>
    <s v="United States"/>
    <s v="Great Falls"/>
    <s v="Montana"/>
    <n v="59405"/>
    <x v="1"/>
    <x v="455"/>
    <x v="2"/>
    <x v="16"/>
    <x v="456"/>
    <n v="2999.95"/>
    <n v="5"/>
    <n v="0"/>
    <n v="1379.9769999999999"/>
  </r>
  <r>
    <x v="516"/>
    <s v="CA-2017-127432"/>
    <d v="2017-01-22T00:00:00"/>
    <n v="2017"/>
    <s v="Januari"/>
    <n v="22"/>
    <x v="1"/>
    <x v="57"/>
    <x v="57"/>
    <x v="2"/>
    <s v="United States"/>
    <s v="Great Falls"/>
    <s v="Montana"/>
    <n v="59405"/>
    <x v="1"/>
    <x v="456"/>
    <x v="1"/>
    <x v="4"/>
    <x v="457"/>
    <n v="51.449999999999996"/>
    <n v="3"/>
    <n v="0"/>
    <n v="13.891499999999999"/>
  </r>
  <r>
    <x v="517"/>
    <s v="CA-2017-127432"/>
    <d v="2017-01-22T00:00:00"/>
    <n v="2017"/>
    <s v="Januari"/>
    <n v="22"/>
    <x v="1"/>
    <x v="57"/>
    <x v="57"/>
    <x v="2"/>
    <s v="United States"/>
    <s v="Great Falls"/>
    <s v="Montana"/>
    <n v="59405"/>
    <x v="1"/>
    <x v="457"/>
    <x v="1"/>
    <x v="10"/>
    <x v="458"/>
    <n v="11.96"/>
    <n v="2"/>
    <n v="0"/>
    <n v="5.3819999999999997"/>
  </r>
  <r>
    <x v="518"/>
    <s v="CA-2017-127432"/>
    <d v="2017-01-22T00:00:00"/>
    <n v="2017"/>
    <s v="Januari"/>
    <n v="22"/>
    <x v="1"/>
    <x v="57"/>
    <x v="57"/>
    <x v="2"/>
    <s v="United States"/>
    <s v="Great Falls"/>
    <s v="Montana"/>
    <n v="59405"/>
    <x v="1"/>
    <x v="458"/>
    <x v="1"/>
    <x v="4"/>
    <x v="459"/>
    <n v="1126.02"/>
    <n v="3"/>
    <n v="0"/>
    <n v="56.300999999999988"/>
  </r>
  <r>
    <x v="519"/>
    <s v="CA-2015-157812"/>
    <d v="2015-03-22T00:00:00"/>
    <n v="2015"/>
    <s v="Maret"/>
    <n v="22"/>
    <x v="1"/>
    <x v="203"/>
    <x v="203"/>
    <x v="0"/>
    <s v="United States"/>
    <s v="Houston"/>
    <s v="Texas"/>
    <n v="77041"/>
    <x v="2"/>
    <x v="43"/>
    <x v="2"/>
    <x v="11"/>
    <x v="43"/>
    <n v="18.391999999999999"/>
    <n v="1"/>
    <n v="0.2"/>
    <n v="5.2877000000000001"/>
  </r>
  <r>
    <x v="520"/>
    <s v="CA-2015-157812"/>
    <d v="2015-03-22T00:00:00"/>
    <n v="2015"/>
    <s v="Maret"/>
    <n v="22"/>
    <x v="1"/>
    <x v="203"/>
    <x v="203"/>
    <x v="0"/>
    <s v="United States"/>
    <s v="Houston"/>
    <s v="Texas"/>
    <n v="77041"/>
    <x v="2"/>
    <x v="459"/>
    <x v="1"/>
    <x v="4"/>
    <x v="460"/>
    <n v="129.56800000000001"/>
    <n v="2"/>
    <n v="0.2"/>
    <n v="-25.91360000000001"/>
  </r>
  <r>
    <x v="521"/>
    <s v="CA-2015-157812"/>
    <d v="2015-03-22T00:00:00"/>
    <n v="2015"/>
    <s v="Maret"/>
    <n v="22"/>
    <x v="1"/>
    <x v="203"/>
    <x v="203"/>
    <x v="0"/>
    <s v="United States"/>
    <s v="Houston"/>
    <s v="Texas"/>
    <n v="77041"/>
    <x v="2"/>
    <x v="460"/>
    <x v="1"/>
    <x v="8"/>
    <x v="461"/>
    <n v="14.111999999999997"/>
    <n v="9"/>
    <n v="0.8"/>
    <n v="-21.167999999999999"/>
  </r>
  <r>
    <x v="522"/>
    <s v="CA-2017-145142"/>
    <d v="2017-01-23T00:00:00"/>
    <n v="2017"/>
    <s v="Januari"/>
    <n v="23"/>
    <x v="2"/>
    <x v="204"/>
    <x v="204"/>
    <x v="1"/>
    <s v="United States"/>
    <s v="Detroit"/>
    <s v="Michigan"/>
    <n v="48234"/>
    <x v="2"/>
    <x v="438"/>
    <x v="0"/>
    <x v="3"/>
    <x v="438"/>
    <n v="210.98"/>
    <n v="2"/>
    <n v="0"/>
    <n v="21.097999999999985"/>
  </r>
  <r>
    <x v="523"/>
    <s v="US-2016-139486"/>
    <d v="2016-05-21T00:00:00"/>
    <n v="2016"/>
    <s v="Mei"/>
    <n v="21"/>
    <x v="2"/>
    <x v="109"/>
    <x v="109"/>
    <x v="0"/>
    <s v="United States"/>
    <s v="Los Angeles"/>
    <s v="California"/>
    <n v="90032"/>
    <x v="1"/>
    <x v="461"/>
    <x v="2"/>
    <x v="7"/>
    <x v="462"/>
    <n v="55.176000000000002"/>
    <n v="3"/>
    <n v="0.2"/>
    <n v="-12.414599999999997"/>
  </r>
  <r>
    <x v="524"/>
    <s v="US-2016-139486"/>
    <d v="2016-05-21T00:00:00"/>
    <n v="2016"/>
    <s v="Mei"/>
    <n v="21"/>
    <x v="2"/>
    <x v="109"/>
    <x v="109"/>
    <x v="0"/>
    <s v="United States"/>
    <s v="Los Angeles"/>
    <s v="California"/>
    <n v="90032"/>
    <x v="1"/>
    <x v="217"/>
    <x v="2"/>
    <x v="11"/>
    <x v="463"/>
    <n v="66.260000000000005"/>
    <n v="2"/>
    <n v="0"/>
    <n v="27.166600000000003"/>
  </r>
  <r>
    <x v="525"/>
    <s v="CA-2015-158792"/>
    <d v="2015-12-26T00:00:00"/>
    <n v="2015"/>
    <s v="Desember"/>
    <n v="26"/>
    <x v="1"/>
    <x v="205"/>
    <x v="205"/>
    <x v="0"/>
    <s v="United States"/>
    <s v="Lawrence"/>
    <s v="Massachusetts"/>
    <n v="1841"/>
    <x v="3"/>
    <x v="462"/>
    <x v="1"/>
    <x v="13"/>
    <x v="128"/>
    <n v="22.200000000000003"/>
    <n v="5"/>
    <n v="0"/>
    <n v="10.434000000000001"/>
  </r>
  <r>
    <x v="526"/>
    <s v="CA-2017-113558"/>
    <d v="2017-10-21T00:00:00"/>
    <n v="2017"/>
    <s v="Oktober"/>
    <n v="21"/>
    <x v="1"/>
    <x v="206"/>
    <x v="206"/>
    <x v="2"/>
    <s v="United States"/>
    <s v="Lakeland"/>
    <s v="Florida"/>
    <n v="33801"/>
    <x v="0"/>
    <x v="463"/>
    <x v="0"/>
    <x v="1"/>
    <x v="464"/>
    <n v="683.95200000000011"/>
    <n v="3"/>
    <n v="0.2"/>
    <n v="42.746999999999986"/>
  </r>
  <r>
    <x v="527"/>
    <s v="CA-2017-113558"/>
    <d v="2017-10-21T00:00:00"/>
    <n v="2017"/>
    <s v="Oktober"/>
    <n v="21"/>
    <x v="1"/>
    <x v="206"/>
    <x v="206"/>
    <x v="2"/>
    <s v="United States"/>
    <s v="Lakeland"/>
    <s v="Florida"/>
    <n v="33801"/>
    <x v="0"/>
    <x v="285"/>
    <x v="0"/>
    <x v="5"/>
    <x v="285"/>
    <n v="45.695999999999998"/>
    <n v="3"/>
    <n v="0.2"/>
    <n v="5.1407999999999916"/>
  </r>
  <r>
    <x v="528"/>
    <s v="US-2015-138303"/>
    <d v="2015-09-03T00:00:00"/>
    <n v="2015"/>
    <s v="September"/>
    <n v="3"/>
    <x v="1"/>
    <x v="207"/>
    <x v="207"/>
    <x v="0"/>
    <s v="United States"/>
    <s v="Philadelphia"/>
    <s v="Pennsylvania"/>
    <n v="19134"/>
    <x v="3"/>
    <x v="464"/>
    <x v="1"/>
    <x v="4"/>
    <x v="465"/>
    <n v="36.336000000000006"/>
    <n v="3"/>
    <n v="0.2"/>
    <n v="-7.2672000000000043"/>
  </r>
  <r>
    <x v="529"/>
    <s v="US-2015-138303"/>
    <d v="2015-09-03T00:00:00"/>
    <n v="2015"/>
    <s v="September"/>
    <n v="3"/>
    <x v="1"/>
    <x v="207"/>
    <x v="207"/>
    <x v="0"/>
    <s v="United States"/>
    <s v="Philadelphia"/>
    <s v="Pennsylvania"/>
    <n v="19134"/>
    <x v="3"/>
    <x v="465"/>
    <x v="1"/>
    <x v="14"/>
    <x v="466"/>
    <n v="666.24800000000005"/>
    <n v="1"/>
    <n v="0.2"/>
    <n v="-149.9058"/>
  </r>
  <r>
    <x v="530"/>
    <s v="US-2015-138303"/>
    <d v="2015-09-03T00:00:00"/>
    <n v="2015"/>
    <s v="September"/>
    <n v="3"/>
    <x v="1"/>
    <x v="207"/>
    <x v="207"/>
    <x v="0"/>
    <s v="United States"/>
    <s v="Philadelphia"/>
    <s v="Pennsylvania"/>
    <n v="19134"/>
    <x v="3"/>
    <x v="466"/>
    <x v="1"/>
    <x v="12"/>
    <x v="467"/>
    <n v="52.512"/>
    <n v="6"/>
    <n v="0.2"/>
    <n v="19.692"/>
  </r>
  <r>
    <x v="531"/>
    <s v="CA-2015-102848"/>
    <d v="2015-11-07T00:00:00"/>
    <n v="2015"/>
    <s v="November"/>
    <n v="7"/>
    <x v="0"/>
    <x v="208"/>
    <x v="208"/>
    <x v="1"/>
    <s v="United States"/>
    <s v="Los Angeles"/>
    <s v="California"/>
    <n v="90036"/>
    <x v="1"/>
    <x v="467"/>
    <x v="0"/>
    <x v="1"/>
    <x v="468"/>
    <n v="190.72000000000003"/>
    <n v="1"/>
    <n v="0.2"/>
    <n v="11.919999999999987"/>
  </r>
  <r>
    <x v="532"/>
    <s v="US-2017-129441"/>
    <d v="2017-09-07T00:00:00"/>
    <n v="2017"/>
    <s v="September"/>
    <n v="7"/>
    <x v="1"/>
    <x v="209"/>
    <x v="209"/>
    <x v="0"/>
    <s v="United States"/>
    <s v="Los Angeles"/>
    <s v="California"/>
    <n v="90032"/>
    <x v="1"/>
    <x v="468"/>
    <x v="0"/>
    <x v="5"/>
    <x v="469"/>
    <n v="47.94"/>
    <n v="3"/>
    <n v="0"/>
    <n v="2.3969999999999985"/>
  </r>
  <r>
    <x v="533"/>
    <s v="CA-2016-168753"/>
    <d v="2016-05-29T00:00:00"/>
    <n v="2016"/>
    <s v="Mei"/>
    <n v="29"/>
    <x v="0"/>
    <x v="210"/>
    <x v="210"/>
    <x v="0"/>
    <s v="United States"/>
    <s v="Montgomery"/>
    <s v="Alabama"/>
    <n v="36116"/>
    <x v="0"/>
    <x v="469"/>
    <x v="2"/>
    <x v="7"/>
    <x v="470"/>
    <n v="979.95"/>
    <n v="5"/>
    <n v="0"/>
    <n v="274.38600000000008"/>
  </r>
  <r>
    <x v="534"/>
    <s v="CA-2016-168753"/>
    <d v="2016-05-29T00:00:00"/>
    <n v="2016"/>
    <s v="Mei"/>
    <n v="29"/>
    <x v="0"/>
    <x v="210"/>
    <x v="210"/>
    <x v="0"/>
    <s v="United States"/>
    <s v="Montgomery"/>
    <s v="Alabama"/>
    <n v="36116"/>
    <x v="0"/>
    <x v="248"/>
    <x v="1"/>
    <x v="8"/>
    <x v="249"/>
    <n v="22.75"/>
    <n v="5"/>
    <n v="0"/>
    <n v="11.375"/>
  </r>
  <r>
    <x v="535"/>
    <s v="CA-2016-126613"/>
    <d v="2016-07-10T00:00:00"/>
    <n v="2016"/>
    <s v="Juli"/>
    <n v="10"/>
    <x v="1"/>
    <x v="211"/>
    <x v="211"/>
    <x v="0"/>
    <s v="United States"/>
    <s v="Mesa"/>
    <s v="Arizona"/>
    <n v="85204"/>
    <x v="1"/>
    <x v="470"/>
    <x v="1"/>
    <x v="4"/>
    <x v="471"/>
    <n v="16.768000000000001"/>
    <n v="2"/>
    <n v="0.2"/>
    <n v="1.4672000000000001"/>
  </r>
  <r>
    <x v="536"/>
    <s v="US-2017-122637"/>
    <d v="2017-09-03T00:00:00"/>
    <n v="2017"/>
    <s v="September"/>
    <n v="3"/>
    <x v="0"/>
    <x v="212"/>
    <x v="212"/>
    <x v="0"/>
    <s v="United States"/>
    <s v="Chicago"/>
    <s v="Illinois"/>
    <n v="60653"/>
    <x v="2"/>
    <x v="471"/>
    <x v="1"/>
    <x v="8"/>
    <x v="472"/>
    <n v="42.615999999999993"/>
    <n v="7"/>
    <n v="0.8"/>
    <n v="-68.185600000000022"/>
  </r>
  <r>
    <x v="537"/>
    <s v="CA-2015-147851"/>
    <d v="2015-12-03T00:00:00"/>
    <n v="2015"/>
    <s v="Desember"/>
    <n v="3"/>
    <x v="1"/>
    <x v="88"/>
    <x v="88"/>
    <x v="2"/>
    <s v="United States"/>
    <s v="New York City"/>
    <s v="New York"/>
    <n v="10009"/>
    <x v="3"/>
    <x v="472"/>
    <x v="1"/>
    <x v="8"/>
    <x v="473"/>
    <n v="10.752000000000001"/>
    <n v="4"/>
    <n v="0.2"/>
    <n v="3.359999999999999"/>
  </r>
  <r>
    <x v="538"/>
    <s v="CA-2015-134894"/>
    <d v="2015-12-07T00:00:00"/>
    <n v="2015"/>
    <s v="Desember"/>
    <n v="7"/>
    <x v="1"/>
    <x v="213"/>
    <x v="213"/>
    <x v="0"/>
    <s v="United States"/>
    <s v="Henderson"/>
    <s v="Kentucky"/>
    <n v="42420"/>
    <x v="0"/>
    <x v="473"/>
    <x v="1"/>
    <x v="9"/>
    <x v="474"/>
    <n v="152.94"/>
    <n v="3"/>
    <n v="0"/>
    <n v="41.293800000000005"/>
  </r>
  <r>
    <x v="539"/>
    <s v="CA-2015-134894"/>
    <d v="2015-12-07T00:00:00"/>
    <n v="2015"/>
    <s v="Desember"/>
    <n v="7"/>
    <x v="1"/>
    <x v="213"/>
    <x v="213"/>
    <x v="0"/>
    <s v="United States"/>
    <s v="Henderson"/>
    <s v="Kentucky"/>
    <n v="42420"/>
    <x v="0"/>
    <x v="474"/>
    <x v="0"/>
    <x v="1"/>
    <x v="475"/>
    <n v="283.92"/>
    <n v="4"/>
    <n v="0"/>
    <n v="70.980000000000018"/>
  </r>
  <r>
    <x v="540"/>
    <s v="CA-2014-140795"/>
    <d v="2014-02-01T00:00:00"/>
    <n v="2014"/>
    <s v="Februari"/>
    <n v="1"/>
    <x v="2"/>
    <x v="214"/>
    <x v="214"/>
    <x v="0"/>
    <s v="United States"/>
    <s v="Green Bay"/>
    <s v="Wisconsin"/>
    <n v="54302"/>
    <x v="2"/>
    <x v="475"/>
    <x v="2"/>
    <x v="11"/>
    <x v="476"/>
    <n v="468.90000000000003"/>
    <n v="6"/>
    <n v="0"/>
    <n v="206.31600000000006"/>
  </r>
  <r>
    <x v="541"/>
    <s v="CA-2016-136924"/>
    <d v="2016-07-14T00:00:00"/>
    <n v="2016"/>
    <s v="Juli"/>
    <n v="14"/>
    <x v="2"/>
    <x v="20"/>
    <x v="20"/>
    <x v="1"/>
    <s v="United States"/>
    <s v="Tucson"/>
    <s v="Arizona"/>
    <n v="85705"/>
    <x v="1"/>
    <x v="476"/>
    <x v="2"/>
    <x v="7"/>
    <x v="477"/>
    <n v="380.86400000000003"/>
    <n v="8"/>
    <n v="0.2"/>
    <n v="38.086400000000026"/>
  </r>
  <r>
    <x v="542"/>
    <s v="US-2015-120161"/>
    <d v="2015-12-18T00:00:00"/>
    <n v="2015"/>
    <s v="Desember"/>
    <n v="18"/>
    <x v="1"/>
    <x v="215"/>
    <x v="215"/>
    <x v="0"/>
    <s v="United States"/>
    <s v="Springfield"/>
    <s v="Ohio"/>
    <n v="45503"/>
    <x v="3"/>
    <x v="435"/>
    <x v="1"/>
    <x v="4"/>
    <x v="435"/>
    <n v="646.77600000000007"/>
    <n v="9"/>
    <n v="0.2"/>
    <n v="-145.52460000000002"/>
  </r>
  <r>
    <x v="543"/>
    <s v="CA-2014-103849"/>
    <d v="2014-05-11T00:00:00"/>
    <n v="2014"/>
    <s v="Mei"/>
    <n v="11"/>
    <x v="1"/>
    <x v="38"/>
    <x v="38"/>
    <x v="0"/>
    <s v="United States"/>
    <s v="Fort Worth"/>
    <s v="Texas"/>
    <n v="76106"/>
    <x v="2"/>
    <x v="477"/>
    <x v="2"/>
    <x v="11"/>
    <x v="478"/>
    <n v="58.112000000000002"/>
    <n v="2"/>
    <n v="0.2"/>
    <n v="7.263999999999994"/>
  </r>
  <r>
    <x v="544"/>
    <s v="CA-2014-103849"/>
    <d v="2014-05-11T00:00:00"/>
    <n v="2014"/>
    <s v="Mei"/>
    <n v="11"/>
    <x v="1"/>
    <x v="38"/>
    <x v="38"/>
    <x v="0"/>
    <s v="United States"/>
    <s v="Fort Worth"/>
    <s v="Texas"/>
    <n v="76106"/>
    <x v="2"/>
    <x v="478"/>
    <x v="2"/>
    <x v="7"/>
    <x v="479"/>
    <n v="100.792"/>
    <n v="1"/>
    <n v="0.2"/>
    <n v="6.2995000000000019"/>
  </r>
  <r>
    <x v="545"/>
    <s v="CA-2014-103849"/>
    <d v="2014-05-11T00:00:00"/>
    <n v="2014"/>
    <s v="Mei"/>
    <n v="11"/>
    <x v="1"/>
    <x v="38"/>
    <x v="38"/>
    <x v="0"/>
    <s v="United States"/>
    <s v="Fort Worth"/>
    <s v="Texas"/>
    <n v="76106"/>
    <x v="2"/>
    <x v="479"/>
    <x v="0"/>
    <x v="5"/>
    <x v="480"/>
    <n v="66.112000000000009"/>
    <n v="4"/>
    <n v="0.6"/>
    <n v="-84.292799999999986"/>
  </r>
  <r>
    <x v="546"/>
    <s v="CA-2017-162929"/>
    <d v="2017-11-19T00:00:00"/>
    <n v="2017"/>
    <s v="November"/>
    <n v="19"/>
    <x v="2"/>
    <x v="216"/>
    <x v="216"/>
    <x v="2"/>
    <s v="United States"/>
    <s v="New York City"/>
    <s v="New York"/>
    <n v="10035"/>
    <x v="3"/>
    <x v="480"/>
    <x v="1"/>
    <x v="8"/>
    <x v="481"/>
    <n v="41.28"/>
    <n v="6"/>
    <n v="0.2"/>
    <n v="13.931999999999999"/>
  </r>
  <r>
    <x v="547"/>
    <s v="CA-2017-162929"/>
    <d v="2017-11-19T00:00:00"/>
    <n v="2017"/>
    <s v="November"/>
    <n v="19"/>
    <x v="2"/>
    <x v="216"/>
    <x v="216"/>
    <x v="2"/>
    <s v="United States"/>
    <s v="New York City"/>
    <s v="New York"/>
    <n v="10035"/>
    <x v="3"/>
    <x v="481"/>
    <x v="1"/>
    <x v="10"/>
    <x v="482"/>
    <n v="13.36"/>
    <n v="2"/>
    <n v="0"/>
    <n v="6.4127999999999998"/>
  </r>
  <r>
    <x v="548"/>
    <s v="CA-2015-113173"/>
    <d v="2015-11-15T00:00:00"/>
    <n v="2015"/>
    <s v="November"/>
    <n v="15"/>
    <x v="0"/>
    <x v="158"/>
    <x v="158"/>
    <x v="1"/>
    <s v="United States"/>
    <s v="Chicago"/>
    <s v="Illinois"/>
    <n v="60653"/>
    <x v="2"/>
    <x v="54"/>
    <x v="1"/>
    <x v="4"/>
    <x v="54"/>
    <n v="250.27199999999999"/>
    <n v="9"/>
    <n v="0.2"/>
    <n v="15.641999999999982"/>
  </r>
  <r>
    <x v="549"/>
    <s v="CA-2015-113173"/>
    <d v="2015-11-15T00:00:00"/>
    <n v="2015"/>
    <s v="November"/>
    <n v="15"/>
    <x v="0"/>
    <x v="158"/>
    <x v="158"/>
    <x v="1"/>
    <s v="United States"/>
    <s v="Chicago"/>
    <s v="Illinois"/>
    <n v="60653"/>
    <x v="2"/>
    <x v="92"/>
    <x v="1"/>
    <x v="8"/>
    <x v="92"/>
    <n v="11.363999999999997"/>
    <n v="3"/>
    <n v="0.8"/>
    <n v="-17.045999999999999"/>
  </r>
  <r>
    <x v="550"/>
    <s v="CA-2015-113173"/>
    <d v="2015-11-15T00:00:00"/>
    <n v="2015"/>
    <s v="November"/>
    <n v="15"/>
    <x v="0"/>
    <x v="158"/>
    <x v="158"/>
    <x v="1"/>
    <s v="United States"/>
    <s v="Chicago"/>
    <s v="Illinois"/>
    <n v="60653"/>
    <x v="2"/>
    <x v="482"/>
    <x v="1"/>
    <x v="14"/>
    <x v="327"/>
    <n v="8.7200000000000006"/>
    <n v="5"/>
    <n v="0.2"/>
    <n v="-1.7440000000000015"/>
  </r>
  <r>
    <x v="551"/>
    <s v="CA-2016-136406"/>
    <d v="2016-04-15T00:00:00"/>
    <n v="2016"/>
    <s v="April"/>
    <n v="15"/>
    <x v="0"/>
    <x v="217"/>
    <x v="217"/>
    <x v="0"/>
    <s v="United States"/>
    <s v="San Francisco"/>
    <s v="California"/>
    <n v="94110"/>
    <x v="1"/>
    <x v="483"/>
    <x v="0"/>
    <x v="1"/>
    <x v="483"/>
    <n v="1121.568"/>
    <n v="2"/>
    <n v="0.2"/>
    <n v="0"/>
  </r>
  <r>
    <x v="552"/>
    <s v="CA-2017-112774"/>
    <d v="2017-09-11T00:00:00"/>
    <n v="2017"/>
    <s v="September"/>
    <n v="11"/>
    <x v="2"/>
    <x v="53"/>
    <x v="53"/>
    <x v="0"/>
    <s v="United States"/>
    <s v="Jacksonville"/>
    <s v="Florida"/>
    <n v="32216"/>
    <x v="0"/>
    <x v="484"/>
    <x v="0"/>
    <x v="5"/>
    <x v="484"/>
    <n v="34.504000000000005"/>
    <n v="1"/>
    <n v="0.2"/>
    <n v="6.0381999999999998"/>
  </r>
  <r>
    <x v="553"/>
    <s v="CA-2017-101945"/>
    <d v="2017-11-24T00:00:00"/>
    <n v="2017"/>
    <s v="November"/>
    <n v="24"/>
    <x v="1"/>
    <x v="218"/>
    <x v="218"/>
    <x v="0"/>
    <s v="United States"/>
    <s v="Houston"/>
    <s v="Texas"/>
    <n v="77070"/>
    <x v="2"/>
    <x v="485"/>
    <x v="1"/>
    <x v="13"/>
    <x v="485"/>
    <n v="10.824"/>
    <n v="3"/>
    <n v="0.2"/>
    <n v="2.5707"/>
  </r>
  <r>
    <x v="554"/>
    <s v="CA-2017-100650"/>
    <d v="2017-06-29T00:00:00"/>
    <n v="2017"/>
    <s v="Juni"/>
    <n v="29"/>
    <x v="0"/>
    <x v="158"/>
    <x v="158"/>
    <x v="1"/>
    <s v="United States"/>
    <s v="Anaheim"/>
    <s v="California"/>
    <n v="92804"/>
    <x v="1"/>
    <x v="486"/>
    <x v="1"/>
    <x v="4"/>
    <x v="486"/>
    <n v="1295.78"/>
    <n v="2"/>
    <n v="0"/>
    <n v="310.98720000000003"/>
  </r>
  <r>
    <x v="555"/>
    <s v="CA-2014-155852"/>
    <d v="2014-03-03T00:00:00"/>
    <n v="2014"/>
    <s v="Maret"/>
    <n v="3"/>
    <x v="0"/>
    <x v="219"/>
    <x v="219"/>
    <x v="0"/>
    <s v="United States"/>
    <s v="Wilmington"/>
    <s v="North Carolina"/>
    <n v="28403"/>
    <x v="0"/>
    <x v="487"/>
    <x v="1"/>
    <x v="6"/>
    <x v="487"/>
    <n v="19.456000000000003"/>
    <n v="4"/>
    <n v="0.2"/>
    <n v="3.4047999999999981"/>
  </r>
  <r>
    <x v="556"/>
    <s v="CA-2016-113243"/>
    <d v="2016-06-10T00:00:00"/>
    <n v="2016"/>
    <s v="Juni"/>
    <n v="10"/>
    <x v="1"/>
    <x v="220"/>
    <x v="220"/>
    <x v="0"/>
    <s v="United States"/>
    <s v="Los Angeles"/>
    <s v="California"/>
    <n v="90045"/>
    <x v="1"/>
    <x v="488"/>
    <x v="1"/>
    <x v="2"/>
    <x v="488"/>
    <n v="20.7"/>
    <n v="2"/>
    <n v="0"/>
    <n v="9.9359999999999999"/>
  </r>
  <r>
    <x v="557"/>
    <s v="CA-2016-113243"/>
    <d v="2016-06-10T00:00:00"/>
    <n v="2016"/>
    <s v="Juni"/>
    <n v="10"/>
    <x v="1"/>
    <x v="220"/>
    <x v="220"/>
    <x v="0"/>
    <s v="United States"/>
    <s v="Los Angeles"/>
    <s v="California"/>
    <n v="90045"/>
    <x v="1"/>
    <x v="489"/>
    <x v="0"/>
    <x v="3"/>
    <x v="489"/>
    <n v="1335.68"/>
    <n v="4"/>
    <n v="0.2"/>
    <n v="-217.04800000000017"/>
  </r>
  <r>
    <x v="558"/>
    <s v="CA-2016-113243"/>
    <d v="2016-06-10T00:00:00"/>
    <n v="2016"/>
    <s v="Juni"/>
    <n v="10"/>
    <x v="1"/>
    <x v="220"/>
    <x v="220"/>
    <x v="0"/>
    <s v="United States"/>
    <s v="Los Angeles"/>
    <s v="California"/>
    <n v="90045"/>
    <x v="1"/>
    <x v="490"/>
    <x v="1"/>
    <x v="10"/>
    <x v="490"/>
    <n v="32.400000000000006"/>
    <n v="5"/>
    <n v="0"/>
    <n v="15.552000000000001"/>
  </r>
  <r>
    <x v="559"/>
    <s v="CA-2017-118731"/>
    <d v="2017-11-20T00:00:00"/>
    <n v="2017"/>
    <s v="November"/>
    <n v="20"/>
    <x v="0"/>
    <x v="221"/>
    <x v="221"/>
    <x v="0"/>
    <s v="United States"/>
    <s v="San Francisco"/>
    <s v="California"/>
    <n v="94110"/>
    <x v="1"/>
    <x v="378"/>
    <x v="0"/>
    <x v="5"/>
    <x v="379"/>
    <n v="42.599999999999994"/>
    <n v="3"/>
    <n v="0"/>
    <n v="16.614000000000001"/>
  </r>
  <r>
    <x v="560"/>
    <s v="CA-2017-118731"/>
    <d v="2017-11-20T00:00:00"/>
    <n v="2017"/>
    <s v="November"/>
    <n v="20"/>
    <x v="0"/>
    <x v="221"/>
    <x v="221"/>
    <x v="0"/>
    <s v="United States"/>
    <s v="San Francisco"/>
    <s v="California"/>
    <n v="94110"/>
    <x v="1"/>
    <x v="491"/>
    <x v="1"/>
    <x v="8"/>
    <x v="491"/>
    <n v="84.056000000000012"/>
    <n v="7"/>
    <n v="0.2"/>
    <n v="27.318199999999983"/>
  </r>
  <r>
    <x v="561"/>
    <s v="CA-2014-145576"/>
    <d v="2014-09-14T00:00:00"/>
    <n v="2014"/>
    <s v="September"/>
    <n v="14"/>
    <x v="0"/>
    <x v="222"/>
    <x v="222"/>
    <x v="0"/>
    <s v="United States"/>
    <s v="Tampa"/>
    <s v="Florida"/>
    <n v="33614"/>
    <x v="0"/>
    <x v="492"/>
    <x v="1"/>
    <x v="9"/>
    <x v="492"/>
    <n v="13"/>
    <n v="5"/>
    <n v="0.2"/>
    <n v="1.3000000000000007"/>
  </r>
  <r>
    <x v="562"/>
    <s v="CA-2014-145576"/>
    <d v="2014-09-14T00:00:00"/>
    <n v="2014"/>
    <s v="September"/>
    <n v="14"/>
    <x v="0"/>
    <x v="222"/>
    <x v="222"/>
    <x v="0"/>
    <s v="United States"/>
    <s v="Tampa"/>
    <s v="Florida"/>
    <n v="33614"/>
    <x v="0"/>
    <x v="493"/>
    <x v="0"/>
    <x v="5"/>
    <x v="493"/>
    <n v="13.128"/>
    <n v="3"/>
    <n v="0.2"/>
    <n v="3.7743000000000002"/>
  </r>
  <r>
    <x v="563"/>
    <s v="CA-2015-130736"/>
    <d v="2015-12-07T00:00:00"/>
    <n v="2015"/>
    <s v="Desember"/>
    <n v="7"/>
    <x v="2"/>
    <x v="223"/>
    <x v="223"/>
    <x v="0"/>
    <s v="United States"/>
    <s v="Seattle"/>
    <s v="Washington"/>
    <n v="98105"/>
    <x v="1"/>
    <x v="494"/>
    <x v="1"/>
    <x v="13"/>
    <x v="494"/>
    <n v="3.96"/>
    <n v="2"/>
    <n v="0"/>
    <n v="0"/>
  </r>
  <r>
    <x v="564"/>
    <s v="CA-2015-130736"/>
    <d v="2015-12-07T00:00:00"/>
    <n v="2015"/>
    <s v="Desember"/>
    <n v="7"/>
    <x v="2"/>
    <x v="223"/>
    <x v="223"/>
    <x v="0"/>
    <s v="United States"/>
    <s v="Seattle"/>
    <s v="Washington"/>
    <n v="98105"/>
    <x v="1"/>
    <x v="286"/>
    <x v="1"/>
    <x v="2"/>
    <x v="286"/>
    <n v="2.61"/>
    <n v="1"/>
    <n v="0"/>
    <n v="1.2005999999999999"/>
  </r>
  <r>
    <x v="565"/>
    <s v="CA-2017-137099"/>
    <d v="2017-12-07T00:00:00"/>
    <n v="2017"/>
    <s v="Desember"/>
    <n v="7"/>
    <x v="2"/>
    <x v="224"/>
    <x v="224"/>
    <x v="0"/>
    <s v="United States"/>
    <s v="Los Angeles"/>
    <s v="California"/>
    <n v="90008"/>
    <x v="1"/>
    <x v="495"/>
    <x v="2"/>
    <x v="7"/>
    <x v="495"/>
    <n v="374.37600000000003"/>
    <n v="3"/>
    <n v="0.2"/>
    <n v="46.796999999999983"/>
  </r>
  <r>
    <x v="566"/>
    <s v="CA-2017-156951"/>
    <d v="2017-10-01T00:00:00"/>
    <n v="2017"/>
    <s v="Oktober"/>
    <n v="1"/>
    <x v="1"/>
    <x v="225"/>
    <x v="225"/>
    <x v="1"/>
    <s v="United States"/>
    <s v="Seattle"/>
    <s v="Washington"/>
    <n v="98105"/>
    <x v="1"/>
    <x v="496"/>
    <x v="1"/>
    <x v="10"/>
    <x v="496"/>
    <n v="91.84"/>
    <n v="8"/>
    <n v="0"/>
    <n v="45.001600000000003"/>
  </r>
  <r>
    <x v="567"/>
    <s v="CA-2017-156951"/>
    <d v="2017-10-01T00:00:00"/>
    <n v="2017"/>
    <s v="Oktober"/>
    <n v="1"/>
    <x v="1"/>
    <x v="225"/>
    <x v="225"/>
    <x v="1"/>
    <s v="United States"/>
    <s v="Seattle"/>
    <s v="Washington"/>
    <n v="98105"/>
    <x v="1"/>
    <x v="497"/>
    <x v="1"/>
    <x v="8"/>
    <x v="497"/>
    <n v="81.088000000000008"/>
    <n v="7"/>
    <n v="0.2"/>
    <n v="27.3672"/>
  </r>
  <r>
    <x v="568"/>
    <s v="CA-2017-156951"/>
    <d v="2017-10-01T00:00:00"/>
    <n v="2017"/>
    <s v="Oktober"/>
    <n v="1"/>
    <x v="1"/>
    <x v="225"/>
    <x v="225"/>
    <x v="1"/>
    <s v="United States"/>
    <s v="Seattle"/>
    <s v="Washington"/>
    <n v="98105"/>
    <x v="1"/>
    <x v="498"/>
    <x v="1"/>
    <x v="10"/>
    <x v="498"/>
    <n v="19.440000000000001"/>
    <n v="3"/>
    <n v="0"/>
    <n v="9.3312000000000008"/>
  </r>
  <r>
    <x v="569"/>
    <s v="CA-2017-156951"/>
    <d v="2017-10-01T00:00:00"/>
    <n v="2017"/>
    <s v="Oktober"/>
    <n v="1"/>
    <x v="1"/>
    <x v="225"/>
    <x v="225"/>
    <x v="1"/>
    <s v="United States"/>
    <s v="Seattle"/>
    <s v="Washington"/>
    <n v="98105"/>
    <x v="1"/>
    <x v="499"/>
    <x v="0"/>
    <x v="1"/>
    <x v="499"/>
    <n v="451.15199999999993"/>
    <n v="3"/>
    <n v="0.2"/>
    <n v="0"/>
  </r>
  <r>
    <x v="570"/>
    <s v="CA-2017-164826"/>
    <d v="2017-12-28T00:00:00"/>
    <n v="2017"/>
    <s v="Desember"/>
    <n v="28"/>
    <x v="1"/>
    <x v="226"/>
    <x v="226"/>
    <x v="0"/>
    <s v="United States"/>
    <s v="New York City"/>
    <s v="New York"/>
    <n v="10024"/>
    <x v="3"/>
    <x v="488"/>
    <x v="1"/>
    <x v="2"/>
    <x v="488"/>
    <n v="72.45"/>
    <n v="7"/>
    <n v="0"/>
    <n v="34.775999999999996"/>
  </r>
  <r>
    <x v="571"/>
    <s v="CA-2017-164826"/>
    <d v="2017-12-28T00:00:00"/>
    <n v="2017"/>
    <s v="Desember"/>
    <n v="28"/>
    <x v="1"/>
    <x v="226"/>
    <x v="226"/>
    <x v="0"/>
    <s v="United States"/>
    <s v="New York City"/>
    <s v="New York"/>
    <n v="10024"/>
    <x v="3"/>
    <x v="203"/>
    <x v="1"/>
    <x v="13"/>
    <x v="204"/>
    <n v="13.96"/>
    <n v="4"/>
    <n v="0"/>
    <n v="6.4215999999999998"/>
  </r>
  <r>
    <x v="572"/>
    <s v="CA-2017-164826"/>
    <d v="2017-12-28T00:00:00"/>
    <n v="2017"/>
    <s v="Desember"/>
    <n v="28"/>
    <x v="1"/>
    <x v="226"/>
    <x v="226"/>
    <x v="0"/>
    <s v="United States"/>
    <s v="New York City"/>
    <s v="New York"/>
    <n v="10024"/>
    <x v="3"/>
    <x v="305"/>
    <x v="1"/>
    <x v="8"/>
    <x v="305"/>
    <n v="33.264000000000003"/>
    <n v="7"/>
    <n v="0.2"/>
    <n v="11.226599999999999"/>
  </r>
  <r>
    <x v="573"/>
    <s v="CA-2017-164826"/>
    <d v="2017-12-28T00:00:00"/>
    <n v="2017"/>
    <s v="Desember"/>
    <n v="28"/>
    <x v="1"/>
    <x v="226"/>
    <x v="226"/>
    <x v="0"/>
    <s v="United States"/>
    <s v="New York City"/>
    <s v="New York"/>
    <n v="10024"/>
    <x v="3"/>
    <x v="500"/>
    <x v="2"/>
    <x v="7"/>
    <x v="500"/>
    <n v="14.850000000000001"/>
    <n v="3"/>
    <n v="0"/>
    <n v="4.0095000000000001"/>
  </r>
  <r>
    <x v="574"/>
    <s v="CA-2016-127250"/>
    <d v="2016-11-03T00:00:00"/>
    <n v="2016"/>
    <s v="November"/>
    <n v="3"/>
    <x v="1"/>
    <x v="227"/>
    <x v="227"/>
    <x v="0"/>
    <s v="United States"/>
    <s v="Marysville"/>
    <s v="Washington"/>
    <n v="98270"/>
    <x v="1"/>
    <x v="501"/>
    <x v="1"/>
    <x v="6"/>
    <x v="501"/>
    <n v="8.82"/>
    <n v="3"/>
    <n v="0"/>
    <n v="2.3814000000000002"/>
  </r>
  <r>
    <x v="575"/>
    <s v="CA-2015-149713"/>
    <d v="2015-09-18T00:00:00"/>
    <n v="2015"/>
    <s v="September"/>
    <n v="18"/>
    <x v="0"/>
    <x v="228"/>
    <x v="228"/>
    <x v="0"/>
    <s v="United States"/>
    <s v="Long Beach"/>
    <s v="California"/>
    <n v="90805"/>
    <x v="1"/>
    <x v="496"/>
    <x v="1"/>
    <x v="10"/>
    <x v="496"/>
    <n v="160.72"/>
    <n v="14"/>
    <n v="0"/>
    <n v="78.752800000000008"/>
  </r>
  <r>
    <x v="576"/>
    <s v="CA-2015-149713"/>
    <d v="2015-09-18T00:00:00"/>
    <n v="2015"/>
    <s v="September"/>
    <n v="18"/>
    <x v="0"/>
    <x v="228"/>
    <x v="228"/>
    <x v="0"/>
    <s v="United States"/>
    <s v="Long Beach"/>
    <s v="California"/>
    <n v="90805"/>
    <x v="1"/>
    <x v="502"/>
    <x v="1"/>
    <x v="10"/>
    <x v="502"/>
    <n v="19.920000000000002"/>
    <n v="4"/>
    <n v="0"/>
    <n v="9.7608000000000015"/>
  </r>
  <r>
    <x v="577"/>
    <s v="CA-2015-149713"/>
    <d v="2015-09-18T00:00:00"/>
    <n v="2015"/>
    <s v="September"/>
    <n v="18"/>
    <x v="0"/>
    <x v="228"/>
    <x v="228"/>
    <x v="0"/>
    <s v="United States"/>
    <s v="Long Beach"/>
    <s v="California"/>
    <n v="90805"/>
    <x v="1"/>
    <x v="503"/>
    <x v="1"/>
    <x v="14"/>
    <x v="503"/>
    <n v="7.3"/>
    <n v="2"/>
    <n v="0"/>
    <n v="2.1899999999999995"/>
  </r>
  <r>
    <x v="578"/>
    <s v="CA-2017-118640"/>
    <d v="2017-07-20T00:00:00"/>
    <n v="2017"/>
    <s v="Juli"/>
    <n v="20"/>
    <x v="1"/>
    <x v="229"/>
    <x v="229"/>
    <x v="0"/>
    <s v="United States"/>
    <s v="Chicago"/>
    <s v="Illinois"/>
    <n v="60610"/>
    <x v="2"/>
    <x v="123"/>
    <x v="1"/>
    <x v="4"/>
    <x v="123"/>
    <n v="69.712000000000003"/>
    <n v="2"/>
    <n v="0.2"/>
    <n v="8.7139999999999951"/>
  </r>
  <r>
    <x v="579"/>
    <s v="CA-2017-118640"/>
    <d v="2017-07-20T00:00:00"/>
    <n v="2017"/>
    <s v="Juli"/>
    <n v="20"/>
    <x v="1"/>
    <x v="229"/>
    <x v="229"/>
    <x v="0"/>
    <s v="United States"/>
    <s v="Chicago"/>
    <s v="Illinois"/>
    <n v="60610"/>
    <x v="2"/>
    <x v="504"/>
    <x v="0"/>
    <x v="5"/>
    <x v="504"/>
    <n v="8.7919999999999998"/>
    <n v="1"/>
    <n v="0.6"/>
    <n v="-5.7148000000000003"/>
  </r>
  <r>
    <x v="580"/>
    <s v="CA-2015-132906"/>
    <d v="2015-09-10T00:00:00"/>
    <n v="2015"/>
    <s v="September"/>
    <n v="10"/>
    <x v="1"/>
    <x v="230"/>
    <x v="230"/>
    <x v="0"/>
    <s v="United States"/>
    <s v="Los Angeles"/>
    <s v="California"/>
    <n v="90004"/>
    <x v="1"/>
    <x v="505"/>
    <x v="1"/>
    <x v="14"/>
    <x v="505"/>
    <n v="51.52"/>
    <n v="4"/>
    <n v="0"/>
    <n v="1.5456000000000003"/>
  </r>
  <r>
    <x v="581"/>
    <s v="CA-2017-145233"/>
    <d v="2017-12-01T00:00:00"/>
    <n v="2017"/>
    <s v="Desember"/>
    <n v="1"/>
    <x v="1"/>
    <x v="231"/>
    <x v="231"/>
    <x v="0"/>
    <s v="United States"/>
    <s v="Denver"/>
    <s v="Colorado"/>
    <n v="80219"/>
    <x v="1"/>
    <x v="34"/>
    <x v="2"/>
    <x v="7"/>
    <x v="34"/>
    <n v="470.37600000000009"/>
    <n v="3"/>
    <n v="0.2"/>
    <n v="52.917299999999955"/>
  </r>
  <r>
    <x v="582"/>
    <s v="CA-2017-145233"/>
    <d v="2017-12-01T00:00:00"/>
    <n v="2017"/>
    <s v="Desember"/>
    <n v="1"/>
    <x v="1"/>
    <x v="231"/>
    <x v="231"/>
    <x v="0"/>
    <s v="United States"/>
    <s v="Denver"/>
    <s v="Colorado"/>
    <n v="80219"/>
    <x v="1"/>
    <x v="506"/>
    <x v="2"/>
    <x v="7"/>
    <x v="506"/>
    <n v="105.584"/>
    <n v="2"/>
    <n v="0.2"/>
    <n v="9.2386000000000053"/>
  </r>
  <r>
    <x v="583"/>
    <s v="CA-2017-145233"/>
    <d v="2017-12-01T00:00:00"/>
    <n v="2017"/>
    <s v="Desember"/>
    <n v="1"/>
    <x v="1"/>
    <x v="231"/>
    <x v="231"/>
    <x v="0"/>
    <s v="United States"/>
    <s v="Denver"/>
    <s v="Colorado"/>
    <n v="80219"/>
    <x v="1"/>
    <x v="95"/>
    <x v="1"/>
    <x v="9"/>
    <x v="95"/>
    <n v="31.152000000000001"/>
    <n v="3"/>
    <n v="0.2"/>
    <n v="3.5045999999999964"/>
  </r>
  <r>
    <x v="584"/>
    <s v="CA-2017-145233"/>
    <d v="2017-12-01T00:00:00"/>
    <n v="2017"/>
    <s v="Desember"/>
    <n v="1"/>
    <x v="1"/>
    <x v="231"/>
    <x v="231"/>
    <x v="0"/>
    <s v="United States"/>
    <s v="Denver"/>
    <s v="Colorado"/>
    <n v="80219"/>
    <x v="1"/>
    <x v="507"/>
    <x v="1"/>
    <x v="8"/>
    <x v="507"/>
    <n v="6.7830000000000004"/>
    <n v="7"/>
    <n v="0.7"/>
    <n v="-4.7480999999999973"/>
  </r>
  <r>
    <x v="585"/>
    <s v="CA-2017-145233"/>
    <d v="2017-12-01T00:00:00"/>
    <n v="2017"/>
    <s v="Desember"/>
    <n v="1"/>
    <x v="1"/>
    <x v="231"/>
    <x v="231"/>
    <x v="0"/>
    <s v="United States"/>
    <s v="Denver"/>
    <s v="Colorado"/>
    <n v="80219"/>
    <x v="1"/>
    <x v="143"/>
    <x v="2"/>
    <x v="7"/>
    <x v="144"/>
    <n v="406.36799999999999"/>
    <n v="4"/>
    <n v="0.2"/>
    <n v="30.477599999999981"/>
  </r>
  <r>
    <x v="586"/>
    <s v="CA-2015-128139"/>
    <d v="2015-07-03T00:00:00"/>
    <n v="2015"/>
    <s v="Juli"/>
    <n v="3"/>
    <x v="1"/>
    <x v="232"/>
    <x v="232"/>
    <x v="0"/>
    <s v="United States"/>
    <s v="Richmond"/>
    <s v="Kentucky"/>
    <n v="40475"/>
    <x v="0"/>
    <x v="367"/>
    <x v="0"/>
    <x v="1"/>
    <x v="368"/>
    <n v="70.98"/>
    <n v="1"/>
    <n v="0"/>
    <n v="4.968599999999995"/>
  </r>
  <r>
    <x v="587"/>
    <s v="CA-2015-128139"/>
    <d v="2015-07-03T00:00:00"/>
    <n v="2015"/>
    <s v="Juli"/>
    <n v="3"/>
    <x v="1"/>
    <x v="232"/>
    <x v="232"/>
    <x v="0"/>
    <s v="United States"/>
    <s v="Richmond"/>
    <s v="Kentucky"/>
    <n v="40475"/>
    <x v="0"/>
    <x v="508"/>
    <x v="1"/>
    <x v="2"/>
    <x v="508"/>
    <n v="294.93"/>
    <n v="3"/>
    <n v="0"/>
    <n v="144.51570000000001"/>
  </r>
  <r>
    <x v="588"/>
    <s v="US-2016-156986"/>
    <d v="2016-03-20T00:00:00"/>
    <n v="2016"/>
    <s v="Maret"/>
    <n v="20"/>
    <x v="1"/>
    <x v="233"/>
    <x v="233"/>
    <x v="0"/>
    <s v="United States"/>
    <s v="Salem"/>
    <s v="Oregon"/>
    <n v="97301"/>
    <x v="1"/>
    <x v="509"/>
    <x v="2"/>
    <x v="7"/>
    <x v="509"/>
    <n v="84.784000000000006"/>
    <n v="2"/>
    <n v="0.2"/>
    <n v="-20.136200000000006"/>
  </r>
  <r>
    <x v="589"/>
    <s v="US-2016-156986"/>
    <d v="2016-03-20T00:00:00"/>
    <n v="2016"/>
    <s v="Maret"/>
    <n v="20"/>
    <x v="1"/>
    <x v="233"/>
    <x v="233"/>
    <x v="0"/>
    <s v="United States"/>
    <s v="Salem"/>
    <s v="Oregon"/>
    <n v="97301"/>
    <x v="1"/>
    <x v="510"/>
    <x v="1"/>
    <x v="10"/>
    <x v="510"/>
    <n v="20.736000000000004"/>
    <n v="4"/>
    <n v="0.2"/>
    <n v="7.2576000000000001"/>
  </r>
  <r>
    <x v="590"/>
    <s v="US-2016-156986"/>
    <d v="2016-03-20T00:00:00"/>
    <n v="2016"/>
    <s v="Maret"/>
    <n v="20"/>
    <x v="1"/>
    <x v="233"/>
    <x v="233"/>
    <x v="0"/>
    <s v="United States"/>
    <s v="Salem"/>
    <s v="Oregon"/>
    <n v="97301"/>
    <x v="1"/>
    <x v="440"/>
    <x v="1"/>
    <x v="8"/>
    <x v="440"/>
    <n v="16.821000000000005"/>
    <n v="3"/>
    <n v="0.7"/>
    <n v="-12.896100000000004"/>
  </r>
  <r>
    <x v="591"/>
    <s v="US-2016-156986"/>
    <d v="2016-03-20T00:00:00"/>
    <n v="2016"/>
    <s v="Maret"/>
    <n v="20"/>
    <x v="1"/>
    <x v="233"/>
    <x v="233"/>
    <x v="0"/>
    <s v="United States"/>
    <s v="Salem"/>
    <s v="Oregon"/>
    <n v="97301"/>
    <x v="1"/>
    <x v="511"/>
    <x v="1"/>
    <x v="10"/>
    <x v="511"/>
    <n v="10.368000000000002"/>
    <n v="2"/>
    <n v="0.2"/>
    <n v="3.6288"/>
  </r>
  <r>
    <x v="592"/>
    <s v="CA-2014-135405"/>
    <d v="2014-01-09T00:00:00"/>
    <n v="2014"/>
    <s v="Januari"/>
    <n v="9"/>
    <x v="1"/>
    <x v="234"/>
    <x v="234"/>
    <x v="0"/>
    <s v="United States"/>
    <s v="Laredo"/>
    <s v="Texas"/>
    <n v="78041"/>
    <x v="2"/>
    <x v="512"/>
    <x v="1"/>
    <x v="6"/>
    <x v="512"/>
    <n v="9.3439999999999994"/>
    <n v="2"/>
    <n v="0.2"/>
    <n v="1.1679999999999997"/>
  </r>
  <r>
    <x v="593"/>
    <s v="CA-2014-135405"/>
    <d v="2014-01-09T00:00:00"/>
    <n v="2014"/>
    <s v="Januari"/>
    <n v="9"/>
    <x v="1"/>
    <x v="234"/>
    <x v="234"/>
    <x v="0"/>
    <s v="United States"/>
    <s v="Laredo"/>
    <s v="Texas"/>
    <n v="78041"/>
    <x v="2"/>
    <x v="197"/>
    <x v="2"/>
    <x v="11"/>
    <x v="198"/>
    <n v="31.200000000000003"/>
    <n v="3"/>
    <n v="0.2"/>
    <n v="9.7499999999999964"/>
  </r>
  <r>
    <x v="594"/>
    <s v="CA-2014-131450"/>
    <d v="2014-08-08T00:00:00"/>
    <n v="2014"/>
    <s v="Agustus"/>
    <n v="8"/>
    <x v="1"/>
    <x v="235"/>
    <x v="235"/>
    <x v="0"/>
    <s v="United States"/>
    <s v="San Diego"/>
    <s v="California"/>
    <n v="92024"/>
    <x v="1"/>
    <x v="513"/>
    <x v="1"/>
    <x v="9"/>
    <x v="513"/>
    <n v="76.12"/>
    <n v="2"/>
    <n v="0"/>
    <n v="22.074799999999996"/>
  </r>
  <r>
    <x v="595"/>
    <s v="CA-2014-131450"/>
    <d v="2014-08-08T00:00:00"/>
    <n v="2014"/>
    <s v="Agustus"/>
    <n v="8"/>
    <x v="1"/>
    <x v="235"/>
    <x v="235"/>
    <x v="0"/>
    <s v="United States"/>
    <s v="San Diego"/>
    <s v="California"/>
    <n v="92024"/>
    <x v="1"/>
    <x v="361"/>
    <x v="2"/>
    <x v="16"/>
    <x v="361"/>
    <n v="1199.9760000000001"/>
    <n v="3"/>
    <n v="0.2"/>
    <n v="434.99130000000002"/>
  </r>
  <r>
    <x v="596"/>
    <s v="CA-2014-131450"/>
    <d v="2014-08-08T00:00:00"/>
    <n v="2014"/>
    <s v="Agustus"/>
    <n v="8"/>
    <x v="1"/>
    <x v="235"/>
    <x v="235"/>
    <x v="0"/>
    <s v="United States"/>
    <s v="San Diego"/>
    <s v="California"/>
    <n v="92024"/>
    <x v="1"/>
    <x v="288"/>
    <x v="2"/>
    <x v="7"/>
    <x v="288"/>
    <n v="445.96000000000004"/>
    <n v="5"/>
    <n v="0.2"/>
    <n v="55.744999999999948"/>
  </r>
  <r>
    <x v="597"/>
    <s v="CA-2014-131450"/>
    <d v="2014-08-08T00:00:00"/>
    <n v="2014"/>
    <s v="Agustus"/>
    <n v="8"/>
    <x v="1"/>
    <x v="235"/>
    <x v="235"/>
    <x v="0"/>
    <s v="United States"/>
    <s v="San Diego"/>
    <s v="California"/>
    <n v="92024"/>
    <x v="1"/>
    <x v="514"/>
    <x v="0"/>
    <x v="5"/>
    <x v="514"/>
    <n v="327.76"/>
    <n v="8"/>
    <n v="0"/>
    <n v="91.772800000000018"/>
  </r>
  <r>
    <x v="598"/>
    <s v="CA-2016-120180"/>
    <d v="2016-07-14T00:00:00"/>
    <n v="2016"/>
    <s v="Juli"/>
    <n v="14"/>
    <x v="2"/>
    <x v="236"/>
    <x v="236"/>
    <x v="0"/>
    <s v="United States"/>
    <s v="Philadelphia"/>
    <s v="Pennsylvania"/>
    <n v="19134"/>
    <x v="3"/>
    <x v="515"/>
    <x v="1"/>
    <x v="14"/>
    <x v="515"/>
    <n v="11.632"/>
    <n v="2"/>
    <n v="0.2"/>
    <n v="1.0178000000000007"/>
  </r>
  <r>
    <x v="599"/>
    <s v="US-2016-100720"/>
    <d v="2016-07-16T00:00:00"/>
    <n v="2016"/>
    <s v="Juli"/>
    <n v="16"/>
    <x v="1"/>
    <x v="237"/>
    <x v="237"/>
    <x v="0"/>
    <s v="United States"/>
    <s v="Philadelphia"/>
    <s v="Pennsylvania"/>
    <n v="19120"/>
    <x v="3"/>
    <x v="516"/>
    <x v="2"/>
    <x v="7"/>
    <x v="516"/>
    <n v="143.98199999999997"/>
    <n v="3"/>
    <n v="0.4"/>
    <n v="-28.796400000000006"/>
  </r>
  <r>
    <x v="600"/>
    <s v="US-2016-100720"/>
    <d v="2016-07-16T00:00:00"/>
    <n v="2016"/>
    <s v="Juli"/>
    <n v="16"/>
    <x v="1"/>
    <x v="237"/>
    <x v="237"/>
    <x v="0"/>
    <s v="United States"/>
    <s v="Philadelphia"/>
    <s v="Pennsylvania"/>
    <n v="19120"/>
    <x v="3"/>
    <x v="517"/>
    <x v="2"/>
    <x v="7"/>
    <x v="517"/>
    <n v="494.37599999999998"/>
    <n v="4"/>
    <n v="0.4"/>
    <n v="-115.35440000000006"/>
  </r>
  <r>
    <x v="601"/>
    <s v="US-2016-100720"/>
    <d v="2016-07-16T00:00:00"/>
    <n v="2016"/>
    <s v="Juli"/>
    <n v="16"/>
    <x v="1"/>
    <x v="237"/>
    <x v="237"/>
    <x v="0"/>
    <s v="United States"/>
    <s v="Philadelphia"/>
    <s v="Pennsylvania"/>
    <n v="19120"/>
    <x v="3"/>
    <x v="503"/>
    <x v="1"/>
    <x v="14"/>
    <x v="503"/>
    <n v="5.84"/>
    <n v="2"/>
    <n v="0.2"/>
    <n v="0.72999999999999954"/>
  </r>
  <r>
    <x v="602"/>
    <s v="CA-2014-149958"/>
    <d v="2014-03-15T00:00:00"/>
    <n v="2014"/>
    <s v="Maret"/>
    <n v="15"/>
    <x v="1"/>
    <x v="238"/>
    <x v="238"/>
    <x v="0"/>
    <s v="United States"/>
    <s v="Tampa"/>
    <s v="Florida"/>
    <n v="33614"/>
    <x v="0"/>
    <x v="518"/>
    <x v="1"/>
    <x v="4"/>
    <x v="518"/>
    <n v="142.77600000000001"/>
    <n v="1"/>
    <n v="0.2"/>
    <n v="17.84699999999998"/>
  </r>
  <r>
    <x v="603"/>
    <s v="CA-2014-149958"/>
    <d v="2014-03-15T00:00:00"/>
    <n v="2014"/>
    <s v="Maret"/>
    <n v="15"/>
    <x v="1"/>
    <x v="238"/>
    <x v="238"/>
    <x v="0"/>
    <s v="United States"/>
    <s v="Tampa"/>
    <s v="Florida"/>
    <n v="33614"/>
    <x v="0"/>
    <x v="285"/>
    <x v="0"/>
    <x v="5"/>
    <x v="285"/>
    <n v="45.695999999999998"/>
    <n v="3"/>
    <n v="0.2"/>
    <n v="5.1407999999999916"/>
  </r>
  <r>
    <x v="604"/>
    <s v="CA-2014-149958"/>
    <d v="2014-03-15T00:00:00"/>
    <n v="2014"/>
    <s v="Maret"/>
    <n v="15"/>
    <x v="1"/>
    <x v="238"/>
    <x v="238"/>
    <x v="0"/>
    <s v="United States"/>
    <s v="Tampa"/>
    <s v="Florida"/>
    <n v="33614"/>
    <x v="0"/>
    <x v="385"/>
    <x v="1"/>
    <x v="8"/>
    <x v="386"/>
    <n v="7.218"/>
    <n v="3"/>
    <n v="0.7"/>
    <n v="-5.5338000000000012"/>
  </r>
  <r>
    <x v="605"/>
    <s v="CA-2014-149958"/>
    <d v="2014-03-15T00:00:00"/>
    <n v="2014"/>
    <s v="Maret"/>
    <n v="15"/>
    <x v="1"/>
    <x v="238"/>
    <x v="238"/>
    <x v="0"/>
    <s v="United States"/>
    <s v="Tampa"/>
    <s v="Florida"/>
    <n v="33614"/>
    <x v="0"/>
    <x v="379"/>
    <x v="1"/>
    <x v="8"/>
    <x v="380"/>
    <n v="43.188000000000009"/>
    <n v="4"/>
    <n v="0.7"/>
    <n v="-31.671199999999999"/>
  </r>
  <r>
    <x v="606"/>
    <s v="CA-2014-149958"/>
    <d v="2014-03-15T00:00:00"/>
    <n v="2014"/>
    <s v="Maret"/>
    <n v="15"/>
    <x v="1"/>
    <x v="238"/>
    <x v="238"/>
    <x v="0"/>
    <s v="United States"/>
    <s v="Tampa"/>
    <s v="Florida"/>
    <n v="33614"/>
    <x v="0"/>
    <x v="519"/>
    <x v="1"/>
    <x v="10"/>
    <x v="519"/>
    <n v="131.904"/>
    <n v="3"/>
    <n v="0.2"/>
    <n v="47.815200000000004"/>
  </r>
  <r>
    <x v="607"/>
    <s v="US-2014-105767"/>
    <d v="2014-05-23T00:00:00"/>
    <n v="2014"/>
    <s v="Mei"/>
    <n v="23"/>
    <x v="1"/>
    <x v="239"/>
    <x v="239"/>
    <x v="0"/>
    <s v="United States"/>
    <s v="Philadelphia"/>
    <s v="Pennsylvania"/>
    <n v="19134"/>
    <x v="3"/>
    <x v="520"/>
    <x v="1"/>
    <x v="8"/>
    <x v="520"/>
    <n v="3.2820000000000005"/>
    <n v="2"/>
    <n v="0.7"/>
    <n v="-2.6256000000000004"/>
  </r>
  <r>
    <x v="608"/>
    <s v="US-2014-105767"/>
    <d v="2014-05-23T00:00:00"/>
    <n v="2014"/>
    <s v="Mei"/>
    <n v="23"/>
    <x v="1"/>
    <x v="239"/>
    <x v="239"/>
    <x v="0"/>
    <s v="United States"/>
    <s v="Philadelphia"/>
    <s v="Pennsylvania"/>
    <n v="19134"/>
    <x v="3"/>
    <x v="454"/>
    <x v="1"/>
    <x v="6"/>
    <x v="455"/>
    <n v="21.167999999999999"/>
    <n v="9"/>
    <n v="0.2"/>
    <n v="2.3813999999999984"/>
  </r>
  <r>
    <x v="609"/>
    <s v="US-2014-105767"/>
    <d v="2014-05-23T00:00:00"/>
    <n v="2014"/>
    <s v="Mei"/>
    <n v="23"/>
    <x v="1"/>
    <x v="239"/>
    <x v="239"/>
    <x v="0"/>
    <s v="United States"/>
    <s v="Philadelphia"/>
    <s v="Pennsylvania"/>
    <n v="19134"/>
    <x v="3"/>
    <x v="521"/>
    <x v="2"/>
    <x v="7"/>
    <x v="521"/>
    <n v="55.188000000000002"/>
    <n v="2"/>
    <n v="0.4"/>
    <n v="-10.117800000000003"/>
  </r>
  <r>
    <x v="610"/>
    <s v="CA-2016-161816"/>
    <d v="2016-04-28T00:00:00"/>
    <n v="2016"/>
    <s v="April"/>
    <n v="28"/>
    <x v="2"/>
    <x v="240"/>
    <x v="240"/>
    <x v="1"/>
    <s v="United States"/>
    <s v="Dallas"/>
    <s v="Texas"/>
    <n v="75217"/>
    <x v="2"/>
    <x v="348"/>
    <x v="2"/>
    <x v="7"/>
    <x v="348"/>
    <n v="369.57600000000002"/>
    <n v="3"/>
    <n v="0.2"/>
    <n v="41.577299999999951"/>
  </r>
  <r>
    <x v="611"/>
    <s v="CA-2016-161816"/>
    <d v="2016-04-28T00:00:00"/>
    <n v="2016"/>
    <s v="April"/>
    <n v="28"/>
    <x v="2"/>
    <x v="240"/>
    <x v="240"/>
    <x v="1"/>
    <s v="United States"/>
    <s v="Dallas"/>
    <s v="Texas"/>
    <n v="75217"/>
    <x v="2"/>
    <x v="522"/>
    <x v="1"/>
    <x v="2"/>
    <x v="522"/>
    <n v="15.712000000000002"/>
    <n v="4"/>
    <n v="0.2"/>
    <n v="5.6955999999999989"/>
  </r>
  <r>
    <x v="612"/>
    <s v="CA-2016-121223"/>
    <d v="2016-09-11T00:00:00"/>
    <n v="2016"/>
    <s v="September"/>
    <n v="11"/>
    <x v="0"/>
    <x v="241"/>
    <x v="241"/>
    <x v="1"/>
    <s v="United States"/>
    <s v="Philadelphia"/>
    <s v="Pennsylvania"/>
    <n v="19143"/>
    <x v="3"/>
    <x v="523"/>
    <x v="1"/>
    <x v="10"/>
    <x v="523"/>
    <n v="8.4480000000000004"/>
    <n v="2"/>
    <n v="0.2"/>
    <n v="2.6399999999999997"/>
  </r>
  <r>
    <x v="613"/>
    <s v="CA-2016-121223"/>
    <d v="2016-09-11T00:00:00"/>
    <n v="2016"/>
    <s v="September"/>
    <n v="11"/>
    <x v="0"/>
    <x v="241"/>
    <x v="241"/>
    <x v="1"/>
    <s v="United States"/>
    <s v="Philadelphia"/>
    <s v="Pennsylvania"/>
    <n v="19143"/>
    <x v="3"/>
    <x v="524"/>
    <x v="2"/>
    <x v="7"/>
    <x v="524"/>
    <n v="728.94600000000003"/>
    <n v="9"/>
    <n v="0.4"/>
    <n v="-157.93830000000008"/>
  </r>
  <r>
    <x v="614"/>
    <s v="CA-2017-138611"/>
    <d v="2017-11-14T00:00:00"/>
    <n v="2017"/>
    <s v="November"/>
    <n v="14"/>
    <x v="0"/>
    <x v="242"/>
    <x v="242"/>
    <x v="0"/>
    <s v="United States"/>
    <s v="Grove City"/>
    <s v="Ohio"/>
    <n v="43123"/>
    <x v="3"/>
    <x v="222"/>
    <x v="2"/>
    <x v="7"/>
    <x v="223"/>
    <n v="119.93999999999998"/>
    <n v="10"/>
    <n v="0.4"/>
    <n v="15.99199999999999"/>
  </r>
  <r>
    <x v="615"/>
    <s v="CA-2017-138611"/>
    <d v="2017-11-14T00:00:00"/>
    <n v="2017"/>
    <s v="November"/>
    <n v="14"/>
    <x v="0"/>
    <x v="242"/>
    <x v="242"/>
    <x v="0"/>
    <s v="United States"/>
    <s v="Grove City"/>
    <s v="Ohio"/>
    <n v="43123"/>
    <x v="3"/>
    <x v="525"/>
    <x v="1"/>
    <x v="8"/>
    <x v="525"/>
    <n v="3.6480000000000006"/>
    <n v="2"/>
    <n v="0.7"/>
    <n v="-2.7967999999999993"/>
  </r>
  <r>
    <x v="616"/>
    <s v="CA-2017-117947"/>
    <d v="2017-08-18T00:00:00"/>
    <n v="2017"/>
    <s v="Agustus"/>
    <n v="18"/>
    <x v="0"/>
    <x v="243"/>
    <x v="243"/>
    <x v="1"/>
    <s v="United States"/>
    <s v="New York City"/>
    <s v="New York"/>
    <n v="10011"/>
    <x v="3"/>
    <x v="526"/>
    <x v="0"/>
    <x v="5"/>
    <x v="526"/>
    <n v="40.479999999999997"/>
    <n v="2"/>
    <n v="0"/>
    <n v="15.787199999999999"/>
  </r>
  <r>
    <x v="617"/>
    <s v="CA-2017-117947"/>
    <d v="2017-08-18T00:00:00"/>
    <n v="2017"/>
    <s v="Agustus"/>
    <n v="18"/>
    <x v="0"/>
    <x v="243"/>
    <x v="243"/>
    <x v="1"/>
    <s v="United States"/>
    <s v="New York City"/>
    <s v="New York"/>
    <n v="10011"/>
    <x v="3"/>
    <x v="527"/>
    <x v="0"/>
    <x v="5"/>
    <x v="527"/>
    <n v="9.94"/>
    <n v="2"/>
    <n v="0"/>
    <n v="3.0813999999999995"/>
  </r>
  <r>
    <x v="618"/>
    <s v="CA-2017-117947"/>
    <d v="2017-08-18T00:00:00"/>
    <n v="2017"/>
    <s v="Agustus"/>
    <n v="18"/>
    <x v="0"/>
    <x v="243"/>
    <x v="243"/>
    <x v="1"/>
    <s v="United States"/>
    <s v="New York City"/>
    <s v="New York"/>
    <n v="10011"/>
    <x v="3"/>
    <x v="528"/>
    <x v="1"/>
    <x v="8"/>
    <x v="528"/>
    <n v="107.42400000000001"/>
    <n v="9"/>
    <n v="0.2"/>
    <n v="33.569999999999986"/>
  </r>
  <r>
    <x v="619"/>
    <s v="CA-2017-117947"/>
    <d v="2017-08-18T00:00:00"/>
    <n v="2017"/>
    <s v="Agustus"/>
    <n v="18"/>
    <x v="0"/>
    <x v="243"/>
    <x v="243"/>
    <x v="1"/>
    <s v="United States"/>
    <s v="New York City"/>
    <s v="New York"/>
    <n v="10011"/>
    <x v="3"/>
    <x v="529"/>
    <x v="2"/>
    <x v="7"/>
    <x v="529"/>
    <n v="37.909999999999997"/>
    <n v="1"/>
    <n v="0"/>
    <n v="10.993899999999996"/>
  </r>
  <r>
    <x v="620"/>
    <s v="CA-2017-117947"/>
    <d v="2017-08-18T00:00:00"/>
    <n v="2017"/>
    <s v="Agustus"/>
    <n v="18"/>
    <x v="0"/>
    <x v="243"/>
    <x v="243"/>
    <x v="1"/>
    <s v="United States"/>
    <s v="New York City"/>
    <s v="New York"/>
    <n v="10011"/>
    <x v="3"/>
    <x v="138"/>
    <x v="0"/>
    <x v="5"/>
    <x v="139"/>
    <n v="88.02"/>
    <n v="3"/>
    <n v="0"/>
    <n v="27.286199999999994"/>
  </r>
  <r>
    <x v="621"/>
    <s v="US-2014-111171"/>
    <d v="2014-12-26T00:00:00"/>
    <n v="2014"/>
    <s v="Desember"/>
    <n v="26"/>
    <x v="1"/>
    <x v="244"/>
    <x v="244"/>
    <x v="0"/>
    <s v="United States"/>
    <s v="Chicago"/>
    <s v="Illinois"/>
    <n v="60610"/>
    <x v="2"/>
    <x v="530"/>
    <x v="1"/>
    <x v="8"/>
    <x v="530"/>
    <n v="8.6899999999999977"/>
    <n v="5"/>
    <n v="0.8"/>
    <n v="-14.773"/>
  </r>
  <r>
    <x v="622"/>
    <s v="CA-2015-138009"/>
    <d v="2015-11-29T00:00:00"/>
    <n v="2015"/>
    <s v="November"/>
    <n v="29"/>
    <x v="1"/>
    <x v="245"/>
    <x v="245"/>
    <x v="1"/>
    <s v="United States"/>
    <s v="Dearborn"/>
    <s v="Michigan"/>
    <n v="48126"/>
    <x v="2"/>
    <x v="531"/>
    <x v="0"/>
    <x v="1"/>
    <x v="531"/>
    <n v="301.95999999999998"/>
    <n v="2"/>
    <n v="0"/>
    <n v="87.568399999999968"/>
  </r>
  <r>
    <x v="623"/>
    <s v="CA-2015-138009"/>
    <d v="2015-11-29T00:00:00"/>
    <n v="2015"/>
    <s v="November"/>
    <n v="29"/>
    <x v="1"/>
    <x v="245"/>
    <x v="245"/>
    <x v="1"/>
    <s v="United States"/>
    <s v="Dearborn"/>
    <s v="Michigan"/>
    <n v="48126"/>
    <x v="2"/>
    <x v="532"/>
    <x v="1"/>
    <x v="9"/>
    <x v="532"/>
    <n v="555.21"/>
    <n v="5"/>
    <n v="0.1"/>
    <n v="178.90100000000001"/>
  </r>
  <r>
    <x v="624"/>
    <s v="CA-2015-138009"/>
    <d v="2015-11-29T00:00:00"/>
    <n v="2015"/>
    <s v="November"/>
    <n v="29"/>
    <x v="1"/>
    <x v="245"/>
    <x v="245"/>
    <x v="1"/>
    <s v="United States"/>
    <s v="Dearborn"/>
    <s v="Michigan"/>
    <n v="48126"/>
    <x v="2"/>
    <x v="533"/>
    <x v="1"/>
    <x v="4"/>
    <x v="533"/>
    <n v="523.48"/>
    <n v="4"/>
    <n v="0"/>
    <n v="130.87"/>
  </r>
  <r>
    <x v="625"/>
    <s v="CA-2015-138009"/>
    <d v="2015-11-29T00:00:00"/>
    <n v="2015"/>
    <s v="November"/>
    <n v="29"/>
    <x v="1"/>
    <x v="245"/>
    <x v="245"/>
    <x v="1"/>
    <s v="United States"/>
    <s v="Dearborn"/>
    <s v="Michigan"/>
    <n v="48126"/>
    <x v="2"/>
    <x v="30"/>
    <x v="1"/>
    <x v="6"/>
    <x v="30"/>
    <n v="161.82"/>
    <n v="9"/>
    <n v="0"/>
    <n v="46.927799999999984"/>
  </r>
  <r>
    <x v="626"/>
    <s v="CA-2017-163020"/>
    <d v="2017-09-15T00:00:00"/>
    <n v="2017"/>
    <s v="September"/>
    <n v="15"/>
    <x v="1"/>
    <x v="246"/>
    <x v="246"/>
    <x v="2"/>
    <s v="United States"/>
    <s v="New York City"/>
    <s v="New York"/>
    <n v="10009"/>
    <x v="3"/>
    <x v="534"/>
    <x v="0"/>
    <x v="5"/>
    <x v="534"/>
    <n v="35.56"/>
    <n v="7"/>
    <n v="0"/>
    <n v="12.090399999999999"/>
  </r>
  <r>
    <x v="627"/>
    <s v="CA-2017-153787"/>
    <d v="2017-05-19T00:00:00"/>
    <n v="2017"/>
    <s v="Mei"/>
    <n v="19"/>
    <x v="1"/>
    <x v="247"/>
    <x v="247"/>
    <x v="0"/>
    <s v="United States"/>
    <s v="Seattle"/>
    <s v="Washington"/>
    <n v="98115"/>
    <x v="1"/>
    <x v="535"/>
    <x v="1"/>
    <x v="9"/>
    <x v="535"/>
    <n v="97.16"/>
    <n v="2"/>
    <n v="0"/>
    <n v="28.176399999999987"/>
  </r>
  <r>
    <x v="628"/>
    <s v="CA-2017-133431"/>
    <d v="2017-12-17T00:00:00"/>
    <n v="2017"/>
    <s v="Desember"/>
    <n v="17"/>
    <x v="1"/>
    <x v="95"/>
    <x v="95"/>
    <x v="0"/>
    <s v="United States"/>
    <s v="San Francisco"/>
    <s v="California"/>
    <n v="94122"/>
    <x v="1"/>
    <x v="536"/>
    <x v="1"/>
    <x v="8"/>
    <x v="536"/>
    <n v="15.24"/>
    <n v="5"/>
    <n v="0.2"/>
    <n v="5.1434999999999977"/>
  </r>
  <r>
    <x v="629"/>
    <s v="CA-2017-133431"/>
    <d v="2017-12-17T00:00:00"/>
    <n v="2017"/>
    <s v="Desember"/>
    <n v="17"/>
    <x v="1"/>
    <x v="95"/>
    <x v="95"/>
    <x v="0"/>
    <s v="United States"/>
    <s v="San Francisco"/>
    <s v="California"/>
    <n v="94122"/>
    <x v="1"/>
    <x v="249"/>
    <x v="1"/>
    <x v="10"/>
    <x v="250"/>
    <n v="13.23"/>
    <n v="3"/>
    <n v="0"/>
    <n v="6.0857999999999999"/>
  </r>
  <r>
    <x v="630"/>
    <s v="US-2016-135720"/>
    <d v="2016-12-11T00:00:00"/>
    <n v="2016"/>
    <s v="Desember"/>
    <n v="11"/>
    <x v="0"/>
    <x v="248"/>
    <x v="248"/>
    <x v="0"/>
    <s v="United States"/>
    <s v="Aurora"/>
    <s v="Colorado"/>
    <n v="80013"/>
    <x v="1"/>
    <x v="537"/>
    <x v="1"/>
    <x v="4"/>
    <x v="537"/>
    <n v="243.38400000000001"/>
    <n v="3"/>
    <n v="0.2"/>
    <n v="-51.719100000000012"/>
  </r>
  <r>
    <x v="631"/>
    <s v="US-2016-135720"/>
    <d v="2016-12-11T00:00:00"/>
    <n v="2016"/>
    <s v="Desember"/>
    <n v="11"/>
    <x v="0"/>
    <x v="248"/>
    <x v="248"/>
    <x v="0"/>
    <s v="United States"/>
    <s v="Aurora"/>
    <s v="Colorado"/>
    <n v="80013"/>
    <x v="1"/>
    <x v="538"/>
    <x v="2"/>
    <x v="11"/>
    <x v="538"/>
    <n v="119.80000000000001"/>
    <n v="5"/>
    <n v="0.2"/>
    <n v="29.950000000000003"/>
  </r>
  <r>
    <x v="632"/>
    <s v="US-2016-135720"/>
    <d v="2016-12-11T00:00:00"/>
    <n v="2016"/>
    <s v="Desember"/>
    <n v="11"/>
    <x v="0"/>
    <x v="248"/>
    <x v="248"/>
    <x v="0"/>
    <s v="United States"/>
    <s v="Aurora"/>
    <s v="Colorado"/>
    <n v="80013"/>
    <x v="1"/>
    <x v="539"/>
    <x v="2"/>
    <x v="7"/>
    <x v="539"/>
    <n v="300.76799999999997"/>
    <n v="4"/>
    <n v="0.2"/>
    <n v="30.076800000000006"/>
  </r>
  <r>
    <x v="633"/>
    <s v="CA-2017-144694"/>
    <d v="2017-09-24T00:00:00"/>
    <n v="2017"/>
    <s v="September"/>
    <n v="24"/>
    <x v="0"/>
    <x v="205"/>
    <x v="205"/>
    <x v="0"/>
    <s v="United States"/>
    <s v="Miami"/>
    <s v="Florida"/>
    <n v="33180"/>
    <x v="0"/>
    <x v="540"/>
    <x v="2"/>
    <x v="11"/>
    <x v="540"/>
    <n v="17.880000000000003"/>
    <n v="3"/>
    <n v="0.2"/>
    <n v="2.458499999999999"/>
  </r>
  <r>
    <x v="634"/>
    <s v="CA-2017-144694"/>
    <d v="2017-09-24T00:00:00"/>
    <n v="2017"/>
    <s v="September"/>
    <n v="24"/>
    <x v="0"/>
    <x v="205"/>
    <x v="205"/>
    <x v="0"/>
    <s v="United States"/>
    <s v="Miami"/>
    <s v="Florida"/>
    <n v="33180"/>
    <x v="0"/>
    <x v="508"/>
    <x v="1"/>
    <x v="2"/>
    <x v="508"/>
    <n v="235.94400000000002"/>
    <n v="3"/>
    <n v="0.2"/>
    <n v="85.529700000000005"/>
  </r>
  <r>
    <x v="635"/>
    <s v="CA-2015-168004"/>
    <d v="2015-10-04T00:00:00"/>
    <n v="2015"/>
    <s v="Oktober"/>
    <n v="4"/>
    <x v="0"/>
    <x v="249"/>
    <x v="249"/>
    <x v="1"/>
    <s v="United States"/>
    <s v="Warner Robins"/>
    <s v="Georgia"/>
    <n v="31088"/>
    <x v="0"/>
    <x v="541"/>
    <x v="0"/>
    <x v="1"/>
    <x v="541"/>
    <n v="392.93999999999994"/>
    <n v="3"/>
    <n v="0"/>
    <n v="43.223399999999984"/>
  </r>
  <r>
    <x v="636"/>
    <s v="US-2016-123470"/>
    <d v="2016-08-15T00:00:00"/>
    <n v="2016"/>
    <s v="Agustus"/>
    <n v="15"/>
    <x v="1"/>
    <x v="250"/>
    <x v="250"/>
    <x v="0"/>
    <s v="United States"/>
    <s v="Aurora"/>
    <s v="Colorado"/>
    <n v="80013"/>
    <x v="1"/>
    <x v="542"/>
    <x v="1"/>
    <x v="8"/>
    <x v="542"/>
    <n v="18.882000000000005"/>
    <n v="3"/>
    <n v="0.7"/>
    <n v="-13.846800000000002"/>
  </r>
  <r>
    <x v="637"/>
    <s v="US-2016-123470"/>
    <d v="2016-08-15T00:00:00"/>
    <n v="2016"/>
    <s v="Agustus"/>
    <n v="15"/>
    <x v="1"/>
    <x v="250"/>
    <x v="250"/>
    <x v="0"/>
    <s v="United States"/>
    <s v="Aurora"/>
    <s v="Colorado"/>
    <n v="80013"/>
    <x v="1"/>
    <x v="543"/>
    <x v="1"/>
    <x v="9"/>
    <x v="543"/>
    <n v="122.328"/>
    <n v="3"/>
    <n v="0.2"/>
    <n v="12.232799999999997"/>
  </r>
  <r>
    <x v="638"/>
    <s v="CA-2016-115917"/>
    <d v="2016-05-20T00:00:00"/>
    <n v="2016"/>
    <s v="Mei"/>
    <n v="20"/>
    <x v="1"/>
    <x v="46"/>
    <x v="46"/>
    <x v="2"/>
    <s v="United States"/>
    <s v="Vallejo"/>
    <s v="California"/>
    <n v="94591"/>
    <x v="1"/>
    <x v="220"/>
    <x v="0"/>
    <x v="5"/>
    <x v="221"/>
    <n v="1049.2"/>
    <n v="5"/>
    <n v="0"/>
    <n v="272.79200000000003"/>
  </r>
  <r>
    <x v="639"/>
    <s v="CA-2016-115917"/>
    <d v="2016-05-20T00:00:00"/>
    <n v="2016"/>
    <s v="Mei"/>
    <n v="20"/>
    <x v="1"/>
    <x v="46"/>
    <x v="46"/>
    <x v="2"/>
    <s v="United States"/>
    <s v="Vallejo"/>
    <s v="California"/>
    <n v="94591"/>
    <x v="1"/>
    <x v="544"/>
    <x v="1"/>
    <x v="8"/>
    <x v="544"/>
    <n v="15.424000000000001"/>
    <n v="4"/>
    <n v="0.2"/>
    <n v="5.0128000000000004"/>
  </r>
  <r>
    <x v="640"/>
    <s v="CA-2016-147067"/>
    <d v="2016-12-18T00:00:00"/>
    <n v="2016"/>
    <s v="Desember"/>
    <n v="18"/>
    <x v="1"/>
    <x v="251"/>
    <x v="251"/>
    <x v="1"/>
    <s v="United States"/>
    <s v="Minneapolis"/>
    <s v="Minnesota"/>
    <n v="55407"/>
    <x v="2"/>
    <x v="545"/>
    <x v="0"/>
    <x v="5"/>
    <x v="545"/>
    <n v="18.84"/>
    <n v="3"/>
    <n v="0"/>
    <n v="6.0287999999999995"/>
  </r>
  <r>
    <x v="641"/>
    <s v="CA-2017-167913"/>
    <d v="2017-07-30T00:00:00"/>
    <n v="2017"/>
    <s v="Juli"/>
    <n v="30"/>
    <x v="0"/>
    <x v="252"/>
    <x v="252"/>
    <x v="0"/>
    <s v="United States"/>
    <s v="Mission Viejo"/>
    <s v="California"/>
    <n v="92691"/>
    <x v="1"/>
    <x v="546"/>
    <x v="1"/>
    <x v="4"/>
    <x v="546"/>
    <n v="330.4"/>
    <n v="2"/>
    <n v="0"/>
    <n v="85.903999999999996"/>
  </r>
  <r>
    <x v="642"/>
    <s v="CA-2017-167913"/>
    <d v="2017-07-30T00:00:00"/>
    <n v="2017"/>
    <s v="Juli"/>
    <n v="30"/>
    <x v="0"/>
    <x v="252"/>
    <x v="252"/>
    <x v="0"/>
    <s v="United States"/>
    <s v="Mission Viejo"/>
    <s v="California"/>
    <n v="92691"/>
    <x v="1"/>
    <x v="547"/>
    <x v="1"/>
    <x v="2"/>
    <x v="547"/>
    <n v="26.25"/>
    <n v="7"/>
    <n v="0"/>
    <n v="12.599999999999998"/>
  </r>
  <r>
    <x v="643"/>
    <s v="CA-2017-106103"/>
    <d v="2017-06-10T00:00:00"/>
    <n v="2017"/>
    <s v="Juni"/>
    <n v="10"/>
    <x v="1"/>
    <x v="253"/>
    <x v="253"/>
    <x v="0"/>
    <s v="United States"/>
    <s v="Rochester Hills"/>
    <s v="Michigan"/>
    <n v="48307"/>
    <x v="2"/>
    <x v="217"/>
    <x v="2"/>
    <x v="11"/>
    <x v="463"/>
    <n v="132.52000000000001"/>
    <n v="4"/>
    <n v="0"/>
    <n v="54.333200000000005"/>
  </r>
  <r>
    <x v="644"/>
    <s v="US-2017-127719"/>
    <d v="2017-07-21T00:00:00"/>
    <n v="2017"/>
    <s v="Juli"/>
    <n v="21"/>
    <x v="1"/>
    <x v="69"/>
    <x v="69"/>
    <x v="2"/>
    <s v="United States"/>
    <s v="Plainfield"/>
    <s v="New Jersey"/>
    <n v="7060"/>
    <x v="3"/>
    <x v="548"/>
    <x v="1"/>
    <x v="10"/>
    <x v="548"/>
    <n v="6.48"/>
    <n v="1"/>
    <n v="0"/>
    <n v="3.1752000000000002"/>
  </r>
  <r>
    <x v="645"/>
    <s v="CA-2017-126221"/>
    <d v="2017-12-30T00:00:00"/>
    <n v="2017"/>
    <s v="Desember"/>
    <n v="30"/>
    <x v="1"/>
    <x v="254"/>
    <x v="254"/>
    <x v="2"/>
    <s v="United States"/>
    <s v="Columbus"/>
    <s v="Indiana"/>
    <n v="47201"/>
    <x v="2"/>
    <x v="549"/>
    <x v="1"/>
    <x v="9"/>
    <x v="549"/>
    <n v="209.3"/>
    <n v="2"/>
    <n v="0"/>
    <n v="56.510999999999996"/>
  </r>
  <r>
    <x v="646"/>
    <s v="CA-2016-103947"/>
    <d v="2016-04-01T00:00:00"/>
    <n v="2016"/>
    <s v="April"/>
    <n v="1"/>
    <x v="1"/>
    <x v="121"/>
    <x v="121"/>
    <x v="1"/>
    <s v="United States"/>
    <s v="Sierra Vista"/>
    <s v="Arizona"/>
    <n v="85635"/>
    <x v="1"/>
    <x v="550"/>
    <x v="1"/>
    <x v="13"/>
    <x v="128"/>
    <n v="31.560000000000002"/>
    <n v="5"/>
    <n v="0.2"/>
    <n v="9.8624999999999972"/>
  </r>
  <r>
    <x v="647"/>
    <s v="CA-2016-103947"/>
    <d v="2016-04-01T00:00:00"/>
    <n v="2016"/>
    <s v="April"/>
    <n v="1"/>
    <x v="1"/>
    <x v="121"/>
    <x v="121"/>
    <x v="1"/>
    <s v="United States"/>
    <s v="Sierra Vista"/>
    <s v="Arizona"/>
    <n v="85635"/>
    <x v="1"/>
    <x v="551"/>
    <x v="1"/>
    <x v="9"/>
    <x v="550"/>
    <n v="30.144000000000002"/>
    <n v="2"/>
    <n v="0.2"/>
    <n v="3.0143999999999993"/>
  </r>
  <r>
    <x v="648"/>
    <s v="CA-2016-160745"/>
    <d v="2016-12-11T00:00:00"/>
    <n v="2016"/>
    <s v="Desember"/>
    <n v="11"/>
    <x v="0"/>
    <x v="255"/>
    <x v="255"/>
    <x v="1"/>
    <s v="United States"/>
    <s v="Vancouver"/>
    <s v="Washington"/>
    <n v="98661"/>
    <x v="1"/>
    <x v="345"/>
    <x v="0"/>
    <x v="5"/>
    <x v="345"/>
    <n v="14.8"/>
    <n v="4"/>
    <n v="0"/>
    <n v="6.0680000000000014"/>
  </r>
  <r>
    <x v="649"/>
    <s v="CA-2016-160745"/>
    <d v="2016-12-11T00:00:00"/>
    <n v="2016"/>
    <s v="Desember"/>
    <n v="11"/>
    <x v="0"/>
    <x v="255"/>
    <x v="255"/>
    <x v="1"/>
    <s v="United States"/>
    <s v="Vancouver"/>
    <s v="Washington"/>
    <n v="98661"/>
    <x v="1"/>
    <x v="172"/>
    <x v="2"/>
    <x v="7"/>
    <x v="173"/>
    <n v="302.37599999999998"/>
    <n v="3"/>
    <n v="0.2"/>
    <n v="22.678200000000018"/>
  </r>
  <r>
    <x v="650"/>
    <s v="CA-2016-160745"/>
    <d v="2016-12-11T00:00:00"/>
    <n v="2016"/>
    <s v="Desember"/>
    <n v="11"/>
    <x v="0"/>
    <x v="255"/>
    <x v="255"/>
    <x v="1"/>
    <s v="United States"/>
    <s v="Vancouver"/>
    <s v="Washington"/>
    <n v="98661"/>
    <x v="1"/>
    <x v="552"/>
    <x v="2"/>
    <x v="11"/>
    <x v="551"/>
    <n v="316"/>
    <n v="4"/>
    <n v="0"/>
    <n v="31.599999999999966"/>
  </r>
  <r>
    <x v="651"/>
    <s v="CA-2016-132661"/>
    <d v="2016-10-23T00:00:00"/>
    <n v="2016"/>
    <s v="Oktober"/>
    <n v="23"/>
    <x v="1"/>
    <x v="256"/>
    <x v="256"/>
    <x v="2"/>
    <s v="United States"/>
    <s v="New York City"/>
    <s v="New York"/>
    <n v="10024"/>
    <x v="3"/>
    <x v="67"/>
    <x v="1"/>
    <x v="10"/>
    <x v="67"/>
    <n v="379.4"/>
    <n v="10"/>
    <n v="0"/>
    <n v="178.31799999999998"/>
  </r>
  <r>
    <x v="652"/>
    <s v="CA-2017-140844"/>
    <d v="2017-06-19T00:00:00"/>
    <n v="2017"/>
    <s v="Juni"/>
    <n v="19"/>
    <x v="1"/>
    <x v="153"/>
    <x v="153"/>
    <x v="1"/>
    <s v="United States"/>
    <s v="New York City"/>
    <s v="New York"/>
    <n v="10035"/>
    <x v="3"/>
    <x v="62"/>
    <x v="1"/>
    <x v="10"/>
    <x v="62"/>
    <n v="97.82"/>
    <n v="2"/>
    <n v="0"/>
    <n v="45.975399999999993"/>
  </r>
  <r>
    <x v="653"/>
    <s v="CA-2017-140844"/>
    <d v="2017-06-19T00:00:00"/>
    <n v="2017"/>
    <s v="Juni"/>
    <n v="19"/>
    <x v="1"/>
    <x v="153"/>
    <x v="153"/>
    <x v="1"/>
    <s v="United States"/>
    <s v="New York City"/>
    <s v="New York"/>
    <n v="10035"/>
    <x v="3"/>
    <x v="553"/>
    <x v="2"/>
    <x v="11"/>
    <x v="552"/>
    <n v="103.12"/>
    <n v="8"/>
    <n v="0"/>
    <n v="10.311999999999998"/>
  </r>
  <r>
    <x v="654"/>
    <s v="CA-2016-137239"/>
    <d v="2016-08-22T00:00:00"/>
    <n v="2016"/>
    <s v="Agustus"/>
    <n v="22"/>
    <x v="1"/>
    <x v="257"/>
    <x v="257"/>
    <x v="0"/>
    <s v="United States"/>
    <s v="Columbus"/>
    <s v="Ohio"/>
    <n v="43229"/>
    <x v="3"/>
    <x v="554"/>
    <x v="1"/>
    <x v="9"/>
    <x v="553"/>
    <n v="113.55200000000001"/>
    <n v="2"/>
    <n v="0.2"/>
    <n v="8.5163999999999938"/>
  </r>
  <r>
    <x v="655"/>
    <s v="CA-2016-137239"/>
    <d v="2016-08-22T00:00:00"/>
    <n v="2016"/>
    <s v="Agustus"/>
    <n v="22"/>
    <x v="1"/>
    <x v="257"/>
    <x v="257"/>
    <x v="0"/>
    <s v="United States"/>
    <s v="Columbus"/>
    <s v="Ohio"/>
    <n v="43229"/>
    <x v="3"/>
    <x v="555"/>
    <x v="1"/>
    <x v="8"/>
    <x v="554"/>
    <n v="3.3180000000000005"/>
    <n v="2"/>
    <n v="0.7"/>
    <n v="-2.6543999999999999"/>
  </r>
  <r>
    <x v="656"/>
    <s v="CA-2016-137239"/>
    <d v="2016-08-22T00:00:00"/>
    <n v="2016"/>
    <s v="Agustus"/>
    <n v="22"/>
    <x v="1"/>
    <x v="257"/>
    <x v="257"/>
    <x v="0"/>
    <s v="United States"/>
    <s v="Columbus"/>
    <s v="Ohio"/>
    <n v="43229"/>
    <x v="3"/>
    <x v="556"/>
    <x v="1"/>
    <x v="12"/>
    <x v="555"/>
    <n v="134.28800000000001"/>
    <n v="2"/>
    <n v="0.2"/>
    <n v="45.322199999999995"/>
  </r>
  <r>
    <x v="657"/>
    <s v="US-2016-156097"/>
    <d v="2016-09-19T00:00:00"/>
    <n v="2016"/>
    <s v="September"/>
    <n v="19"/>
    <x v="3"/>
    <x v="258"/>
    <x v="258"/>
    <x v="2"/>
    <s v="United States"/>
    <s v="Aurora"/>
    <s v="Illinois"/>
    <n v="60505"/>
    <x v="2"/>
    <x v="445"/>
    <x v="0"/>
    <x v="1"/>
    <x v="445"/>
    <n v="701.37199999999996"/>
    <n v="2"/>
    <n v="0.3"/>
    <n v="-50.098000000000013"/>
  </r>
  <r>
    <x v="658"/>
    <s v="US-2016-156097"/>
    <d v="2016-09-19T00:00:00"/>
    <n v="2016"/>
    <s v="September"/>
    <n v="19"/>
    <x v="3"/>
    <x v="258"/>
    <x v="258"/>
    <x v="2"/>
    <s v="United States"/>
    <s v="Aurora"/>
    <s v="Illinois"/>
    <n v="60505"/>
    <x v="2"/>
    <x v="68"/>
    <x v="1"/>
    <x v="8"/>
    <x v="68"/>
    <n v="2.3079999999999994"/>
    <n v="2"/>
    <n v="0.8"/>
    <n v="-3.4619999999999997"/>
  </r>
  <r>
    <x v="659"/>
    <s v="CA-2015-146563"/>
    <d v="2015-08-24T00:00:00"/>
    <n v="2015"/>
    <s v="Agustus"/>
    <n v="24"/>
    <x v="1"/>
    <x v="90"/>
    <x v="90"/>
    <x v="0"/>
    <s v="United States"/>
    <s v="Arlington"/>
    <s v="Texas"/>
    <n v="76017"/>
    <x v="2"/>
    <x v="518"/>
    <x v="1"/>
    <x v="4"/>
    <x v="518"/>
    <n v="999.43200000000002"/>
    <n v="7"/>
    <n v="0.2"/>
    <n v="124.92899999999986"/>
  </r>
  <r>
    <x v="660"/>
    <s v="CA-2015-146563"/>
    <d v="2015-08-24T00:00:00"/>
    <n v="2015"/>
    <s v="Agustus"/>
    <n v="24"/>
    <x v="1"/>
    <x v="90"/>
    <x v="90"/>
    <x v="0"/>
    <s v="United States"/>
    <s v="Arlington"/>
    <s v="Texas"/>
    <n v="76017"/>
    <x v="2"/>
    <x v="557"/>
    <x v="1"/>
    <x v="4"/>
    <x v="556"/>
    <n v="724.08"/>
    <n v="14"/>
    <n v="0.2"/>
    <n v="-135.7650000000001"/>
  </r>
  <r>
    <x v="661"/>
    <s v="CA-2015-146563"/>
    <d v="2015-08-24T00:00:00"/>
    <n v="2015"/>
    <s v="Agustus"/>
    <n v="24"/>
    <x v="1"/>
    <x v="90"/>
    <x v="90"/>
    <x v="0"/>
    <s v="United States"/>
    <s v="Arlington"/>
    <s v="Texas"/>
    <n v="76017"/>
    <x v="2"/>
    <x v="114"/>
    <x v="0"/>
    <x v="3"/>
    <x v="114"/>
    <n v="918.78499999999985"/>
    <n v="5"/>
    <n v="0.3"/>
    <n v="-118.12950000000006"/>
  </r>
  <r>
    <x v="662"/>
    <s v="CA-2015-146563"/>
    <d v="2015-08-24T00:00:00"/>
    <n v="2015"/>
    <s v="Agustus"/>
    <n v="24"/>
    <x v="1"/>
    <x v="90"/>
    <x v="90"/>
    <x v="0"/>
    <s v="United States"/>
    <s v="Arlington"/>
    <s v="Texas"/>
    <n v="76017"/>
    <x v="2"/>
    <x v="109"/>
    <x v="1"/>
    <x v="8"/>
    <x v="109"/>
    <n v="2.7239999999999993"/>
    <n v="3"/>
    <n v="0.8"/>
    <n v="-4.2222000000000008"/>
  </r>
  <r>
    <x v="663"/>
    <s v="CA-2016-123666"/>
    <d v="2016-03-26T00:00:00"/>
    <n v="2016"/>
    <s v="Maret"/>
    <n v="26"/>
    <x v="1"/>
    <x v="259"/>
    <x v="259"/>
    <x v="1"/>
    <s v="United States"/>
    <s v="New York City"/>
    <s v="New York"/>
    <n v="10011"/>
    <x v="3"/>
    <x v="196"/>
    <x v="1"/>
    <x v="4"/>
    <x v="197"/>
    <n v="459.95"/>
    <n v="5"/>
    <n v="0"/>
    <n v="18.397999999999968"/>
  </r>
  <r>
    <x v="664"/>
    <s v="CA-2016-143308"/>
    <d v="2016-11-04T00:00:00"/>
    <n v="2016"/>
    <s v="November"/>
    <n v="4"/>
    <x v="3"/>
    <x v="116"/>
    <x v="116"/>
    <x v="0"/>
    <s v="United States"/>
    <s v="Louisville"/>
    <s v="Kentucky"/>
    <n v="40214"/>
    <x v="0"/>
    <x v="110"/>
    <x v="1"/>
    <x v="13"/>
    <x v="110"/>
    <n v="10.74"/>
    <n v="3"/>
    <n v="0"/>
    <n v="5.2625999999999999"/>
  </r>
  <r>
    <x v="665"/>
    <s v="CA-2017-132682"/>
    <d v="2017-06-08T00:00:00"/>
    <n v="2017"/>
    <s v="Juni"/>
    <n v="8"/>
    <x v="0"/>
    <x v="260"/>
    <x v="260"/>
    <x v="1"/>
    <s v="United States"/>
    <s v="Dallas"/>
    <s v="Texas"/>
    <n v="75081"/>
    <x v="2"/>
    <x v="558"/>
    <x v="1"/>
    <x v="14"/>
    <x v="557"/>
    <n v="23.76"/>
    <n v="3"/>
    <n v="0.2"/>
    <n v="2.0789999999999997"/>
  </r>
  <r>
    <x v="666"/>
    <s v="CA-2017-132682"/>
    <d v="2017-06-08T00:00:00"/>
    <n v="2017"/>
    <s v="Juni"/>
    <n v="8"/>
    <x v="0"/>
    <x v="260"/>
    <x v="260"/>
    <x v="1"/>
    <s v="United States"/>
    <s v="Dallas"/>
    <s v="Texas"/>
    <n v="75081"/>
    <x v="2"/>
    <x v="258"/>
    <x v="1"/>
    <x v="10"/>
    <x v="33"/>
    <n v="85.055999999999997"/>
    <n v="3"/>
    <n v="0.2"/>
    <n v="28.706399999999991"/>
  </r>
  <r>
    <x v="667"/>
    <s v="CA-2017-132682"/>
    <d v="2017-06-08T00:00:00"/>
    <n v="2017"/>
    <s v="Juni"/>
    <n v="8"/>
    <x v="0"/>
    <x v="260"/>
    <x v="260"/>
    <x v="1"/>
    <s v="United States"/>
    <s v="Dallas"/>
    <s v="Texas"/>
    <n v="75081"/>
    <x v="2"/>
    <x v="559"/>
    <x v="2"/>
    <x v="7"/>
    <x v="558"/>
    <n v="381.57600000000002"/>
    <n v="3"/>
    <n v="0.2"/>
    <n v="28.618200000000002"/>
  </r>
  <r>
    <x v="668"/>
    <s v="CA-2014-156314"/>
    <d v="2014-12-24T00:00:00"/>
    <n v="2014"/>
    <s v="Desember"/>
    <n v="24"/>
    <x v="2"/>
    <x v="261"/>
    <x v="261"/>
    <x v="0"/>
    <s v="United States"/>
    <s v="Cleveland"/>
    <s v="Ohio"/>
    <n v="44105"/>
    <x v="3"/>
    <x v="560"/>
    <x v="0"/>
    <x v="5"/>
    <x v="559"/>
    <n v="30.36"/>
    <n v="5"/>
    <n v="0.2"/>
    <n v="8.7285000000000004"/>
  </r>
  <r>
    <x v="669"/>
    <s v="US-2017-106663"/>
    <d v="2017-06-09T00:00:00"/>
    <n v="2017"/>
    <s v="Juni"/>
    <n v="9"/>
    <x v="1"/>
    <x v="246"/>
    <x v="246"/>
    <x v="2"/>
    <s v="United States"/>
    <s v="Chicago"/>
    <s v="Illinois"/>
    <n v="60653"/>
    <x v="2"/>
    <x v="561"/>
    <x v="0"/>
    <x v="5"/>
    <x v="560"/>
    <n v="23.976000000000003"/>
    <n v="3"/>
    <n v="0.6"/>
    <n v="-14.385599999999997"/>
  </r>
  <r>
    <x v="670"/>
    <s v="US-2017-106663"/>
    <d v="2017-06-09T00:00:00"/>
    <n v="2017"/>
    <s v="Juni"/>
    <n v="9"/>
    <x v="1"/>
    <x v="246"/>
    <x v="246"/>
    <x v="2"/>
    <s v="United States"/>
    <s v="Chicago"/>
    <s v="Illinois"/>
    <n v="60653"/>
    <x v="2"/>
    <x v="562"/>
    <x v="0"/>
    <x v="3"/>
    <x v="561"/>
    <n v="108.925"/>
    <n v="1"/>
    <n v="0.5"/>
    <n v="-71.890500000000017"/>
  </r>
  <r>
    <x v="671"/>
    <s v="US-2017-106663"/>
    <d v="2017-06-09T00:00:00"/>
    <n v="2017"/>
    <s v="Juni"/>
    <n v="9"/>
    <x v="1"/>
    <x v="246"/>
    <x v="246"/>
    <x v="2"/>
    <s v="United States"/>
    <s v="Chicago"/>
    <s v="Illinois"/>
    <n v="60653"/>
    <x v="2"/>
    <x v="126"/>
    <x v="1"/>
    <x v="10"/>
    <x v="562"/>
    <n v="36.351999999999997"/>
    <n v="8"/>
    <n v="0.2"/>
    <n v="11.359999999999998"/>
  </r>
  <r>
    <x v="672"/>
    <s v="CA-2017-111178"/>
    <d v="2017-06-15T00:00:00"/>
    <n v="2017"/>
    <s v="Juni"/>
    <n v="15"/>
    <x v="1"/>
    <x v="143"/>
    <x v="143"/>
    <x v="0"/>
    <s v="United States"/>
    <s v="Quincy"/>
    <s v="Illinois"/>
    <n v="62301"/>
    <x v="2"/>
    <x v="563"/>
    <x v="1"/>
    <x v="6"/>
    <x v="563"/>
    <n v="19.559999999999999"/>
    <n v="5"/>
    <n v="0.2"/>
    <n v="1.7115"/>
  </r>
  <r>
    <x v="673"/>
    <s v="CA-2017-130351"/>
    <d v="2017-12-05T00:00:00"/>
    <n v="2017"/>
    <s v="Desember"/>
    <n v="5"/>
    <x v="2"/>
    <x v="262"/>
    <x v="262"/>
    <x v="0"/>
    <s v="United States"/>
    <s v="Columbus"/>
    <s v="Indiana"/>
    <n v="47201"/>
    <x v="2"/>
    <x v="564"/>
    <x v="1"/>
    <x v="9"/>
    <x v="564"/>
    <n v="61.44"/>
    <n v="3"/>
    <n v="0"/>
    <n v="16.588799999999999"/>
  </r>
  <r>
    <x v="674"/>
    <s v="CA-2017-130351"/>
    <d v="2017-12-05T00:00:00"/>
    <n v="2017"/>
    <s v="Desember"/>
    <n v="5"/>
    <x v="2"/>
    <x v="262"/>
    <x v="262"/>
    <x v="0"/>
    <s v="United States"/>
    <s v="Columbus"/>
    <s v="Indiana"/>
    <n v="47201"/>
    <x v="2"/>
    <x v="565"/>
    <x v="1"/>
    <x v="10"/>
    <x v="565"/>
    <n v="38.9"/>
    <n v="5"/>
    <n v="0"/>
    <n v="17.504999999999995"/>
  </r>
  <r>
    <x v="675"/>
    <s v="CA-2017-130351"/>
    <d v="2017-12-05T00:00:00"/>
    <n v="2017"/>
    <s v="Desember"/>
    <n v="5"/>
    <x v="2"/>
    <x v="262"/>
    <x v="262"/>
    <x v="0"/>
    <s v="United States"/>
    <s v="Columbus"/>
    <s v="Indiana"/>
    <n v="47201"/>
    <x v="2"/>
    <x v="217"/>
    <x v="2"/>
    <x v="11"/>
    <x v="463"/>
    <n v="99.390000000000015"/>
    <n v="3"/>
    <n v="0"/>
    <n v="40.749900000000004"/>
  </r>
  <r>
    <x v="676"/>
    <s v="US-2017-119438"/>
    <d v="2017-03-18T00:00:00"/>
    <n v="2017"/>
    <s v="Maret"/>
    <n v="18"/>
    <x v="1"/>
    <x v="263"/>
    <x v="263"/>
    <x v="0"/>
    <s v="United States"/>
    <s v="Tyler"/>
    <s v="Texas"/>
    <n v="75701"/>
    <x v="2"/>
    <x v="566"/>
    <x v="1"/>
    <x v="9"/>
    <x v="566"/>
    <n v="2.6879999999999997"/>
    <n v="3"/>
    <n v="0.8"/>
    <n v="-7.3920000000000021"/>
  </r>
  <r>
    <x v="677"/>
    <s v="US-2017-119438"/>
    <d v="2017-03-18T00:00:00"/>
    <n v="2017"/>
    <s v="Maret"/>
    <n v="18"/>
    <x v="1"/>
    <x v="263"/>
    <x v="263"/>
    <x v="0"/>
    <s v="United States"/>
    <s v="Tyler"/>
    <s v="Texas"/>
    <n v="75701"/>
    <x v="2"/>
    <x v="567"/>
    <x v="2"/>
    <x v="11"/>
    <x v="567"/>
    <n v="27.816000000000003"/>
    <n v="3"/>
    <n v="0.2"/>
    <n v="4.5200999999999958"/>
  </r>
  <r>
    <x v="678"/>
    <s v="US-2017-119438"/>
    <d v="2017-03-18T00:00:00"/>
    <n v="2017"/>
    <s v="Maret"/>
    <n v="18"/>
    <x v="1"/>
    <x v="263"/>
    <x v="263"/>
    <x v="0"/>
    <s v="United States"/>
    <s v="Tyler"/>
    <s v="Texas"/>
    <n v="75701"/>
    <x v="2"/>
    <x v="568"/>
    <x v="0"/>
    <x v="5"/>
    <x v="568"/>
    <n v="82.524000000000001"/>
    <n v="3"/>
    <n v="0.6"/>
    <n v="-41.261999999999972"/>
  </r>
  <r>
    <x v="679"/>
    <s v="US-2017-119438"/>
    <d v="2017-03-18T00:00:00"/>
    <n v="2017"/>
    <s v="Maret"/>
    <n v="18"/>
    <x v="1"/>
    <x v="263"/>
    <x v="263"/>
    <x v="0"/>
    <s v="United States"/>
    <s v="Tyler"/>
    <s v="Texas"/>
    <n v="75701"/>
    <x v="2"/>
    <x v="569"/>
    <x v="1"/>
    <x v="8"/>
    <x v="569"/>
    <n v="182.99399999999997"/>
    <n v="3"/>
    <n v="0.8"/>
    <n v="-320.23950000000013"/>
  </r>
  <r>
    <x v="680"/>
    <s v="CA-2016-164511"/>
    <d v="2016-11-19T00:00:00"/>
    <n v="2016"/>
    <s v="November"/>
    <n v="19"/>
    <x v="1"/>
    <x v="264"/>
    <x v="264"/>
    <x v="0"/>
    <s v="United States"/>
    <s v="New York City"/>
    <s v="New York"/>
    <n v="10024"/>
    <x v="3"/>
    <x v="570"/>
    <x v="1"/>
    <x v="8"/>
    <x v="570"/>
    <n v="14.352000000000002"/>
    <n v="3"/>
    <n v="0.2"/>
    <n v="4.6643999999999988"/>
  </r>
  <r>
    <x v="681"/>
    <s v="CA-2016-164511"/>
    <d v="2016-11-19T00:00:00"/>
    <n v="2016"/>
    <s v="November"/>
    <n v="19"/>
    <x v="1"/>
    <x v="264"/>
    <x v="264"/>
    <x v="0"/>
    <s v="United States"/>
    <s v="New York City"/>
    <s v="New York"/>
    <n v="10024"/>
    <x v="3"/>
    <x v="571"/>
    <x v="1"/>
    <x v="4"/>
    <x v="571"/>
    <n v="64.959999999999994"/>
    <n v="2"/>
    <n v="0"/>
    <n v="2.598399999999998"/>
  </r>
  <r>
    <x v="682"/>
    <s v="CA-2016-164511"/>
    <d v="2016-11-19T00:00:00"/>
    <n v="2016"/>
    <s v="November"/>
    <n v="19"/>
    <x v="1"/>
    <x v="264"/>
    <x v="264"/>
    <x v="0"/>
    <s v="United States"/>
    <s v="New York City"/>
    <s v="New York"/>
    <n v="10024"/>
    <x v="3"/>
    <x v="456"/>
    <x v="1"/>
    <x v="4"/>
    <x v="457"/>
    <n v="68.599999999999994"/>
    <n v="4"/>
    <n v="0"/>
    <n v="18.521999999999998"/>
  </r>
  <r>
    <x v="683"/>
    <s v="US-2017-168116"/>
    <d v="2017-11-04T00:00:00"/>
    <n v="2017"/>
    <s v="November"/>
    <n v="4"/>
    <x v="3"/>
    <x v="265"/>
    <x v="265"/>
    <x v="1"/>
    <s v="United States"/>
    <s v="Burlington"/>
    <s v="North Carolina"/>
    <n v="27217"/>
    <x v="0"/>
    <x v="572"/>
    <x v="2"/>
    <x v="15"/>
    <x v="572"/>
    <n v="7999.98"/>
    <n v="4"/>
    <n v="0.5"/>
    <n v="-3839.9903999999988"/>
  </r>
  <r>
    <x v="684"/>
    <s v="US-2017-168116"/>
    <d v="2017-11-04T00:00:00"/>
    <n v="2017"/>
    <s v="November"/>
    <n v="4"/>
    <x v="3"/>
    <x v="265"/>
    <x v="265"/>
    <x v="1"/>
    <s v="United States"/>
    <s v="Burlington"/>
    <s v="North Carolina"/>
    <n v="27217"/>
    <x v="0"/>
    <x v="549"/>
    <x v="1"/>
    <x v="9"/>
    <x v="549"/>
    <n v="167.44000000000003"/>
    <n v="2"/>
    <n v="0.2"/>
    <n v="14.650999999999989"/>
  </r>
  <r>
    <x v="685"/>
    <s v="CA-2014-157784"/>
    <d v="2014-07-05T00:00:00"/>
    <n v="2014"/>
    <s v="Juli"/>
    <n v="5"/>
    <x v="2"/>
    <x v="266"/>
    <x v="266"/>
    <x v="0"/>
    <s v="United States"/>
    <s v="Jackson"/>
    <s v="Mississippi"/>
    <n v="39212"/>
    <x v="0"/>
    <x v="331"/>
    <x v="2"/>
    <x v="11"/>
    <x v="331"/>
    <n v="479.97"/>
    <n v="3"/>
    <n v="0"/>
    <n v="163.18979999999999"/>
  </r>
  <r>
    <x v="686"/>
    <s v="CA-2014-157784"/>
    <d v="2014-07-05T00:00:00"/>
    <n v="2014"/>
    <s v="Juli"/>
    <n v="5"/>
    <x v="2"/>
    <x v="266"/>
    <x v="266"/>
    <x v="0"/>
    <s v="United States"/>
    <s v="Jackson"/>
    <s v="Mississippi"/>
    <n v="39212"/>
    <x v="0"/>
    <x v="573"/>
    <x v="1"/>
    <x v="2"/>
    <x v="573"/>
    <n v="14.62"/>
    <n v="2"/>
    <n v="0"/>
    <n v="6.8713999999999995"/>
  </r>
  <r>
    <x v="687"/>
    <s v="CA-2014-157784"/>
    <d v="2014-07-05T00:00:00"/>
    <n v="2014"/>
    <s v="Juli"/>
    <n v="5"/>
    <x v="2"/>
    <x v="266"/>
    <x v="266"/>
    <x v="0"/>
    <s v="United States"/>
    <s v="Jackson"/>
    <s v="Mississippi"/>
    <n v="39212"/>
    <x v="0"/>
    <x v="88"/>
    <x v="1"/>
    <x v="10"/>
    <x v="88"/>
    <n v="19.440000000000001"/>
    <n v="3"/>
    <n v="0"/>
    <n v="9.3312000000000008"/>
  </r>
  <r>
    <x v="688"/>
    <s v="CA-2017-161480"/>
    <d v="2017-12-25T00:00:00"/>
    <n v="2017"/>
    <s v="Desember"/>
    <n v="25"/>
    <x v="1"/>
    <x v="267"/>
    <x v="267"/>
    <x v="0"/>
    <s v="United States"/>
    <s v="New York City"/>
    <s v="New York"/>
    <n v="10035"/>
    <x v="3"/>
    <x v="574"/>
    <x v="0"/>
    <x v="0"/>
    <x v="574"/>
    <n v="191.98400000000001"/>
    <n v="2"/>
    <n v="0.2"/>
    <n v="4.7995999999999768"/>
  </r>
  <r>
    <x v="689"/>
    <s v="US-2014-117135"/>
    <d v="2014-06-21T00:00:00"/>
    <n v="2014"/>
    <s v="Juni"/>
    <n v="21"/>
    <x v="0"/>
    <x v="268"/>
    <x v="268"/>
    <x v="0"/>
    <s v="United States"/>
    <s v="Waynesboro"/>
    <s v="Virginia"/>
    <n v="22980"/>
    <x v="0"/>
    <x v="575"/>
    <x v="0"/>
    <x v="5"/>
    <x v="575"/>
    <n v="104.01"/>
    <n v="1"/>
    <n v="0"/>
    <n v="14.561400000000006"/>
  </r>
  <r>
    <x v="690"/>
    <s v="US-2014-117135"/>
    <d v="2014-06-21T00:00:00"/>
    <n v="2014"/>
    <s v="Juni"/>
    <n v="21"/>
    <x v="0"/>
    <x v="268"/>
    <x v="268"/>
    <x v="0"/>
    <s v="United States"/>
    <s v="Waynesboro"/>
    <s v="Virginia"/>
    <n v="22980"/>
    <x v="0"/>
    <x v="11"/>
    <x v="2"/>
    <x v="7"/>
    <x v="11"/>
    <n v="284.82"/>
    <n v="1"/>
    <n v="0"/>
    <n v="74.053200000000004"/>
  </r>
  <r>
    <x v="691"/>
    <s v="US-2014-117135"/>
    <d v="2014-06-21T00:00:00"/>
    <n v="2014"/>
    <s v="Juni"/>
    <n v="21"/>
    <x v="0"/>
    <x v="268"/>
    <x v="268"/>
    <x v="0"/>
    <s v="United States"/>
    <s v="Waynesboro"/>
    <s v="Virginia"/>
    <n v="22980"/>
    <x v="0"/>
    <x v="576"/>
    <x v="1"/>
    <x v="4"/>
    <x v="576"/>
    <n v="36.839999999999996"/>
    <n v="3"/>
    <n v="0"/>
    <n v="10.315199999999999"/>
  </r>
  <r>
    <x v="692"/>
    <s v="CA-2015-131534"/>
    <d v="2015-03-28T00:00:00"/>
    <n v="2015"/>
    <s v="Maret"/>
    <n v="28"/>
    <x v="1"/>
    <x v="269"/>
    <x v="269"/>
    <x v="0"/>
    <s v="United States"/>
    <s v="Los Angeles"/>
    <s v="California"/>
    <n v="90036"/>
    <x v="1"/>
    <x v="577"/>
    <x v="2"/>
    <x v="11"/>
    <x v="577"/>
    <n v="166.24"/>
    <n v="1"/>
    <n v="0"/>
    <n v="24.936000000000007"/>
  </r>
  <r>
    <x v="693"/>
    <s v="CA-2015-131534"/>
    <d v="2015-03-28T00:00:00"/>
    <n v="2015"/>
    <s v="Maret"/>
    <n v="28"/>
    <x v="1"/>
    <x v="269"/>
    <x v="269"/>
    <x v="0"/>
    <s v="United States"/>
    <s v="Los Angeles"/>
    <s v="California"/>
    <n v="90036"/>
    <x v="1"/>
    <x v="578"/>
    <x v="1"/>
    <x v="10"/>
    <x v="578"/>
    <n v="33.4"/>
    <n v="5"/>
    <n v="0"/>
    <n v="16.032"/>
  </r>
  <r>
    <x v="694"/>
    <s v="CA-2015-119291"/>
    <d v="2015-05-14T00:00:00"/>
    <n v="2015"/>
    <s v="Mei"/>
    <n v="14"/>
    <x v="2"/>
    <x v="270"/>
    <x v="270"/>
    <x v="2"/>
    <s v="United States"/>
    <s v="Chester"/>
    <s v="Pennsylvania"/>
    <n v="19013"/>
    <x v="3"/>
    <x v="290"/>
    <x v="1"/>
    <x v="6"/>
    <x v="290"/>
    <n v="198.27200000000002"/>
    <n v="8"/>
    <n v="0.2"/>
    <n v="17.34879999999999"/>
  </r>
  <r>
    <x v="695"/>
    <s v="CA-2015-119291"/>
    <d v="2015-05-14T00:00:00"/>
    <n v="2015"/>
    <s v="Mei"/>
    <n v="14"/>
    <x v="2"/>
    <x v="270"/>
    <x v="270"/>
    <x v="2"/>
    <s v="United States"/>
    <s v="Chester"/>
    <s v="Pennsylvania"/>
    <n v="19013"/>
    <x v="3"/>
    <x v="579"/>
    <x v="1"/>
    <x v="2"/>
    <x v="579"/>
    <n v="47.360000000000007"/>
    <n v="4"/>
    <n v="0.2"/>
    <n v="17.759999999999998"/>
  </r>
  <r>
    <x v="696"/>
    <s v="CA-2015-119291"/>
    <d v="2015-05-14T00:00:00"/>
    <n v="2015"/>
    <s v="Mei"/>
    <n v="14"/>
    <x v="2"/>
    <x v="270"/>
    <x v="270"/>
    <x v="2"/>
    <s v="United States"/>
    <s v="Chester"/>
    <s v="Pennsylvania"/>
    <n v="19013"/>
    <x v="3"/>
    <x v="81"/>
    <x v="1"/>
    <x v="12"/>
    <x v="81"/>
    <n v="200.98400000000004"/>
    <n v="7"/>
    <n v="0.2"/>
    <n v="62.807499999999976"/>
  </r>
  <r>
    <x v="697"/>
    <s v="CA-2015-119291"/>
    <d v="2015-05-14T00:00:00"/>
    <n v="2015"/>
    <s v="Mei"/>
    <n v="14"/>
    <x v="2"/>
    <x v="270"/>
    <x v="270"/>
    <x v="2"/>
    <s v="United States"/>
    <s v="Chester"/>
    <s v="Pennsylvania"/>
    <n v="19013"/>
    <x v="3"/>
    <x v="580"/>
    <x v="1"/>
    <x v="2"/>
    <x v="580"/>
    <n v="97.696000000000012"/>
    <n v="4"/>
    <n v="0.2"/>
    <n v="31.751200000000001"/>
  </r>
  <r>
    <x v="698"/>
    <s v="CA-2015-119291"/>
    <d v="2015-05-14T00:00:00"/>
    <n v="2015"/>
    <s v="Mei"/>
    <n v="14"/>
    <x v="2"/>
    <x v="270"/>
    <x v="270"/>
    <x v="2"/>
    <s v="United States"/>
    <s v="Chester"/>
    <s v="Pennsylvania"/>
    <n v="19013"/>
    <x v="3"/>
    <x v="581"/>
    <x v="1"/>
    <x v="6"/>
    <x v="581"/>
    <n v="2.6960000000000002"/>
    <n v="1"/>
    <n v="0.2"/>
    <n v="0.8088000000000003"/>
  </r>
  <r>
    <x v="699"/>
    <s v="CA-2015-119291"/>
    <d v="2015-05-14T00:00:00"/>
    <n v="2015"/>
    <s v="Mei"/>
    <n v="14"/>
    <x v="2"/>
    <x v="270"/>
    <x v="270"/>
    <x v="2"/>
    <s v="United States"/>
    <s v="Chester"/>
    <s v="Pennsylvania"/>
    <n v="19013"/>
    <x v="3"/>
    <x v="582"/>
    <x v="1"/>
    <x v="8"/>
    <x v="582"/>
    <n v="18.588000000000005"/>
    <n v="2"/>
    <n v="0.7"/>
    <n v="-13.6312"/>
  </r>
  <r>
    <x v="700"/>
    <s v="CA-2015-119291"/>
    <d v="2015-05-14T00:00:00"/>
    <n v="2015"/>
    <s v="Mei"/>
    <n v="14"/>
    <x v="2"/>
    <x v="270"/>
    <x v="270"/>
    <x v="2"/>
    <s v="United States"/>
    <s v="Chester"/>
    <s v="Pennsylvania"/>
    <n v="19013"/>
    <x v="3"/>
    <x v="304"/>
    <x v="1"/>
    <x v="8"/>
    <x v="304"/>
    <n v="4.8960000000000008"/>
    <n v="3"/>
    <n v="0.7"/>
    <n v="-3.4271999999999991"/>
  </r>
  <r>
    <x v="701"/>
    <s v="CA-2017-114552"/>
    <d v="2017-09-02T00:00:00"/>
    <n v="2017"/>
    <s v="September"/>
    <n v="2"/>
    <x v="1"/>
    <x v="114"/>
    <x v="114"/>
    <x v="1"/>
    <s v="United States"/>
    <s v="Cleveland"/>
    <s v="Ohio"/>
    <n v="44105"/>
    <x v="3"/>
    <x v="191"/>
    <x v="0"/>
    <x v="5"/>
    <x v="192"/>
    <n v="15.072000000000003"/>
    <n v="3"/>
    <n v="0.2"/>
    <n v="4.1448"/>
  </r>
  <r>
    <x v="702"/>
    <s v="CA-2016-163755"/>
    <d v="2016-11-04T00:00:00"/>
    <n v="2016"/>
    <s v="November"/>
    <n v="4"/>
    <x v="0"/>
    <x v="155"/>
    <x v="155"/>
    <x v="1"/>
    <s v="United States"/>
    <s v="Seattle"/>
    <s v="Washington"/>
    <n v="98103"/>
    <x v="1"/>
    <x v="583"/>
    <x v="0"/>
    <x v="5"/>
    <x v="583"/>
    <n v="209.88"/>
    <n v="3"/>
    <n v="0"/>
    <n v="35.679599999999979"/>
  </r>
  <r>
    <x v="703"/>
    <s v="CA-2015-142027"/>
    <d v="2015-04-09T00:00:00"/>
    <n v="2015"/>
    <s v="April"/>
    <n v="9"/>
    <x v="1"/>
    <x v="271"/>
    <x v="271"/>
    <x v="0"/>
    <s v="United States"/>
    <s v="Long Beach"/>
    <s v="California"/>
    <n v="90805"/>
    <x v="1"/>
    <x v="584"/>
    <x v="0"/>
    <x v="3"/>
    <x v="584"/>
    <n v="369.91200000000003"/>
    <n v="3"/>
    <n v="0.2"/>
    <n v="-13.871700000000047"/>
  </r>
  <r>
    <x v="704"/>
    <s v="CA-2014-138527"/>
    <d v="2014-09-12T00:00:00"/>
    <n v="2014"/>
    <s v="September"/>
    <n v="12"/>
    <x v="1"/>
    <x v="272"/>
    <x v="272"/>
    <x v="1"/>
    <s v="United States"/>
    <s v="Cary"/>
    <s v="North Carolina"/>
    <n v="27511"/>
    <x v="0"/>
    <x v="585"/>
    <x v="1"/>
    <x v="10"/>
    <x v="585"/>
    <n v="10.368000000000002"/>
    <n v="2"/>
    <n v="0.2"/>
    <n v="3.6288"/>
  </r>
  <r>
    <x v="705"/>
    <s v="CA-2014-138527"/>
    <d v="2014-09-12T00:00:00"/>
    <n v="2014"/>
    <s v="September"/>
    <n v="12"/>
    <x v="1"/>
    <x v="272"/>
    <x v="272"/>
    <x v="1"/>
    <s v="United States"/>
    <s v="Cary"/>
    <s v="North Carolina"/>
    <n v="27511"/>
    <x v="0"/>
    <x v="586"/>
    <x v="1"/>
    <x v="9"/>
    <x v="586"/>
    <n v="166.84"/>
    <n v="5"/>
    <n v="0.2"/>
    <n v="18.769499999999987"/>
  </r>
  <r>
    <x v="706"/>
    <s v="CA-2014-138527"/>
    <d v="2014-09-12T00:00:00"/>
    <n v="2014"/>
    <s v="September"/>
    <n v="12"/>
    <x v="1"/>
    <x v="272"/>
    <x v="272"/>
    <x v="1"/>
    <s v="United States"/>
    <s v="Cary"/>
    <s v="North Carolina"/>
    <n v="27511"/>
    <x v="0"/>
    <x v="452"/>
    <x v="2"/>
    <x v="11"/>
    <x v="453"/>
    <n v="15.216000000000001"/>
    <n v="1"/>
    <n v="0.2"/>
    <n v="2.2823999999999991"/>
  </r>
  <r>
    <x v="707"/>
    <s v="CA-2014-112158"/>
    <d v="2014-12-02T00:00:00"/>
    <n v="2014"/>
    <s v="Desember"/>
    <n v="2"/>
    <x v="2"/>
    <x v="273"/>
    <x v="273"/>
    <x v="0"/>
    <s v="United States"/>
    <s v="New York City"/>
    <s v="New York"/>
    <n v="10035"/>
    <x v="3"/>
    <x v="246"/>
    <x v="2"/>
    <x v="11"/>
    <x v="247"/>
    <n v="119.96"/>
    <n v="4"/>
    <n v="0"/>
    <n v="52.78240000000001"/>
  </r>
  <r>
    <x v="708"/>
    <s v="CA-2014-112158"/>
    <d v="2014-12-02T00:00:00"/>
    <n v="2014"/>
    <s v="Desember"/>
    <n v="2"/>
    <x v="2"/>
    <x v="273"/>
    <x v="273"/>
    <x v="0"/>
    <s v="United States"/>
    <s v="New York City"/>
    <s v="New York"/>
    <n v="10035"/>
    <x v="3"/>
    <x v="587"/>
    <x v="0"/>
    <x v="0"/>
    <x v="587"/>
    <n v="883.92"/>
    <n v="5"/>
    <n v="0.2"/>
    <n v="-110.49000000000007"/>
  </r>
  <r>
    <x v="709"/>
    <s v="CA-2014-112158"/>
    <d v="2014-12-02T00:00:00"/>
    <n v="2014"/>
    <s v="Desember"/>
    <n v="2"/>
    <x v="2"/>
    <x v="273"/>
    <x v="273"/>
    <x v="0"/>
    <s v="United States"/>
    <s v="New York City"/>
    <s v="New York"/>
    <n v="10035"/>
    <x v="3"/>
    <x v="347"/>
    <x v="1"/>
    <x v="8"/>
    <x v="347"/>
    <n v="46.72"/>
    <n v="8"/>
    <n v="0.2"/>
    <n v="15.767999999999997"/>
  </r>
  <r>
    <x v="710"/>
    <s v="CA-2014-113887"/>
    <d v="2014-04-05T00:00:00"/>
    <n v="2014"/>
    <s v="April"/>
    <n v="5"/>
    <x v="2"/>
    <x v="274"/>
    <x v="274"/>
    <x v="2"/>
    <s v="United States"/>
    <s v="New York City"/>
    <s v="New York"/>
    <n v="10035"/>
    <x v="3"/>
    <x v="417"/>
    <x v="1"/>
    <x v="10"/>
    <x v="417"/>
    <n v="55.48"/>
    <n v="1"/>
    <n v="0"/>
    <n v="26.630399999999998"/>
  </r>
  <r>
    <x v="711"/>
    <s v="CA-2017-146136"/>
    <d v="2017-09-03T00:00:00"/>
    <n v="2017"/>
    <s v="September"/>
    <n v="3"/>
    <x v="1"/>
    <x v="275"/>
    <x v="275"/>
    <x v="0"/>
    <s v="United States"/>
    <s v="Palm Coast"/>
    <s v="Florida"/>
    <n v="32137"/>
    <x v="0"/>
    <x v="588"/>
    <x v="1"/>
    <x v="12"/>
    <x v="588"/>
    <n v="24.448"/>
    <n v="4"/>
    <n v="0.2"/>
    <n v="8.8623999999999992"/>
  </r>
  <r>
    <x v="712"/>
    <s v="US-2017-100048"/>
    <d v="2017-05-19T00:00:00"/>
    <n v="2017"/>
    <s v="Mei"/>
    <n v="19"/>
    <x v="1"/>
    <x v="276"/>
    <x v="276"/>
    <x v="1"/>
    <s v="United States"/>
    <s v="Mount Vernon"/>
    <s v="New York"/>
    <n v="10550"/>
    <x v="3"/>
    <x v="589"/>
    <x v="1"/>
    <x v="9"/>
    <x v="589"/>
    <n v="281.34000000000003"/>
    <n v="6"/>
    <n v="0"/>
    <n v="109.72260000000001"/>
  </r>
  <r>
    <x v="713"/>
    <s v="US-2017-100048"/>
    <d v="2017-05-19T00:00:00"/>
    <n v="2017"/>
    <s v="Mei"/>
    <n v="19"/>
    <x v="1"/>
    <x v="276"/>
    <x v="276"/>
    <x v="1"/>
    <s v="United States"/>
    <s v="Mount Vernon"/>
    <s v="New York"/>
    <n v="10550"/>
    <x v="3"/>
    <x v="348"/>
    <x v="2"/>
    <x v="7"/>
    <x v="348"/>
    <n v="307.98"/>
    <n v="2"/>
    <n v="0"/>
    <n v="89.314199999999971"/>
  </r>
  <r>
    <x v="714"/>
    <s v="US-2017-100048"/>
    <d v="2017-05-19T00:00:00"/>
    <n v="2017"/>
    <s v="Mei"/>
    <n v="19"/>
    <x v="1"/>
    <x v="276"/>
    <x v="276"/>
    <x v="1"/>
    <s v="United States"/>
    <s v="Mount Vernon"/>
    <s v="New York"/>
    <n v="10550"/>
    <x v="3"/>
    <x v="590"/>
    <x v="2"/>
    <x v="11"/>
    <x v="590"/>
    <n v="299.96999999999997"/>
    <n v="3"/>
    <n v="0"/>
    <n v="113.98860000000001"/>
  </r>
  <r>
    <x v="715"/>
    <s v="CA-2014-153150"/>
    <d v="2014-07-01T00:00:00"/>
    <n v="2014"/>
    <s v="Juli"/>
    <n v="1"/>
    <x v="0"/>
    <x v="114"/>
    <x v="114"/>
    <x v="1"/>
    <s v="United States"/>
    <s v="Seattle"/>
    <s v="Washington"/>
    <n v="98105"/>
    <x v="1"/>
    <x v="591"/>
    <x v="1"/>
    <x v="8"/>
    <x v="591"/>
    <n v="19.920000000000002"/>
    <n v="5"/>
    <n v="0.2"/>
    <n v="6.9719999999999995"/>
  </r>
  <r>
    <x v="716"/>
    <s v="CA-2014-130092"/>
    <d v="2014-01-11T00:00:00"/>
    <n v="2014"/>
    <s v="Januari"/>
    <n v="11"/>
    <x v="2"/>
    <x v="277"/>
    <x v="277"/>
    <x v="0"/>
    <s v="United States"/>
    <s v="Dover"/>
    <s v="Delaware"/>
    <n v="19901"/>
    <x v="3"/>
    <x v="527"/>
    <x v="0"/>
    <x v="5"/>
    <x v="527"/>
    <n v="9.94"/>
    <n v="2"/>
    <n v="0"/>
    <n v="3.0813999999999995"/>
  </r>
  <r>
    <x v="717"/>
    <s v="CA-2017-108910"/>
    <d v="2017-09-24T00:00:00"/>
    <n v="2017"/>
    <s v="September"/>
    <n v="24"/>
    <x v="1"/>
    <x v="110"/>
    <x v="110"/>
    <x v="0"/>
    <s v="United States"/>
    <s v="Newark"/>
    <s v="Ohio"/>
    <n v="43055"/>
    <x v="3"/>
    <x v="592"/>
    <x v="0"/>
    <x v="5"/>
    <x v="592"/>
    <n v="103.05599999999998"/>
    <n v="3"/>
    <n v="0.2"/>
    <n v="24.475800000000007"/>
  </r>
  <r>
    <x v="718"/>
    <s v="CA-2014-104472"/>
    <d v="2014-06-02T00:00:00"/>
    <n v="2014"/>
    <s v="Juni"/>
    <n v="2"/>
    <x v="1"/>
    <x v="278"/>
    <x v="278"/>
    <x v="2"/>
    <s v="United States"/>
    <s v="Orem"/>
    <s v="Utah"/>
    <n v="84057"/>
    <x v="1"/>
    <x v="444"/>
    <x v="1"/>
    <x v="8"/>
    <x v="444"/>
    <n v="59.808000000000007"/>
    <n v="3"/>
    <n v="0.2"/>
    <n v="19.4376"/>
  </r>
  <r>
    <x v="719"/>
    <s v="CA-2014-104472"/>
    <d v="2014-06-02T00:00:00"/>
    <n v="2014"/>
    <s v="Juni"/>
    <n v="2"/>
    <x v="1"/>
    <x v="278"/>
    <x v="278"/>
    <x v="2"/>
    <s v="United States"/>
    <s v="Orem"/>
    <s v="Utah"/>
    <n v="84057"/>
    <x v="1"/>
    <x v="390"/>
    <x v="0"/>
    <x v="5"/>
    <x v="391"/>
    <n v="73.320000000000007"/>
    <n v="6"/>
    <n v="0"/>
    <n v="21.995999999999992"/>
  </r>
  <r>
    <x v="720"/>
    <s v="CA-2016-112942"/>
    <d v="2016-02-13T00:00:00"/>
    <n v="2016"/>
    <s v="Februari"/>
    <n v="13"/>
    <x v="1"/>
    <x v="279"/>
    <x v="279"/>
    <x v="2"/>
    <s v="United States"/>
    <s v="Los Angeles"/>
    <s v="California"/>
    <n v="90045"/>
    <x v="1"/>
    <x v="593"/>
    <x v="1"/>
    <x v="10"/>
    <x v="593"/>
    <n v="146.82"/>
    <n v="3"/>
    <n v="0"/>
    <n v="73.41"/>
  </r>
  <r>
    <x v="721"/>
    <s v="CA-2016-142335"/>
    <d v="2016-12-15T00:00:00"/>
    <n v="2016"/>
    <s v="Desember"/>
    <n v="15"/>
    <x v="1"/>
    <x v="172"/>
    <x v="172"/>
    <x v="1"/>
    <s v="United States"/>
    <s v="Detroit"/>
    <s v="Michigan"/>
    <n v="48205"/>
    <x v="2"/>
    <x v="594"/>
    <x v="0"/>
    <x v="3"/>
    <x v="594"/>
    <n v="1652.94"/>
    <n v="3"/>
    <n v="0"/>
    <n v="231.41160000000002"/>
  </r>
  <r>
    <x v="722"/>
    <s v="CA-2016-142335"/>
    <d v="2016-12-15T00:00:00"/>
    <n v="2016"/>
    <s v="Desember"/>
    <n v="15"/>
    <x v="1"/>
    <x v="172"/>
    <x v="172"/>
    <x v="1"/>
    <s v="United States"/>
    <s v="Detroit"/>
    <s v="Michigan"/>
    <n v="48205"/>
    <x v="2"/>
    <x v="595"/>
    <x v="1"/>
    <x v="4"/>
    <x v="595"/>
    <n v="296.37"/>
    <n v="3"/>
    <n v="0"/>
    <n v="80.019899999999993"/>
  </r>
  <r>
    <x v="723"/>
    <s v="CA-2014-117429"/>
    <d v="2014-10-07T00:00:00"/>
    <n v="2014"/>
    <s v="Oktober"/>
    <n v="7"/>
    <x v="1"/>
    <x v="280"/>
    <x v="280"/>
    <x v="2"/>
    <s v="United States"/>
    <s v="Philadelphia"/>
    <s v="Pennsylvania"/>
    <n v="19140"/>
    <x v="3"/>
    <x v="596"/>
    <x v="0"/>
    <x v="5"/>
    <x v="596"/>
    <n v="129.91999999999999"/>
    <n v="5"/>
    <n v="0.2"/>
    <n v="21.112000000000002"/>
  </r>
  <r>
    <x v="724"/>
    <s v="CA-2016-114713"/>
    <d v="2016-07-07T00:00:00"/>
    <n v="2016"/>
    <s v="Juli"/>
    <n v="7"/>
    <x v="1"/>
    <x v="281"/>
    <x v="281"/>
    <x v="1"/>
    <s v="United States"/>
    <s v="Hialeah"/>
    <s v="Florida"/>
    <n v="33012"/>
    <x v="0"/>
    <x v="597"/>
    <x v="1"/>
    <x v="14"/>
    <x v="597"/>
    <n v="45.584000000000003"/>
    <n v="7"/>
    <n v="0.2"/>
    <n v="5.1281999999999996"/>
  </r>
  <r>
    <x v="725"/>
    <s v="CA-2017-144113"/>
    <d v="2017-09-16T00:00:00"/>
    <n v="2017"/>
    <s v="September"/>
    <n v="16"/>
    <x v="1"/>
    <x v="282"/>
    <x v="282"/>
    <x v="0"/>
    <s v="United States"/>
    <s v="Austin"/>
    <s v="Texas"/>
    <n v="78745"/>
    <x v="2"/>
    <x v="598"/>
    <x v="1"/>
    <x v="12"/>
    <x v="598"/>
    <n v="17.568000000000001"/>
    <n v="2"/>
    <n v="0.2"/>
    <n v="6.3684000000000003"/>
  </r>
  <r>
    <x v="726"/>
    <s v="CA-2017-144113"/>
    <d v="2017-09-16T00:00:00"/>
    <n v="2017"/>
    <s v="September"/>
    <n v="16"/>
    <x v="1"/>
    <x v="282"/>
    <x v="282"/>
    <x v="0"/>
    <s v="United States"/>
    <s v="Austin"/>
    <s v="Texas"/>
    <n v="78745"/>
    <x v="2"/>
    <x v="599"/>
    <x v="2"/>
    <x v="7"/>
    <x v="599"/>
    <n v="55.991999999999997"/>
    <n v="1"/>
    <n v="0.2"/>
    <n v="5.5992000000000015"/>
  </r>
  <r>
    <x v="727"/>
    <s v="US-2016-150861"/>
    <d v="2016-12-03T00:00:00"/>
    <n v="2016"/>
    <s v="Desember"/>
    <n v="3"/>
    <x v="2"/>
    <x v="283"/>
    <x v="283"/>
    <x v="0"/>
    <s v="United States"/>
    <s v="Oceanside"/>
    <s v="New York"/>
    <n v="11572"/>
    <x v="3"/>
    <x v="600"/>
    <x v="1"/>
    <x v="10"/>
    <x v="600"/>
    <n v="182.72"/>
    <n v="8"/>
    <n v="0"/>
    <n v="84.051199999999994"/>
  </r>
  <r>
    <x v="728"/>
    <s v="US-2016-150861"/>
    <d v="2016-12-03T00:00:00"/>
    <n v="2016"/>
    <s v="Desember"/>
    <n v="3"/>
    <x v="2"/>
    <x v="283"/>
    <x v="283"/>
    <x v="0"/>
    <s v="United States"/>
    <s v="Oceanside"/>
    <s v="New York"/>
    <n v="11572"/>
    <x v="3"/>
    <x v="601"/>
    <x v="0"/>
    <x v="3"/>
    <x v="601"/>
    <n v="400.03199999999998"/>
    <n v="2"/>
    <n v="0.4"/>
    <n v="-153.34560000000005"/>
  </r>
  <r>
    <x v="729"/>
    <s v="US-2016-150861"/>
    <d v="2016-12-03T00:00:00"/>
    <n v="2016"/>
    <s v="Desember"/>
    <n v="3"/>
    <x v="2"/>
    <x v="283"/>
    <x v="283"/>
    <x v="0"/>
    <s v="United States"/>
    <s v="Oceanside"/>
    <s v="New York"/>
    <n v="11572"/>
    <x v="3"/>
    <x v="602"/>
    <x v="1"/>
    <x v="4"/>
    <x v="602"/>
    <n v="33.630000000000003"/>
    <n v="3"/>
    <n v="0"/>
    <n v="10.088999999999999"/>
  </r>
  <r>
    <x v="730"/>
    <s v="US-2016-150861"/>
    <d v="2016-12-03T00:00:00"/>
    <n v="2016"/>
    <s v="Desember"/>
    <n v="3"/>
    <x v="2"/>
    <x v="283"/>
    <x v="283"/>
    <x v="0"/>
    <s v="United States"/>
    <s v="Oceanside"/>
    <s v="New York"/>
    <n v="11572"/>
    <x v="3"/>
    <x v="228"/>
    <x v="0"/>
    <x v="1"/>
    <x v="229"/>
    <n v="542.64599999999996"/>
    <n v="3"/>
    <n v="0.1"/>
    <n v="102.49980000000001"/>
  </r>
  <r>
    <x v="731"/>
    <s v="US-2016-150861"/>
    <d v="2016-12-03T00:00:00"/>
    <n v="2016"/>
    <s v="Desember"/>
    <n v="3"/>
    <x v="2"/>
    <x v="283"/>
    <x v="283"/>
    <x v="0"/>
    <s v="United States"/>
    <s v="Oceanside"/>
    <s v="New York"/>
    <n v="11572"/>
    <x v="3"/>
    <x v="395"/>
    <x v="1"/>
    <x v="2"/>
    <x v="396"/>
    <n v="6.3"/>
    <n v="2"/>
    <n v="0"/>
    <n v="3.024"/>
  </r>
  <r>
    <x v="732"/>
    <s v="CA-2017-131954"/>
    <d v="2017-01-21T00:00:00"/>
    <n v="2017"/>
    <s v="Januari"/>
    <n v="21"/>
    <x v="1"/>
    <x v="284"/>
    <x v="284"/>
    <x v="2"/>
    <s v="United States"/>
    <s v="Seattle"/>
    <s v="Washington"/>
    <n v="98115"/>
    <x v="1"/>
    <x v="459"/>
    <x v="1"/>
    <x v="4"/>
    <x v="460"/>
    <n v="242.94"/>
    <n v="3"/>
    <n v="0"/>
    <n v="9.7175999999999902"/>
  </r>
  <r>
    <x v="733"/>
    <s v="CA-2017-131954"/>
    <d v="2017-01-21T00:00:00"/>
    <n v="2017"/>
    <s v="Januari"/>
    <n v="21"/>
    <x v="1"/>
    <x v="284"/>
    <x v="284"/>
    <x v="2"/>
    <s v="United States"/>
    <s v="Seattle"/>
    <s v="Washington"/>
    <n v="98115"/>
    <x v="1"/>
    <x v="603"/>
    <x v="2"/>
    <x v="11"/>
    <x v="603"/>
    <n v="179.97"/>
    <n v="3"/>
    <n v="0"/>
    <n v="86.385600000000011"/>
  </r>
  <r>
    <x v="734"/>
    <s v="CA-2017-131954"/>
    <d v="2017-01-21T00:00:00"/>
    <n v="2017"/>
    <s v="Januari"/>
    <n v="21"/>
    <x v="1"/>
    <x v="284"/>
    <x v="284"/>
    <x v="2"/>
    <s v="United States"/>
    <s v="Seattle"/>
    <s v="Washington"/>
    <n v="98115"/>
    <x v="1"/>
    <x v="350"/>
    <x v="1"/>
    <x v="8"/>
    <x v="350"/>
    <n v="99.695999999999998"/>
    <n v="6"/>
    <n v="0.2"/>
    <n v="33.647399999999998"/>
  </r>
  <r>
    <x v="735"/>
    <s v="CA-2017-131954"/>
    <d v="2017-01-21T00:00:00"/>
    <n v="2017"/>
    <s v="Januari"/>
    <n v="21"/>
    <x v="1"/>
    <x v="284"/>
    <x v="284"/>
    <x v="2"/>
    <s v="United States"/>
    <s v="Seattle"/>
    <s v="Washington"/>
    <n v="98115"/>
    <x v="1"/>
    <x v="44"/>
    <x v="1"/>
    <x v="8"/>
    <x v="44"/>
    <n v="27.936000000000003"/>
    <n v="4"/>
    <n v="0.2"/>
    <n v="9.4283999999999963"/>
  </r>
  <r>
    <x v="736"/>
    <s v="CA-2017-131954"/>
    <d v="2017-01-21T00:00:00"/>
    <n v="2017"/>
    <s v="Januari"/>
    <n v="21"/>
    <x v="1"/>
    <x v="284"/>
    <x v="284"/>
    <x v="2"/>
    <s v="United States"/>
    <s v="Seattle"/>
    <s v="Washington"/>
    <n v="98115"/>
    <x v="1"/>
    <x v="604"/>
    <x v="0"/>
    <x v="0"/>
    <x v="604"/>
    <n v="84.98"/>
    <n v="1"/>
    <n v="0"/>
    <n v="18.695599999999999"/>
  </r>
  <r>
    <x v="737"/>
    <s v="CA-2017-131954"/>
    <d v="2017-01-21T00:00:00"/>
    <n v="2017"/>
    <s v="Januari"/>
    <n v="21"/>
    <x v="1"/>
    <x v="284"/>
    <x v="284"/>
    <x v="2"/>
    <s v="United States"/>
    <s v="Seattle"/>
    <s v="Washington"/>
    <n v="98115"/>
    <x v="1"/>
    <x v="605"/>
    <x v="1"/>
    <x v="8"/>
    <x v="605"/>
    <n v="18.72"/>
    <n v="5"/>
    <n v="0.2"/>
    <n v="6.5519999999999996"/>
  </r>
  <r>
    <x v="738"/>
    <s v="CA-2014-132500"/>
    <d v="2014-09-08T00:00:00"/>
    <n v="2014"/>
    <s v="September"/>
    <n v="8"/>
    <x v="1"/>
    <x v="47"/>
    <x v="47"/>
    <x v="0"/>
    <s v="United States"/>
    <s v="San Francisco"/>
    <s v="California"/>
    <n v="94110"/>
    <x v="1"/>
    <x v="606"/>
    <x v="2"/>
    <x v="11"/>
    <x v="606"/>
    <n v="49.98"/>
    <n v="2"/>
    <n v="0"/>
    <n v="8.4965999999999937"/>
  </r>
  <r>
    <x v="739"/>
    <s v="CA-2014-112326"/>
    <d v="2014-01-04T00:00:00"/>
    <n v="2014"/>
    <s v="Januari"/>
    <n v="4"/>
    <x v="1"/>
    <x v="285"/>
    <x v="285"/>
    <x v="2"/>
    <s v="United States"/>
    <s v="Naperville"/>
    <s v="Illinois"/>
    <n v="60540"/>
    <x v="2"/>
    <x v="607"/>
    <x v="1"/>
    <x v="2"/>
    <x v="607"/>
    <n v="11.784000000000001"/>
    <n v="3"/>
    <n v="0.2"/>
    <n v="4.2716999999999992"/>
  </r>
  <r>
    <x v="740"/>
    <s v="CA-2014-112326"/>
    <d v="2014-01-04T00:00:00"/>
    <n v="2014"/>
    <s v="Januari"/>
    <n v="4"/>
    <x v="1"/>
    <x v="285"/>
    <x v="285"/>
    <x v="2"/>
    <s v="United States"/>
    <s v="Naperville"/>
    <s v="Illinois"/>
    <n v="60540"/>
    <x v="2"/>
    <x v="418"/>
    <x v="1"/>
    <x v="4"/>
    <x v="418"/>
    <n v="272.73599999999999"/>
    <n v="3"/>
    <n v="0.2"/>
    <n v="-64.774800000000013"/>
  </r>
  <r>
    <x v="741"/>
    <s v="CA-2014-112326"/>
    <d v="2014-01-04T00:00:00"/>
    <n v="2014"/>
    <s v="Januari"/>
    <n v="4"/>
    <x v="1"/>
    <x v="285"/>
    <x v="285"/>
    <x v="2"/>
    <s v="United States"/>
    <s v="Naperville"/>
    <s v="Illinois"/>
    <n v="60540"/>
    <x v="2"/>
    <x v="608"/>
    <x v="1"/>
    <x v="8"/>
    <x v="608"/>
    <n v="3.5399999999999991"/>
    <n v="2"/>
    <n v="0.8"/>
    <n v="-5.4870000000000001"/>
  </r>
  <r>
    <x v="742"/>
    <s v="US-2016-146710"/>
    <d v="2016-08-27T00:00:00"/>
    <n v="2016"/>
    <s v="Agustus"/>
    <n v="27"/>
    <x v="1"/>
    <x v="286"/>
    <x v="286"/>
    <x v="0"/>
    <s v="United States"/>
    <s v="Dallas"/>
    <s v="Texas"/>
    <n v="75220"/>
    <x v="2"/>
    <x v="505"/>
    <x v="1"/>
    <x v="14"/>
    <x v="505"/>
    <n v="51.52000000000001"/>
    <n v="5"/>
    <n v="0.2"/>
    <n v="-10.948000000000002"/>
  </r>
  <r>
    <x v="743"/>
    <s v="US-2016-146710"/>
    <d v="2016-08-27T00:00:00"/>
    <n v="2016"/>
    <s v="Agustus"/>
    <n v="27"/>
    <x v="1"/>
    <x v="286"/>
    <x v="286"/>
    <x v="0"/>
    <s v="United States"/>
    <s v="Dallas"/>
    <s v="Texas"/>
    <n v="75220"/>
    <x v="2"/>
    <x v="249"/>
    <x v="1"/>
    <x v="10"/>
    <x v="250"/>
    <n v="3.5280000000000005"/>
    <n v="1"/>
    <n v="0.2"/>
    <n v="1.1465999999999998"/>
  </r>
  <r>
    <x v="744"/>
    <s v="US-2016-146710"/>
    <d v="2016-08-27T00:00:00"/>
    <n v="2016"/>
    <s v="Agustus"/>
    <n v="27"/>
    <x v="1"/>
    <x v="286"/>
    <x v="286"/>
    <x v="0"/>
    <s v="United States"/>
    <s v="Dallas"/>
    <s v="Texas"/>
    <n v="75220"/>
    <x v="2"/>
    <x v="609"/>
    <x v="1"/>
    <x v="10"/>
    <x v="609"/>
    <n v="4.6240000000000006"/>
    <n v="1"/>
    <n v="0.2"/>
    <n v="1.6762000000000001"/>
  </r>
  <r>
    <x v="745"/>
    <s v="US-2016-146710"/>
    <d v="2016-08-27T00:00:00"/>
    <n v="2016"/>
    <s v="Agustus"/>
    <n v="27"/>
    <x v="1"/>
    <x v="286"/>
    <x v="286"/>
    <x v="0"/>
    <s v="United States"/>
    <s v="Dallas"/>
    <s v="Texas"/>
    <n v="75220"/>
    <x v="2"/>
    <x v="610"/>
    <x v="1"/>
    <x v="14"/>
    <x v="610"/>
    <n v="55.167999999999999"/>
    <n v="4"/>
    <n v="0.2"/>
    <n v="6.2063999999999897"/>
  </r>
  <r>
    <x v="746"/>
    <s v="CA-2014-124429"/>
    <d v="2014-05-27T00:00:00"/>
    <n v="2014"/>
    <s v="Mei"/>
    <n v="27"/>
    <x v="3"/>
    <x v="186"/>
    <x v="186"/>
    <x v="1"/>
    <s v="United States"/>
    <s v="San Diego"/>
    <s v="California"/>
    <n v="92105"/>
    <x v="1"/>
    <x v="223"/>
    <x v="0"/>
    <x v="3"/>
    <x v="224"/>
    <n v="567.12"/>
    <n v="10"/>
    <n v="0.2"/>
    <n v="-28.355999999999952"/>
  </r>
  <r>
    <x v="747"/>
    <s v="CA-2014-124429"/>
    <d v="2014-05-27T00:00:00"/>
    <n v="2014"/>
    <s v="Mei"/>
    <n v="27"/>
    <x v="3"/>
    <x v="186"/>
    <x v="186"/>
    <x v="1"/>
    <s v="United States"/>
    <s v="San Diego"/>
    <s v="California"/>
    <n v="92105"/>
    <x v="1"/>
    <x v="435"/>
    <x v="1"/>
    <x v="4"/>
    <x v="435"/>
    <n v="359.32"/>
    <n v="4"/>
    <n v="0"/>
    <n v="7.1863999999999919"/>
  </r>
  <r>
    <x v="748"/>
    <s v="CA-2016-150889"/>
    <d v="2016-03-20T00:00:00"/>
    <n v="2016"/>
    <s v="Maret"/>
    <n v="20"/>
    <x v="0"/>
    <x v="287"/>
    <x v="287"/>
    <x v="0"/>
    <s v="United States"/>
    <s v="Evanston"/>
    <s v="Illinois"/>
    <n v="60201"/>
    <x v="2"/>
    <x v="611"/>
    <x v="2"/>
    <x v="7"/>
    <x v="611"/>
    <n v="11.992000000000001"/>
    <n v="1"/>
    <n v="0.2"/>
    <n v="0.89939999999999909"/>
  </r>
  <r>
    <x v="749"/>
    <s v="CA-2017-126074"/>
    <d v="2017-10-02T00:00:00"/>
    <n v="2017"/>
    <s v="Oktober"/>
    <n v="2"/>
    <x v="1"/>
    <x v="288"/>
    <x v="288"/>
    <x v="0"/>
    <s v="United States"/>
    <s v="Trenton"/>
    <s v="Michigan"/>
    <n v="48183"/>
    <x v="2"/>
    <x v="612"/>
    <x v="1"/>
    <x v="8"/>
    <x v="612"/>
    <n v="58.050000000000004"/>
    <n v="3"/>
    <n v="0"/>
    <n v="26.702999999999999"/>
  </r>
  <r>
    <x v="750"/>
    <s v="CA-2017-126074"/>
    <d v="2017-10-02T00:00:00"/>
    <n v="2017"/>
    <s v="Oktober"/>
    <n v="2"/>
    <x v="1"/>
    <x v="288"/>
    <x v="288"/>
    <x v="0"/>
    <s v="United States"/>
    <s v="Trenton"/>
    <s v="Michigan"/>
    <n v="48183"/>
    <x v="2"/>
    <x v="613"/>
    <x v="0"/>
    <x v="5"/>
    <x v="613"/>
    <n v="157.74"/>
    <n v="11"/>
    <n v="0"/>
    <n v="56.7864"/>
  </r>
  <r>
    <x v="751"/>
    <s v="CA-2017-126074"/>
    <d v="2017-10-02T00:00:00"/>
    <n v="2017"/>
    <s v="Oktober"/>
    <n v="2"/>
    <x v="1"/>
    <x v="288"/>
    <x v="288"/>
    <x v="0"/>
    <s v="United States"/>
    <s v="Trenton"/>
    <s v="Michigan"/>
    <n v="48183"/>
    <x v="2"/>
    <x v="359"/>
    <x v="1"/>
    <x v="6"/>
    <x v="359"/>
    <n v="56.980000000000004"/>
    <n v="7"/>
    <n v="0"/>
    <n v="22.792000000000002"/>
  </r>
  <r>
    <x v="752"/>
    <s v="CA-2017-126074"/>
    <d v="2017-10-02T00:00:00"/>
    <n v="2017"/>
    <s v="Oktober"/>
    <n v="2"/>
    <x v="1"/>
    <x v="288"/>
    <x v="288"/>
    <x v="0"/>
    <s v="United States"/>
    <s v="Trenton"/>
    <s v="Michigan"/>
    <n v="48183"/>
    <x v="2"/>
    <x v="614"/>
    <x v="1"/>
    <x v="8"/>
    <x v="614"/>
    <n v="2.88"/>
    <n v="1"/>
    <n v="0"/>
    <n v="1.4112"/>
  </r>
  <r>
    <x v="753"/>
    <s v="CA-2016-110499"/>
    <d v="2016-04-07T00:00:00"/>
    <n v="2016"/>
    <s v="April"/>
    <n v="7"/>
    <x v="2"/>
    <x v="289"/>
    <x v="289"/>
    <x v="1"/>
    <s v="United States"/>
    <s v="San Francisco"/>
    <s v="California"/>
    <n v="94110"/>
    <x v="1"/>
    <x v="615"/>
    <x v="2"/>
    <x v="16"/>
    <x v="615"/>
    <n v="1199.9760000000001"/>
    <n v="3"/>
    <n v="0.2"/>
    <n v="374.99249999999995"/>
  </r>
  <r>
    <x v="754"/>
    <s v="CA-2015-135272"/>
    <d v="2015-12-07T00:00:00"/>
    <n v="2015"/>
    <s v="Desember"/>
    <n v="7"/>
    <x v="1"/>
    <x v="234"/>
    <x v="234"/>
    <x v="0"/>
    <s v="United States"/>
    <s v="Los Angeles"/>
    <s v="California"/>
    <n v="90036"/>
    <x v="1"/>
    <x v="561"/>
    <x v="0"/>
    <x v="5"/>
    <x v="560"/>
    <n v="79.92"/>
    <n v="4"/>
    <n v="0"/>
    <n v="28.7712"/>
  </r>
  <r>
    <x v="755"/>
    <s v="CA-2016-140928"/>
    <d v="2016-09-18T00:00:00"/>
    <n v="2016"/>
    <s v="September"/>
    <n v="18"/>
    <x v="1"/>
    <x v="240"/>
    <x v="240"/>
    <x v="1"/>
    <s v="United States"/>
    <s v="Jacksonville"/>
    <s v="Florida"/>
    <n v="32216"/>
    <x v="0"/>
    <x v="616"/>
    <x v="0"/>
    <x v="3"/>
    <x v="616"/>
    <n v="383.43799999999999"/>
    <n v="4"/>
    <n v="0.45"/>
    <n v="-167.3184"/>
  </r>
  <r>
    <x v="756"/>
    <s v="CA-2014-106803"/>
    <d v="2014-12-29T00:00:00"/>
    <n v="2014"/>
    <s v="Desember"/>
    <n v="29"/>
    <x v="1"/>
    <x v="290"/>
    <x v="290"/>
    <x v="0"/>
    <s v="United States"/>
    <s v="Cottage Grove"/>
    <s v="Minnesota"/>
    <n v="55016"/>
    <x v="2"/>
    <x v="576"/>
    <x v="1"/>
    <x v="4"/>
    <x v="576"/>
    <n v="24.56"/>
    <n v="2"/>
    <n v="0"/>
    <n v="6.8767999999999994"/>
  </r>
  <r>
    <x v="757"/>
    <s v="CA-2014-106803"/>
    <d v="2014-12-29T00:00:00"/>
    <n v="2014"/>
    <s v="Desember"/>
    <n v="29"/>
    <x v="1"/>
    <x v="290"/>
    <x v="290"/>
    <x v="0"/>
    <s v="United States"/>
    <s v="Cottage Grove"/>
    <s v="Minnesota"/>
    <n v="55016"/>
    <x v="2"/>
    <x v="538"/>
    <x v="2"/>
    <x v="11"/>
    <x v="538"/>
    <n v="119.8"/>
    <n v="4"/>
    <n v="0"/>
    <n v="47.92"/>
  </r>
  <r>
    <x v="758"/>
    <s v="CA-2017-117240"/>
    <d v="2017-07-23T00:00:00"/>
    <n v="2017"/>
    <s v="Juli"/>
    <n v="23"/>
    <x v="1"/>
    <x v="291"/>
    <x v="291"/>
    <x v="1"/>
    <s v="United States"/>
    <s v="New York City"/>
    <s v="New York"/>
    <n v="10009"/>
    <x v="3"/>
    <x v="520"/>
    <x v="1"/>
    <x v="8"/>
    <x v="520"/>
    <n v="13.128"/>
    <n v="3"/>
    <n v="0.2"/>
    <n v="4.2665999999999986"/>
  </r>
  <r>
    <x v="759"/>
    <s v="CA-2017-133333"/>
    <d v="2017-09-18T00:00:00"/>
    <n v="2017"/>
    <s v="September"/>
    <n v="18"/>
    <x v="1"/>
    <x v="292"/>
    <x v="292"/>
    <x v="1"/>
    <s v="United States"/>
    <s v="Green Bay"/>
    <s v="Wisconsin"/>
    <n v="54302"/>
    <x v="2"/>
    <x v="126"/>
    <x v="1"/>
    <x v="10"/>
    <x v="562"/>
    <n v="22.72"/>
    <n v="4"/>
    <n v="0"/>
    <n v="10.223999999999998"/>
  </r>
  <r>
    <x v="760"/>
    <s v="CA-2015-112319"/>
    <d v="2015-08-31T00:00:00"/>
    <n v="2015"/>
    <s v="Agustus"/>
    <n v="31"/>
    <x v="1"/>
    <x v="239"/>
    <x v="239"/>
    <x v="0"/>
    <s v="United States"/>
    <s v="Los Angeles"/>
    <s v="California"/>
    <n v="90004"/>
    <x v="1"/>
    <x v="490"/>
    <x v="1"/>
    <x v="10"/>
    <x v="490"/>
    <n v="58.320000000000007"/>
    <n v="9"/>
    <n v="0"/>
    <n v="27.993600000000001"/>
  </r>
  <r>
    <x v="761"/>
    <s v="CA-2017-126046"/>
    <d v="2017-11-03T00:00:00"/>
    <n v="2017"/>
    <s v="November"/>
    <n v="3"/>
    <x v="1"/>
    <x v="36"/>
    <x v="36"/>
    <x v="1"/>
    <s v="United States"/>
    <s v="Atlanta"/>
    <s v="Georgia"/>
    <n v="30318"/>
    <x v="0"/>
    <x v="617"/>
    <x v="1"/>
    <x v="2"/>
    <x v="617"/>
    <n v="12.39"/>
    <n v="3"/>
    <n v="0"/>
    <n v="5.6993999999999998"/>
  </r>
  <r>
    <x v="762"/>
    <s v="CA-2015-114923"/>
    <d v="2015-02-08T00:00:00"/>
    <n v="2015"/>
    <s v="Februari"/>
    <n v="8"/>
    <x v="1"/>
    <x v="293"/>
    <x v="293"/>
    <x v="0"/>
    <s v="United States"/>
    <s v="Columbus"/>
    <s v="Ohio"/>
    <n v="43229"/>
    <x v="3"/>
    <x v="160"/>
    <x v="2"/>
    <x v="7"/>
    <x v="161"/>
    <n v="107.982"/>
    <n v="3"/>
    <n v="0.4"/>
    <n v="-26.995499999999993"/>
  </r>
  <r>
    <x v="763"/>
    <s v="CA-2014-162775"/>
    <d v="2014-01-13T00:00:00"/>
    <n v="2014"/>
    <s v="Januari"/>
    <n v="13"/>
    <x v="0"/>
    <x v="294"/>
    <x v="294"/>
    <x v="1"/>
    <s v="United States"/>
    <s v="Bossier City"/>
    <s v="Louisiana"/>
    <n v="71111"/>
    <x v="0"/>
    <x v="152"/>
    <x v="1"/>
    <x v="12"/>
    <x v="153"/>
    <n v="11.36"/>
    <n v="2"/>
    <n v="0"/>
    <n v="5.3391999999999991"/>
  </r>
  <r>
    <x v="764"/>
    <s v="CA-2014-162775"/>
    <d v="2014-01-13T00:00:00"/>
    <n v="2014"/>
    <s v="Januari"/>
    <n v="13"/>
    <x v="0"/>
    <x v="294"/>
    <x v="294"/>
    <x v="1"/>
    <s v="United States"/>
    <s v="Bossier City"/>
    <s v="Louisiana"/>
    <n v="71111"/>
    <x v="0"/>
    <x v="618"/>
    <x v="1"/>
    <x v="12"/>
    <x v="618"/>
    <n v="50.94"/>
    <n v="3"/>
    <n v="0"/>
    <n v="25.47"/>
  </r>
  <r>
    <x v="765"/>
    <s v="CA-2014-162775"/>
    <d v="2014-01-13T00:00:00"/>
    <n v="2014"/>
    <s v="Januari"/>
    <n v="13"/>
    <x v="0"/>
    <x v="294"/>
    <x v="294"/>
    <x v="1"/>
    <s v="United States"/>
    <s v="Bossier City"/>
    <s v="Louisiana"/>
    <n v="71111"/>
    <x v="0"/>
    <x v="619"/>
    <x v="2"/>
    <x v="11"/>
    <x v="619"/>
    <n v="646.74"/>
    <n v="6"/>
    <n v="0"/>
    <n v="258.69600000000003"/>
  </r>
  <r>
    <x v="766"/>
    <s v="CA-2014-162775"/>
    <d v="2014-01-13T00:00:00"/>
    <n v="2014"/>
    <s v="Januari"/>
    <n v="13"/>
    <x v="0"/>
    <x v="294"/>
    <x v="294"/>
    <x v="1"/>
    <s v="United States"/>
    <s v="Bossier City"/>
    <s v="Louisiana"/>
    <n v="71111"/>
    <x v="0"/>
    <x v="620"/>
    <x v="1"/>
    <x v="8"/>
    <x v="620"/>
    <n v="5.64"/>
    <n v="3"/>
    <n v="0"/>
    <n v="2.7071999999999994"/>
  </r>
  <r>
    <x v="767"/>
    <s v="CA-2014-162775"/>
    <d v="2014-01-13T00:00:00"/>
    <n v="2014"/>
    <s v="Januari"/>
    <n v="13"/>
    <x v="0"/>
    <x v="294"/>
    <x v="294"/>
    <x v="1"/>
    <s v="United States"/>
    <s v="Bossier City"/>
    <s v="Louisiana"/>
    <n v="71111"/>
    <x v="0"/>
    <x v="621"/>
    <x v="1"/>
    <x v="4"/>
    <x v="621"/>
    <n v="572.58000000000004"/>
    <n v="6"/>
    <n v="0"/>
    <n v="34.354799999999955"/>
  </r>
  <r>
    <x v="768"/>
    <s v="CA-2014-106810"/>
    <d v="2014-05-14T00:00:00"/>
    <n v="2014"/>
    <s v="Mei"/>
    <n v="14"/>
    <x v="1"/>
    <x v="295"/>
    <x v="295"/>
    <x v="1"/>
    <s v="United States"/>
    <s v="Saint Petersburg"/>
    <s v="Florida"/>
    <n v="33710"/>
    <x v="0"/>
    <x v="622"/>
    <x v="0"/>
    <x v="5"/>
    <x v="622"/>
    <n v="310.88000000000005"/>
    <n v="2"/>
    <n v="0.2"/>
    <n v="23.315999999999988"/>
  </r>
  <r>
    <x v="769"/>
    <s v="CA-2016-157245"/>
    <d v="2016-05-19T00:00:00"/>
    <n v="2016"/>
    <s v="Mei"/>
    <n v="19"/>
    <x v="1"/>
    <x v="97"/>
    <x v="97"/>
    <x v="0"/>
    <s v="United States"/>
    <s v="Arlington"/>
    <s v="Virginia"/>
    <n v="22204"/>
    <x v="0"/>
    <x v="623"/>
    <x v="0"/>
    <x v="1"/>
    <x v="623"/>
    <n v="641.96"/>
    <n v="2"/>
    <n v="0"/>
    <n v="179.74880000000002"/>
  </r>
  <r>
    <x v="770"/>
    <s v="CA-2017-104220"/>
    <d v="2017-01-30T00:00:00"/>
    <n v="2017"/>
    <s v="Januari"/>
    <n v="30"/>
    <x v="1"/>
    <x v="296"/>
    <x v="296"/>
    <x v="1"/>
    <s v="United States"/>
    <s v="Des Moines"/>
    <s v="Iowa"/>
    <n v="50315"/>
    <x v="2"/>
    <x v="624"/>
    <x v="1"/>
    <x v="8"/>
    <x v="624"/>
    <n v="18.28"/>
    <n v="2"/>
    <n v="0"/>
    <n v="9.14"/>
  </r>
  <r>
    <x v="771"/>
    <s v="CA-2017-104220"/>
    <d v="2017-01-30T00:00:00"/>
    <n v="2017"/>
    <s v="Januari"/>
    <n v="30"/>
    <x v="1"/>
    <x v="296"/>
    <x v="296"/>
    <x v="1"/>
    <s v="United States"/>
    <s v="Des Moines"/>
    <s v="Iowa"/>
    <n v="50315"/>
    <x v="2"/>
    <x v="302"/>
    <x v="2"/>
    <x v="7"/>
    <x v="302"/>
    <n v="207"/>
    <n v="3"/>
    <n v="0"/>
    <n v="51.75"/>
  </r>
  <r>
    <x v="772"/>
    <s v="CA-2017-104220"/>
    <d v="2017-01-30T00:00:00"/>
    <n v="2017"/>
    <s v="Januari"/>
    <n v="30"/>
    <x v="1"/>
    <x v="296"/>
    <x v="296"/>
    <x v="1"/>
    <s v="United States"/>
    <s v="Des Moines"/>
    <s v="Iowa"/>
    <n v="50315"/>
    <x v="2"/>
    <x v="625"/>
    <x v="1"/>
    <x v="8"/>
    <x v="625"/>
    <n v="32.35"/>
    <n v="5"/>
    <n v="0"/>
    <n v="16.175000000000001"/>
  </r>
  <r>
    <x v="773"/>
    <s v="CA-2017-104220"/>
    <d v="2017-01-30T00:00:00"/>
    <n v="2017"/>
    <s v="Januari"/>
    <n v="30"/>
    <x v="1"/>
    <x v="296"/>
    <x v="296"/>
    <x v="1"/>
    <s v="United States"/>
    <s v="Des Moines"/>
    <s v="Iowa"/>
    <n v="50315"/>
    <x v="2"/>
    <x v="8"/>
    <x v="1"/>
    <x v="8"/>
    <x v="8"/>
    <n v="7.71"/>
    <n v="1"/>
    <n v="0"/>
    <n v="3.4695"/>
  </r>
  <r>
    <x v="774"/>
    <s v="CA-2017-104220"/>
    <d v="2017-01-30T00:00:00"/>
    <n v="2017"/>
    <s v="Januari"/>
    <n v="30"/>
    <x v="1"/>
    <x v="296"/>
    <x v="296"/>
    <x v="1"/>
    <s v="United States"/>
    <s v="Des Moines"/>
    <s v="Iowa"/>
    <n v="50315"/>
    <x v="2"/>
    <x v="626"/>
    <x v="1"/>
    <x v="6"/>
    <x v="626"/>
    <n v="40.299999999999997"/>
    <n v="2"/>
    <n v="0"/>
    <n v="10.881"/>
  </r>
  <r>
    <x v="775"/>
    <s v="CA-2017-104220"/>
    <d v="2017-01-30T00:00:00"/>
    <n v="2017"/>
    <s v="Januari"/>
    <n v="30"/>
    <x v="1"/>
    <x v="296"/>
    <x v="296"/>
    <x v="1"/>
    <s v="United States"/>
    <s v="Des Moines"/>
    <s v="Iowa"/>
    <n v="50315"/>
    <x v="2"/>
    <x v="627"/>
    <x v="0"/>
    <x v="5"/>
    <x v="627"/>
    <n v="34.580000000000005"/>
    <n v="7"/>
    <n v="0"/>
    <n v="14.523600000000002"/>
  </r>
  <r>
    <x v="776"/>
    <s v="CA-2014-165974"/>
    <d v="2014-06-29T00:00:00"/>
    <n v="2014"/>
    <s v="Juni"/>
    <n v="29"/>
    <x v="1"/>
    <x v="297"/>
    <x v="297"/>
    <x v="0"/>
    <s v="United States"/>
    <s v="Cincinnati"/>
    <s v="Ohio"/>
    <n v="45231"/>
    <x v="3"/>
    <x v="628"/>
    <x v="1"/>
    <x v="6"/>
    <x v="628"/>
    <n v="32.76"/>
    <n v="7"/>
    <n v="0.2"/>
    <n v="3.6854999999999958"/>
  </r>
  <r>
    <x v="777"/>
    <s v="CA-2015-144267"/>
    <d v="2015-08-21T00:00:00"/>
    <n v="2015"/>
    <s v="Agustus"/>
    <n v="21"/>
    <x v="2"/>
    <x v="125"/>
    <x v="125"/>
    <x v="2"/>
    <s v="United States"/>
    <s v="San Francisco"/>
    <s v="California"/>
    <n v="94110"/>
    <x v="1"/>
    <x v="629"/>
    <x v="0"/>
    <x v="1"/>
    <x v="629"/>
    <n v="544.00800000000004"/>
    <n v="3"/>
    <n v="0.2"/>
    <n v="40.800600000000003"/>
  </r>
  <r>
    <x v="778"/>
    <s v="CA-2015-144267"/>
    <d v="2015-08-21T00:00:00"/>
    <n v="2015"/>
    <s v="Agustus"/>
    <n v="21"/>
    <x v="2"/>
    <x v="125"/>
    <x v="125"/>
    <x v="2"/>
    <s v="United States"/>
    <s v="San Francisco"/>
    <s v="California"/>
    <n v="94110"/>
    <x v="1"/>
    <x v="368"/>
    <x v="1"/>
    <x v="10"/>
    <x v="369"/>
    <n v="59.94"/>
    <n v="3"/>
    <n v="0"/>
    <n v="28.171799999999998"/>
  </r>
  <r>
    <x v="779"/>
    <s v="CA-2015-144267"/>
    <d v="2015-08-21T00:00:00"/>
    <n v="2015"/>
    <s v="Agustus"/>
    <n v="21"/>
    <x v="2"/>
    <x v="125"/>
    <x v="125"/>
    <x v="2"/>
    <s v="United States"/>
    <s v="San Francisco"/>
    <s v="California"/>
    <n v="94110"/>
    <x v="1"/>
    <x v="358"/>
    <x v="1"/>
    <x v="10"/>
    <x v="358"/>
    <n v="23.92"/>
    <n v="4"/>
    <n v="0"/>
    <n v="11.720800000000001"/>
  </r>
  <r>
    <x v="780"/>
    <s v="CA-2015-144267"/>
    <d v="2015-08-21T00:00:00"/>
    <n v="2015"/>
    <s v="Agustus"/>
    <n v="21"/>
    <x v="2"/>
    <x v="125"/>
    <x v="125"/>
    <x v="2"/>
    <s v="United States"/>
    <s v="San Francisco"/>
    <s v="California"/>
    <n v="94110"/>
    <x v="1"/>
    <x v="630"/>
    <x v="1"/>
    <x v="10"/>
    <x v="630"/>
    <n v="4.28"/>
    <n v="1"/>
    <n v="0"/>
    <n v="1.9259999999999997"/>
  </r>
  <r>
    <x v="781"/>
    <s v="US-2015-157014"/>
    <d v="2015-10-03T00:00:00"/>
    <n v="2015"/>
    <s v="Oktober"/>
    <n v="3"/>
    <x v="0"/>
    <x v="298"/>
    <x v="298"/>
    <x v="0"/>
    <s v="United States"/>
    <s v="Columbus"/>
    <s v="Ohio"/>
    <n v="43229"/>
    <x v="3"/>
    <x v="410"/>
    <x v="1"/>
    <x v="8"/>
    <x v="410"/>
    <n v="32.07"/>
    <n v="5"/>
    <n v="0.7"/>
    <n v="-22.448999999999991"/>
  </r>
  <r>
    <x v="782"/>
    <s v="US-2015-157014"/>
    <d v="2015-10-03T00:00:00"/>
    <n v="2015"/>
    <s v="Oktober"/>
    <n v="3"/>
    <x v="0"/>
    <x v="298"/>
    <x v="298"/>
    <x v="0"/>
    <s v="United States"/>
    <s v="Columbus"/>
    <s v="Ohio"/>
    <n v="43229"/>
    <x v="3"/>
    <x v="46"/>
    <x v="2"/>
    <x v="11"/>
    <x v="46"/>
    <n v="24"/>
    <n v="2"/>
    <n v="0.2"/>
    <n v="-2.6999999999999993"/>
  </r>
  <r>
    <x v="783"/>
    <s v="US-2015-157014"/>
    <d v="2015-10-03T00:00:00"/>
    <n v="2015"/>
    <s v="Oktober"/>
    <n v="3"/>
    <x v="0"/>
    <x v="298"/>
    <x v="298"/>
    <x v="0"/>
    <s v="United States"/>
    <s v="Columbus"/>
    <s v="Ohio"/>
    <n v="43229"/>
    <x v="3"/>
    <x v="631"/>
    <x v="0"/>
    <x v="0"/>
    <x v="631"/>
    <n v="35.49"/>
    <n v="1"/>
    <n v="0.5"/>
    <n v="-15.615600000000001"/>
  </r>
  <r>
    <x v="784"/>
    <s v="US-2015-157014"/>
    <d v="2015-10-03T00:00:00"/>
    <n v="2015"/>
    <s v="Oktober"/>
    <n v="3"/>
    <x v="0"/>
    <x v="298"/>
    <x v="298"/>
    <x v="0"/>
    <s v="United States"/>
    <s v="Columbus"/>
    <s v="Ohio"/>
    <n v="43229"/>
    <x v="3"/>
    <x v="632"/>
    <x v="2"/>
    <x v="11"/>
    <x v="632"/>
    <n v="47.984000000000002"/>
    <n v="2"/>
    <n v="0.2"/>
    <n v="0.59979999999999656"/>
  </r>
  <r>
    <x v="785"/>
    <s v="CA-2015-154921"/>
    <d v="2015-05-23T00:00:00"/>
    <n v="2015"/>
    <s v="Mei"/>
    <n v="23"/>
    <x v="1"/>
    <x v="105"/>
    <x v="105"/>
    <x v="1"/>
    <s v="United States"/>
    <s v="Columbia"/>
    <s v="South Carolina"/>
    <n v="29203"/>
    <x v="0"/>
    <x v="633"/>
    <x v="1"/>
    <x v="12"/>
    <x v="633"/>
    <n v="186.69"/>
    <n v="3"/>
    <n v="0"/>
    <n v="87.744299999999981"/>
  </r>
  <r>
    <x v="786"/>
    <s v="CA-2017-129567"/>
    <d v="2017-03-17T00:00:00"/>
    <n v="2017"/>
    <s v="Maret"/>
    <n v="17"/>
    <x v="0"/>
    <x v="52"/>
    <x v="52"/>
    <x v="0"/>
    <s v="United States"/>
    <s v="Lancaster"/>
    <s v="California"/>
    <n v="93534"/>
    <x v="1"/>
    <x v="634"/>
    <x v="1"/>
    <x v="8"/>
    <x v="634"/>
    <n v="17.456"/>
    <n v="2"/>
    <n v="0.2"/>
    <n v="5.8914"/>
  </r>
  <r>
    <x v="787"/>
    <s v="CA-2015-154620"/>
    <d v="2015-12-12T00:00:00"/>
    <n v="2015"/>
    <s v="Desember"/>
    <n v="12"/>
    <x v="1"/>
    <x v="299"/>
    <x v="299"/>
    <x v="0"/>
    <s v="United States"/>
    <s v="Lancaster"/>
    <s v="California"/>
    <n v="93534"/>
    <x v="1"/>
    <x v="635"/>
    <x v="0"/>
    <x v="1"/>
    <x v="635"/>
    <n v="348.92800000000005"/>
    <n v="2"/>
    <n v="0.2"/>
    <n v="34.89279999999998"/>
  </r>
  <r>
    <x v="788"/>
    <s v="CA-2015-115938"/>
    <d v="2015-06-26T00:00:00"/>
    <n v="2015"/>
    <s v="Juni"/>
    <n v="26"/>
    <x v="1"/>
    <x v="193"/>
    <x v="193"/>
    <x v="0"/>
    <s v="United States"/>
    <s v="Richmond"/>
    <s v="Virginia"/>
    <n v="23223"/>
    <x v="0"/>
    <x v="379"/>
    <x v="1"/>
    <x v="8"/>
    <x v="380"/>
    <n v="143.96"/>
    <n v="4"/>
    <n v="0"/>
    <n v="69.100800000000007"/>
  </r>
  <r>
    <x v="789"/>
    <s v="CA-2015-115938"/>
    <d v="2015-06-26T00:00:00"/>
    <n v="2015"/>
    <s v="Juni"/>
    <n v="26"/>
    <x v="1"/>
    <x v="193"/>
    <x v="193"/>
    <x v="0"/>
    <s v="United States"/>
    <s v="Richmond"/>
    <s v="Virginia"/>
    <n v="23223"/>
    <x v="0"/>
    <x v="421"/>
    <x v="1"/>
    <x v="4"/>
    <x v="421"/>
    <n v="15.42"/>
    <n v="1"/>
    <n v="0"/>
    <n v="4.1634000000000011"/>
  </r>
  <r>
    <x v="790"/>
    <s v="CA-2015-115938"/>
    <d v="2015-06-26T00:00:00"/>
    <n v="2015"/>
    <s v="Juni"/>
    <n v="26"/>
    <x v="1"/>
    <x v="193"/>
    <x v="193"/>
    <x v="0"/>
    <s v="United States"/>
    <s v="Richmond"/>
    <s v="Virginia"/>
    <n v="23223"/>
    <x v="0"/>
    <x v="636"/>
    <x v="1"/>
    <x v="8"/>
    <x v="636"/>
    <n v="43.04"/>
    <n v="8"/>
    <n v="0"/>
    <n v="21.089600000000001"/>
  </r>
  <r>
    <x v="791"/>
    <s v="CA-2015-115938"/>
    <d v="2015-06-26T00:00:00"/>
    <n v="2015"/>
    <s v="Juni"/>
    <n v="26"/>
    <x v="1"/>
    <x v="193"/>
    <x v="193"/>
    <x v="0"/>
    <s v="United States"/>
    <s v="Richmond"/>
    <s v="Virginia"/>
    <n v="23223"/>
    <x v="0"/>
    <x v="637"/>
    <x v="0"/>
    <x v="1"/>
    <x v="637"/>
    <n v="332.94"/>
    <n v="3"/>
    <n v="0"/>
    <n v="79.905599999999993"/>
  </r>
  <r>
    <x v="792"/>
    <s v="CA-2016-105256"/>
    <d v="2016-05-20T00:00:00"/>
    <n v="2016"/>
    <s v="Mei"/>
    <n v="20"/>
    <x v="3"/>
    <x v="300"/>
    <x v="300"/>
    <x v="0"/>
    <s v="United States"/>
    <s v="Asheville"/>
    <s v="North Carolina"/>
    <n v="28806"/>
    <x v="0"/>
    <x v="638"/>
    <x v="2"/>
    <x v="7"/>
    <x v="638"/>
    <n v="1363.96"/>
    <n v="5"/>
    <n v="0.2"/>
    <n v="85.247500000000002"/>
  </r>
  <r>
    <x v="793"/>
    <s v="CA-2014-156433"/>
    <d v="2014-09-20T00:00:00"/>
    <n v="2014"/>
    <s v="September"/>
    <n v="20"/>
    <x v="1"/>
    <x v="301"/>
    <x v="301"/>
    <x v="0"/>
    <s v="United States"/>
    <s v="San Francisco"/>
    <s v="California"/>
    <n v="94110"/>
    <x v="1"/>
    <x v="639"/>
    <x v="1"/>
    <x v="2"/>
    <x v="639"/>
    <n v="9.9600000000000009"/>
    <n v="2"/>
    <n v="0"/>
    <n v="4.5815999999999999"/>
  </r>
  <r>
    <x v="794"/>
    <s v="CA-2014-156433"/>
    <d v="2014-09-20T00:00:00"/>
    <n v="2014"/>
    <s v="September"/>
    <n v="20"/>
    <x v="1"/>
    <x v="301"/>
    <x v="301"/>
    <x v="0"/>
    <s v="United States"/>
    <s v="San Francisco"/>
    <s v="California"/>
    <n v="94110"/>
    <x v="1"/>
    <x v="362"/>
    <x v="1"/>
    <x v="10"/>
    <x v="362"/>
    <n v="21.72"/>
    <n v="4"/>
    <n v="0"/>
    <n v="10.642799999999999"/>
  </r>
  <r>
    <x v="795"/>
    <s v="CA-2017-151428"/>
    <d v="2017-09-21T00:00:00"/>
    <n v="2017"/>
    <s v="September"/>
    <n v="21"/>
    <x v="1"/>
    <x v="302"/>
    <x v="302"/>
    <x v="0"/>
    <s v="United States"/>
    <s v="Rochester"/>
    <s v="Minnesota"/>
    <n v="55901"/>
    <x v="2"/>
    <x v="614"/>
    <x v="1"/>
    <x v="8"/>
    <x v="614"/>
    <n v="20.16"/>
    <n v="7"/>
    <n v="0"/>
    <n v="9.8783999999999992"/>
  </r>
  <r>
    <x v="796"/>
    <s v="CA-2015-124653"/>
    <d v="2015-12-24T00:00:00"/>
    <n v="2015"/>
    <s v="Desember"/>
    <n v="24"/>
    <x v="2"/>
    <x v="106"/>
    <x v="106"/>
    <x v="1"/>
    <s v="United States"/>
    <s v="Rochester"/>
    <s v="New York"/>
    <n v="14609"/>
    <x v="3"/>
    <x v="640"/>
    <x v="1"/>
    <x v="10"/>
    <x v="640"/>
    <n v="132.79"/>
    <n v="7"/>
    <n v="0"/>
    <n v="63.739199999999997"/>
  </r>
  <r>
    <x v="797"/>
    <s v="CA-2015-124653"/>
    <d v="2015-12-24T00:00:00"/>
    <n v="2015"/>
    <s v="Desember"/>
    <n v="24"/>
    <x v="2"/>
    <x v="106"/>
    <x v="106"/>
    <x v="1"/>
    <s v="United States"/>
    <s v="Rochester"/>
    <s v="New York"/>
    <n v="14609"/>
    <x v="3"/>
    <x v="12"/>
    <x v="1"/>
    <x v="10"/>
    <x v="12"/>
    <n v="12.96"/>
    <n v="2"/>
    <n v="0"/>
    <n v="6.2208000000000006"/>
  </r>
  <r>
    <x v="798"/>
    <s v="CA-2015-124653"/>
    <d v="2015-12-24T00:00:00"/>
    <n v="2015"/>
    <s v="Desember"/>
    <n v="24"/>
    <x v="2"/>
    <x v="106"/>
    <x v="106"/>
    <x v="1"/>
    <s v="United States"/>
    <s v="Rochester"/>
    <s v="New York"/>
    <n v="14609"/>
    <x v="3"/>
    <x v="641"/>
    <x v="1"/>
    <x v="2"/>
    <x v="641"/>
    <n v="21.560000000000002"/>
    <n v="7"/>
    <n v="0"/>
    <n v="10.348799999999999"/>
  </r>
  <r>
    <x v="799"/>
    <s v="CA-2015-101910"/>
    <d v="2015-11-27T00:00:00"/>
    <n v="2015"/>
    <s v="November"/>
    <n v="27"/>
    <x v="1"/>
    <x v="303"/>
    <x v="303"/>
    <x v="0"/>
    <s v="United States"/>
    <s v="Lake Elsinore"/>
    <s v="California"/>
    <n v="92530"/>
    <x v="1"/>
    <x v="474"/>
    <x v="0"/>
    <x v="1"/>
    <x v="475"/>
    <n v="283.92"/>
    <n v="5"/>
    <n v="0.2"/>
    <n v="17.745000000000019"/>
  </r>
  <r>
    <x v="800"/>
    <s v="CA-2017-105809"/>
    <d v="2017-02-20T00:00:00"/>
    <n v="2017"/>
    <s v="Februari"/>
    <n v="20"/>
    <x v="2"/>
    <x v="304"/>
    <x v="304"/>
    <x v="1"/>
    <s v="United States"/>
    <s v="San Diego"/>
    <s v="California"/>
    <n v="92105"/>
    <x v="1"/>
    <x v="642"/>
    <x v="0"/>
    <x v="5"/>
    <x v="642"/>
    <n v="22.23"/>
    <n v="1"/>
    <n v="0"/>
    <n v="7.3358999999999988"/>
  </r>
  <r>
    <x v="801"/>
    <s v="CA-2017-105809"/>
    <d v="2017-02-20T00:00:00"/>
    <n v="2017"/>
    <s v="Februari"/>
    <n v="20"/>
    <x v="2"/>
    <x v="304"/>
    <x v="304"/>
    <x v="1"/>
    <s v="United States"/>
    <s v="San Diego"/>
    <s v="California"/>
    <n v="92105"/>
    <x v="1"/>
    <x v="233"/>
    <x v="2"/>
    <x v="7"/>
    <x v="234"/>
    <n v="215.96799999999999"/>
    <n v="2"/>
    <n v="0.2"/>
    <n v="18.897199999999991"/>
  </r>
  <r>
    <x v="802"/>
    <s v="CA-2016-136133"/>
    <d v="2016-08-18T00:00:00"/>
    <n v="2016"/>
    <s v="Agustus"/>
    <n v="18"/>
    <x v="0"/>
    <x v="304"/>
    <x v="304"/>
    <x v="1"/>
    <s v="United States"/>
    <s v="New York City"/>
    <s v="New York"/>
    <n v="10024"/>
    <x v="3"/>
    <x v="643"/>
    <x v="1"/>
    <x v="9"/>
    <x v="643"/>
    <n v="355.32"/>
    <n v="9"/>
    <n v="0"/>
    <n v="99.48960000000001"/>
  </r>
  <r>
    <x v="803"/>
    <s v="CA-2016-115504"/>
    <d v="2016-03-12T00:00:00"/>
    <n v="2016"/>
    <s v="Maret"/>
    <n v="12"/>
    <x v="1"/>
    <x v="305"/>
    <x v="305"/>
    <x v="1"/>
    <s v="United States"/>
    <s v="Monroe"/>
    <s v="Louisiana"/>
    <n v="71203"/>
    <x v="0"/>
    <x v="644"/>
    <x v="1"/>
    <x v="10"/>
    <x v="644"/>
    <n v="12.96"/>
    <n v="2"/>
    <n v="0"/>
    <n v="6.2208000000000006"/>
  </r>
  <r>
    <x v="804"/>
    <s v="CA-2017-135783"/>
    <d v="2017-04-22T00:00:00"/>
    <n v="2017"/>
    <s v="April"/>
    <n v="22"/>
    <x v="2"/>
    <x v="306"/>
    <x v="306"/>
    <x v="0"/>
    <s v="United States"/>
    <s v="San Francisco"/>
    <s v="California"/>
    <n v="94122"/>
    <x v="1"/>
    <x v="645"/>
    <x v="0"/>
    <x v="5"/>
    <x v="645"/>
    <n v="18.28"/>
    <n v="2"/>
    <n v="0"/>
    <n v="6.2151999999999994"/>
  </r>
  <r>
    <x v="805"/>
    <s v="CA-2014-134313"/>
    <d v="2014-11-01T00:00:00"/>
    <n v="2014"/>
    <s v="November"/>
    <n v="1"/>
    <x v="1"/>
    <x v="154"/>
    <x v="154"/>
    <x v="0"/>
    <s v="United States"/>
    <s v="Denver"/>
    <s v="Colorado"/>
    <n v="80219"/>
    <x v="1"/>
    <x v="646"/>
    <x v="1"/>
    <x v="6"/>
    <x v="646"/>
    <n v="43.176000000000002"/>
    <n v="3"/>
    <n v="0.2"/>
    <n v="4.3176000000000005"/>
  </r>
  <r>
    <x v="806"/>
    <s v="CA-2014-134313"/>
    <d v="2014-11-01T00:00:00"/>
    <n v="2014"/>
    <s v="November"/>
    <n v="1"/>
    <x v="1"/>
    <x v="154"/>
    <x v="154"/>
    <x v="0"/>
    <s v="United States"/>
    <s v="Denver"/>
    <s v="Colorado"/>
    <n v="80219"/>
    <x v="1"/>
    <x v="647"/>
    <x v="2"/>
    <x v="7"/>
    <x v="647"/>
    <n v="1983.9680000000001"/>
    <n v="4"/>
    <n v="0.2"/>
    <n v="247.99599999999981"/>
  </r>
  <r>
    <x v="807"/>
    <s v="CA-2015-140921"/>
    <d v="2015-02-03T00:00:00"/>
    <n v="2015"/>
    <s v="Februari"/>
    <n v="3"/>
    <x v="2"/>
    <x v="211"/>
    <x v="211"/>
    <x v="0"/>
    <s v="United States"/>
    <s v="Omaha"/>
    <s v="Nebraska"/>
    <n v="68104"/>
    <x v="2"/>
    <x v="378"/>
    <x v="0"/>
    <x v="5"/>
    <x v="379"/>
    <n v="28.4"/>
    <n v="2"/>
    <n v="0"/>
    <n v="11.076000000000001"/>
  </r>
  <r>
    <x v="808"/>
    <s v="CA-2015-140921"/>
    <d v="2015-02-03T00:00:00"/>
    <n v="2015"/>
    <s v="Februari"/>
    <n v="3"/>
    <x v="2"/>
    <x v="211"/>
    <x v="211"/>
    <x v="0"/>
    <s v="United States"/>
    <s v="Omaha"/>
    <s v="Nebraska"/>
    <n v="68104"/>
    <x v="2"/>
    <x v="648"/>
    <x v="2"/>
    <x v="11"/>
    <x v="648"/>
    <n v="149.97"/>
    <n v="3"/>
    <n v="0"/>
    <n v="50.989800000000002"/>
  </r>
  <r>
    <x v="809"/>
    <s v="CA-2014-151995"/>
    <d v="2014-10-13T00:00:00"/>
    <n v="2014"/>
    <s v="Oktober"/>
    <n v="13"/>
    <x v="2"/>
    <x v="233"/>
    <x v="233"/>
    <x v="0"/>
    <s v="United States"/>
    <s v="Edmonds"/>
    <s v="Washington"/>
    <n v="98026"/>
    <x v="1"/>
    <x v="649"/>
    <x v="1"/>
    <x v="6"/>
    <x v="649"/>
    <n v="11.52"/>
    <n v="4"/>
    <n v="0"/>
    <n v="3.2256"/>
  </r>
  <r>
    <x v="810"/>
    <s v="CA-2014-151995"/>
    <d v="2014-10-13T00:00:00"/>
    <n v="2014"/>
    <s v="Oktober"/>
    <n v="13"/>
    <x v="2"/>
    <x v="233"/>
    <x v="233"/>
    <x v="0"/>
    <s v="United States"/>
    <s v="Edmonds"/>
    <s v="Washington"/>
    <n v="98026"/>
    <x v="1"/>
    <x v="257"/>
    <x v="0"/>
    <x v="3"/>
    <x v="258"/>
    <n v="1298.55"/>
    <n v="5"/>
    <n v="0"/>
    <n v="311.65199999999999"/>
  </r>
  <r>
    <x v="811"/>
    <s v="CA-2014-151995"/>
    <d v="2014-10-13T00:00:00"/>
    <n v="2014"/>
    <s v="Oktober"/>
    <n v="13"/>
    <x v="2"/>
    <x v="233"/>
    <x v="233"/>
    <x v="0"/>
    <s v="United States"/>
    <s v="Edmonds"/>
    <s v="Washington"/>
    <n v="98026"/>
    <x v="1"/>
    <x v="650"/>
    <x v="1"/>
    <x v="9"/>
    <x v="650"/>
    <n v="213.92"/>
    <n v="4"/>
    <n v="0"/>
    <n v="62.036799999999971"/>
  </r>
  <r>
    <x v="812"/>
    <s v="CA-2014-151995"/>
    <d v="2014-10-13T00:00:00"/>
    <n v="2014"/>
    <s v="Oktober"/>
    <n v="13"/>
    <x v="2"/>
    <x v="233"/>
    <x v="233"/>
    <x v="0"/>
    <s v="United States"/>
    <s v="Edmonds"/>
    <s v="Washington"/>
    <n v="98026"/>
    <x v="1"/>
    <x v="553"/>
    <x v="2"/>
    <x v="11"/>
    <x v="552"/>
    <n v="25.78"/>
    <n v="2"/>
    <n v="0"/>
    <n v="2.5779999999999994"/>
  </r>
  <r>
    <x v="813"/>
    <s v="CA-2017-143686"/>
    <d v="2017-05-14T00:00:00"/>
    <n v="2017"/>
    <s v="Mei"/>
    <n v="14"/>
    <x v="3"/>
    <x v="307"/>
    <x v="307"/>
    <x v="0"/>
    <s v="United States"/>
    <s v="Santa Ana"/>
    <s v="California"/>
    <n v="92704"/>
    <x v="1"/>
    <x v="645"/>
    <x v="0"/>
    <x v="5"/>
    <x v="645"/>
    <n v="18.28"/>
    <n v="2"/>
    <n v="0"/>
    <n v="6.2151999999999994"/>
  </r>
  <r>
    <x v="814"/>
    <s v="CA-2017-143686"/>
    <d v="2017-05-14T00:00:00"/>
    <n v="2017"/>
    <s v="Mei"/>
    <n v="14"/>
    <x v="3"/>
    <x v="307"/>
    <x v="307"/>
    <x v="0"/>
    <s v="United States"/>
    <s v="Santa Ana"/>
    <s v="California"/>
    <n v="92704"/>
    <x v="1"/>
    <x v="651"/>
    <x v="2"/>
    <x v="11"/>
    <x v="651"/>
    <n v="1399.93"/>
    <n v="7"/>
    <n v="0"/>
    <n v="601.96990000000005"/>
  </r>
  <r>
    <x v="815"/>
    <s v="CA-2015-106565"/>
    <d v="2015-03-20T00:00:00"/>
    <n v="2015"/>
    <s v="Maret"/>
    <n v="20"/>
    <x v="2"/>
    <x v="308"/>
    <x v="308"/>
    <x v="1"/>
    <s v="United States"/>
    <s v="Milwaukee"/>
    <s v="Wisconsin"/>
    <n v="53209"/>
    <x v="2"/>
    <x v="180"/>
    <x v="1"/>
    <x v="10"/>
    <x v="181"/>
    <n v="51.84"/>
    <n v="8"/>
    <n v="0"/>
    <n v="24.883200000000002"/>
  </r>
  <r>
    <x v="816"/>
    <s v="CA-2016-149370"/>
    <d v="2016-09-15T00:00:00"/>
    <n v="2016"/>
    <s v="September"/>
    <n v="15"/>
    <x v="1"/>
    <x v="203"/>
    <x v="203"/>
    <x v="0"/>
    <s v="United States"/>
    <s v="Philadelphia"/>
    <s v="Pennsylvania"/>
    <n v="19140"/>
    <x v="3"/>
    <x v="652"/>
    <x v="1"/>
    <x v="10"/>
    <x v="652"/>
    <n v="5.3440000000000003"/>
    <n v="1"/>
    <n v="0.2"/>
    <n v="1.8703999999999998"/>
  </r>
  <r>
    <x v="817"/>
    <s v="CA-2014-140858"/>
    <d v="2014-06-28T00:00:00"/>
    <n v="2014"/>
    <s v="Juni"/>
    <n v="28"/>
    <x v="1"/>
    <x v="222"/>
    <x v="222"/>
    <x v="0"/>
    <s v="United States"/>
    <s v="Philadelphia"/>
    <s v="Pennsylvania"/>
    <n v="19140"/>
    <x v="3"/>
    <x v="88"/>
    <x v="1"/>
    <x v="10"/>
    <x v="88"/>
    <n v="41.472000000000008"/>
    <n v="8"/>
    <n v="0.2"/>
    <n v="14.5152"/>
  </r>
  <r>
    <x v="818"/>
    <s v="CA-2014-140858"/>
    <d v="2014-06-28T00:00:00"/>
    <n v="2014"/>
    <s v="Juni"/>
    <n v="28"/>
    <x v="1"/>
    <x v="222"/>
    <x v="222"/>
    <x v="0"/>
    <s v="United States"/>
    <s v="Philadelphia"/>
    <s v="Pennsylvania"/>
    <n v="19140"/>
    <x v="3"/>
    <x v="653"/>
    <x v="1"/>
    <x v="8"/>
    <x v="653"/>
    <n v="3.168000000000001"/>
    <n v="3"/>
    <n v="0.7"/>
    <n v="-2.4287999999999998"/>
  </r>
  <r>
    <x v="819"/>
    <s v="CA-2014-140858"/>
    <d v="2014-06-28T00:00:00"/>
    <n v="2014"/>
    <s v="Juni"/>
    <n v="28"/>
    <x v="1"/>
    <x v="222"/>
    <x v="222"/>
    <x v="0"/>
    <s v="United States"/>
    <s v="Philadelphia"/>
    <s v="Pennsylvania"/>
    <n v="19140"/>
    <x v="3"/>
    <x v="654"/>
    <x v="0"/>
    <x v="1"/>
    <x v="654"/>
    <n v="1228.4649999999999"/>
    <n v="5"/>
    <n v="0.3"/>
    <n v="0"/>
  </r>
  <r>
    <x v="820"/>
    <s v="CA-2014-140858"/>
    <d v="2014-06-28T00:00:00"/>
    <n v="2014"/>
    <s v="Juni"/>
    <n v="28"/>
    <x v="1"/>
    <x v="222"/>
    <x v="222"/>
    <x v="0"/>
    <s v="United States"/>
    <s v="Philadelphia"/>
    <s v="Pennsylvania"/>
    <n v="19140"/>
    <x v="3"/>
    <x v="655"/>
    <x v="1"/>
    <x v="8"/>
    <x v="655"/>
    <n v="31.086000000000006"/>
    <n v="3"/>
    <n v="0.7"/>
    <n v="-22.796399999999991"/>
  </r>
  <r>
    <x v="821"/>
    <s v="CA-2014-140858"/>
    <d v="2014-06-28T00:00:00"/>
    <n v="2014"/>
    <s v="Juni"/>
    <n v="28"/>
    <x v="1"/>
    <x v="222"/>
    <x v="222"/>
    <x v="0"/>
    <s v="United States"/>
    <s v="Philadelphia"/>
    <s v="Pennsylvania"/>
    <n v="19140"/>
    <x v="3"/>
    <x v="656"/>
    <x v="1"/>
    <x v="10"/>
    <x v="656"/>
    <n v="335.52"/>
    <n v="4"/>
    <n v="0.2"/>
    <n v="117.43199999999999"/>
  </r>
  <r>
    <x v="822"/>
    <s v="CA-2017-101434"/>
    <d v="2017-06-20T00:00:00"/>
    <n v="2017"/>
    <s v="Juni"/>
    <n v="20"/>
    <x v="1"/>
    <x v="309"/>
    <x v="309"/>
    <x v="0"/>
    <s v="United States"/>
    <s v="Belleville"/>
    <s v="New Jersey"/>
    <n v="7109"/>
    <x v="3"/>
    <x v="657"/>
    <x v="2"/>
    <x v="11"/>
    <x v="657"/>
    <n v="239.96999999999997"/>
    <n v="3"/>
    <n v="0"/>
    <n v="71.990999999999985"/>
  </r>
  <r>
    <x v="823"/>
    <s v="CA-2017-101434"/>
    <d v="2017-06-20T00:00:00"/>
    <n v="2017"/>
    <s v="Juni"/>
    <n v="20"/>
    <x v="1"/>
    <x v="309"/>
    <x v="309"/>
    <x v="0"/>
    <s v="United States"/>
    <s v="Belleville"/>
    <s v="New Jersey"/>
    <n v="7109"/>
    <x v="3"/>
    <x v="607"/>
    <x v="1"/>
    <x v="2"/>
    <x v="607"/>
    <n v="9.82"/>
    <n v="2"/>
    <n v="0"/>
    <n v="4.8117999999999999"/>
  </r>
  <r>
    <x v="824"/>
    <s v="US-2014-102071"/>
    <d v="2014-05-09T00:00:00"/>
    <n v="2014"/>
    <s v="Mei"/>
    <n v="9"/>
    <x v="1"/>
    <x v="310"/>
    <x v="310"/>
    <x v="0"/>
    <s v="United States"/>
    <s v="San Francisco"/>
    <s v="California"/>
    <n v="94110"/>
    <x v="1"/>
    <x v="658"/>
    <x v="2"/>
    <x v="11"/>
    <x v="658"/>
    <n v="67.8"/>
    <n v="4"/>
    <n v="0"/>
    <n v="4.0679999999999978"/>
  </r>
  <r>
    <x v="825"/>
    <s v="US-2014-102071"/>
    <d v="2014-05-09T00:00:00"/>
    <n v="2014"/>
    <s v="Mei"/>
    <n v="9"/>
    <x v="1"/>
    <x v="310"/>
    <x v="310"/>
    <x v="0"/>
    <s v="United States"/>
    <s v="San Francisco"/>
    <s v="California"/>
    <n v="94110"/>
    <x v="1"/>
    <x v="201"/>
    <x v="2"/>
    <x v="11"/>
    <x v="202"/>
    <n v="167.97"/>
    <n v="3"/>
    <n v="0"/>
    <n v="40.31280000000001"/>
  </r>
  <r>
    <x v="826"/>
    <s v="CA-2017-126956"/>
    <d v="2017-08-21T00:00:00"/>
    <n v="2017"/>
    <s v="Agustus"/>
    <n v="21"/>
    <x v="1"/>
    <x v="218"/>
    <x v="218"/>
    <x v="0"/>
    <s v="United States"/>
    <s v="Lakeville"/>
    <s v="Minnesota"/>
    <n v="55044"/>
    <x v="2"/>
    <x v="659"/>
    <x v="1"/>
    <x v="13"/>
    <x v="659"/>
    <n v="35"/>
    <n v="7"/>
    <n v="0"/>
    <n v="16.8"/>
  </r>
  <r>
    <x v="827"/>
    <s v="CA-2017-126956"/>
    <d v="2017-08-21T00:00:00"/>
    <n v="2017"/>
    <s v="Agustus"/>
    <n v="21"/>
    <x v="1"/>
    <x v="218"/>
    <x v="218"/>
    <x v="0"/>
    <s v="United States"/>
    <s v="Lakeville"/>
    <s v="Minnesota"/>
    <n v="55044"/>
    <x v="2"/>
    <x v="660"/>
    <x v="1"/>
    <x v="14"/>
    <x v="660"/>
    <n v="37.24"/>
    <n v="4"/>
    <n v="0"/>
    <n v="10.799599999999998"/>
  </r>
  <r>
    <x v="828"/>
    <s v="CA-2017-126956"/>
    <d v="2017-08-21T00:00:00"/>
    <n v="2017"/>
    <s v="Agustus"/>
    <n v="21"/>
    <x v="1"/>
    <x v="218"/>
    <x v="218"/>
    <x v="0"/>
    <s v="United States"/>
    <s v="Lakeville"/>
    <s v="Minnesota"/>
    <n v="55044"/>
    <x v="2"/>
    <x v="661"/>
    <x v="1"/>
    <x v="12"/>
    <x v="661"/>
    <n v="15.28"/>
    <n v="2"/>
    <n v="0"/>
    <n v="7.4871999999999996"/>
  </r>
  <r>
    <x v="829"/>
    <s v="CA-2017-129462"/>
    <d v="2017-06-16T00:00:00"/>
    <n v="2017"/>
    <s v="Juni"/>
    <n v="16"/>
    <x v="0"/>
    <x v="32"/>
    <x v="32"/>
    <x v="0"/>
    <s v="United States"/>
    <s v="Florence"/>
    <s v="Kentucky"/>
    <n v="41042"/>
    <x v="0"/>
    <x v="662"/>
    <x v="0"/>
    <x v="1"/>
    <x v="662"/>
    <n v="301.95999999999998"/>
    <n v="2"/>
    <n v="0"/>
    <n v="90.587999999999965"/>
  </r>
  <r>
    <x v="830"/>
    <s v="CA-2017-129462"/>
    <d v="2017-06-16T00:00:00"/>
    <n v="2017"/>
    <s v="Juni"/>
    <n v="16"/>
    <x v="0"/>
    <x v="32"/>
    <x v="32"/>
    <x v="0"/>
    <s v="United States"/>
    <s v="Florence"/>
    <s v="Kentucky"/>
    <n v="41042"/>
    <x v="0"/>
    <x v="663"/>
    <x v="1"/>
    <x v="9"/>
    <x v="663"/>
    <n v="180.66"/>
    <n v="3"/>
    <n v="0"/>
    <n v="50.584800000000008"/>
  </r>
  <r>
    <x v="831"/>
    <s v="CA-2017-129462"/>
    <d v="2017-06-16T00:00:00"/>
    <n v="2017"/>
    <s v="Juni"/>
    <n v="16"/>
    <x v="0"/>
    <x v="32"/>
    <x v="32"/>
    <x v="0"/>
    <s v="United States"/>
    <s v="Florence"/>
    <s v="Kentucky"/>
    <n v="41042"/>
    <x v="0"/>
    <x v="664"/>
    <x v="2"/>
    <x v="7"/>
    <x v="664"/>
    <n v="191.98"/>
    <n v="2"/>
    <n v="0"/>
    <n v="51.834599999999995"/>
  </r>
  <r>
    <x v="832"/>
    <s v="CA-2017-129462"/>
    <d v="2017-06-16T00:00:00"/>
    <n v="2017"/>
    <s v="Juni"/>
    <n v="16"/>
    <x v="0"/>
    <x v="32"/>
    <x v="32"/>
    <x v="0"/>
    <s v="United States"/>
    <s v="Florence"/>
    <s v="Kentucky"/>
    <n v="41042"/>
    <x v="0"/>
    <x v="665"/>
    <x v="2"/>
    <x v="7"/>
    <x v="665"/>
    <n v="65.989999999999995"/>
    <n v="1"/>
    <n v="0"/>
    <n v="17.157400000000003"/>
  </r>
  <r>
    <x v="833"/>
    <s v="CA-2016-165316"/>
    <d v="2016-07-23T00:00:00"/>
    <n v="2016"/>
    <s v="Juli"/>
    <n v="23"/>
    <x v="1"/>
    <x v="80"/>
    <x v="80"/>
    <x v="1"/>
    <s v="United States"/>
    <s v="Tampa"/>
    <s v="Florida"/>
    <n v="33614"/>
    <x v="0"/>
    <x v="666"/>
    <x v="1"/>
    <x v="6"/>
    <x v="666"/>
    <n v="35.216000000000001"/>
    <n v="2"/>
    <n v="0.2"/>
    <n v="2.6411999999999995"/>
  </r>
  <r>
    <x v="834"/>
    <s v="CA-2016-165316"/>
    <d v="2016-07-23T00:00:00"/>
    <n v="2016"/>
    <s v="Juli"/>
    <n v="23"/>
    <x v="1"/>
    <x v="80"/>
    <x v="80"/>
    <x v="1"/>
    <s v="United States"/>
    <s v="Tampa"/>
    <s v="Florida"/>
    <n v="33614"/>
    <x v="0"/>
    <x v="667"/>
    <x v="1"/>
    <x v="9"/>
    <x v="667"/>
    <n v="23.696000000000002"/>
    <n v="2"/>
    <n v="0.2"/>
    <n v="6.5164"/>
  </r>
  <r>
    <x v="835"/>
    <s v="CA-2016-165316"/>
    <d v="2016-07-23T00:00:00"/>
    <n v="2016"/>
    <s v="Juli"/>
    <n v="23"/>
    <x v="1"/>
    <x v="80"/>
    <x v="80"/>
    <x v="1"/>
    <s v="United States"/>
    <s v="Tampa"/>
    <s v="Florida"/>
    <n v="33614"/>
    <x v="0"/>
    <x v="668"/>
    <x v="2"/>
    <x v="15"/>
    <x v="668"/>
    <n v="265.47500000000002"/>
    <n v="1"/>
    <n v="0.5"/>
    <n v="-111.49950000000007"/>
  </r>
  <r>
    <x v="836"/>
    <s v="US-2014-115987"/>
    <d v="2014-09-08T00:00:00"/>
    <n v="2014"/>
    <s v="September"/>
    <n v="8"/>
    <x v="0"/>
    <x v="293"/>
    <x v="293"/>
    <x v="0"/>
    <s v="United States"/>
    <s v="Tyler"/>
    <s v="Texas"/>
    <n v="75701"/>
    <x v="2"/>
    <x v="669"/>
    <x v="1"/>
    <x v="8"/>
    <x v="669"/>
    <n v="51.183999999999983"/>
    <n v="4"/>
    <n v="0.8"/>
    <n v="-79.335199999999986"/>
  </r>
  <r>
    <x v="837"/>
    <s v="US-2017-156083"/>
    <d v="2017-11-04T00:00:00"/>
    <n v="2017"/>
    <s v="November"/>
    <n v="4"/>
    <x v="1"/>
    <x v="311"/>
    <x v="311"/>
    <x v="2"/>
    <s v="United States"/>
    <s v="Columbia"/>
    <s v="Tennessee"/>
    <n v="38401"/>
    <x v="0"/>
    <x v="670"/>
    <x v="1"/>
    <x v="10"/>
    <x v="670"/>
    <n v="9.6640000000000015"/>
    <n v="2"/>
    <n v="0.2"/>
    <n v="3.2615999999999996"/>
  </r>
  <r>
    <x v="838"/>
    <s v="US-2016-137547"/>
    <d v="2016-03-07T00:00:00"/>
    <n v="2016"/>
    <s v="Maret"/>
    <n v="7"/>
    <x v="1"/>
    <x v="182"/>
    <x v="182"/>
    <x v="1"/>
    <s v="United States"/>
    <s v="Fort Worth"/>
    <s v="Texas"/>
    <n v="76106"/>
    <x v="2"/>
    <x v="402"/>
    <x v="2"/>
    <x v="7"/>
    <x v="403"/>
    <n v="21.071999999999999"/>
    <n v="3"/>
    <n v="0.2"/>
    <n v="1.5804"/>
  </r>
  <r>
    <x v="839"/>
    <s v="CA-2015-100454"/>
    <d v="2015-11-20T00:00:00"/>
    <n v="2015"/>
    <s v="November"/>
    <n v="20"/>
    <x v="1"/>
    <x v="312"/>
    <x v="312"/>
    <x v="1"/>
    <s v="United States"/>
    <s v="New York City"/>
    <s v="New York"/>
    <n v="10035"/>
    <x v="3"/>
    <x v="626"/>
    <x v="1"/>
    <x v="6"/>
    <x v="626"/>
    <n v="60.449999999999996"/>
    <n v="3"/>
    <n v="0"/>
    <n v="16.3215"/>
  </r>
  <r>
    <x v="840"/>
    <s v="CA-2015-100454"/>
    <d v="2015-11-20T00:00:00"/>
    <n v="2015"/>
    <s v="November"/>
    <n v="20"/>
    <x v="1"/>
    <x v="312"/>
    <x v="312"/>
    <x v="1"/>
    <s v="United States"/>
    <s v="New York City"/>
    <s v="New York"/>
    <n v="10035"/>
    <x v="3"/>
    <x v="671"/>
    <x v="1"/>
    <x v="6"/>
    <x v="671"/>
    <n v="11.52"/>
    <n v="4"/>
    <n v="0"/>
    <n v="3.3407999999999998"/>
  </r>
  <r>
    <x v="841"/>
    <s v="CA-2015-100454"/>
    <d v="2015-11-20T00:00:00"/>
    <n v="2015"/>
    <s v="November"/>
    <n v="20"/>
    <x v="1"/>
    <x v="312"/>
    <x v="312"/>
    <x v="1"/>
    <s v="United States"/>
    <s v="New York City"/>
    <s v="New York"/>
    <n v="10035"/>
    <x v="3"/>
    <x v="672"/>
    <x v="0"/>
    <x v="0"/>
    <x v="672"/>
    <n v="186.048"/>
    <n v="4"/>
    <n v="0.2"/>
    <n v="9.3024000000000058"/>
  </r>
  <r>
    <x v="842"/>
    <s v="CA-2016-161669"/>
    <d v="2016-11-07T00:00:00"/>
    <n v="2016"/>
    <s v="November"/>
    <n v="7"/>
    <x v="2"/>
    <x v="313"/>
    <x v="313"/>
    <x v="1"/>
    <s v="United States"/>
    <s v="Los Angeles"/>
    <s v="California"/>
    <n v="90036"/>
    <x v="1"/>
    <x v="673"/>
    <x v="1"/>
    <x v="8"/>
    <x v="673"/>
    <n v="37.44"/>
    <n v="4"/>
    <n v="0.2"/>
    <n v="11.699999999999996"/>
  </r>
  <r>
    <x v="843"/>
    <s v="CA-2016-161669"/>
    <d v="2016-11-07T00:00:00"/>
    <n v="2016"/>
    <s v="November"/>
    <n v="7"/>
    <x v="2"/>
    <x v="313"/>
    <x v="313"/>
    <x v="1"/>
    <s v="United States"/>
    <s v="Los Angeles"/>
    <s v="California"/>
    <n v="90036"/>
    <x v="1"/>
    <x v="674"/>
    <x v="1"/>
    <x v="8"/>
    <x v="674"/>
    <n v="26.975999999999999"/>
    <n v="4"/>
    <n v="0.2"/>
    <n v="8.767199999999999"/>
  </r>
  <r>
    <x v="844"/>
    <s v="CA-2016-161669"/>
    <d v="2016-11-07T00:00:00"/>
    <n v="2016"/>
    <s v="November"/>
    <n v="7"/>
    <x v="2"/>
    <x v="313"/>
    <x v="313"/>
    <x v="1"/>
    <s v="United States"/>
    <s v="Los Angeles"/>
    <s v="California"/>
    <n v="90036"/>
    <x v="1"/>
    <x v="675"/>
    <x v="1"/>
    <x v="14"/>
    <x v="675"/>
    <n v="11.36"/>
    <n v="2"/>
    <n v="0"/>
    <n v="3.2943999999999996"/>
  </r>
  <r>
    <x v="845"/>
    <s v="CA-2016-161669"/>
    <d v="2016-11-07T00:00:00"/>
    <n v="2016"/>
    <s v="November"/>
    <n v="7"/>
    <x v="2"/>
    <x v="313"/>
    <x v="313"/>
    <x v="1"/>
    <s v="United States"/>
    <s v="Los Angeles"/>
    <s v="California"/>
    <n v="90036"/>
    <x v="1"/>
    <x v="676"/>
    <x v="1"/>
    <x v="2"/>
    <x v="676"/>
    <n v="14.62"/>
    <n v="2"/>
    <n v="0"/>
    <n v="6.8713999999999995"/>
  </r>
  <r>
    <x v="846"/>
    <s v="CA-2015-114300"/>
    <d v="2015-10-13T00:00:00"/>
    <n v="2015"/>
    <s v="Oktober"/>
    <n v="13"/>
    <x v="1"/>
    <x v="314"/>
    <x v="314"/>
    <x v="0"/>
    <s v="United States"/>
    <s v="Louisville"/>
    <s v="Kentucky"/>
    <n v="40214"/>
    <x v="0"/>
    <x v="179"/>
    <x v="2"/>
    <x v="7"/>
    <x v="180"/>
    <n v="83.72"/>
    <n v="7"/>
    <n v="0"/>
    <n v="23.441600000000005"/>
  </r>
  <r>
    <x v="847"/>
    <s v="CA-2015-114300"/>
    <d v="2015-10-13T00:00:00"/>
    <n v="2015"/>
    <s v="Oktober"/>
    <n v="13"/>
    <x v="1"/>
    <x v="314"/>
    <x v="314"/>
    <x v="0"/>
    <s v="United States"/>
    <s v="Louisville"/>
    <s v="Kentucky"/>
    <n v="40214"/>
    <x v="0"/>
    <x v="268"/>
    <x v="0"/>
    <x v="1"/>
    <x v="268"/>
    <n v="287.94"/>
    <n v="3"/>
    <n v="0"/>
    <n v="77.743800000000022"/>
  </r>
  <r>
    <x v="848"/>
    <s v="CA-2017-107503"/>
    <d v="2017-01-01T00:00:00"/>
    <n v="2017"/>
    <s v="Januari"/>
    <n v="1"/>
    <x v="1"/>
    <x v="315"/>
    <x v="315"/>
    <x v="0"/>
    <s v="United States"/>
    <s v="Lorain"/>
    <s v="Ohio"/>
    <n v="44052"/>
    <x v="3"/>
    <x v="677"/>
    <x v="0"/>
    <x v="5"/>
    <x v="677"/>
    <n v="48.896000000000001"/>
    <n v="4"/>
    <n v="0.2"/>
    <n v="8.5567999999999991"/>
  </r>
  <r>
    <x v="849"/>
    <s v="CA-2014-107755"/>
    <d v="2014-02-07T00:00:00"/>
    <n v="2014"/>
    <s v="Februari"/>
    <n v="7"/>
    <x v="1"/>
    <x v="316"/>
    <x v="316"/>
    <x v="1"/>
    <s v="United States"/>
    <s v="Linden"/>
    <s v="New Jersey"/>
    <n v="7036"/>
    <x v="3"/>
    <x v="678"/>
    <x v="2"/>
    <x v="11"/>
    <x v="678"/>
    <n v="115.36"/>
    <n v="7"/>
    <n v="0"/>
    <n v="49.604800000000012"/>
  </r>
  <r>
    <x v="850"/>
    <s v="CA-2016-152534"/>
    <d v="2016-06-20T00:00:00"/>
    <n v="2016"/>
    <s v="Juni"/>
    <n v="20"/>
    <x v="0"/>
    <x v="317"/>
    <x v="317"/>
    <x v="1"/>
    <s v="United States"/>
    <s v="Salinas"/>
    <s v="California"/>
    <n v="93905"/>
    <x v="1"/>
    <x v="679"/>
    <x v="1"/>
    <x v="6"/>
    <x v="679"/>
    <n v="5.16"/>
    <n v="2"/>
    <n v="0"/>
    <n v="1.3416000000000001"/>
  </r>
  <r>
    <x v="851"/>
    <s v="CA-2016-152534"/>
    <d v="2016-06-20T00:00:00"/>
    <n v="2016"/>
    <s v="Juni"/>
    <n v="20"/>
    <x v="0"/>
    <x v="317"/>
    <x v="317"/>
    <x v="1"/>
    <s v="United States"/>
    <s v="Salinas"/>
    <s v="California"/>
    <n v="93905"/>
    <x v="1"/>
    <x v="680"/>
    <x v="1"/>
    <x v="10"/>
    <x v="680"/>
    <n v="38.880000000000003"/>
    <n v="6"/>
    <n v="0"/>
    <n v="18.662400000000002"/>
  </r>
  <r>
    <x v="852"/>
    <s v="CA-2016-113747"/>
    <d v="2016-05-28T00:00:00"/>
    <n v="2016"/>
    <s v="Mei"/>
    <n v="28"/>
    <x v="1"/>
    <x v="104"/>
    <x v="104"/>
    <x v="0"/>
    <s v="United States"/>
    <s v="Jackson"/>
    <s v="Mississippi"/>
    <n v="39212"/>
    <x v="0"/>
    <x v="290"/>
    <x v="1"/>
    <x v="6"/>
    <x v="290"/>
    <n v="185.88"/>
    <n v="6"/>
    <n v="0"/>
    <n v="50.187599999999996"/>
  </r>
  <r>
    <x v="853"/>
    <s v="CA-2016-123274"/>
    <d v="2016-02-19T00:00:00"/>
    <n v="2016"/>
    <s v="Februari"/>
    <n v="19"/>
    <x v="1"/>
    <x v="218"/>
    <x v="218"/>
    <x v="0"/>
    <s v="United States"/>
    <s v="New York City"/>
    <s v="New York"/>
    <n v="10035"/>
    <x v="3"/>
    <x v="642"/>
    <x v="0"/>
    <x v="5"/>
    <x v="642"/>
    <n v="44.46"/>
    <n v="2"/>
    <n v="0"/>
    <n v="14.671799999999998"/>
  </r>
  <r>
    <x v="854"/>
    <s v="CA-2016-123274"/>
    <d v="2016-02-19T00:00:00"/>
    <n v="2016"/>
    <s v="Februari"/>
    <n v="19"/>
    <x v="1"/>
    <x v="218"/>
    <x v="218"/>
    <x v="0"/>
    <s v="United States"/>
    <s v="New York City"/>
    <s v="New York"/>
    <n v="10035"/>
    <x v="3"/>
    <x v="459"/>
    <x v="1"/>
    <x v="4"/>
    <x v="460"/>
    <n v="242.94"/>
    <n v="3"/>
    <n v="0"/>
    <n v="9.7175999999999902"/>
  </r>
  <r>
    <x v="855"/>
    <s v="CA-2014-125612"/>
    <d v="2014-08-03T00:00:00"/>
    <n v="2014"/>
    <s v="Agustus"/>
    <n v="3"/>
    <x v="1"/>
    <x v="318"/>
    <x v="318"/>
    <x v="0"/>
    <s v="United States"/>
    <s v="New York City"/>
    <s v="New York"/>
    <n v="10035"/>
    <x v="3"/>
    <x v="681"/>
    <x v="1"/>
    <x v="10"/>
    <x v="681"/>
    <n v="39.96"/>
    <n v="2"/>
    <n v="0"/>
    <n v="18.781199999999998"/>
  </r>
  <r>
    <x v="856"/>
    <s v="CA-2014-125612"/>
    <d v="2014-08-03T00:00:00"/>
    <n v="2014"/>
    <s v="Agustus"/>
    <n v="3"/>
    <x v="1"/>
    <x v="318"/>
    <x v="318"/>
    <x v="0"/>
    <s v="United States"/>
    <s v="New York City"/>
    <s v="New York"/>
    <n v="10035"/>
    <x v="3"/>
    <x v="682"/>
    <x v="1"/>
    <x v="14"/>
    <x v="682"/>
    <n v="102.30000000000001"/>
    <n v="10"/>
    <n v="0"/>
    <n v="26.598000000000006"/>
  </r>
  <r>
    <x v="857"/>
    <s v="CA-2014-125612"/>
    <d v="2014-08-03T00:00:00"/>
    <n v="2014"/>
    <s v="Agustus"/>
    <n v="3"/>
    <x v="1"/>
    <x v="318"/>
    <x v="318"/>
    <x v="0"/>
    <s v="United States"/>
    <s v="New York City"/>
    <s v="New York"/>
    <n v="10035"/>
    <x v="3"/>
    <x v="683"/>
    <x v="1"/>
    <x v="4"/>
    <x v="683"/>
    <n v="21.36"/>
    <n v="2"/>
    <n v="0"/>
    <n v="5.7672000000000008"/>
  </r>
  <r>
    <x v="858"/>
    <s v="CA-2017-161984"/>
    <d v="2017-04-10T00:00:00"/>
    <n v="2017"/>
    <s v="April"/>
    <n v="10"/>
    <x v="1"/>
    <x v="319"/>
    <x v="319"/>
    <x v="2"/>
    <s v="United States"/>
    <s v="New Brunswick"/>
    <s v="New Jersey"/>
    <n v="8901"/>
    <x v="3"/>
    <x v="229"/>
    <x v="1"/>
    <x v="10"/>
    <x v="230"/>
    <n v="7.61"/>
    <n v="1"/>
    <n v="0"/>
    <n v="3.5766999999999998"/>
  </r>
  <r>
    <x v="859"/>
    <s v="CA-2017-161984"/>
    <d v="2017-04-10T00:00:00"/>
    <n v="2017"/>
    <s v="April"/>
    <n v="10"/>
    <x v="1"/>
    <x v="319"/>
    <x v="319"/>
    <x v="2"/>
    <s v="United States"/>
    <s v="New Brunswick"/>
    <s v="New Jersey"/>
    <n v="8901"/>
    <x v="3"/>
    <x v="294"/>
    <x v="1"/>
    <x v="13"/>
    <x v="294"/>
    <n v="7.16"/>
    <n v="2"/>
    <n v="0"/>
    <n v="3.58"/>
  </r>
  <r>
    <x v="860"/>
    <s v="CA-2014-133851"/>
    <d v="2014-06-09T00:00:00"/>
    <n v="2014"/>
    <s v="Juni"/>
    <n v="9"/>
    <x v="1"/>
    <x v="320"/>
    <x v="320"/>
    <x v="0"/>
    <s v="United States"/>
    <s v="San Francisco"/>
    <s v="California"/>
    <n v="94122"/>
    <x v="1"/>
    <x v="327"/>
    <x v="1"/>
    <x v="14"/>
    <x v="327"/>
    <n v="7.36"/>
    <n v="2"/>
    <n v="0"/>
    <n v="0.14719999999999978"/>
  </r>
  <r>
    <x v="861"/>
    <s v="CA-2014-133851"/>
    <d v="2014-06-09T00:00:00"/>
    <n v="2014"/>
    <s v="Juni"/>
    <n v="9"/>
    <x v="1"/>
    <x v="320"/>
    <x v="320"/>
    <x v="0"/>
    <s v="United States"/>
    <s v="San Francisco"/>
    <s v="California"/>
    <n v="94122"/>
    <x v="1"/>
    <x v="684"/>
    <x v="1"/>
    <x v="6"/>
    <x v="684"/>
    <n v="23.1"/>
    <n v="2"/>
    <n v="0"/>
    <n v="10.625999999999999"/>
  </r>
  <r>
    <x v="862"/>
    <s v="CA-2016-134474"/>
    <d v="2016-01-05T00:00:00"/>
    <n v="2016"/>
    <s v="Januari"/>
    <n v="5"/>
    <x v="0"/>
    <x v="295"/>
    <x v="295"/>
    <x v="1"/>
    <s v="United States"/>
    <s v="Jacksonville"/>
    <s v="Florida"/>
    <n v="32216"/>
    <x v="0"/>
    <x v="685"/>
    <x v="2"/>
    <x v="11"/>
    <x v="685"/>
    <n v="191.47200000000001"/>
    <n v="6"/>
    <n v="0.2"/>
    <n v="40.687800000000003"/>
  </r>
  <r>
    <x v="863"/>
    <s v="CA-2016-134474"/>
    <d v="2016-01-05T00:00:00"/>
    <n v="2016"/>
    <s v="Januari"/>
    <n v="5"/>
    <x v="0"/>
    <x v="295"/>
    <x v="295"/>
    <x v="1"/>
    <s v="United States"/>
    <s v="Jacksonville"/>
    <s v="Florida"/>
    <n v="32216"/>
    <x v="0"/>
    <x v="686"/>
    <x v="1"/>
    <x v="6"/>
    <x v="686"/>
    <n v="5.2480000000000002"/>
    <n v="2"/>
    <n v="0.2"/>
    <n v="0.59039999999999915"/>
  </r>
  <r>
    <x v="864"/>
    <s v="CA-2016-134474"/>
    <d v="2016-01-05T00:00:00"/>
    <n v="2016"/>
    <s v="Januari"/>
    <n v="5"/>
    <x v="0"/>
    <x v="295"/>
    <x v="295"/>
    <x v="1"/>
    <s v="United States"/>
    <s v="Jacksonville"/>
    <s v="Florida"/>
    <n v="32216"/>
    <x v="0"/>
    <x v="687"/>
    <x v="2"/>
    <x v="7"/>
    <x v="687"/>
    <n v="59.184000000000005"/>
    <n v="2"/>
    <n v="0.2"/>
    <n v="5.1786000000000012"/>
  </r>
  <r>
    <x v="865"/>
    <s v="CA-2014-149020"/>
    <d v="2014-01-10T00:00:00"/>
    <n v="2014"/>
    <s v="Januari"/>
    <n v="10"/>
    <x v="1"/>
    <x v="321"/>
    <x v="321"/>
    <x v="1"/>
    <s v="United States"/>
    <s v="Springfield"/>
    <s v="Virginia"/>
    <n v="22153"/>
    <x v="0"/>
    <x v="688"/>
    <x v="1"/>
    <x v="2"/>
    <x v="688"/>
    <n v="2.89"/>
    <n v="1"/>
    <n v="0"/>
    <n v="1.3583000000000001"/>
  </r>
  <r>
    <x v="866"/>
    <s v="CA-2014-149020"/>
    <d v="2014-01-10T00:00:00"/>
    <n v="2014"/>
    <s v="Januari"/>
    <n v="10"/>
    <x v="1"/>
    <x v="321"/>
    <x v="321"/>
    <x v="1"/>
    <s v="United States"/>
    <s v="Springfield"/>
    <s v="Virginia"/>
    <n v="22153"/>
    <x v="0"/>
    <x v="689"/>
    <x v="0"/>
    <x v="5"/>
    <x v="689"/>
    <n v="51.94"/>
    <n v="1"/>
    <n v="0"/>
    <n v="21.295400000000001"/>
  </r>
  <r>
    <x v="867"/>
    <s v="CA-2016-134362"/>
    <d v="2016-09-29T00:00:00"/>
    <n v="2016"/>
    <s v="September"/>
    <n v="29"/>
    <x v="2"/>
    <x v="322"/>
    <x v="322"/>
    <x v="1"/>
    <s v="United States"/>
    <s v="Philadelphia"/>
    <s v="Pennsylvania"/>
    <n v="19140"/>
    <x v="3"/>
    <x v="690"/>
    <x v="1"/>
    <x v="2"/>
    <x v="690"/>
    <n v="15.936000000000002"/>
    <n v="4"/>
    <n v="0.2"/>
    <n v="5.1791999999999998"/>
  </r>
  <r>
    <x v="868"/>
    <s v="CA-2014-136742"/>
    <d v="2014-04-06T00:00:00"/>
    <n v="2014"/>
    <s v="April"/>
    <n v="6"/>
    <x v="1"/>
    <x v="323"/>
    <x v="323"/>
    <x v="1"/>
    <s v="United States"/>
    <s v="Lancaster"/>
    <s v="Pennsylvania"/>
    <n v="17602"/>
    <x v="3"/>
    <x v="691"/>
    <x v="1"/>
    <x v="8"/>
    <x v="691"/>
    <n v="44.910000000000011"/>
    <n v="6"/>
    <n v="0.7"/>
    <n v="-35.927999999999997"/>
  </r>
  <r>
    <x v="869"/>
    <s v="CA-2016-158099"/>
    <d v="2016-09-03T00:00:00"/>
    <n v="2016"/>
    <s v="September"/>
    <n v="3"/>
    <x v="2"/>
    <x v="324"/>
    <x v="324"/>
    <x v="2"/>
    <s v="United States"/>
    <s v="Philadelphia"/>
    <s v="Pennsylvania"/>
    <n v="19143"/>
    <x v="3"/>
    <x v="692"/>
    <x v="1"/>
    <x v="8"/>
    <x v="692"/>
    <n v="1141.4700000000003"/>
    <n v="5"/>
    <n v="0.7"/>
    <n v="-760.98000000000025"/>
  </r>
  <r>
    <x v="870"/>
    <s v="CA-2016-158099"/>
    <d v="2016-09-03T00:00:00"/>
    <n v="2016"/>
    <s v="September"/>
    <n v="3"/>
    <x v="2"/>
    <x v="324"/>
    <x v="324"/>
    <x v="2"/>
    <s v="United States"/>
    <s v="Philadelphia"/>
    <s v="Pennsylvania"/>
    <n v="19143"/>
    <x v="3"/>
    <x v="495"/>
    <x v="2"/>
    <x v="7"/>
    <x v="495"/>
    <n v="280.78200000000004"/>
    <n v="3"/>
    <n v="0.4"/>
    <n v="-46.797000000000025"/>
  </r>
  <r>
    <x v="871"/>
    <s v="CA-2015-131128"/>
    <d v="2015-10-19T00:00:00"/>
    <n v="2015"/>
    <s v="Oktober"/>
    <n v="19"/>
    <x v="2"/>
    <x v="14"/>
    <x v="14"/>
    <x v="0"/>
    <s v="United States"/>
    <s v="Concord"/>
    <s v="New Hampshire"/>
    <n v="3301"/>
    <x v="3"/>
    <x v="693"/>
    <x v="1"/>
    <x v="10"/>
    <x v="693"/>
    <n v="34.44"/>
    <n v="3"/>
    <n v="0"/>
    <n v="17.22"/>
  </r>
  <r>
    <x v="872"/>
    <s v="CA-2014-148488"/>
    <d v="2014-12-10T00:00:00"/>
    <n v="2014"/>
    <s v="Desember"/>
    <n v="10"/>
    <x v="1"/>
    <x v="325"/>
    <x v="325"/>
    <x v="0"/>
    <s v="United States"/>
    <s v="New York City"/>
    <s v="New York"/>
    <n v="10009"/>
    <x v="3"/>
    <x v="252"/>
    <x v="1"/>
    <x v="10"/>
    <x v="253"/>
    <n v="11.36"/>
    <n v="2"/>
    <n v="0"/>
    <n v="5.2255999999999991"/>
  </r>
  <r>
    <x v="873"/>
    <s v="CA-2014-148488"/>
    <d v="2014-12-10T00:00:00"/>
    <n v="2014"/>
    <s v="Desember"/>
    <n v="10"/>
    <x v="1"/>
    <x v="325"/>
    <x v="325"/>
    <x v="0"/>
    <s v="United States"/>
    <s v="New York City"/>
    <s v="New York"/>
    <n v="10009"/>
    <x v="3"/>
    <x v="412"/>
    <x v="1"/>
    <x v="8"/>
    <x v="412"/>
    <n v="106.34399999999999"/>
    <n v="7"/>
    <n v="0.2"/>
    <n v="37.220399999999998"/>
  </r>
  <r>
    <x v="874"/>
    <s v="CA-2017-114636"/>
    <d v="2017-08-25T00:00:00"/>
    <n v="2017"/>
    <s v="Agustus"/>
    <n v="25"/>
    <x v="1"/>
    <x v="315"/>
    <x v="315"/>
    <x v="0"/>
    <s v="United States"/>
    <s v="Charlotte"/>
    <s v="North Carolina"/>
    <n v="28205"/>
    <x v="0"/>
    <x v="694"/>
    <x v="1"/>
    <x v="10"/>
    <x v="694"/>
    <n v="192.16000000000003"/>
    <n v="5"/>
    <n v="0.2"/>
    <n v="67.255999999999986"/>
  </r>
  <r>
    <x v="875"/>
    <s v="CA-2016-116736"/>
    <d v="2016-01-17T00:00:00"/>
    <n v="2016"/>
    <s v="Januari"/>
    <n v="17"/>
    <x v="1"/>
    <x v="254"/>
    <x v="254"/>
    <x v="2"/>
    <s v="United States"/>
    <s v="Concord"/>
    <s v="New Hampshire"/>
    <n v="3301"/>
    <x v="3"/>
    <x v="216"/>
    <x v="0"/>
    <x v="5"/>
    <x v="217"/>
    <n v="322.59000000000003"/>
    <n v="3"/>
    <n v="0"/>
    <n v="64.518000000000001"/>
  </r>
  <r>
    <x v="876"/>
    <s v="CA-2016-116736"/>
    <d v="2016-01-17T00:00:00"/>
    <n v="2016"/>
    <s v="Januari"/>
    <n v="17"/>
    <x v="1"/>
    <x v="254"/>
    <x v="254"/>
    <x v="2"/>
    <s v="United States"/>
    <s v="Concord"/>
    <s v="New Hampshire"/>
    <n v="3301"/>
    <x v="3"/>
    <x v="246"/>
    <x v="2"/>
    <x v="11"/>
    <x v="247"/>
    <n v="29.99"/>
    <n v="1"/>
    <n v="0"/>
    <n v="13.195600000000002"/>
  </r>
  <r>
    <x v="877"/>
    <s v="CA-2016-116736"/>
    <d v="2016-01-17T00:00:00"/>
    <n v="2016"/>
    <s v="Januari"/>
    <n v="17"/>
    <x v="1"/>
    <x v="254"/>
    <x v="254"/>
    <x v="2"/>
    <s v="United States"/>
    <s v="Concord"/>
    <s v="New Hampshire"/>
    <n v="3301"/>
    <x v="3"/>
    <x v="695"/>
    <x v="2"/>
    <x v="11"/>
    <x v="695"/>
    <n v="371.96999999999997"/>
    <n v="3"/>
    <n v="0"/>
    <n v="66.954599999999971"/>
  </r>
  <r>
    <x v="878"/>
    <s v="US-2014-158638"/>
    <d v="2014-09-17T00:00:00"/>
    <n v="2014"/>
    <s v="September"/>
    <n v="17"/>
    <x v="1"/>
    <x v="326"/>
    <x v="326"/>
    <x v="2"/>
    <s v="United States"/>
    <s v="Philadelphia"/>
    <s v="Pennsylvania"/>
    <n v="19120"/>
    <x v="3"/>
    <x v="696"/>
    <x v="1"/>
    <x v="8"/>
    <x v="696"/>
    <n v="5.8920000000000012"/>
    <n v="4"/>
    <n v="0.7"/>
    <n v="-4.1243999999999996"/>
  </r>
  <r>
    <x v="879"/>
    <s v="CA-2017-111689"/>
    <d v="2017-11-30T00:00:00"/>
    <n v="2017"/>
    <s v="November"/>
    <n v="30"/>
    <x v="0"/>
    <x v="6"/>
    <x v="6"/>
    <x v="2"/>
    <s v="United States"/>
    <s v="New York City"/>
    <s v="New York"/>
    <n v="10024"/>
    <x v="3"/>
    <x v="697"/>
    <x v="1"/>
    <x v="8"/>
    <x v="697"/>
    <n v="68.472000000000008"/>
    <n v="3"/>
    <n v="0.2"/>
    <n v="23.109299999999998"/>
  </r>
  <r>
    <x v="880"/>
    <s v="CA-2017-111689"/>
    <d v="2017-11-30T00:00:00"/>
    <n v="2017"/>
    <s v="November"/>
    <n v="30"/>
    <x v="0"/>
    <x v="6"/>
    <x v="6"/>
    <x v="2"/>
    <s v="United States"/>
    <s v="New York City"/>
    <s v="New York"/>
    <n v="10024"/>
    <x v="3"/>
    <x v="157"/>
    <x v="0"/>
    <x v="1"/>
    <x v="158"/>
    <n v="1242.8999999999999"/>
    <n v="5"/>
    <n v="0.1"/>
    <n v="262.38999999999987"/>
  </r>
  <r>
    <x v="881"/>
    <s v="CA-2015-129098"/>
    <d v="2015-10-09T00:00:00"/>
    <n v="2015"/>
    <s v="Oktober"/>
    <n v="9"/>
    <x v="1"/>
    <x v="54"/>
    <x v="54"/>
    <x v="0"/>
    <s v="United States"/>
    <s v="Springfield"/>
    <s v="Virginia"/>
    <n v="22153"/>
    <x v="0"/>
    <x v="421"/>
    <x v="1"/>
    <x v="4"/>
    <x v="421"/>
    <n v="30.84"/>
    <n v="2"/>
    <n v="0"/>
    <n v="8.3268000000000022"/>
  </r>
  <r>
    <x v="882"/>
    <s v="US-2017-123463"/>
    <d v="2017-12-23T00:00:00"/>
    <n v="2017"/>
    <s v="Desember"/>
    <n v="23"/>
    <x v="3"/>
    <x v="47"/>
    <x v="47"/>
    <x v="0"/>
    <s v="United States"/>
    <s v="San Francisco"/>
    <s v="California"/>
    <n v="94109"/>
    <x v="1"/>
    <x v="581"/>
    <x v="1"/>
    <x v="6"/>
    <x v="581"/>
    <n v="13.48"/>
    <n v="4"/>
    <n v="0"/>
    <n v="5.9312000000000014"/>
  </r>
  <r>
    <x v="883"/>
    <s v="CA-2016-165148"/>
    <d v="2016-10-22T00:00:00"/>
    <n v="2016"/>
    <s v="Oktober"/>
    <n v="22"/>
    <x v="2"/>
    <x v="327"/>
    <x v="327"/>
    <x v="2"/>
    <s v="United States"/>
    <s v="Detroit"/>
    <s v="Michigan"/>
    <n v="48227"/>
    <x v="2"/>
    <x v="545"/>
    <x v="0"/>
    <x v="5"/>
    <x v="545"/>
    <n v="31.400000000000002"/>
    <n v="5"/>
    <n v="0"/>
    <n v="10.047999999999998"/>
  </r>
  <r>
    <x v="884"/>
    <s v="CA-2014-134061"/>
    <d v="2014-04-29T00:00:00"/>
    <n v="2014"/>
    <s v="April"/>
    <n v="29"/>
    <x v="1"/>
    <x v="328"/>
    <x v="328"/>
    <x v="0"/>
    <s v="United States"/>
    <s v="Rochester"/>
    <s v="New York"/>
    <n v="14609"/>
    <x v="3"/>
    <x v="698"/>
    <x v="0"/>
    <x v="5"/>
    <x v="698"/>
    <n v="17.46"/>
    <n v="2"/>
    <n v="0"/>
    <n v="5.936399999999999"/>
  </r>
  <r>
    <x v="885"/>
    <s v="CA-2015-143602"/>
    <d v="2015-04-25T00:00:00"/>
    <n v="2015"/>
    <s v="April"/>
    <n v="25"/>
    <x v="0"/>
    <x v="329"/>
    <x v="329"/>
    <x v="1"/>
    <s v="United States"/>
    <s v="Los Angeles"/>
    <s v="California"/>
    <n v="90045"/>
    <x v="1"/>
    <x v="699"/>
    <x v="1"/>
    <x v="8"/>
    <x v="699"/>
    <n v="13.943999999999999"/>
    <n v="3"/>
    <n v="0.2"/>
    <n v="4.5317999999999996"/>
  </r>
  <r>
    <x v="886"/>
    <s v="CA-2017-115364"/>
    <d v="2017-06-26T00:00:00"/>
    <n v="2017"/>
    <s v="Juni"/>
    <n v="26"/>
    <x v="1"/>
    <x v="220"/>
    <x v="220"/>
    <x v="0"/>
    <s v="United States"/>
    <s v="San Diego"/>
    <s v="California"/>
    <n v="92105"/>
    <x v="1"/>
    <x v="700"/>
    <x v="1"/>
    <x v="4"/>
    <x v="700"/>
    <n v="83.76"/>
    <n v="12"/>
    <n v="0"/>
    <n v="1.6751999999999967"/>
  </r>
  <r>
    <x v="887"/>
    <s v="CA-2017-150707"/>
    <d v="2017-10-14T00:00:00"/>
    <n v="2017"/>
    <s v="Oktober"/>
    <n v="14"/>
    <x v="1"/>
    <x v="330"/>
    <x v="330"/>
    <x v="2"/>
    <s v="United States"/>
    <s v="Columbia"/>
    <s v="Maryland"/>
    <n v="21044"/>
    <x v="3"/>
    <x v="61"/>
    <x v="1"/>
    <x v="8"/>
    <x v="61"/>
    <n v="37.659999999999997"/>
    <n v="7"/>
    <n v="0"/>
    <n v="18.453400000000002"/>
  </r>
  <r>
    <x v="888"/>
    <s v="CA-2014-104976"/>
    <d v="2014-12-09T00:00:00"/>
    <n v="2014"/>
    <s v="Desember"/>
    <n v="9"/>
    <x v="1"/>
    <x v="316"/>
    <x v="316"/>
    <x v="1"/>
    <s v="United States"/>
    <s v="San Francisco"/>
    <s v="California"/>
    <n v="94122"/>
    <x v="1"/>
    <x v="371"/>
    <x v="1"/>
    <x v="10"/>
    <x v="372"/>
    <n v="34.68"/>
    <n v="6"/>
    <n v="0"/>
    <n v="16.993200000000002"/>
  </r>
  <r>
    <x v="889"/>
    <s v="CA-2017-132934"/>
    <d v="2017-06-20T00:00:00"/>
    <n v="2017"/>
    <s v="Juni"/>
    <n v="20"/>
    <x v="1"/>
    <x v="188"/>
    <x v="188"/>
    <x v="0"/>
    <s v="United States"/>
    <s v="New Rochelle"/>
    <s v="New York"/>
    <n v="10801"/>
    <x v="3"/>
    <x v="701"/>
    <x v="2"/>
    <x v="11"/>
    <x v="701"/>
    <n v="149.94999999999999"/>
    <n v="5"/>
    <n v="0"/>
    <n v="14.994999999999994"/>
  </r>
  <r>
    <x v="890"/>
    <s v="CA-2017-132934"/>
    <d v="2017-06-20T00:00:00"/>
    <n v="2017"/>
    <s v="Juni"/>
    <n v="20"/>
    <x v="1"/>
    <x v="188"/>
    <x v="188"/>
    <x v="0"/>
    <s v="United States"/>
    <s v="New Rochelle"/>
    <s v="New York"/>
    <n v="10801"/>
    <x v="3"/>
    <x v="410"/>
    <x v="1"/>
    <x v="8"/>
    <x v="410"/>
    <n v="51.311999999999998"/>
    <n v="3"/>
    <n v="0.2"/>
    <n v="18.600599999999996"/>
  </r>
  <r>
    <x v="891"/>
    <s v="CA-2017-133256"/>
    <d v="2017-06-26T00:00:00"/>
    <n v="2017"/>
    <s v="Juni"/>
    <n v="26"/>
    <x v="2"/>
    <x v="274"/>
    <x v="274"/>
    <x v="2"/>
    <s v="United States"/>
    <s v="Detroit"/>
    <s v="Michigan"/>
    <n v="48227"/>
    <x v="2"/>
    <x v="702"/>
    <x v="1"/>
    <x v="10"/>
    <x v="702"/>
    <n v="4.54"/>
    <n v="1"/>
    <n v="0"/>
    <n v="2.0429999999999997"/>
  </r>
  <r>
    <x v="892"/>
    <s v="CA-2017-133256"/>
    <d v="2017-06-26T00:00:00"/>
    <n v="2017"/>
    <s v="Juni"/>
    <n v="26"/>
    <x v="2"/>
    <x v="274"/>
    <x v="274"/>
    <x v="2"/>
    <s v="United States"/>
    <s v="Detroit"/>
    <s v="Michigan"/>
    <n v="48227"/>
    <x v="2"/>
    <x v="703"/>
    <x v="1"/>
    <x v="6"/>
    <x v="703"/>
    <n v="15.92"/>
    <n v="4"/>
    <n v="0"/>
    <n v="5.4127999999999989"/>
  </r>
  <r>
    <x v="893"/>
    <s v="CA-2017-133256"/>
    <d v="2017-06-26T00:00:00"/>
    <n v="2017"/>
    <s v="Juni"/>
    <n v="26"/>
    <x v="2"/>
    <x v="274"/>
    <x v="274"/>
    <x v="2"/>
    <s v="United States"/>
    <s v="Detroit"/>
    <s v="Michigan"/>
    <n v="48227"/>
    <x v="2"/>
    <x v="704"/>
    <x v="2"/>
    <x v="7"/>
    <x v="704"/>
    <n v="543.91999999999996"/>
    <n v="8"/>
    <n v="0"/>
    <n v="135.98000000000002"/>
  </r>
  <r>
    <x v="894"/>
    <s v="CA-2016-105494"/>
    <d v="2016-11-10T00:00:00"/>
    <n v="2016"/>
    <s v="November"/>
    <n v="10"/>
    <x v="2"/>
    <x v="331"/>
    <x v="331"/>
    <x v="1"/>
    <s v="United States"/>
    <s v="San Francisco"/>
    <s v="California"/>
    <n v="94122"/>
    <x v="1"/>
    <x v="330"/>
    <x v="1"/>
    <x v="4"/>
    <x v="330"/>
    <n v="155.82000000000002"/>
    <n v="7"/>
    <n v="0"/>
    <n v="42.071400000000011"/>
  </r>
  <r>
    <x v="895"/>
    <s v="CA-2016-105494"/>
    <d v="2016-11-10T00:00:00"/>
    <n v="2016"/>
    <s v="November"/>
    <n v="10"/>
    <x v="2"/>
    <x v="331"/>
    <x v="331"/>
    <x v="1"/>
    <s v="United States"/>
    <s v="San Francisco"/>
    <s v="California"/>
    <n v="94122"/>
    <x v="1"/>
    <x v="705"/>
    <x v="1"/>
    <x v="8"/>
    <x v="705"/>
    <n v="70.00800000000001"/>
    <n v="3"/>
    <n v="0.2"/>
    <n v="24.502800000000001"/>
  </r>
  <r>
    <x v="896"/>
    <s v="CA-2016-140634"/>
    <d v="2016-10-03T00:00:00"/>
    <n v="2016"/>
    <s v="Oktober"/>
    <n v="3"/>
    <x v="0"/>
    <x v="332"/>
    <x v="332"/>
    <x v="0"/>
    <s v="United States"/>
    <s v="Houston"/>
    <s v="Texas"/>
    <n v="77095"/>
    <x v="2"/>
    <x v="706"/>
    <x v="1"/>
    <x v="12"/>
    <x v="153"/>
    <n v="15.648"/>
    <n v="2"/>
    <n v="0.2"/>
    <n v="5.0855999999999986"/>
  </r>
  <r>
    <x v="897"/>
    <s v="CA-2014-144407"/>
    <d v="2014-09-09T00:00:00"/>
    <n v="2014"/>
    <s v="September"/>
    <n v="9"/>
    <x v="1"/>
    <x v="333"/>
    <x v="333"/>
    <x v="0"/>
    <s v="United States"/>
    <s v="Detroit"/>
    <s v="Michigan"/>
    <n v="48227"/>
    <x v="2"/>
    <x v="429"/>
    <x v="1"/>
    <x v="2"/>
    <x v="429"/>
    <n v="103.60000000000001"/>
    <n v="7"/>
    <n v="0"/>
    <n v="51.800000000000004"/>
  </r>
  <r>
    <x v="898"/>
    <s v="CA-2017-160983"/>
    <d v="2017-10-29T00:00:00"/>
    <n v="2017"/>
    <s v="Oktober"/>
    <n v="29"/>
    <x v="0"/>
    <x v="334"/>
    <x v="334"/>
    <x v="1"/>
    <s v="United States"/>
    <s v="Auburn"/>
    <s v="New York"/>
    <n v="13021"/>
    <x v="3"/>
    <x v="707"/>
    <x v="1"/>
    <x v="10"/>
    <x v="706"/>
    <n v="46.96"/>
    <n v="8"/>
    <n v="0"/>
    <n v="22.540800000000001"/>
  </r>
  <r>
    <x v="899"/>
    <s v="US-2016-114622"/>
    <d v="2016-04-10T00:00:00"/>
    <n v="2016"/>
    <s v="April"/>
    <n v="10"/>
    <x v="2"/>
    <x v="335"/>
    <x v="335"/>
    <x v="1"/>
    <s v="United States"/>
    <s v="Springfield"/>
    <s v="Ohio"/>
    <n v="45503"/>
    <x v="3"/>
    <x v="708"/>
    <x v="1"/>
    <x v="8"/>
    <x v="707"/>
    <n v="8.9040000000000017"/>
    <n v="2"/>
    <n v="0.7"/>
    <n v="-6.5296000000000003"/>
  </r>
  <r>
    <x v="900"/>
    <s v="CA-2017-150959"/>
    <d v="2017-11-11T00:00:00"/>
    <n v="2017"/>
    <s v="November"/>
    <n v="11"/>
    <x v="2"/>
    <x v="143"/>
    <x v="143"/>
    <x v="0"/>
    <s v="United States"/>
    <s v="Garland"/>
    <s v="Texas"/>
    <n v="75043"/>
    <x v="2"/>
    <x v="709"/>
    <x v="1"/>
    <x v="2"/>
    <x v="708"/>
    <n v="10.440000000000001"/>
    <n v="5"/>
    <n v="0.2"/>
    <n v="3.3929999999999989"/>
  </r>
  <r>
    <x v="901"/>
    <s v="CA-2017-150959"/>
    <d v="2017-11-11T00:00:00"/>
    <n v="2017"/>
    <s v="November"/>
    <n v="11"/>
    <x v="2"/>
    <x v="143"/>
    <x v="143"/>
    <x v="0"/>
    <s v="United States"/>
    <s v="Garland"/>
    <s v="Texas"/>
    <n v="75043"/>
    <x v="2"/>
    <x v="710"/>
    <x v="1"/>
    <x v="8"/>
    <x v="709"/>
    <n v="18.335999999999999"/>
    <n v="4"/>
    <n v="0.8"/>
    <n v="-32.088000000000008"/>
  </r>
  <r>
    <x v="902"/>
    <s v="CA-2017-132353"/>
    <d v="2017-09-15T00:00:00"/>
    <n v="2017"/>
    <s v="September"/>
    <n v="15"/>
    <x v="2"/>
    <x v="72"/>
    <x v="72"/>
    <x v="0"/>
    <s v="United States"/>
    <s v="Chicago"/>
    <s v="Illinois"/>
    <n v="60653"/>
    <x v="2"/>
    <x v="149"/>
    <x v="2"/>
    <x v="7"/>
    <x v="150"/>
    <n v="323.97600000000006"/>
    <n v="3"/>
    <n v="0.2"/>
    <n v="20.248499999999993"/>
  </r>
  <r>
    <x v="903"/>
    <s v="CA-2016-130477"/>
    <d v="2016-04-08T00:00:00"/>
    <n v="2016"/>
    <s v="April"/>
    <n v="8"/>
    <x v="1"/>
    <x v="95"/>
    <x v="95"/>
    <x v="0"/>
    <s v="United States"/>
    <s v="Los Angeles"/>
    <s v="California"/>
    <n v="90032"/>
    <x v="1"/>
    <x v="711"/>
    <x v="1"/>
    <x v="10"/>
    <x v="710"/>
    <n v="20.04"/>
    <n v="3"/>
    <n v="0"/>
    <n v="9.6191999999999993"/>
  </r>
  <r>
    <x v="904"/>
    <s v="CA-2016-130477"/>
    <d v="2016-04-08T00:00:00"/>
    <n v="2016"/>
    <s v="April"/>
    <n v="8"/>
    <x v="1"/>
    <x v="95"/>
    <x v="95"/>
    <x v="0"/>
    <s v="United States"/>
    <s v="Los Angeles"/>
    <s v="California"/>
    <n v="90032"/>
    <x v="1"/>
    <x v="571"/>
    <x v="1"/>
    <x v="4"/>
    <x v="571"/>
    <n v="64.959999999999994"/>
    <n v="2"/>
    <n v="0"/>
    <n v="2.598399999999998"/>
  </r>
  <r>
    <x v="905"/>
    <s v="CA-2016-130477"/>
    <d v="2016-04-08T00:00:00"/>
    <n v="2016"/>
    <s v="April"/>
    <n v="8"/>
    <x v="1"/>
    <x v="95"/>
    <x v="95"/>
    <x v="0"/>
    <s v="United States"/>
    <s v="Los Angeles"/>
    <s v="California"/>
    <n v="90032"/>
    <x v="1"/>
    <x v="712"/>
    <x v="1"/>
    <x v="10"/>
    <x v="711"/>
    <n v="12.96"/>
    <n v="2"/>
    <n v="0"/>
    <n v="6.2208000000000006"/>
  </r>
  <r>
    <x v="906"/>
    <s v="CA-2017-143259"/>
    <d v="2017-12-30T00:00:00"/>
    <n v="2017"/>
    <s v="Desember"/>
    <n v="30"/>
    <x v="1"/>
    <x v="22"/>
    <x v="22"/>
    <x v="0"/>
    <s v="United States"/>
    <s v="New York City"/>
    <s v="New York"/>
    <n v="10009"/>
    <x v="3"/>
    <x v="713"/>
    <x v="0"/>
    <x v="0"/>
    <x v="712"/>
    <n v="323.13600000000002"/>
    <n v="4"/>
    <n v="0.2"/>
    <n v="12.117599999999968"/>
  </r>
  <r>
    <x v="907"/>
    <s v="CA-2017-143259"/>
    <d v="2017-12-30T00:00:00"/>
    <n v="2017"/>
    <s v="Desember"/>
    <n v="30"/>
    <x v="1"/>
    <x v="22"/>
    <x v="22"/>
    <x v="0"/>
    <s v="United States"/>
    <s v="New York City"/>
    <s v="New York"/>
    <n v="10009"/>
    <x v="3"/>
    <x v="714"/>
    <x v="2"/>
    <x v="7"/>
    <x v="713"/>
    <n v="90.93"/>
    <n v="7"/>
    <n v="0"/>
    <n v="2.7278999999999964"/>
  </r>
  <r>
    <x v="908"/>
    <s v="CA-2017-143259"/>
    <d v="2017-12-30T00:00:00"/>
    <n v="2017"/>
    <s v="Desember"/>
    <n v="30"/>
    <x v="1"/>
    <x v="22"/>
    <x v="22"/>
    <x v="0"/>
    <s v="United States"/>
    <s v="New York City"/>
    <s v="New York"/>
    <n v="10009"/>
    <x v="3"/>
    <x v="715"/>
    <x v="1"/>
    <x v="8"/>
    <x v="714"/>
    <n v="52.775999999999996"/>
    <n v="3"/>
    <n v="0.2"/>
    <n v="19.791"/>
  </r>
  <r>
    <x v="909"/>
    <s v="CA-2017-137596"/>
    <d v="2017-09-02T00:00:00"/>
    <n v="2017"/>
    <s v="September"/>
    <n v="2"/>
    <x v="1"/>
    <x v="336"/>
    <x v="336"/>
    <x v="2"/>
    <s v="United States"/>
    <s v="Jackson"/>
    <s v="Michigan"/>
    <n v="49201"/>
    <x v="2"/>
    <x v="716"/>
    <x v="2"/>
    <x v="7"/>
    <x v="715"/>
    <n v="1199.8"/>
    <n v="4"/>
    <n v="0"/>
    <n v="323.94600000000003"/>
  </r>
  <r>
    <x v="910"/>
    <s v="CA-2017-137596"/>
    <d v="2017-09-02T00:00:00"/>
    <n v="2017"/>
    <s v="September"/>
    <n v="2"/>
    <x v="1"/>
    <x v="336"/>
    <x v="336"/>
    <x v="2"/>
    <s v="United States"/>
    <s v="Jackson"/>
    <s v="Michigan"/>
    <n v="49201"/>
    <x v="2"/>
    <x v="717"/>
    <x v="2"/>
    <x v="11"/>
    <x v="716"/>
    <n v="1928.7800000000002"/>
    <n v="7"/>
    <n v="0"/>
    <n v="829.37540000000024"/>
  </r>
  <r>
    <x v="911"/>
    <s v="CA-2017-137596"/>
    <d v="2017-09-02T00:00:00"/>
    <n v="2017"/>
    <s v="September"/>
    <n v="2"/>
    <x v="1"/>
    <x v="336"/>
    <x v="336"/>
    <x v="2"/>
    <s v="United States"/>
    <s v="Jackson"/>
    <s v="Michigan"/>
    <n v="49201"/>
    <x v="2"/>
    <x v="718"/>
    <x v="1"/>
    <x v="4"/>
    <x v="717"/>
    <n v="352.38"/>
    <n v="2"/>
    <n v="0"/>
    <n v="81.047399999999982"/>
  </r>
  <r>
    <x v="912"/>
    <s v="CA-2015-133627"/>
    <d v="2015-05-31T00:00:00"/>
    <n v="2015"/>
    <s v="Mei"/>
    <n v="31"/>
    <x v="1"/>
    <x v="337"/>
    <x v="337"/>
    <x v="2"/>
    <s v="United States"/>
    <s v="Norwich"/>
    <s v="Connecticut"/>
    <n v="6360"/>
    <x v="3"/>
    <x v="345"/>
    <x v="0"/>
    <x v="5"/>
    <x v="345"/>
    <n v="22.200000000000003"/>
    <n v="6"/>
    <n v="0"/>
    <n v="9.1020000000000021"/>
  </r>
  <r>
    <x v="913"/>
    <s v="CA-2017-102519"/>
    <d v="2017-11-27T00:00:00"/>
    <n v="2017"/>
    <s v="November"/>
    <n v="27"/>
    <x v="2"/>
    <x v="312"/>
    <x v="312"/>
    <x v="1"/>
    <s v="United States"/>
    <s v="Milwaukee"/>
    <s v="Wisconsin"/>
    <n v="53209"/>
    <x v="2"/>
    <x v="267"/>
    <x v="0"/>
    <x v="5"/>
    <x v="267"/>
    <n v="46.94"/>
    <n v="1"/>
    <n v="0"/>
    <n v="19.2454"/>
  </r>
  <r>
    <x v="914"/>
    <s v="CA-2017-102519"/>
    <d v="2017-11-27T00:00:00"/>
    <n v="2017"/>
    <s v="November"/>
    <n v="27"/>
    <x v="2"/>
    <x v="312"/>
    <x v="312"/>
    <x v="1"/>
    <s v="United States"/>
    <s v="Milwaukee"/>
    <s v="Wisconsin"/>
    <n v="53209"/>
    <x v="2"/>
    <x v="404"/>
    <x v="2"/>
    <x v="11"/>
    <x v="405"/>
    <n v="143.73000000000002"/>
    <n v="9"/>
    <n v="0"/>
    <n v="56.054700000000011"/>
  </r>
  <r>
    <x v="915"/>
    <s v="US-2014-141215"/>
    <d v="2014-06-15T00:00:00"/>
    <n v="2014"/>
    <s v="Juni"/>
    <n v="15"/>
    <x v="1"/>
    <x v="126"/>
    <x v="126"/>
    <x v="1"/>
    <s v="United States"/>
    <s v="San Antonio"/>
    <s v="Texas"/>
    <n v="78207"/>
    <x v="2"/>
    <x v="719"/>
    <x v="0"/>
    <x v="3"/>
    <x v="718"/>
    <n v="99.918000000000006"/>
    <n v="2"/>
    <n v="0.3"/>
    <n v="-18.556200000000018"/>
  </r>
  <r>
    <x v="916"/>
    <s v="US-2014-141215"/>
    <d v="2014-06-15T00:00:00"/>
    <n v="2014"/>
    <s v="Juni"/>
    <n v="15"/>
    <x v="1"/>
    <x v="126"/>
    <x v="126"/>
    <x v="1"/>
    <s v="United States"/>
    <s v="San Antonio"/>
    <s v="Texas"/>
    <n v="78207"/>
    <x v="2"/>
    <x v="463"/>
    <x v="0"/>
    <x v="1"/>
    <x v="464"/>
    <n v="797.94399999999996"/>
    <n v="4"/>
    <n v="0.3"/>
    <n v="-56.995999999999981"/>
  </r>
  <r>
    <x v="917"/>
    <s v="US-2014-141215"/>
    <d v="2014-06-15T00:00:00"/>
    <n v="2014"/>
    <s v="Juni"/>
    <n v="15"/>
    <x v="1"/>
    <x v="126"/>
    <x v="126"/>
    <x v="1"/>
    <s v="United States"/>
    <s v="San Antonio"/>
    <s v="Texas"/>
    <n v="78207"/>
    <x v="2"/>
    <x v="276"/>
    <x v="1"/>
    <x v="8"/>
    <x v="276"/>
    <n v="8.5679999999999978"/>
    <n v="3"/>
    <n v="0.8"/>
    <n v="-14.5656"/>
  </r>
  <r>
    <x v="918"/>
    <s v="CA-2016-165218"/>
    <d v="2016-03-05T00:00:00"/>
    <n v="2016"/>
    <s v="Maret"/>
    <n v="5"/>
    <x v="1"/>
    <x v="338"/>
    <x v="338"/>
    <x v="1"/>
    <s v="United States"/>
    <s v="Dallas"/>
    <s v="Texas"/>
    <n v="75220"/>
    <x v="2"/>
    <x v="633"/>
    <x v="1"/>
    <x v="12"/>
    <x v="633"/>
    <n v="149.352"/>
    <n v="3"/>
    <n v="0.2"/>
    <n v="50.40629999999998"/>
  </r>
  <r>
    <x v="919"/>
    <s v="CA-2016-165218"/>
    <d v="2016-03-05T00:00:00"/>
    <n v="2016"/>
    <s v="Maret"/>
    <n v="5"/>
    <x v="1"/>
    <x v="338"/>
    <x v="338"/>
    <x v="1"/>
    <s v="United States"/>
    <s v="Dallas"/>
    <s v="Texas"/>
    <n v="75220"/>
    <x v="2"/>
    <x v="720"/>
    <x v="1"/>
    <x v="4"/>
    <x v="719"/>
    <n v="12.991999999999999"/>
    <n v="1"/>
    <n v="0.2"/>
    <n v="-0.81199999999999983"/>
  </r>
  <r>
    <x v="920"/>
    <s v="CA-2014-138296"/>
    <d v="2014-12-05T00:00:00"/>
    <n v="2014"/>
    <s v="Desember"/>
    <n v="5"/>
    <x v="1"/>
    <x v="116"/>
    <x v="116"/>
    <x v="0"/>
    <s v="United States"/>
    <s v="Alexandria"/>
    <s v="Virginia"/>
    <n v="22304"/>
    <x v="0"/>
    <x v="576"/>
    <x v="1"/>
    <x v="4"/>
    <x v="576"/>
    <n v="24.56"/>
    <n v="2"/>
    <n v="0"/>
    <n v="6.8767999999999994"/>
  </r>
  <r>
    <x v="921"/>
    <s v="CA-2015-111164"/>
    <d v="2015-04-11T00:00:00"/>
    <n v="2015"/>
    <s v="April"/>
    <n v="11"/>
    <x v="1"/>
    <x v="339"/>
    <x v="339"/>
    <x v="0"/>
    <s v="United States"/>
    <s v="New York City"/>
    <s v="New York"/>
    <n v="10009"/>
    <x v="3"/>
    <x v="721"/>
    <x v="2"/>
    <x v="11"/>
    <x v="720"/>
    <n v="85.14"/>
    <n v="3"/>
    <n v="0"/>
    <n v="34.907399999999996"/>
  </r>
  <r>
    <x v="922"/>
    <s v="CA-2015-111164"/>
    <d v="2015-04-11T00:00:00"/>
    <n v="2015"/>
    <s v="April"/>
    <n v="11"/>
    <x v="1"/>
    <x v="339"/>
    <x v="339"/>
    <x v="0"/>
    <s v="United States"/>
    <s v="New York City"/>
    <s v="New York"/>
    <n v="10009"/>
    <x v="3"/>
    <x v="722"/>
    <x v="2"/>
    <x v="7"/>
    <x v="721"/>
    <n v="21.99"/>
    <n v="1"/>
    <n v="0"/>
    <n v="10.555199999999999"/>
  </r>
  <r>
    <x v="923"/>
    <s v="CA-2015-111164"/>
    <d v="2015-04-11T00:00:00"/>
    <n v="2015"/>
    <s v="April"/>
    <n v="11"/>
    <x v="1"/>
    <x v="339"/>
    <x v="339"/>
    <x v="0"/>
    <s v="United States"/>
    <s v="New York City"/>
    <s v="New York"/>
    <n v="10009"/>
    <x v="3"/>
    <x v="723"/>
    <x v="1"/>
    <x v="9"/>
    <x v="722"/>
    <n v="406.59999999999997"/>
    <n v="5"/>
    <n v="0"/>
    <n v="113.84799999999998"/>
  </r>
  <r>
    <x v="924"/>
    <s v="CA-2016-149797"/>
    <d v="2016-09-15T00:00:00"/>
    <n v="2016"/>
    <s v="September"/>
    <n v="15"/>
    <x v="1"/>
    <x v="340"/>
    <x v="340"/>
    <x v="1"/>
    <s v="United States"/>
    <s v="New York City"/>
    <s v="New York"/>
    <n v="10011"/>
    <x v="3"/>
    <x v="115"/>
    <x v="1"/>
    <x v="8"/>
    <x v="115"/>
    <n v="841.5680000000001"/>
    <n v="2"/>
    <n v="0.2"/>
    <n v="294.54879999999991"/>
  </r>
  <r>
    <x v="925"/>
    <s v="CA-2014-132962"/>
    <d v="2014-09-13T00:00:00"/>
    <n v="2014"/>
    <s v="September"/>
    <n v="13"/>
    <x v="2"/>
    <x v="341"/>
    <x v="341"/>
    <x v="0"/>
    <s v="United States"/>
    <s v="Philadelphia"/>
    <s v="Pennsylvania"/>
    <n v="19143"/>
    <x v="3"/>
    <x v="724"/>
    <x v="1"/>
    <x v="10"/>
    <x v="723"/>
    <n v="15.552000000000003"/>
    <n v="3"/>
    <n v="0.2"/>
    <n v="5.4432"/>
  </r>
  <r>
    <x v="926"/>
    <s v="CA-2014-132962"/>
    <d v="2014-09-13T00:00:00"/>
    <n v="2014"/>
    <s v="September"/>
    <n v="13"/>
    <x v="2"/>
    <x v="341"/>
    <x v="341"/>
    <x v="0"/>
    <s v="United States"/>
    <s v="Philadelphia"/>
    <s v="Pennsylvania"/>
    <n v="19143"/>
    <x v="3"/>
    <x v="725"/>
    <x v="2"/>
    <x v="11"/>
    <x v="724"/>
    <n v="252.00000000000003"/>
    <n v="5"/>
    <n v="0.2"/>
    <n v="53.550000000000004"/>
  </r>
  <r>
    <x v="927"/>
    <s v="CA-2015-115091"/>
    <d v="2015-10-05T00:00:00"/>
    <n v="2015"/>
    <s v="Oktober"/>
    <n v="5"/>
    <x v="1"/>
    <x v="342"/>
    <x v="342"/>
    <x v="2"/>
    <s v="United States"/>
    <s v="Springfield"/>
    <s v="Virginia"/>
    <n v="22153"/>
    <x v="0"/>
    <x v="332"/>
    <x v="1"/>
    <x v="6"/>
    <x v="332"/>
    <n v="46.2"/>
    <n v="4"/>
    <n v="0"/>
    <n v="12.936"/>
  </r>
  <r>
    <x v="928"/>
    <s v="CA-2015-115091"/>
    <d v="2015-10-05T00:00:00"/>
    <n v="2015"/>
    <s v="Oktober"/>
    <n v="5"/>
    <x v="1"/>
    <x v="342"/>
    <x v="342"/>
    <x v="2"/>
    <s v="United States"/>
    <s v="Springfield"/>
    <s v="Virginia"/>
    <n v="22153"/>
    <x v="0"/>
    <x v="336"/>
    <x v="1"/>
    <x v="9"/>
    <x v="336"/>
    <n v="28.84"/>
    <n v="2"/>
    <n v="0"/>
    <n v="9.517199999999999"/>
  </r>
  <r>
    <x v="929"/>
    <s v="CA-2017-144932"/>
    <d v="2017-04-14T00:00:00"/>
    <n v="2017"/>
    <s v="April"/>
    <n v="14"/>
    <x v="2"/>
    <x v="269"/>
    <x v="269"/>
    <x v="0"/>
    <s v="United States"/>
    <s v="Toledo"/>
    <s v="Ohio"/>
    <n v="43615"/>
    <x v="3"/>
    <x v="487"/>
    <x v="1"/>
    <x v="6"/>
    <x v="487"/>
    <n v="14.592000000000002"/>
    <n v="3"/>
    <n v="0.2"/>
    <n v="2.5535999999999985"/>
  </r>
  <r>
    <x v="930"/>
    <s v="CA-2017-144932"/>
    <d v="2017-04-14T00:00:00"/>
    <n v="2017"/>
    <s v="April"/>
    <n v="14"/>
    <x v="2"/>
    <x v="269"/>
    <x v="269"/>
    <x v="0"/>
    <s v="United States"/>
    <s v="Toledo"/>
    <s v="Ohio"/>
    <n v="43615"/>
    <x v="3"/>
    <x v="726"/>
    <x v="1"/>
    <x v="6"/>
    <x v="725"/>
    <n v="89.855999999999995"/>
    <n v="3"/>
    <n v="0.2"/>
    <n v="21.340800000000002"/>
  </r>
  <r>
    <x v="931"/>
    <s v="CA-2017-144932"/>
    <d v="2017-04-14T00:00:00"/>
    <n v="2017"/>
    <s v="April"/>
    <n v="14"/>
    <x v="2"/>
    <x v="269"/>
    <x v="269"/>
    <x v="0"/>
    <s v="United States"/>
    <s v="Toledo"/>
    <s v="Ohio"/>
    <n v="43615"/>
    <x v="3"/>
    <x v="609"/>
    <x v="1"/>
    <x v="10"/>
    <x v="609"/>
    <n v="13.872000000000002"/>
    <n v="3"/>
    <n v="0.2"/>
    <n v="5.0286000000000008"/>
  </r>
  <r>
    <x v="932"/>
    <s v="CA-2017-114216"/>
    <d v="2017-09-02T00:00:00"/>
    <n v="2017"/>
    <s v="September"/>
    <n v="2"/>
    <x v="1"/>
    <x v="343"/>
    <x v="343"/>
    <x v="0"/>
    <s v="United States"/>
    <s v="Philadelphia"/>
    <s v="Pennsylvania"/>
    <n v="19140"/>
    <x v="3"/>
    <x v="727"/>
    <x v="1"/>
    <x v="10"/>
    <x v="726"/>
    <n v="12.192"/>
    <n v="3"/>
    <n v="0.2"/>
    <n v="4.1147999999999998"/>
  </r>
  <r>
    <x v="933"/>
    <s v="CA-2016-140081"/>
    <d v="2016-06-20T00:00:00"/>
    <n v="2016"/>
    <s v="Juni"/>
    <n v="20"/>
    <x v="1"/>
    <x v="344"/>
    <x v="344"/>
    <x v="2"/>
    <s v="United States"/>
    <s v="Philadelphia"/>
    <s v="Pennsylvania"/>
    <n v="19120"/>
    <x v="3"/>
    <x v="728"/>
    <x v="1"/>
    <x v="10"/>
    <x v="727"/>
    <n v="45.056000000000004"/>
    <n v="8"/>
    <n v="0.2"/>
    <n v="15.206399999999997"/>
  </r>
  <r>
    <x v="934"/>
    <s v="CA-2016-140081"/>
    <d v="2016-06-20T00:00:00"/>
    <n v="2016"/>
    <s v="Juni"/>
    <n v="20"/>
    <x v="1"/>
    <x v="344"/>
    <x v="344"/>
    <x v="2"/>
    <s v="United States"/>
    <s v="Philadelphia"/>
    <s v="Pennsylvania"/>
    <n v="19120"/>
    <x v="3"/>
    <x v="729"/>
    <x v="1"/>
    <x v="8"/>
    <x v="728"/>
    <n v="29.718000000000007"/>
    <n v="6"/>
    <n v="0.7"/>
    <n v="-21.793199999999992"/>
  </r>
  <r>
    <x v="935"/>
    <s v="CA-2016-140081"/>
    <d v="2016-06-20T00:00:00"/>
    <n v="2016"/>
    <s v="Juni"/>
    <n v="20"/>
    <x v="1"/>
    <x v="344"/>
    <x v="344"/>
    <x v="2"/>
    <s v="United States"/>
    <s v="Philadelphia"/>
    <s v="Pennsylvania"/>
    <n v="19120"/>
    <x v="3"/>
    <x v="680"/>
    <x v="1"/>
    <x v="10"/>
    <x v="680"/>
    <n v="15.552000000000003"/>
    <n v="3"/>
    <n v="0.2"/>
    <n v="5.4432"/>
  </r>
  <r>
    <x v="936"/>
    <s v="CA-2016-140081"/>
    <d v="2016-06-20T00:00:00"/>
    <n v="2016"/>
    <s v="Juni"/>
    <n v="20"/>
    <x v="1"/>
    <x v="344"/>
    <x v="344"/>
    <x v="2"/>
    <s v="United States"/>
    <s v="Philadelphia"/>
    <s v="Pennsylvania"/>
    <n v="19120"/>
    <x v="3"/>
    <x v="137"/>
    <x v="1"/>
    <x v="9"/>
    <x v="138"/>
    <n v="447.69600000000003"/>
    <n v="2"/>
    <n v="0.2"/>
    <n v="33.577199999999976"/>
  </r>
  <r>
    <x v="937"/>
    <s v="US-2017-111745"/>
    <d v="2017-11-05T00:00:00"/>
    <n v="2017"/>
    <s v="November"/>
    <n v="5"/>
    <x v="2"/>
    <x v="19"/>
    <x v="19"/>
    <x v="1"/>
    <s v="United States"/>
    <s v="Farmington"/>
    <s v="New Mexico"/>
    <n v="87401"/>
    <x v="1"/>
    <x v="331"/>
    <x v="2"/>
    <x v="11"/>
    <x v="331"/>
    <n v="159.99"/>
    <n v="1"/>
    <n v="0"/>
    <n v="54.396599999999992"/>
  </r>
  <r>
    <x v="938"/>
    <s v="CA-2015-148250"/>
    <d v="2015-12-13T00:00:00"/>
    <n v="2015"/>
    <s v="Desember"/>
    <n v="13"/>
    <x v="1"/>
    <x v="345"/>
    <x v="345"/>
    <x v="1"/>
    <s v="United States"/>
    <s v="Riverside"/>
    <s v="California"/>
    <n v="92503"/>
    <x v="1"/>
    <x v="730"/>
    <x v="1"/>
    <x v="10"/>
    <x v="729"/>
    <n v="12.96"/>
    <n v="2"/>
    <n v="0"/>
    <n v="6.2208000000000006"/>
  </r>
  <r>
    <x v="939"/>
    <s v="CA-2015-148250"/>
    <d v="2015-12-13T00:00:00"/>
    <n v="2015"/>
    <s v="Desember"/>
    <n v="13"/>
    <x v="1"/>
    <x v="345"/>
    <x v="345"/>
    <x v="1"/>
    <s v="United States"/>
    <s v="Riverside"/>
    <s v="California"/>
    <n v="92503"/>
    <x v="1"/>
    <x v="731"/>
    <x v="1"/>
    <x v="9"/>
    <x v="730"/>
    <n v="134.47999999999999"/>
    <n v="4"/>
    <n v="0"/>
    <n v="34.964799999999997"/>
  </r>
  <r>
    <x v="940"/>
    <s v="CA-2016-105760"/>
    <d v="2016-06-19T00:00:00"/>
    <n v="2016"/>
    <s v="Juni"/>
    <n v="19"/>
    <x v="2"/>
    <x v="346"/>
    <x v="346"/>
    <x v="1"/>
    <s v="United States"/>
    <s v="San Francisco"/>
    <s v="California"/>
    <n v="94110"/>
    <x v="1"/>
    <x v="732"/>
    <x v="1"/>
    <x v="10"/>
    <x v="731"/>
    <n v="17.12"/>
    <n v="2"/>
    <n v="0"/>
    <n v="8.0464000000000002"/>
  </r>
  <r>
    <x v="941"/>
    <s v="CA-2016-142958"/>
    <d v="2016-12-13T00:00:00"/>
    <n v="2016"/>
    <s v="Desember"/>
    <n v="13"/>
    <x v="1"/>
    <x v="338"/>
    <x v="338"/>
    <x v="1"/>
    <s v="United States"/>
    <s v="Torrance"/>
    <s v="California"/>
    <n v="90503"/>
    <x v="1"/>
    <x v="733"/>
    <x v="1"/>
    <x v="8"/>
    <x v="732"/>
    <n v="6.0960000000000001"/>
    <n v="2"/>
    <n v="0.2"/>
    <n v="2.2098"/>
  </r>
  <r>
    <x v="942"/>
    <s v="CA-2016-142958"/>
    <d v="2016-12-13T00:00:00"/>
    <n v="2016"/>
    <s v="Desember"/>
    <n v="13"/>
    <x v="1"/>
    <x v="338"/>
    <x v="338"/>
    <x v="1"/>
    <s v="United States"/>
    <s v="Torrance"/>
    <s v="California"/>
    <n v="90503"/>
    <x v="1"/>
    <x v="3"/>
    <x v="0"/>
    <x v="3"/>
    <x v="3"/>
    <n v="1114.2719999999999"/>
    <n v="4"/>
    <n v="0.2"/>
    <n v="41.785200000000032"/>
  </r>
  <r>
    <x v="943"/>
    <s v="CA-2015-120880"/>
    <d v="2015-05-29T00:00:00"/>
    <n v="2015"/>
    <s v="Mei"/>
    <n v="29"/>
    <x v="1"/>
    <x v="139"/>
    <x v="139"/>
    <x v="0"/>
    <s v="United States"/>
    <s v="Seattle"/>
    <s v="Washington"/>
    <n v="98105"/>
    <x v="1"/>
    <x v="511"/>
    <x v="1"/>
    <x v="10"/>
    <x v="511"/>
    <n v="32.400000000000006"/>
    <n v="5"/>
    <n v="0"/>
    <n v="15.552000000000001"/>
  </r>
  <r>
    <x v="944"/>
    <s v="CA-2015-120880"/>
    <d v="2015-05-29T00:00:00"/>
    <n v="2015"/>
    <s v="Mei"/>
    <n v="29"/>
    <x v="1"/>
    <x v="139"/>
    <x v="139"/>
    <x v="0"/>
    <s v="United States"/>
    <s v="Seattle"/>
    <s v="Washington"/>
    <n v="98105"/>
    <x v="1"/>
    <x v="734"/>
    <x v="1"/>
    <x v="4"/>
    <x v="733"/>
    <n v="540.56999999999994"/>
    <n v="3"/>
    <n v="0"/>
    <n v="140.54820000000001"/>
  </r>
  <r>
    <x v="945"/>
    <s v="CA-2015-120880"/>
    <d v="2015-05-29T00:00:00"/>
    <n v="2015"/>
    <s v="Mei"/>
    <n v="29"/>
    <x v="1"/>
    <x v="139"/>
    <x v="139"/>
    <x v="0"/>
    <s v="United States"/>
    <s v="Seattle"/>
    <s v="Washington"/>
    <n v="98105"/>
    <x v="1"/>
    <x v="735"/>
    <x v="1"/>
    <x v="8"/>
    <x v="734"/>
    <n v="167.76"/>
    <n v="5"/>
    <n v="0.2"/>
    <n v="62.91"/>
  </r>
  <r>
    <x v="946"/>
    <s v="US-2015-140200"/>
    <d v="2015-07-26T00:00:00"/>
    <n v="2015"/>
    <s v="Juli"/>
    <n v="26"/>
    <x v="2"/>
    <x v="222"/>
    <x v="222"/>
    <x v="0"/>
    <s v="United States"/>
    <s v="Mesa"/>
    <s v="Arizona"/>
    <n v="85204"/>
    <x v="1"/>
    <x v="736"/>
    <x v="0"/>
    <x v="3"/>
    <x v="735"/>
    <n v="393.16500000000002"/>
    <n v="3"/>
    <n v="0.5"/>
    <n v="-204.44580000000005"/>
  </r>
  <r>
    <x v="947"/>
    <s v="US-2017-110576"/>
    <d v="2017-11-28T00:00:00"/>
    <n v="2017"/>
    <s v="November"/>
    <n v="28"/>
    <x v="1"/>
    <x v="176"/>
    <x v="176"/>
    <x v="2"/>
    <s v="United States"/>
    <s v="Philadelphia"/>
    <s v="Pennsylvania"/>
    <n v="19120"/>
    <x v="3"/>
    <x v="737"/>
    <x v="0"/>
    <x v="5"/>
    <x v="736"/>
    <n v="516.48800000000006"/>
    <n v="7"/>
    <n v="0.2"/>
    <n v="-12.912200000000027"/>
  </r>
  <r>
    <x v="948"/>
    <s v="US-2017-110576"/>
    <d v="2017-11-28T00:00:00"/>
    <n v="2017"/>
    <s v="November"/>
    <n v="28"/>
    <x v="1"/>
    <x v="176"/>
    <x v="176"/>
    <x v="2"/>
    <s v="United States"/>
    <s v="Philadelphia"/>
    <s v="Pennsylvania"/>
    <n v="19120"/>
    <x v="3"/>
    <x v="220"/>
    <x v="0"/>
    <x v="5"/>
    <x v="221"/>
    <n v="1007.2320000000001"/>
    <n v="6"/>
    <n v="0.2"/>
    <n v="75.542400000000015"/>
  </r>
  <r>
    <x v="949"/>
    <s v="US-2017-110576"/>
    <d v="2017-11-28T00:00:00"/>
    <n v="2017"/>
    <s v="November"/>
    <n v="28"/>
    <x v="1"/>
    <x v="176"/>
    <x v="176"/>
    <x v="2"/>
    <s v="United States"/>
    <s v="Philadelphia"/>
    <s v="Pennsylvania"/>
    <n v="19120"/>
    <x v="3"/>
    <x v="738"/>
    <x v="0"/>
    <x v="3"/>
    <x v="737"/>
    <n v="2065.3200000000002"/>
    <n v="12"/>
    <n v="0.4"/>
    <n v="-619.59600000000012"/>
  </r>
  <r>
    <x v="950"/>
    <s v="US-2017-110576"/>
    <d v="2017-11-28T00:00:00"/>
    <n v="2017"/>
    <s v="November"/>
    <n v="28"/>
    <x v="1"/>
    <x v="176"/>
    <x v="176"/>
    <x v="2"/>
    <s v="United States"/>
    <s v="Philadelphia"/>
    <s v="Pennsylvania"/>
    <n v="19120"/>
    <x v="3"/>
    <x v="739"/>
    <x v="1"/>
    <x v="10"/>
    <x v="738"/>
    <n v="15.552000000000003"/>
    <n v="3"/>
    <n v="0.2"/>
    <n v="5.4432"/>
  </r>
  <r>
    <x v="951"/>
    <s v="US-2017-110576"/>
    <d v="2017-11-28T00:00:00"/>
    <n v="2017"/>
    <s v="November"/>
    <n v="28"/>
    <x v="1"/>
    <x v="176"/>
    <x v="176"/>
    <x v="2"/>
    <s v="United States"/>
    <s v="Philadelphia"/>
    <s v="Pennsylvania"/>
    <n v="19120"/>
    <x v="3"/>
    <x v="218"/>
    <x v="1"/>
    <x v="10"/>
    <x v="219"/>
    <n v="25.344000000000001"/>
    <n v="6"/>
    <n v="0.2"/>
    <n v="7.92"/>
  </r>
  <r>
    <x v="952"/>
    <s v="CA-2017-131156"/>
    <d v="2017-04-03T00:00:00"/>
    <n v="2017"/>
    <s v="April"/>
    <n v="3"/>
    <x v="1"/>
    <x v="347"/>
    <x v="347"/>
    <x v="0"/>
    <s v="United States"/>
    <s v="Philadelphia"/>
    <s v="Pennsylvania"/>
    <n v="19143"/>
    <x v="3"/>
    <x v="740"/>
    <x v="0"/>
    <x v="5"/>
    <x v="222"/>
    <n v="25.472000000000001"/>
    <n v="4"/>
    <n v="0.2"/>
    <n v="7.6416000000000022"/>
  </r>
  <r>
    <x v="953"/>
    <s v="CA-2017-136539"/>
    <d v="2017-12-28T00:00:00"/>
    <n v="2017"/>
    <s v="Desember"/>
    <n v="28"/>
    <x v="1"/>
    <x v="348"/>
    <x v="348"/>
    <x v="0"/>
    <s v="United States"/>
    <s v="Round Rock"/>
    <s v="Texas"/>
    <n v="78664"/>
    <x v="2"/>
    <x v="207"/>
    <x v="1"/>
    <x v="6"/>
    <x v="208"/>
    <n v="27.168000000000003"/>
    <n v="2"/>
    <n v="0.2"/>
    <n v="2.7168000000000001"/>
  </r>
  <r>
    <x v="954"/>
    <s v="CA-2017-136539"/>
    <d v="2017-12-28T00:00:00"/>
    <n v="2017"/>
    <s v="Desember"/>
    <n v="28"/>
    <x v="1"/>
    <x v="348"/>
    <x v="348"/>
    <x v="0"/>
    <s v="United States"/>
    <s v="Round Rock"/>
    <s v="Texas"/>
    <n v="78664"/>
    <x v="2"/>
    <x v="266"/>
    <x v="0"/>
    <x v="0"/>
    <x v="266"/>
    <n v="78.852799999999988"/>
    <n v="2"/>
    <n v="0.32"/>
    <n v="-11.595999999999997"/>
  </r>
  <r>
    <x v="955"/>
    <s v="CA-2017-119305"/>
    <d v="2017-11-30T00:00:00"/>
    <n v="2017"/>
    <s v="November"/>
    <n v="30"/>
    <x v="1"/>
    <x v="349"/>
    <x v="349"/>
    <x v="0"/>
    <s v="United States"/>
    <s v="Jackson"/>
    <s v="Mississippi"/>
    <n v="39212"/>
    <x v="0"/>
    <x v="54"/>
    <x v="1"/>
    <x v="4"/>
    <x v="54"/>
    <n v="173.79999999999998"/>
    <n v="5"/>
    <n v="0"/>
    <n v="43.449999999999989"/>
  </r>
  <r>
    <x v="956"/>
    <s v="CA-2017-102414"/>
    <d v="2017-05-15T00:00:00"/>
    <n v="2017"/>
    <s v="Mei"/>
    <n v="15"/>
    <x v="0"/>
    <x v="350"/>
    <x v="350"/>
    <x v="0"/>
    <s v="United States"/>
    <s v="Phoenix"/>
    <s v="Arizona"/>
    <n v="85023"/>
    <x v="1"/>
    <x v="687"/>
    <x v="2"/>
    <x v="7"/>
    <x v="687"/>
    <n v="29.592000000000002"/>
    <n v="1"/>
    <n v="0.2"/>
    <n v="2.5893000000000006"/>
  </r>
  <r>
    <x v="957"/>
    <s v="CA-2017-102414"/>
    <d v="2017-05-15T00:00:00"/>
    <n v="2017"/>
    <s v="Mei"/>
    <n v="15"/>
    <x v="0"/>
    <x v="350"/>
    <x v="350"/>
    <x v="0"/>
    <s v="United States"/>
    <s v="Phoenix"/>
    <s v="Arizona"/>
    <n v="85023"/>
    <x v="1"/>
    <x v="741"/>
    <x v="1"/>
    <x v="8"/>
    <x v="739"/>
    <n v="4.7520000000000007"/>
    <n v="2"/>
    <n v="0.7"/>
    <n v="-3.1679999999999993"/>
  </r>
  <r>
    <x v="958"/>
    <s v="CA-2017-102414"/>
    <d v="2017-05-15T00:00:00"/>
    <n v="2017"/>
    <s v="Mei"/>
    <n v="15"/>
    <x v="0"/>
    <x v="350"/>
    <x v="350"/>
    <x v="0"/>
    <s v="United States"/>
    <s v="Phoenix"/>
    <s v="Arizona"/>
    <n v="85023"/>
    <x v="1"/>
    <x v="742"/>
    <x v="1"/>
    <x v="10"/>
    <x v="740"/>
    <n v="15.552000000000003"/>
    <n v="3"/>
    <n v="0.2"/>
    <n v="5.6375999999999999"/>
  </r>
  <r>
    <x v="959"/>
    <s v="CA-2015-112571"/>
    <d v="2015-09-22T00:00:00"/>
    <n v="2015"/>
    <s v="September"/>
    <n v="22"/>
    <x v="3"/>
    <x v="351"/>
    <x v="351"/>
    <x v="0"/>
    <s v="United States"/>
    <s v="Oceanside"/>
    <s v="California"/>
    <n v="92054"/>
    <x v="1"/>
    <x v="743"/>
    <x v="0"/>
    <x v="5"/>
    <x v="741"/>
    <n v="204.6"/>
    <n v="2"/>
    <n v="0"/>
    <n v="53.195999999999998"/>
  </r>
  <r>
    <x v="960"/>
    <s v="CA-2017-152142"/>
    <d v="2017-11-14T00:00:00"/>
    <n v="2017"/>
    <s v="November"/>
    <n v="14"/>
    <x v="1"/>
    <x v="352"/>
    <x v="352"/>
    <x v="1"/>
    <s v="United States"/>
    <s v="San Francisco"/>
    <s v="California"/>
    <n v="94110"/>
    <x v="1"/>
    <x v="228"/>
    <x v="0"/>
    <x v="1"/>
    <x v="229"/>
    <n v="321.56799999999998"/>
    <n v="2"/>
    <n v="0.2"/>
    <n v="28.137200000000007"/>
  </r>
  <r>
    <x v="961"/>
    <s v="CA-2015-160059"/>
    <d v="2015-11-27T00:00:00"/>
    <n v="2015"/>
    <s v="November"/>
    <n v="27"/>
    <x v="1"/>
    <x v="353"/>
    <x v="353"/>
    <x v="2"/>
    <s v="United States"/>
    <s v="Fayetteville"/>
    <s v="Arkansas"/>
    <n v="72701"/>
    <x v="0"/>
    <x v="744"/>
    <x v="1"/>
    <x v="8"/>
    <x v="742"/>
    <n v="6.24"/>
    <n v="2"/>
    <n v="0"/>
    <n v="3.0575999999999999"/>
  </r>
  <r>
    <x v="962"/>
    <s v="CA-2016-120859"/>
    <d v="2016-09-01T00:00:00"/>
    <n v="2016"/>
    <s v="September"/>
    <n v="1"/>
    <x v="2"/>
    <x v="51"/>
    <x v="51"/>
    <x v="1"/>
    <s v="United States"/>
    <s v="San Francisco"/>
    <s v="California"/>
    <n v="94110"/>
    <x v="1"/>
    <x v="466"/>
    <x v="1"/>
    <x v="12"/>
    <x v="467"/>
    <n v="21.88"/>
    <n v="2"/>
    <n v="0"/>
    <n v="10.94"/>
  </r>
  <r>
    <x v="963"/>
    <s v="CA-2014-127488"/>
    <d v="2014-09-22T00:00:00"/>
    <n v="2014"/>
    <s v="September"/>
    <n v="22"/>
    <x v="0"/>
    <x v="333"/>
    <x v="333"/>
    <x v="0"/>
    <s v="United States"/>
    <s v="Boca Raton"/>
    <s v="Florida"/>
    <n v="33433"/>
    <x v="0"/>
    <x v="745"/>
    <x v="1"/>
    <x v="2"/>
    <x v="743"/>
    <n v="4.6079999999999997"/>
    <n v="2"/>
    <n v="0.2"/>
    <n v="1.6704000000000001"/>
  </r>
  <r>
    <x v="964"/>
    <s v="CA-2017-135279"/>
    <d v="2017-04-09T00:00:00"/>
    <n v="2017"/>
    <s v="April"/>
    <n v="9"/>
    <x v="2"/>
    <x v="354"/>
    <x v="354"/>
    <x v="2"/>
    <s v="United States"/>
    <s v="New York City"/>
    <s v="New York"/>
    <n v="10011"/>
    <x v="3"/>
    <x v="746"/>
    <x v="1"/>
    <x v="2"/>
    <x v="744"/>
    <n v="9.82"/>
    <n v="2"/>
    <n v="0"/>
    <n v="4.8117999999999999"/>
  </r>
  <r>
    <x v="965"/>
    <s v="CA-2017-135279"/>
    <d v="2017-04-09T00:00:00"/>
    <n v="2017"/>
    <s v="April"/>
    <n v="9"/>
    <x v="2"/>
    <x v="354"/>
    <x v="354"/>
    <x v="2"/>
    <s v="United States"/>
    <s v="New York City"/>
    <s v="New York"/>
    <n v="10011"/>
    <x v="3"/>
    <x v="369"/>
    <x v="1"/>
    <x v="6"/>
    <x v="370"/>
    <n v="35.97"/>
    <n v="3"/>
    <n v="0"/>
    <n v="9.7118999999999982"/>
  </r>
  <r>
    <x v="966"/>
    <s v="CA-2017-135279"/>
    <d v="2017-04-09T00:00:00"/>
    <n v="2017"/>
    <s v="April"/>
    <n v="9"/>
    <x v="2"/>
    <x v="354"/>
    <x v="354"/>
    <x v="2"/>
    <s v="United States"/>
    <s v="New York City"/>
    <s v="New York"/>
    <n v="10011"/>
    <x v="3"/>
    <x v="747"/>
    <x v="1"/>
    <x v="10"/>
    <x v="745"/>
    <n v="12.96"/>
    <n v="2"/>
    <n v="0"/>
    <n v="6.2208000000000006"/>
  </r>
  <r>
    <x v="967"/>
    <s v="CA-2017-135279"/>
    <d v="2017-04-09T00:00:00"/>
    <n v="2017"/>
    <s v="April"/>
    <n v="9"/>
    <x v="2"/>
    <x v="354"/>
    <x v="354"/>
    <x v="2"/>
    <s v="United States"/>
    <s v="New York City"/>
    <s v="New York"/>
    <n v="10011"/>
    <x v="3"/>
    <x v="748"/>
    <x v="1"/>
    <x v="10"/>
    <x v="746"/>
    <n v="191.6"/>
    <n v="4"/>
    <n v="0"/>
    <n v="91.967999999999989"/>
  </r>
  <r>
    <x v="968"/>
    <s v="CA-2017-135279"/>
    <d v="2017-04-09T00:00:00"/>
    <n v="2017"/>
    <s v="April"/>
    <n v="9"/>
    <x v="2"/>
    <x v="354"/>
    <x v="354"/>
    <x v="2"/>
    <s v="United States"/>
    <s v="New York City"/>
    <s v="New York"/>
    <n v="10011"/>
    <x v="3"/>
    <x v="745"/>
    <x v="1"/>
    <x v="2"/>
    <x v="743"/>
    <n v="8.64"/>
    <n v="3"/>
    <n v="0"/>
    <n v="4.2336"/>
  </r>
  <r>
    <x v="969"/>
    <s v="CA-2017-135279"/>
    <d v="2017-04-09T00:00:00"/>
    <n v="2017"/>
    <s v="April"/>
    <n v="9"/>
    <x v="2"/>
    <x v="354"/>
    <x v="354"/>
    <x v="2"/>
    <s v="United States"/>
    <s v="New York City"/>
    <s v="New York"/>
    <n v="10011"/>
    <x v="3"/>
    <x v="749"/>
    <x v="1"/>
    <x v="4"/>
    <x v="747"/>
    <n v="501.81000000000006"/>
    <n v="3"/>
    <n v="0"/>
    <n v="0"/>
  </r>
  <r>
    <x v="970"/>
    <s v="CA-2014-115791"/>
    <d v="2014-01-16T00:00:00"/>
    <n v="2014"/>
    <s v="Januari"/>
    <n v="16"/>
    <x v="0"/>
    <x v="111"/>
    <x v="111"/>
    <x v="0"/>
    <s v="United States"/>
    <s v="Philadelphia"/>
    <s v="Pennsylvania"/>
    <n v="19134"/>
    <x v="3"/>
    <x v="750"/>
    <x v="0"/>
    <x v="5"/>
    <x v="748"/>
    <n v="127.10400000000001"/>
    <n v="6"/>
    <n v="0.2"/>
    <n v="28.598399999999998"/>
  </r>
  <r>
    <x v="971"/>
    <s v="CA-2014-115791"/>
    <d v="2014-01-16T00:00:00"/>
    <n v="2014"/>
    <s v="Januari"/>
    <n v="16"/>
    <x v="0"/>
    <x v="111"/>
    <x v="111"/>
    <x v="0"/>
    <s v="United States"/>
    <s v="Philadelphia"/>
    <s v="Pennsylvania"/>
    <n v="19134"/>
    <x v="3"/>
    <x v="302"/>
    <x v="2"/>
    <x v="7"/>
    <x v="302"/>
    <n v="124.19999999999999"/>
    <n v="3"/>
    <n v="0.4"/>
    <n v="-31.050000000000011"/>
  </r>
  <r>
    <x v="972"/>
    <s v="CA-2014-115791"/>
    <d v="2014-01-16T00:00:00"/>
    <n v="2014"/>
    <s v="Januari"/>
    <n v="16"/>
    <x v="0"/>
    <x v="111"/>
    <x v="111"/>
    <x v="0"/>
    <s v="United States"/>
    <s v="Philadelphia"/>
    <s v="Pennsylvania"/>
    <n v="19134"/>
    <x v="3"/>
    <x v="582"/>
    <x v="1"/>
    <x v="8"/>
    <x v="582"/>
    <n v="18.588000000000005"/>
    <n v="2"/>
    <n v="0.7"/>
    <n v="-13.6312"/>
  </r>
  <r>
    <x v="973"/>
    <s v="CA-2014-115791"/>
    <d v="2014-01-16T00:00:00"/>
    <n v="2014"/>
    <s v="Januari"/>
    <n v="16"/>
    <x v="0"/>
    <x v="111"/>
    <x v="111"/>
    <x v="0"/>
    <s v="United States"/>
    <s v="Philadelphia"/>
    <s v="Pennsylvania"/>
    <n v="19134"/>
    <x v="3"/>
    <x v="300"/>
    <x v="1"/>
    <x v="2"/>
    <x v="300"/>
    <n v="30.072000000000003"/>
    <n v="3"/>
    <n v="0.2"/>
    <n v="10.149299999999997"/>
  </r>
  <r>
    <x v="974"/>
    <s v="US-2017-103247"/>
    <d v="2017-10-05T00:00:00"/>
    <n v="2017"/>
    <s v="Oktober"/>
    <n v="5"/>
    <x v="0"/>
    <x v="285"/>
    <x v="285"/>
    <x v="2"/>
    <s v="United States"/>
    <s v="New York City"/>
    <s v="New York"/>
    <n v="10011"/>
    <x v="3"/>
    <x v="461"/>
    <x v="2"/>
    <x v="7"/>
    <x v="462"/>
    <n v="160.92999999999998"/>
    <n v="7"/>
    <n v="0"/>
    <n v="3.2186000000000092"/>
  </r>
  <r>
    <x v="975"/>
    <s v="US-2017-103247"/>
    <d v="2017-10-05T00:00:00"/>
    <n v="2017"/>
    <s v="Oktober"/>
    <n v="5"/>
    <x v="0"/>
    <x v="285"/>
    <x v="285"/>
    <x v="2"/>
    <s v="United States"/>
    <s v="New York City"/>
    <s v="New York"/>
    <n v="10011"/>
    <x v="3"/>
    <x v="351"/>
    <x v="1"/>
    <x v="8"/>
    <x v="351"/>
    <n v="75.792000000000002"/>
    <n v="3"/>
    <n v="0.2"/>
    <n v="25.579799999999992"/>
  </r>
  <r>
    <x v="976"/>
    <s v="US-2017-100209"/>
    <d v="2017-07-09T00:00:00"/>
    <n v="2017"/>
    <s v="Juli"/>
    <n v="9"/>
    <x v="1"/>
    <x v="143"/>
    <x v="143"/>
    <x v="0"/>
    <s v="United States"/>
    <s v="Portland"/>
    <s v="Oregon"/>
    <n v="97206"/>
    <x v="1"/>
    <x v="751"/>
    <x v="1"/>
    <x v="8"/>
    <x v="749"/>
    <n v="1.0800000000000003"/>
    <n v="2"/>
    <n v="0.7"/>
    <n v="-0.79200000000000004"/>
  </r>
  <r>
    <x v="977"/>
    <s v="CA-2017-159366"/>
    <d v="2017-01-07T00:00:00"/>
    <n v="2017"/>
    <s v="Januari"/>
    <n v="7"/>
    <x v="2"/>
    <x v="308"/>
    <x v="308"/>
    <x v="1"/>
    <s v="United States"/>
    <s v="Detroit"/>
    <s v="Michigan"/>
    <n v="48205"/>
    <x v="2"/>
    <x v="155"/>
    <x v="2"/>
    <x v="15"/>
    <x v="156"/>
    <n v="3059.982"/>
    <n v="2"/>
    <n v="0.1"/>
    <n v="679.99599999999964"/>
  </r>
  <r>
    <x v="978"/>
    <s v="CA-2016-145499"/>
    <d v="2016-05-30T00:00:00"/>
    <n v="2016"/>
    <s v="Mei"/>
    <n v="30"/>
    <x v="2"/>
    <x v="355"/>
    <x v="355"/>
    <x v="0"/>
    <s v="United States"/>
    <s v="Wilmington"/>
    <s v="North Carolina"/>
    <n v="28403"/>
    <x v="0"/>
    <x v="520"/>
    <x v="1"/>
    <x v="8"/>
    <x v="520"/>
    <n v="3.2820000000000005"/>
    <n v="2"/>
    <n v="0.7"/>
    <n v="-2.6256000000000004"/>
  </r>
  <r>
    <x v="979"/>
    <s v="CA-2015-157035"/>
    <d v="2015-12-09T00:00:00"/>
    <n v="2015"/>
    <s v="Desember"/>
    <n v="9"/>
    <x v="2"/>
    <x v="33"/>
    <x v="33"/>
    <x v="1"/>
    <s v="United States"/>
    <s v="Columbus"/>
    <s v="Indiana"/>
    <n v="47201"/>
    <x v="2"/>
    <x v="752"/>
    <x v="1"/>
    <x v="10"/>
    <x v="750"/>
    <n v="34.019999999999996"/>
    <n v="3"/>
    <n v="0"/>
    <n v="16.669799999999999"/>
  </r>
  <r>
    <x v="980"/>
    <s v="CA-2016-144939"/>
    <d v="2016-10-03T00:00:00"/>
    <n v="2016"/>
    <s v="Oktober"/>
    <n v="3"/>
    <x v="1"/>
    <x v="12"/>
    <x v="12"/>
    <x v="0"/>
    <s v="United States"/>
    <s v="New York City"/>
    <s v="New York"/>
    <n v="10035"/>
    <x v="3"/>
    <x v="637"/>
    <x v="0"/>
    <x v="1"/>
    <x v="637"/>
    <n v="599.29200000000003"/>
    <n v="6"/>
    <n v="0.1"/>
    <n v="93.223199999999977"/>
  </r>
  <r>
    <x v="981"/>
    <s v="CA-2014-163419"/>
    <d v="2014-11-11T00:00:00"/>
    <n v="2014"/>
    <s v="November"/>
    <n v="11"/>
    <x v="0"/>
    <x v="356"/>
    <x v="356"/>
    <x v="0"/>
    <s v="United States"/>
    <s v="Louisville"/>
    <s v="Colorado"/>
    <n v="80027"/>
    <x v="1"/>
    <x v="753"/>
    <x v="1"/>
    <x v="6"/>
    <x v="751"/>
    <n v="3.3920000000000003"/>
    <n v="1"/>
    <n v="0.2"/>
    <n v="0.80559999999999987"/>
  </r>
  <r>
    <x v="982"/>
    <s v="CA-2014-163419"/>
    <d v="2014-11-11T00:00:00"/>
    <n v="2014"/>
    <s v="November"/>
    <n v="11"/>
    <x v="0"/>
    <x v="356"/>
    <x v="356"/>
    <x v="0"/>
    <s v="United States"/>
    <s v="Louisville"/>
    <s v="Colorado"/>
    <n v="80027"/>
    <x v="1"/>
    <x v="754"/>
    <x v="2"/>
    <x v="7"/>
    <x v="752"/>
    <n v="559.98400000000004"/>
    <n v="2"/>
    <n v="0.2"/>
    <n v="55.998400000000032"/>
  </r>
  <r>
    <x v="983"/>
    <s v="CA-2014-163419"/>
    <d v="2014-11-11T00:00:00"/>
    <n v="2014"/>
    <s v="November"/>
    <n v="11"/>
    <x v="0"/>
    <x v="356"/>
    <x v="356"/>
    <x v="0"/>
    <s v="United States"/>
    <s v="Louisville"/>
    <s v="Colorado"/>
    <n v="80027"/>
    <x v="1"/>
    <x v="662"/>
    <x v="0"/>
    <x v="1"/>
    <x v="662"/>
    <n v="603.91999999999996"/>
    <n v="5"/>
    <n v="0.2"/>
    <n v="75.489999999999924"/>
  </r>
  <r>
    <x v="984"/>
    <s v="CA-2017-100314"/>
    <d v="2017-09-29T00:00:00"/>
    <n v="2017"/>
    <s v="September"/>
    <n v="29"/>
    <x v="1"/>
    <x v="357"/>
    <x v="357"/>
    <x v="2"/>
    <s v="United States"/>
    <s v="Pasadena"/>
    <s v="Texas"/>
    <n v="77506"/>
    <x v="2"/>
    <x v="639"/>
    <x v="1"/>
    <x v="2"/>
    <x v="639"/>
    <n v="7.9680000000000009"/>
    <n v="2"/>
    <n v="0.2"/>
    <n v="2.5895999999999999"/>
  </r>
  <r>
    <x v="985"/>
    <s v="CA-2017-100314"/>
    <d v="2017-09-29T00:00:00"/>
    <n v="2017"/>
    <s v="September"/>
    <n v="29"/>
    <x v="1"/>
    <x v="357"/>
    <x v="357"/>
    <x v="2"/>
    <s v="United States"/>
    <s v="Pasadena"/>
    <s v="Texas"/>
    <n v="77506"/>
    <x v="2"/>
    <x v="755"/>
    <x v="1"/>
    <x v="12"/>
    <x v="753"/>
    <n v="27.968000000000004"/>
    <n v="4"/>
    <n v="0.2"/>
    <n v="9.4391999999999996"/>
  </r>
  <r>
    <x v="986"/>
    <s v="CA-2017-100314"/>
    <d v="2017-09-29T00:00:00"/>
    <n v="2017"/>
    <s v="September"/>
    <n v="29"/>
    <x v="1"/>
    <x v="357"/>
    <x v="357"/>
    <x v="2"/>
    <s v="United States"/>
    <s v="Pasadena"/>
    <s v="Texas"/>
    <n v="77506"/>
    <x v="2"/>
    <x v="756"/>
    <x v="2"/>
    <x v="15"/>
    <x v="754"/>
    <n v="336.51"/>
    <n v="3"/>
    <n v="0.4"/>
    <n v="44.867999999999967"/>
  </r>
  <r>
    <x v="987"/>
    <s v="CA-2015-146829"/>
    <d v="2015-03-10T00:00:00"/>
    <n v="2015"/>
    <s v="Maret"/>
    <n v="10"/>
    <x v="3"/>
    <x v="358"/>
    <x v="358"/>
    <x v="0"/>
    <s v="United States"/>
    <s v="Houston"/>
    <s v="Texas"/>
    <n v="77041"/>
    <x v="2"/>
    <x v="757"/>
    <x v="1"/>
    <x v="8"/>
    <x v="755"/>
    <n v="1.1119999999999997"/>
    <n v="2"/>
    <n v="0.8"/>
    <n v="-1.8904000000000001"/>
  </r>
  <r>
    <x v="988"/>
    <s v="CA-2017-167899"/>
    <d v="2017-05-21T00:00:00"/>
    <n v="2017"/>
    <s v="Mei"/>
    <n v="21"/>
    <x v="1"/>
    <x v="189"/>
    <x v="189"/>
    <x v="1"/>
    <s v="United States"/>
    <s v="Auburn"/>
    <s v="New York"/>
    <n v="13021"/>
    <x v="3"/>
    <x v="575"/>
    <x v="0"/>
    <x v="5"/>
    <x v="575"/>
    <n v="520.05000000000007"/>
    <n v="5"/>
    <n v="0"/>
    <n v="72.807000000000031"/>
  </r>
  <r>
    <x v="989"/>
    <s v="CA-2017-167899"/>
    <d v="2017-05-21T00:00:00"/>
    <n v="2017"/>
    <s v="Mei"/>
    <n v="21"/>
    <x v="1"/>
    <x v="189"/>
    <x v="189"/>
    <x v="1"/>
    <s v="United States"/>
    <s v="Auburn"/>
    <s v="New York"/>
    <n v="13021"/>
    <x v="3"/>
    <x v="758"/>
    <x v="1"/>
    <x v="6"/>
    <x v="756"/>
    <n v="17.97"/>
    <n v="3"/>
    <n v="0"/>
    <n v="5.2112999999999996"/>
  </r>
  <r>
    <x v="990"/>
    <s v="CA-2015-153549"/>
    <d v="2015-03-29T00:00:00"/>
    <n v="2015"/>
    <s v="Maret"/>
    <n v="29"/>
    <x v="0"/>
    <x v="359"/>
    <x v="359"/>
    <x v="2"/>
    <s v="United States"/>
    <s v="Jacksonville"/>
    <s v="Florida"/>
    <n v="32216"/>
    <x v="0"/>
    <x v="284"/>
    <x v="0"/>
    <x v="1"/>
    <x v="284"/>
    <n v="1166.92"/>
    <n v="5"/>
    <n v="0.2"/>
    <n v="131.27849999999995"/>
  </r>
  <r>
    <x v="991"/>
    <s v="CA-2016-110023"/>
    <d v="2016-09-09T00:00:00"/>
    <n v="2016"/>
    <s v="September"/>
    <n v="9"/>
    <x v="2"/>
    <x v="59"/>
    <x v="59"/>
    <x v="0"/>
    <s v="United States"/>
    <s v="New York City"/>
    <s v="New York"/>
    <n v="10024"/>
    <x v="3"/>
    <x v="624"/>
    <x v="1"/>
    <x v="8"/>
    <x v="624"/>
    <n v="14.624000000000002"/>
    <n v="2"/>
    <n v="0.2"/>
    <n v="5.484"/>
  </r>
  <r>
    <x v="992"/>
    <s v="CA-2016-105585"/>
    <d v="2016-08-26T00:00:00"/>
    <n v="2016"/>
    <s v="Agustus"/>
    <n v="26"/>
    <x v="2"/>
    <x v="288"/>
    <x v="288"/>
    <x v="0"/>
    <s v="United States"/>
    <s v="San Jose"/>
    <s v="California"/>
    <n v="95123"/>
    <x v="1"/>
    <x v="263"/>
    <x v="1"/>
    <x v="13"/>
    <x v="263"/>
    <n v="10.23"/>
    <n v="3"/>
    <n v="0"/>
    <n v="4.9104000000000001"/>
  </r>
  <r>
    <x v="993"/>
    <s v="CA-2016-105585"/>
    <d v="2016-08-26T00:00:00"/>
    <n v="2016"/>
    <s v="Agustus"/>
    <n v="26"/>
    <x v="2"/>
    <x v="288"/>
    <x v="288"/>
    <x v="0"/>
    <s v="United States"/>
    <s v="San Jose"/>
    <s v="California"/>
    <n v="95123"/>
    <x v="1"/>
    <x v="759"/>
    <x v="1"/>
    <x v="10"/>
    <x v="757"/>
    <n v="154.9"/>
    <n v="5"/>
    <n v="0"/>
    <n v="69.704999999999998"/>
  </r>
  <r>
    <x v="994"/>
    <s v="CA-2014-117639"/>
    <d v="2014-05-21T00:00:00"/>
    <n v="2014"/>
    <s v="Mei"/>
    <n v="21"/>
    <x v="1"/>
    <x v="360"/>
    <x v="360"/>
    <x v="1"/>
    <s v="United States"/>
    <s v="Virginia Beach"/>
    <s v="Virginia"/>
    <n v="23464"/>
    <x v="0"/>
    <x v="760"/>
    <x v="1"/>
    <x v="8"/>
    <x v="758"/>
    <n v="2715.9300000000003"/>
    <n v="7"/>
    <n v="0"/>
    <n v="1276.4871000000001"/>
  </r>
  <r>
    <x v="995"/>
    <s v="CA-2014-117639"/>
    <d v="2014-05-21T00:00:00"/>
    <n v="2014"/>
    <s v="Mei"/>
    <n v="21"/>
    <x v="1"/>
    <x v="360"/>
    <x v="360"/>
    <x v="1"/>
    <s v="United States"/>
    <s v="Virginia Beach"/>
    <s v="Virginia"/>
    <n v="23464"/>
    <x v="0"/>
    <x v="638"/>
    <x v="2"/>
    <x v="7"/>
    <x v="759"/>
    <n v="617.97"/>
    <n v="3"/>
    <n v="0"/>
    <n v="173.0316"/>
  </r>
  <r>
    <x v="996"/>
    <s v="CA-2015-162537"/>
    <d v="2015-10-28T00:00:00"/>
    <n v="2015"/>
    <s v="Oktober"/>
    <n v="28"/>
    <x v="1"/>
    <x v="361"/>
    <x v="361"/>
    <x v="0"/>
    <s v="United States"/>
    <s v="Henderson"/>
    <s v="Kentucky"/>
    <n v="42420"/>
    <x v="0"/>
    <x v="761"/>
    <x v="1"/>
    <x v="12"/>
    <x v="760"/>
    <n v="10.67"/>
    <n v="1"/>
    <n v="0"/>
    <n v="4.9081999999999999"/>
  </r>
  <r>
    <x v="997"/>
    <s v="CA-2015-162537"/>
    <d v="2015-10-28T00:00:00"/>
    <n v="2015"/>
    <s v="Oktober"/>
    <n v="28"/>
    <x v="1"/>
    <x v="361"/>
    <x v="361"/>
    <x v="0"/>
    <s v="United States"/>
    <s v="Henderson"/>
    <s v="Kentucky"/>
    <n v="42420"/>
    <x v="0"/>
    <x v="762"/>
    <x v="1"/>
    <x v="4"/>
    <x v="761"/>
    <n v="36.630000000000003"/>
    <n v="3"/>
    <n v="0"/>
    <n v="9.8901000000000039"/>
  </r>
  <r>
    <x v="998"/>
    <s v="CA-2015-162537"/>
    <d v="2015-10-28T00:00:00"/>
    <n v="2015"/>
    <s v="Oktober"/>
    <n v="28"/>
    <x v="1"/>
    <x v="361"/>
    <x v="361"/>
    <x v="0"/>
    <s v="United States"/>
    <s v="Henderson"/>
    <s v="Kentucky"/>
    <n v="42420"/>
    <x v="0"/>
    <x v="763"/>
    <x v="0"/>
    <x v="5"/>
    <x v="762"/>
    <n v="24.1"/>
    <n v="5"/>
    <n v="0"/>
    <n v="9.1580000000000013"/>
  </r>
  <r>
    <x v="999"/>
    <s v="CA-2015-162537"/>
    <d v="2015-10-28T00:00:00"/>
    <n v="2015"/>
    <s v="Oktober"/>
    <n v="28"/>
    <x v="1"/>
    <x v="361"/>
    <x v="361"/>
    <x v="0"/>
    <s v="United States"/>
    <s v="Henderson"/>
    <s v="Kentucky"/>
    <n v="42420"/>
    <x v="0"/>
    <x v="283"/>
    <x v="0"/>
    <x v="5"/>
    <x v="283"/>
    <n v="33.11"/>
    <n v="7"/>
    <n v="0"/>
    <n v="12.912900000000004"/>
  </r>
  <r>
    <x v="1000"/>
    <s v="CA-2016-155488"/>
    <d v="2016-11-13T00:00:00"/>
    <n v="2016"/>
    <s v="November"/>
    <n v="13"/>
    <x v="1"/>
    <x v="86"/>
    <x v="86"/>
    <x v="2"/>
    <s v="United States"/>
    <s v="Vancouver"/>
    <s v="Washington"/>
    <n v="98661"/>
    <x v="1"/>
    <x v="666"/>
    <x v="1"/>
    <x v="6"/>
    <x v="666"/>
    <n v="44.02"/>
    <n v="2"/>
    <n v="0"/>
    <n v="11.4452"/>
  </r>
  <r>
    <x v="1001"/>
    <s v="CA-2015-124891"/>
    <d v="2015-07-31T00:00:00"/>
    <n v="2015"/>
    <s v="Juli"/>
    <n v="31"/>
    <x v="3"/>
    <x v="302"/>
    <x v="302"/>
    <x v="0"/>
    <s v="United States"/>
    <s v="New York City"/>
    <s v="New York"/>
    <n v="10024"/>
    <x v="3"/>
    <x v="764"/>
    <x v="2"/>
    <x v="11"/>
    <x v="763"/>
    <n v="2309.65"/>
    <n v="7"/>
    <n v="0"/>
    <n v="762.18449999999984"/>
  </r>
  <r>
    <x v="1002"/>
    <s v="CA-2015-124891"/>
    <d v="2015-07-31T00:00:00"/>
    <n v="2015"/>
    <s v="Juli"/>
    <n v="31"/>
    <x v="3"/>
    <x v="302"/>
    <x v="302"/>
    <x v="0"/>
    <s v="United States"/>
    <s v="New York City"/>
    <s v="New York"/>
    <n v="10024"/>
    <x v="3"/>
    <x v="257"/>
    <x v="0"/>
    <x v="3"/>
    <x v="258"/>
    <n v="1090.7819999999999"/>
    <n v="7"/>
    <n v="0.4"/>
    <n v="-290.87520000000001"/>
  </r>
  <r>
    <x v="1003"/>
    <s v="CA-2015-124891"/>
    <d v="2015-07-31T00:00:00"/>
    <n v="2015"/>
    <s v="Juli"/>
    <n v="31"/>
    <x v="3"/>
    <x v="302"/>
    <x v="302"/>
    <x v="0"/>
    <s v="United States"/>
    <s v="New York City"/>
    <s v="New York"/>
    <n v="10024"/>
    <x v="3"/>
    <x v="747"/>
    <x v="1"/>
    <x v="10"/>
    <x v="745"/>
    <n v="19.440000000000001"/>
    <n v="3"/>
    <n v="0"/>
    <n v="9.3312000000000008"/>
  </r>
  <r>
    <x v="1004"/>
    <s v="CA-2015-126445"/>
    <d v="2015-08-27T00:00:00"/>
    <n v="2015"/>
    <s v="Agustus"/>
    <n v="27"/>
    <x v="1"/>
    <x v="362"/>
    <x v="362"/>
    <x v="0"/>
    <s v="United States"/>
    <s v="Murrieta"/>
    <s v="California"/>
    <n v="92563"/>
    <x v="1"/>
    <x v="765"/>
    <x v="1"/>
    <x v="4"/>
    <x v="764"/>
    <n v="484.65000000000003"/>
    <n v="3"/>
    <n v="0"/>
    <n v="92.083500000000015"/>
  </r>
  <r>
    <x v="1005"/>
    <s v="CA-2015-111199"/>
    <d v="2015-11-13T00:00:00"/>
    <n v="2015"/>
    <s v="November"/>
    <n v="13"/>
    <x v="1"/>
    <x v="300"/>
    <x v="300"/>
    <x v="0"/>
    <s v="United States"/>
    <s v="Jacksonville"/>
    <s v="North Carolina"/>
    <n v="28540"/>
    <x v="0"/>
    <x v="694"/>
    <x v="1"/>
    <x v="10"/>
    <x v="694"/>
    <n v="115.29600000000001"/>
    <n v="3"/>
    <n v="0.2"/>
    <n v="40.353599999999986"/>
  </r>
  <r>
    <x v="1006"/>
    <s v="CA-2015-105312"/>
    <d v="2015-11-06T00:00:00"/>
    <n v="2015"/>
    <s v="November"/>
    <n v="6"/>
    <x v="2"/>
    <x v="363"/>
    <x v="363"/>
    <x v="0"/>
    <s v="United States"/>
    <s v="Scottsdale"/>
    <s v="Arizona"/>
    <n v="85254"/>
    <x v="1"/>
    <x v="111"/>
    <x v="1"/>
    <x v="12"/>
    <x v="111"/>
    <n v="7.080000000000001"/>
    <n v="3"/>
    <n v="0.2"/>
    <n v="2.4779999999999989"/>
  </r>
  <r>
    <x v="1007"/>
    <s v="CA-2015-105312"/>
    <d v="2015-11-06T00:00:00"/>
    <n v="2015"/>
    <s v="November"/>
    <n v="6"/>
    <x v="2"/>
    <x v="363"/>
    <x v="363"/>
    <x v="0"/>
    <s v="United States"/>
    <s v="Scottsdale"/>
    <s v="Arizona"/>
    <n v="85254"/>
    <x v="1"/>
    <x v="766"/>
    <x v="1"/>
    <x v="8"/>
    <x v="765"/>
    <n v="4.4009999999999998"/>
    <n v="3"/>
    <n v="0.7"/>
    <n v="-3.5207999999999995"/>
  </r>
  <r>
    <x v="1008"/>
    <s v="US-2017-106705"/>
    <d v="2017-12-26T00:00:00"/>
    <n v="2017"/>
    <s v="Desember"/>
    <n v="26"/>
    <x v="1"/>
    <x v="138"/>
    <x v="138"/>
    <x v="0"/>
    <s v="United States"/>
    <s v="Burlington"/>
    <s v="Iowa"/>
    <n v="52601"/>
    <x v="2"/>
    <x v="422"/>
    <x v="1"/>
    <x v="10"/>
    <x v="422"/>
    <n v="44.75"/>
    <n v="5"/>
    <n v="0"/>
    <n v="20.584999999999994"/>
  </r>
  <r>
    <x v="1009"/>
    <s v="CA-2017-135034"/>
    <d v="2017-08-01T00:00:00"/>
    <n v="2017"/>
    <s v="Agustus"/>
    <n v="1"/>
    <x v="2"/>
    <x v="247"/>
    <x v="247"/>
    <x v="0"/>
    <s v="United States"/>
    <s v="Chicago"/>
    <s v="Illinois"/>
    <n v="60653"/>
    <x v="2"/>
    <x v="160"/>
    <x v="2"/>
    <x v="7"/>
    <x v="161"/>
    <n v="95.984000000000009"/>
    <n v="2"/>
    <n v="0.2"/>
    <n v="5.9990000000000023"/>
  </r>
  <r>
    <x v="1010"/>
    <s v="CA-2014-158540"/>
    <d v="2014-11-24T00:00:00"/>
    <n v="2014"/>
    <s v="November"/>
    <n v="24"/>
    <x v="2"/>
    <x v="364"/>
    <x v="364"/>
    <x v="0"/>
    <s v="United States"/>
    <s v="San Diego"/>
    <s v="California"/>
    <n v="92037"/>
    <x v="1"/>
    <x v="767"/>
    <x v="0"/>
    <x v="5"/>
    <x v="766"/>
    <n v="151.72"/>
    <n v="4"/>
    <n v="0"/>
    <n v="27.309599999999989"/>
  </r>
  <r>
    <x v="1011"/>
    <s v="CA-2017-118437"/>
    <d v="2017-06-17T00:00:00"/>
    <n v="2017"/>
    <s v="Juni"/>
    <n v="17"/>
    <x v="0"/>
    <x v="58"/>
    <x v="58"/>
    <x v="0"/>
    <s v="United States"/>
    <s v="Olympia"/>
    <s v="Washington"/>
    <n v="98502"/>
    <x v="1"/>
    <x v="28"/>
    <x v="0"/>
    <x v="5"/>
    <x v="28"/>
    <n v="155.25"/>
    <n v="3"/>
    <n v="0"/>
    <n v="46.574999999999996"/>
  </r>
  <r>
    <x v="1012"/>
    <s v="CA-2017-118437"/>
    <d v="2017-06-17T00:00:00"/>
    <n v="2017"/>
    <s v="Juni"/>
    <n v="17"/>
    <x v="0"/>
    <x v="58"/>
    <x v="58"/>
    <x v="0"/>
    <s v="United States"/>
    <s v="Olympia"/>
    <s v="Washington"/>
    <n v="98502"/>
    <x v="1"/>
    <x v="768"/>
    <x v="1"/>
    <x v="4"/>
    <x v="767"/>
    <n v="14.03"/>
    <n v="1"/>
    <n v="0"/>
    <n v="4.068699999999998"/>
  </r>
  <r>
    <x v="1013"/>
    <s v="US-2015-126214"/>
    <d v="2015-12-21T00:00:00"/>
    <n v="2015"/>
    <s v="Desember"/>
    <n v="21"/>
    <x v="0"/>
    <x v="365"/>
    <x v="365"/>
    <x v="0"/>
    <s v="United States"/>
    <s v="Seattle"/>
    <s v="Washington"/>
    <n v="98103"/>
    <x v="1"/>
    <x v="209"/>
    <x v="0"/>
    <x v="3"/>
    <x v="210"/>
    <n v="1618.37"/>
    <n v="13"/>
    <n v="0"/>
    <n v="356.04139999999995"/>
  </r>
  <r>
    <x v="1014"/>
    <s v="US-2015-126214"/>
    <d v="2015-12-21T00:00:00"/>
    <n v="2015"/>
    <s v="Desember"/>
    <n v="21"/>
    <x v="0"/>
    <x v="365"/>
    <x v="365"/>
    <x v="0"/>
    <s v="United States"/>
    <s v="Seattle"/>
    <s v="Washington"/>
    <n v="98103"/>
    <x v="1"/>
    <x v="769"/>
    <x v="2"/>
    <x v="11"/>
    <x v="768"/>
    <n v="99.6"/>
    <n v="1"/>
    <n v="0"/>
    <n v="36.851999999999997"/>
  </r>
  <r>
    <x v="1015"/>
    <s v="CA-2015-133025"/>
    <d v="2015-09-17T00:00:00"/>
    <n v="2015"/>
    <s v="September"/>
    <n v="17"/>
    <x v="0"/>
    <x v="246"/>
    <x v="246"/>
    <x v="2"/>
    <s v="United States"/>
    <s v="Los Angeles"/>
    <s v="California"/>
    <n v="90036"/>
    <x v="1"/>
    <x v="260"/>
    <x v="1"/>
    <x v="10"/>
    <x v="260"/>
    <n v="32.400000000000006"/>
    <n v="5"/>
    <n v="0"/>
    <n v="15.552000000000001"/>
  </r>
  <r>
    <x v="1016"/>
    <s v="CA-2015-108665"/>
    <d v="2015-07-06T00:00:00"/>
    <n v="2015"/>
    <s v="Juli"/>
    <n v="6"/>
    <x v="1"/>
    <x v="366"/>
    <x v="366"/>
    <x v="1"/>
    <s v="United States"/>
    <s v="New York City"/>
    <s v="New York"/>
    <n v="10011"/>
    <x v="3"/>
    <x v="770"/>
    <x v="0"/>
    <x v="5"/>
    <x v="769"/>
    <n v="13.96"/>
    <n v="2"/>
    <n v="0"/>
    <n v="6.7008000000000001"/>
  </r>
  <r>
    <x v="1017"/>
    <s v="CA-2015-108665"/>
    <d v="2015-07-06T00:00:00"/>
    <n v="2015"/>
    <s v="Juli"/>
    <n v="6"/>
    <x v="1"/>
    <x v="366"/>
    <x v="366"/>
    <x v="1"/>
    <s v="United States"/>
    <s v="New York City"/>
    <s v="New York"/>
    <n v="10011"/>
    <x v="3"/>
    <x v="689"/>
    <x v="0"/>
    <x v="5"/>
    <x v="689"/>
    <n v="155.82"/>
    <n v="3"/>
    <n v="0"/>
    <n v="63.886200000000002"/>
  </r>
  <r>
    <x v="1018"/>
    <s v="CA-2015-108665"/>
    <d v="2015-07-06T00:00:00"/>
    <n v="2015"/>
    <s v="Juli"/>
    <n v="6"/>
    <x v="1"/>
    <x v="366"/>
    <x v="366"/>
    <x v="1"/>
    <s v="United States"/>
    <s v="New York City"/>
    <s v="New York"/>
    <n v="10011"/>
    <x v="3"/>
    <x v="771"/>
    <x v="2"/>
    <x v="7"/>
    <x v="770"/>
    <n v="124.94999999999999"/>
    <n v="5"/>
    <n v="0"/>
    <n v="2.4990000000000023"/>
  </r>
  <r>
    <x v="1019"/>
    <s v="CA-2015-108665"/>
    <d v="2015-07-06T00:00:00"/>
    <n v="2015"/>
    <s v="Juli"/>
    <n v="6"/>
    <x v="1"/>
    <x v="366"/>
    <x v="366"/>
    <x v="1"/>
    <s v="United States"/>
    <s v="New York City"/>
    <s v="New York"/>
    <n v="10011"/>
    <x v="3"/>
    <x v="772"/>
    <x v="1"/>
    <x v="4"/>
    <x v="771"/>
    <n v="601.65"/>
    <n v="5"/>
    <n v="0"/>
    <n v="156.42899999999997"/>
  </r>
  <r>
    <x v="1020"/>
    <s v="CA-2015-124450"/>
    <d v="2015-04-27T00:00:00"/>
    <n v="2015"/>
    <s v="April"/>
    <n v="27"/>
    <x v="1"/>
    <x v="218"/>
    <x v="218"/>
    <x v="0"/>
    <s v="United States"/>
    <s v="Washington"/>
    <s v="District of Columbia"/>
    <n v="20016"/>
    <x v="3"/>
    <x v="773"/>
    <x v="1"/>
    <x v="6"/>
    <x v="772"/>
    <n v="22.740000000000002"/>
    <n v="3"/>
    <n v="0"/>
    <n v="8.8686000000000007"/>
  </r>
  <r>
    <x v="1021"/>
    <s v="CA-2015-124450"/>
    <d v="2015-04-27T00:00:00"/>
    <n v="2015"/>
    <s v="April"/>
    <n v="27"/>
    <x v="1"/>
    <x v="218"/>
    <x v="218"/>
    <x v="0"/>
    <s v="United States"/>
    <s v="Washington"/>
    <s v="District of Columbia"/>
    <n v="20016"/>
    <x v="3"/>
    <x v="774"/>
    <x v="0"/>
    <x v="1"/>
    <x v="773"/>
    <n v="1267.53"/>
    <n v="3"/>
    <n v="0"/>
    <n v="316.88249999999999"/>
  </r>
  <r>
    <x v="1022"/>
    <s v="CA-2015-124450"/>
    <d v="2015-04-27T00:00:00"/>
    <n v="2015"/>
    <s v="April"/>
    <n v="27"/>
    <x v="1"/>
    <x v="218"/>
    <x v="218"/>
    <x v="0"/>
    <s v="United States"/>
    <s v="Washington"/>
    <s v="District of Columbia"/>
    <n v="20016"/>
    <x v="3"/>
    <x v="775"/>
    <x v="2"/>
    <x v="15"/>
    <x v="774"/>
    <n v="1379.92"/>
    <n v="8"/>
    <n v="0"/>
    <n v="648.56240000000003"/>
  </r>
  <r>
    <x v="1023"/>
    <s v="CA-2015-167269"/>
    <d v="2015-06-16T00:00:00"/>
    <n v="2015"/>
    <s v="Juni"/>
    <n v="16"/>
    <x v="1"/>
    <x v="171"/>
    <x v="171"/>
    <x v="0"/>
    <s v="United States"/>
    <s v="Philadelphia"/>
    <s v="Pennsylvania"/>
    <n v="19134"/>
    <x v="3"/>
    <x v="776"/>
    <x v="1"/>
    <x v="12"/>
    <x v="775"/>
    <n v="6.2080000000000002"/>
    <n v="2"/>
    <n v="0.2"/>
    <n v="2.1728000000000001"/>
  </r>
  <r>
    <x v="1024"/>
    <s v="CA-2017-106964"/>
    <d v="2017-12-17T00:00:00"/>
    <n v="2017"/>
    <s v="Desember"/>
    <n v="17"/>
    <x v="2"/>
    <x v="367"/>
    <x v="367"/>
    <x v="2"/>
    <s v="United States"/>
    <s v="Los Angeles"/>
    <s v="California"/>
    <n v="90045"/>
    <x v="1"/>
    <x v="777"/>
    <x v="1"/>
    <x v="8"/>
    <x v="776"/>
    <n v="11.808"/>
    <n v="2"/>
    <n v="0.2"/>
    <n v="4.2804000000000002"/>
  </r>
  <r>
    <x v="1025"/>
    <s v="CA-2016-126529"/>
    <d v="2016-01-11T00:00:00"/>
    <n v="2016"/>
    <s v="Januari"/>
    <n v="11"/>
    <x v="0"/>
    <x v="368"/>
    <x v="368"/>
    <x v="2"/>
    <s v="United States"/>
    <s v="Springfield"/>
    <s v="Ohio"/>
    <n v="45503"/>
    <x v="3"/>
    <x v="778"/>
    <x v="1"/>
    <x v="10"/>
    <x v="777"/>
    <n v="15.552000000000003"/>
    <n v="3"/>
    <n v="0.2"/>
    <n v="5.4432"/>
  </r>
  <r>
    <x v="1026"/>
    <s v="CA-2016-126529"/>
    <d v="2016-01-11T00:00:00"/>
    <n v="2016"/>
    <s v="Januari"/>
    <n v="11"/>
    <x v="0"/>
    <x v="368"/>
    <x v="368"/>
    <x v="2"/>
    <s v="United States"/>
    <s v="Springfield"/>
    <s v="Ohio"/>
    <n v="45503"/>
    <x v="3"/>
    <x v="779"/>
    <x v="1"/>
    <x v="10"/>
    <x v="778"/>
    <n v="63.311999999999998"/>
    <n v="3"/>
    <n v="0.2"/>
    <n v="20.576399999999996"/>
  </r>
  <r>
    <x v="1027"/>
    <s v="CA-2016-126529"/>
    <d v="2016-01-11T00:00:00"/>
    <n v="2016"/>
    <s v="Januari"/>
    <n v="11"/>
    <x v="0"/>
    <x v="368"/>
    <x v="368"/>
    <x v="2"/>
    <s v="United States"/>
    <s v="Springfield"/>
    <s v="Ohio"/>
    <n v="45503"/>
    <x v="3"/>
    <x v="780"/>
    <x v="2"/>
    <x v="7"/>
    <x v="779"/>
    <n v="15.587999999999999"/>
    <n v="2"/>
    <n v="0.4"/>
    <n v="-9.8724000000000007"/>
  </r>
  <r>
    <x v="1028"/>
    <s v="CA-2014-163552"/>
    <d v="2014-07-11T00:00:00"/>
    <n v="2014"/>
    <s v="Juli"/>
    <n v="11"/>
    <x v="1"/>
    <x v="156"/>
    <x v="156"/>
    <x v="1"/>
    <s v="United States"/>
    <s v="Hackensack"/>
    <s v="New Jersey"/>
    <n v="7601"/>
    <x v="3"/>
    <x v="258"/>
    <x v="1"/>
    <x v="10"/>
    <x v="33"/>
    <n v="177.2"/>
    <n v="5"/>
    <n v="0"/>
    <n v="83.283999999999992"/>
  </r>
  <r>
    <x v="1029"/>
    <s v="CA-2014-163552"/>
    <d v="2014-07-11T00:00:00"/>
    <n v="2014"/>
    <s v="Juli"/>
    <n v="11"/>
    <x v="1"/>
    <x v="156"/>
    <x v="156"/>
    <x v="1"/>
    <s v="United States"/>
    <s v="Hackensack"/>
    <s v="New Jersey"/>
    <n v="7601"/>
    <x v="3"/>
    <x v="781"/>
    <x v="2"/>
    <x v="7"/>
    <x v="780"/>
    <n v="197.96999999999997"/>
    <n v="3"/>
    <n v="0"/>
    <n v="57.41129999999999"/>
  </r>
  <r>
    <x v="1030"/>
    <s v="CA-2014-163552"/>
    <d v="2014-07-11T00:00:00"/>
    <n v="2014"/>
    <s v="Juli"/>
    <n v="11"/>
    <x v="1"/>
    <x v="156"/>
    <x v="156"/>
    <x v="1"/>
    <s v="United States"/>
    <s v="Hackensack"/>
    <s v="New Jersey"/>
    <n v="7601"/>
    <x v="3"/>
    <x v="463"/>
    <x v="0"/>
    <x v="1"/>
    <x v="464"/>
    <n v="854.94"/>
    <n v="3"/>
    <n v="0"/>
    <n v="213.73500000000001"/>
  </r>
  <r>
    <x v="1031"/>
    <s v="CA-2014-163552"/>
    <d v="2014-07-11T00:00:00"/>
    <n v="2014"/>
    <s v="Juli"/>
    <n v="11"/>
    <x v="1"/>
    <x v="156"/>
    <x v="156"/>
    <x v="1"/>
    <s v="United States"/>
    <s v="Hackensack"/>
    <s v="New Jersey"/>
    <n v="7601"/>
    <x v="3"/>
    <x v="93"/>
    <x v="0"/>
    <x v="5"/>
    <x v="93"/>
    <n v="124.10999999999999"/>
    <n v="9"/>
    <n v="0"/>
    <n v="52.126200000000004"/>
  </r>
  <r>
    <x v="1032"/>
    <s v="CA-2014-163552"/>
    <d v="2014-07-11T00:00:00"/>
    <n v="2014"/>
    <s v="Juli"/>
    <n v="11"/>
    <x v="1"/>
    <x v="156"/>
    <x v="156"/>
    <x v="1"/>
    <s v="United States"/>
    <s v="Hackensack"/>
    <s v="New Jersey"/>
    <n v="7601"/>
    <x v="3"/>
    <x v="782"/>
    <x v="1"/>
    <x v="2"/>
    <x v="781"/>
    <n v="14.399999999999999"/>
    <n v="5"/>
    <n v="0"/>
    <n v="7.056"/>
  </r>
  <r>
    <x v="1033"/>
    <s v="CA-2016-109820"/>
    <d v="2016-11-20T00:00:00"/>
    <n v="2016"/>
    <s v="November"/>
    <n v="20"/>
    <x v="2"/>
    <x v="369"/>
    <x v="369"/>
    <x v="0"/>
    <s v="United States"/>
    <s v="Cincinnati"/>
    <s v="Ohio"/>
    <n v="45231"/>
    <x v="3"/>
    <x v="783"/>
    <x v="1"/>
    <x v="10"/>
    <x v="782"/>
    <n v="15.696000000000002"/>
    <n v="3"/>
    <n v="0.2"/>
    <n v="5.1011999999999995"/>
  </r>
  <r>
    <x v="1034"/>
    <s v="CA-2016-109820"/>
    <d v="2016-11-20T00:00:00"/>
    <n v="2016"/>
    <s v="November"/>
    <n v="20"/>
    <x v="2"/>
    <x v="369"/>
    <x v="369"/>
    <x v="0"/>
    <s v="United States"/>
    <s v="Cincinnati"/>
    <s v="Ohio"/>
    <n v="45231"/>
    <x v="3"/>
    <x v="236"/>
    <x v="1"/>
    <x v="8"/>
    <x v="237"/>
    <n v="2.6280000000000001"/>
    <n v="2"/>
    <n v="0.7"/>
    <n v="-1.9272"/>
  </r>
  <r>
    <x v="1035"/>
    <s v="CA-2016-109820"/>
    <d v="2016-11-20T00:00:00"/>
    <n v="2016"/>
    <s v="November"/>
    <n v="20"/>
    <x v="2"/>
    <x v="369"/>
    <x v="369"/>
    <x v="0"/>
    <s v="United States"/>
    <s v="Cincinnati"/>
    <s v="Ohio"/>
    <n v="45231"/>
    <x v="3"/>
    <x v="27"/>
    <x v="1"/>
    <x v="8"/>
    <x v="27"/>
    <n v="14.427000000000003"/>
    <n v="3"/>
    <n v="0.7"/>
    <n v="-10.579799999999999"/>
  </r>
  <r>
    <x v="1036"/>
    <s v="CA-2016-113061"/>
    <d v="2016-04-22T00:00:00"/>
    <n v="2016"/>
    <s v="April"/>
    <n v="22"/>
    <x v="1"/>
    <x v="330"/>
    <x v="330"/>
    <x v="2"/>
    <s v="United States"/>
    <s v="Jefferson City"/>
    <s v="Missouri"/>
    <n v="65109"/>
    <x v="2"/>
    <x v="784"/>
    <x v="0"/>
    <x v="5"/>
    <x v="783"/>
    <n v="86.62"/>
    <n v="2"/>
    <n v="0"/>
    <n v="8.6619999999999919"/>
  </r>
  <r>
    <x v="1037"/>
    <s v="CA-2015-127418"/>
    <d v="2015-06-13T00:00:00"/>
    <n v="2015"/>
    <s v="Juni"/>
    <n v="13"/>
    <x v="2"/>
    <x v="370"/>
    <x v="370"/>
    <x v="0"/>
    <s v="United States"/>
    <s v="Los Angeles"/>
    <s v="California"/>
    <n v="90004"/>
    <x v="1"/>
    <x v="785"/>
    <x v="1"/>
    <x v="8"/>
    <x v="784"/>
    <n v="36.624000000000002"/>
    <n v="3"/>
    <n v="0.2"/>
    <n v="13.734"/>
  </r>
  <r>
    <x v="1038"/>
    <s v="CA-2017-121818"/>
    <d v="2017-11-20T00:00:00"/>
    <n v="2017"/>
    <s v="November"/>
    <n v="20"/>
    <x v="2"/>
    <x v="371"/>
    <x v="371"/>
    <x v="0"/>
    <s v="United States"/>
    <s v="Burlington"/>
    <s v="North Carolina"/>
    <n v="27217"/>
    <x v="0"/>
    <x v="786"/>
    <x v="1"/>
    <x v="6"/>
    <x v="785"/>
    <n v="23.968000000000004"/>
    <n v="7"/>
    <n v="0.2"/>
    <n v="2.696399999999997"/>
  </r>
  <r>
    <x v="1039"/>
    <s v="CA-2017-121818"/>
    <d v="2017-11-20T00:00:00"/>
    <n v="2017"/>
    <s v="November"/>
    <n v="20"/>
    <x v="2"/>
    <x v="371"/>
    <x v="371"/>
    <x v="0"/>
    <s v="United States"/>
    <s v="Burlington"/>
    <s v="North Carolina"/>
    <n v="27217"/>
    <x v="0"/>
    <x v="787"/>
    <x v="1"/>
    <x v="6"/>
    <x v="772"/>
    <n v="28.728000000000002"/>
    <n v="3"/>
    <n v="0.2"/>
    <n v="1.7954999999999988"/>
  </r>
  <r>
    <x v="1040"/>
    <s v="CA-2016-127670"/>
    <d v="2016-03-20T00:00:00"/>
    <n v="2016"/>
    <s v="Maret"/>
    <n v="20"/>
    <x v="1"/>
    <x v="372"/>
    <x v="372"/>
    <x v="2"/>
    <s v="United States"/>
    <s v="Saint Peters"/>
    <s v="Missouri"/>
    <n v="63376"/>
    <x v="2"/>
    <x v="616"/>
    <x v="0"/>
    <x v="3"/>
    <x v="616"/>
    <n v="697.16"/>
    <n v="4"/>
    <n v="0"/>
    <n v="146.40359999999998"/>
  </r>
  <r>
    <x v="1041"/>
    <s v="CA-2016-102981"/>
    <d v="2016-09-06T00:00:00"/>
    <n v="2016"/>
    <s v="September"/>
    <n v="6"/>
    <x v="0"/>
    <x v="373"/>
    <x v="373"/>
    <x v="0"/>
    <s v="United States"/>
    <s v="New York City"/>
    <s v="New York"/>
    <n v="10035"/>
    <x v="3"/>
    <x v="788"/>
    <x v="2"/>
    <x v="11"/>
    <x v="786"/>
    <n v="31.86"/>
    <n v="2"/>
    <n v="0"/>
    <n v="11.151"/>
  </r>
  <r>
    <x v="1042"/>
    <s v="CA-2016-102981"/>
    <d v="2016-09-06T00:00:00"/>
    <n v="2016"/>
    <s v="September"/>
    <n v="6"/>
    <x v="0"/>
    <x v="373"/>
    <x v="373"/>
    <x v="0"/>
    <s v="United States"/>
    <s v="New York City"/>
    <s v="New York"/>
    <n v="10035"/>
    <x v="3"/>
    <x v="789"/>
    <x v="0"/>
    <x v="0"/>
    <x v="787"/>
    <n v="722.35200000000009"/>
    <n v="3"/>
    <n v="0.2"/>
    <n v="90.293999999999926"/>
  </r>
  <r>
    <x v="1043"/>
    <s v="CA-2017-115651"/>
    <d v="2017-07-09T00:00:00"/>
    <n v="2017"/>
    <s v="Juli"/>
    <n v="9"/>
    <x v="2"/>
    <x v="374"/>
    <x v="374"/>
    <x v="1"/>
    <s v="United States"/>
    <s v="Chicago"/>
    <s v="Illinois"/>
    <n v="60610"/>
    <x v="2"/>
    <x v="790"/>
    <x v="1"/>
    <x v="6"/>
    <x v="788"/>
    <n v="8.84"/>
    <n v="5"/>
    <n v="0.2"/>
    <n v="2.9835000000000003"/>
  </r>
  <r>
    <x v="1044"/>
    <s v="CA-2017-115651"/>
    <d v="2017-07-09T00:00:00"/>
    <n v="2017"/>
    <s v="Juli"/>
    <n v="9"/>
    <x v="2"/>
    <x v="374"/>
    <x v="374"/>
    <x v="1"/>
    <s v="United States"/>
    <s v="Chicago"/>
    <s v="Illinois"/>
    <n v="60610"/>
    <x v="2"/>
    <x v="791"/>
    <x v="1"/>
    <x v="9"/>
    <x v="789"/>
    <n v="58.463999999999977"/>
    <n v="9"/>
    <n v="0.8"/>
    <n v="-146.16000000000003"/>
  </r>
  <r>
    <x v="1045"/>
    <s v="CA-2017-152702"/>
    <d v="2017-10-12T00:00:00"/>
    <n v="2017"/>
    <s v="Oktober"/>
    <n v="12"/>
    <x v="1"/>
    <x v="17"/>
    <x v="17"/>
    <x v="2"/>
    <s v="United States"/>
    <s v="Rockford"/>
    <s v="Illinois"/>
    <n v="61107"/>
    <x v="2"/>
    <x v="792"/>
    <x v="0"/>
    <x v="1"/>
    <x v="790"/>
    <n v="254.60399999999998"/>
    <n v="14"/>
    <n v="0.3"/>
    <n v="-18.185999999999993"/>
  </r>
  <r>
    <x v="1046"/>
    <s v="CA-2016-169103"/>
    <d v="2016-03-08T00:00:00"/>
    <n v="2016"/>
    <s v="Maret"/>
    <n v="8"/>
    <x v="1"/>
    <x v="233"/>
    <x v="233"/>
    <x v="0"/>
    <s v="United States"/>
    <s v="Miami"/>
    <s v="Florida"/>
    <n v="33142"/>
    <x v="0"/>
    <x v="638"/>
    <x v="2"/>
    <x v="7"/>
    <x v="638"/>
    <n v="1363.96"/>
    <n v="5"/>
    <n v="0.2"/>
    <n v="85.247500000000002"/>
  </r>
  <r>
    <x v="1047"/>
    <s v="CA-2016-169103"/>
    <d v="2016-03-08T00:00:00"/>
    <n v="2016"/>
    <s v="Maret"/>
    <n v="8"/>
    <x v="1"/>
    <x v="233"/>
    <x v="233"/>
    <x v="0"/>
    <s v="United States"/>
    <s v="Miami"/>
    <s v="Florida"/>
    <n v="33142"/>
    <x v="0"/>
    <x v="101"/>
    <x v="0"/>
    <x v="5"/>
    <x v="101"/>
    <n v="102.35999999999999"/>
    <n v="3"/>
    <n v="0.2"/>
    <n v="-3.8385000000000105"/>
  </r>
  <r>
    <x v="1048"/>
    <s v="CA-2014-139192"/>
    <d v="2014-05-27T00:00:00"/>
    <n v="2014"/>
    <s v="Mei"/>
    <n v="27"/>
    <x v="0"/>
    <x v="62"/>
    <x v="62"/>
    <x v="0"/>
    <s v="United States"/>
    <s v="San Francisco"/>
    <s v="California"/>
    <n v="94109"/>
    <x v="1"/>
    <x v="39"/>
    <x v="2"/>
    <x v="7"/>
    <x v="39"/>
    <n v="1113.5039999999999"/>
    <n v="12"/>
    <n v="0.2"/>
    <n v="125.2691999999999"/>
  </r>
  <r>
    <x v="1049"/>
    <s v="CA-2014-139192"/>
    <d v="2014-05-27T00:00:00"/>
    <n v="2014"/>
    <s v="Mei"/>
    <n v="27"/>
    <x v="0"/>
    <x v="62"/>
    <x v="62"/>
    <x v="0"/>
    <s v="United States"/>
    <s v="San Francisco"/>
    <s v="California"/>
    <n v="94109"/>
    <x v="1"/>
    <x v="590"/>
    <x v="2"/>
    <x v="11"/>
    <x v="590"/>
    <n v="99.99"/>
    <n v="1"/>
    <n v="0"/>
    <n v="37.996200000000002"/>
  </r>
  <r>
    <x v="1050"/>
    <s v="US-2015-153500"/>
    <d v="2015-07-03T00:00:00"/>
    <n v="2015"/>
    <s v="Juli"/>
    <n v="3"/>
    <x v="2"/>
    <x v="375"/>
    <x v="375"/>
    <x v="1"/>
    <s v="United States"/>
    <s v="Philadelphia"/>
    <s v="Pennsylvania"/>
    <n v="19134"/>
    <x v="3"/>
    <x v="793"/>
    <x v="0"/>
    <x v="5"/>
    <x v="791"/>
    <n v="168.46400000000003"/>
    <n v="2"/>
    <n v="0.2"/>
    <n v="-29.481200000000022"/>
  </r>
  <r>
    <x v="1051"/>
    <s v="US-2015-153500"/>
    <d v="2015-07-03T00:00:00"/>
    <n v="2015"/>
    <s v="Juli"/>
    <n v="3"/>
    <x v="2"/>
    <x v="375"/>
    <x v="375"/>
    <x v="1"/>
    <s v="United States"/>
    <s v="Philadelphia"/>
    <s v="Pennsylvania"/>
    <n v="19134"/>
    <x v="3"/>
    <x v="794"/>
    <x v="1"/>
    <x v="10"/>
    <x v="792"/>
    <n v="6.7200000000000006"/>
    <n v="2"/>
    <n v="0.2"/>
    <n v="2.4359999999999995"/>
  </r>
  <r>
    <x v="1052"/>
    <s v="US-2015-153500"/>
    <d v="2015-07-03T00:00:00"/>
    <n v="2015"/>
    <s v="Juli"/>
    <n v="3"/>
    <x v="2"/>
    <x v="375"/>
    <x v="375"/>
    <x v="1"/>
    <s v="United States"/>
    <s v="Philadelphia"/>
    <s v="Pennsylvania"/>
    <n v="19134"/>
    <x v="3"/>
    <x v="795"/>
    <x v="0"/>
    <x v="5"/>
    <x v="793"/>
    <n v="282.88800000000003"/>
    <n v="9"/>
    <n v="0.2"/>
    <n v="56.577599999999961"/>
  </r>
  <r>
    <x v="1053"/>
    <s v="CA-2015-110667"/>
    <d v="2015-04-04T00:00:00"/>
    <n v="2015"/>
    <s v="April"/>
    <n v="4"/>
    <x v="1"/>
    <x v="376"/>
    <x v="376"/>
    <x v="2"/>
    <s v="United States"/>
    <s v="New York City"/>
    <s v="New York"/>
    <n v="10009"/>
    <x v="3"/>
    <x v="796"/>
    <x v="1"/>
    <x v="6"/>
    <x v="794"/>
    <n v="11.16"/>
    <n v="2"/>
    <n v="0"/>
    <n v="4.3524000000000003"/>
  </r>
  <r>
    <x v="1054"/>
    <s v="CA-2015-110667"/>
    <d v="2015-04-04T00:00:00"/>
    <n v="2015"/>
    <s v="April"/>
    <n v="4"/>
    <x v="1"/>
    <x v="376"/>
    <x v="376"/>
    <x v="2"/>
    <s v="United States"/>
    <s v="New York City"/>
    <s v="New York"/>
    <n v="10009"/>
    <x v="3"/>
    <x v="797"/>
    <x v="0"/>
    <x v="5"/>
    <x v="795"/>
    <n v="108.4"/>
    <n v="2"/>
    <n v="0"/>
    <n v="22.763999999999996"/>
  </r>
  <r>
    <x v="1055"/>
    <s v="CA-2015-110667"/>
    <d v="2015-04-04T00:00:00"/>
    <n v="2015"/>
    <s v="April"/>
    <n v="4"/>
    <x v="1"/>
    <x v="376"/>
    <x v="376"/>
    <x v="2"/>
    <s v="United States"/>
    <s v="New York City"/>
    <s v="New York"/>
    <n v="10009"/>
    <x v="3"/>
    <x v="141"/>
    <x v="1"/>
    <x v="8"/>
    <x v="142"/>
    <n v="82.344000000000008"/>
    <n v="3"/>
    <n v="0.2"/>
    <n v="27.791100000000004"/>
  </r>
  <r>
    <x v="1056"/>
    <s v="CA-2015-110667"/>
    <d v="2015-04-04T00:00:00"/>
    <n v="2015"/>
    <s v="April"/>
    <n v="4"/>
    <x v="1"/>
    <x v="376"/>
    <x v="376"/>
    <x v="2"/>
    <s v="United States"/>
    <s v="New York City"/>
    <s v="New York"/>
    <n v="10009"/>
    <x v="3"/>
    <x v="798"/>
    <x v="1"/>
    <x v="8"/>
    <x v="796"/>
    <n v="9.0879999999999992"/>
    <n v="4"/>
    <n v="0.2"/>
    <n v="3.2944"/>
  </r>
  <r>
    <x v="1057"/>
    <s v="CA-2017-167150"/>
    <d v="2017-12-10T00:00:00"/>
    <n v="2017"/>
    <s v="Desember"/>
    <n v="10"/>
    <x v="1"/>
    <x v="130"/>
    <x v="130"/>
    <x v="1"/>
    <s v="United States"/>
    <s v="San Diego"/>
    <s v="California"/>
    <n v="92037"/>
    <x v="1"/>
    <x v="799"/>
    <x v="1"/>
    <x v="8"/>
    <x v="797"/>
    <n v="19.936000000000003"/>
    <n v="4"/>
    <n v="0.2"/>
    <n v="7.2267999999999999"/>
  </r>
  <r>
    <x v="1058"/>
    <s v="CA-2017-167150"/>
    <d v="2017-12-10T00:00:00"/>
    <n v="2017"/>
    <s v="Desember"/>
    <n v="10"/>
    <x v="1"/>
    <x v="130"/>
    <x v="130"/>
    <x v="1"/>
    <s v="United States"/>
    <s v="San Diego"/>
    <s v="California"/>
    <n v="92037"/>
    <x v="1"/>
    <x v="800"/>
    <x v="1"/>
    <x v="8"/>
    <x v="798"/>
    <n v="65.567999999999998"/>
    <n v="2"/>
    <n v="0.2"/>
    <n v="22.948799999999995"/>
  </r>
  <r>
    <x v="1059"/>
    <s v="CA-2016-105284"/>
    <d v="2016-11-24T00:00:00"/>
    <n v="2016"/>
    <s v="November"/>
    <n v="24"/>
    <x v="1"/>
    <x v="377"/>
    <x v="377"/>
    <x v="2"/>
    <s v="United States"/>
    <s v="Philadelphia"/>
    <s v="Pennsylvania"/>
    <n v="19143"/>
    <x v="3"/>
    <x v="801"/>
    <x v="1"/>
    <x v="13"/>
    <x v="799"/>
    <n v="4.4160000000000004"/>
    <n v="3"/>
    <n v="0.2"/>
    <n v="1.6008"/>
  </r>
  <r>
    <x v="1060"/>
    <s v="US-2015-125374"/>
    <d v="2015-03-23T00:00:00"/>
    <n v="2015"/>
    <s v="Maret"/>
    <n v="23"/>
    <x v="1"/>
    <x v="148"/>
    <x v="148"/>
    <x v="0"/>
    <s v="United States"/>
    <s v="Houston"/>
    <s v="Texas"/>
    <n v="77095"/>
    <x v="2"/>
    <x v="389"/>
    <x v="0"/>
    <x v="1"/>
    <x v="390"/>
    <n v="107.77200000000001"/>
    <n v="2"/>
    <n v="0.3"/>
    <n v="-29.252400000000009"/>
  </r>
  <r>
    <x v="1061"/>
    <s v="CA-2015-161263"/>
    <d v="2015-04-16T00:00:00"/>
    <n v="2015"/>
    <s v="April"/>
    <n v="16"/>
    <x v="1"/>
    <x v="378"/>
    <x v="378"/>
    <x v="1"/>
    <s v="United States"/>
    <s v="Toledo"/>
    <s v="Ohio"/>
    <n v="43615"/>
    <x v="3"/>
    <x v="551"/>
    <x v="1"/>
    <x v="9"/>
    <x v="550"/>
    <n v="45.216000000000001"/>
    <n v="3"/>
    <n v="0.2"/>
    <n v="4.5215999999999994"/>
  </r>
  <r>
    <x v="1062"/>
    <s v="CA-2015-161263"/>
    <d v="2015-04-16T00:00:00"/>
    <n v="2015"/>
    <s v="April"/>
    <n v="16"/>
    <x v="1"/>
    <x v="378"/>
    <x v="378"/>
    <x v="1"/>
    <s v="United States"/>
    <s v="Toledo"/>
    <s v="Ohio"/>
    <n v="43615"/>
    <x v="3"/>
    <x v="802"/>
    <x v="1"/>
    <x v="13"/>
    <x v="800"/>
    <n v="10.416000000000002"/>
    <n v="7"/>
    <n v="0.2"/>
    <n v="-2.2134"/>
  </r>
  <r>
    <x v="1063"/>
    <s v="CA-2015-161263"/>
    <d v="2015-04-16T00:00:00"/>
    <n v="2015"/>
    <s v="April"/>
    <n v="16"/>
    <x v="1"/>
    <x v="378"/>
    <x v="378"/>
    <x v="1"/>
    <s v="United States"/>
    <s v="Toledo"/>
    <s v="Ohio"/>
    <n v="43615"/>
    <x v="3"/>
    <x v="346"/>
    <x v="1"/>
    <x v="6"/>
    <x v="346"/>
    <n v="7.8719999999999999"/>
    <n v="3"/>
    <n v="0.2"/>
    <n v="1.2791999999999994"/>
  </r>
  <r>
    <x v="1064"/>
    <s v="CA-2015-161263"/>
    <d v="2015-04-16T00:00:00"/>
    <n v="2015"/>
    <s v="April"/>
    <n v="16"/>
    <x v="1"/>
    <x v="378"/>
    <x v="378"/>
    <x v="1"/>
    <s v="United States"/>
    <s v="Toledo"/>
    <s v="Ohio"/>
    <n v="43615"/>
    <x v="3"/>
    <x v="803"/>
    <x v="2"/>
    <x v="7"/>
    <x v="801"/>
    <n v="118.78199999999998"/>
    <n v="3"/>
    <n v="0.4"/>
    <n v="-27.715799999999994"/>
  </r>
  <r>
    <x v="1065"/>
    <s v="CA-2015-161263"/>
    <d v="2015-04-16T00:00:00"/>
    <n v="2015"/>
    <s v="April"/>
    <n v="16"/>
    <x v="1"/>
    <x v="378"/>
    <x v="378"/>
    <x v="1"/>
    <s v="United States"/>
    <s v="Toledo"/>
    <s v="Ohio"/>
    <n v="43615"/>
    <x v="3"/>
    <x v="804"/>
    <x v="1"/>
    <x v="13"/>
    <x v="802"/>
    <n v="1.4480000000000002"/>
    <n v="1"/>
    <n v="0.2"/>
    <n v="0.2352999999999999"/>
  </r>
  <r>
    <x v="1066"/>
    <s v="CA-2015-161263"/>
    <d v="2015-04-16T00:00:00"/>
    <n v="2015"/>
    <s v="April"/>
    <n v="16"/>
    <x v="1"/>
    <x v="378"/>
    <x v="378"/>
    <x v="1"/>
    <s v="United States"/>
    <s v="Toledo"/>
    <s v="Ohio"/>
    <n v="43615"/>
    <x v="3"/>
    <x v="805"/>
    <x v="1"/>
    <x v="8"/>
    <x v="803"/>
    <n v="55.470000000000006"/>
    <n v="5"/>
    <n v="0.7"/>
    <n v="-46.224999999999994"/>
  </r>
  <r>
    <x v="1067"/>
    <s v="CA-2016-157686"/>
    <d v="2016-10-01T00:00:00"/>
    <n v="2016"/>
    <s v="Oktober"/>
    <n v="1"/>
    <x v="2"/>
    <x v="379"/>
    <x v="379"/>
    <x v="0"/>
    <s v="United States"/>
    <s v="San Francisco"/>
    <s v="California"/>
    <n v="94122"/>
    <x v="1"/>
    <x v="64"/>
    <x v="0"/>
    <x v="1"/>
    <x v="64"/>
    <n v="194.84800000000001"/>
    <n v="4"/>
    <n v="0.2"/>
    <n v="12.177999999999983"/>
  </r>
  <r>
    <x v="1068"/>
    <s v="US-2017-139955"/>
    <d v="2017-09-28T00:00:00"/>
    <n v="2017"/>
    <s v="September"/>
    <n v="28"/>
    <x v="0"/>
    <x v="380"/>
    <x v="380"/>
    <x v="0"/>
    <s v="United States"/>
    <s v="Brownsville"/>
    <s v="Texas"/>
    <n v="78521"/>
    <x v="2"/>
    <x v="482"/>
    <x v="1"/>
    <x v="14"/>
    <x v="327"/>
    <n v="1.7440000000000002"/>
    <n v="1"/>
    <n v="0.2"/>
    <n v="-0.34880000000000033"/>
  </r>
  <r>
    <x v="1069"/>
    <s v="US-2015-150161"/>
    <d v="2015-07-25T00:00:00"/>
    <n v="2015"/>
    <s v="Juli"/>
    <n v="25"/>
    <x v="1"/>
    <x v="176"/>
    <x v="176"/>
    <x v="2"/>
    <s v="United States"/>
    <s v="Philadelphia"/>
    <s v="Pennsylvania"/>
    <n v="19143"/>
    <x v="3"/>
    <x v="301"/>
    <x v="1"/>
    <x v="8"/>
    <x v="301"/>
    <n v="25.176000000000005"/>
    <n v="4"/>
    <n v="0.7"/>
    <n v="-18.462400000000002"/>
  </r>
  <r>
    <x v="1070"/>
    <s v="CA-2015-144652"/>
    <d v="2015-11-20T00:00:00"/>
    <n v="2015"/>
    <s v="November"/>
    <n v="20"/>
    <x v="1"/>
    <x v="381"/>
    <x v="381"/>
    <x v="2"/>
    <s v="United States"/>
    <s v="Los Angeles"/>
    <s v="California"/>
    <n v="90008"/>
    <x v="1"/>
    <x v="324"/>
    <x v="1"/>
    <x v="6"/>
    <x v="324"/>
    <n v="19.459999999999997"/>
    <n v="7"/>
    <n v="0"/>
    <n v="5.0595999999999997"/>
  </r>
  <r>
    <x v="1071"/>
    <s v="CA-2016-152814"/>
    <d v="2016-04-28T00:00:00"/>
    <n v="2016"/>
    <s v="April"/>
    <n v="28"/>
    <x v="1"/>
    <x v="382"/>
    <x v="382"/>
    <x v="2"/>
    <s v="United States"/>
    <s v="Denver"/>
    <s v="Colorado"/>
    <n v="80219"/>
    <x v="1"/>
    <x v="314"/>
    <x v="1"/>
    <x v="10"/>
    <x v="314"/>
    <n v="29.472000000000001"/>
    <n v="3"/>
    <n v="0.2"/>
    <n v="9.9467999999999979"/>
  </r>
  <r>
    <x v="1072"/>
    <s v="CA-2017-106943"/>
    <d v="2017-11-14T00:00:00"/>
    <n v="2017"/>
    <s v="November"/>
    <n v="14"/>
    <x v="1"/>
    <x v="383"/>
    <x v="383"/>
    <x v="0"/>
    <s v="United States"/>
    <s v="New York City"/>
    <s v="New York"/>
    <n v="10035"/>
    <x v="3"/>
    <x v="806"/>
    <x v="1"/>
    <x v="8"/>
    <x v="804"/>
    <n v="8.64"/>
    <n v="2"/>
    <n v="0.2"/>
    <n v="3.024"/>
  </r>
  <r>
    <x v="1073"/>
    <s v="CA-2016-134348"/>
    <d v="2016-11-12T00:00:00"/>
    <n v="2016"/>
    <s v="November"/>
    <n v="12"/>
    <x v="1"/>
    <x v="384"/>
    <x v="384"/>
    <x v="0"/>
    <s v="United States"/>
    <s v="Mesa"/>
    <s v="Arizona"/>
    <n v="85204"/>
    <x v="1"/>
    <x v="807"/>
    <x v="1"/>
    <x v="8"/>
    <x v="805"/>
    <n v="6.27"/>
    <n v="5"/>
    <n v="0.7"/>
    <n v="-4.5980000000000008"/>
  </r>
  <r>
    <x v="1074"/>
    <s v="CA-2016-134348"/>
    <d v="2016-11-12T00:00:00"/>
    <n v="2016"/>
    <s v="November"/>
    <n v="12"/>
    <x v="1"/>
    <x v="384"/>
    <x v="384"/>
    <x v="0"/>
    <s v="United States"/>
    <s v="Mesa"/>
    <s v="Arizona"/>
    <n v="85204"/>
    <x v="1"/>
    <x v="255"/>
    <x v="1"/>
    <x v="8"/>
    <x v="256"/>
    <n v="4.3680000000000003"/>
    <n v="7"/>
    <n v="0.7"/>
    <n v="-3.3487999999999998"/>
  </r>
  <r>
    <x v="1075"/>
    <s v="CA-2016-134348"/>
    <d v="2016-11-12T00:00:00"/>
    <n v="2016"/>
    <s v="November"/>
    <n v="12"/>
    <x v="1"/>
    <x v="384"/>
    <x v="384"/>
    <x v="0"/>
    <s v="United States"/>
    <s v="Mesa"/>
    <s v="Arizona"/>
    <n v="85204"/>
    <x v="1"/>
    <x v="808"/>
    <x v="2"/>
    <x v="11"/>
    <x v="806"/>
    <n v="31.983999999999998"/>
    <n v="2"/>
    <n v="0.2"/>
    <n v="1.9989999999999979"/>
  </r>
  <r>
    <x v="1076"/>
    <s v="CA-2016-161781"/>
    <d v="2016-09-29T00:00:00"/>
    <n v="2016"/>
    <s v="September"/>
    <n v="29"/>
    <x v="2"/>
    <x v="385"/>
    <x v="385"/>
    <x v="2"/>
    <s v="United States"/>
    <s v="Columbus"/>
    <s v="Indiana"/>
    <n v="47201"/>
    <x v="2"/>
    <x v="809"/>
    <x v="1"/>
    <x v="6"/>
    <x v="807"/>
    <n v="40.879999999999995"/>
    <n v="7"/>
    <n v="0"/>
    <n v="10.628799999999998"/>
  </r>
  <r>
    <x v="1077"/>
    <s v="CA-2017-132521"/>
    <d v="2017-09-23T00:00:00"/>
    <n v="2017"/>
    <s v="September"/>
    <n v="23"/>
    <x v="0"/>
    <x v="386"/>
    <x v="386"/>
    <x v="0"/>
    <s v="United States"/>
    <s v="Seattle"/>
    <s v="Washington"/>
    <n v="98105"/>
    <x v="1"/>
    <x v="810"/>
    <x v="1"/>
    <x v="9"/>
    <x v="808"/>
    <n v="119.96"/>
    <n v="2"/>
    <n v="0"/>
    <n v="33.588800000000006"/>
  </r>
  <r>
    <x v="1078"/>
    <s v="CA-2017-132521"/>
    <d v="2017-09-23T00:00:00"/>
    <n v="2017"/>
    <s v="September"/>
    <n v="23"/>
    <x v="0"/>
    <x v="386"/>
    <x v="386"/>
    <x v="0"/>
    <s v="United States"/>
    <s v="Seattle"/>
    <s v="Washington"/>
    <n v="98105"/>
    <x v="1"/>
    <x v="470"/>
    <x v="1"/>
    <x v="4"/>
    <x v="471"/>
    <n v="31.44"/>
    <n v="3"/>
    <n v="0"/>
    <n v="8.4888000000000012"/>
  </r>
  <r>
    <x v="1079"/>
    <s v="CA-2017-132521"/>
    <d v="2017-09-23T00:00:00"/>
    <n v="2017"/>
    <s v="September"/>
    <n v="23"/>
    <x v="0"/>
    <x v="386"/>
    <x v="386"/>
    <x v="0"/>
    <s v="United States"/>
    <s v="Seattle"/>
    <s v="Washington"/>
    <n v="98105"/>
    <x v="1"/>
    <x v="480"/>
    <x v="1"/>
    <x v="8"/>
    <x v="481"/>
    <n v="6.88"/>
    <n v="1"/>
    <n v="0.2"/>
    <n v="2.3220000000000001"/>
  </r>
  <r>
    <x v="1080"/>
    <s v="CA-2015-110016"/>
    <d v="2015-11-29T00:00:00"/>
    <n v="2015"/>
    <s v="November"/>
    <n v="29"/>
    <x v="1"/>
    <x v="387"/>
    <x v="387"/>
    <x v="1"/>
    <s v="United States"/>
    <s v="Detroit"/>
    <s v="Michigan"/>
    <n v="48227"/>
    <x v="2"/>
    <x v="811"/>
    <x v="1"/>
    <x v="10"/>
    <x v="33"/>
    <n v="19.920000000000002"/>
    <n v="4"/>
    <n v="0"/>
    <n v="9.3624000000000009"/>
  </r>
  <r>
    <x v="1081"/>
    <s v="CA-2015-110016"/>
    <d v="2015-11-29T00:00:00"/>
    <n v="2015"/>
    <s v="November"/>
    <n v="29"/>
    <x v="1"/>
    <x v="387"/>
    <x v="387"/>
    <x v="1"/>
    <s v="United States"/>
    <s v="Detroit"/>
    <s v="Michigan"/>
    <n v="48227"/>
    <x v="2"/>
    <x v="812"/>
    <x v="0"/>
    <x v="1"/>
    <x v="809"/>
    <n v="1106.9099999999999"/>
    <n v="9"/>
    <n v="0"/>
    <n v="121.76009999999994"/>
  </r>
  <r>
    <x v="1082"/>
    <s v="US-2016-143819"/>
    <d v="2016-03-01T00:00:00"/>
    <n v="2016"/>
    <s v="Maret"/>
    <n v="1"/>
    <x v="1"/>
    <x v="30"/>
    <x v="30"/>
    <x v="0"/>
    <s v="United States"/>
    <s v="Yonkers"/>
    <s v="New York"/>
    <n v="10701"/>
    <x v="3"/>
    <x v="616"/>
    <x v="0"/>
    <x v="3"/>
    <x v="616"/>
    <n v="836.59199999999998"/>
    <n v="8"/>
    <n v="0.4"/>
    <n v="-264.92079999999999"/>
  </r>
  <r>
    <x v="1083"/>
    <s v="US-2016-143819"/>
    <d v="2016-03-01T00:00:00"/>
    <n v="2016"/>
    <s v="Maret"/>
    <n v="1"/>
    <x v="1"/>
    <x v="30"/>
    <x v="30"/>
    <x v="0"/>
    <s v="United States"/>
    <s v="Yonkers"/>
    <s v="New York"/>
    <n v="10701"/>
    <x v="3"/>
    <x v="813"/>
    <x v="1"/>
    <x v="10"/>
    <x v="33"/>
    <n v="26.38"/>
    <n v="1"/>
    <n v="0"/>
    <n v="12.134799999999998"/>
  </r>
  <r>
    <x v="1084"/>
    <s v="US-2016-143819"/>
    <d v="2016-03-01T00:00:00"/>
    <n v="2016"/>
    <s v="Maret"/>
    <n v="1"/>
    <x v="1"/>
    <x v="30"/>
    <x v="30"/>
    <x v="0"/>
    <s v="United States"/>
    <s v="Yonkers"/>
    <s v="New York"/>
    <n v="10701"/>
    <x v="3"/>
    <x v="245"/>
    <x v="1"/>
    <x v="4"/>
    <x v="246"/>
    <n v="362.92"/>
    <n v="2"/>
    <n v="0"/>
    <n v="105.24679999999995"/>
  </r>
  <r>
    <x v="1085"/>
    <s v="US-2016-143819"/>
    <d v="2016-03-01T00:00:00"/>
    <n v="2016"/>
    <s v="Maret"/>
    <n v="1"/>
    <x v="1"/>
    <x v="30"/>
    <x v="30"/>
    <x v="0"/>
    <s v="United States"/>
    <s v="Yonkers"/>
    <s v="New York"/>
    <n v="10701"/>
    <x v="3"/>
    <x v="814"/>
    <x v="2"/>
    <x v="15"/>
    <x v="810"/>
    <n v="4899.93"/>
    <n v="7"/>
    <n v="0"/>
    <n v="2400.9656999999997"/>
  </r>
  <r>
    <x v="1086"/>
    <s v="CA-2016-167584"/>
    <d v="2016-08-12T00:00:00"/>
    <n v="2016"/>
    <s v="Agustus"/>
    <n v="12"/>
    <x v="3"/>
    <x v="48"/>
    <x v="48"/>
    <x v="0"/>
    <s v="United States"/>
    <s v="Des Moines"/>
    <s v="Iowa"/>
    <n v="50315"/>
    <x v="2"/>
    <x v="815"/>
    <x v="1"/>
    <x v="10"/>
    <x v="811"/>
    <n v="6.48"/>
    <n v="1"/>
    <n v="0"/>
    <n v="3.1104000000000003"/>
  </r>
  <r>
    <x v="1087"/>
    <s v="CA-2016-166163"/>
    <d v="2016-08-15T00:00:00"/>
    <n v="2016"/>
    <s v="Agustus"/>
    <n v="15"/>
    <x v="0"/>
    <x v="388"/>
    <x v="388"/>
    <x v="1"/>
    <s v="United States"/>
    <s v="Oakland"/>
    <s v="California"/>
    <n v="94601"/>
    <x v="1"/>
    <x v="173"/>
    <x v="2"/>
    <x v="7"/>
    <x v="174"/>
    <n v="71.975999999999999"/>
    <n v="3"/>
    <n v="0.2"/>
    <n v="7.1976000000000049"/>
  </r>
  <r>
    <x v="1088"/>
    <s v="CA-2016-166163"/>
    <d v="2016-08-15T00:00:00"/>
    <n v="2016"/>
    <s v="Agustus"/>
    <n v="15"/>
    <x v="0"/>
    <x v="388"/>
    <x v="388"/>
    <x v="1"/>
    <s v="United States"/>
    <s v="Oakland"/>
    <s v="California"/>
    <n v="94601"/>
    <x v="1"/>
    <x v="816"/>
    <x v="1"/>
    <x v="2"/>
    <x v="812"/>
    <n v="3.15"/>
    <n v="1"/>
    <n v="0"/>
    <n v="1.512"/>
  </r>
  <r>
    <x v="1089"/>
    <s v="CA-2017-158407"/>
    <d v="2017-06-04T00:00:00"/>
    <n v="2017"/>
    <s v="Juni"/>
    <n v="4"/>
    <x v="1"/>
    <x v="352"/>
    <x v="352"/>
    <x v="1"/>
    <s v="United States"/>
    <s v="Monroe"/>
    <s v="North Carolina"/>
    <n v="28110"/>
    <x v="0"/>
    <x v="296"/>
    <x v="0"/>
    <x v="5"/>
    <x v="296"/>
    <n v="31.983999999999998"/>
    <n v="2"/>
    <n v="0.2"/>
    <n v="1.9989999999999979"/>
  </r>
  <r>
    <x v="1090"/>
    <s v="CA-2017-158407"/>
    <d v="2017-06-04T00:00:00"/>
    <n v="2017"/>
    <s v="Juni"/>
    <n v="4"/>
    <x v="1"/>
    <x v="352"/>
    <x v="352"/>
    <x v="1"/>
    <s v="United States"/>
    <s v="Monroe"/>
    <s v="North Carolina"/>
    <n v="28110"/>
    <x v="0"/>
    <x v="817"/>
    <x v="2"/>
    <x v="7"/>
    <x v="813"/>
    <n v="71.984000000000009"/>
    <n v="2"/>
    <n v="0.2"/>
    <n v="25.194399999999995"/>
  </r>
  <r>
    <x v="1091"/>
    <s v="CA-2015-143490"/>
    <d v="2015-12-06T00:00:00"/>
    <n v="2015"/>
    <s v="Desember"/>
    <n v="6"/>
    <x v="1"/>
    <x v="268"/>
    <x v="268"/>
    <x v="0"/>
    <s v="United States"/>
    <s v="San Diego"/>
    <s v="California"/>
    <n v="92105"/>
    <x v="1"/>
    <x v="818"/>
    <x v="1"/>
    <x v="6"/>
    <x v="814"/>
    <n v="120.14999999999999"/>
    <n v="9"/>
    <n v="0"/>
    <n v="33.641999999999996"/>
  </r>
  <r>
    <x v="1092"/>
    <s v="CA-2015-143490"/>
    <d v="2015-12-06T00:00:00"/>
    <n v="2015"/>
    <s v="Desember"/>
    <n v="6"/>
    <x v="1"/>
    <x v="268"/>
    <x v="268"/>
    <x v="0"/>
    <s v="United States"/>
    <s v="San Diego"/>
    <s v="California"/>
    <n v="92105"/>
    <x v="1"/>
    <x v="819"/>
    <x v="2"/>
    <x v="7"/>
    <x v="815"/>
    <n v="219.18400000000003"/>
    <n v="2"/>
    <n v="0.2"/>
    <n v="19.178600000000003"/>
  </r>
  <r>
    <x v="1093"/>
    <s v="CA-2015-165085"/>
    <d v="2015-12-27T00:00:00"/>
    <n v="2015"/>
    <s v="Desember"/>
    <n v="27"/>
    <x v="1"/>
    <x v="389"/>
    <x v="389"/>
    <x v="2"/>
    <s v="United States"/>
    <s v="Clinton"/>
    <s v="Maryland"/>
    <n v="20735"/>
    <x v="3"/>
    <x v="820"/>
    <x v="1"/>
    <x v="10"/>
    <x v="816"/>
    <n v="28.900000000000002"/>
    <n v="5"/>
    <n v="0"/>
    <n v="14.161000000000001"/>
  </r>
  <r>
    <x v="1094"/>
    <s v="CA-2015-165085"/>
    <d v="2015-12-27T00:00:00"/>
    <n v="2015"/>
    <s v="Desember"/>
    <n v="27"/>
    <x v="1"/>
    <x v="389"/>
    <x v="389"/>
    <x v="2"/>
    <s v="United States"/>
    <s v="Clinton"/>
    <s v="Maryland"/>
    <n v="20735"/>
    <x v="3"/>
    <x v="159"/>
    <x v="1"/>
    <x v="9"/>
    <x v="160"/>
    <n v="355.96"/>
    <n v="2"/>
    <n v="0"/>
    <n v="103.22839999999997"/>
  </r>
  <r>
    <x v="1095"/>
    <s v="CA-2017-160423"/>
    <d v="2017-01-21T00:00:00"/>
    <n v="2017"/>
    <s v="Januari"/>
    <n v="21"/>
    <x v="1"/>
    <x v="390"/>
    <x v="390"/>
    <x v="2"/>
    <s v="United States"/>
    <s v="Charlotte"/>
    <s v="North Carolina"/>
    <n v="28205"/>
    <x v="0"/>
    <x v="821"/>
    <x v="1"/>
    <x v="4"/>
    <x v="817"/>
    <n v="348.20799999999997"/>
    <n v="7"/>
    <n v="0.2"/>
    <n v="30.468200000000024"/>
  </r>
  <r>
    <x v="1096"/>
    <s v="CA-2017-160423"/>
    <d v="2017-01-21T00:00:00"/>
    <n v="2017"/>
    <s v="Januari"/>
    <n v="21"/>
    <x v="1"/>
    <x v="390"/>
    <x v="390"/>
    <x v="2"/>
    <s v="United States"/>
    <s v="Charlotte"/>
    <s v="North Carolina"/>
    <n v="28205"/>
    <x v="0"/>
    <x v="822"/>
    <x v="1"/>
    <x v="8"/>
    <x v="818"/>
    <n v="35.783999999999999"/>
    <n v="7"/>
    <n v="0.7"/>
    <n v="-28.627200000000009"/>
  </r>
  <r>
    <x v="1097"/>
    <s v="CA-2014-159338"/>
    <d v="2014-06-25T00:00:00"/>
    <n v="2014"/>
    <s v="Juni"/>
    <n v="25"/>
    <x v="2"/>
    <x v="374"/>
    <x v="374"/>
    <x v="1"/>
    <s v="United States"/>
    <s v="Los Angeles"/>
    <s v="California"/>
    <n v="90049"/>
    <x v="1"/>
    <x v="823"/>
    <x v="0"/>
    <x v="3"/>
    <x v="819"/>
    <n v="447.84"/>
    <n v="5"/>
    <n v="0.2"/>
    <n v="11.19599999999997"/>
  </r>
  <r>
    <x v="1098"/>
    <s v="CA-2016-107216"/>
    <d v="2016-06-14T00:00:00"/>
    <n v="2016"/>
    <s v="Juni"/>
    <n v="14"/>
    <x v="2"/>
    <x v="391"/>
    <x v="391"/>
    <x v="2"/>
    <s v="United States"/>
    <s v="San Francisco"/>
    <s v="California"/>
    <n v="94122"/>
    <x v="1"/>
    <x v="824"/>
    <x v="1"/>
    <x v="6"/>
    <x v="820"/>
    <n v="7.04"/>
    <n v="4"/>
    <n v="0"/>
    <n v="2.0415999999999999"/>
  </r>
  <r>
    <x v="1099"/>
    <s v="CA-2016-107216"/>
    <d v="2016-06-14T00:00:00"/>
    <n v="2016"/>
    <s v="Juni"/>
    <n v="14"/>
    <x v="2"/>
    <x v="391"/>
    <x v="391"/>
    <x v="2"/>
    <s v="United States"/>
    <s v="San Francisco"/>
    <s v="California"/>
    <n v="94122"/>
    <x v="1"/>
    <x v="396"/>
    <x v="0"/>
    <x v="5"/>
    <x v="397"/>
    <n v="8.73"/>
    <n v="3"/>
    <n v="0"/>
    <n v="4.1030999999999995"/>
  </r>
  <r>
    <x v="1100"/>
    <s v="CA-2016-107216"/>
    <d v="2016-06-14T00:00:00"/>
    <n v="2016"/>
    <s v="Juni"/>
    <n v="14"/>
    <x v="2"/>
    <x v="391"/>
    <x v="391"/>
    <x v="2"/>
    <s v="United States"/>
    <s v="San Francisco"/>
    <s v="California"/>
    <n v="94122"/>
    <x v="1"/>
    <x v="825"/>
    <x v="2"/>
    <x v="11"/>
    <x v="821"/>
    <n v="29.29"/>
    <n v="1"/>
    <n v="0"/>
    <n v="9.6656999999999975"/>
  </r>
  <r>
    <x v="1101"/>
    <s v="CA-2016-107216"/>
    <d v="2016-06-14T00:00:00"/>
    <n v="2016"/>
    <s v="Juni"/>
    <n v="14"/>
    <x v="2"/>
    <x v="391"/>
    <x v="391"/>
    <x v="2"/>
    <s v="United States"/>
    <s v="San Francisco"/>
    <s v="California"/>
    <n v="94122"/>
    <x v="1"/>
    <x v="826"/>
    <x v="1"/>
    <x v="6"/>
    <x v="822"/>
    <n v="8.64"/>
    <n v="3"/>
    <n v="0"/>
    <n v="2.5055999999999998"/>
  </r>
  <r>
    <x v="1102"/>
    <s v="US-2017-145863"/>
    <d v="2017-04-21T00:00:00"/>
    <n v="2017"/>
    <s v="April"/>
    <n v="21"/>
    <x v="1"/>
    <x v="261"/>
    <x v="261"/>
    <x v="0"/>
    <s v="United States"/>
    <s v="Houston"/>
    <s v="Texas"/>
    <n v="77041"/>
    <x v="2"/>
    <x v="307"/>
    <x v="1"/>
    <x v="8"/>
    <x v="307"/>
    <n v="2.6939999999999995"/>
    <n v="3"/>
    <n v="0.8"/>
    <n v="-4.7145000000000028"/>
  </r>
  <r>
    <x v="1103"/>
    <s v="US-2017-145863"/>
    <d v="2017-04-21T00:00:00"/>
    <n v="2017"/>
    <s v="April"/>
    <n v="21"/>
    <x v="1"/>
    <x v="261"/>
    <x v="261"/>
    <x v="0"/>
    <s v="United States"/>
    <s v="Houston"/>
    <s v="Texas"/>
    <n v="77041"/>
    <x v="2"/>
    <x v="766"/>
    <x v="1"/>
    <x v="8"/>
    <x v="765"/>
    <n v="2.9339999999999993"/>
    <n v="3"/>
    <n v="0.8"/>
    <n v="-4.9878000000000018"/>
  </r>
  <r>
    <x v="1104"/>
    <s v="CA-2016-112340"/>
    <d v="2016-10-21T00:00:00"/>
    <n v="2016"/>
    <s v="Oktober"/>
    <n v="21"/>
    <x v="1"/>
    <x v="392"/>
    <x v="392"/>
    <x v="0"/>
    <s v="United States"/>
    <s v="Riverside"/>
    <s v="California"/>
    <n v="92503"/>
    <x v="1"/>
    <x v="827"/>
    <x v="1"/>
    <x v="10"/>
    <x v="823"/>
    <n v="22.919999999999998"/>
    <n v="3"/>
    <n v="0"/>
    <n v="11.230799999999999"/>
  </r>
  <r>
    <x v="1105"/>
    <s v="US-2016-110156"/>
    <d v="2016-11-19T00:00:00"/>
    <n v="2016"/>
    <s v="November"/>
    <n v="19"/>
    <x v="1"/>
    <x v="13"/>
    <x v="13"/>
    <x v="0"/>
    <s v="United States"/>
    <s v="Houston"/>
    <s v="Texas"/>
    <n v="77041"/>
    <x v="2"/>
    <x v="193"/>
    <x v="1"/>
    <x v="4"/>
    <x v="194"/>
    <n v="100.70400000000001"/>
    <n v="6"/>
    <n v="0.2"/>
    <n v="-16.36440000000001"/>
  </r>
  <r>
    <x v="1106"/>
    <s v="US-2016-110156"/>
    <d v="2016-11-19T00:00:00"/>
    <n v="2016"/>
    <s v="November"/>
    <n v="19"/>
    <x v="1"/>
    <x v="13"/>
    <x v="13"/>
    <x v="0"/>
    <s v="United States"/>
    <s v="Houston"/>
    <s v="Texas"/>
    <n v="77041"/>
    <x v="2"/>
    <x v="396"/>
    <x v="0"/>
    <x v="5"/>
    <x v="397"/>
    <n v="2.3280000000000003"/>
    <n v="2"/>
    <n v="0.6"/>
    <n v="-0.75660000000000016"/>
  </r>
  <r>
    <x v="1107"/>
    <s v="US-2016-110156"/>
    <d v="2016-11-19T00:00:00"/>
    <n v="2016"/>
    <s v="November"/>
    <n v="19"/>
    <x v="1"/>
    <x v="13"/>
    <x v="13"/>
    <x v="0"/>
    <s v="United States"/>
    <s v="Houston"/>
    <s v="Texas"/>
    <n v="77041"/>
    <x v="2"/>
    <x v="828"/>
    <x v="1"/>
    <x v="8"/>
    <x v="824"/>
    <n v="10.779999999999996"/>
    <n v="5"/>
    <n v="0.8"/>
    <n v="-17.248000000000008"/>
  </r>
  <r>
    <x v="1108"/>
    <s v="US-2016-110156"/>
    <d v="2016-11-19T00:00:00"/>
    <n v="2016"/>
    <s v="November"/>
    <n v="19"/>
    <x v="1"/>
    <x v="13"/>
    <x v="13"/>
    <x v="0"/>
    <s v="United States"/>
    <s v="Houston"/>
    <s v="Texas"/>
    <n v="77041"/>
    <x v="2"/>
    <x v="829"/>
    <x v="1"/>
    <x v="13"/>
    <x v="128"/>
    <n v="58.368000000000009"/>
    <n v="12"/>
    <n v="0.2"/>
    <n v="21.888000000000002"/>
  </r>
  <r>
    <x v="1109"/>
    <s v="US-2016-110156"/>
    <d v="2016-11-19T00:00:00"/>
    <n v="2016"/>
    <s v="November"/>
    <n v="19"/>
    <x v="1"/>
    <x v="13"/>
    <x v="13"/>
    <x v="0"/>
    <s v="United States"/>
    <s v="Houston"/>
    <s v="Texas"/>
    <n v="77041"/>
    <x v="2"/>
    <x v="830"/>
    <x v="1"/>
    <x v="12"/>
    <x v="825"/>
    <n v="40.968000000000004"/>
    <n v="3"/>
    <n v="0.2"/>
    <n v="13.826699999999999"/>
  </r>
  <r>
    <x v="1110"/>
    <s v="US-2016-110156"/>
    <d v="2016-11-19T00:00:00"/>
    <n v="2016"/>
    <s v="November"/>
    <n v="19"/>
    <x v="1"/>
    <x v="13"/>
    <x v="13"/>
    <x v="0"/>
    <s v="United States"/>
    <s v="Houston"/>
    <s v="Texas"/>
    <n v="77041"/>
    <x v="2"/>
    <x v="831"/>
    <x v="2"/>
    <x v="7"/>
    <x v="826"/>
    <n v="71.959999999999994"/>
    <n v="5"/>
    <n v="0.2"/>
    <n v="25.185999999999996"/>
  </r>
  <r>
    <x v="1111"/>
    <s v="US-2016-110156"/>
    <d v="2016-11-19T00:00:00"/>
    <n v="2016"/>
    <s v="November"/>
    <n v="19"/>
    <x v="1"/>
    <x v="13"/>
    <x v="13"/>
    <x v="0"/>
    <s v="United States"/>
    <s v="Houston"/>
    <s v="Texas"/>
    <n v="77041"/>
    <x v="2"/>
    <x v="832"/>
    <x v="1"/>
    <x v="10"/>
    <x v="827"/>
    <n v="10.368000000000002"/>
    <n v="2"/>
    <n v="0.2"/>
    <n v="3.6288"/>
  </r>
  <r>
    <x v="1112"/>
    <s v="US-2016-110156"/>
    <d v="2016-11-19T00:00:00"/>
    <n v="2016"/>
    <s v="November"/>
    <n v="19"/>
    <x v="1"/>
    <x v="13"/>
    <x v="13"/>
    <x v="0"/>
    <s v="United States"/>
    <s v="Houston"/>
    <s v="Texas"/>
    <n v="77041"/>
    <x v="2"/>
    <x v="98"/>
    <x v="1"/>
    <x v="8"/>
    <x v="98"/>
    <n v="1.1919999999999997"/>
    <n v="2"/>
    <n v="0.8"/>
    <n v="-2.0264000000000002"/>
  </r>
  <r>
    <x v="1113"/>
    <s v="CA-2017-140585"/>
    <d v="2017-12-18T00:00:00"/>
    <n v="2017"/>
    <s v="Desember"/>
    <n v="18"/>
    <x v="0"/>
    <x v="154"/>
    <x v="154"/>
    <x v="0"/>
    <s v="United States"/>
    <s v="Encinitas"/>
    <s v="California"/>
    <n v="92024"/>
    <x v="1"/>
    <x v="705"/>
    <x v="1"/>
    <x v="8"/>
    <x v="705"/>
    <n v="46.672000000000004"/>
    <n v="2"/>
    <n v="0.2"/>
    <n v="16.3352"/>
  </r>
  <r>
    <x v="1114"/>
    <s v="CA-2017-140585"/>
    <d v="2017-12-18T00:00:00"/>
    <n v="2017"/>
    <s v="Desember"/>
    <n v="18"/>
    <x v="0"/>
    <x v="154"/>
    <x v="154"/>
    <x v="0"/>
    <s v="United States"/>
    <s v="Encinitas"/>
    <s v="California"/>
    <n v="92024"/>
    <x v="1"/>
    <x v="833"/>
    <x v="0"/>
    <x v="0"/>
    <x v="828"/>
    <n v="119.83299999999998"/>
    <n v="1"/>
    <n v="0.15"/>
    <n v="-12.688200000000002"/>
  </r>
  <r>
    <x v="1115"/>
    <s v="CA-2017-140585"/>
    <d v="2017-12-18T00:00:00"/>
    <n v="2017"/>
    <s v="Desember"/>
    <n v="18"/>
    <x v="0"/>
    <x v="154"/>
    <x v="154"/>
    <x v="0"/>
    <s v="United States"/>
    <s v="Encinitas"/>
    <s v="California"/>
    <n v="92024"/>
    <x v="1"/>
    <x v="603"/>
    <x v="2"/>
    <x v="11"/>
    <x v="603"/>
    <n v="119.98"/>
    <n v="2"/>
    <n v="0"/>
    <n v="57.590400000000002"/>
  </r>
  <r>
    <x v="1116"/>
    <s v="CA-2016-144855"/>
    <d v="2016-07-22T00:00:00"/>
    <n v="2016"/>
    <s v="Juli"/>
    <n v="22"/>
    <x v="0"/>
    <x v="393"/>
    <x v="393"/>
    <x v="1"/>
    <s v="United States"/>
    <s v="San Francisco"/>
    <s v="California"/>
    <n v="94110"/>
    <x v="1"/>
    <x v="365"/>
    <x v="1"/>
    <x v="2"/>
    <x v="365"/>
    <n v="6.3"/>
    <n v="2"/>
    <n v="0"/>
    <n v="3.024"/>
  </r>
  <r>
    <x v="1117"/>
    <s v="CA-2015-142755"/>
    <d v="2015-09-04T00:00:00"/>
    <n v="2015"/>
    <s v="September"/>
    <n v="4"/>
    <x v="1"/>
    <x v="394"/>
    <x v="394"/>
    <x v="0"/>
    <s v="United States"/>
    <s v="Roswell"/>
    <s v="Georgia"/>
    <n v="30076"/>
    <x v="0"/>
    <x v="314"/>
    <x v="1"/>
    <x v="10"/>
    <x v="366"/>
    <n v="279.89999999999998"/>
    <n v="5"/>
    <n v="0"/>
    <n v="137.15100000000001"/>
  </r>
  <r>
    <x v="1118"/>
    <s v="CA-2015-142755"/>
    <d v="2015-09-04T00:00:00"/>
    <n v="2015"/>
    <s v="September"/>
    <n v="4"/>
    <x v="1"/>
    <x v="394"/>
    <x v="394"/>
    <x v="0"/>
    <s v="United States"/>
    <s v="Roswell"/>
    <s v="Georgia"/>
    <n v="30076"/>
    <x v="0"/>
    <x v="695"/>
    <x v="2"/>
    <x v="11"/>
    <x v="695"/>
    <n v="619.94999999999993"/>
    <n v="5"/>
    <n v="0"/>
    <n v="111.59099999999995"/>
  </r>
  <r>
    <x v="1119"/>
    <s v="CA-2015-142755"/>
    <d v="2015-09-04T00:00:00"/>
    <n v="2015"/>
    <s v="September"/>
    <n v="4"/>
    <x v="1"/>
    <x v="394"/>
    <x v="394"/>
    <x v="0"/>
    <s v="United States"/>
    <s v="Roswell"/>
    <s v="Georgia"/>
    <n v="30076"/>
    <x v="0"/>
    <x v="834"/>
    <x v="1"/>
    <x v="10"/>
    <x v="829"/>
    <n v="4.3600000000000003"/>
    <n v="2"/>
    <n v="0"/>
    <n v="2.0491999999999999"/>
  </r>
  <r>
    <x v="1120"/>
    <s v="CA-2015-142755"/>
    <d v="2015-09-04T00:00:00"/>
    <n v="2015"/>
    <s v="September"/>
    <n v="4"/>
    <x v="1"/>
    <x v="394"/>
    <x v="394"/>
    <x v="0"/>
    <s v="United States"/>
    <s v="Roswell"/>
    <s v="Georgia"/>
    <n v="30076"/>
    <x v="0"/>
    <x v="661"/>
    <x v="1"/>
    <x v="12"/>
    <x v="661"/>
    <n v="15.28"/>
    <n v="2"/>
    <n v="0"/>
    <n v="7.4871999999999996"/>
  </r>
  <r>
    <x v="1121"/>
    <s v="US-2014-147627"/>
    <d v="2014-01-20T00:00:00"/>
    <n v="2014"/>
    <s v="Januari"/>
    <n v="20"/>
    <x v="1"/>
    <x v="332"/>
    <x v="332"/>
    <x v="0"/>
    <s v="United States"/>
    <s v="Jonesboro"/>
    <s v="Arkansas"/>
    <n v="72401"/>
    <x v="0"/>
    <x v="835"/>
    <x v="2"/>
    <x v="7"/>
    <x v="830"/>
    <n v="699.93"/>
    <n v="7"/>
    <n v="0"/>
    <n v="181.98179999999999"/>
  </r>
  <r>
    <x v="1122"/>
    <s v="US-2014-147627"/>
    <d v="2014-01-20T00:00:00"/>
    <n v="2014"/>
    <s v="Januari"/>
    <n v="20"/>
    <x v="1"/>
    <x v="332"/>
    <x v="332"/>
    <x v="0"/>
    <s v="United States"/>
    <s v="Jonesboro"/>
    <s v="Arkansas"/>
    <n v="72401"/>
    <x v="0"/>
    <x v="836"/>
    <x v="1"/>
    <x v="6"/>
    <x v="831"/>
    <n v="22.959999999999997"/>
    <n v="7"/>
    <n v="0"/>
    <n v="6.6583999999999968"/>
  </r>
  <r>
    <x v="1123"/>
    <s v="US-2014-147627"/>
    <d v="2014-01-20T00:00:00"/>
    <n v="2014"/>
    <s v="Januari"/>
    <n v="20"/>
    <x v="1"/>
    <x v="332"/>
    <x v="332"/>
    <x v="0"/>
    <s v="United States"/>
    <s v="Jonesboro"/>
    <s v="Arkansas"/>
    <n v="72401"/>
    <x v="0"/>
    <x v="76"/>
    <x v="0"/>
    <x v="5"/>
    <x v="76"/>
    <n v="38.6"/>
    <n v="4"/>
    <n v="0"/>
    <n v="11.579999999999998"/>
  </r>
  <r>
    <x v="1124"/>
    <s v="US-2014-147627"/>
    <d v="2014-01-20T00:00:00"/>
    <n v="2014"/>
    <s v="Januari"/>
    <n v="20"/>
    <x v="1"/>
    <x v="332"/>
    <x v="332"/>
    <x v="0"/>
    <s v="United States"/>
    <s v="Jonesboro"/>
    <s v="Arkansas"/>
    <n v="72401"/>
    <x v="0"/>
    <x v="453"/>
    <x v="1"/>
    <x v="6"/>
    <x v="454"/>
    <n v="6.63"/>
    <n v="3"/>
    <n v="0"/>
    <n v="1.7901"/>
  </r>
  <r>
    <x v="1125"/>
    <s v="US-2014-147627"/>
    <d v="2014-01-20T00:00:00"/>
    <n v="2014"/>
    <s v="Januari"/>
    <n v="20"/>
    <x v="1"/>
    <x v="332"/>
    <x v="332"/>
    <x v="0"/>
    <s v="United States"/>
    <s v="Jonesboro"/>
    <s v="Arkansas"/>
    <n v="72401"/>
    <x v="0"/>
    <x v="837"/>
    <x v="1"/>
    <x v="12"/>
    <x v="153"/>
    <n v="23.34"/>
    <n v="3"/>
    <n v="0"/>
    <n v="10.969799999999999"/>
  </r>
  <r>
    <x v="1126"/>
    <s v="US-2014-147627"/>
    <d v="2014-01-20T00:00:00"/>
    <n v="2014"/>
    <s v="Januari"/>
    <n v="20"/>
    <x v="1"/>
    <x v="332"/>
    <x v="332"/>
    <x v="0"/>
    <s v="United States"/>
    <s v="Jonesboro"/>
    <s v="Arkansas"/>
    <n v="72401"/>
    <x v="0"/>
    <x v="406"/>
    <x v="0"/>
    <x v="1"/>
    <x v="407"/>
    <n v="1067.94"/>
    <n v="3"/>
    <n v="0"/>
    <n v="224.2673999999999"/>
  </r>
  <r>
    <x v="1127"/>
    <s v="CA-2015-105970"/>
    <d v="2015-03-02T00:00:00"/>
    <n v="2015"/>
    <s v="Maret"/>
    <n v="2"/>
    <x v="1"/>
    <x v="50"/>
    <x v="50"/>
    <x v="2"/>
    <s v="United States"/>
    <s v="Richmond"/>
    <s v="Indiana"/>
    <n v="47374"/>
    <x v="2"/>
    <x v="400"/>
    <x v="1"/>
    <x v="6"/>
    <x v="401"/>
    <n v="10.16"/>
    <n v="1"/>
    <n v="0"/>
    <n v="2.6416000000000004"/>
  </r>
  <r>
    <x v="1128"/>
    <s v="CA-2015-105970"/>
    <d v="2015-03-02T00:00:00"/>
    <n v="2015"/>
    <s v="Maret"/>
    <n v="2"/>
    <x v="1"/>
    <x v="50"/>
    <x v="50"/>
    <x v="2"/>
    <s v="United States"/>
    <s v="Richmond"/>
    <s v="Indiana"/>
    <n v="47374"/>
    <x v="2"/>
    <x v="618"/>
    <x v="1"/>
    <x v="12"/>
    <x v="618"/>
    <n v="101.88"/>
    <n v="6"/>
    <n v="0"/>
    <n v="50.94"/>
  </r>
  <r>
    <x v="1129"/>
    <s v="CA-2016-112102"/>
    <d v="2016-04-12T00:00:00"/>
    <n v="2016"/>
    <s v="April"/>
    <n v="12"/>
    <x v="1"/>
    <x v="205"/>
    <x v="205"/>
    <x v="0"/>
    <s v="United States"/>
    <s v="Springfield"/>
    <s v="Virginia"/>
    <n v="22153"/>
    <x v="0"/>
    <x v="838"/>
    <x v="0"/>
    <x v="3"/>
    <x v="832"/>
    <n v="343.92"/>
    <n v="4"/>
    <n v="0"/>
    <n v="75.662399999999991"/>
  </r>
  <r>
    <x v="1130"/>
    <s v="CA-2016-112102"/>
    <d v="2016-04-12T00:00:00"/>
    <n v="2016"/>
    <s v="April"/>
    <n v="12"/>
    <x v="1"/>
    <x v="205"/>
    <x v="205"/>
    <x v="0"/>
    <s v="United States"/>
    <s v="Springfield"/>
    <s v="Virginia"/>
    <n v="22153"/>
    <x v="0"/>
    <x v="839"/>
    <x v="1"/>
    <x v="10"/>
    <x v="833"/>
    <n v="40.99"/>
    <n v="1"/>
    <n v="0"/>
    <n v="20.085100000000001"/>
  </r>
  <r>
    <x v="1131"/>
    <s v="CA-2016-112102"/>
    <d v="2016-04-12T00:00:00"/>
    <n v="2016"/>
    <s v="April"/>
    <n v="12"/>
    <x v="1"/>
    <x v="205"/>
    <x v="205"/>
    <x v="0"/>
    <s v="United States"/>
    <s v="Springfield"/>
    <s v="Virginia"/>
    <n v="22153"/>
    <x v="0"/>
    <x v="118"/>
    <x v="1"/>
    <x v="12"/>
    <x v="118"/>
    <n v="63.9"/>
    <n v="5"/>
    <n v="0"/>
    <n v="28.754999999999995"/>
  </r>
  <r>
    <x v="1132"/>
    <s v="US-2016-114776"/>
    <d v="2016-12-06T00:00:00"/>
    <n v="2016"/>
    <s v="Desember"/>
    <n v="6"/>
    <x v="2"/>
    <x v="55"/>
    <x v="55"/>
    <x v="1"/>
    <s v="United States"/>
    <s v="Antioch"/>
    <s v="California"/>
    <n v="94509"/>
    <x v="1"/>
    <x v="260"/>
    <x v="1"/>
    <x v="10"/>
    <x v="260"/>
    <n v="19.440000000000001"/>
    <n v="3"/>
    <n v="0"/>
    <n v="9.3312000000000008"/>
  </r>
  <r>
    <x v="1133"/>
    <s v="US-2016-134908"/>
    <d v="2016-06-05T00:00:00"/>
    <n v="2016"/>
    <s v="Juni"/>
    <n v="5"/>
    <x v="1"/>
    <x v="185"/>
    <x v="185"/>
    <x v="2"/>
    <s v="United States"/>
    <s v="Philadelphia"/>
    <s v="Pennsylvania"/>
    <n v="19134"/>
    <x v="3"/>
    <x v="41"/>
    <x v="1"/>
    <x v="4"/>
    <x v="41"/>
    <n v="124.608"/>
    <n v="4"/>
    <n v="0.2"/>
    <n v="-23.364000000000019"/>
  </r>
  <r>
    <x v="1134"/>
    <s v="US-2016-134908"/>
    <d v="2016-06-05T00:00:00"/>
    <n v="2016"/>
    <s v="Juni"/>
    <n v="5"/>
    <x v="1"/>
    <x v="185"/>
    <x v="185"/>
    <x v="2"/>
    <s v="United States"/>
    <s v="Philadelphia"/>
    <s v="Pennsylvania"/>
    <n v="19134"/>
    <x v="3"/>
    <x v="840"/>
    <x v="1"/>
    <x v="2"/>
    <x v="834"/>
    <n v="7.5600000000000005"/>
    <n v="3"/>
    <n v="0.2"/>
    <n v="2.6459999999999995"/>
  </r>
  <r>
    <x v="1135"/>
    <s v="US-2016-148803"/>
    <d v="2016-12-11T00:00:00"/>
    <n v="2016"/>
    <s v="Desember"/>
    <n v="11"/>
    <x v="3"/>
    <x v="235"/>
    <x v="235"/>
    <x v="0"/>
    <s v="United States"/>
    <s v="Homestead"/>
    <s v="Florida"/>
    <n v="33030"/>
    <x v="0"/>
    <x v="841"/>
    <x v="1"/>
    <x v="4"/>
    <x v="835"/>
    <n v="85.224000000000004"/>
    <n v="3"/>
    <n v="0.2"/>
    <n v="7.4571000000000041"/>
  </r>
  <r>
    <x v="1136"/>
    <s v="CA-2016-152170"/>
    <d v="2016-11-12T00:00:00"/>
    <n v="2016"/>
    <s v="November"/>
    <n v="12"/>
    <x v="0"/>
    <x v="395"/>
    <x v="395"/>
    <x v="1"/>
    <s v="United States"/>
    <s v="La Porte"/>
    <s v="Indiana"/>
    <n v="46350"/>
    <x v="2"/>
    <x v="842"/>
    <x v="1"/>
    <x v="12"/>
    <x v="836"/>
    <n v="287.52"/>
    <n v="8"/>
    <n v="0"/>
    <n v="129.38399999999999"/>
  </r>
  <r>
    <x v="1137"/>
    <s v="CA-2016-152170"/>
    <d v="2016-11-12T00:00:00"/>
    <n v="2016"/>
    <s v="November"/>
    <n v="12"/>
    <x v="0"/>
    <x v="395"/>
    <x v="395"/>
    <x v="1"/>
    <s v="United States"/>
    <s v="La Porte"/>
    <s v="Indiana"/>
    <n v="46350"/>
    <x v="2"/>
    <x v="551"/>
    <x v="1"/>
    <x v="9"/>
    <x v="550"/>
    <n v="37.68"/>
    <n v="2"/>
    <n v="0"/>
    <n v="10.5504"/>
  </r>
  <r>
    <x v="1138"/>
    <s v="CA-2016-152170"/>
    <d v="2016-11-12T00:00:00"/>
    <n v="2016"/>
    <s v="November"/>
    <n v="12"/>
    <x v="0"/>
    <x v="395"/>
    <x v="395"/>
    <x v="1"/>
    <s v="United States"/>
    <s v="La Porte"/>
    <s v="Indiana"/>
    <n v="46350"/>
    <x v="2"/>
    <x v="843"/>
    <x v="1"/>
    <x v="10"/>
    <x v="837"/>
    <n v="19.98"/>
    <n v="2"/>
    <n v="0"/>
    <n v="8.9909999999999997"/>
  </r>
  <r>
    <x v="1139"/>
    <s v="CA-2016-152170"/>
    <d v="2016-11-12T00:00:00"/>
    <n v="2016"/>
    <s v="November"/>
    <n v="12"/>
    <x v="0"/>
    <x v="395"/>
    <x v="395"/>
    <x v="1"/>
    <s v="United States"/>
    <s v="La Porte"/>
    <s v="Indiana"/>
    <n v="46350"/>
    <x v="2"/>
    <x v="501"/>
    <x v="1"/>
    <x v="6"/>
    <x v="501"/>
    <n v="20.58"/>
    <n v="7"/>
    <n v="0"/>
    <n v="5.5566000000000004"/>
  </r>
  <r>
    <x v="1140"/>
    <s v="CA-2016-152170"/>
    <d v="2016-11-12T00:00:00"/>
    <n v="2016"/>
    <s v="November"/>
    <n v="12"/>
    <x v="0"/>
    <x v="395"/>
    <x v="395"/>
    <x v="1"/>
    <s v="United States"/>
    <s v="La Porte"/>
    <s v="Indiana"/>
    <n v="46350"/>
    <x v="2"/>
    <x v="844"/>
    <x v="1"/>
    <x v="8"/>
    <x v="838"/>
    <n v="17.38"/>
    <n v="2"/>
    <n v="0"/>
    <n v="8.69"/>
  </r>
  <r>
    <x v="1141"/>
    <s v="CA-2014-146969"/>
    <d v="2014-09-29T00:00:00"/>
    <n v="2014"/>
    <s v="September"/>
    <n v="29"/>
    <x v="1"/>
    <x v="275"/>
    <x v="275"/>
    <x v="0"/>
    <s v="United States"/>
    <s v="Los Angeles"/>
    <s v="California"/>
    <n v="90045"/>
    <x v="1"/>
    <x v="743"/>
    <x v="0"/>
    <x v="5"/>
    <x v="741"/>
    <n v="204.6"/>
    <n v="2"/>
    <n v="0"/>
    <n v="53.195999999999998"/>
  </r>
  <r>
    <x v="1142"/>
    <s v="CA-2014-146969"/>
    <d v="2014-09-29T00:00:00"/>
    <n v="2014"/>
    <s v="September"/>
    <n v="29"/>
    <x v="1"/>
    <x v="275"/>
    <x v="275"/>
    <x v="0"/>
    <s v="United States"/>
    <s v="Los Angeles"/>
    <s v="California"/>
    <n v="90045"/>
    <x v="1"/>
    <x v="845"/>
    <x v="1"/>
    <x v="13"/>
    <x v="839"/>
    <n v="8.7200000000000006"/>
    <n v="4"/>
    <n v="0"/>
    <n v="2.8776000000000002"/>
  </r>
  <r>
    <x v="1143"/>
    <s v="CA-2014-146969"/>
    <d v="2014-09-29T00:00:00"/>
    <n v="2014"/>
    <s v="September"/>
    <n v="29"/>
    <x v="1"/>
    <x v="275"/>
    <x v="275"/>
    <x v="0"/>
    <s v="United States"/>
    <s v="Los Angeles"/>
    <s v="California"/>
    <n v="90045"/>
    <x v="1"/>
    <x v="272"/>
    <x v="1"/>
    <x v="10"/>
    <x v="272"/>
    <n v="6.48"/>
    <n v="1"/>
    <n v="0"/>
    <n v="3.1104000000000003"/>
  </r>
  <r>
    <x v="1144"/>
    <s v="CA-2014-146969"/>
    <d v="2014-09-29T00:00:00"/>
    <n v="2014"/>
    <s v="September"/>
    <n v="29"/>
    <x v="1"/>
    <x v="275"/>
    <x v="275"/>
    <x v="0"/>
    <s v="United States"/>
    <s v="Los Angeles"/>
    <s v="California"/>
    <n v="90045"/>
    <x v="1"/>
    <x v="846"/>
    <x v="2"/>
    <x v="15"/>
    <x v="840"/>
    <n v="686.32"/>
    <n v="2"/>
    <n v="0.2"/>
    <n v="223.05399999999995"/>
  </r>
  <r>
    <x v="1145"/>
    <s v="CA-2014-146969"/>
    <d v="2014-09-29T00:00:00"/>
    <n v="2014"/>
    <s v="September"/>
    <n v="29"/>
    <x v="1"/>
    <x v="275"/>
    <x v="275"/>
    <x v="0"/>
    <s v="United States"/>
    <s v="Los Angeles"/>
    <s v="California"/>
    <n v="90045"/>
    <x v="1"/>
    <x v="821"/>
    <x v="1"/>
    <x v="4"/>
    <x v="817"/>
    <n v="62.18"/>
    <n v="1"/>
    <n v="0"/>
    <n v="16.788600000000002"/>
  </r>
  <r>
    <x v="1146"/>
    <s v="CA-2015-112452"/>
    <d v="2015-04-04T00:00:00"/>
    <n v="2015"/>
    <s v="April"/>
    <n v="4"/>
    <x v="3"/>
    <x v="396"/>
    <x v="396"/>
    <x v="0"/>
    <s v="United States"/>
    <s v="Lansing"/>
    <s v="Michigan"/>
    <n v="48911"/>
    <x v="2"/>
    <x v="847"/>
    <x v="1"/>
    <x v="9"/>
    <x v="841"/>
    <n v="644.07600000000002"/>
    <n v="2"/>
    <n v="0.1"/>
    <n v="107.34599999999996"/>
  </r>
  <r>
    <x v="1147"/>
    <s v="CA-2015-112452"/>
    <d v="2015-04-04T00:00:00"/>
    <n v="2015"/>
    <s v="April"/>
    <n v="4"/>
    <x v="3"/>
    <x v="396"/>
    <x v="396"/>
    <x v="0"/>
    <s v="United States"/>
    <s v="Lansing"/>
    <s v="Michigan"/>
    <n v="48911"/>
    <x v="2"/>
    <x v="848"/>
    <x v="1"/>
    <x v="13"/>
    <x v="128"/>
    <n v="5.84"/>
    <n v="2"/>
    <n v="0"/>
    <n v="2.6279999999999997"/>
  </r>
  <r>
    <x v="1148"/>
    <s v="CA-2015-112452"/>
    <d v="2015-04-04T00:00:00"/>
    <n v="2015"/>
    <s v="April"/>
    <n v="4"/>
    <x v="3"/>
    <x v="396"/>
    <x v="396"/>
    <x v="0"/>
    <s v="United States"/>
    <s v="Lansing"/>
    <s v="Michigan"/>
    <n v="48911"/>
    <x v="2"/>
    <x v="849"/>
    <x v="1"/>
    <x v="8"/>
    <x v="842"/>
    <n v="12.76"/>
    <n v="2"/>
    <n v="0"/>
    <n v="5.8695999999999993"/>
  </r>
  <r>
    <x v="1149"/>
    <s v="CA-2015-112452"/>
    <d v="2015-04-04T00:00:00"/>
    <n v="2015"/>
    <s v="April"/>
    <n v="4"/>
    <x v="3"/>
    <x v="396"/>
    <x v="396"/>
    <x v="0"/>
    <s v="United States"/>
    <s v="Lansing"/>
    <s v="Michigan"/>
    <n v="48911"/>
    <x v="2"/>
    <x v="850"/>
    <x v="2"/>
    <x v="7"/>
    <x v="843"/>
    <n v="10.95"/>
    <n v="1"/>
    <n v="0"/>
    <n v="0.43799999999999883"/>
  </r>
  <r>
    <x v="1150"/>
    <s v="CA-2015-112452"/>
    <d v="2015-04-04T00:00:00"/>
    <n v="2015"/>
    <s v="April"/>
    <n v="4"/>
    <x v="3"/>
    <x v="396"/>
    <x v="396"/>
    <x v="0"/>
    <s v="United States"/>
    <s v="Lansing"/>
    <s v="Michigan"/>
    <n v="48911"/>
    <x v="2"/>
    <x v="851"/>
    <x v="2"/>
    <x v="16"/>
    <x v="844"/>
    <n v="599.98"/>
    <n v="2"/>
    <n v="0"/>
    <n v="209.99299999999999"/>
  </r>
  <r>
    <x v="1151"/>
    <s v="CA-2015-113971"/>
    <d v="2015-05-08T00:00:00"/>
    <n v="2015"/>
    <s v="Mei"/>
    <n v="8"/>
    <x v="1"/>
    <x v="118"/>
    <x v="118"/>
    <x v="1"/>
    <s v="United States"/>
    <s v="Cuyahoga Falls"/>
    <s v="Ohio"/>
    <n v="44221"/>
    <x v="3"/>
    <x v="852"/>
    <x v="0"/>
    <x v="5"/>
    <x v="845"/>
    <n v="8.3520000000000003"/>
    <n v="6"/>
    <n v="0.2"/>
    <n v="1.2527999999999997"/>
  </r>
  <r>
    <x v="1152"/>
    <s v="CA-2017-160395"/>
    <d v="2016-12-31T00:00:00"/>
    <n v="2016"/>
    <s v="Desember"/>
    <n v="31"/>
    <x v="1"/>
    <x v="126"/>
    <x v="126"/>
    <x v="1"/>
    <s v="United States"/>
    <s v="Reno"/>
    <s v="Nevada"/>
    <n v="89502"/>
    <x v="1"/>
    <x v="853"/>
    <x v="1"/>
    <x v="6"/>
    <x v="846"/>
    <n v="3.64"/>
    <n v="2"/>
    <n v="0"/>
    <n v="1.6379999999999999"/>
  </r>
  <r>
    <x v="1153"/>
    <s v="CA-2017-160395"/>
    <d v="2016-12-31T00:00:00"/>
    <n v="2016"/>
    <s v="Desember"/>
    <n v="31"/>
    <x v="1"/>
    <x v="126"/>
    <x v="126"/>
    <x v="1"/>
    <s v="United States"/>
    <s v="Reno"/>
    <s v="Nevada"/>
    <n v="89502"/>
    <x v="1"/>
    <x v="697"/>
    <x v="1"/>
    <x v="8"/>
    <x v="697"/>
    <n v="159.768"/>
    <n v="7"/>
    <n v="0.2"/>
    <n v="53.921700000000008"/>
  </r>
  <r>
    <x v="1154"/>
    <s v="CA-2014-136567"/>
    <d v="2014-12-20T00:00:00"/>
    <n v="2014"/>
    <s v="Desember"/>
    <n v="20"/>
    <x v="2"/>
    <x v="390"/>
    <x v="390"/>
    <x v="2"/>
    <s v="United States"/>
    <s v="Harrisonburg"/>
    <s v="Virginia"/>
    <n v="22801"/>
    <x v="0"/>
    <x v="854"/>
    <x v="1"/>
    <x v="4"/>
    <x v="847"/>
    <n v="122.48"/>
    <n v="2"/>
    <n v="0"/>
    <n v="0"/>
  </r>
  <r>
    <x v="1155"/>
    <s v="CA-2014-136567"/>
    <d v="2014-12-20T00:00:00"/>
    <n v="2014"/>
    <s v="Desember"/>
    <n v="20"/>
    <x v="2"/>
    <x v="390"/>
    <x v="390"/>
    <x v="2"/>
    <s v="United States"/>
    <s v="Harrisonburg"/>
    <s v="Virginia"/>
    <n v="22801"/>
    <x v="0"/>
    <x v="855"/>
    <x v="0"/>
    <x v="3"/>
    <x v="848"/>
    <n v="2244.48"/>
    <n v="7"/>
    <n v="0"/>
    <n v="493.78559999999993"/>
  </r>
  <r>
    <x v="1156"/>
    <s v="CA-2014-136567"/>
    <d v="2014-12-20T00:00:00"/>
    <n v="2014"/>
    <s v="Desember"/>
    <n v="20"/>
    <x v="2"/>
    <x v="390"/>
    <x v="390"/>
    <x v="2"/>
    <s v="United States"/>
    <s v="Harrisonburg"/>
    <s v="Virginia"/>
    <n v="22801"/>
    <x v="0"/>
    <x v="350"/>
    <x v="1"/>
    <x v="8"/>
    <x v="350"/>
    <n v="62.31"/>
    <n v="3"/>
    <n v="0"/>
    <n v="29.285699999999999"/>
  </r>
  <r>
    <x v="1157"/>
    <s v="CA-2014-136567"/>
    <d v="2014-12-20T00:00:00"/>
    <n v="2014"/>
    <s v="Desember"/>
    <n v="20"/>
    <x v="2"/>
    <x v="390"/>
    <x v="390"/>
    <x v="2"/>
    <s v="United States"/>
    <s v="Harrisonburg"/>
    <s v="Virginia"/>
    <n v="22801"/>
    <x v="0"/>
    <x v="342"/>
    <x v="0"/>
    <x v="3"/>
    <x v="342"/>
    <n v="455.1"/>
    <n v="2"/>
    <n v="0"/>
    <n v="100.12200000000001"/>
  </r>
  <r>
    <x v="1158"/>
    <s v="CA-2016-149314"/>
    <d v="2016-07-02T00:00:00"/>
    <n v="2016"/>
    <s v="Juli"/>
    <n v="2"/>
    <x v="0"/>
    <x v="334"/>
    <x v="334"/>
    <x v="1"/>
    <s v="United States"/>
    <s v="Los Angeles"/>
    <s v="California"/>
    <n v="90004"/>
    <x v="1"/>
    <x v="856"/>
    <x v="0"/>
    <x v="1"/>
    <x v="849"/>
    <n v="195.184"/>
    <n v="1"/>
    <n v="0.2"/>
    <n v="19.518400000000007"/>
  </r>
  <r>
    <x v="1159"/>
    <s v="CA-2017-147039"/>
    <d v="2017-06-29T00:00:00"/>
    <n v="2017"/>
    <s v="Juni"/>
    <n v="29"/>
    <x v="1"/>
    <x v="397"/>
    <x v="397"/>
    <x v="0"/>
    <s v="United States"/>
    <s v="Minneapolis"/>
    <s v="Minnesota"/>
    <n v="55407"/>
    <x v="2"/>
    <x v="643"/>
    <x v="1"/>
    <x v="9"/>
    <x v="850"/>
    <n v="362.94"/>
    <n v="3"/>
    <n v="0"/>
    <n v="90.735000000000014"/>
  </r>
  <r>
    <x v="1160"/>
    <s v="CA-2017-147039"/>
    <d v="2017-06-29T00:00:00"/>
    <n v="2017"/>
    <s v="Juni"/>
    <n v="29"/>
    <x v="1"/>
    <x v="397"/>
    <x v="397"/>
    <x v="0"/>
    <s v="United States"/>
    <s v="Minneapolis"/>
    <s v="Minnesota"/>
    <n v="55407"/>
    <x v="2"/>
    <x v="68"/>
    <x v="1"/>
    <x v="8"/>
    <x v="68"/>
    <n v="11.54"/>
    <n v="2"/>
    <n v="0"/>
    <n v="5.77"/>
  </r>
  <r>
    <x v="1161"/>
    <s v="CA-2014-126522"/>
    <d v="2014-09-01T00:00:00"/>
    <n v="2014"/>
    <s v="September"/>
    <n v="1"/>
    <x v="0"/>
    <x v="398"/>
    <x v="398"/>
    <x v="0"/>
    <s v="United States"/>
    <s v="Escondido"/>
    <s v="California"/>
    <n v="92025"/>
    <x v="1"/>
    <x v="30"/>
    <x v="1"/>
    <x v="6"/>
    <x v="30"/>
    <n v="53.94"/>
    <n v="3"/>
    <n v="0"/>
    <n v="15.642599999999995"/>
  </r>
  <r>
    <x v="1162"/>
    <s v="CA-2014-127964"/>
    <d v="2014-03-03T00:00:00"/>
    <n v="2014"/>
    <s v="Maret"/>
    <n v="3"/>
    <x v="1"/>
    <x v="399"/>
    <x v="399"/>
    <x v="2"/>
    <s v="United States"/>
    <s v="New York City"/>
    <s v="New York"/>
    <n v="10035"/>
    <x v="3"/>
    <x v="857"/>
    <x v="2"/>
    <x v="7"/>
    <x v="851"/>
    <n v="9.99"/>
    <n v="1"/>
    <n v="0"/>
    <n v="4.5953999999999997"/>
  </r>
  <r>
    <x v="1163"/>
    <s v="CA-2014-127964"/>
    <d v="2014-03-03T00:00:00"/>
    <n v="2014"/>
    <s v="Maret"/>
    <n v="3"/>
    <x v="1"/>
    <x v="399"/>
    <x v="399"/>
    <x v="2"/>
    <s v="United States"/>
    <s v="New York City"/>
    <s v="New York"/>
    <n v="10035"/>
    <x v="3"/>
    <x v="270"/>
    <x v="1"/>
    <x v="8"/>
    <x v="270"/>
    <n v="125.76"/>
    <n v="3"/>
    <n v="0.2"/>
    <n v="40.872"/>
  </r>
  <r>
    <x v="1164"/>
    <s v="CA-2014-127964"/>
    <d v="2014-03-03T00:00:00"/>
    <n v="2014"/>
    <s v="Maret"/>
    <n v="3"/>
    <x v="1"/>
    <x v="399"/>
    <x v="399"/>
    <x v="2"/>
    <s v="United States"/>
    <s v="New York City"/>
    <s v="New York"/>
    <n v="10035"/>
    <x v="3"/>
    <x v="858"/>
    <x v="1"/>
    <x v="8"/>
    <x v="852"/>
    <n v="25.32"/>
    <n v="5"/>
    <n v="0.2"/>
    <n v="9.1785000000000014"/>
  </r>
  <r>
    <x v="1165"/>
    <s v="CA-2014-117709"/>
    <d v="2014-05-04T00:00:00"/>
    <n v="2014"/>
    <s v="Mei"/>
    <n v="4"/>
    <x v="1"/>
    <x v="400"/>
    <x v="400"/>
    <x v="0"/>
    <s v="United States"/>
    <s v="Jackson"/>
    <s v="Michigan"/>
    <n v="49201"/>
    <x v="2"/>
    <x v="673"/>
    <x v="1"/>
    <x v="8"/>
    <x v="673"/>
    <n v="46.8"/>
    <n v="4"/>
    <n v="0"/>
    <n v="21.059999999999995"/>
  </r>
  <r>
    <x v="1166"/>
    <s v="CA-2015-125416"/>
    <d v="2015-11-02T00:00:00"/>
    <n v="2015"/>
    <s v="November"/>
    <n v="2"/>
    <x v="3"/>
    <x v="110"/>
    <x v="110"/>
    <x v="0"/>
    <s v="United States"/>
    <s v="Seattle"/>
    <s v="Washington"/>
    <n v="98115"/>
    <x v="1"/>
    <x v="100"/>
    <x v="2"/>
    <x v="11"/>
    <x v="100"/>
    <n v="447.93"/>
    <n v="9"/>
    <n v="0"/>
    <n v="49.272299999999987"/>
  </r>
  <r>
    <x v="1167"/>
    <s v="CA-2017-145226"/>
    <d v="2017-12-08T00:00:00"/>
    <n v="2017"/>
    <s v="Desember"/>
    <n v="8"/>
    <x v="0"/>
    <x v="111"/>
    <x v="111"/>
    <x v="0"/>
    <s v="United States"/>
    <s v="New York City"/>
    <s v="New York"/>
    <n v="10035"/>
    <x v="3"/>
    <x v="859"/>
    <x v="0"/>
    <x v="5"/>
    <x v="853"/>
    <n v="109.48"/>
    <n v="2"/>
    <n v="0"/>
    <n v="33.938800000000001"/>
  </r>
  <r>
    <x v="1168"/>
    <s v="CA-2017-145226"/>
    <d v="2017-12-08T00:00:00"/>
    <n v="2017"/>
    <s v="Desember"/>
    <n v="8"/>
    <x v="0"/>
    <x v="111"/>
    <x v="111"/>
    <x v="0"/>
    <s v="United States"/>
    <s v="New York City"/>
    <s v="New York"/>
    <n v="10035"/>
    <x v="3"/>
    <x v="72"/>
    <x v="1"/>
    <x v="4"/>
    <x v="72"/>
    <n v="272.94"/>
    <n v="3"/>
    <n v="0"/>
    <n v="0"/>
  </r>
  <r>
    <x v="1169"/>
    <s v="CA-2017-145226"/>
    <d v="2017-12-08T00:00:00"/>
    <n v="2017"/>
    <s v="Desember"/>
    <n v="8"/>
    <x v="0"/>
    <x v="111"/>
    <x v="111"/>
    <x v="0"/>
    <s v="United States"/>
    <s v="New York City"/>
    <s v="New York"/>
    <n v="10035"/>
    <x v="3"/>
    <x v="860"/>
    <x v="1"/>
    <x v="10"/>
    <x v="854"/>
    <n v="19.440000000000001"/>
    <n v="3"/>
    <n v="0"/>
    <n v="9.3312000000000008"/>
  </r>
  <r>
    <x v="1170"/>
    <s v="CA-2017-145226"/>
    <d v="2017-12-08T00:00:00"/>
    <n v="2017"/>
    <s v="Desember"/>
    <n v="8"/>
    <x v="0"/>
    <x v="111"/>
    <x v="111"/>
    <x v="0"/>
    <s v="United States"/>
    <s v="New York City"/>
    <s v="New York"/>
    <n v="10035"/>
    <x v="3"/>
    <x v="861"/>
    <x v="1"/>
    <x v="4"/>
    <x v="855"/>
    <n v="31.92"/>
    <n v="4"/>
    <n v="0"/>
    <n v="8.299199999999999"/>
  </r>
  <r>
    <x v="1171"/>
    <s v="US-2014-100279"/>
    <d v="2014-03-10T00:00:00"/>
    <n v="2014"/>
    <s v="Maret"/>
    <n v="10"/>
    <x v="1"/>
    <x v="349"/>
    <x v="349"/>
    <x v="0"/>
    <s v="United States"/>
    <s v="Royal Oak"/>
    <s v="Michigan"/>
    <n v="48073"/>
    <x v="2"/>
    <x v="862"/>
    <x v="1"/>
    <x v="10"/>
    <x v="856"/>
    <n v="22.38"/>
    <n v="2"/>
    <n v="0"/>
    <n v="10.7424"/>
  </r>
  <r>
    <x v="1172"/>
    <s v="CA-2014-158064"/>
    <d v="2014-04-21T00:00:00"/>
    <n v="2014"/>
    <s v="April"/>
    <n v="21"/>
    <x v="1"/>
    <x v="211"/>
    <x v="211"/>
    <x v="0"/>
    <s v="United States"/>
    <s v="Los Angeles"/>
    <s v="California"/>
    <n v="90008"/>
    <x v="1"/>
    <x v="863"/>
    <x v="1"/>
    <x v="8"/>
    <x v="857"/>
    <n v="16.520000000000003"/>
    <n v="5"/>
    <n v="0.2"/>
    <n v="5.5754999999999999"/>
  </r>
  <r>
    <x v="1173"/>
    <s v="US-2015-104430"/>
    <d v="2015-10-22T00:00:00"/>
    <n v="2015"/>
    <s v="Oktober"/>
    <n v="22"/>
    <x v="1"/>
    <x v="299"/>
    <x v="299"/>
    <x v="0"/>
    <s v="United States"/>
    <s v="Bloomington"/>
    <s v="Illinois"/>
    <n v="61701"/>
    <x v="2"/>
    <x v="625"/>
    <x v="1"/>
    <x v="8"/>
    <x v="625"/>
    <n v="5.1759999999999984"/>
    <n v="4"/>
    <n v="0.8"/>
    <n v="-7.7640000000000011"/>
  </r>
  <r>
    <x v="1174"/>
    <s v="CA-2015-132080"/>
    <d v="2015-08-22T00:00:00"/>
    <n v="2015"/>
    <s v="Agustus"/>
    <n v="22"/>
    <x v="2"/>
    <x v="317"/>
    <x v="317"/>
    <x v="1"/>
    <s v="United States"/>
    <s v="New York City"/>
    <s v="New York"/>
    <n v="10035"/>
    <x v="3"/>
    <x v="864"/>
    <x v="1"/>
    <x v="8"/>
    <x v="858"/>
    <n v="50.112000000000002"/>
    <n v="6"/>
    <n v="0.2"/>
    <n v="16.2864"/>
  </r>
  <r>
    <x v="1175"/>
    <s v="CA-2016-161207"/>
    <d v="2016-08-29T00:00:00"/>
    <n v="2016"/>
    <s v="Agustus"/>
    <n v="29"/>
    <x v="1"/>
    <x v="144"/>
    <x v="144"/>
    <x v="2"/>
    <s v="United States"/>
    <s v="Concord"/>
    <s v="New Hampshire"/>
    <n v="3301"/>
    <x v="3"/>
    <x v="660"/>
    <x v="1"/>
    <x v="14"/>
    <x v="660"/>
    <n v="27.93"/>
    <n v="3"/>
    <n v="0"/>
    <n v="8.0996999999999986"/>
  </r>
  <r>
    <x v="1176"/>
    <s v="CA-2014-120243"/>
    <d v="2014-12-27T00:00:00"/>
    <n v="2014"/>
    <s v="Desember"/>
    <n v="27"/>
    <x v="0"/>
    <x v="401"/>
    <x v="401"/>
    <x v="2"/>
    <s v="United States"/>
    <s v="Los Angeles"/>
    <s v="California"/>
    <n v="90004"/>
    <x v="1"/>
    <x v="865"/>
    <x v="1"/>
    <x v="2"/>
    <x v="859"/>
    <n v="11.56"/>
    <n v="4"/>
    <n v="0"/>
    <n v="5.4332000000000003"/>
  </r>
  <r>
    <x v="1177"/>
    <s v="CA-2016-113621"/>
    <d v="2016-12-01T00:00:00"/>
    <n v="2016"/>
    <s v="Desember"/>
    <n v="1"/>
    <x v="1"/>
    <x v="32"/>
    <x v="32"/>
    <x v="0"/>
    <s v="United States"/>
    <s v="Rockville"/>
    <s v="Maryland"/>
    <n v="20852"/>
    <x v="3"/>
    <x v="866"/>
    <x v="0"/>
    <x v="1"/>
    <x v="860"/>
    <n v="172.5"/>
    <n v="2"/>
    <n v="0"/>
    <n v="51.749999999999986"/>
  </r>
  <r>
    <x v="1178"/>
    <s v="CA-2016-113621"/>
    <d v="2016-12-01T00:00:00"/>
    <n v="2016"/>
    <s v="Desember"/>
    <n v="1"/>
    <x v="1"/>
    <x v="32"/>
    <x v="32"/>
    <x v="0"/>
    <s v="United States"/>
    <s v="Rockville"/>
    <s v="Maryland"/>
    <n v="20852"/>
    <x v="3"/>
    <x v="160"/>
    <x v="2"/>
    <x v="7"/>
    <x v="161"/>
    <n v="179.97"/>
    <n v="3"/>
    <n v="0"/>
    <n v="44.992500000000007"/>
  </r>
  <r>
    <x v="1179"/>
    <s v="CA-2016-168081"/>
    <d v="2016-04-24T00:00:00"/>
    <n v="2016"/>
    <s v="April"/>
    <n v="24"/>
    <x v="0"/>
    <x v="402"/>
    <x v="402"/>
    <x v="2"/>
    <s v="United States"/>
    <s v="Houston"/>
    <s v="Texas"/>
    <n v="77070"/>
    <x v="2"/>
    <x v="619"/>
    <x v="2"/>
    <x v="11"/>
    <x v="619"/>
    <n v="258.69600000000003"/>
    <n v="3"/>
    <n v="0.2"/>
    <n v="64.674000000000007"/>
  </r>
  <r>
    <x v="1180"/>
    <s v="CA-2014-128146"/>
    <d v="2014-06-21T00:00:00"/>
    <n v="2014"/>
    <s v="Juni"/>
    <n v="21"/>
    <x v="1"/>
    <x v="72"/>
    <x v="72"/>
    <x v="0"/>
    <s v="United States"/>
    <s v="Lakewood"/>
    <s v="New Jersey"/>
    <n v="8701"/>
    <x v="3"/>
    <x v="867"/>
    <x v="2"/>
    <x v="7"/>
    <x v="861"/>
    <n v="1322.93"/>
    <n v="7"/>
    <n v="0"/>
    <n v="357.19110000000001"/>
  </r>
  <r>
    <x v="1181"/>
    <s v="CA-2014-128146"/>
    <d v="2014-06-21T00:00:00"/>
    <n v="2014"/>
    <s v="Juni"/>
    <n v="21"/>
    <x v="1"/>
    <x v="72"/>
    <x v="72"/>
    <x v="0"/>
    <s v="United States"/>
    <s v="Lakewood"/>
    <s v="New Jersey"/>
    <n v="8701"/>
    <x v="3"/>
    <x v="868"/>
    <x v="1"/>
    <x v="6"/>
    <x v="862"/>
    <n v="3.76"/>
    <n v="2"/>
    <n v="0"/>
    <n v="1.0903999999999998"/>
  </r>
  <r>
    <x v="1182"/>
    <s v="CA-2017-138779"/>
    <d v="2017-01-14T00:00:00"/>
    <n v="2017"/>
    <s v="Januari"/>
    <n v="14"/>
    <x v="2"/>
    <x v="262"/>
    <x v="262"/>
    <x v="0"/>
    <s v="United States"/>
    <s v="Jacksonville"/>
    <s v="North Carolina"/>
    <n v="28540"/>
    <x v="0"/>
    <x v="113"/>
    <x v="1"/>
    <x v="12"/>
    <x v="113"/>
    <n v="21.744"/>
    <n v="1"/>
    <n v="0.2"/>
    <n v="7.3385999999999996"/>
  </r>
  <r>
    <x v="1183"/>
    <s v="CA-2017-138779"/>
    <d v="2017-01-14T00:00:00"/>
    <n v="2017"/>
    <s v="Januari"/>
    <n v="14"/>
    <x v="2"/>
    <x v="262"/>
    <x v="262"/>
    <x v="0"/>
    <s v="United States"/>
    <s v="Jacksonville"/>
    <s v="North Carolina"/>
    <n v="28540"/>
    <x v="0"/>
    <x v="869"/>
    <x v="2"/>
    <x v="7"/>
    <x v="863"/>
    <n v="7.92"/>
    <n v="5"/>
    <n v="0.2"/>
    <n v="0.69300000000000006"/>
  </r>
  <r>
    <x v="1184"/>
    <s v="CA-2014-127131"/>
    <d v="2014-11-24T00:00:00"/>
    <n v="2014"/>
    <s v="November"/>
    <n v="24"/>
    <x v="1"/>
    <x v="403"/>
    <x v="403"/>
    <x v="1"/>
    <s v="United States"/>
    <s v="Seattle"/>
    <s v="Washington"/>
    <n v="98103"/>
    <x v="1"/>
    <x v="870"/>
    <x v="1"/>
    <x v="8"/>
    <x v="864"/>
    <n v="12.096000000000002"/>
    <n v="7"/>
    <n v="0.2"/>
    <n v="4.2335999999999991"/>
  </r>
  <r>
    <x v="1185"/>
    <s v="CA-2014-127131"/>
    <d v="2014-11-24T00:00:00"/>
    <n v="2014"/>
    <s v="November"/>
    <n v="24"/>
    <x v="1"/>
    <x v="403"/>
    <x v="403"/>
    <x v="1"/>
    <s v="United States"/>
    <s v="Seattle"/>
    <s v="Washington"/>
    <n v="98103"/>
    <x v="1"/>
    <x v="871"/>
    <x v="1"/>
    <x v="4"/>
    <x v="865"/>
    <n v="485.88"/>
    <n v="6"/>
    <n v="0"/>
    <n v="9.7176000000000329"/>
  </r>
  <r>
    <x v="1186"/>
    <s v="CA-2014-127131"/>
    <d v="2014-11-24T00:00:00"/>
    <n v="2014"/>
    <s v="November"/>
    <n v="24"/>
    <x v="1"/>
    <x v="403"/>
    <x v="403"/>
    <x v="1"/>
    <s v="United States"/>
    <s v="Seattle"/>
    <s v="Washington"/>
    <n v="98103"/>
    <x v="1"/>
    <x v="585"/>
    <x v="1"/>
    <x v="10"/>
    <x v="585"/>
    <n v="25.92"/>
    <n v="4"/>
    <n v="0"/>
    <n v="12.441600000000001"/>
  </r>
  <r>
    <x v="1187"/>
    <s v="CA-2014-127131"/>
    <d v="2014-11-24T00:00:00"/>
    <n v="2014"/>
    <s v="November"/>
    <n v="24"/>
    <x v="1"/>
    <x v="403"/>
    <x v="403"/>
    <x v="1"/>
    <s v="United States"/>
    <s v="Seattle"/>
    <s v="Washington"/>
    <n v="98103"/>
    <x v="1"/>
    <x v="595"/>
    <x v="1"/>
    <x v="4"/>
    <x v="595"/>
    <n v="197.58"/>
    <n v="2"/>
    <n v="0"/>
    <n v="53.346599999999995"/>
  </r>
  <r>
    <x v="1188"/>
    <s v="CA-2017-117212"/>
    <d v="2017-02-26T00:00:00"/>
    <n v="2017"/>
    <s v="Februari"/>
    <n v="26"/>
    <x v="0"/>
    <x v="404"/>
    <x v="404"/>
    <x v="2"/>
    <s v="United States"/>
    <s v="Los Angeles"/>
    <s v="California"/>
    <n v="90036"/>
    <x v="1"/>
    <x v="564"/>
    <x v="1"/>
    <x v="9"/>
    <x v="564"/>
    <n v="81.92"/>
    <n v="4"/>
    <n v="0"/>
    <n v="22.118400000000001"/>
  </r>
  <r>
    <x v="1189"/>
    <s v="CA-2017-117212"/>
    <d v="2017-02-26T00:00:00"/>
    <n v="2017"/>
    <s v="Februari"/>
    <n v="26"/>
    <x v="0"/>
    <x v="404"/>
    <x v="404"/>
    <x v="2"/>
    <s v="United States"/>
    <s v="Los Angeles"/>
    <s v="California"/>
    <n v="90036"/>
    <x v="1"/>
    <x v="872"/>
    <x v="2"/>
    <x v="7"/>
    <x v="866"/>
    <n v="889.53600000000006"/>
    <n v="8"/>
    <n v="0.2"/>
    <n v="66.715199999999982"/>
  </r>
  <r>
    <x v="1190"/>
    <s v="CA-2017-117212"/>
    <d v="2017-02-26T00:00:00"/>
    <n v="2017"/>
    <s v="Februari"/>
    <n v="26"/>
    <x v="0"/>
    <x v="404"/>
    <x v="404"/>
    <x v="2"/>
    <s v="United States"/>
    <s v="Los Angeles"/>
    <s v="California"/>
    <n v="90036"/>
    <x v="1"/>
    <x v="873"/>
    <x v="0"/>
    <x v="1"/>
    <x v="867"/>
    <n v="892.22400000000005"/>
    <n v="3"/>
    <n v="0.2"/>
    <n v="89.222400000000022"/>
  </r>
  <r>
    <x v="1191"/>
    <s v="CA-2017-117212"/>
    <d v="2017-02-26T00:00:00"/>
    <n v="2017"/>
    <s v="Februari"/>
    <n v="26"/>
    <x v="0"/>
    <x v="404"/>
    <x v="404"/>
    <x v="2"/>
    <s v="United States"/>
    <s v="Los Angeles"/>
    <s v="California"/>
    <n v="90036"/>
    <x v="1"/>
    <x v="314"/>
    <x v="1"/>
    <x v="10"/>
    <x v="366"/>
    <n v="223.92"/>
    <n v="4"/>
    <n v="0"/>
    <n v="109.7208"/>
  </r>
  <r>
    <x v="1192"/>
    <s v="CA-2017-117212"/>
    <d v="2017-02-26T00:00:00"/>
    <n v="2017"/>
    <s v="Februari"/>
    <n v="26"/>
    <x v="0"/>
    <x v="404"/>
    <x v="404"/>
    <x v="2"/>
    <s v="United States"/>
    <s v="Los Angeles"/>
    <s v="California"/>
    <n v="90036"/>
    <x v="1"/>
    <x v="874"/>
    <x v="1"/>
    <x v="10"/>
    <x v="868"/>
    <n v="23.12"/>
    <n v="4"/>
    <n v="0"/>
    <n v="11.328800000000001"/>
  </r>
  <r>
    <x v="1193"/>
    <s v="US-2015-130519"/>
    <d v="2015-09-15T00:00:00"/>
    <n v="2015"/>
    <s v="September"/>
    <n v="15"/>
    <x v="3"/>
    <x v="243"/>
    <x v="243"/>
    <x v="1"/>
    <s v="United States"/>
    <s v="Coral Springs"/>
    <s v="Florida"/>
    <n v="33065"/>
    <x v="0"/>
    <x v="289"/>
    <x v="1"/>
    <x v="10"/>
    <x v="289"/>
    <n v="15.552000000000003"/>
    <n v="3"/>
    <n v="0.2"/>
    <n v="5.4432"/>
  </r>
  <r>
    <x v="1194"/>
    <s v="US-2015-130519"/>
    <d v="2015-09-15T00:00:00"/>
    <n v="2015"/>
    <s v="September"/>
    <n v="15"/>
    <x v="3"/>
    <x v="243"/>
    <x v="243"/>
    <x v="1"/>
    <s v="United States"/>
    <s v="Coral Springs"/>
    <s v="Florida"/>
    <n v="33065"/>
    <x v="0"/>
    <x v="875"/>
    <x v="0"/>
    <x v="5"/>
    <x v="869"/>
    <n v="15.712000000000002"/>
    <n v="4"/>
    <n v="0.2"/>
    <n v="2.553199999999999"/>
  </r>
  <r>
    <x v="1195"/>
    <s v="US-2015-130519"/>
    <d v="2015-09-15T00:00:00"/>
    <n v="2015"/>
    <s v="September"/>
    <n v="15"/>
    <x v="3"/>
    <x v="243"/>
    <x v="243"/>
    <x v="1"/>
    <s v="United States"/>
    <s v="Coral Springs"/>
    <s v="Florida"/>
    <n v="33065"/>
    <x v="0"/>
    <x v="421"/>
    <x v="1"/>
    <x v="4"/>
    <x v="421"/>
    <n v="24.672000000000001"/>
    <n v="2"/>
    <n v="0.2"/>
    <n v="2.1588000000000021"/>
  </r>
  <r>
    <x v="1196"/>
    <s v="US-2015-130519"/>
    <d v="2015-09-15T00:00:00"/>
    <n v="2015"/>
    <s v="September"/>
    <n v="15"/>
    <x v="3"/>
    <x v="243"/>
    <x v="243"/>
    <x v="1"/>
    <s v="United States"/>
    <s v="Coral Springs"/>
    <s v="Florida"/>
    <n v="33065"/>
    <x v="0"/>
    <x v="583"/>
    <x v="0"/>
    <x v="5"/>
    <x v="583"/>
    <n v="55.967999999999996"/>
    <n v="1"/>
    <n v="0.2"/>
    <n v="-2.098800000000006"/>
  </r>
  <r>
    <x v="1197"/>
    <s v="CA-2016-130946"/>
    <d v="2016-04-08T00:00:00"/>
    <n v="2016"/>
    <s v="April"/>
    <n v="8"/>
    <x v="1"/>
    <x v="233"/>
    <x v="233"/>
    <x v="0"/>
    <s v="United States"/>
    <s v="Houston"/>
    <s v="Texas"/>
    <n v="77041"/>
    <x v="2"/>
    <x v="876"/>
    <x v="2"/>
    <x v="11"/>
    <x v="870"/>
    <n v="431.92800000000005"/>
    <n v="9"/>
    <n v="0.2"/>
    <n v="64.789199999999951"/>
  </r>
  <r>
    <x v="1198"/>
    <s v="CA-2016-130946"/>
    <d v="2016-04-08T00:00:00"/>
    <n v="2016"/>
    <s v="April"/>
    <n v="8"/>
    <x v="1"/>
    <x v="233"/>
    <x v="233"/>
    <x v="0"/>
    <s v="United States"/>
    <s v="Houston"/>
    <s v="Texas"/>
    <n v="77041"/>
    <x v="2"/>
    <x v="877"/>
    <x v="0"/>
    <x v="1"/>
    <x v="871"/>
    <n v="95.983999999999995"/>
    <n v="4"/>
    <n v="0.3"/>
    <n v="-4.1135999999999981"/>
  </r>
  <r>
    <x v="1199"/>
    <s v="CA-2016-130946"/>
    <d v="2016-04-08T00:00:00"/>
    <n v="2016"/>
    <s v="April"/>
    <n v="8"/>
    <x v="1"/>
    <x v="233"/>
    <x v="233"/>
    <x v="0"/>
    <s v="United States"/>
    <s v="Houston"/>
    <s v="Texas"/>
    <n v="77041"/>
    <x v="2"/>
    <x v="316"/>
    <x v="1"/>
    <x v="8"/>
    <x v="316"/>
    <n v="1088.7919999999997"/>
    <n v="4"/>
    <n v="0.8"/>
    <n v="-1850.9464000000007"/>
  </r>
  <r>
    <x v="1200"/>
    <s v="CA-2016-114727"/>
    <d v="2016-07-18T00:00:00"/>
    <n v="2016"/>
    <s v="Juli"/>
    <n v="18"/>
    <x v="1"/>
    <x v="322"/>
    <x v="322"/>
    <x v="1"/>
    <s v="United States"/>
    <s v="Denver"/>
    <s v="Colorado"/>
    <n v="80219"/>
    <x v="1"/>
    <x v="629"/>
    <x v="0"/>
    <x v="1"/>
    <x v="629"/>
    <n v="544.00800000000004"/>
    <n v="3"/>
    <n v="0.2"/>
    <n v="40.800600000000003"/>
  </r>
  <r>
    <x v="1201"/>
    <s v="CA-2016-114727"/>
    <d v="2016-07-18T00:00:00"/>
    <n v="2016"/>
    <s v="Juli"/>
    <n v="18"/>
    <x v="1"/>
    <x v="322"/>
    <x v="322"/>
    <x v="1"/>
    <s v="United States"/>
    <s v="Denver"/>
    <s v="Colorado"/>
    <n v="80219"/>
    <x v="1"/>
    <x v="255"/>
    <x v="1"/>
    <x v="8"/>
    <x v="256"/>
    <n v="1.8720000000000003"/>
    <n v="3"/>
    <n v="0.7"/>
    <n v="-1.4352"/>
  </r>
  <r>
    <x v="1202"/>
    <s v="CA-2016-114727"/>
    <d v="2016-07-18T00:00:00"/>
    <n v="2016"/>
    <s v="Juli"/>
    <n v="18"/>
    <x v="1"/>
    <x v="322"/>
    <x v="322"/>
    <x v="1"/>
    <s v="United States"/>
    <s v="Denver"/>
    <s v="Colorado"/>
    <n v="80219"/>
    <x v="1"/>
    <x v="406"/>
    <x v="0"/>
    <x v="1"/>
    <x v="407"/>
    <n v="854.35200000000009"/>
    <n v="3"/>
    <n v="0.2"/>
    <n v="10.679399999999873"/>
  </r>
  <r>
    <x v="1203"/>
    <s v="CA-2016-114727"/>
    <d v="2016-07-18T00:00:00"/>
    <n v="2016"/>
    <s v="Juli"/>
    <n v="18"/>
    <x v="1"/>
    <x v="322"/>
    <x v="322"/>
    <x v="1"/>
    <s v="United States"/>
    <s v="Denver"/>
    <s v="Colorado"/>
    <n v="80219"/>
    <x v="1"/>
    <x v="878"/>
    <x v="1"/>
    <x v="4"/>
    <x v="872"/>
    <n v="593.5680000000001"/>
    <n v="2"/>
    <n v="0.2"/>
    <n v="0"/>
  </r>
  <r>
    <x v="1204"/>
    <s v="CA-2016-114727"/>
    <d v="2016-07-18T00:00:00"/>
    <n v="2016"/>
    <s v="Juli"/>
    <n v="18"/>
    <x v="1"/>
    <x v="322"/>
    <x v="322"/>
    <x v="1"/>
    <s v="United States"/>
    <s v="Denver"/>
    <s v="Colorado"/>
    <n v="80219"/>
    <x v="1"/>
    <x v="426"/>
    <x v="1"/>
    <x v="4"/>
    <x v="426"/>
    <n v="338.04"/>
    <n v="3"/>
    <n v="0.2"/>
    <n v="-33.804000000000002"/>
  </r>
  <r>
    <x v="1205"/>
    <s v="CA-2017-133235"/>
    <d v="2017-08-01T00:00:00"/>
    <n v="2017"/>
    <s v="Agustus"/>
    <n v="1"/>
    <x v="2"/>
    <x v="405"/>
    <x v="405"/>
    <x v="0"/>
    <s v="United States"/>
    <s v="Charlotte"/>
    <s v="North Carolina"/>
    <n v="28205"/>
    <x v="0"/>
    <x v="704"/>
    <x v="2"/>
    <x v="7"/>
    <x v="704"/>
    <n v="271.95999999999998"/>
    <n v="5"/>
    <n v="0.2"/>
    <n v="16.997500000000016"/>
  </r>
  <r>
    <x v="1206"/>
    <s v="CA-2016-137050"/>
    <d v="2016-07-14T00:00:00"/>
    <n v="2016"/>
    <s v="Juli"/>
    <n v="14"/>
    <x v="0"/>
    <x v="406"/>
    <x v="406"/>
    <x v="1"/>
    <s v="United States"/>
    <s v="New York City"/>
    <s v="New York"/>
    <n v="10009"/>
    <x v="3"/>
    <x v="602"/>
    <x v="1"/>
    <x v="4"/>
    <x v="602"/>
    <n v="11.21"/>
    <n v="1"/>
    <n v="0"/>
    <n v="3.3629999999999995"/>
  </r>
  <r>
    <x v="1207"/>
    <s v="CA-2016-137050"/>
    <d v="2016-07-14T00:00:00"/>
    <n v="2016"/>
    <s v="Juli"/>
    <n v="14"/>
    <x v="0"/>
    <x v="406"/>
    <x v="406"/>
    <x v="1"/>
    <s v="United States"/>
    <s v="New York City"/>
    <s v="New York"/>
    <n v="10009"/>
    <x v="3"/>
    <x v="315"/>
    <x v="1"/>
    <x v="8"/>
    <x v="315"/>
    <n v="9.1440000000000001"/>
    <n v="3"/>
    <n v="0.2"/>
    <n v="3.2003999999999997"/>
  </r>
  <r>
    <x v="1208"/>
    <s v="CA-2016-137050"/>
    <d v="2016-07-14T00:00:00"/>
    <n v="2016"/>
    <s v="Juli"/>
    <n v="14"/>
    <x v="0"/>
    <x v="406"/>
    <x v="406"/>
    <x v="1"/>
    <s v="United States"/>
    <s v="New York City"/>
    <s v="New York"/>
    <n v="10009"/>
    <x v="3"/>
    <x v="131"/>
    <x v="1"/>
    <x v="13"/>
    <x v="132"/>
    <n v="14.069999999999999"/>
    <n v="7"/>
    <n v="0"/>
    <n v="6.8942999999999994"/>
  </r>
  <r>
    <x v="1209"/>
    <s v="CA-2016-137050"/>
    <d v="2016-07-14T00:00:00"/>
    <n v="2016"/>
    <s v="Juli"/>
    <n v="14"/>
    <x v="0"/>
    <x v="406"/>
    <x v="406"/>
    <x v="1"/>
    <s v="United States"/>
    <s v="New York City"/>
    <s v="New York"/>
    <n v="10009"/>
    <x v="3"/>
    <x v="879"/>
    <x v="1"/>
    <x v="6"/>
    <x v="873"/>
    <n v="41.86"/>
    <n v="7"/>
    <n v="0"/>
    <n v="10.465"/>
  </r>
  <r>
    <x v="1210"/>
    <s v="CA-2016-137050"/>
    <d v="2016-07-14T00:00:00"/>
    <n v="2016"/>
    <s v="Juli"/>
    <n v="14"/>
    <x v="0"/>
    <x v="406"/>
    <x v="406"/>
    <x v="1"/>
    <s v="United States"/>
    <s v="New York City"/>
    <s v="New York"/>
    <n v="10009"/>
    <x v="3"/>
    <x v="880"/>
    <x v="1"/>
    <x v="8"/>
    <x v="874"/>
    <n v="8.5440000000000005"/>
    <n v="2"/>
    <n v="0.2"/>
    <n v="2.8835999999999995"/>
  </r>
  <r>
    <x v="1211"/>
    <s v="CA-2016-137050"/>
    <d v="2016-07-14T00:00:00"/>
    <n v="2016"/>
    <s v="Juli"/>
    <n v="14"/>
    <x v="0"/>
    <x v="406"/>
    <x v="406"/>
    <x v="1"/>
    <s v="United States"/>
    <s v="New York City"/>
    <s v="New York"/>
    <n v="10009"/>
    <x v="3"/>
    <x v="199"/>
    <x v="0"/>
    <x v="0"/>
    <x v="200"/>
    <n v="579.13599999999997"/>
    <n v="4"/>
    <n v="0.2"/>
    <n v="21.717599999999948"/>
  </r>
  <r>
    <x v="1212"/>
    <s v="US-2017-118087"/>
    <d v="2017-09-09T00:00:00"/>
    <n v="2017"/>
    <s v="September"/>
    <n v="9"/>
    <x v="1"/>
    <x v="407"/>
    <x v="407"/>
    <x v="1"/>
    <s v="United States"/>
    <s v="Philadelphia"/>
    <s v="Pennsylvania"/>
    <n v="19134"/>
    <x v="3"/>
    <x v="211"/>
    <x v="0"/>
    <x v="1"/>
    <x v="212"/>
    <n v="141.37199999999999"/>
    <n v="2"/>
    <n v="0.3"/>
    <n v="-48.470400000000019"/>
  </r>
  <r>
    <x v="1213"/>
    <s v="US-2017-118087"/>
    <d v="2017-09-09T00:00:00"/>
    <n v="2017"/>
    <s v="September"/>
    <n v="9"/>
    <x v="1"/>
    <x v="407"/>
    <x v="407"/>
    <x v="1"/>
    <s v="United States"/>
    <s v="Philadelphia"/>
    <s v="Pennsylvania"/>
    <n v="19134"/>
    <x v="3"/>
    <x v="881"/>
    <x v="1"/>
    <x v="8"/>
    <x v="875"/>
    <n v="3.036"/>
    <n v="2"/>
    <n v="0.7"/>
    <n v="-2.3275999999999994"/>
  </r>
  <r>
    <x v="1214"/>
    <s v="US-2017-118087"/>
    <d v="2017-09-09T00:00:00"/>
    <n v="2017"/>
    <s v="September"/>
    <n v="9"/>
    <x v="1"/>
    <x v="407"/>
    <x v="407"/>
    <x v="1"/>
    <s v="United States"/>
    <s v="Philadelphia"/>
    <s v="Pennsylvania"/>
    <n v="19134"/>
    <x v="3"/>
    <x v="491"/>
    <x v="1"/>
    <x v="8"/>
    <x v="491"/>
    <n v="4.503000000000001"/>
    <n v="1"/>
    <n v="0.7"/>
    <n v="-3.6024000000000012"/>
  </r>
  <r>
    <x v="1215"/>
    <s v="US-2017-118087"/>
    <d v="2017-09-09T00:00:00"/>
    <n v="2017"/>
    <s v="September"/>
    <n v="9"/>
    <x v="1"/>
    <x v="407"/>
    <x v="407"/>
    <x v="1"/>
    <s v="United States"/>
    <s v="Philadelphia"/>
    <s v="Pennsylvania"/>
    <n v="19134"/>
    <x v="3"/>
    <x v="241"/>
    <x v="1"/>
    <x v="6"/>
    <x v="242"/>
    <n v="4.6719999999999997"/>
    <n v="1"/>
    <n v="0.2"/>
    <n v="1.5767999999999998"/>
  </r>
  <r>
    <x v="1216"/>
    <s v="US-2017-118087"/>
    <d v="2017-09-09T00:00:00"/>
    <n v="2017"/>
    <s v="September"/>
    <n v="9"/>
    <x v="1"/>
    <x v="407"/>
    <x v="407"/>
    <x v="1"/>
    <s v="United States"/>
    <s v="Philadelphia"/>
    <s v="Pennsylvania"/>
    <n v="19134"/>
    <x v="3"/>
    <x v="240"/>
    <x v="2"/>
    <x v="11"/>
    <x v="241"/>
    <n v="95.88000000000001"/>
    <n v="3"/>
    <n v="0.2"/>
    <n v="28.764000000000006"/>
  </r>
  <r>
    <x v="1217"/>
    <s v="US-2017-118087"/>
    <d v="2017-09-09T00:00:00"/>
    <n v="2017"/>
    <s v="September"/>
    <n v="9"/>
    <x v="1"/>
    <x v="407"/>
    <x v="407"/>
    <x v="1"/>
    <s v="United States"/>
    <s v="Philadelphia"/>
    <s v="Pennsylvania"/>
    <n v="19134"/>
    <x v="3"/>
    <x v="882"/>
    <x v="0"/>
    <x v="5"/>
    <x v="876"/>
    <n v="17.024000000000001"/>
    <n v="2"/>
    <n v="0.2"/>
    <n v="1.7024000000000008"/>
  </r>
  <r>
    <x v="1218"/>
    <s v="US-2017-118087"/>
    <d v="2017-09-09T00:00:00"/>
    <n v="2017"/>
    <s v="September"/>
    <n v="9"/>
    <x v="1"/>
    <x v="407"/>
    <x v="407"/>
    <x v="1"/>
    <s v="United States"/>
    <s v="Philadelphia"/>
    <s v="Pennsylvania"/>
    <n v="19134"/>
    <x v="3"/>
    <x v="619"/>
    <x v="2"/>
    <x v="11"/>
    <x v="619"/>
    <n v="258.69600000000003"/>
    <n v="3"/>
    <n v="0.2"/>
    <n v="64.674000000000007"/>
  </r>
  <r>
    <x v="1219"/>
    <s v="US-2017-118087"/>
    <d v="2017-09-09T00:00:00"/>
    <n v="2017"/>
    <s v="September"/>
    <n v="9"/>
    <x v="1"/>
    <x v="407"/>
    <x v="407"/>
    <x v="1"/>
    <s v="United States"/>
    <s v="Philadelphia"/>
    <s v="Pennsylvania"/>
    <n v="19134"/>
    <x v="3"/>
    <x v="883"/>
    <x v="2"/>
    <x v="7"/>
    <x v="877"/>
    <n v="1931.9579999999999"/>
    <n v="7"/>
    <n v="0.4"/>
    <n v="-386.3915999999997"/>
  </r>
  <r>
    <x v="1220"/>
    <s v="CA-2014-110184"/>
    <d v="2014-07-12T00:00:00"/>
    <n v="2014"/>
    <s v="Juli"/>
    <n v="12"/>
    <x v="1"/>
    <x v="408"/>
    <x v="408"/>
    <x v="2"/>
    <s v="United States"/>
    <s v="Los Angeles"/>
    <s v="California"/>
    <n v="90036"/>
    <x v="1"/>
    <x v="17"/>
    <x v="1"/>
    <x v="4"/>
    <x v="17"/>
    <n v="249.75"/>
    <n v="9"/>
    <n v="0"/>
    <n v="44.954999999999977"/>
  </r>
  <r>
    <x v="1221"/>
    <s v="CA-2014-110184"/>
    <d v="2014-07-12T00:00:00"/>
    <n v="2014"/>
    <s v="Juli"/>
    <n v="12"/>
    <x v="1"/>
    <x v="408"/>
    <x v="408"/>
    <x v="2"/>
    <s v="United States"/>
    <s v="Los Angeles"/>
    <s v="California"/>
    <n v="90036"/>
    <x v="1"/>
    <x v="884"/>
    <x v="2"/>
    <x v="7"/>
    <x v="878"/>
    <n v="255.93600000000004"/>
    <n v="8"/>
    <n v="0.2"/>
    <n v="28.792799999999971"/>
  </r>
  <r>
    <x v="1222"/>
    <s v="CA-2016-126004"/>
    <d v="2016-12-04T00:00:00"/>
    <n v="2016"/>
    <s v="Desember"/>
    <n v="4"/>
    <x v="2"/>
    <x v="78"/>
    <x v="78"/>
    <x v="0"/>
    <s v="United States"/>
    <s v="New York City"/>
    <s v="New York"/>
    <n v="10024"/>
    <x v="3"/>
    <x v="767"/>
    <x v="0"/>
    <x v="5"/>
    <x v="766"/>
    <n v="113.78999999999999"/>
    <n v="3"/>
    <n v="0"/>
    <n v="20.482199999999992"/>
  </r>
  <r>
    <x v="1223"/>
    <s v="CA-2016-126004"/>
    <d v="2016-12-04T00:00:00"/>
    <n v="2016"/>
    <s v="Desember"/>
    <n v="4"/>
    <x v="2"/>
    <x v="78"/>
    <x v="78"/>
    <x v="0"/>
    <s v="United States"/>
    <s v="New York City"/>
    <s v="New York"/>
    <n v="10024"/>
    <x v="3"/>
    <x v="475"/>
    <x v="2"/>
    <x v="11"/>
    <x v="476"/>
    <n v="78.150000000000006"/>
    <n v="1"/>
    <n v="0"/>
    <n v="34.38600000000001"/>
  </r>
  <r>
    <x v="1224"/>
    <s v="CA-2016-126004"/>
    <d v="2016-12-04T00:00:00"/>
    <n v="2016"/>
    <s v="Desember"/>
    <n v="4"/>
    <x v="2"/>
    <x v="78"/>
    <x v="78"/>
    <x v="0"/>
    <s v="United States"/>
    <s v="New York City"/>
    <s v="New York"/>
    <n v="10024"/>
    <x v="3"/>
    <x v="870"/>
    <x v="1"/>
    <x v="8"/>
    <x v="864"/>
    <n v="1.7280000000000002"/>
    <n v="1"/>
    <n v="0.2"/>
    <n v="0.60479999999999989"/>
  </r>
  <r>
    <x v="1225"/>
    <s v="CA-2016-126004"/>
    <d v="2016-12-04T00:00:00"/>
    <n v="2016"/>
    <s v="Desember"/>
    <n v="4"/>
    <x v="2"/>
    <x v="78"/>
    <x v="78"/>
    <x v="0"/>
    <s v="United States"/>
    <s v="New York City"/>
    <s v="New York"/>
    <n v="10024"/>
    <x v="3"/>
    <x v="885"/>
    <x v="1"/>
    <x v="10"/>
    <x v="33"/>
    <n v="40.56"/>
    <n v="4"/>
    <n v="0"/>
    <n v="19.874400000000001"/>
  </r>
  <r>
    <x v="1226"/>
    <s v="CA-2016-126004"/>
    <d v="2016-12-04T00:00:00"/>
    <n v="2016"/>
    <s v="Desember"/>
    <n v="4"/>
    <x v="2"/>
    <x v="78"/>
    <x v="78"/>
    <x v="0"/>
    <s v="United States"/>
    <s v="New York City"/>
    <s v="New York"/>
    <n v="10024"/>
    <x v="3"/>
    <x v="886"/>
    <x v="1"/>
    <x v="4"/>
    <x v="879"/>
    <n v="182.94"/>
    <n v="3"/>
    <n v="0"/>
    <n v="3.6587999999999994"/>
  </r>
  <r>
    <x v="1227"/>
    <s v="CA-2016-126004"/>
    <d v="2016-12-04T00:00:00"/>
    <n v="2016"/>
    <s v="Desember"/>
    <n v="4"/>
    <x v="2"/>
    <x v="78"/>
    <x v="78"/>
    <x v="0"/>
    <s v="United States"/>
    <s v="New York City"/>
    <s v="New York"/>
    <n v="10024"/>
    <x v="3"/>
    <x v="887"/>
    <x v="1"/>
    <x v="4"/>
    <x v="880"/>
    <n v="193.86"/>
    <n v="2"/>
    <n v="0"/>
    <n v="11.631599999999992"/>
  </r>
  <r>
    <x v="1228"/>
    <s v="CA-2017-100013"/>
    <d v="2017-11-06T00:00:00"/>
    <n v="2017"/>
    <s v="November"/>
    <n v="6"/>
    <x v="1"/>
    <x v="233"/>
    <x v="233"/>
    <x v="0"/>
    <s v="United States"/>
    <s v="Los Angeles"/>
    <s v="California"/>
    <n v="90045"/>
    <x v="1"/>
    <x v="588"/>
    <x v="1"/>
    <x v="12"/>
    <x v="588"/>
    <n v="15.28"/>
    <n v="2"/>
    <n v="0"/>
    <n v="7.4871999999999996"/>
  </r>
  <r>
    <x v="1229"/>
    <s v="CA-2017-100013"/>
    <d v="2017-11-06T00:00:00"/>
    <n v="2017"/>
    <s v="November"/>
    <n v="6"/>
    <x v="1"/>
    <x v="233"/>
    <x v="233"/>
    <x v="0"/>
    <s v="United States"/>
    <s v="Los Angeles"/>
    <s v="California"/>
    <n v="90045"/>
    <x v="1"/>
    <x v="698"/>
    <x v="0"/>
    <x v="5"/>
    <x v="698"/>
    <n v="8.73"/>
    <n v="1"/>
    <n v="0"/>
    <n v="2.9681999999999995"/>
  </r>
  <r>
    <x v="1230"/>
    <s v="CA-2017-100013"/>
    <d v="2017-11-06T00:00:00"/>
    <n v="2017"/>
    <s v="November"/>
    <n v="6"/>
    <x v="1"/>
    <x v="233"/>
    <x v="233"/>
    <x v="0"/>
    <s v="United States"/>
    <s v="Los Angeles"/>
    <s v="California"/>
    <n v="90045"/>
    <x v="1"/>
    <x v="888"/>
    <x v="1"/>
    <x v="6"/>
    <x v="881"/>
    <n v="5.68"/>
    <n v="2"/>
    <n v="0"/>
    <n v="1.7607999999999997"/>
  </r>
  <r>
    <x v="1231"/>
    <s v="CA-2015-132570"/>
    <d v="2015-10-31T00:00:00"/>
    <n v="2015"/>
    <s v="Oktober"/>
    <n v="31"/>
    <x v="0"/>
    <x v="409"/>
    <x v="409"/>
    <x v="0"/>
    <s v="United States"/>
    <s v="Buffalo"/>
    <s v="New York"/>
    <n v="14215"/>
    <x v="3"/>
    <x v="381"/>
    <x v="1"/>
    <x v="6"/>
    <x v="382"/>
    <n v="2.78"/>
    <n v="2"/>
    <n v="0"/>
    <n v="0.72279999999999989"/>
  </r>
  <r>
    <x v="1232"/>
    <s v="CA-2015-132570"/>
    <d v="2015-10-31T00:00:00"/>
    <n v="2015"/>
    <s v="Oktober"/>
    <n v="31"/>
    <x v="0"/>
    <x v="409"/>
    <x v="409"/>
    <x v="0"/>
    <s v="United States"/>
    <s v="Buffalo"/>
    <s v="New York"/>
    <n v="14215"/>
    <x v="3"/>
    <x v="889"/>
    <x v="1"/>
    <x v="12"/>
    <x v="882"/>
    <n v="79.959999999999994"/>
    <n v="2"/>
    <n v="0"/>
    <n v="35.981999999999992"/>
  </r>
  <r>
    <x v="1233"/>
    <s v="CA-2016-153682"/>
    <d v="2016-05-30T00:00:00"/>
    <n v="2016"/>
    <s v="Mei"/>
    <n v="30"/>
    <x v="2"/>
    <x v="410"/>
    <x v="410"/>
    <x v="1"/>
    <s v="United States"/>
    <s v="Cincinnati"/>
    <s v="Ohio"/>
    <n v="45231"/>
    <x v="3"/>
    <x v="890"/>
    <x v="2"/>
    <x v="16"/>
    <x v="883"/>
    <n v="839.98799999999994"/>
    <n v="2"/>
    <n v="0.4"/>
    <n v="69.99899999999991"/>
  </r>
  <r>
    <x v="1234"/>
    <s v="CA-2016-144344"/>
    <d v="2016-10-28T00:00:00"/>
    <n v="2016"/>
    <s v="Oktober"/>
    <n v="28"/>
    <x v="3"/>
    <x v="310"/>
    <x v="310"/>
    <x v="0"/>
    <s v="United States"/>
    <s v="Boynton Beach"/>
    <s v="Florida"/>
    <n v="33437"/>
    <x v="0"/>
    <x v="891"/>
    <x v="0"/>
    <x v="5"/>
    <x v="884"/>
    <n v="47.952000000000005"/>
    <n v="3"/>
    <n v="0.2"/>
    <n v="13.786200000000006"/>
  </r>
  <r>
    <x v="1235"/>
    <s v="CA-2016-144344"/>
    <d v="2016-10-28T00:00:00"/>
    <n v="2016"/>
    <s v="Oktober"/>
    <n v="28"/>
    <x v="3"/>
    <x v="310"/>
    <x v="310"/>
    <x v="0"/>
    <s v="United States"/>
    <s v="Boynton Beach"/>
    <s v="Florida"/>
    <n v="33437"/>
    <x v="0"/>
    <x v="691"/>
    <x v="1"/>
    <x v="8"/>
    <x v="691"/>
    <n v="37.425000000000004"/>
    <n v="5"/>
    <n v="0.7"/>
    <n v="-29.940000000000012"/>
  </r>
  <r>
    <x v="1236"/>
    <s v="CA-2016-144344"/>
    <d v="2016-10-28T00:00:00"/>
    <n v="2016"/>
    <s v="Oktober"/>
    <n v="28"/>
    <x v="3"/>
    <x v="310"/>
    <x v="310"/>
    <x v="0"/>
    <s v="United States"/>
    <s v="Boynton Beach"/>
    <s v="Florida"/>
    <n v="33437"/>
    <x v="0"/>
    <x v="892"/>
    <x v="0"/>
    <x v="5"/>
    <x v="885"/>
    <n v="63.967999999999996"/>
    <n v="2"/>
    <n v="0.2"/>
    <n v="0"/>
  </r>
  <r>
    <x v="1237"/>
    <s v="CA-2016-144344"/>
    <d v="2016-10-28T00:00:00"/>
    <n v="2016"/>
    <s v="Oktober"/>
    <n v="28"/>
    <x v="3"/>
    <x v="310"/>
    <x v="310"/>
    <x v="0"/>
    <s v="United States"/>
    <s v="Boynton Beach"/>
    <s v="Florida"/>
    <n v="33437"/>
    <x v="0"/>
    <x v="568"/>
    <x v="0"/>
    <x v="5"/>
    <x v="568"/>
    <n v="165.048"/>
    <n v="3"/>
    <n v="0.2"/>
    <n v="41.262"/>
  </r>
  <r>
    <x v="1238"/>
    <s v="CA-2014-127012"/>
    <d v="2014-08-11T00:00:00"/>
    <n v="2014"/>
    <s v="Agustus"/>
    <n v="11"/>
    <x v="1"/>
    <x v="411"/>
    <x v="411"/>
    <x v="0"/>
    <s v="United States"/>
    <s v="Seattle"/>
    <s v="Washington"/>
    <n v="98105"/>
    <x v="1"/>
    <x v="893"/>
    <x v="0"/>
    <x v="5"/>
    <x v="886"/>
    <n v="12.35"/>
    <n v="1"/>
    <n v="0"/>
    <n v="5.4340000000000002"/>
  </r>
  <r>
    <x v="1239"/>
    <s v="CA-2014-127012"/>
    <d v="2014-08-11T00:00:00"/>
    <n v="2014"/>
    <s v="Agustus"/>
    <n v="11"/>
    <x v="1"/>
    <x v="411"/>
    <x v="411"/>
    <x v="0"/>
    <s v="United States"/>
    <s v="Seattle"/>
    <s v="Washington"/>
    <n v="98105"/>
    <x v="1"/>
    <x v="894"/>
    <x v="1"/>
    <x v="6"/>
    <x v="887"/>
    <n v="40.97"/>
    <n v="1"/>
    <n v="0"/>
    <n v="10.652200000000001"/>
  </r>
  <r>
    <x v="1240"/>
    <s v="CA-2014-127012"/>
    <d v="2014-08-11T00:00:00"/>
    <n v="2014"/>
    <s v="Agustus"/>
    <n v="11"/>
    <x v="1"/>
    <x v="411"/>
    <x v="411"/>
    <x v="0"/>
    <s v="United States"/>
    <s v="Seattle"/>
    <s v="Washington"/>
    <n v="98105"/>
    <x v="1"/>
    <x v="271"/>
    <x v="1"/>
    <x v="13"/>
    <x v="271"/>
    <n v="22.96"/>
    <n v="2"/>
    <n v="0"/>
    <n v="10.7912"/>
  </r>
  <r>
    <x v="1241"/>
    <s v="CA-2016-128727"/>
    <d v="2016-08-29T00:00:00"/>
    <n v="2016"/>
    <s v="Agustus"/>
    <n v="29"/>
    <x v="1"/>
    <x v="246"/>
    <x v="246"/>
    <x v="2"/>
    <s v="United States"/>
    <s v="New York City"/>
    <s v="New York"/>
    <n v="10024"/>
    <x v="3"/>
    <x v="895"/>
    <x v="2"/>
    <x v="7"/>
    <x v="888"/>
    <n v="22"/>
    <n v="4"/>
    <n v="0"/>
    <n v="5.5"/>
  </r>
  <r>
    <x v="1242"/>
    <s v="US-2016-162859"/>
    <d v="2016-02-15T00:00:00"/>
    <n v="2016"/>
    <s v="Februari"/>
    <n v="15"/>
    <x v="1"/>
    <x v="310"/>
    <x v="310"/>
    <x v="0"/>
    <s v="United States"/>
    <s v="New York City"/>
    <s v="New York"/>
    <n v="10009"/>
    <x v="3"/>
    <x v="896"/>
    <x v="1"/>
    <x v="8"/>
    <x v="889"/>
    <n v="398.35199999999998"/>
    <n v="3"/>
    <n v="0.2"/>
    <n v="124.48499999999999"/>
  </r>
  <r>
    <x v="1243"/>
    <s v="US-2016-162859"/>
    <d v="2016-02-15T00:00:00"/>
    <n v="2016"/>
    <s v="Februari"/>
    <n v="15"/>
    <x v="1"/>
    <x v="310"/>
    <x v="310"/>
    <x v="0"/>
    <s v="United States"/>
    <s v="New York City"/>
    <s v="New York"/>
    <n v="10009"/>
    <x v="3"/>
    <x v="52"/>
    <x v="1"/>
    <x v="13"/>
    <x v="52"/>
    <n v="8.7200000000000006"/>
    <n v="4"/>
    <n v="0"/>
    <n v="3.5752000000000006"/>
  </r>
  <r>
    <x v="1244"/>
    <s v="CA-2017-133641"/>
    <d v="2017-05-14T00:00:00"/>
    <n v="2017"/>
    <s v="Mei"/>
    <n v="14"/>
    <x v="1"/>
    <x v="412"/>
    <x v="412"/>
    <x v="0"/>
    <s v="United States"/>
    <s v="Gulfport"/>
    <s v="Mississippi"/>
    <n v="39503"/>
    <x v="0"/>
    <x v="897"/>
    <x v="1"/>
    <x v="12"/>
    <x v="890"/>
    <n v="48.69"/>
    <n v="9"/>
    <n v="0"/>
    <n v="23.8581"/>
  </r>
  <r>
    <x v="1245"/>
    <s v="CA-2014-168494"/>
    <d v="2014-12-12T00:00:00"/>
    <n v="2014"/>
    <s v="Desember"/>
    <n v="12"/>
    <x v="0"/>
    <x v="413"/>
    <x v="413"/>
    <x v="0"/>
    <s v="United States"/>
    <s v="Fresno"/>
    <s v="California"/>
    <n v="93727"/>
    <x v="1"/>
    <x v="898"/>
    <x v="0"/>
    <x v="3"/>
    <x v="891"/>
    <n v="764.6880000000001"/>
    <n v="6"/>
    <n v="0.2"/>
    <n v="95.585999999999899"/>
  </r>
  <r>
    <x v="1246"/>
    <s v="CA-2014-168494"/>
    <d v="2014-12-12T00:00:00"/>
    <n v="2014"/>
    <s v="Desember"/>
    <n v="12"/>
    <x v="0"/>
    <x v="413"/>
    <x v="413"/>
    <x v="0"/>
    <s v="United States"/>
    <s v="Fresno"/>
    <s v="California"/>
    <n v="93727"/>
    <x v="1"/>
    <x v="215"/>
    <x v="0"/>
    <x v="3"/>
    <x v="216"/>
    <n v="3610.848"/>
    <n v="12"/>
    <n v="0.2"/>
    <n v="135.4068000000002"/>
  </r>
  <r>
    <x v="1247"/>
    <s v="CA-2014-168494"/>
    <d v="2014-12-12T00:00:00"/>
    <n v="2014"/>
    <s v="Desember"/>
    <n v="12"/>
    <x v="0"/>
    <x v="413"/>
    <x v="413"/>
    <x v="0"/>
    <s v="United States"/>
    <s v="Fresno"/>
    <s v="California"/>
    <n v="93727"/>
    <x v="1"/>
    <x v="899"/>
    <x v="0"/>
    <x v="0"/>
    <x v="892"/>
    <n v="254.97449999999998"/>
    <n v="3"/>
    <n v="0.15"/>
    <n v="11.998799999999989"/>
  </r>
  <r>
    <x v="1248"/>
    <s v="CA-2017-115602"/>
    <d v="2017-12-18T00:00:00"/>
    <n v="2017"/>
    <s v="Desember"/>
    <n v="18"/>
    <x v="1"/>
    <x v="264"/>
    <x v="264"/>
    <x v="0"/>
    <s v="United States"/>
    <s v="New York City"/>
    <s v="New York"/>
    <n v="10009"/>
    <x v="3"/>
    <x v="900"/>
    <x v="1"/>
    <x v="6"/>
    <x v="772"/>
    <n v="38.82"/>
    <n v="6"/>
    <n v="0"/>
    <n v="17.468999999999998"/>
  </r>
  <r>
    <x v="1249"/>
    <s v="CA-2017-115602"/>
    <d v="2017-12-18T00:00:00"/>
    <n v="2017"/>
    <s v="Desember"/>
    <n v="18"/>
    <x v="1"/>
    <x v="264"/>
    <x v="264"/>
    <x v="0"/>
    <s v="United States"/>
    <s v="New York City"/>
    <s v="New York"/>
    <n v="10009"/>
    <x v="3"/>
    <x v="901"/>
    <x v="0"/>
    <x v="1"/>
    <x v="893"/>
    <n v="1141.9379999999999"/>
    <n v="9"/>
    <n v="0.1"/>
    <n v="139.57019999999989"/>
  </r>
  <r>
    <x v="1250"/>
    <s v="CA-2017-115602"/>
    <d v="2017-12-18T00:00:00"/>
    <n v="2017"/>
    <s v="Desember"/>
    <n v="18"/>
    <x v="1"/>
    <x v="264"/>
    <x v="264"/>
    <x v="0"/>
    <s v="United States"/>
    <s v="New York City"/>
    <s v="New York"/>
    <n v="10009"/>
    <x v="3"/>
    <x v="164"/>
    <x v="1"/>
    <x v="9"/>
    <x v="165"/>
    <n v="1704.56"/>
    <n v="13"/>
    <n v="0"/>
    <n v="511.36799999999999"/>
  </r>
  <r>
    <x v="1251"/>
    <s v="CA-2017-115602"/>
    <d v="2017-12-18T00:00:00"/>
    <n v="2017"/>
    <s v="Desember"/>
    <n v="18"/>
    <x v="1"/>
    <x v="264"/>
    <x v="264"/>
    <x v="0"/>
    <s v="United States"/>
    <s v="New York City"/>
    <s v="New York"/>
    <n v="10009"/>
    <x v="3"/>
    <x v="902"/>
    <x v="1"/>
    <x v="6"/>
    <x v="894"/>
    <n v="3.2"/>
    <n v="2"/>
    <n v="0"/>
    <n v="1.3760000000000003"/>
  </r>
  <r>
    <x v="1252"/>
    <s v="CA-2015-154956"/>
    <d v="2015-07-04T00:00:00"/>
    <n v="2015"/>
    <s v="Juli"/>
    <n v="4"/>
    <x v="1"/>
    <x v="5"/>
    <x v="5"/>
    <x v="0"/>
    <s v="United States"/>
    <s v="Milwaukee"/>
    <s v="Wisconsin"/>
    <n v="53209"/>
    <x v="2"/>
    <x v="903"/>
    <x v="2"/>
    <x v="7"/>
    <x v="895"/>
    <n v="1099.96"/>
    <n v="4"/>
    <n v="0"/>
    <n v="285.9896"/>
  </r>
  <r>
    <x v="1253"/>
    <s v="CA-2017-144638"/>
    <d v="2017-03-10T00:00:00"/>
    <n v="2017"/>
    <s v="Maret"/>
    <n v="10"/>
    <x v="1"/>
    <x v="414"/>
    <x v="414"/>
    <x v="2"/>
    <s v="United States"/>
    <s v="Chester"/>
    <s v="Pennsylvania"/>
    <n v="19013"/>
    <x v="3"/>
    <x v="686"/>
    <x v="1"/>
    <x v="6"/>
    <x v="686"/>
    <n v="5.2480000000000002"/>
    <n v="2"/>
    <n v="0.2"/>
    <n v="0.59039999999999915"/>
  </r>
  <r>
    <x v="1254"/>
    <s v="CA-2017-144638"/>
    <d v="2017-03-10T00:00:00"/>
    <n v="2017"/>
    <s v="Maret"/>
    <n v="10"/>
    <x v="1"/>
    <x v="414"/>
    <x v="414"/>
    <x v="2"/>
    <s v="United States"/>
    <s v="Chester"/>
    <s v="Pennsylvania"/>
    <n v="19013"/>
    <x v="3"/>
    <x v="424"/>
    <x v="2"/>
    <x v="7"/>
    <x v="424"/>
    <n v="35.909999999999997"/>
    <n v="3"/>
    <n v="0.4"/>
    <n v="-8.3790000000000031"/>
  </r>
  <r>
    <x v="1255"/>
    <s v="CA-2017-144638"/>
    <d v="2017-03-10T00:00:00"/>
    <n v="2017"/>
    <s v="Maret"/>
    <n v="10"/>
    <x v="1"/>
    <x v="414"/>
    <x v="414"/>
    <x v="2"/>
    <s v="United States"/>
    <s v="Chester"/>
    <s v="Pennsylvania"/>
    <n v="19013"/>
    <x v="3"/>
    <x v="904"/>
    <x v="0"/>
    <x v="5"/>
    <x v="896"/>
    <n v="6.6959999999999997"/>
    <n v="1"/>
    <n v="0.2"/>
    <n v="0.50219999999999976"/>
  </r>
  <r>
    <x v="1256"/>
    <s v="CA-2017-144638"/>
    <d v="2017-03-10T00:00:00"/>
    <n v="2017"/>
    <s v="Maret"/>
    <n v="10"/>
    <x v="1"/>
    <x v="414"/>
    <x v="414"/>
    <x v="2"/>
    <s v="United States"/>
    <s v="Chester"/>
    <s v="Pennsylvania"/>
    <n v="19013"/>
    <x v="3"/>
    <x v="905"/>
    <x v="0"/>
    <x v="5"/>
    <x v="897"/>
    <n v="43.872000000000007"/>
    <n v="2"/>
    <n v="0.2"/>
    <n v="11.516399999999999"/>
  </r>
  <r>
    <x v="1257"/>
    <s v="US-2016-168620"/>
    <d v="2016-12-24T00:00:00"/>
    <n v="2016"/>
    <s v="Desember"/>
    <n v="24"/>
    <x v="0"/>
    <x v="176"/>
    <x v="176"/>
    <x v="2"/>
    <s v="United States"/>
    <s v="Charlotte"/>
    <s v="North Carolina"/>
    <n v="28205"/>
    <x v="0"/>
    <x v="582"/>
    <x v="1"/>
    <x v="8"/>
    <x v="582"/>
    <n v="27.882000000000005"/>
    <n v="3"/>
    <n v="0.7"/>
    <n v="-20.446799999999996"/>
  </r>
  <r>
    <x v="1258"/>
    <s v="US-2016-168620"/>
    <d v="2016-12-24T00:00:00"/>
    <n v="2016"/>
    <s v="Desember"/>
    <n v="24"/>
    <x v="0"/>
    <x v="176"/>
    <x v="176"/>
    <x v="2"/>
    <s v="United States"/>
    <s v="Charlotte"/>
    <s v="North Carolina"/>
    <n v="28205"/>
    <x v="0"/>
    <x v="906"/>
    <x v="1"/>
    <x v="4"/>
    <x v="898"/>
    <n v="540.048"/>
    <n v="3"/>
    <n v="0.2"/>
    <n v="-47.254199999999997"/>
  </r>
  <r>
    <x v="1259"/>
    <s v="US-2016-168620"/>
    <d v="2016-12-24T00:00:00"/>
    <n v="2016"/>
    <s v="Desember"/>
    <n v="24"/>
    <x v="0"/>
    <x v="176"/>
    <x v="176"/>
    <x v="2"/>
    <s v="United States"/>
    <s v="Charlotte"/>
    <s v="North Carolina"/>
    <n v="28205"/>
    <x v="0"/>
    <x v="240"/>
    <x v="2"/>
    <x v="11"/>
    <x v="241"/>
    <n v="255.68000000000004"/>
    <n v="8"/>
    <n v="0.2"/>
    <n v="76.704000000000008"/>
  </r>
  <r>
    <x v="1260"/>
    <s v="CA-2017-117079"/>
    <d v="2017-10-23T00:00:00"/>
    <n v="2017"/>
    <s v="Oktober"/>
    <n v="23"/>
    <x v="1"/>
    <x v="415"/>
    <x v="415"/>
    <x v="0"/>
    <s v="United States"/>
    <s v="Jacksonville"/>
    <s v="Florida"/>
    <n v="32216"/>
    <x v="0"/>
    <x v="907"/>
    <x v="2"/>
    <x v="7"/>
    <x v="899"/>
    <n v="863.87999999999988"/>
    <n v="3"/>
    <n v="0.2"/>
    <n v="107.98499999999996"/>
  </r>
  <r>
    <x v="1261"/>
    <s v="US-2016-144393"/>
    <d v="2016-10-28T00:00:00"/>
    <n v="2016"/>
    <s v="Oktober"/>
    <n v="28"/>
    <x v="1"/>
    <x v="416"/>
    <x v="416"/>
    <x v="1"/>
    <s v="United States"/>
    <s v="Greenville"/>
    <s v="North Carolina"/>
    <n v="27834"/>
    <x v="0"/>
    <x v="908"/>
    <x v="1"/>
    <x v="8"/>
    <x v="900"/>
    <n v="17.616000000000003"/>
    <n v="4"/>
    <n v="0.7"/>
    <n v="-14.0928"/>
  </r>
  <r>
    <x v="1262"/>
    <s v="CA-2017-105053"/>
    <d v="2017-07-07T00:00:00"/>
    <n v="2017"/>
    <s v="Juli"/>
    <n v="7"/>
    <x v="0"/>
    <x v="394"/>
    <x v="394"/>
    <x v="0"/>
    <s v="United States"/>
    <s v="Long Beach"/>
    <s v="New York"/>
    <n v="11561"/>
    <x v="3"/>
    <x v="24"/>
    <x v="1"/>
    <x v="8"/>
    <x v="24"/>
    <n v="17.472000000000001"/>
    <n v="3"/>
    <n v="0.2"/>
    <n v="6.3336000000000006"/>
  </r>
  <r>
    <x v="1263"/>
    <s v="CA-2016-155992"/>
    <d v="2016-10-01T00:00:00"/>
    <n v="2016"/>
    <s v="Oktober"/>
    <n v="1"/>
    <x v="2"/>
    <x v="417"/>
    <x v="417"/>
    <x v="0"/>
    <s v="United States"/>
    <s v="La Porte"/>
    <s v="Indiana"/>
    <n v="46350"/>
    <x v="2"/>
    <x v="139"/>
    <x v="2"/>
    <x v="7"/>
    <x v="140"/>
    <n v="69.900000000000006"/>
    <n v="2"/>
    <n v="0"/>
    <n v="18.873000000000005"/>
  </r>
  <r>
    <x v="1264"/>
    <s v="CA-2016-155992"/>
    <d v="2016-10-01T00:00:00"/>
    <n v="2016"/>
    <s v="Oktober"/>
    <n v="1"/>
    <x v="2"/>
    <x v="417"/>
    <x v="417"/>
    <x v="0"/>
    <s v="United States"/>
    <s v="La Porte"/>
    <s v="Indiana"/>
    <n v="46350"/>
    <x v="2"/>
    <x v="904"/>
    <x v="0"/>
    <x v="5"/>
    <x v="896"/>
    <n v="41.849999999999994"/>
    <n v="5"/>
    <n v="0"/>
    <n v="10.880999999999998"/>
  </r>
  <r>
    <x v="1265"/>
    <s v="CA-2017-110380"/>
    <d v="2017-09-02T00:00:00"/>
    <n v="2017"/>
    <s v="September"/>
    <n v="2"/>
    <x v="1"/>
    <x v="418"/>
    <x v="418"/>
    <x v="0"/>
    <s v="United States"/>
    <s v="San Francisco"/>
    <s v="California"/>
    <n v="94122"/>
    <x v="1"/>
    <x v="909"/>
    <x v="1"/>
    <x v="6"/>
    <x v="901"/>
    <n v="6.57"/>
    <n v="3"/>
    <n v="0"/>
    <n v="1.7738999999999998"/>
  </r>
  <r>
    <x v="1266"/>
    <s v="US-2014-167738"/>
    <d v="2014-12-24T00:00:00"/>
    <n v="2014"/>
    <s v="Desember"/>
    <n v="24"/>
    <x v="1"/>
    <x v="36"/>
    <x v="36"/>
    <x v="1"/>
    <s v="United States"/>
    <s v="Los Angeles"/>
    <s v="California"/>
    <n v="90045"/>
    <x v="1"/>
    <x v="384"/>
    <x v="1"/>
    <x v="4"/>
    <x v="385"/>
    <n v="142.86000000000001"/>
    <n v="1"/>
    <n v="0"/>
    <n v="41.429399999999987"/>
  </r>
  <r>
    <x v="1267"/>
    <s v="US-2014-167738"/>
    <d v="2014-12-24T00:00:00"/>
    <n v="2014"/>
    <s v="Desember"/>
    <n v="24"/>
    <x v="1"/>
    <x v="36"/>
    <x v="36"/>
    <x v="1"/>
    <s v="United States"/>
    <s v="Los Angeles"/>
    <s v="California"/>
    <n v="90045"/>
    <x v="1"/>
    <x v="64"/>
    <x v="0"/>
    <x v="1"/>
    <x v="64"/>
    <n v="292.27200000000005"/>
    <n v="6"/>
    <n v="0.2"/>
    <n v="18.266999999999967"/>
  </r>
  <r>
    <x v="1268"/>
    <s v="CA-2017-121412"/>
    <d v="2017-09-23T00:00:00"/>
    <n v="2017"/>
    <s v="September"/>
    <n v="23"/>
    <x v="1"/>
    <x v="410"/>
    <x v="410"/>
    <x v="1"/>
    <s v="United States"/>
    <s v="Louisville"/>
    <s v="Colorado"/>
    <n v="80027"/>
    <x v="1"/>
    <x v="390"/>
    <x v="0"/>
    <x v="5"/>
    <x v="391"/>
    <n v="29.328000000000003"/>
    <n v="3"/>
    <n v="0.2"/>
    <n v="3.665999999999995"/>
  </r>
  <r>
    <x v="1269"/>
    <s v="CA-2017-100426"/>
    <d v="2017-06-04T00:00:00"/>
    <n v="2017"/>
    <s v="Juni"/>
    <n v="4"/>
    <x v="1"/>
    <x v="419"/>
    <x v="419"/>
    <x v="0"/>
    <s v="United States"/>
    <s v="Florence"/>
    <s v="Alabama"/>
    <n v="35630"/>
    <x v="0"/>
    <x v="910"/>
    <x v="1"/>
    <x v="10"/>
    <x v="902"/>
    <n v="12.48"/>
    <n v="2"/>
    <n v="0"/>
    <n v="5.6159999999999997"/>
  </r>
  <r>
    <x v="1270"/>
    <s v="US-2016-103646"/>
    <d v="2016-04-21T00:00:00"/>
    <n v="2016"/>
    <s v="April"/>
    <n v="21"/>
    <x v="1"/>
    <x v="259"/>
    <x v="259"/>
    <x v="1"/>
    <s v="United States"/>
    <s v="Chicago"/>
    <s v="Illinois"/>
    <n v="60623"/>
    <x v="2"/>
    <x v="911"/>
    <x v="1"/>
    <x v="4"/>
    <x v="903"/>
    <n v="102.33600000000001"/>
    <n v="4"/>
    <n v="0.2"/>
    <n v="-12.792000000000002"/>
  </r>
  <r>
    <x v="1271"/>
    <s v="US-2016-103646"/>
    <d v="2016-04-21T00:00:00"/>
    <n v="2016"/>
    <s v="April"/>
    <n v="21"/>
    <x v="1"/>
    <x v="259"/>
    <x v="259"/>
    <x v="1"/>
    <s v="United States"/>
    <s v="Chicago"/>
    <s v="Illinois"/>
    <n v="60623"/>
    <x v="2"/>
    <x v="723"/>
    <x v="1"/>
    <x v="9"/>
    <x v="722"/>
    <n v="48.791999999999987"/>
    <n v="3"/>
    <n v="0.8"/>
    <n v="-126.85920000000002"/>
  </r>
  <r>
    <x v="1272"/>
    <s v="US-2016-103646"/>
    <d v="2016-04-21T00:00:00"/>
    <n v="2016"/>
    <s v="April"/>
    <n v="21"/>
    <x v="1"/>
    <x v="259"/>
    <x v="259"/>
    <x v="1"/>
    <s v="United States"/>
    <s v="Chicago"/>
    <s v="Illinois"/>
    <n v="60623"/>
    <x v="2"/>
    <x v="912"/>
    <x v="1"/>
    <x v="8"/>
    <x v="904"/>
    <n v="44.847999999999992"/>
    <n v="8"/>
    <n v="0.8"/>
    <n v="-67.27200000000002"/>
  </r>
  <r>
    <x v="1273"/>
    <s v="CA-2016-119186"/>
    <d v="2016-05-26T00:00:00"/>
    <n v="2016"/>
    <s v="Mei"/>
    <n v="26"/>
    <x v="3"/>
    <x v="384"/>
    <x v="384"/>
    <x v="0"/>
    <s v="United States"/>
    <s v="Fort Worth"/>
    <s v="Texas"/>
    <n v="76106"/>
    <x v="2"/>
    <x v="747"/>
    <x v="1"/>
    <x v="10"/>
    <x v="745"/>
    <n v="10.368000000000002"/>
    <n v="2"/>
    <n v="0.2"/>
    <n v="3.6288"/>
  </r>
  <r>
    <x v="1274"/>
    <s v="CA-2016-119186"/>
    <d v="2016-05-26T00:00:00"/>
    <n v="2016"/>
    <s v="Mei"/>
    <n v="26"/>
    <x v="3"/>
    <x v="384"/>
    <x v="384"/>
    <x v="0"/>
    <s v="United States"/>
    <s v="Fort Worth"/>
    <s v="Texas"/>
    <n v="76106"/>
    <x v="2"/>
    <x v="913"/>
    <x v="0"/>
    <x v="1"/>
    <x v="905"/>
    <n v="388.42999999999995"/>
    <n v="5"/>
    <n v="0.3"/>
    <n v="-88.783999999999978"/>
  </r>
  <r>
    <x v="1275"/>
    <s v="CA-2016-119186"/>
    <d v="2016-05-26T00:00:00"/>
    <n v="2016"/>
    <s v="Mei"/>
    <n v="26"/>
    <x v="3"/>
    <x v="384"/>
    <x v="384"/>
    <x v="0"/>
    <s v="United States"/>
    <s v="Fort Worth"/>
    <s v="Texas"/>
    <n v="76106"/>
    <x v="2"/>
    <x v="99"/>
    <x v="1"/>
    <x v="10"/>
    <x v="99"/>
    <n v="14.352000000000002"/>
    <n v="3"/>
    <n v="0.2"/>
    <n v="5.2026000000000003"/>
  </r>
  <r>
    <x v="1276"/>
    <s v="CA-2016-119186"/>
    <d v="2016-05-26T00:00:00"/>
    <n v="2016"/>
    <s v="Mei"/>
    <n v="26"/>
    <x v="3"/>
    <x v="384"/>
    <x v="384"/>
    <x v="0"/>
    <s v="United States"/>
    <s v="Fort Worth"/>
    <s v="Texas"/>
    <n v="76106"/>
    <x v="2"/>
    <x v="914"/>
    <x v="2"/>
    <x v="11"/>
    <x v="906"/>
    <n v="63.991999999999997"/>
    <n v="1"/>
    <n v="0.2"/>
    <n v="-7.1990999999999961"/>
  </r>
  <r>
    <x v="1277"/>
    <s v="CA-2016-148698"/>
    <d v="2016-05-02T00:00:00"/>
    <n v="2016"/>
    <s v="Mei"/>
    <n v="2"/>
    <x v="1"/>
    <x v="420"/>
    <x v="420"/>
    <x v="0"/>
    <s v="United States"/>
    <s v="Houston"/>
    <s v="Texas"/>
    <n v="77070"/>
    <x v="2"/>
    <x v="915"/>
    <x v="1"/>
    <x v="6"/>
    <x v="907"/>
    <n v="86.352000000000004"/>
    <n v="3"/>
    <n v="0.2"/>
    <n v="5.3969999999999914"/>
  </r>
  <r>
    <x v="1278"/>
    <s v="CA-2014-163293"/>
    <d v="2014-09-08T00:00:00"/>
    <n v="2014"/>
    <s v="September"/>
    <n v="8"/>
    <x v="2"/>
    <x v="346"/>
    <x v="346"/>
    <x v="1"/>
    <s v="United States"/>
    <s v="Macon"/>
    <s v="Georgia"/>
    <n v="31204"/>
    <x v="0"/>
    <x v="916"/>
    <x v="2"/>
    <x v="11"/>
    <x v="908"/>
    <n v="32.97"/>
    <n v="3"/>
    <n v="0"/>
    <n v="12.8583"/>
  </r>
  <r>
    <x v="1279"/>
    <s v="CA-2014-163293"/>
    <d v="2014-09-08T00:00:00"/>
    <n v="2014"/>
    <s v="September"/>
    <n v="8"/>
    <x v="2"/>
    <x v="346"/>
    <x v="346"/>
    <x v="1"/>
    <s v="United States"/>
    <s v="Macon"/>
    <s v="Georgia"/>
    <n v="31204"/>
    <x v="0"/>
    <x v="917"/>
    <x v="2"/>
    <x v="11"/>
    <x v="909"/>
    <n v="83.88"/>
    <n v="4"/>
    <n v="0"/>
    <n v="30.196799999999996"/>
  </r>
  <r>
    <x v="1280"/>
    <s v="CA-2016-160815"/>
    <d v="2016-09-05T00:00:00"/>
    <n v="2016"/>
    <s v="September"/>
    <n v="5"/>
    <x v="2"/>
    <x v="309"/>
    <x v="309"/>
    <x v="0"/>
    <s v="United States"/>
    <s v="Cedar Rapids"/>
    <s v="Iowa"/>
    <n v="52402"/>
    <x v="2"/>
    <x v="918"/>
    <x v="2"/>
    <x v="7"/>
    <x v="910"/>
    <n v="278.39999999999998"/>
    <n v="3"/>
    <n v="0"/>
    <n v="80.735999999999976"/>
  </r>
  <r>
    <x v="1281"/>
    <s v="CA-2017-122154"/>
    <d v="2017-04-09T00:00:00"/>
    <n v="2017"/>
    <s v="April"/>
    <n v="9"/>
    <x v="2"/>
    <x v="193"/>
    <x v="193"/>
    <x v="0"/>
    <s v="United States"/>
    <s v="Jacksonville"/>
    <s v="Florida"/>
    <n v="32216"/>
    <x v="0"/>
    <x v="919"/>
    <x v="1"/>
    <x v="2"/>
    <x v="911"/>
    <n v="15.120000000000001"/>
    <n v="3"/>
    <n v="0.2"/>
    <n v="4.9139999999999988"/>
  </r>
  <r>
    <x v="1282"/>
    <s v="CA-2017-122154"/>
    <d v="2017-04-09T00:00:00"/>
    <n v="2017"/>
    <s v="April"/>
    <n v="9"/>
    <x v="2"/>
    <x v="193"/>
    <x v="193"/>
    <x v="0"/>
    <s v="United States"/>
    <s v="Jacksonville"/>
    <s v="Florida"/>
    <n v="32216"/>
    <x v="0"/>
    <x v="920"/>
    <x v="1"/>
    <x v="8"/>
    <x v="912"/>
    <n v="17.430000000000003"/>
    <n v="1"/>
    <n v="0.7"/>
    <n v="-13.363000000000003"/>
  </r>
  <r>
    <x v="1283"/>
    <s v="CA-2017-122154"/>
    <d v="2017-04-09T00:00:00"/>
    <n v="2017"/>
    <s v="April"/>
    <n v="9"/>
    <x v="2"/>
    <x v="193"/>
    <x v="193"/>
    <x v="0"/>
    <s v="United States"/>
    <s v="Jacksonville"/>
    <s v="Florida"/>
    <n v="32216"/>
    <x v="0"/>
    <x v="921"/>
    <x v="1"/>
    <x v="10"/>
    <x v="913"/>
    <n v="251.64"/>
    <n v="3"/>
    <n v="0.2"/>
    <n v="88.073999999999984"/>
  </r>
  <r>
    <x v="1284"/>
    <s v="US-2015-149692"/>
    <d v="2015-12-06T00:00:00"/>
    <n v="2015"/>
    <s v="Desember"/>
    <n v="6"/>
    <x v="1"/>
    <x v="147"/>
    <x v="147"/>
    <x v="0"/>
    <s v="United States"/>
    <s v="Austin"/>
    <s v="Texas"/>
    <n v="78745"/>
    <x v="2"/>
    <x v="922"/>
    <x v="1"/>
    <x v="8"/>
    <x v="914"/>
    <n v="2.7719999999999994"/>
    <n v="7"/>
    <n v="0.8"/>
    <n v="-4.8510000000000009"/>
  </r>
  <r>
    <x v="1285"/>
    <s v="CA-2016-119445"/>
    <d v="2016-06-26T00:00:00"/>
    <n v="2016"/>
    <s v="Juni"/>
    <n v="26"/>
    <x v="1"/>
    <x v="421"/>
    <x v="421"/>
    <x v="0"/>
    <s v="United States"/>
    <s v="Providence"/>
    <s v="Rhode Island"/>
    <n v="2908"/>
    <x v="3"/>
    <x v="383"/>
    <x v="1"/>
    <x v="4"/>
    <x v="384"/>
    <n v="14.9"/>
    <n v="5"/>
    <n v="0"/>
    <n v="1.0429999999999984"/>
  </r>
  <r>
    <x v="1286"/>
    <s v="CA-2015-124268"/>
    <d v="2015-07-04T00:00:00"/>
    <n v="2015"/>
    <s v="Juli"/>
    <n v="4"/>
    <x v="1"/>
    <x v="57"/>
    <x v="57"/>
    <x v="2"/>
    <s v="United States"/>
    <s v="New York City"/>
    <s v="New York"/>
    <n v="10035"/>
    <x v="3"/>
    <x v="923"/>
    <x v="1"/>
    <x v="6"/>
    <x v="915"/>
    <n v="15.48"/>
    <n v="3"/>
    <n v="0"/>
    <n v="4.4891999999999985"/>
  </r>
  <r>
    <x v="1287"/>
    <s v="CA-2016-154711"/>
    <d v="2016-11-22T00:00:00"/>
    <n v="2016"/>
    <s v="November"/>
    <n v="22"/>
    <x v="1"/>
    <x v="422"/>
    <x v="422"/>
    <x v="1"/>
    <s v="United States"/>
    <s v="New York City"/>
    <s v="New York"/>
    <n v="10009"/>
    <x v="3"/>
    <x v="63"/>
    <x v="0"/>
    <x v="5"/>
    <x v="63"/>
    <n v="39.880000000000003"/>
    <n v="2"/>
    <n v="0"/>
    <n v="11.166400000000003"/>
  </r>
  <r>
    <x v="1288"/>
    <s v="CA-2016-154711"/>
    <d v="2016-11-22T00:00:00"/>
    <n v="2016"/>
    <s v="November"/>
    <n v="22"/>
    <x v="1"/>
    <x v="422"/>
    <x v="422"/>
    <x v="1"/>
    <s v="United States"/>
    <s v="New York City"/>
    <s v="New York"/>
    <n v="10009"/>
    <x v="3"/>
    <x v="536"/>
    <x v="1"/>
    <x v="8"/>
    <x v="536"/>
    <n v="12.192"/>
    <n v="4"/>
    <n v="0.2"/>
    <n v="4.1147999999999989"/>
  </r>
  <r>
    <x v="1289"/>
    <s v="CA-2016-154711"/>
    <d v="2016-11-22T00:00:00"/>
    <n v="2016"/>
    <s v="November"/>
    <n v="22"/>
    <x v="1"/>
    <x v="422"/>
    <x v="422"/>
    <x v="1"/>
    <s v="United States"/>
    <s v="New York City"/>
    <s v="New York"/>
    <n v="10009"/>
    <x v="3"/>
    <x v="924"/>
    <x v="1"/>
    <x v="6"/>
    <x v="916"/>
    <n v="20.82"/>
    <n v="3"/>
    <n v="0"/>
    <n v="7.4952000000000005"/>
  </r>
  <r>
    <x v="1290"/>
    <s v="CA-2016-163384"/>
    <d v="2016-11-10T00:00:00"/>
    <n v="2016"/>
    <s v="November"/>
    <n v="10"/>
    <x v="2"/>
    <x v="254"/>
    <x v="254"/>
    <x v="2"/>
    <s v="United States"/>
    <s v="San Francisco"/>
    <s v="California"/>
    <n v="94122"/>
    <x v="1"/>
    <x v="925"/>
    <x v="1"/>
    <x v="8"/>
    <x v="917"/>
    <n v="13.216000000000001"/>
    <n v="4"/>
    <n v="0.2"/>
    <n v="4.4603999999999999"/>
  </r>
  <r>
    <x v="1291"/>
    <s v="CA-2016-163384"/>
    <d v="2016-11-10T00:00:00"/>
    <n v="2016"/>
    <s v="November"/>
    <n v="10"/>
    <x v="2"/>
    <x v="254"/>
    <x v="254"/>
    <x v="2"/>
    <s v="United States"/>
    <s v="San Francisco"/>
    <s v="California"/>
    <n v="94122"/>
    <x v="1"/>
    <x v="860"/>
    <x v="1"/>
    <x v="10"/>
    <x v="854"/>
    <n v="32.400000000000006"/>
    <n v="5"/>
    <n v="0"/>
    <n v="15.552000000000001"/>
  </r>
  <r>
    <x v="1292"/>
    <s v="CA-2015-101707"/>
    <d v="2015-08-27T00:00:00"/>
    <n v="2015"/>
    <s v="Agustus"/>
    <n v="27"/>
    <x v="1"/>
    <x v="58"/>
    <x v="58"/>
    <x v="0"/>
    <s v="United States"/>
    <s v="San Diego"/>
    <s v="California"/>
    <n v="92105"/>
    <x v="1"/>
    <x v="133"/>
    <x v="1"/>
    <x v="14"/>
    <x v="134"/>
    <n v="32.94"/>
    <n v="3"/>
    <n v="0"/>
    <n v="9.2232000000000021"/>
  </r>
  <r>
    <x v="1293"/>
    <s v="CA-2015-101707"/>
    <d v="2015-08-27T00:00:00"/>
    <n v="2015"/>
    <s v="Agustus"/>
    <n v="27"/>
    <x v="1"/>
    <x v="58"/>
    <x v="58"/>
    <x v="0"/>
    <s v="United States"/>
    <s v="San Diego"/>
    <s v="California"/>
    <n v="92105"/>
    <x v="1"/>
    <x v="926"/>
    <x v="1"/>
    <x v="10"/>
    <x v="918"/>
    <n v="114.2"/>
    <n v="5"/>
    <n v="0"/>
    <n v="52.531999999999996"/>
  </r>
  <r>
    <x v="1294"/>
    <s v="CA-2015-101707"/>
    <d v="2015-08-27T00:00:00"/>
    <n v="2015"/>
    <s v="Agustus"/>
    <n v="27"/>
    <x v="1"/>
    <x v="58"/>
    <x v="58"/>
    <x v="0"/>
    <s v="United States"/>
    <s v="San Diego"/>
    <s v="California"/>
    <n v="92105"/>
    <x v="1"/>
    <x v="85"/>
    <x v="1"/>
    <x v="2"/>
    <x v="85"/>
    <n v="3.08"/>
    <n v="1"/>
    <n v="0"/>
    <n v="1.4783999999999999"/>
  </r>
  <r>
    <x v="1295"/>
    <s v="CA-2015-138898"/>
    <d v="2015-05-25T00:00:00"/>
    <n v="2015"/>
    <s v="Mei"/>
    <n v="25"/>
    <x v="1"/>
    <x v="423"/>
    <x v="423"/>
    <x v="0"/>
    <s v="United States"/>
    <s v="Pueblo"/>
    <s v="Colorado"/>
    <n v="81001"/>
    <x v="1"/>
    <x v="723"/>
    <x v="1"/>
    <x v="9"/>
    <x v="722"/>
    <n v="845.72799999999995"/>
    <n v="13"/>
    <n v="0.2"/>
    <n v="84.572799999999944"/>
  </r>
  <r>
    <x v="1296"/>
    <s v="CA-2017-115427"/>
    <d v="2017-12-30T00:00:00"/>
    <n v="2017"/>
    <s v="Desember"/>
    <n v="30"/>
    <x v="1"/>
    <x v="424"/>
    <x v="424"/>
    <x v="1"/>
    <s v="United States"/>
    <s v="Fairfield"/>
    <s v="California"/>
    <n v="94533"/>
    <x v="1"/>
    <x v="530"/>
    <x v="1"/>
    <x v="8"/>
    <x v="530"/>
    <n v="13.904"/>
    <n v="2"/>
    <n v="0.2"/>
    <n v="4.5187999999999997"/>
  </r>
  <r>
    <x v="1297"/>
    <s v="CA-2017-115427"/>
    <d v="2017-12-30T00:00:00"/>
    <n v="2017"/>
    <s v="Desember"/>
    <n v="30"/>
    <x v="1"/>
    <x v="424"/>
    <x v="424"/>
    <x v="1"/>
    <s v="United States"/>
    <s v="Fairfield"/>
    <s v="California"/>
    <n v="94533"/>
    <x v="1"/>
    <x v="569"/>
    <x v="1"/>
    <x v="8"/>
    <x v="919"/>
    <n v="20.72"/>
    <n v="2"/>
    <n v="0.2"/>
    <n v="6.4749999999999979"/>
  </r>
  <r>
    <x v="1298"/>
    <s v="CA-2016-134425"/>
    <d v="2016-12-08T00:00:00"/>
    <n v="2016"/>
    <s v="Desember"/>
    <n v="8"/>
    <x v="0"/>
    <x v="425"/>
    <x v="425"/>
    <x v="1"/>
    <s v="United States"/>
    <s v="Saint Paul"/>
    <s v="Minnesota"/>
    <n v="55106"/>
    <x v="2"/>
    <x v="461"/>
    <x v="2"/>
    <x v="7"/>
    <x v="462"/>
    <n v="114.94999999999999"/>
    <n v="5"/>
    <n v="0"/>
    <n v="2.2990000000000066"/>
  </r>
  <r>
    <x v="1299"/>
    <s v="CA-2015-121391"/>
    <d v="2015-10-04T00:00:00"/>
    <n v="2015"/>
    <s v="Oktober"/>
    <n v="4"/>
    <x v="2"/>
    <x v="397"/>
    <x v="397"/>
    <x v="0"/>
    <s v="United States"/>
    <s v="San Francisco"/>
    <s v="California"/>
    <n v="94109"/>
    <x v="1"/>
    <x v="146"/>
    <x v="1"/>
    <x v="4"/>
    <x v="147"/>
    <n v="26.96"/>
    <n v="2"/>
    <n v="0"/>
    <n v="7.0095999999999989"/>
  </r>
  <r>
    <x v="1300"/>
    <s v="CA-2016-137043"/>
    <d v="2016-12-23T00:00:00"/>
    <n v="2016"/>
    <s v="Desember"/>
    <n v="23"/>
    <x v="0"/>
    <x v="95"/>
    <x v="95"/>
    <x v="0"/>
    <s v="United States"/>
    <s v="Springfield"/>
    <s v="Virginia"/>
    <n v="22153"/>
    <x v="0"/>
    <x v="35"/>
    <x v="0"/>
    <x v="5"/>
    <x v="35"/>
    <n v="572.76"/>
    <n v="6"/>
    <n v="0"/>
    <n v="166.10039999999995"/>
  </r>
  <r>
    <x v="1301"/>
    <s v="CA-2016-137043"/>
    <d v="2016-12-23T00:00:00"/>
    <n v="2016"/>
    <s v="Desember"/>
    <n v="23"/>
    <x v="0"/>
    <x v="95"/>
    <x v="95"/>
    <x v="0"/>
    <s v="United States"/>
    <s v="Springfield"/>
    <s v="Virginia"/>
    <n v="22153"/>
    <x v="0"/>
    <x v="35"/>
    <x v="0"/>
    <x v="5"/>
    <x v="35"/>
    <n v="286.38"/>
    <n v="3"/>
    <n v="0"/>
    <n v="83.050199999999975"/>
  </r>
  <r>
    <x v="1302"/>
    <s v="CA-2015-115847"/>
    <d v="2015-09-19T00:00:00"/>
    <n v="2015"/>
    <s v="September"/>
    <n v="19"/>
    <x v="0"/>
    <x v="426"/>
    <x v="426"/>
    <x v="2"/>
    <s v="United States"/>
    <s v="Arlington"/>
    <s v="Virginia"/>
    <n v="22204"/>
    <x v="0"/>
    <x v="927"/>
    <x v="0"/>
    <x v="0"/>
    <x v="920"/>
    <n v="61.96"/>
    <n v="2"/>
    <n v="0"/>
    <n v="4.3371999999999957"/>
  </r>
  <r>
    <x v="1303"/>
    <s v="US-2017-126179"/>
    <d v="2017-07-03T00:00:00"/>
    <n v="2017"/>
    <s v="Juli"/>
    <n v="3"/>
    <x v="1"/>
    <x v="427"/>
    <x v="427"/>
    <x v="0"/>
    <s v="United States"/>
    <s v="Columbus"/>
    <s v="Georgia"/>
    <n v="31907"/>
    <x v="0"/>
    <x v="928"/>
    <x v="0"/>
    <x v="5"/>
    <x v="921"/>
    <n v="23.99"/>
    <n v="1"/>
    <n v="0"/>
    <n v="5.5176999999999978"/>
  </r>
  <r>
    <x v="1304"/>
    <s v="US-2017-126179"/>
    <d v="2017-07-03T00:00:00"/>
    <n v="2017"/>
    <s v="Juli"/>
    <n v="3"/>
    <x v="1"/>
    <x v="427"/>
    <x v="427"/>
    <x v="0"/>
    <s v="United States"/>
    <s v="Columbus"/>
    <s v="Georgia"/>
    <n v="31907"/>
    <x v="0"/>
    <x v="664"/>
    <x v="2"/>
    <x v="7"/>
    <x v="664"/>
    <n v="287.96999999999997"/>
    <n v="3"/>
    <n v="0"/>
    <n v="77.751899999999992"/>
  </r>
  <r>
    <x v="1305"/>
    <s v="CA-2016-101966"/>
    <d v="2016-07-14T00:00:00"/>
    <n v="2016"/>
    <s v="Juli"/>
    <n v="14"/>
    <x v="0"/>
    <x v="298"/>
    <x v="298"/>
    <x v="0"/>
    <s v="United States"/>
    <s v="Houston"/>
    <s v="Texas"/>
    <n v="77036"/>
    <x v="2"/>
    <x v="929"/>
    <x v="2"/>
    <x v="7"/>
    <x v="922"/>
    <n v="419.94399999999996"/>
    <n v="7"/>
    <n v="0.2"/>
    <n v="52.492999999999967"/>
  </r>
  <r>
    <x v="1306"/>
    <s v="CA-2016-141397"/>
    <d v="2016-06-20T00:00:00"/>
    <n v="2016"/>
    <s v="Juni"/>
    <n v="20"/>
    <x v="2"/>
    <x v="116"/>
    <x v="116"/>
    <x v="0"/>
    <s v="United States"/>
    <s v="Pasadena"/>
    <s v="California"/>
    <n v="91104"/>
    <x v="1"/>
    <x v="481"/>
    <x v="1"/>
    <x v="10"/>
    <x v="482"/>
    <n v="46.76"/>
    <n v="7"/>
    <n v="0"/>
    <n v="22.444800000000001"/>
  </r>
  <r>
    <x v="1307"/>
    <s v="CA-2016-141397"/>
    <d v="2016-06-20T00:00:00"/>
    <n v="2016"/>
    <s v="Juni"/>
    <n v="20"/>
    <x v="2"/>
    <x v="116"/>
    <x v="116"/>
    <x v="0"/>
    <s v="United States"/>
    <s v="Pasadena"/>
    <s v="California"/>
    <n v="91104"/>
    <x v="1"/>
    <x v="777"/>
    <x v="1"/>
    <x v="8"/>
    <x v="776"/>
    <n v="17.712"/>
    <n v="3"/>
    <n v="0.2"/>
    <n v="6.4206000000000012"/>
  </r>
  <r>
    <x v="1308"/>
    <s v="CA-2016-141397"/>
    <d v="2016-06-20T00:00:00"/>
    <n v="2016"/>
    <s v="Juni"/>
    <n v="20"/>
    <x v="2"/>
    <x v="116"/>
    <x v="116"/>
    <x v="0"/>
    <s v="United States"/>
    <s v="Pasadena"/>
    <s v="California"/>
    <n v="91104"/>
    <x v="1"/>
    <x v="930"/>
    <x v="1"/>
    <x v="9"/>
    <x v="923"/>
    <n v="21.78"/>
    <n v="2"/>
    <n v="0"/>
    <n v="5.6628000000000007"/>
  </r>
  <r>
    <x v="1309"/>
    <s v="CA-2016-141397"/>
    <d v="2016-06-20T00:00:00"/>
    <n v="2016"/>
    <s v="Juni"/>
    <n v="20"/>
    <x v="2"/>
    <x v="116"/>
    <x v="116"/>
    <x v="0"/>
    <s v="United States"/>
    <s v="Pasadena"/>
    <s v="California"/>
    <n v="91104"/>
    <x v="1"/>
    <x v="398"/>
    <x v="1"/>
    <x v="4"/>
    <x v="399"/>
    <n v="161.94"/>
    <n v="3"/>
    <n v="0"/>
    <n v="9.716399999999993"/>
  </r>
  <r>
    <x v="1310"/>
    <s v="CA-2016-141397"/>
    <d v="2016-06-20T00:00:00"/>
    <n v="2016"/>
    <s v="Juni"/>
    <n v="20"/>
    <x v="2"/>
    <x v="116"/>
    <x v="116"/>
    <x v="0"/>
    <s v="United States"/>
    <s v="Pasadena"/>
    <s v="California"/>
    <n v="91104"/>
    <x v="1"/>
    <x v="931"/>
    <x v="0"/>
    <x v="1"/>
    <x v="924"/>
    <n v="161.56800000000001"/>
    <n v="2"/>
    <n v="0.2"/>
    <n v="-8.0783999999999949"/>
  </r>
  <r>
    <x v="1311"/>
    <s v="CA-2016-141082"/>
    <d v="2016-12-09T00:00:00"/>
    <n v="2016"/>
    <s v="Desember"/>
    <n v="9"/>
    <x v="1"/>
    <x v="248"/>
    <x v="248"/>
    <x v="0"/>
    <s v="United States"/>
    <s v="Lawrence"/>
    <s v="Massachusetts"/>
    <n v="1841"/>
    <x v="3"/>
    <x v="932"/>
    <x v="1"/>
    <x v="2"/>
    <x v="925"/>
    <n v="3.69"/>
    <n v="1"/>
    <n v="0"/>
    <n v="1.7343"/>
  </r>
  <r>
    <x v="1312"/>
    <s v="CA-2016-141082"/>
    <d v="2016-12-09T00:00:00"/>
    <n v="2016"/>
    <s v="Desember"/>
    <n v="9"/>
    <x v="1"/>
    <x v="248"/>
    <x v="248"/>
    <x v="0"/>
    <s v="United States"/>
    <s v="Lawrence"/>
    <s v="Massachusetts"/>
    <n v="1841"/>
    <x v="3"/>
    <x v="933"/>
    <x v="1"/>
    <x v="2"/>
    <x v="926"/>
    <n v="122.12"/>
    <n v="4"/>
    <n v="0"/>
    <n v="56.175200000000004"/>
  </r>
  <r>
    <x v="1313"/>
    <s v="US-2016-134488"/>
    <d v="2016-09-24T00:00:00"/>
    <n v="2016"/>
    <s v="September"/>
    <n v="24"/>
    <x v="1"/>
    <x v="7"/>
    <x v="7"/>
    <x v="0"/>
    <s v="United States"/>
    <s v="Columbus"/>
    <s v="Ohio"/>
    <n v="43229"/>
    <x v="3"/>
    <x v="637"/>
    <x v="0"/>
    <x v="1"/>
    <x v="637"/>
    <n v="155.37199999999999"/>
    <n v="2"/>
    <n v="0.3"/>
    <n v="-13.317599999999999"/>
  </r>
  <r>
    <x v="1314"/>
    <s v="CA-2016-145919"/>
    <d v="2016-12-18T00:00:00"/>
    <n v="2016"/>
    <s v="Desember"/>
    <n v="18"/>
    <x v="1"/>
    <x v="428"/>
    <x v="428"/>
    <x v="1"/>
    <s v="United States"/>
    <s v="Los Angeles"/>
    <s v="California"/>
    <n v="90032"/>
    <x v="1"/>
    <x v="934"/>
    <x v="1"/>
    <x v="10"/>
    <x v="927"/>
    <n v="38.880000000000003"/>
    <n v="6"/>
    <n v="0"/>
    <n v="18.662400000000002"/>
  </r>
  <r>
    <x v="1315"/>
    <s v="CA-2016-145919"/>
    <d v="2016-12-18T00:00:00"/>
    <n v="2016"/>
    <s v="Desember"/>
    <n v="18"/>
    <x v="1"/>
    <x v="428"/>
    <x v="428"/>
    <x v="1"/>
    <s v="United States"/>
    <s v="Los Angeles"/>
    <s v="California"/>
    <n v="90032"/>
    <x v="1"/>
    <x v="935"/>
    <x v="0"/>
    <x v="5"/>
    <x v="928"/>
    <n v="183.84"/>
    <n v="8"/>
    <n v="0"/>
    <n v="62.505600000000001"/>
  </r>
  <r>
    <x v="1316"/>
    <s v="CA-2016-145919"/>
    <d v="2016-12-18T00:00:00"/>
    <n v="2016"/>
    <s v="Desember"/>
    <n v="18"/>
    <x v="1"/>
    <x v="428"/>
    <x v="428"/>
    <x v="1"/>
    <s v="United States"/>
    <s v="Los Angeles"/>
    <s v="California"/>
    <n v="90032"/>
    <x v="1"/>
    <x v="413"/>
    <x v="1"/>
    <x v="14"/>
    <x v="413"/>
    <n v="579.29999999999995"/>
    <n v="5"/>
    <n v="0"/>
    <n v="28.964999999999961"/>
  </r>
  <r>
    <x v="1317"/>
    <s v="CA-2017-157651"/>
    <d v="2017-12-10T00:00:00"/>
    <n v="2017"/>
    <s v="Desember"/>
    <n v="10"/>
    <x v="1"/>
    <x v="66"/>
    <x v="66"/>
    <x v="0"/>
    <s v="United States"/>
    <s v="Philadelphia"/>
    <s v="Pennsylvania"/>
    <n v="19120"/>
    <x v="3"/>
    <x v="936"/>
    <x v="2"/>
    <x v="11"/>
    <x v="929"/>
    <n v="14.200000000000001"/>
    <n v="1"/>
    <n v="0.2"/>
    <n v="3.3724999999999992"/>
  </r>
  <r>
    <x v="1318"/>
    <s v="CA-2014-160773"/>
    <d v="2014-07-01T00:00:00"/>
    <n v="2014"/>
    <s v="Juli"/>
    <n v="1"/>
    <x v="1"/>
    <x v="429"/>
    <x v="429"/>
    <x v="1"/>
    <s v="United States"/>
    <s v="Deltona"/>
    <s v="Florida"/>
    <n v="32725"/>
    <x v="0"/>
    <x v="907"/>
    <x v="2"/>
    <x v="7"/>
    <x v="899"/>
    <n v="575.91999999999996"/>
    <n v="2"/>
    <n v="0.2"/>
    <n v="71.989999999999981"/>
  </r>
  <r>
    <x v="1319"/>
    <s v="CA-2014-160773"/>
    <d v="2014-07-01T00:00:00"/>
    <n v="2014"/>
    <s v="Juli"/>
    <n v="1"/>
    <x v="1"/>
    <x v="429"/>
    <x v="429"/>
    <x v="1"/>
    <s v="United States"/>
    <s v="Deltona"/>
    <s v="Florida"/>
    <n v="32725"/>
    <x v="0"/>
    <x v="614"/>
    <x v="1"/>
    <x v="8"/>
    <x v="614"/>
    <n v="5.1840000000000011"/>
    <n v="6"/>
    <n v="0.7"/>
    <n v="-3.6288"/>
  </r>
  <r>
    <x v="1320"/>
    <s v="CA-2017-167703"/>
    <d v="2017-02-03T00:00:00"/>
    <n v="2017"/>
    <s v="Februari"/>
    <n v="3"/>
    <x v="1"/>
    <x v="430"/>
    <x v="430"/>
    <x v="0"/>
    <s v="United States"/>
    <s v="Cincinnati"/>
    <s v="Ohio"/>
    <n v="45231"/>
    <x v="3"/>
    <x v="699"/>
    <x v="1"/>
    <x v="8"/>
    <x v="699"/>
    <n v="5.2290000000000001"/>
    <n v="3"/>
    <n v="0.7"/>
    <n v="-4.1831999999999976"/>
  </r>
  <r>
    <x v="1321"/>
    <s v="CA-2017-167703"/>
    <d v="2017-02-03T00:00:00"/>
    <n v="2017"/>
    <s v="Februari"/>
    <n v="3"/>
    <x v="1"/>
    <x v="430"/>
    <x v="430"/>
    <x v="0"/>
    <s v="United States"/>
    <s v="Cincinnati"/>
    <s v="Ohio"/>
    <n v="45231"/>
    <x v="3"/>
    <x v="518"/>
    <x v="1"/>
    <x v="4"/>
    <x v="518"/>
    <n v="285.55200000000002"/>
    <n v="2"/>
    <n v="0.2"/>
    <n v="35.69399999999996"/>
  </r>
  <r>
    <x v="1322"/>
    <s v="CA-2017-121804"/>
    <d v="2017-03-03T00:00:00"/>
    <n v="2017"/>
    <s v="Maret"/>
    <n v="3"/>
    <x v="1"/>
    <x v="431"/>
    <x v="431"/>
    <x v="0"/>
    <s v="United States"/>
    <s v="Murray"/>
    <s v="Kentucky"/>
    <n v="42071"/>
    <x v="0"/>
    <x v="937"/>
    <x v="1"/>
    <x v="9"/>
    <x v="930"/>
    <n v="72.8"/>
    <n v="5"/>
    <n v="0"/>
    <n v="19.656000000000002"/>
  </r>
  <r>
    <x v="1323"/>
    <s v="CA-2017-162635"/>
    <d v="2017-10-09T00:00:00"/>
    <n v="2017"/>
    <s v="Oktober"/>
    <n v="9"/>
    <x v="2"/>
    <x v="432"/>
    <x v="432"/>
    <x v="0"/>
    <s v="United States"/>
    <s v="Wilmington"/>
    <s v="North Carolina"/>
    <n v="28403"/>
    <x v="0"/>
    <x v="938"/>
    <x v="1"/>
    <x v="10"/>
    <x v="931"/>
    <n v="10.816000000000001"/>
    <n v="4"/>
    <n v="0.2"/>
    <n v="3.5151999999999988"/>
  </r>
  <r>
    <x v="1324"/>
    <s v="CA-2014-107153"/>
    <d v="2014-09-28T00:00:00"/>
    <n v="2014"/>
    <s v="September"/>
    <n v="28"/>
    <x v="1"/>
    <x v="433"/>
    <x v="433"/>
    <x v="1"/>
    <s v="United States"/>
    <s v="Lawrence"/>
    <s v="Massachusetts"/>
    <n v="1841"/>
    <x v="3"/>
    <x v="421"/>
    <x v="1"/>
    <x v="4"/>
    <x v="421"/>
    <n v="46.26"/>
    <n v="3"/>
    <n v="0"/>
    <n v="12.490200000000003"/>
  </r>
  <r>
    <x v="1325"/>
    <s v="US-2014-117058"/>
    <d v="2014-05-27T00:00:00"/>
    <n v="2014"/>
    <s v="Mei"/>
    <n v="27"/>
    <x v="2"/>
    <x v="97"/>
    <x v="97"/>
    <x v="0"/>
    <s v="United States"/>
    <s v="Chicago"/>
    <s v="Illinois"/>
    <n v="60653"/>
    <x v="2"/>
    <x v="939"/>
    <x v="1"/>
    <x v="8"/>
    <x v="932"/>
    <n v="17.459999999999997"/>
    <n v="6"/>
    <n v="0.8"/>
    <n v="-30.555000000000007"/>
  </r>
  <r>
    <x v="1326"/>
    <s v="CA-2015-120439"/>
    <d v="2015-06-14T00:00:00"/>
    <n v="2015"/>
    <s v="Juni"/>
    <n v="14"/>
    <x v="1"/>
    <x v="57"/>
    <x v="57"/>
    <x v="2"/>
    <s v="United States"/>
    <s v="Philadelphia"/>
    <s v="Pennsylvania"/>
    <n v="19120"/>
    <x v="3"/>
    <x v="882"/>
    <x v="0"/>
    <x v="5"/>
    <x v="876"/>
    <n v="51.072000000000003"/>
    <n v="6"/>
    <n v="0.2"/>
    <n v="5.1072000000000024"/>
  </r>
  <r>
    <x v="1327"/>
    <s v="CA-2016-128258"/>
    <d v="2016-03-30T00:00:00"/>
    <n v="2016"/>
    <s v="Maret"/>
    <n v="30"/>
    <x v="2"/>
    <x v="434"/>
    <x v="434"/>
    <x v="1"/>
    <s v="United States"/>
    <s v="Norwich"/>
    <s v="Connecticut"/>
    <n v="6360"/>
    <x v="3"/>
    <x v="752"/>
    <x v="1"/>
    <x v="10"/>
    <x v="750"/>
    <n v="11.34"/>
    <n v="1"/>
    <n v="0"/>
    <n v="5.5565999999999995"/>
  </r>
  <r>
    <x v="1328"/>
    <s v="CA-2017-106033"/>
    <d v="2017-10-15T00:00:00"/>
    <n v="2017"/>
    <s v="Oktober"/>
    <n v="15"/>
    <x v="0"/>
    <x v="435"/>
    <x v="435"/>
    <x v="2"/>
    <s v="United States"/>
    <s v="San Francisco"/>
    <s v="California"/>
    <n v="94110"/>
    <x v="1"/>
    <x v="940"/>
    <x v="1"/>
    <x v="6"/>
    <x v="933"/>
    <n v="87.92"/>
    <n v="4"/>
    <n v="0"/>
    <n v="26.375999999999998"/>
  </r>
  <r>
    <x v="1329"/>
    <s v="CA-2016-142762"/>
    <d v="2016-05-23T00:00:00"/>
    <n v="2016"/>
    <s v="Mei"/>
    <n v="23"/>
    <x v="1"/>
    <x v="436"/>
    <x v="436"/>
    <x v="0"/>
    <s v="United States"/>
    <s v="San Francisco"/>
    <s v="California"/>
    <n v="94109"/>
    <x v="1"/>
    <x v="893"/>
    <x v="0"/>
    <x v="5"/>
    <x v="886"/>
    <n v="37.049999999999997"/>
    <n v="3"/>
    <n v="0"/>
    <n v="16.302"/>
  </r>
  <r>
    <x v="1330"/>
    <s v="CA-2017-127705"/>
    <d v="2017-06-02T00:00:00"/>
    <n v="2017"/>
    <s v="Juni"/>
    <n v="2"/>
    <x v="1"/>
    <x v="437"/>
    <x v="437"/>
    <x v="2"/>
    <s v="United States"/>
    <s v="Lorain"/>
    <s v="Ohio"/>
    <n v="44052"/>
    <x v="3"/>
    <x v="500"/>
    <x v="2"/>
    <x v="7"/>
    <x v="500"/>
    <n v="2.97"/>
    <n v="1"/>
    <n v="0.4"/>
    <n v="-0.64350000000000018"/>
  </r>
  <r>
    <x v="1331"/>
    <s v="CA-2017-127705"/>
    <d v="2017-06-02T00:00:00"/>
    <n v="2017"/>
    <s v="Juni"/>
    <n v="2"/>
    <x v="1"/>
    <x v="437"/>
    <x v="437"/>
    <x v="2"/>
    <s v="United States"/>
    <s v="Lorain"/>
    <s v="Ohio"/>
    <n v="44052"/>
    <x v="3"/>
    <x v="456"/>
    <x v="1"/>
    <x v="4"/>
    <x v="457"/>
    <n v="27.439999999999998"/>
    <n v="2"/>
    <n v="0.2"/>
    <n v="2.4009999999999998"/>
  </r>
  <r>
    <x v="1332"/>
    <s v="CA-2014-122567"/>
    <d v="2014-02-16T00:00:00"/>
    <n v="2014"/>
    <s v="Februari"/>
    <n v="16"/>
    <x v="1"/>
    <x v="438"/>
    <x v="438"/>
    <x v="0"/>
    <s v="United States"/>
    <s v="Dallas"/>
    <s v="Texas"/>
    <n v="75220"/>
    <x v="2"/>
    <x v="751"/>
    <x v="1"/>
    <x v="8"/>
    <x v="749"/>
    <n v="1.0799999999999998"/>
    <n v="3"/>
    <n v="0.8"/>
    <n v="-1.7280000000000002"/>
  </r>
  <r>
    <x v="1333"/>
    <s v="CA-2014-122567"/>
    <d v="2014-02-16T00:00:00"/>
    <n v="2014"/>
    <s v="Februari"/>
    <n v="16"/>
    <x v="1"/>
    <x v="438"/>
    <x v="438"/>
    <x v="0"/>
    <s v="United States"/>
    <s v="Dallas"/>
    <s v="Texas"/>
    <n v="75220"/>
    <x v="2"/>
    <x v="941"/>
    <x v="1"/>
    <x v="9"/>
    <x v="934"/>
    <n v="7.9599999999999973"/>
    <n v="2"/>
    <n v="0.8"/>
    <n v="-13.930000000000003"/>
  </r>
  <r>
    <x v="1334"/>
    <s v="CA-2014-121664"/>
    <d v="2014-05-06T00:00:00"/>
    <n v="2014"/>
    <s v="Mei"/>
    <n v="6"/>
    <x v="1"/>
    <x v="6"/>
    <x v="6"/>
    <x v="2"/>
    <s v="United States"/>
    <s v="Los Angeles"/>
    <s v="California"/>
    <n v="90049"/>
    <x v="1"/>
    <x v="715"/>
    <x v="1"/>
    <x v="8"/>
    <x v="714"/>
    <n v="140.73599999999999"/>
    <n v="8"/>
    <n v="0.2"/>
    <n v="52.775999999999996"/>
  </r>
  <r>
    <x v="1335"/>
    <s v="CA-2016-122133"/>
    <d v="2016-05-16T00:00:00"/>
    <n v="2016"/>
    <s v="Mei"/>
    <n v="16"/>
    <x v="1"/>
    <x v="439"/>
    <x v="439"/>
    <x v="0"/>
    <s v="United States"/>
    <s v="Middletown"/>
    <s v="Connecticut"/>
    <n v="6457"/>
    <x v="3"/>
    <x v="942"/>
    <x v="1"/>
    <x v="4"/>
    <x v="935"/>
    <n v="552.55999999999995"/>
    <n v="4"/>
    <n v="0"/>
    <n v="0"/>
  </r>
  <r>
    <x v="1336"/>
    <s v="US-2017-123281"/>
    <d v="2017-04-02T00:00:00"/>
    <n v="2017"/>
    <s v="April"/>
    <n v="2"/>
    <x v="1"/>
    <x v="440"/>
    <x v="440"/>
    <x v="0"/>
    <s v="United States"/>
    <s v="Los Angeles"/>
    <s v="California"/>
    <n v="90008"/>
    <x v="1"/>
    <x v="904"/>
    <x v="0"/>
    <x v="5"/>
    <x v="896"/>
    <n v="25.11"/>
    <n v="3"/>
    <n v="0"/>
    <n v="6.5285999999999991"/>
  </r>
  <r>
    <x v="1337"/>
    <s v="CA-2017-100524"/>
    <d v="2017-03-31T00:00:00"/>
    <n v="2017"/>
    <s v="Maret"/>
    <n v="31"/>
    <x v="0"/>
    <x v="441"/>
    <x v="441"/>
    <x v="0"/>
    <s v="United States"/>
    <s v="New York City"/>
    <s v="New York"/>
    <n v="10011"/>
    <x v="3"/>
    <x v="943"/>
    <x v="0"/>
    <x v="5"/>
    <x v="936"/>
    <n v="29.78"/>
    <n v="2"/>
    <n v="0"/>
    <n v="8.0406000000000013"/>
  </r>
  <r>
    <x v="1338"/>
    <s v="CA-2017-100524"/>
    <d v="2017-03-31T00:00:00"/>
    <n v="2017"/>
    <s v="Maret"/>
    <n v="31"/>
    <x v="0"/>
    <x v="441"/>
    <x v="441"/>
    <x v="0"/>
    <s v="United States"/>
    <s v="New York City"/>
    <s v="New York"/>
    <n v="10011"/>
    <x v="3"/>
    <x v="944"/>
    <x v="2"/>
    <x v="7"/>
    <x v="937"/>
    <n v="677.58"/>
    <n v="3"/>
    <n v="0"/>
    <n v="176.17080000000001"/>
  </r>
  <r>
    <x v="1339"/>
    <s v="CA-2017-100524"/>
    <d v="2017-03-31T00:00:00"/>
    <n v="2017"/>
    <s v="Maret"/>
    <n v="31"/>
    <x v="0"/>
    <x v="441"/>
    <x v="441"/>
    <x v="0"/>
    <s v="United States"/>
    <s v="New York City"/>
    <s v="New York"/>
    <n v="10011"/>
    <x v="3"/>
    <x v="945"/>
    <x v="1"/>
    <x v="10"/>
    <x v="938"/>
    <n v="75.040000000000006"/>
    <n v="8"/>
    <n v="0"/>
    <n v="36.019200000000005"/>
  </r>
  <r>
    <x v="1340"/>
    <s v="CA-2017-113481"/>
    <d v="2017-01-02T00:00:00"/>
    <n v="2017"/>
    <s v="Januari"/>
    <n v="2"/>
    <x v="2"/>
    <x v="442"/>
    <x v="442"/>
    <x v="1"/>
    <s v="United States"/>
    <s v="Jacksonville"/>
    <s v="North Carolina"/>
    <n v="28540"/>
    <x v="0"/>
    <x v="946"/>
    <x v="2"/>
    <x v="15"/>
    <x v="939"/>
    <n v="695.7"/>
    <n v="2"/>
    <n v="0.5"/>
    <n v="-27.827999999999975"/>
  </r>
  <r>
    <x v="1341"/>
    <s v="CA-2017-113481"/>
    <d v="2017-01-02T00:00:00"/>
    <n v="2017"/>
    <s v="Januari"/>
    <n v="2"/>
    <x v="2"/>
    <x v="442"/>
    <x v="442"/>
    <x v="1"/>
    <s v="United States"/>
    <s v="Jacksonville"/>
    <s v="North Carolina"/>
    <n v="28540"/>
    <x v="0"/>
    <x v="864"/>
    <x v="1"/>
    <x v="8"/>
    <x v="858"/>
    <n v="15.66"/>
    <n v="5"/>
    <n v="0.7"/>
    <n v="-12.527999999999995"/>
  </r>
  <r>
    <x v="1342"/>
    <s v="CA-2017-113481"/>
    <d v="2017-01-02T00:00:00"/>
    <n v="2017"/>
    <s v="Januari"/>
    <n v="2"/>
    <x v="2"/>
    <x v="442"/>
    <x v="442"/>
    <x v="1"/>
    <s v="United States"/>
    <s v="Jacksonville"/>
    <s v="North Carolina"/>
    <n v="28540"/>
    <x v="0"/>
    <x v="27"/>
    <x v="1"/>
    <x v="8"/>
    <x v="27"/>
    <n v="28.854000000000006"/>
    <n v="6"/>
    <n v="0.7"/>
    <n v="-21.159599999999998"/>
  </r>
  <r>
    <x v="1343"/>
    <s v="CA-2015-131758"/>
    <d v="2015-05-28T00:00:00"/>
    <n v="2015"/>
    <s v="Mei"/>
    <n v="28"/>
    <x v="1"/>
    <x v="41"/>
    <x v="41"/>
    <x v="0"/>
    <s v="United States"/>
    <s v="Freeport"/>
    <s v="New York"/>
    <n v="11520"/>
    <x v="3"/>
    <x v="947"/>
    <x v="1"/>
    <x v="6"/>
    <x v="940"/>
    <n v="47.82"/>
    <n v="3"/>
    <n v="0"/>
    <n v="14.345999999999995"/>
  </r>
  <r>
    <x v="1344"/>
    <s v="CA-2015-131758"/>
    <d v="2015-05-28T00:00:00"/>
    <n v="2015"/>
    <s v="Mei"/>
    <n v="28"/>
    <x v="1"/>
    <x v="41"/>
    <x v="41"/>
    <x v="0"/>
    <s v="United States"/>
    <s v="Freeport"/>
    <s v="New York"/>
    <n v="11520"/>
    <x v="3"/>
    <x v="948"/>
    <x v="1"/>
    <x v="2"/>
    <x v="941"/>
    <n v="13.049999999999999"/>
    <n v="5"/>
    <n v="0"/>
    <n v="6.0029999999999992"/>
  </r>
  <r>
    <x v="1345"/>
    <s v="CA-2014-118339"/>
    <d v="2014-03-17T00:00:00"/>
    <n v="2014"/>
    <s v="Maret"/>
    <n v="17"/>
    <x v="1"/>
    <x v="202"/>
    <x v="202"/>
    <x v="0"/>
    <s v="United States"/>
    <s v="Lakeville"/>
    <s v="Minnesota"/>
    <n v="55044"/>
    <x v="2"/>
    <x v="589"/>
    <x v="1"/>
    <x v="9"/>
    <x v="589"/>
    <n v="93.78"/>
    <n v="2"/>
    <n v="0"/>
    <n v="36.574200000000005"/>
  </r>
  <r>
    <x v="1346"/>
    <s v="CA-2014-118339"/>
    <d v="2014-03-17T00:00:00"/>
    <n v="2014"/>
    <s v="Maret"/>
    <n v="17"/>
    <x v="1"/>
    <x v="202"/>
    <x v="202"/>
    <x v="0"/>
    <s v="United States"/>
    <s v="Lakeville"/>
    <s v="Minnesota"/>
    <n v="55044"/>
    <x v="2"/>
    <x v="949"/>
    <x v="1"/>
    <x v="10"/>
    <x v="942"/>
    <n v="47.18"/>
    <n v="7"/>
    <n v="0"/>
    <n v="23.59"/>
  </r>
  <r>
    <x v="1347"/>
    <s v="CA-2014-118339"/>
    <d v="2014-03-17T00:00:00"/>
    <n v="2014"/>
    <s v="Maret"/>
    <n v="17"/>
    <x v="1"/>
    <x v="202"/>
    <x v="202"/>
    <x v="0"/>
    <s v="United States"/>
    <s v="Lakeville"/>
    <s v="Minnesota"/>
    <n v="55044"/>
    <x v="2"/>
    <x v="950"/>
    <x v="1"/>
    <x v="6"/>
    <x v="943"/>
    <n v="19.68"/>
    <n v="6"/>
    <n v="0"/>
    <n v="5.7071999999999976"/>
  </r>
  <r>
    <x v="1348"/>
    <s v="CA-2014-118339"/>
    <d v="2014-03-17T00:00:00"/>
    <n v="2014"/>
    <s v="Maret"/>
    <n v="17"/>
    <x v="1"/>
    <x v="202"/>
    <x v="202"/>
    <x v="0"/>
    <s v="United States"/>
    <s v="Lakeville"/>
    <s v="Minnesota"/>
    <n v="55044"/>
    <x v="2"/>
    <x v="951"/>
    <x v="1"/>
    <x v="8"/>
    <x v="944"/>
    <n v="53.4"/>
    <n v="10"/>
    <n v="0"/>
    <n v="25.097999999999999"/>
  </r>
  <r>
    <x v="1349"/>
    <s v="CA-2014-118339"/>
    <d v="2014-03-17T00:00:00"/>
    <n v="2014"/>
    <s v="Maret"/>
    <n v="17"/>
    <x v="1"/>
    <x v="202"/>
    <x v="202"/>
    <x v="0"/>
    <s v="United States"/>
    <s v="Lakeville"/>
    <s v="Minnesota"/>
    <n v="55044"/>
    <x v="2"/>
    <x v="952"/>
    <x v="1"/>
    <x v="8"/>
    <x v="945"/>
    <n v="35.880000000000003"/>
    <n v="6"/>
    <n v="0"/>
    <n v="17.2224"/>
  </r>
  <r>
    <x v="1350"/>
    <s v="CA-2014-153976"/>
    <d v="2014-10-03T00:00:00"/>
    <n v="2014"/>
    <s v="Oktober"/>
    <n v="3"/>
    <x v="0"/>
    <x v="443"/>
    <x v="443"/>
    <x v="0"/>
    <s v="United States"/>
    <s v="Evanston"/>
    <s v="Illinois"/>
    <n v="60201"/>
    <x v="2"/>
    <x v="812"/>
    <x v="0"/>
    <x v="1"/>
    <x v="809"/>
    <n v="258.279"/>
    <n v="3"/>
    <n v="0.3"/>
    <n v="-70.104300000000023"/>
  </r>
  <r>
    <x v="1351"/>
    <s v="CA-2016-162901"/>
    <d v="2016-03-28T00:00:00"/>
    <n v="2016"/>
    <s v="Maret"/>
    <n v="28"/>
    <x v="2"/>
    <x v="442"/>
    <x v="442"/>
    <x v="1"/>
    <s v="United States"/>
    <s v="Arlington"/>
    <s v="Virginia"/>
    <n v="22204"/>
    <x v="0"/>
    <x v="953"/>
    <x v="1"/>
    <x v="4"/>
    <x v="946"/>
    <n v="31.4"/>
    <n v="2"/>
    <n v="0"/>
    <n v="7.8500000000000014"/>
  </r>
  <r>
    <x v="1352"/>
    <s v="CA-2017-162978"/>
    <d v="2017-05-04T00:00:00"/>
    <n v="2017"/>
    <s v="Mei"/>
    <n v="4"/>
    <x v="1"/>
    <x v="352"/>
    <x v="352"/>
    <x v="1"/>
    <s v="United States"/>
    <s v="San Francisco"/>
    <s v="California"/>
    <n v="94109"/>
    <x v="1"/>
    <x v="521"/>
    <x v="2"/>
    <x v="7"/>
    <x v="521"/>
    <n v="183.96"/>
    <n v="5"/>
    <n v="0.2"/>
    <n v="20.695499999999988"/>
  </r>
  <r>
    <x v="1353"/>
    <s v="CA-2017-162978"/>
    <d v="2017-05-04T00:00:00"/>
    <n v="2017"/>
    <s v="Mei"/>
    <n v="4"/>
    <x v="1"/>
    <x v="352"/>
    <x v="352"/>
    <x v="1"/>
    <s v="United States"/>
    <s v="San Francisco"/>
    <s v="California"/>
    <n v="94109"/>
    <x v="1"/>
    <x v="707"/>
    <x v="1"/>
    <x v="10"/>
    <x v="706"/>
    <n v="17.61"/>
    <n v="3"/>
    <n v="0"/>
    <n v="8.4527999999999999"/>
  </r>
  <r>
    <x v="1354"/>
    <s v="CA-2017-162978"/>
    <d v="2017-05-04T00:00:00"/>
    <n v="2017"/>
    <s v="Mei"/>
    <n v="4"/>
    <x v="1"/>
    <x v="352"/>
    <x v="352"/>
    <x v="1"/>
    <s v="United States"/>
    <s v="San Francisco"/>
    <s v="California"/>
    <n v="94109"/>
    <x v="1"/>
    <x v="215"/>
    <x v="0"/>
    <x v="3"/>
    <x v="216"/>
    <n v="300.904"/>
    <n v="1"/>
    <n v="0.2"/>
    <n v="11.283900000000017"/>
  </r>
  <r>
    <x v="1355"/>
    <s v="US-2014-160444"/>
    <d v="2014-07-05T00:00:00"/>
    <n v="2014"/>
    <s v="Juli"/>
    <n v="5"/>
    <x v="3"/>
    <x v="419"/>
    <x v="419"/>
    <x v="0"/>
    <s v="United States"/>
    <s v="Houston"/>
    <s v="Texas"/>
    <n v="77036"/>
    <x v="2"/>
    <x v="196"/>
    <x v="1"/>
    <x v="4"/>
    <x v="197"/>
    <n v="220.77600000000001"/>
    <n v="3"/>
    <n v="0.2"/>
    <n v="-44.155200000000022"/>
  </r>
  <r>
    <x v="1356"/>
    <s v="US-2014-160444"/>
    <d v="2014-07-05T00:00:00"/>
    <n v="2014"/>
    <s v="Juli"/>
    <n v="5"/>
    <x v="3"/>
    <x v="419"/>
    <x v="419"/>
    <x v="0"/>
    <s v="United States"/>
    <s v="Houston"/>
    <s v="Texas"/>
    <n v="77036"/>
    <x v="2"/>
    <x v="911"/>
    <x v="1"/>
    <x v="4"/>
    <x v="903"/>
    <n v="281.42400000000004"/>
    <n v="11"/>
    <n v="0.2"/>
    <n v="-35.178000000000004"/>
  </r>
  <r>
    <x v="1357"/>
    <s v="CA-2016-145247"/>
    <d v="2016-05-05T00:00:00"/>
    <n v="2016"/>
    <s v="Mei"/>
    <n v="5"/>
    <x v="2"/>
    <x v="444"/>
    <x v="444"/>
    <x v="0"/>
    <s v="United States"/>
    <s v="Louisville"/>
    <s v="Kentucky"/>
    <n v="40214"/>
    <x v="0"/>
    <x v="954"/>
    <x v="1"/>
    <x v="10"/>
    <x v="947"/>
    <n v="79.14"/>
    <n v="3"/>
    <n v="0"/>
    <n v="36.404399999999995"/>
  </r>
  <r>
    <x v="1358"/>
    <s v="CA-2017-160045"/>
    <d v="2017-04-26T00:00:00"/>
    <n v="2017"/>
    <s v="April"/>
    <n v="26"/>
    <x v="2"/>
    <x v="445"/>
    <x v="445"/>
    <x v="0"/>
    <s v="United States"/>
    <s v="Fort Worth"/>
    <s v="Texas"/>
    <n v="76106"/>
    <x v="2"/>
    <x v="527"/>
    <x v="0"/>
    <x v="5"/>
    <x v="527"/>
    <n v="1.988"/>
    <n v="1"/>
    <n v="0.6"/>
    <n v="-1.4413"/>
  </r>
  <r>
    <x v="1359"/>
    <s v="US-2014-151925"/>
    <d v="2014-09-26T00:00:00"/>
    <n v="2014"/>
    <s v="September"/>
    <n v="26"/>
    <x v="0"/>
    <x v="446"/>
    <x v="446"/>
    <x v="0"/>
    <s v="United States"/>
    <s v="Los Angeles"/>
    <s v="California"/>
    <n v="90049"/>
    <x v="1"/>
    <x v="955"/>
    <x v="0"/>
    <x v="1"/>
    <x v="948"/>
    <n v="145.56800000000001"/>
    <n v="2"/>
    <n v="0.2"/>
    <n v="0"/>
  </r>
  <r>
    <x v="1360"/>
    <s v="CA-2017-125199"/>
    <d v="2017-10-19T00:00:00"/>
    <n v="2017"/>
    <s v="Oktober"/>
    <n v="19"/>
    <x v="1"/>
    <x v="447"/>
    <x v="447"/>
    <x v="1"/>
    <s v="United States"/>
    <s v="Philadelphia"/>
    <s v="Pennsylvania"/>
    <n v="19120"/>
    <x v="3"/>
    <x v="666"/>
    <x v="1"/>
    <x v="6"/>
    <x v="666"/>
    <n v="123.256"/>
    <n v="7"/>
    <n v="0.2"/>
    <n v="9.2441999999999993"/>
  </r>
  <r>
    <x v="1361"/>
    <s v="CA-2017-125199"/>
    <d v="2017-10-19T00:00:00"/>
    <n v="2017"/>
    <s v="Oktober"/>
    <n v="19"/>
    <x v="1"/>
    <x v="447"/>
    <x v="447"/>
    <x v="1"/>
    <s v="United States"/>
    <s v="Philadelphia"/>
    <s v="Pennsylvania"/>
    <n v="19120"/>
    <x v="3"/>
    <x v="956"/>
    <x v="1"/>
    <x v="10"/>
    <x v="949"/>
    <n v="23.680000000000003"/>
    <n v="4"/>
    <n v="0.2"/>
    <n v="7.3999999999999995"/>
  </r>
  <r>
    <x v="1362"/>
    <s v="CA-2017-125199"/>
    <d v="2017-10-19T00:00:00"/>
    <n v="2017"/>
    <s v="Oktober"/>
    <n v="19"/>
    <x v="1"/>
    <x v="447"/>
    <x v="447"/>
    <x v="1"/>
    <s v="United States"/>
    <s v="Philadelphia"/>
    <s v="Pennsylvania"/>
    <n v="19120"/>
    <x v="3"/>
    <x v="957"/>
    <x v="2"/>
    <x v="7"/>
    <x v="950"/>
    <n v="309.57600000000002"/>
    <n v="4"/>
    <n v="0.4"/>
    <n v="-56.755600000000015"/>
  </r>
  <r>
    <x v="1363"/>
    <s v="US-2017-155425"/>
    <d v="2017-11-10T00:00:00"/>
    <n v="2017"/>
    <s v="November"/>
    <n v="10"/>
    <x v="2"/>
    <x v="448"/>
    <x v="448"/>
    <x v="1"/>
    <s v="United States"/>
    <s v="Tucson"/>
    <s v="Arizona"/>
    <n v="85705"/>
    <x v="1"/>
    <x v="624"/>
    <x v="1"/>
    <x v="8"/>
    <x v="624"/>
    <n v="38.388000000000005"/>
    <n v="14"/>
    <n v="0.7"/>
    <n v="-25.591999999999999"/>
  </r>
  <r>
    <x v="1364"/>
    <s v="US-2017-155425"/>
    <d v="2017-11-10T00:00:00"/>
    <n v="2017"/>
    <s v="November"/>
    <n v="10"/>
    <x v="2"/>
    <x v="448"/>
    <x v="448"/>
    <x v="1"/>
    <s v="United States"/>
    <s v="Tucson"/>
    <s v="Arizona"/>
    <n v="85705"/>
    <x v="1"/>
    <x v="958"/>
    <x v="2"/>
    <x v="15"/>
    <x v="951"/>
    <n v="95.994000000000014"/>
    <n v="2"/>
    <n v="0.7"/>
    <n v="-63.995999999999981"/>
  </r>
  <r>
    <x v="1365"/>
    <s v="US-2017-155425"/>
    <d v="2017-11-10T00:00:00"/>
    <n v="2017"/>
    <s v="November"/>
    <n v="10"/>
    <x v="2"/>
    <x v="448"/>
    <x v="448"/>
    <x v="1"/>
    <s v="United States"/>
    <s v="Tucson"/>
    <s v="Arizona"/>
    <n v="85705"/>
    <x v="1"/>
    <x v="959"/>
    <x v="2"/>
    <x v="11"/>
    <x v="952"/>
    <n v="239.95200000000003"/>
    <n v="6"/>
    <n v="0.2"/>
    <n v="-35.992800000000038"/>
  </r>
  <r>
    <x v="1366"/>
    <s v="US-2017-155425"/>
    <d v="2017-11-10T00:00:00"/>
    <n v="2017"/>
    <s v="November"/>
    <n v="10"/>
    <x v="2"/>
    <x v="448"/>
    <x v="448"/>
    <x v="1"/>
    <s v="United States"/>
    <s v="Tucson"/>
    <s v="Arizona"/>
    <n v="85705"/>
    <x v="1"/>
    <x v="202"/>
    <x v="2"/>
    <x v="7"/>
    <x v="203"/>
    <n v="201.584"/>
    <n v="2"/>
    <n v="0.2"/>
    <n v="15.118800000000007"/>
  </r>
  <r>
    <x v="1367"/>
    <s v="US-2017-155425"/>
    <d v="2017-11-10T00:00:00"/>
    <n v="2017"/>
    <s v="November"/>
    <n v="10"/>
    <x v="2"/>
    <x v="448"/>
    <x v="448"/>
    <x v="1"/>
    <s v="United States"/>
    <s v="Tucson"/>
    <s v="Arizona"/>
    <n v="85705"/>
    <x v="1"/>
    <x v="299"/>
    <x v="0"/>
    <x v="1"/>
    <x v="299"/>
    <n v="899.13600000000008"/>
    <n v="4"/>
    <n v="0.2"/>
    <n v="-146.10960000000014"/>
  </r>
  <r>
    <x v="1368"/>
    <s v="CA-2017-133249"/>
    <d v="2017-07-08T00:00:00"/>
    <n v="2017"/>
    <s v="Juli"/>
    <n v="8"/>
    <x v="2"/>
    <x v="449"/>
    <x v="449"/>
    <x v="2"/>
    <s v="United States"/>
    <s v="Pico Rivera"/>
    <s v="California"/>
    <n v="90660"/>
    <x v="1"/>
    <x v="287"/>
    <x v="0"/>
    <x v="5"/>
    <x v="287"/>
    <n v="145.9"/>
    <n v="5"/>
    <n v="0"/>
    <n v="62.736999999999995"/>
  </r>
  <r>
    <x v="1369"/>
    <s v="US-2015-103471"/>
    <d v="2015-12-24T00:00:00"/>
    <n v="2015"/>
    <s v="Desember"/>
    <n v="24"/>
    <x v="1"/>
    <x v="439"/>
    <x v="439"/>
    <x v="0"/>
    <s v="United States"/>
    <s v="Colorado Springs"/>
    <s v="Colorado"/>
    <n v="80906"/>
    <x v="1"/>
    <x v="178"/>
    <x v="0"/>
    <x v="0"/>
    <x v="179"/>
    <n v="590.05800000000011"/>
    <n v="7"/>
    <n v="0.7"/>
    <n v="-786.74400000000026"/>
  </r>
  <r>
    <x v="1370"/>
    <s v="US-2015-103471"/>
    <d v="2015-12-24T00:00:00"/>
    <n v="2015"/>
    <s v="Desember"/>
    <n v="24"/>
    <x v="1"/>
    <x v="439"/>
    <x v="439"/>
    <x v="0"/>
    <s v="United States"/>
    <s v="Colorado Springs"/>
    <s v="Colorado"/>
    <n v="80906"/>
    <x v="1"/>
    <x v="628"/>
    <x v="1"/>
    <x v="6"/>
    <x v="628"/>
    <n v="14.04"/>
    <n v="3"/>
    <n v="0.2"/>
    <n v="1.5794999999999986"/>
  </r>
  <r>
    <x v="1371"/>
    <s v="CA-2017-136672"/>
    <d v="2017-03-07T00:00:00"/>
    <n v="2017"/>
    <s v="Maret"/>
    <n v="7"/>
    <x v="1"/>
    <x v="450"/>
    <x v="450"/>
    <x v="2"/>
    <s v="United States"/>
    <s v="Clinton"/>
    <s v="Maryland"/>
    <n v="20735"/>
    <x v="3"/>
    <x v="960"/>
    <x v="2"/>
    <x v="11"/>
    <x v="953"/>
    <n v="49.08"/>
    <n v="3"/>
    <n v="0"/>
    <n v="4.9079999999999977"/>
  </r>
  <r>
    <x v="1372"/>
    <s v="US-2014-157021"/>
    <d v="2014-04-01T00:00:00"/>
    <n v="2014"/>
    <s v="April"/>
    <n v="1"/>
    <x v="0"/>
    <x v="27"/>
    <x v="27"/>
    <x v="0"/>
    <s v="United States"/>
    <s v="Vallejo"/>
    <s v="California"/>
    <n v="94591"/>
    <x v="1"/>
    <x v="579"/>
    <x v="1"/>
    <x v="2"/>
    <x v="579"/>
    <n v="29.6"/>
    <n v="2"/>
    <n v="0"/>
    <n v="14.8"/>
  </r>
  <r>
    <x v="1373"/>
    <s v="US-2014-157021"/>
    <d v="2014-04-01T00:00:00"/>
    <n v="2014"/>
    <s v="April"/>
    <n v="1"/>
    <x v="0"/>
    <x v="27"/>
    <x v="27"/>
    <x v="0"/>
    <s v="United States"/>
    <s v="Vallejo"/>
    <s v="California"/>
    <n v="94591"/>
    <x v="1"/>
    <x v="961"/>
    <x v="1"/>
    <x v="8"/>
    <x v="954"/>
    <n v="17.088000000000001"/>
    <n v="4"/>
    <n v="0.2"/>
    <n v="5.5535999999999994"/>
  </r>
  <r>
    <x v="1374"/>
    <s v="CA-2015-120362"/>
    <d v="2015-09-14T00:00:00"/>
    <n v="2015"/>
    <s v="September"/>
    <n v="14"/>
    <x v="1"/>
    <x v="244"/>
    <x v="244"/>
    <x v="0"/>
    <s v="United States"/>
    <s v="Provo"/>
    <s v="Utah"/>
    <n v="84604"/>
    <x v="1"/>
    <x v="962"/>
    <x v="0"/>
    <x v="3"/>
    <x v="955"/>
    <n v="912.75"/>
    <n v="5"/>
    <n v="0"/>
    <n v="118.65750000000006"/>
  </r>
  <r>
    <x v="1375"/>
    <s v="CA-2014-126361"/>
    <d v="2014-08-04T00:00:00"/>
    <n v="2014"/>
    <s v="Agustus"/>
    <n v="4"/>
    <x v="0"/>
    <x v="104"/>
    <x v="104"/>
    <x v="0"/>
    <s v="United States"/>
    <s v="Pleasant Grove"/>
    <s v="Utah"/>
    <n v="84062"/>
    <x v="1"/>
    <x v="963"/>
    <x v="1"/>
    <x v="9"/>
    <x v="956"/>
    <n v="1089.75"/>
    <n v="3"/>
    <n v="0"/>
    <n v="305.13000000000011"/>
  </r>
  <r>
    <x v="1376"/>
    <s v="CA-2014-126361"/>
    <d v="2014-08-04T00:00:00"/>
    <n v="2014"/>
    <s v="Agustus"/>
    <n v="4"/>
    <x v="0"/>
    <x v="104"/>
    <x v="104"/>
    <x v="0"/>
    <s v="United States"/>
    <s v="Pleasant Grove"/>
    <s v="Utah"/>
    <n v="84062"/>
    <x v="1"/>
    <x v="964"/>
    <x v="1"/>
    <x v="10"/>
    <x v="957"/>
    <n v="447.84"/>
    <n v="8"/>
    <n v="0"/>
    <n v="219.44159999999999"/>
  </r>
  <r>
    <x v="1377"/>
    <s v="CA-2014-126361"/>
    <d v="2014-08-04T00:00:00"/>
    <n v="2014"/>
    <s v="Agustus"/>
    <n v="4"/>
    <x v="0"/>
    <x v="104"/>
    <x v="104"/>
    <x v="0"/>
    <s v="United States"/>
    <s v="Pleasant Grove"/>
    <s v="Utah"/>
    <n v="84062"/>
    <x v="1"/>
    <x v="965"/>
    <x v="1"/>
    <x v="6"/>
    <x v="958"/>
    <n v="16.399999999999999"/>
    <n v="5"/>
    <n v="0"/>
    <n v="4.2639999999999993"/>
  </r>
  <r>
    <x v="1378"/>
    <s v="CA-2014-126361"/>
    <d v="2014-08-04T00:00:00"/>
    <n v="2014"/>
    <s v="Agustus"/>
    <n v="4"/>
    <x v="0"/>
    <x v="104"/>
    <x v="104"/>
    <x v="0"/>
    <s v="United States"/>
    <s v="Pleasant Grove"/>
    <s v="Utah"/>
    <n v="84062"/>
    <x v="1"/>
    <x v="966"/>
    <x v="2"/>
    <x v="7"/>
    <x v="959"/>
    <n v="399.96000000000004"/>
    <n v="5"/>
    <n v="0.2"/>
    <n v="34.996499999999969"/>
  </r>
  <r>
    <x v="1379"/>
    <s v="CA-2014-126361"/>
    <d v="2014-08-04T00:00:00"/>
    <n v="2014"/>
    <s v="Agustus"/>
    <n v="4"/>
    <x v="0"/>
    <x v="104"/>
    <x v="104"/>
    <x v="0"/>
    <s v="United States"/>
    <s v="Pleasant Grove"/>
    <s v="Utah"/>
    <n v="84062"/>
    <x v="1"/>
    <x v="967"/>
    <x v="1"/>
    <x v="4"/>
    <x v="960"/>
    <n v="158.9"/>
    <n v="5"/>
    <n v="0"/>
    <n v="7.9449999999999932"/>
  </r>
  <r>
    <x v="1380"/>
    <s v="CA-2014-126361"/>
    <d v="2014-08-04T00:00:00"/>
    <n v="2014"/>
    <s v="Agustus"/>
    <n v="4"/>
    <x v="0"/>
    <x v="104"/>
    <x v="104"/>
    <x v="0"/>
    <s v="United States"/>
    <s v="Pleasant Grove"/>
    <s v="Utah"/>
    <n v="84062"/>
    <x v="1"/>
    <x v="91"/>
    <x v="1"/>
    <x v="8"/>
    <x v="91"/>
    <n v="13.184000000000001"/>
    <n v="1"/>
    <n v="0.2"/>
    <n v="4.7792000000000003"/>
  </r>
  <r>
    <x v="1381"/>
    <s v="US-2016-100566"/>
    <d v="2016-09-03T00:00:00"/>
    <n v="2016"/>
    <s v="September"/>
    <n v="3"/>
    <x v="1"/>
    <x v="451"/>
    <x v="451"/>
    <x v="2"/>
    <s v="United States"/>
    <s v="Aurora"/>
    <s v="Illinois"/>
    <n v="60505"/>
    <x v="2"/>
    <x v="583"/>
    <x v="0"/>
    <x v="5"/>
    <x v="583"/>
    <n v="83.951999999999998"/>
    <n v="3"/>
    <n v="0.6"/>
    <n v="-90.24839999999999"/>
  </r>
  <r>
    <x v="1382"/>
    <s v="US-2016-108504"/>
    <d v="2016-02-05T00:00:00"/>
    <n v="2016"/>
    <s v="Februari"/>
    <n v="5"/>
    <x v="3"/>
    <x v="452"/>
    <x v="452"/>
    <x v="2"/>
    <s v="United States"/>
    <s v="Smyrna"/>
    <s v="Georgia"/>
    <n v="30080"/>
    <x v="0"/>
    <x v="871"/>
    <x v="1"/>
    <x v="4"/>
    <x v="865"/>
    <n v="80.98"/>
    <n v="1"/>
    <n v="0"/>
    <n v="1.6196000000000055"/>
  </r>
  <r>
    <x v="1383"/>
    <s v="US-2016-108504"/>
    <d v="2016-02-05T00:00:00"/>
    <n v="2016"/>
    <s v="Februari"/>
    <n v="5"/>
    <x v="3"/>
    <x v="452"/>
    <x v="452"/>
    <x v="2"/>
    <s v="United States"/>
    <s v="Smyrna"/>
    <s v="Georgia"/>
    <n v="30080"/>
    <x v="0"/>
    <x v="968"/>
    <x v="1"/>
    <x v="10"/>
    <x v="961"/>
    <n v="348.84"/>
    <n v="9"/>
    <n v="0"/>
    <n v="170.9316"/>
  </r>
  <r>
    <x v="1384"/>
    <s v="US-2016-108504"/>
    <d v="2016-02-05T00:00:00"/>
    <n v="2016"/>
    <s v="Februari"/>
    <n v="5"/>
    <x v="3"/>
    <x v="452"/>
    <x v="452"/>
    <x v="2"/>
    <s v="United States"/>
    <s v="Smyrna"/>
    <s v="Georgia"/>
    <n v="30080"/>
    <x v="0"/>
    <x v="969"/>
    <x v="1"/>
    <x v="13"/>
    <x v="962"/>
    <n v="9.4499999999999993"/>
    <n v="5"/>
    <n v="0"/>
    <n v="0.18900000000000028"/>
  </r>
  <r>
    <x v="1385"/>
    <s v="US-2016-108504"/>
    <d v="2016-02-05T00:00:00"/>
    <n v="2016"/>
    <s v="Februari"/>
    <n v="5"/>
    <x v="3"/>
    <x v="452"/>
    <x v="452"/>
    <x v="2"/>
    <s v="United States"/>
    <s v="Smyrna"/>
    <s v="Georgia"/>
    <n v="30080"/>
    <x v="0"/>
    <x v="267"/>
    <x v="0"/>
    <x v="5"/>
    <x v="963"/>
    <n v="18.84"/>
    <n v="3"/>
    <n v="0"/>
    <n v="7.1592000000000002"/>
  </r>
  <r>
    <x v="1386"/>
    <s v="US-2016-108504"/>
    <d v="2016-02-05T00:00:00"/>
    <n v="2016"/>
    <s v="Februari"/>
    <n v="5"/>
    <x v="3"/>
    <x v="452"/>
    <x v="452"/>
    <x v="2"/>
    <s v="United States"/>
    <s v="Smyrna"/>
    <s v="Georgia"/>
    <n v="30080"/>
    <x v="0"/>
    <x v="574"/>
    <x v="0"/>
    <x v="0"/>
    <x v="574"/>
    <n v="239.98"/>
    <n v="2"/>
    <n v="0"/>
    <n v="52.795599999999979"/>
  </r>
  <r>
    <x v="1387"/>
    <s v="US-2016-108504"/>
    <d v="2016-02-05T00:00:00"/>
    <n v="2016"/>
    <s v="Februari"/>
    <n v="5"/>
    <x v="3"/>
    <x v="452"/>
    <x v="452"/>
    <x v="2"/>
    <s v="United States"/>
    <s v="Smyrna"/>
    <s v="Georgia"/>
    <n v="30080"/>
    <x v="0"/>
    <x v="970"/>
    <x v="1"/>
    <x v="12"/>
    <x v="964"/>
    <n v="167.96"/>
    <n v="2"/>
    <n v="0"/>
    <n v="78.941199999999995"/>
  </r>
  <r>
    <x v="1388"/>
    <s v="US-2016-108504"/>
    <d v="2016-02-05T00:00:00"/>
    <n v="2016"/>
    <s v="Februari"/>
    <n v="5"/>
    <x v="3"/>
    <x v="452"/>
    <x v="452"/>
    <x v="2"/>
    <s v="United States"/>
    <s v="Smyrna"/>
    <s v="Georgia"/>
    <n v="30080"/>
    <x v="0"/>
    <x v="139"/>
    <x v="2"/>
    <x v="7"/>
    <x v="140"/>
    <n v="104.85000000000001"/>
    <n v="3"/>
    <n v="0"/>
    <n v="28.309500000000007"/>
  </r>
  <r>
    <x v="1389"/>
    <s v="US-2016-108504"/>
    <d v="2016-02-05T00:00:00"/>
    <n v="2016"/>
    <s v="Februari"/>
    <n v="5"/>
    <x v="3"/>
    <x v="452"/>
    <x v="452"/>
    <x v="2"/>
    <s v="United States"/>
    <s v="Smyrna"/>
    <s v="Georgia"/>
    <n v="30080"/>
    <x v="0"/>
    <x v="297"/>
    <x v="2"/>
    <x v="7"/>
    <x v="297"/>
    <n v="484.83000000000004"/>
    <n v="3"/>
    <n v="0"/>
    <n v="126.05580000000002"/>
  </r>
  <r>
    <x v="1390"/>
    <s v="US-2016-108504"/>
    <d v="2016-02-05T00:00:00"/>
    <n v="2016"/>
    <s v="Februari"/>
    <n v="5"/>
    <x v="3"/>
    <x v="452"/>
    <x v="452"/>
    <x v="2"/>
    <s v="United States"/>
    <s v="Smyrna"/>
    <s v="Georgia"/>
    <n v="30080"/>
    <x v="0"/>
    <x v="447"/>
    <x v="1"/>
    <x v="10"/>
    <x v="447"/>
    <n v="122.97"/>
    <n v="3"/>
    <n v="0"/>
    <n v="60.255300000000005"/>
  </r>
  <r>
    <x v="1391"/>
    <s v="US-2016-108504"/>
    <d v="2016-02-05T00:00:00"/>
    <n v="2016"/>
    <s v="Februari"/>
    <n v="5"/>
    <x v="3"/>
    <x v="452"/>
    <x v="452"/>
    <x v="2"/>
    <s v="United States"/>
    <s v="Smyrna"/>
    <s v="Georgia"/>
    <n v="30080"/>
    <x v="0"/>
    <x v="232"/>
    <x v="1"/>
    <x v="4"/>
    <x v="233"/>
    <n v="154.44"/>
    <n v="3"/>
    <n v="0"/>
    <n v="1.5444000000000031"/>
  </r>
  <r>
    <x v="1392"/>
    <s v="US-2016-108504"/>
    <d v="2016-02-05T00:00:00"/>
    <n v="2016"/>
    <s v="Februari"/>
    <n v="5"/>
    <x v="3"/>
    <x v="452"/>
    <x v="452"/>
    <x v="2"/>
    <s v="United States"/>
    <s v="Smyrna"/>
    <s v="Georgia"/>
    <n v="30080"/>
    <x v="0"/>
    <x v="62"/>
    <x v="1"/>
    <x v="10"/>
    <x v="62"/>
    <n v="342.37"/>
    <n v="7"/>
    <n v="0"/>
    <n v="160.91389999999998"/>
  </r>
  <r>
    <x v="1393"/>
    <s v="CA-2017-124828"/>
    <d v="2017-07-03T00:00:00"/>
    <n v="2017"/>
    <s v="Juli"/>
    <n v="3"/>
    <x v="2"/>
    <x v="453"/>
    <x v="453"/>
    <x v="1"/>
    <s v="United States"/>
    <s v="Burlington"/>
    <s v="North Carolina"/>
    <n v="27217"/>
    <x v="0"/>
    <x v="181"/>
    <x v="1"/>
    <x v="6"/>
    <x v="182"/>
    <n v="9.5519999999999996"/>
    <n v="3"/>
    <n v="0.2"/>
    <n v="1.5521999999999991"/>
  </r>
  <r>
    <x v="1394"/>
    <s v="US-2017-117247"/>
    <d v="2017-10-09T00:00:00"/>
    <n v="2017"/>
    <s v="Oktober"/>
    <n v="9"/>
    <x v="1"/>
    <x v="316"/>
    <x v="316"/>
    <x v="1"/>
    <s v="United States"/>
    <s v="Aurora"/>
    <s v="Illinois"/>
    <n v="60505"/>
    <x v="2"/>
    <x v="971"/>
    <x v="0"/>
    <x v="3"/>
    <x v="965"/>
    <n v="652.45000000000005"/>
    <n v="5"/>
    <n v="0.5"/>
    <n v="-430.61700000000019"/>
  </r>
  <r>
    <x v="1395"/>
    <s v="US-2017-117247"/>
    <d v="2017-10-09T00:00:00"/>
    <n v="2017"/>
    <s v="Oktober"/>
    <n v="9"/>
    <x v="1"/>
    <x v="316"/>
    <x v="316"/>
    <x v="1"/>
    <s v="United States"/>
    <s v="Aurora"/>
    <s v="Illinois"/>
    <n v="60505"/>
    <x v="2"/>
    <x v="972"/>
    <x v="0"/>
    <x v="3"/>
    <x v="966"/>
    <n v="66.644999999999996"/>
    <n v="3"/>
    <n v="0.5"/>
    <n v="-42.652799999999999"/>
  </r>
  <r>
    <x v="1396"/>
    <s v="CA-2016-124485"/>
    <d v="2016-11-24T00:00:00"/>
    <n v="2016"/>
    <s v="November"/>
    <n v="24"/>
    <x v="2"/>
    <x v="396"/>
    <x v="396"/>
    <x v="0"/>
    <s v="United States"/>
    <s v="New York City"/>
    <s v="New York"/>
    <n v="10035"/>
    <x v="3"/>
    <x v="973"/>
    <x v="1"/>
    <x v="8"/>
    <x v="967"/>
    <n v="17.216000000000001"/>
    <n v="4"/>
    <n v="0.2"/>
    <n v="6.025599999999999"/>
  </r>
  <r>
    <x v="1397"/>
    <s v="CA-2016-124485"/>
    <d v="2016-11-24T00:00:00"/>
    <n v="2016"/>
    <s v="November"/>
    <n v="24"/>
    <x v="2"/>
    <x v="396"/>
    <x v="396"/>
    <x v="0"/>
    <s v="United States"/>
    <s v="New York City"/>
    <s v="New York"/>
    <n v="10035"/>
    <x v="3"/>
    <x v="609"/>
    <x v="1"/>
    <x v="10"/>
    <x v="609"/>
    <n v="11.56"/>
    <n v="2"/>
    <n v="0"/>
    <n v="5.6644000000000005"/>
  </r>
  <r>
    <x v="1398"/>
    <s v="CA-2016-124485"/>
    <d v="2016-11-24T00:00:00"/>
    <n v="2016"/>
    <s v="November"/>
    <n v="24"/>
    <x v="2"/>
    <x v="396"/>
    <x v="396"/>
    <x v="0"/>
    <s v="United States"/>
    <s v="New York City"/>
    <s v="New York"/>
    <n v="10035"/>
    <x v="3"/>
    <x v="176"/>
    <x v="2"/>
    <x v="11"/>
    <x v="177"/>
    <n v="88.4"/>
    <n v="4"/>
    <n v="0"/>
    <n v="11.492000000000004"/>
  </r>
  <r>
    <x v="1399"/>
    <s v="CA-2016-124485"/>
    <d v="2016-11-24T00:00:00"/>
    <n v="2016"/>
    <s v="November"/>
    <n v="24"/>
    <x v="2"/>
    <x v="396"/>
    <x v="396"/>
    <x v="0"/>
    <s v="United States"/>
    <s v="New York City"/>
    <s v="New York"/>
    <n v="10035"/>
    <x v="3"/>
    <x v="974"/>
    <x v="1"/>
    <x v="10"/>
    <x v="968"/>
    <n v="6.48"/>
    <n v="1"/>
    <n v="0"/>
    <n v="3.1104000000000003"/>
  </r>
  <r>
    <x v="1400"/>
    <s v="CA-2016-159212"/>
    <d v="2016-11-01T00:00:00"/>
    <n v="2016"/>
    <s v="November"/>
    <n v="1"/>
    <x v="1"/>
    <x v="454"/>
    <x v="454"/>
    <x v="2"/>
    <s v="United States"/>
    <s v="Salem"/>
    <s v="Virginia"/>
    <n v="24153"/>
    <x v="0"/>
    <x v="47"/>
    <x v="2"/>
    <x v="7"/>
    <x v="47"/>
    <n v="21.8"/>
    <n v="2"/>
    <n v="0"/>
    <n v="6.104000000000001"/>
  </r>
  <r>
    <x v="1401"/>
    <s v="CA-2016-159212"/>
    <d v="2016-11-01T00:00:00"/>
    <n v="2016"/>
    <s v="November"/>
    <n v="1"/>
    <x v="1"/>
    <x v="454"/>
    <x v="454"/>
    <x v="2"/>
    <s v="United States"/>
    <s v="Salem"/>
    <s v="Virginia"/>
    <n v="24153"/>
    <x v="0"/>
    <x v="556"/>
    <x v="1"/>
    <x v="12"/>
    <x v="555"/>
    <n v="251.79000000000002"/>
    <n v="3"/>
    <n v="0"/>
    <n v="118.34129999999999"/>
  </r>
  <r>
    <x v="1402"/>
    <s v="US-2016-161396"/>
    <d v="2016-04-19T00:00:00"/>
    <n v="2016"/>
    <s v="April"/>
    <n v="19"/>
    <x v="1"/>
    <x v="39"/>
    <x v="39"/>
    <x v="2"/>
    <s v="United States"/>
    <s v="Columbus"/>
    <s v="Ohio"/>
    <n v="43229"/>
    <x v="3"/>
    <x v="975"/>
    <x v="0"/>
    <x v="3"/>
    <x v="969"/>
    <n v="205.17599999999999"/>
    <n v="2"/>
    <n v="0.4"/>
    <n v="-58.133199999999988"/>
  </r>
  <r>
    <x v="1403"/>
    <s v="US-2016-161396"/>
    <d v="2016-04-19T00:00:00"/>
    <n v="2016"/>
    <s v="April"/>
    <n v="19"/>
    <x v="1"/>
    <x v="39"/>
    <x v="39"/>
    <x v="2"/>
    <s v="United States"/>
    <s v="Columbus"/>
    <s v="Ohio"/>
    <n v="43229"/>
    <x v="3"/>
    <x v="976"/>
    <x v="1"/>
    <x v="10"/>
    <x v="970"/>
    <n v="419.4"/>
    <n v="5"/>
    <n v="0.2"/>
    <n v="146.79"/>
  </r>
  <r>
    <x v="1404"/>
    <s v="US-2014-118486"/>
    <d v="2014-04-06T00:00:00"/>
    <n v="2014"/>
    <s v="April"/>
    <n v="6"/>
    <x v="2"/>
    <x v="174"/>
    <x v="174"/>
    <x v="2"/>
    <s v="United States"/>
    <s v="Philadelphia"/>
    <s v="Pennsylvania"/>
    <n v="19143"/>
    <x v="3"/>
    <x v="505"/>
    <x v="1"/>
    <x v="14"/>
    <x v="505"/>
    <n v="10.304000000000002"/>
    <n v="1"/>
    <n v="0.2"/>
    <n v="-2.1896000000000004"/>
  </r>
  <r>
    <x v="1405"/>
    <s v="US-2014-118486"/>
    <d v="2014-04-06T00:00:00"/>
    <n v="2014"/>
    <s v="April"/>
    <n v="6"/>
    <x v="2"/>
    <x v="174"/>
    <x v="174"/>
    <x v="2"/>
    <s v="United States"/>
    <s v="Philadelphia"/>
    <s v="Pennsylvania"/>
    <n v="19143"/>
    <x v="3"/>
    <x v="977"/>
    <x v="0"/>
    <x v="3"/>
    <x v="832"/>
    <n v="154.76400000000001"/>
    <n v="3"/>
    <n v="0.4"/>
    <n v="-36.11160000000001"/>
  </r>
  <r>
    <x v="1406"/>
    <s v="US-2014-118486"/>
    <d v="2014-04-06T00:00:00"/>
    <n v="2014"/>
    <s v="April"/>
    <n v="6"/>
    <x v="2"/>
    <x v="174"/>
    <x v="174"/>
    <x v="2"/>
    <s v="United States"/>
    <s v="Philadelphia"/>
    <s v="Pennsylvania"/>
    <n v="19143"/>
    <x v="3"/>
    <x v="171"/>
    <x v="2"/>
    <x v="11"/>
    <x v="172"/>
    <n v="116.78399999999999"/>
    <n v="2"/>
    <n v="0.2"/>
    <n v="21.896999999999991"/>
  </r>
  <r>
    <x v="1407"/>
    <s v="CA-2016-130407"/>
    <d v="2016-09-02T00:00:00"/>
    <n v="2016"/>
    <s v="September"/>
    <n v="2"/>
    <x v="1"/>
    <x v="30"/>
    <x v="30"/>
    <x v="0"/>
    <s v="United States"/>
    <s v="New York City"/>
    <s v="New York"/>
    <n v="10024"/>
    <x v="3"/>
    <x v="978"/>
    <x v="1"/>
    <x v="6"/>
    <x v="971"/>
    <n v="75.48"/>
    <n v="2"/>
    <n v="0"/>
    <n v="19.6248"/>
  </r>
  <r>
    <x v="1408"/>
    <s v="CA-2016-130407"/>
    <d v="2016-09-02T00:00:00"/>
    <n v="2016"/>
    <s v="September"/>
    <n v="2"/>
    <x v="1"/>
    <x v="30"/>
    <x v="30"/>
    <x v="0"/>
    <s v="United States"/>
    <s v="New York City"/>
    <s v="New York"/>
    <n v="10024"/>
    <x v="3"/>
    <x v="296"/>
    <x v="0"/>
    <x v="5"/>
    <x v="296"/>
    <n v="39.979999999999997"/>
    <n v="2"/>
    <n v="0"/>
    <n v="9.9949999999999974"/>
  </r>
  <r>
    <x v="1409"/>
    <s v="US-2016-122245"/>
    <d v="2016-09-25T00:00:00"/>
    <n v="2016"/>
    <s v="September"/>
    <n v="25"/>
    <x v="1"/>
    <x v="455"/>
    <x v="455"/>
    <x v="0"/>
    <s v="United States"/>
    <s v="Phoenix"/>
    <s v="Arizona"/>
    <n v="85023"/>
    <x v="1"/>
    <x v="736"/>
    <x v="0"/>
    <x v="3"/>
    <x v="735"/>
    <n v="393.16500000000002"/>
    <n v="3"/>
    <n v="0.5"/>
    <n v="-204.44580000000005"/>
  </r>
  <r>
    <x v="1410"/>
    <s v="CA-2017-105144"/>
    <d v="2017-11-04T00:00:00"/>
    <n v="2017"/>
    <s v="November"/>
    <n v="4"/>
    <x v="1"/>
    <x v="449"/>
    <x v="449"/>
    <x v="2"/>
    <s v="United States"/>
    <s v="Grand Prairie"/>
    <s v="Texas"/>
    <n v="75051"/>
    <x v="2"/>
    <x v="429"/>
    <x v="1"/>
    <x v="2"/>
    <x v="429"/>
    <n v="23.680000000000003"/>
    <n v="2"/>
    <n v="0.2"/>
    <n v="8.879999999999999"/>
  </r>
  <r>
    <x v="1411"/>
    <s v="CA-2016-136329"/>
    <d v="2016-07-09T00:00:00"/>
    <n v="2016"/>
    <s v="Juli"/>
    <n v="9"/>
    <x v="1"/>
    <x v="63"/>
    <x v="63"/>
    <x v="1"/>
    <s v="United States"/>
    <s v="New York City"/>
    <s v="New York"/>
    <n v="10035"/>
    <x v="3"/>
    <x v="629"/>
    <x v="0"/>
    <x v="1"/>
    <x v="629"/>
    <n v="408.00599999999997"/>
    <n v="2"/>
    <n v="0.1"/>
    <n v="72.534400000000005"/>
  </r>
  <r>
    <x v="1412"/>
    <s v="CA-2016-136329"/>
    <d v="2016-07-09T00:00:00"/>
    <n v="2016"/>
    <s v="Juli"/>
    <n v="9"/>
    <x v="1"/>
    <x v="63"/>
    <x v="63"/>
    <x v="1"/>
    <s v="United States"/>
    <s v="New York City"/>
    <s v="New York"/>
    <n v="10035"/>
    <x v="3"/>
    <x v="479"/>
    <x v="0"/>
    <x v="5"/>
    <x v="480"/>
    <n v="165.28"/>
    <n v="4"/>
    <n v="0"/>
    <n v="14.875200000000007"/>
  </r>
  <r>
    <x v="1413"/>
    <s v="CA-2014-146640"/>
    <d v="2014-06-30T00:00:00"/>
    <n v="2014"/>
    <s v="Juni"/>
    <n v="30"/>
    <x v="1"/>
    <x v="456"/>
    <x v="456"/>
    <x v="0"/>
    <s v="United States"/>
    <s v="New York City"/>
    <s v="New York"/>
    <n v="10024"/>
    <x v="3"/>
    <x v="979"/>
    <x v="1"/>
    <x v="8"/>
    <x v="972"/>
    <n v="334.76800000000003"/>
    <n v="7"/>
    <n v="0.2"/>
    <n v="108.79959999999997"/>
  </r>
  <r>
    <x v="1414"/>
    <s v="CA-2017-115994"/>
    <d v="2017-01-28T00:00:00"/>
    <n v="2017"/>
    <s v="Januari"/>
    <n v="28"/>
    <x v="0"/>
    <x v="457"/>
    <x v="457"/>
    <x v="2"/>
    <s v="United States"/>
    <s v="Costa Mesa"/>
    <s v="California"/>
    <n v="92627"/>
    <x v="1"/>
    <x v="914"/>
    <x v="2"/>
    <x v="11"/>
    <x v="906"/>
    <n v="239.96999999999997"/>
    <n v="3"/>
    <n v="0"/>
    <n v="26.39670000000001"/>
  </r>
  <r>
    <x v="1415"/>
    <s v="CA-2017-115994"/>
    <d v="2017-01-28T00:00:00"/>
    <n v="2017"/>
    <s v="Januari"/>
    <n v="28"/>
    <x v="0"/>
    <x v="457"/>
    <x v="457"/>
    <x v="2"/>
    <s v="United States"/>
    <s v="Costa Mesa"/>
    <s v="California"/>
    <n v="92627"/>
    <x v="1"/>
    <x v="980"/>
    <x v="0"/>
    <x v="5"/>
    <x v="973"/>
    <n v="37.74"/>
    <n v="3"/>
    <n v="0"/>
    <n v="12.831599999999996"/>
  </r>
  <r>
    <x v="1416"/>
    <s v="CA-2015-126697"/>
    <d v="2015-09-21T00:00:00"/>
    <n v="2015"/>
    <s v="September"/>
    <n v="21"/>
    <x v="2"/>
    <x v="458"/>
    <x v="458"/>
    <x v="1"/>
    <s v="United States"/>
    <s v="Houston"/>
    <s v="Texas"/>
    <n v="77041"/>
    <x v="2"/>
    <x v="981"/>
    <x v="2"/>
    <x v="7"/>
    <x v="974"/>
    <n v="946.34400000000005"/>
    <n v="7"/>
    <n v="0.2"/>
    <n v="118.29299999999989"/>
  </r>
  <r>
    <x v="1417"/>
    <s v="CA-2015-126697"/>
    <d v="2015-09-21T00:00:00"/>
    <n v="2015"/>
    <s v="September"/>
    <n v="21"/>
    <x v="2"/>
    <x v="458"/>
    <x v="458"/>
    <x v="1"/>
    <s v="United States"/>
    <s v="Houston"/>
    <s v="Texas"/>
    <n v="77041"/>
    <x v="2"/>
    <x v="725"/>
    <x v="2"/>
    <x v="11"/>
    <x v="724"/>
    <n v="151.20000000000002"/>
    <n v="3"/>
    <n v="0.2"/>
    <n v="32.130000000000003"/>
  </r>
  <r>
    <x v="1418"/>
    <s v="CA-2015-126697"/>
    <d v="2015-09-21T00:00:00"/>
    <n v="2015"/>
    <s v="September"/>
    <n v="21"/>
    <x v="2"/>
    <x v="458"/>
    <x v="458"/>
    <x v="1"/>
    <s v="United States"/>
    <s v="Houston"/>
    <s v="Texas"/>
    <n v="77041"/>
    <x v="2"/>
    <x v="50"/>
    <x v="0"/>
    <x v="5"/>
    <x v="50"/>
    <n v="4.9280000000000008"/>
    <n v="4"/>
    <n v="0.6"/>
    <n v="-1.4783999999999997"/>
  </r>
  <r>
    <x v="1419"/>
    <s v="CA-2015-124800"/>
    <d v="2015-09-26T00:00:00"/>
    <n v="2015"/>
    <s v="September"/>
    <n v="26"/>
    <x v="1"/>
    <x v="459"/>
    <x v="459"/>
    <x v="1"/>
    <s v="United States"/>
    <s v="Mesa"/>
    <s v="Arizona"/>
    <n v="85204"/>
    <x v="1"/>
    <x v="982"/>
    <x v="1"/>
    <x v="10"/>
    <x v="975"/>
    <n v="86.272000000000006"/>
    <n v="4"/>
    <n v="0.2"/>
    <n v="31.273599999999998"/>
  </r>
  <r>
    <x v="1420"/>
    <s v="CA-2015-124800"/>
    <d v="2015-09-26T00:00:00"/>
    <n v="2015"/>
    <s v="September"/>
    <n v="26"/>
    <x v="1"/>
    <x v="459"/>
    <x v="459"/>
    <x v="1"/>
    <s v="United States"/>
    <s v="Mesa"/>
    <s v="Arizona"/>
    <n v="85204"/>
    <x v="1"/>
    <x v="261"/>
    <x v="1"/>
    <x v="8"/>
    <x v="261"/>
    <n v="72.588000000000008"/>
    <n v="2"/>
    <n v="0.7"/>
    <n v="-48.391999999999982"/>
  </r>
  <r>
    <x v="1421"/>
    <s v="CA-2015-124800"/>
    <d v="2015-09-26T00:00:00"/>
    <n v="2015"/>
    <s v="September"/>
    <n v="26"/>
    <x v="1"/>
    <x v="459"/>
    <x v="459"/>
    <x v="1"/>
    <s v="United States"/>
    <s v="Mesa"/>
    <s v="Arizona"/>
    <n v="85204"/>
    <x v="1"/>
    <x v="983"/>
    <x v="1"/>
    <x v="9"/>
    <x v="976"/>
    <n v="60.672000000000004"/>
    <n v="2"/>
    <n v="0.2"/>
    <n v="14.409600000000003"/>
  </r>
  <r>
    <x v="1422"/>
    <s v="CA-2015-124800"/>
    <d v="2015-09-26T00:00:00"/>
    <n v="2015"/>
    <s v="September"/>
    <n v="26"/>
    <x v="1"/>
    <x v="459"/>
    <x v="459"/>
    <x v="1"/>
    <s v="United States"/>
    <s v="Mesa"/>
    <s v="Arizona"/>
    <n v="85204"/>
    <x v="1"/>
    <x v="697"/>
    <x v="1"/>
    <x v="8"/>
    <x v="697"/>
    <n v="77.031000000000006"/>
    <n v="9"/>
    <n v="0.7"/>
    <n v="-59.057100000000005"/>
  </r>
  <r>
    <x v="1423"/>
    <s v="CA-2015-124800"/>
    <d v="2015-09-26T00:00:00"/>
    <n v="2015"/>
    <s v="September"/>
    <n v="26"/>
    <x v="1"/>
    <x v="459"/>
    <x v="459"/>
    <x v="1"/>
    <s v="United States"/>
    <s v="Mesa"/>
    <s v="Arizona"/>
    <n v="85204"/>
    <x v="1"/>
    <x v="352"/>
    <x v="1"/>
    <x v="4"/>
    <x v="352"/>
    <n v="119.90400000000001"/>
    <n v="6"/>
    <n v="0.2"/>
    <n v="-1.4988000000000135"/>
  </r>
  <r>
    <x v="1424"/>
    <s v="CA-2015-124800"/>
    <d v="2015-09-26T00:00:00"/>
    <n v="2015"/>
    <s v="September"/>
    <n v="26"/>
    <x v="1"/>
    <x v="459"/>
    <x v="459"/>
    <x v="1"/>
    <s v="United States"/>
    <s v="Mesa"/>
    <s v="Arizona"/>
    <n v="85204"/>
    <x v="1"/>
    <x v="984"/>
    <x v="2"/>
    <x v="7"/>
    <x v="977"/>
    <n v="263.96000000000004"/>
    <n v="5"/>
    <n v="0.2"/>
    <n v="23.096500000000006"/>
  </r>
  <r>
    <x v="1425"/>
    <s v="CA-2015-124800"/>
    <d v="2015-09-26T00:00:00"/>
    <n v="2015"/>
    <s v="September"/>
    <n v="26"/>
    <x v="1"/>
    <x v="459"/>
    <x v="459"/>
    <x v="1"/>
    <s v="United States"/>
    <s v="Mesa"/>
    <s v="Arizona"/>
    <n v="85204"/>
    <x v="1"/>
    <x v="418"/>
    <x v="1"/>
    <x v="4"/>
    <x v="418"/>
    <n v="363.64800000000002"/>
    <n v="4"/>
    <n v="0.2"/>
    <n v="-86.366400000000027"/>
  </r>
  <r>
    <x v="1426"/>
    <s v="US-2015-164448"/>
    <d v="2015-10-31T00:00:00"/>
    <n v="2015"/>
    <s v="Oktober"/>
    <n v="31"/>
    <x v="0"/>
    <x v="460"/>
    <x v="460"/>
    <x v="1"/>
    <s v="United States"/>
    <s v="Salinas"/>
    <s v="California"/>
    <n v="93905"/>
    <x v="1"/>
    <x v="525"/>
    <x v="1"/>
    <x v="8"/>
    <x v="525"/>
    <n v="9.7280000000000015"/>
    <n v="2"/>
    <n v="0.2"/>
    <n v="3.283199999999999"/>
  </r>
  <r>
    <x v="1427"/>
    <s v="US-2015-164448"/>
    <d v="2015-10-31T00:00:00"/>
    <n v="2015"/>
    <s v="Oktober"/>
    <n v="31"/>
    <x v="0"/>
    <x v="460"/>
    <x v="460"/>
    <x v="1"/>
    <s v="United States"/>
    <s v="Salinas"/>
    <s v="California"/>
    <n v="93905"/>
    <x v="1"/>
    <x v="111"/>
    <x v="1"/>
    <x v="12"/>
    <x v="111"/>
    <n v="14.75"/>
    <n v="5"/>
    <n v="0"/>
    <n v="7.08"/>
  </r>
  <r>
    <x v="1428"/>
    <s v="US-2015-164448"/>
    <d v="2015-10-31T00:00:00"/>
    <n v="2015"/>
    <s v="Oktober"/>
    <n v="31"/>
    <x v="0"/>
    <x v="460"/>
    <x v="460"/>
    <x v="1"/>
    <s v="United States"/>
    <s v="Salinas"/>
    <s v="California"/>
    <n v="93905"/>
    <x v="1"/>
    <x v="985"/>
    <x v="1"/>
    <x v="8"/>
    <x v="978"/>
    <n v="29.800000000000004"/>
    <n v="5"/>
    <n v="0.2"/>
    <n v="9.3124999999999982"/>
  </r>
  <r>
    <x v="1429"/>
    <s v="US-2015-164448"/>
    <d v="2015-10-31T00:00:00"/>
    <n v="2015"/>
    <s v="Oktober"/>
    <n v="31"/>
    <x v="0"/>
    <x v="460"/>
    <x v="460"/>
    <x v="1"/>
    <s v="United States"/>
    <s v="Salinas"/>
    <s v="California"/>
    <n v="93905"/>
    <x v="1"/>
    <x v="580"/>
    <x v="1"/>
    <x v="2"/>
    <x v="580"/>
    <n v="427.42"/>
    <n v="14"/>
    <n v="0"/>
    <n v="196.61320000000001"/>
  </r>
  <r>
    <x v="1430"/>
    <s v="CA-2017-122700"/>
    <d v="2017-11-26T00:00:00"/>
    <n v="2017"/>
    <s v="November"/>
    <n v="26"/>
    <x v="1"/>
    <x v="299"/>
    <x v="299"/>
    <x v="0"/>
    <s v="United States"/>
    <s v="Columbus"/>
    <s v="Ohio"/>
    <n v="43229"/>
    <x v="3"/>
    <x v="521"/>
    <x v="2"/>
    <x v="7"/>
    <x v="521"/>
    <n v="220.75200000000001"/>
    <n v="8"/>
    <n v="0.4"/>
    <n v="-40.47120000000001"/>
  </r>
  <r>
    <x v="1431"/>
    <s v="CA-2014-120768"/>
    <d v="2014-12-19T00:00:00"/>
    <n v="2014"/>
    <s v="Desember"/>
    <n v="19"/>
    <x v="0"/>
    <x v="5"/>
    <x v="5"/>
    <x v="0"/>
    <s v="United States"/>
    <s v="Florence"/>
    <s v="Alabama"/>
    <n v="35630"/>
    <x v="0"/>
    <x v="986"/>
    <x v="1"/>
    <x v="8"/>
    <x v="979"/>
    <n v="152.76"/>
    <n v="6"/>
    <n v="0"/>
    <n v="74.852400000000003"/>
  </r>
  <r>
    <x v="1432"/>
    <s v="CA-2014-120768"/>
    <d v="2014-12-19T00:00:00"/>
    <n v="2014"/>
    <s v="Desember"/>
    <n v="19"/>
    <x v="0"/>
    <x v="5"/>
    <x v="5"/>
    <x v="0"/>
    <s v="United States"/>
    <s v="Florence"/>
    <s v="Alabama"/>
    <n v="35630"/>
    <x v="0"/>
    <x v="515"/>
    <x v="1"/>
    <x v="14"/>
    <x v="515"/>
    <n v="7.27"/>
    <n v="1"/>
    <n v="0"/>
    <n v="1.9629000000000003"/>
  </r>
  <r>
    <x v="1433"/>
    <s v="CA-2014-120768"/>
    <d v="2014-12-19T00:00:00"/>
    <n v="2014"/>
    <s v="Desember"/>
    <n v="19"/>
    <x v="0"/>
    <x v="5"/>
    <x v="5"/>
    <x v="0"/>
    <s v="United States"/>
    <s v="Florence"/>
    <s v="Alabama"/>
    <n v="35630"/>
    <x v="0"/>
    <x v="70"/>
    <x v="0"/>
    <x v="1"/>
    <x v="70"/>
    <n v="1819.8600000000001"/>
    <n v="14"/>
    <n v="0"/>
    <n v="163.78740000000002"/>
  </r>
  <r>
    <x v="1434"/>
    <s v="US-2016-153129"/>
    <d v="2016-12-26T00:00:00"/>
    <n v="2016"/>
    <s v="Desember"/>
    <n v="26"/>
    <x v="1"/>
    <x v="224"/>
    <x v="224"/>
    <x v="0"/>
    <s v="United States"/>
    <s v="Seattle"/>
    <s v="Washington"/>
    <n v="98105"/>
    <x v="1"/>
    <x v="987"/>
    <x v="1"/>
    <x v="10"/>
    <x v="980"/>
    <n v="33.9"/>
    <n v="5"/>
    <n v="0"/>
    <n v="15.593999999999999"/>
  </r>
  <r>
    <x v="1435"/>
    <s v="CA-2017-106852"/>
    <d v="2017-06-20T00:00:00"/>
    <n v="2017"/>
    <s v="Juni"/>
    <n v="20"/>
    <x v="1"/>
    <x v="461"/>
    <x v="461"/>
    <x v="0"/>
    <s v="United States"/>
    <s v="Parma"/>
    <s v="Ohio"/>
    <n v="44134"/>
    <x v="3"/>
    <x v="988"/>
    <x v="1"/>
    <x v="10"/>
    <x v="981"/>
    <n v="31.104000000000006"/>
    <n v="6"/>
    <n v="0.2"/>
    <n v="10.8864"/>
  </r>
  <r>
    <x v="1436"/>
    <s v="CA-2017-106852"/>
    <d v="2017-06-20T00:00:00"/>
    <n v="2017"/>
    <s v="Juni"/>
    <n v="20"/>
    <x v="1"/>
    <x v="461"/>
    <x v="461"/>
    <x v="0"/>
    <s v="United States"/>
    <s v="Parma"/>
    <s v="Ohio"/>
    <n v="44134"/>
    <x v="3"/>
    <x v="950"/>
    <x v="1"/>
    <x v="6"/>
    <x v="943"/>
    <n v="5.2480000000000002"/>
    <n v="2"/>
    <n v="0.2"/>
    <n v="0.59039999999999915"/>
  </r>
  <r>
    <x v="1437"/>
    <s v="CA-2015-139731"/>
    <d v="2015-10-15T00:00:00"/>
    <n v="2015"/>
    <s v="Oktober"/>
    <n v="15"/>
    <x v="3"/>
    <x v="32"/>
    <x v="32"/>
    <x v="0"/>
    <s v="United States"/>
    <s v="Amarillo"/>
    <s v="Texas"/>
    <n v="79109"/>
    <x v="2"/>
    <x v="989"/>
    <x v="2"/>
    <x v="11"/>
    <x v="982"/>
    <n v="263.88"/>
    <n v="3"/>
    <n v="0.2"/>
    <n v="42.880500000000012"/>
  </r>
  <r>
    <x v="1438"/>
    <s v="CA-2015-139731"/>
    <d v="2015-10-15T00:00:00"/>
    <n v="2015"/>
    <s v="Oktober"/>
    <n v="15"/>
    <x v="3"/>
    <x v="32"/>
    <x v="32"/>
    <x v="0"/>
    <s v="United States"/>
    <s v="Amarillo"/>
    <s v="Texas"/>
    <n v="79109"/>
    <x v="2"/>
    <x v="483"/>
    <x v="0"/>
    <x v="1"/>
    <x v="483"/>
    <n v="2453.4299999999998"/>
    <n v="5"/>
    <n v="0.3"/>
    <n v="-350.4899999999999"/>
  </r>
  <r>
    <x v="1439"/>
    <s v="CA-2017-122735"/>
    <d v="2017-04-12T00:00:00"/>
    <n v="2017"/>
    <s v="April"/>
    <n v="12"/>
    <x v="0"/>
    <x v="217"/>
    <x v="217"/>
    <x v="0"/>
    <s v="United States"/>
    <s v="Providence"/>
    <s v="Rhode Island"/>
    <n v="2908"/>
    <x v="3"/>
    <x v="990"/>
    <x v="1"/>
    <x v="8"/>
    <x v="305"/>
    <n v="29.700000000000003"/>
    <n v="5"/>
    <n v="0"/>
    <n v="13.365"/>
  </r>
  <r>
    <x v="1440"/>
    <s v="CA-2017-122735"/>
    <d v="2017-04-12T00:00:00"/>
    <n v="2017"/>
    <s v="April"/>
    <n v="12"/>
    <x v="0"/>
    <x v="217"/>
    <x v="217"/>
    <x v="0"/>
    <s v="United States"/>
    <s v="Providence"/>
    <s v="Rhode Island"/>
    <n v="2908"/>
    <x v="3"/>
    <x v="991"/>
    <x v="1"/>
    <x v="10"/>
    <x v="983"/>
    <n v="39.96"/>
    <n v="4"/>
    <n v="0"/>
    <n v="17.981999999999999"/>
  </r>
  <r>
    <x v="1441"/>
    <s v="CA-2017-128160"/>
    <d v="2017-12-19T00:00:00"/>
    <n v="2017"/>
    <s v="Desember"/>
    <n v="19"/>
    <x v="0"/>
    <x v="462"/>
    <x v="462"/>
    <x v="0"/>
    <s v="United States"/>
    <s v="San Francisco"/>
    <s v="California"/>
    <n v="94110"/>
    <x v="1"/>
    <x v="710"/>
    <x v="1"/>
    <x v="8"/>
    <x v="709"/>
    <n v="36.672000000000004"/>
    <n v="2"/>
    <n v="0.2"/>
    <n v="11.459999999999999"/>
  </r>
  <r>
    <x v="1442"/>
    <s v="CA-2017-117695"/>
    <d v="2017-08-05T00:00:00"/>
    <n v="2017"/>
    <s v="Agustus"/>
    <n v="5"/>
    <x v="2"/>
    <x v="463"/>
    <x v="463"/>
    <x v="1"/>
    <s v="United States"/>
    <s v="Richmond"/>
    <s v="Kentucky"/>
    <n v="40475"/>
    <x v="0"/>
    <x v="320"/>
    <x v="1"/>
    <x v="10"/>
    <x v="320"/>
    <n v="13.76"/>
    <n v="2"/>
    <n v="0"/>
    <n v="6.3295999999999992"/>
  </r>
  <r>
    <x v="1443"/>
    <s v="CA-2015-166135"/>
    <d v="2015-10-01T00:00:00"/>
    <n v="2015"/>
    <s v="Oktober"/>
    <n v="1"/>
    <x v="1"/>
    <x v="464"/>
    <x v="464"/>
    <x v="1"/>
    <s v="United States"/>
    <s v="Aurora"/>
    <s v="Colorado"/>
    <n v="80013"/>
    <x v="1"/>
    <x v="123"/>
    <x v="1"/>
    <x v="4"/>
    <x v="123"/>
    <n v="139.42400000000001"/>
    <n v="4"/>
    <n v="0.2"/>
    <n v="17.42799999999999"/>
  </r>
  <r>
    <x v="1444"/>
    <s v="CA-2016-133725"/>
    <d v="2016-05-23T00:00:00"/>
    <n v="2016"/>
    <s v="Mei"/>
    <n v="23"/>
    <x v="1"/>
    <x v="107"/>
    <x v="107"/>
    <x v="0"/>
    <s v="United States"/>
    <s v="Chicago"/>
    <s v="Illinois"/>
    <n v="60623"/>
    <x v="2"/>
    <x v="903"/>
    <x v="2"/>
    <x v="7"/>
    <x v="895"/>
    <n v="1979.9280000000001"/>
    <n v="9"/>
    <n v="0.2"/>
    <n v="148.49459999999993"/>
  </r>
  <r>
    <x v="1445"/>
    <s v="CA-2017-102337"/>
    <d v="2017-06-13T00:00:00"/>
    <n v="2017"/>
    <s v="Juni"/>
    <n v="13"/>
    <x v="2"/>
    <x v="174"/>
    <x v="174"/>
    <x v="2"/>
    <s v="United States"/>
    <s v="Chicago"/>
    <s v="Illinois"/>
    <n v="60653"/>
    <x v="2"/>
    <x v="232"/>
    <x v="1"/>
    <x v="4"/>
    <x v="233"/>
    <n v="164.73599999999999"/>
    <n v="4"/>
    <n v="0.2"/>
    <n v="-39.124799999999993"/>
  </r>
  <r>
    <x v="1446"/>
    <s v="CA-2017-102337"/>
    <d v="2017-06-13T00:00:00"/>
    <n v="2017"/>
    <s v="Juni"/>
    <n v="13"/>
    <x v="2"/>
    <x v="174"/>
    <x v="174"/>
    <x v="2"/>
    <s v="United States"/>
    <s v="Chicago"/>
    <s v="Illinois"/>
    <n v="60653"/>
    <x v="2"/>
    <x v="992"/>
    <x v="0"/>
    <x v="1"/>
    <x v="984"/>
    <n v="470.30199999999996"/>
    <n v="7"/>
    <n v="0.3"/>
    <n v="-87.341800000000035"/>
  </r>
  <r>
    <x v="1447"/>
    <s v="CA-2017-102337"/>
    <d v="2017-06-13T00:00:00"/>
    <n v="2017"/>
    <s v="Juni"/>
    <n v="13"/>
    <x v="2"/>
    <x v="174"/>
    <x v="174"/>
    <x v="2"/>
    <s v="United States"/>
    <s v="Chicago"/>
    <s v="Illinois"/>
    <n v="60653"/>
    <x v="2"/>
    <x v="993"/>
    <x v="2"/>
    <x v="7"/>
    <x v="985"/>
    <n v="47.984000000000002"/>
    <n v="2"/>
    <n v="0.2"/>
    <n v="5.9979999999999922"/>
  </r>
  <r>
    <x v="1448"/>
    <s v="US-2014-112564"/>
    <d v="2014-04-23T00:00:00"/>
    <n v="2014"/>
    <s v="April"/>
    <n v="23"/>
    <x v="2"/>
    <x v="378"/>
    <x v="378"/>
    <x v="1"/>
    <s v="United States"/>
    <s v="Philadelphia"/>
    <s v="Pennsylvania"/>
    <n v="19134"/>
    <x v="3"/>
    <x v="994"/>
    <x v="1"/>
    <x v="8"/>
    <x v="986"/>
    <n v="2.5020000000000002"/>
    <n v="3"/>
    <n v="0.7"/>
    <n v="-1.7513999999999994"/>
  </r>
  <r>
    <x v="1449"/>
    <s v="CA-2015-145821"/>
    <d v="2015-05-01T00:00:00"/>
    <n v="2015"/>
    <s v="Mei"/>
    <n v="1"/>
    <x v="1"/>
    <x v="80"/>
    <x v="80"/>
    <x v="1"/>
    <s v="United States"/>
    <s v="Los Angeles"/>
    <s v="California"/>
    <n v="90008"/>
    <x v="1"/>
    <x v="995"/>
    <x v="2"/>
    <x v="7"/>
    <x v="987"/>
    <n v="88.751999999999995"/>
    <n v="3"/>
    <n v="0.2"/>
    <n v="11.093999999999998"/>
  </r>
  <r>
    <x v="1450"/>
    <s v="US-2015-160150"/>
    <d v="2015-07-19T00:00:00"/>
    <n v="2015"/>
    <s v="Juli"/>
    <n v="19"/>
    <x v="2"/>
    <x v="465"/>
    <x v="465"/>
    <x v="0"/>
    <s v="United States"/>
    <s v="Phoenix"/>
    <s v="Arizona"/>
    <n v="85023"/>
    <x v="1"/>
    <x v="996"/>
    <x v="1"/>
    <x v="8"/>
    <x v="988"/>
    <n v="2.0250000000000004"/>
    <n v="1"/>
    <n v="0.7"/>
    <n v="-1.3499999999999996"/>
  </r>
  <r>
    <x v="1451"/>
    <s v="CA-2016-133711"/>
    <d v="2016-11-26T00:00:00"/>
    <n v="2016"/>
    <s v="November"/>
    <n v="26"/>
    <x v="2"/>
    <x v="466"/>
    <x v="466"/>
    <x v="1"/>
    <s v="United States"/>
    <s v="Mobile"/>
    <s v="Alabama"/>
    <n v="36608"/>
    <x v="0"/>
    <x v="885"/>
    <x v="1"/>
    <x v="10"/>
    <x v="33"/>
    <n v="70.98"/>
    <n v="7"/>
    <n v="0"/>
    <n v="34.780200000000001"/>
  </r>
  <r>
    <x v="1452"/>
    <s v="CA-2016-133711"/>
    <d v="2016-11-26T00:00:00"/>
    <n v="2016"/>
    <s v="November"/>
    <n v="26"/>
    <x v="2"/>
    <x v="466"/>
    <x v="466"/>
    <x v="1"/>
    <s v="United States"/>
    <s v="Mobile"/>
    <s v="Alabama"/>
    <n v="36608"/>
    <x v="0"/>
    <x v="997"/>
    <x v="1"/>
    <x v="8"/>
    <x v="989"/>
    <n v="91.679999999999993"/>
    <n v="3"/>
    <n v="0"/>
    <n v="45.839999999999996"/>
  </r>
  <r>
    <x v="1453"/>
    <s v="CA-2016-133711"/>
    <d v="2016-11-26T00:00:00"/>
    <n v="2016"/>
    <s v="November"/>
    <n v="26"/>
    <x v="2"/>
    <x v="466"/>
    <x v="466"/>
    <x v="1"/>
    <s v="United States"/>
    <s v="Mobile"/>
    <s v="Alabama"/>
    <n v="36608"/>
    <x v="0"/>
    <x v="996"/>
    <x v="1"/>
    <x v="8"/>
    <x v="988"/>
    <n v="33.75"/>
    <n v="5"/>
    <n v="0"/>
    <n v="16.875"/>
  </r>
  <r>
    <x v="1454"/>
    <s v="CA-2016-133711"/>
    <d v="2016-11-26T00:00:00"/>
    <n v="2016"/>
    <s v="November"/>
    <n v="26"/>
    <x v="2"/>
    <x v="466"/>
    <x v="466"/>
    <x v="1"/>
    <s v="United States"/>
    <s v="Mobile"/>
    <s v="Alabama"/>
    <n v="36608"/>
    <x v="0"/>
    <x v="998"/>
    <x v="2"/>
    <x v="15"/>
    <x v="990"/>
    <n v="3040"/>
    <n v="8"/>
    <n v="0"/>
    <n v="1459.2"/>
  </r>
  <r>
    <x v="1455"/>
    <s v="CA-2017-148474"/>
    <d v="2017-06-12T00:00:00"/>
    <n v="2017"/>
    <s v="Juni"/>
    <n v="12"/>
    <x v="1"/>
    <x v="467"/>
    <x v="467"/>
    <x v="2"/>
    <s v="United States"/>
    <s v="Columbus"/>
    <s v="Georgia"/>
    <n v="31907"/>
    <x v="0"/>
    <x v="999"/>
    <x v="1"/>
    <x v="8"/>
    <x v="991"/>
    <n v="91.199999999999989"/>
    <n v="3"/>
    <n v="0"/>
    <n v="41.951999999999998"/>
  </r>
  <r>
    <x v="1456"/>
    <s v="CA-2017-148474"/>
    <d v="2017-06-12T00:00:00"/>
    <n v="2017"/>
    <s v="Juni"/>
    <n v="12"/>
    <x v="1"/>
    <x v="467"/>
    <x v="467"/>
    <x v="2"/>
    <s v="United States"/>
    <s v="Columbus"/>
    <s v="Georgia"/>
    <n v="31907"/>
    <x v="0"/>
    <x v="1000"/>
    <x v="0"/>
    <x v="3"/>
    <x v="992"/>
    <n v="452.93999999999994"/>
    <n v="3"/>
    <n v="0"/>
    <n v="67.940999999999974"/>
  </r>
  <r>
    <x v="1457"/>
    <s v="CA-2015-111297"/>
    <d v="2015-08-17T00:00:00"/>
    <n v="2015"/>
    <s v="Agustus"/>
    <n v="17"/>
    <x v="1"/>
    <x v="464"/>
    <x v="464"/>
    <x v="1"/>
    <s v="United States"/>
    <s v="New Bedford"/>
    <s v="Massachusetts"/>
    <n v="2740"/>
    <x v="3"/>
    <x v="326"/>
    <x v="1"/>
    <x v="8"/>
    <x v="326"/>
    <n v="52.199999999999996"/>
    <n v="9"/>
    <n v="0"/>
    <n v="23.49"/>
  </r>
  <r>
    <x v="1458"/>
    <s v="CA-2016-123722"/>
    <d v="2016-09-25T00:00:00"/>
    <n v="2016"/>
    <s v="September"/>
    <n v="25"/>
    <x v="1"/>
    <x v="468"/>
    <x v="468"/>
    <x v="1"/>
    <s v="United States"/>
    <s v="Irving"/>
    <s v="Texas"/>
    <n v="75061"/>
    <x v="2"/>
    <x v="639"/>
    <x v="1"/>
    <x v="2"/>
    <x v="639"/>
    <n v="15.936000000000002"/>
    <n v="4"/>
    <n v="0.2"/>
    <n v="5.1791999999999998"/>
  </r>
  <r>
    <x v="1459"/>
    <s v="CA-2014-155271"/>
    <d v="2014-05-04T00:00:00"/>
    <n v="2014"/>
    <s v="Mei"/>
    <n v="4"/>
    <x v="3"/>
    <x v="4"/>
    <x v="4"/>
    <x v="0"/>
    <s v="United States"/>
    <s v="Middletown"/>
    <s v="Connecticut"/>
    <n v="6457"/>
    <x v="3"/>
    <x v="1001"/>
    <x v="0"/>
    <x v="5"/>
    <x v="993"/>
    <n v="27.46"/>
    <n v="2"/>
    <n v="0"/>
    <n v="9.8856000000000002"/>
  </r>
  <r>
    <x v="1460"/>
    <s v="CA-2015-119907"/>
    <d v="2015-12-01T00:00:00"/>
    <n v="2015"/>
    <s v="Desember"/>
    <n v="1"/>
    <x v="1"/>
    <x v="95"/>
    <x v="95"/>
    <x v="0"/>
    <s v="United States"/>
    <s v="Seattle"/>
    <s v="Washington"/>
    <n v="98103"/>
    <x v="1"/>
    <x v="1002"/>
    <x v="1"/>
    <x v="8"/>
    <x v="994"/>
    <n v="55.424000000000007"/>
    <n v="2"/>
    <n v="0.2"/>
    <n v="19.398399999999995"/>
  </r>
  <r>
    <x v="1461"/>
    <s v="US-2016-128902"/>
    <d v="2016-03-11T00:00:00"/>
    <n v="2016"/>
    <s v="Maret"/>
    <n v="11"/>
    <x v="1"/>
    <x v="469"/>
    <x v="469"/>
    <x v="0"/>
    <s v="United States"/>
    <s v="Vineland"/>
    <s v="New Jersey"/>
    <n v="8360"/>
    <x v="3"/>
    <x v="616"/>
    <x v="0"/>
    <x v="3"/>
    <x v="616"/>
    <n v="244.00599999999997"/>
    <n v="2"/>
    <n v="0.3"/>
    <n v="-31.372200000000007"/>
  </r>
  <r>
    <x v="1462"/>
    <s v="CA-2016-152289"/>
    <d v="2016-08-26T00:00:00"/>
    <n v="2016"/>
    <s v="Agustus"/>
    <n v="26"/>
    <x v="2"/>
    <x v="18"/>
    <x v="18"/>
    <x v="1"/>
    <s v="United States"/>
    <s v="Pasadena"/>
    <s v="Texas"/>
    <n v="77506"/>
    <x v="2"/>
    <x v="409"/>
    <x v="2"/>
    <x v="11"/>
    <x v="409"/>
    <n v="159.98400000000001"/>
    <n v="2"/>
    <n v="0.2"/>
    <n v="43.995600000000003"/>
  </r>
  <r>
    <x v="1463"/>
    <s v="CA-2016-152289"/>
    <d v="2016-08-26T00:00:00"/>
    <n v="2016"/>
    <s v="Agustus"/>
    <n v="26"/>
    <x v="2"/>
    <x v="18"/>
    <x v="18"/>
    <x v="1"/>
    <s v="United States"/>
    <s v="Pasadena"/>
    <s v="Texas"/>
    <n v="77506"/>
    <x v="2"/>
    <x v="856"/>
    <x v="0"/>
    <x v="1"/>
    <x v="849"/>
    <n v="1024.7159999999999"/>
    <n v="6"/>
    <n v="0.3"/>
    <n v="-29.277599999999893"/>
  </r>
  <r>
    <x v="1464"/>
    <s v="US-2016-104794"/>
    <d v="2016-12-16T00:00:00"/>
    <n v="2016"/>
    <s v="Desember"/>
    <n v="16"/>
    <x v="2"/>
    <x v="470"/>
    <x v="470"/>
    <x v="1"/>
    <s v="United States"/>
    <s v="New York City"/>
    <s v="New York"/>
    <n v="10009"/>
    <x v="3"/>
    <x v="801"/>
    <x v="1"/>
    <x v="13"/>
    <x v="799"/>
    <n v="3.68"/>
    <n v="2"/>
    <n v="0"/>
    <n v="1.8032000000000001"/>
  </r>
  <r>
    <x v="1465"/>
    <s v="CA-2014-151708"/>
    <d v="2014-08-08T00:00:00"/>
    <n v="2014"/>
    <s v="Agustus"/>
    <n v="8"/>
    <x v="1"/>
    <x v="93"/>
    <x v="93"/>
    <x v="0"/>
    <s v="United States"/>
    <s v="Glendale"/>
    <s v="Arizona"/>
    <n v="85301"/>
    <x v="1"/>
    <x v="767"/>
    <x v="0"/>
    <x v="5"/>
    <x v="766"/>
    <n v="121.376"/>
    <n v="4"/>
    <n v="0.2"/>
    <n v="-3.0344000000000122"/>
  </r>
  <r>
    <x v="1466"/>
    <s v="CA-2014-151708"/>
    <d v="2014-08-08T00:00:00"/>
    <n v="2014"/>
    <s v="Agustus"/>
    <n v="8"/>
    <x v="1"/>
    <x v="93"/>
    <x v="93"/>
    <x v="0"/>
    <s v="United States"/>
    <s v="Glendale"/>
    <s v="Arizona"/>
    <n v="85301"/>
    <x v="1"/>
    <x v="97"/>
    <x v="2"/>
    <x v="11"/>
    <x v="97"/>
    <n v="95.976000000000013"/>
    <n v="3"/>
    <n v="0.2"/>
    <n v="-10.797300000000011"/>
  </r>
  <r>
    <x v="1467"/>
    <s v="CA-2015-100769"/>
    <d v="2015-05-16T00:00:00"/>
    <n v="2015"/>
    <s v="Mei"/>
    <n v="16"/>
    <x v="3"/>
    <x v="274"/>
    <x v="274"/>
    <x v="2"/>
    <s v="United States"/>
    <s v="Jacksonville"/>
    <s v="Florida"/>
    <n v="32216"/>
    <x v="0"/>
    <x v="657"/>
    <x v="2"/>
    <x v="11"/>
    <x v="657"/>
    <n v="255.96799999999999"/>
    <n v="4"/>
    <n v="0.2"/>
    <n v="31.995999999999974"/>
  </r>
  <r>
    <x v="1468"/>
    <s v="CA-2017-139199"/>
    <d v="2017-12-09T00:00:00"/>
    <n v="2017"/>
    <s v="Desember"/>
    <n v="9"/>
    <x v="1"/>
    <x v="460"/>
    <x v="460"/>
    <x v="1"/>
    <s v="United States"/>
    <s v="Detroit"/>
    <s v="Michigan"/>
    <n v="48234"/>
    <x v="2"/>
    <x v="1003"/>
    <x v="0"/>
    <x v="1"/>
    <x v="995"/>
    <n v="872.94"/>
    <n v="3"/>
    <n v="0"/>
    <n v="226.96439999999998"/>
  </r>
  <r>
    <x v="1469"/>
    <s v="CA-2017-139199"/>
    <d v="2017-12-09T00:00:00"/>
    <n v="2017"/>
    <s v="Desember"/>
    <n v="9"/>
    <x v="1"/>
    <x v="460"/>
    <x v="460"/>
    <x v="1"/>
    <s v="United States"/>
    <s v="Detroit"/>
    <s v="Michigan"/>
    <n v="48234"/>
    <x v="2"/>
    <x v="350"/>
    <x v="1"/>
    <x v="8"/>
    <x v="350"/>
    <n v="41.54"/>
    <n v="2"/>
    <n v="0"/>
    <n v="19.523799999999998"/>
  </r>
  <r>
    <x v="1470"/>
    <s v="CA-2017-139199"/>
    <d v="2017-12-09T00:00:00"/>
    <n v="2017"/>
    <s v="Desember"/>
    <n v="9"/>
    <x v="1"/>
    <x v="460"/>
    <x v="460"/>
    <x v="1"/>
    <s v="United States"/>
    <s v="Detroit"/>
    <s v="Michigan"/>
    <n v="48234"/>
    <x v="2"/>
    <x v="1004"/>
    <x v="1"/>
    <x v="10"/>
    <x v="996"/>
    <n v="12.96"/>
    <n v="2"/>
    <n v="0"/>
    <n v="6.2208000000000006"/>
  </r>
  <r>
    <x v="1471"/>
    <s v="US-2015-161466"/>
    <d v="2015-09-24T00:00:00"/>
    <n v="2015"/>
    <s v="September"/>
    <n v="24"/>
    <x v="0"/>
    <x v="21"/>
    <x v="21"/>
    <x v="1"/>
    <s v="United States"/>
    <s v="Philadelphia"/>
    <s v="Pennsylvania"/>
    <n v="19120"/>
    <x v="3"/>
    <x v="1005"/>
    <x v="1"/>
    <x v="6"/>
    <x v="997"/>
    <n v="6.8480000000000008"/>
    <n v="2"/>
    <n v="0.2"/>
    <n v="0.59920000000000018"/>
  </r>
  <r>
    <x v="1472"/>
    <s v="CA-2017-164959"/>
    <d v="2017-07-11T00:00:00"/>
    <n v="2017"/>
    <s v="Juli"/>
    <n v="11"/>
    <x v="1"/>
    <x v="471"/>
    <x v="471"/>
    <x v="1"/>
    <s v="United States"/>
    <s v="Los Angeles"/>
    <s v="California"/>
    <n v="90004"/>
    <x v="1"/>
    <x v="688"/>
    <x v="1"/>
    <x v="2"/>
    <x v="688"/>
    <n v="8.67"/>
    <n v="3"/>
    <n v="0"/>
    <n v="4.0749000000000004"/>
  </r>
  <r>
    <x v="1473"/>
    <s v="US-2015-105676"/>
    <d v="2015-12-01T00:00:00"/>
    <n v="2015"/>
    <s v="Desember"/>
    <n v="1"/>
    <x v="3"/>
    <x v="392"/>
    <x v="392"/>
    <x v="0"/>
    <s v="United States"/>
    <s v="Houston"/>
    <s v="Texas"/>
    <n v="77036"/>
    <x v="2"/>
    <x v="1006"/>
    <x v="0"/>
    <x v="5"/>
    <x v="998"/>
    <n v="6.6879999999999997"/>
    <n v="4"/>
    <n v="0.6"/>
    <n v="-4.0127999999999986"/>
  </r>
  <r>
    <x v="1474"/>
    <s v="CA-2016-113138"/>
    <d v="2016-11-19T00:00:00"/>
    <n v="2016"/>
    <s v="November"/>
    <n v="19"/>
    <x v="1"/>
    <x v="472"/>
    <x v="472"/>
    <x v="2"/>
    <s v="United States"/>
    <s v="Niagara Falls"/>
    <s v="New York"/>
    <n v="14304"/>
    <x v="3"/>
    <x v="1007"/>
    <x v="1"/>
    <x v="6"/>
    <x v="999"/>
    <n v="17.28"/>
    <n v="6"/>
    <n v="0"/>
    <n v="5.0111999999999997"/>
  </r>
  <r>
    <x v="1475"/>
    <s v="CA-2016-113138"/>
    <d v="2016-11-19T00:00:00"/>
    <n v="2016"/>
    <s v="November"/>
    <n v="19"/>
    <x v="1"/>
    <x v="472"/>
    <x v="472"/>
    <x v="2"/>
    <s v="United States"/>
    <s v="Niagara Falls"/>
    <s v="New York"/>
    <n v="14304"/>
    <x v="3"/>
    <x v="777"/>
    <x v="1"/>
    <x v="8"/>
    <x v="776"/>
    <n v="17.712"/>
    <n v="3"/>
    <n v="0.2"/>
    <n v="6.4206000000000012"/>
  </r>
  <r>
    <x v="1476"/>
    <s v="US-2017-104955"/>
    <d v="2017-03-19T00:00:00"/>
    <n v="2017"/>
    <s v="Maret"/>
    <n v="19"/>
    <x v="1"/>
    <x v="344"/>
    <x v="344"/>
    <x v="2"/>
    <s v="United States"/>
    <s v="New York City"/>
    <s v="New York"/>
    <n v="10024"/>
    <x v="3"/>
    <x v="1008"/>
    <x v="1"/>
    <x v="2"/>
    <x v="1000"/>
    <n v="28.91"/>
    <n v="7"/>
    <n v="0"/>
    <n v="13.2986"/>
  </r>
  <r>
    <x v="1477"/>
    <s v="CA-2016-121958"/>
    <d v="2016-11-13T00:00:00"/>
    <n v="2016"/>
    <s v="November"/>
    <n v="13"/>
    <x v="1"/>
    <x v="473"/>
    <x v="473"/>
    <x v="0"/>
    <s v="United States"/>
    <s v="Thomasville"/>
    <s v="North Carolina"/>
    <n v="27360"/>
    <x v="0"/>
    <x v="660"/>
    <x v="1"/>
    <x v="14"/>
    <x v="660"/>
    <n v="52.136000000000003"/>
    <n v="7"/>
    <n v="0.2"/>
    <n v="5.865299999999996"/>
  </r>
  <r>
    <x v="1478"/>
    <s v="CA-2017-121468"/>
    <d v="2017-11-19T00:00:00"/>
    <n v="2017"/>
    <s v="November"/>
    <n v="19"/>
    <x v="2"/>
    <x v="44"/>
    <x v="44"/>
    <x v="0"/>
    <s v="United States"/>
    <s v="Westminster"/>
    <s v="California"/>
    <n v="92683"/>
    <x v="1"/>
    <x v="433"/>
    <x v="2"/>
    <x v="7"/>
    <x v="433"/>
    <n v="31.968000000000004"/>
    <n v="4"/>
    <n v="0.2"/>
    <n v="2.3976000000000006"/>
  </r>
  <r>
    <x v="1479"/>
    <s v="US-2016-108455"/>
    <d v="2016-12-02T00:00:00"/>
    <n v="2016"/>
    <s v="Desember"/>
    <n v="2"/>
    <x v="1"/>
    <x v="177"/>
    <x v="177"/>
    <x v="0"/>
    <s v="United States"/>
    <s v="San Francisco"/>
    <s v="California"/>
    <n v="94122"/>
    <x v="1"/>
    <x v="1009"/>
    <x v="1"/>
    <x v="10"/>
    <x v="1001"/>
    <n v="25.92"/>
    <n v="4"/>
    <n v="0"/>
    <n v="12.441600000000001"/>
  </r>
  <r>
    <x v="1480"/>
    <s v="US-2016-108455"/>
    <d v="2016-12-02T00:00:00"/>
    <n v="2016"/>
    <s v="Desember"/>
    <n v="2"/>
    <x v="1"/>
    <x v="177"/>
    <x v="177"/>
    <x v="0"/>
    <s v="United States"/>
    <s v="San Francisco"/>
    <s v="California"/>
    <n v="94122"/>
    <x v="1"/>
    <x v="1010"/>
    <x v="1"/>
    <x v="10"/>
    <x v="1002"/>
    <n v="40.46"/>
    <n v="7"/>
    <n v="0"/>
    <n v="19.825400000000002"/>
  </r>
  <r>
    <x v="1481"/>
    <s v="US-2016-108455"/>
    <d v="2016-12-02T00:00:00"/>
    <n v="2016"/>
    <s v="Desember"/>
    <n v="2"/>
    <x v="1"/>
    <x v="177"/>
    <x v="177"/>
    <x v="0"/>
    <s v="United States"/>
    <s v="San Francisco"/>
    <s v="California"/>
    <n v="94122"/>
    <x v="1"/>
    <x v="1011"/>
    <x v="1"/>
    <x v="4"/>
    <x v="1003"/>
    <n v="33.869999999999997"/>
    <n v="3"/>
    <n v="0"/>
    <n v="8.8061999999999987"/>
  </r>
  <r>
    <x v="1482"/>
    <s v="CA-2017-101210"/>
    <d v="2017-08-25T00:00:00"/>
    <n v="2017"/>
    <s v="Agustus"/>
    <n v="25"/>
    <x v="0"/>
    <x v="386"/>
    <x v="386"/>
    <x v="0"/>
    <s v="United States"/>
    <s v="Jackson"/>
    <s v="Tennessee"/>
    <n v="38301"/>
    <x v="0"/>
    <x v="487"/>
    <x v="1"/>
    <x v="6"/>
    <x v="487"/>
    <n v="9.7280000000000015"/>
    <n v="2"/>
    <n v="0.2"/>
    <n v="1.702399999999999"/>
  </r>
  <r>
    <x v="1483"/>
    <s v="CA-2017-101210"/>
    <d v="2017-08-25T00:00:00"/>
    <n v="2017"/>
    <s v="Agustus"/>
    <n v="25"/>
    <x v="0"/>
    <x v="386"/>
    <x v="386"/>
    <x v="0"/>
    <s v="United States"/>
    <s v="Jackson"/>
    <s v="Tennessee"/>
    <n v="38301"/>
    <x v="0"/>
    <x v="1012"/>
    <x v="1"/>
    <x v="10"/>
    <x v="1004"/>
    <n v="3.4240000000000004"/>
    <n v="1"/>
    <n v="0.2"/>
    <n v="1.0699999999999996"/>
  </r>
  <r>
    <x v="1484"/>
    <s v="US-2016-108098"/>
    <d v="2016-10-14T00:00:00"/>
    <n v="2016"/>
    <s v="Oktober"/>
    <n v="14"/>
    <x v="1"/>
    <x v="291"/>
    <x v="291"/>
    <x v="1"/>
    <s v="United States"/>
    <s v="Seattle"/>
    <s v="Washington"/>
    <n v="98115"/>
    <x v="1"/>
    <x v="1013"/>
    <x v="2"/>
    <x v="11"/>
    <x v="1005"/>
    <n v="177"/>
    <n v="3"/>
    <n v="0"/>
    <n v="30.089999999999982"/>
  </r>
  <r>
    <x v="1485"/>
    <s v="CA-2014-119032"/>
    <d v="2014-11-27T00:00:00"/>
    <n v="2014"/>
    <s v="November"/>
    <n v="27"/>
    <x v="1"/>
    <x v="474"/>
    <x v="474"/>
    <x v="0"/>
    <s v="United States"/>
    <s v="New York City"/>
    <s v="New York"/>
    <n v="10035"/>
    <x v="3"/>
    <x v="1014"/>
    <x v="1"/>
    <x v="13"/>
    <x v="128"/>
    <n v="3.76"/>
    <n v="2"/>
    <n v="0"/>
    <n v="1.3159999999999998"/>
  </r>
  <r>
    <x v="1486"/>
    <s v="CA-2015-140410"/>
    <d v="2015-11-03T00:00:00"/>
    <n v="2015"/>
    <s v="November"/>
    <n v="3"/>
    <x v="1"/>
    <x v="475"/>
    <x v="475"/>
    <x v="2"/>
    <s v="United States"/>
    <s v="Los Angeles"/>
    <s v="California"/>
    <n v="90008"/>
    <x v="1"/>
    <x v="1015"/>
    <x v="2"/>
    <x v="7"/>
    <x v="1006"/>
    <n v="1212.848"/>
    <n v="7"/>
    <n v="0.2"/>
    <n v="106.12420000000014"/>
  </r>
  <r>
    <x v="1487"/>
    <s v="CA-2015-140410"/>
    <d v="2015-11-03T00:00:00"/>
    <n v="2015"/>
    <s v="November"/>
    <n v="3"/>
    <x v="1"/>
    <x v="475"/>
    <x v="475"/>
    <x v="2"/>
    <s v="United States"/>
    <s v="Los Angeles"/>
    <s v="California"/>
    <n v="90008"/>
    <x v="1"/>
    <x v="1016"/>
    <x v="2"/>
    <x v="11"/>
    <x v="1007"/>
    <n v="89.97"/>
    <n v="3"/>
    <n v="0"/>
    <n v="37.787400000000005"/>
  </r>
  <r>
    <x v="1488"/>
    <s v="CA-2015-140410"/>
    <d v="2015-11-03T00:00:00"/>
    <n v="2015"/>
    <s v="November"/>
    <n v="3"/>
    <x v="1"/>
    <x v="475"/>
    <x v="475"/>
    <x v="2"/>
    <s v="United States"/>
    <s v="Los Angeles"/>
    <s v="California"/>
    <n v="90008"/>
    <x v="1"/>
    <x v="378"/>
    <x v="0"/>
    <x v="5"/>
    <x v="379"/>
    <n v="42.599999999999994"/>
    <n v="3"/>
    <n v="0"/>
    <n v="16.614000000000001"/>
  </r>
  <r>
    <x v="1489"/>
    <s v="CA-2014-136280"/>
    <d v="2014-11-29T00:00:00"/>
    <n v="2014"/>
    <s v="November"/>
    <n v="29"/>
    <x v="1"/>
    <x v="476"/>
    <x v="476"/>
    <x v="0"/>
    <s v="United States"/>
    <s v="Philadelphia"/>
    <s v="Pennsylvania"/>
    <n v="19143"/>
    <x v="3"/>
    <x v="816"/>
    <x v="1"/>
    <x v="2"/>
    <x v="812"/>
    <n v="5.04"/>
    <n v="2"/>
    <n v="0.2"/>
    <n v="1.764"/>
  </r>
  <r>
    <x v="1490"/>
    <s v="CA-2017-151911"/>
    <d v="2017-04-30T00:00:00"/>
    <n v="2017"/>
    <s v="April"/>
    <n v="30"/>
    <x v="0"/>
    <x v="393"/>
    <x v="393"/>
    <x v="1"/>
    <s v="United States"/>
    <s v="New York City"/>
    <s v="New York"/>
    <n v="10024"/>
    <x v="3"/>
    <x v="36"/>
    <x v="1"/>
    <x v="12"/>
    <x v="36"/>
    <n v="62.96"/>
    <n v="4"/>
    <n v="0"/>
    <n v="28.332000000000001"/>
  </r>
  <r>
    <x v="1491"/>
    <s v="CA-2017-166436"/>
    <d v="2017-11-24T00:00:00"/>
    <n v="2017"/>
    <s v="November"/>
    <n v="24"/>
    <x v="1"/>
    <x v="477"/>
    <x v="477"/>
    <x v="1"/>
    <s v="United States"/>
    <s v="New York City"/>
    <s v="New York"/>
    <n v="10035"/>
    <x v="3"/>
    <x v="1017"/>
    <x v="1"/>
    <x v="10"/>
    <x v="1008"/>
    <n v="5.88"/>
    <n v="1"/>
    <n v="0"/>
    <n v="2.8811999999999998"/>
  </r>
  <r>
    <x v="1492"/>
    <s v="CA-2017-166436"/>
    <d v="2017-11-24T00:00:00"/>
    <n v="2017"/>
    <s v="November"/>
    <n v="24"/>
    <x v="1"/>
    <x v="477"/>
    <x v="477"/>
    <x v="1"/>
    <s v="United States"/>
    <s v="New York City"/>
    <s v="New York"/>
    <n v="10035"/>
    <x v="3"/>
    <x v="323"/>
    <x v="0"/>
    <x v="1"/>
    <x v="323"/>
    <n v="977.29200000000003"/>
    <n v="6"/>
    <n v="0.1"/>
    <n v="173.74080000000001"/>
  </r>
  <r>
    <x v="1493"/>
    <s v="CA-2017-139661"/>
    <d v="2017-10-30T00:00:00"/>
    <n v="2017"/>
    <s v="Oktober"/>
    <n v="30"/>
    <x v="1"/>
    <x v="478"/>
    <x v="478"/>
    <x v="1"/>
    <s v="United States"/>
    <s v="Vancouver"/>
    <s v="Washington"/>
    <n v="98661"/>
    <x v="1"/>
    <x v="763"/>
    <x v="0"/>
    <x v="5"/>
    <x v="762"/>
    <n v="9.64"/>
    <n v="2"/>
    <n v="0"/>
    <n v="3.6632000000000007"/>
  </r>
  <r>
    <x v="1494"/>
    <s v="CA-2014-123925"/>
    <d v="2014-12-17T00:00:00"/>
    <n v="2014"/>
    <s v="Desember"/>
    <n v="17"/>
    <x v="0"/>
    <x v="167"/>
    <x v="167"/>
    <x v="0"/>
    <s v="United States"/>
    <s v="Columbus"/>
    <s v="Georgia"/>
    <n v="31907"/>
    <x v="0"/>
    <x v="818"/>
    <x v="1"/>
    <x v="6"/>
    <x v="814"/>
    <n v="40.049999999999997"/>
    <n v="3"/>
    <n v="0"/>
    <n v="11.213999999999999"/>
  </r>
  <r>
    <x v="1495"/>
    <s v="CA-2017-152485"/>
    <d v="2017-09-04T00:00:00"/>
    <n v="2017"/>
    <s v="September"/>
    <n v="4"/>
    <x v="1"/>
    <x v="479"/>
    <x v="479"/>
    <x v="0"/>
    <s v="United States"/>
    <s v="Coppell"/>
    <s v="Texas"/>
    <n v="75019"/>
    <x v="2"/>
    <x v="853"/>
    <x v="1"/>
    <x v="6"/>
    <x v="846"/>
    <n v="10.192000000000002"/>
    <n v="7"/>
    <n v="0.2"/>
    <n v="3.1849999999999992"/>
  </r>
  <r>
    <x v="1496"/>
    <s v="CA-2017-152485"/>
    <d v="2017-09-04T00:00:00"/>
    <n v="2017"/>
    <s v="September"/>
    <n v="4"/>
    <x v="1"/>
    <x v="479"/>
    <x v="479"/>
    <x v="0"/>
    <s v="United States"/>
    <s v="Coppell"/>
    <s v="Texas"/>
    <n v="75019"/>
    <x v="2"/>
    <x v="1018"/>
    <x v="1"/>
    <x v="4"/>
    <x v="1009"/>
    <n v="16.784000000000002"/>
    <n v="1"/>
    <n v="0.2"/>
    <n v="-0.20980000000000043"/>
  </r>
  <r>
    <x v="1497"/>
    <s v="CA-2017-152485"/>
    <d v="2017-09-04T00:00:00"/>
    <n v="2017"/>
    <s v="September"/>
    <n v="4"/>
    <x v="1"/>
    <x v="479"/>
    <x v="479"/>
    <x v="0"/>
    <s v="United States"/>
    <s v="Coppell"/>
    <s v="Texas"/>
    <n v="75019"/>
    <x v="2"/>
    <x v="169"/>
    <x v="1"/>
    <x v="6"/>
    <x v="170"/>
    <n v="13.120000000000001"/>
    <n v="5"/>
    <n v="0.2"/>
    <n v="3.7720000000000002"/>
  </r>
  <r>
    <x v="1498"/>
    <s v="CA-2016-141586"/>
    <d v="2016-10-17T00:00:00"/>
    <n v="2016"/>
    <s v="Oktober"/>
    <n v="17"/>
    <x v="2"/>
    <x v="71"/>
    <x v="71"/>
    <x v="2"/>
    <s v="United States"/>
    <s v="San Francisco"/>
    <s v="California"/>
    <n v="94122"/>
    <x v="1"/>
    <x v="109"/>
    <x v="1"/>
    <x v="8"/>
    <x v="109"/>
    <n v="18.16"/>
    <n v="5"/>
    <n v="0.2"/>
    <n v="6.5830000000000011"/>
  </r>
  <r>
    <x v="1499"/>
    <s v="CA-2017-130386"/>
    <d v="2017-11-12T00:00:00"/>
    <n v="2017"/>
    <s v="November"/>
    <n v="12"/>
    <x v="1"/>
    <x v="159"/>
    <x v="159"/>
    <x v="0"/>
    <s v="United States"/>
    <s v="Austin"/>
    <s v="Texas"/>
    <n v="78745"/>
    <x v="2"/>
    <x v="186"/>
    <x v="1"/>
    <x v="10"/>
    <x v="187"/>
    <n v="16.056000000000001"/>
    <n v="3"/>
    <n v="0.2"/>
    <n v="5.8203000000000005"/>
  </r>
  <r>
    <x v="1500"/>
    <s v="CA-2017-130386"/>
    <d v="2017-11-12T00:00:00"/>
    <n v="2017"/>
    <s v="November"/>
    <n v="12"/>
    <x v="1"/>
    <x v="159"/>
    <x v="159"/>
    <x v="0"/>
    <s v="United States"/>
    <s v="Austin"/>
    <s v="Texas"/>
    <n v="78745"/>
    <x v="2"/>
    <x v="1019"/>
    <x v="1"/>
    <x v="10"/>
    <x v="1010"/>
    <n v="223.05600000000001"/>
    <n v="9"/>
    <n v="0.2"/>
    <n v="69.704999999999984"/>
  </r>
  <r>
    <x v="1501"/>
    <s v="CA-2017-130386"/>
    <d v="2017-11-12T00:00:00"/>
    <n v="2017"/>
    <s v="November"/>
    <n v="12"/>
    <x v="1"/>
    <x v="159"/>
    <x v="159"/>
    <x v="0"/>
    <s v="United States"/>
    <s v="Austin"/>
    <s v="Texas"/>
    <n v="78745"/>
    <x v="2"/>
    <x v="906"/>
    <x v="1"/>
    <x v="4"/>
    <x v="898"/>
    <n v="540.048"/>
    <n v="3"/>
    <n v="0.2"/>
    <n v="-47.254199999999997"/>
  </r>
  <r>
    <x v="1502"/>
    <s v="CA-2016-100468"/>
    <d v="2016-11-24T00:00:00"/>
    <n v="2016"/>
    <s v="November"/>
    <n v="24"/>
    <x v="1"/>
    <x v="401"/>
    <x v="401"/>
    <x v="2"/>
    <s v="United States"/>
    <s v="Los Angeles"/>
    <s v="California"/>
    <n v="90045"/>
    <x v="1"/>
    <x v="1020"/>
    <x v="2"/>
    <x v="7"/>
    <x v="1011"/>
    <n v="33.520000000000003"/>
    <n v="2"/>
    <n v="0.2"/>
    <n v="3.3519999999999985"/>
  </r>
  <r>
    <x v="1503"/>
    <s v="CA-2016-100468"/>
    <d v="2016-11-24T00:00:00"/>
    <n v="2016"/>
    <s v="November"/>
    <n v="24"/>
    <x v="1"/>
    <x v="401"/>
    <x v="401"/>
    <x v="2"/>
    <s v="United States"/>
    <s v="Los Angeles"/>
    <s v="California"/>
    <n v="90045"/>
    <x v="1"/>
    <x v="527"/>
    <x v="0"/>
    <x v="5"/>
    <x v="527"/>
    <n v="9.94"/>
    <n v="2"/>
    <n v="0"/>
    <n v="3.0813999999999995"/>
  </r>
  <r>
    <x v="1504"/>
    <s v="CA-2015-153388"/>
    <d v="2015-08-01T00:00:00"/>
    <n v="2015"/>
    <s v="Agustus"/>
    <n v="1"/>
    <x v="1"/>
    <x v="480"/>
    <x v="480"/>
    <x v="2"/>
    <s v="United States"/>
    <s v="Los Angeles"/>
    <s v="California"/>
    <n v="90004"/>
    <x v="1"/>
    <x v="59"/>
    <x v="1"/>
    <x v="6"/>
    <x v="59"/>
    <n v="6.72"/>
    <n v="4"/>
    <n v="0"/>
    <n v="3.36"/>
  </r>
  <r>
    <x v="1505"/>
    <s v="CA-2015-153388"/>
    <d v="2015-08-01T00:00:00"/>
    <n v="2015"/>
    <s v="Agustus"/>
    <n v="1"/>
    <x v="1"/>
    <x v="480"/>
    <x v="480"/>
    <x v="2"/>
    <s v="United States"/>
    <s v="Los Angeles"/>
    <s v="California"/>
    <n v="90004"/>
    <x v="1"/>
    <x v="1021"/>
    <x v="0"/>
    <x v="3"/>
    <x v="1012"/>
    <n v="1004.9760000000001"/>
    <n v="6"/>
    <n v="0.2"/>
    <n v="-175.87080000000009"/>
  </r>
  <r>
    <x v="1506"/>
    <s v="CA-2017-154935"/>
    <d v="2017-12-24T00:00:00"/>
    <n v="2017"/>
    <s v="Desember"/>
    <n v="24"/>
    <x v="1"/>
    <x v="481"/>
    <x v="481"/>
    <x v="0"/>
    <s v="United States"/>
    <s v="New York City"/>
    <s v="New York"/>
    <n v="10024"/>
    <x v="3"/>
    <x v="985"/>
    <x v="1"/>
    <x v="8"/>
    <x v="978"/>
    <n v="17.880000000000003"/>
    <n v="3"/>
    <n v="0.2"/>
    <n v="5.5875000000000004"/>
  </r>
  <r>
    <x v="1507"/>
    <s v="CA-2016-134208"/>
    <d v="2016-09-17T00:00:00"/>
    <n v="2016"/>
    <s v="September"/>
    <n v="17"/>
    <x v="1"/>
    <x v="473"/>
    <x v="473"/>
    <x v="0"/>
    <s v="United States"/>
    <s v="Columbus"/>
    <s v="Georgia"/>
    <n v="31907"/>
    <x v="0"/>
    <x v="1022"/>
    <x v="2"/>
    <x v="15"/>
    <x v="1013"/>
    <n v="396"/>
    <n v="4"/>
    <n v="0"/>
    <n v="190.07999999999998"/>
  </r>
  <r>
    <x v="1508"/>
    <s v="CA-2017-108294"/>
    <d v="2017-12-10T00:00:00"/>
    <n v="2017"/>
    <s v="Desember"/>
    <n v="10"/>
    <x v="3"/>
    <x v="60"/>
    <x v="60"/>
    <x v="2"/>
    <s v="United States"/>
    <s v="Omaha"/>
    <s v="Nebraska"/>
    <n v="68104"/>
    <x v="2"/>
    <x v="1023"/>
    <x v="1"/>
    <x v="8"/>
    <x v="1014"/>
    <n v="34.5"/>
    <n v="3"/>
    <n v="0"/>
    <n v="15.524999999999999"/>
  </r>
  <r>
    <x v="1509"/>
    <s v="CA-2017-103611"/>
    <d v="2017-09-12T00:00:00"/>
    <n v="2017"/>
    <s v="September"/>
    <n v="12"/>
    <x v="2"/>
    <x v="341"/>
    <x v="341"/>
    <x v="0"/>
    <s v="United States"/>
    <s v="Los Angeles"/>
    <s v="California"/>
    <n v="90036"/>
    <x v="1"/>
    <x v="1006"/>
    <x v="0"/>
    <x v="5"/>
    <x v="998"/>
    <n v="8.36"/>
    <n v="2"/>
    <n v="0"/>
    <n v="3.0095999999999998"/>
  </r>
  <r>
    <x v="1510"/>
    <s v="CA-2017-100384"/>
    <d v="2017-06-24T00:00:00"/>
    <n v="2017"/>
    <s v="Juni"/>
    <n v="24"/>
    <x v="1"/>
    <x v="468"/>
    <x v="468"/>
    <x v="1"/>
    <s v="United States"/>
    <s v="Pomona"/>
    <s v="California"/>
    <n v="91767"/>
    <x v="1"/>
    <x v="281"/>
    <x v="1"/>
    <x v="6"/>
    <x v="281"/>
    <n v="385.6"/>
    <n v="8"/>
    <n v="0"/>
    <n v="111.82399999999996"/>
  </r>
  <r>
    <x v="1511"/>
    <s v="CA-2017-100384"/>
    <d v="2017-06-24T00:00:00"/>
    <n v="2017"/>
    <s v="Juni"/>
    <n v="24"/>
    <x v="1"/>
    <x v="468"/>
    <x v="468"/>
    <x v="1"/>
    <s v="United States"/>
    <s v="Pomona"/>
    <s v="California"/>
    <n v="91767"/>
    <x v="1"/>
    <x v="181"/>
    <x v="1"/>
    <x v="6"/>
    <x v="182"/>
    <n v="35.82"/>
    <n v="9"/>
    <n v="0"/>
    <n v="11.820599999999997"/>
  </r>
  <r>
    <x v="1512"/>
    <s v="CA-2017-112809"/>
    <d v="2017-08-18T00:00:00"/>
    <n v="2017"/>
    <s v="Agustus"/>
    <n v="18"/>
    <x v="1"/>
    <x v="154"/>
    <x v="154"/>
    <x v="0"/>
    <s v="United States"/>
    <s v="Dallas"/>
    <s v="Texas"/>
    <n v="75220"/>
    <x v="2"/>
    <x v="225"/>
    <x v="1"/>
    <x v="4"/>
    <x v="226"/>
    <n v="200.06400000000002"/>
    <n v="3"/>
    <n v="0.2"/>
    <n v="12.504000000000005"/>
  </r>
  <r>
    <x v="1513"/>
    <s v="CA-2017-112809"/>
    <d v="2017-08-18T00:00:00"/>
    <n v="2017"/>
    <s v="Agustus"/>
    <n v="18"/>
    <x v="1"/>
    <x v="154"/>
    <x v="154"/>
    <x v="0"/>
    <s v="United States"/>
    <s v="Dallas"/>
    <s v="Texas"/>
    <n v="75220"/>
    <x v="2"/>
    <x v="410"/>
    <x v="1"/>
    <x v="8"/>
    <x v="410"/>
    <n v="21.379999999999995"/>
    <n v="5"/>
    <n v="0.8"/>
    <n v="-33.139000000000003"/>
  </r>
  <r>
    <x v="1514"/>
    <s v="CA-2017-112809"/>
    <d v="2017-08-18T00:00:00"/>
    <n v="2017"/>
    <s v="Agustus"/>
    <n v="18"/>
    <x v="1"/>
    <x v="154"/>
    <x v="154"/>
    <x v="0"/>
    <s v="United States"/>
    <s v="Dallas"/>
    <s v="Texas"/>
    <n v="75220"/>
    <x v="2"/>
    <x v="674"/>
    <x v="1"/>
    <x v="8"/>
    <x v="674"/>
    <n v="6.743999999999998"/>
    <n v="4"/>
    <n v="0.8"/>
    <n v="-11.4648"/>
  </r>
  <r>
    <x v="1515"/>
    <s v="US-2017-160759"/>
    <d v="2017-12-11T00:00:00"/>
    <n v="2017"/>
    <s v="Desember"/>
    <n v="11"/>
    <x v="1"/>
    <x v="482"/>
    <x v="482"/>
    <x v="0"/>
    <s v="United States"/>
    <s v="Philadelphia"/>
    <s v="Pennsylvania"/>
    <n v="19120"/>
    <x v="3"/>
    <x v="955"/>
    <x v="0"/>
    <x v="1"/>
    <x v="948"/>
    <n v="63.686"/>
    <n v="1"/>
    <n v="0.3"/>
    <n v="-9.0980000000000025"/>
  </r>
  <r>
    <x v="1516"/>
    <s v="CA-2017-148446"/>
    <d v="2017-12-10T00:00:00"/>
    <n v="2017"/>
    <s v="Desember"/>
    <n v="10"/>
    <x v="0"/>
    <x v="266"/>
    <x v="266"/>
    <x v="0"/>
    <s v="United States"/>
    <s v="North Las Vegas"/>
    <s v="Nevada"/>
    <n v="89031"/>
    <x v="1"/>
    <x v="489"/>
    <x v="0"/>
    <x v="3"/>
    <x v="489"/>
    <n v="1669.6"/>
    <n v="4"/>
    <n v="0"/>
    <n v="116.87199999999984"/>
  </r>
  <r>
    <x v="1517"/>
    <s v="CA-2014-111059"/>
    <d v="2014-02-03T00:00:00"/>
    <n v="2014"/>
    <s v="Februari"/>
    <n v="3"/>
    <x v="0"/>
    <x v="483"/>
    <x v="483"/>
    <x v="0"/>
    <s v="United States"/>
    <s v="Seattle"/>
    <s v="Washington"/>
    <n v="98105"/>
    <x v="1"/>
    <x v="270"/>
    <x v="1"/>
    <x v="8"/>
    <x v="270"/>
    <n v="83.84"/>
    <n v="2"/>
    <n v="0.2"/>
    <n v="27.247999999999998"/>
  </r>
  <r>
    <x v="1518"/>
    <s v="CA-2014-111059"/>
    <d v="2014-02-03T00:00:00"/>
    <n v="2014"/>
    <s v="Februari"/>
    <n v="3"/>
    <x v="0"/>
    <x v="483"/>
    <x v="483"/>
    <x v="0"/>
    <s v="United States"/>
    <s v="Seattle"/>
    <s v="Washington"/>
    <n v="98105"/>
    <x v="1"/>
    <x v="555"/>
    <x v="1"/>
    <x v="8"/>
    <x v="554"/>
    <n v="13.272000000000002"/>
    <n v="3"/>
    <n v="0.2"/>
    <n v="4.3133999999999997"/>
  </r>
  <r>
    <x v="1519"/>
    <s v="CA-2017-116204"/>
    <d v="2017-02-11T00:00:00"/>
    <n v="2017"/>
    <s v="Februari"/>
    <n v="11"/>
    <x v="0"/>
    <x v="100"/>
    <x v="100"/>
    <x v="1"/>
    <s v="United States"/>
    <s v="San Francisco"/>
    <s v="California"/>
    <n v="94110"/>
    <x v="1"/>
    <x v="733"/>
    <x v="1"/>
    <x v="8"/>
    <x v="732"/>
    <n v="21.335999999999999"/>
    <n v="7"/>
    <n v="0.2"/>
    <n v="7.7343000000000011"/>
  </r>
  <r>
    <x v="1520"/>
    <s v="CA-2017-109946"/>
    <d v="2017-04-16T00:00:00"/>
    <n v="2017"/>
    <s v="April"/>
    <n v="16"/>
    <x v="1"/>
    <x v="484"/>
    <x v="484"/>
    <x v="2"/>
    <s v="United States"/>
    <s v="Chicago"/>
    <s v="Illinois"/>
    <n v="60610"/>
    <x v="2"/>
    <x v="1024"/>
    <x v="1"/>
    <x v="6"/>
    <x v="1015"/>
    <n v="16.520000000000003"/>
    <n v="5"/>
    <n v="0.2"/>
    <n v="2.0649999999999986"/>
  </r>
  <r>
    <x v="1521"/>
    <s v="CA-2015-144806"/>
    <d v="2015-12-06T00:00:00"/>
    <n v="2015"/>
    <s v="Desember"/>
    <n v="6"/>
    <x v="1"/>
    <x v="485"/>
    <x v="485"/>
    <x v="0"/>
    <s v="United States"/>
    <s v="Tucson"/>
    <s v="Arizona"/>
    <n v="85705"/>
    <x v="1"/>
    <x v="592"/>
    <x v="0"/>
    <x v="5"/>
    <x v="592"/>
    <n v="206.11199999999997"/>
    <n v="6"/>
    <n v="0.2"/>
    <n v="48.951600000000013"/>
  </r>
  <r>
    <x v="1522"/>
    <s v="CA-2015-144806"/>
    <d v="2015-12-06T00:00:00"/>
    <n v="2015"/>
    <s v="Desember"/>
    <n v="6"/>
    <x v="1"/>
    <x v="485"/>
    <x v="485"/>
    <x v="0"/>
    <s v="United States"/>
    <s v="Tucson"/>
    <s v="Arizona"/>
    <n v="85705"/>
    <x v="1"/>
    <x v="1025"/>
    <x v="1"/>
    <x v="10"/>
    <x v="1016"/>
    <n v="19.920000000000002"/>
    <n v="5"/>
    <n v="0.2"/>
    <n v="6.7230000000000008"/>
  </r>
  <r>
    <x v="1523"/>
    <s v="CA-2015-144806"/>
    <d v="2015-12-06T00:00:00"/>
    <n v="2015"/>
    <s v="Desember"/>
    <n v="6"/>
    <x v="1"/>
    <x v="485"/>
    <x v="485"/>
    <x v="0"/>
    <s v="United States"/>
    <s v="Tucson"/>
    <s v="Arizona"/>
    <n v="85705"/>
    <x v="1"/>
    <x v="334"/>
    <x v="1"/>
    <x v="10"/>
    <x v="334"/>
    <n v="198.27200000000002"/>
    <n v="8"/>
    <n v="0.2"/>
    <n v="61.959999999999987"/>
  </r>
  <r>
    <x v="1524"/>
    <s v="CA-2015-144806"/>
    <d v="2015-12-06T00:00:00"/>
    <n v="2015"/>
    <s v="Desember"/>
    <n v="6"/>
    <x v="1"/>
    <x v="485"/>
    <x v="485"/>
    <x v="0"/>
    <s v="United States"/>
    <s v="Tucson"/>
    <s v="Arizona"/>
    <n v="85705"/>
    <x v="1"/>
    <x v="232"/>
    <x v="1"/>
    <x v="4"/>
    <x v="233"/>
    <n v="247.10399999999998"/>
    <n v="6"/>
    <n v="0.2"/>
    <n v="-58.68719999999999"/>
  </r>
  <r>
    <x v="1525"/>
    <s v="CA-2015-144806"/>
    <d v="2015-12-06T00:00:00"/>
    <n v="2015"/>
    <s v="Desember"/>
    <n v="6"/>
    <x v="1"/>
    <x v="485"/>
    <x v="485"/>
    <x v="0"/>
    <s v="United States"/>
    <s v="Tucson"/>
    <s v="Arizona"/>
    <n v="85705"/>
    <x v="1"/>
    <x v="30"/>
    <x v="1"/>
    <x v="6"/>
    <x v="30"/>
    <n v="86.304000000000002"/>
    <n v="6"/>
    <n v="0.2"/>
    <n v="9.7091999999999885"/>
  </r>
  <r>
    <x v="1526"/>
    <s v="CA-2016-122392"/>
    <d v="2016-07-22T00:00:00"/>
    <n v="2016"/>
    <s v="Juli"/>
    <n v="22"/>
    <x v="1"/>
    <x v="170"/>
    <x v="170"/>
    <x v="0"/>
    <s v="United States"/>
    <s v="Allentown"/>
    <s v="Pennsylvania"/>
    <n v="18103"/>
    <x v="3"/>
    <x v="1026"/>
    <x v="1"/>
    <x v="6"/>
    <x v="1017"/>
    <n v="4.16"/>
    <n v="2"/>
    <n v="0.2"/>
    <n v="0.36400000000000032"/>
  </r>
  <r>
    <x v="1527"/>
    <s v="CA-2016-122392"/>
    <d v="2016-07-22T00:00:00"/>
    <n v="2016"/>
    <s v="Juli"/>
    <n v="22"/>
    <x v="1"/>
    <x v="170"/>
    <x v="170"/>
    <x v="0"/>
    <s v="United States"/>
    <s v="Allentown"/>
    <s v="Pennsylvania"/>
    <n v="18103"/>
    <x v="3"/>
    <x v="1027"/>
    <x v="0"/>
    <x v="5"/>
    <x v="1018"/>
    <n v="11.648000000000001"/>
    <n v="2"/>
    <n v="0.2"/>
    <n v="3.3488000000000011"/>
  </r>
  <r>
    <x v="1528"/>
    <s v="CA-2015-148432"/>
    <d v="2015-11-07T00:00:00"/>
    <n v="2015"/>
    <s v="November"/>
    <n v="7"/>
    <x v="0"/>
    <x v="305"/>
    <x v="305"/>
    <x v="1"/>
    <s v="United States"/>
    <s v="Newark"/>
    <s v="Delaware"/>
    <n v="19711"/>
    <x v="3"/>
    <x v="1028"/>
    <x v="1"/>
    <x v="13"/>
    <x v="1019"/>
    <n v="26.18"/>
    <n v="7"/>
    <n v="0"/>
    <n v="0.5236000000000014"/>
  </r>
  <r>
    <x v="1529"/>
    <s v="CA-2015-148432"/>
    <d v="2015-11-07T00:00:00"/>
    <n v="2015"/>
    <s v="November"/>
    <n v="7"/>
    <x v="0"/>
    <x v="305"/>
    <x v="305"/>
    <x v="1"/>
    <s v="United States"/>
    <s v="Newark"/>
    <s v="Delaware"/>
    <n v="19711"/>
    <x v="3"/>
    <x v="1029"/>
    <x v="1"/>
    <x v="10"/>
    <x v="1020"/>
    <n v="7.3"/>
    <n v="2"/>
    <n v="0"/>
    <n v="3.4309999999999996"/>
  </r>
  <r>
    <x v="1530"/>
    <s v="CA-2015-103793"/>
    <d v="2015-03-26T00:00:00"/>
    <n v="2015"/>
    <s v="Maret"/>
    <n v="26"/>
    <x v="1"/>
    <x v="296"/>
    <x v="296"/>
    <x v="1"/>
    <s v="United States"/>
    <s v="Miami"/>
    <s v="Florida"/>
    <n v="33142"/>
    <x v="0"/>
    <x v="1030"/>
    <x v="1"/>
    <x v="10"/>
    <x v="1021"/>
    <n v="74.352000000000004"/>
    <n v="3"/>
    <n v="0.2"/>
    <n v="23.234999999999992"/>
  </r>
  <r>
    <x v="1531"/>
    <s v="CA-2017-159884"/>
    <d v="2017-08-31T00:00:00"/>
    <n v="2017"/>
    <s v="Agustus"/>
    <n v="31"/>
    <x v="1"/>
    <x v="223"/>
    <x v="223"/>
    <x v="0"/>
    <s v="United States"/>
    <s v="Tempe"/>
    <s v="Arizona"/>
    <n v="85281"/>
    <x v="1"/>
    <x v="1031"/>
    <x v="1"/>
    <x v="4"/>
    <x v="1022"/>
    <n v="10.744"/>
    <n v="1"/>
    <n v="0.2"/>
    <n v="0.80579999999999963"/>
  </r>
  <r>
    <x v="1532"/>
    <s v="CA-2017-159884"/>
    <d v="2017-08-31T00:00:00"/>
    <n v="2017"/>
    <s v="Agustus"/>
    <n v="31"/>
    <x v="1"/>
    <x v="223"/>
    <x v="223"/>
    <x v="0"/>
    <s v="United States"/>
    <s v="Tempe"/>
    <s v="Arizona"/>
    <n v="85281"/>
    <x v="1"/>
    <x v="203"/>
    <x v="1"/>
    <x v="13"/>
    <x v="204"/>
    <n v="8.3760000000000012"/>
    <n v="3"/>
    <n v="0.2"/>
    <n v="2.7222"/>
  </r>
  <r>
    <x v="1533"/>
    <s v="CA-2016-139885"/>
    <d v="2016-12-04T00:00:00"/>
    <n v="2016"/>
    <s v="Desember"/>
    <n v="4"/>
    <x v="1"/>
    <x v="225"/>
    <x v="225"/>
    <x v="1"/>
    <s v="United States"/>
    <s v="New York City"/>
    <s v="New York"/>
    <n v="10035"/>
    <x v="3"/>
    <x v="1032"/>
    <x v="1"/>
    <x v="4"/>
    <x v="1023"/>
    <n v="212.88"/>
    <n v="6"/>
    <n v="0"/>
    <n v="0"/>
  </r>
  <r>
    <x v="1534"/>
    <s v="CA-2017-124086"/>
    <d v="2017-02-10T00:00:00"/>
    <n v="2017"/>
    <s v="Februari"/>
    <n v="10"/>
    <x v="1"/>
    <x v="486"/>
    <x v="486"/>
    <x v="2"/>
    <s v="United States"/>
    <s v="Laguna Niguel"/>
    <s v="California"/>
    <n v="92677"/>
    <x v="1"/>
    <x v="574"/>
    <x v="0"/>
    <x v="0"/>
    <x v="574"/>
    <n v="203.98299999999998"/>
    <n v="2"/>
    <n v="0.15"/>
    <n v="16.798599999999979"/>
  </r>
  <r>
    <x v="1535"/>
    <s v="CA-2016-112389"/>
    <d v="2016-10-29T00:00:00"/>
    <n v="2016"/>
    <s v="Oktober"/>
    <n v="29"/>
    <x v="1"/>
    <x v="487"/>
    <x v="487"/>
    <x v="1"/>
    <s v="United States"/>
    <s v="Bridgeton"/>
    <s v="New Jersey"/>
    <n v="8302"/>
    <x v="3"/>
    <x v="1033"/>
    <x v="1"/>
    <x v="4"/>
    <x v="1024"/>
    <n v="40.74"/>
    <n v="3"/>
    <n v="0"/>
    <n v="0.4073999999999991"/>
  </r>
  <r>
    <x v="1536"/>
    <s v="CA-2016-112389"/>
    <d v="2016-10-29T00:00:00"/>
    <n v="2016"/>
    <s v="Oktober"/>
    <n v="29"/>
    <x v="1"/>
    <x v="487"/>
    <x v="487"/>
    <x v="1"/>
    <s v="United States"/>
    <s v="Bridgeton"/>
    <s v="New Jersey"/>
    <n v="8302"/>
    <x v="3"/>
    <x v="1034"/>
    <x v="1"/>
    <x v="9"/>
    <x v="1025"/>
    <n v="11.67"/>
    <n v="3"/>
    <n v="0"/>
    <n v="3.0342000000000002"/>
  </r>
  <r>
    <x v="1537"/>
    <s v="CA-2017-121888"/>
    <d v="2017-09-15T00:00:00"/>
    <n v="2017"/>
    <s v="September"/>
    <n v="15"/>
    <x v="0"/>
    <x v="488"/>
    <x v="488"/>
    <x v="0"/>
    <s v="United States"/>
    <s v="Everett"/>
    <s v="Massachusetts"/>
    <n v="2149"/>
    <x v="3"/>
    <x v="884"/>
    <x v="2"/>
    <x v="7"/>
    <x v="878"/>
    <n v="39.99"/>
    <n v="1"/>
    <n v="0"/>
    <n v="11.597099999999998"/>
  </r>
  <r>
    <x v="1538"/>
    <s v="CA-2017-121888"/>
    <d v="2017-09-15T00:00:00"/>
    <n v="2017"/>
    <s v="September"/>
    <n v="15"/>
    <x v="0"/>
    <x v="488"/>
    <x v="488"/>
    <x v="0"/>
    <s v="United States"/>
    <s v="Everett"/>
    <s v="Massachusetts"/>
    <n v="2149"/>
    <x v="3"/>
    <x v="359"/>
    <x v="1"/>
    <x v="6"/>
    <x v="359"/>
    <n v="16.28"/>
    <n v="2"/>
    <n v="0"/>
    <n v="6.5120000000000005"/>
  </r>
  <r>
    <x v="1539"/>
    <s v="CA-2017-121888"/>
    <d v="2017-09-15T00:00:00"/>
    <n v="2017"/>
    <s v="September"/>
    <n v="15"/>
    <x v="0"/>
    <x v="488"/>
    <x v="488"/>
    <x v="0"/>
    <s v="United States"/>
    <s v="Everett"/>
    <s v="Massachusetts"/>
    <n v="2149"/>
    <x v="3"/>
    <x v="37"/>
    <x v="0"/>
    <x v="0"/>
    <x v="37"/>
    <n v="782.94"/>
    <n v="3"/>
    <n v="0"/>
    <n v="203.56440000000003"/>
  </r>
  <r>
    <x v="1540"/>
    <s v="CA-2017-121888"/>
    <d v="2017-09-15T00:00:00"/>
    <n v="2017"/>
    <s v="September"/>
    <n v="15"/>
    <x v="0"/>
    <x v="488"/>
    <x v="488"/>
    <x v="0"/>
    <s v="United States"/>
    <s v="Everett"/>
    <s v="Massachusetts"/>
    <n v="2149"/>
    <x v="3"/>
    <x v="1002"/>
    <x v="1"/>
    <x v="8"/>
    <x v="994"/>
    <n v="242.48000000000002"/>
    <n v="7"/>
    <n v="0"/>
    <n v="116.39039999999999"/>
  </r>
  <r>
    <x v="1541"/>
    <s v="CA-2014-166884"/>
    <d v="2014-03-11T00:00:00"/>
    <n v="2014"/>
    <s v="Maret"/>
    <n v="11"/>
    <x v="0"/>
    <x v="237"/>
    <x v="237"/>
    <x v="0"/>
    <s v="United States"/>
    <s v="Columbus"/>
    <s v="Ohio"/>
    <n v="43229"/>
    <x v="3"/>
    <x v="1035"/>
    <x v="0"/>
    <x v="5"/>
    <x v="325"/>
    <n v="8.32"/>
    <n v="5"/>
    <n v="0.2"/>
    <n v="2.2880000000000003"/>
  </r>
  <r>
    <x v="1542"/>
    <s v="CA-2014-166884"/>
    <d v="2014-03-11T00:00:00"/>
    <n v="2014"/>
    <s v="Maret"/>
    <n v="11"/>
    <x v="0"/>
    <x v="237"/>
    <x v="237"/>
    <x v="0"/>
    <s v="United States"/>
    <s v="Columbus"/>
    <s v="Ohio"/>
    <n v="43229"/>
    <x v="3"/>
    <x v="845"/>
    <x v="1"/>
    <x v="13"/>
    <x v="839"/>
    <n v="10.464000000000002"/>
    <n v="6"/>
    <n v="0.2"/>
    <n v="1.7003999999999992"/>
  </r>
  <r>
    <x v="1543"/>
    <s v="CA-2014-107181"/>
    <d v="2014-02-04T00:00:00"/>
    <n v="2014"/>
    <s v="Februari"/>
    <n v="4"/>
    <x v="1"/>
    <x v="489"/>
    <x v="489"/>
    <x v="2"/>
    <s v="United States"/>
    <s v="San Diego"/>
    <s v="California"/>
    <n v="92024"/>
    <x v="1"/>
    <x v="655"/>
    <x v="1"/>
    <x v="8"/>
    <x v="655"/>
    <n v="82.896000000000001"/>
    <n v="3"/>
    <n v="0.2"/>
    <n v="29.0136"/>
  </r>
  <r>
    <x v="1544"/>
    <s v="CA-2014-107181"/>
    <d v="2014-02-04T00:00:00"/>
    <n v="2014"/>
    <s v="Februari"/>
    <n v="4"/>
    <x v="1"/>
    <x v="489"/>
    <x v="489"/>
    <x v="2"/>
    <s v="United States"/>
    <s v="San Diego"/>
    <s v="California"/>
    <n v="92024"/>
    <x v="1"/>
    <x v="732"/>
    <x v="1"/>
    <x v="10"/>
    <x v="731"/>
    <n v="34.24"/>
    <n v="4"/>
    <n v="0"/>
    <n v="16.0928"/>
  </r>
  <r>
    <x v="1545"/>
    <s v="CA-2014-150245"/>
    <d v="2014-12-31T00:00:00"/>
    <n v="2014"/>
    <s v="Desember"/>
    <n v="31"/>
    <x v="0"/>
    <x v="331"/>
    <x v="331"/>
    <x v="1"/>
    <s v="United States"/>
    <s v="Watertown"/>
    <s v="New York"/>
    <n v="13601"/>
    <x v="3"/>
    <x v="178"/>
    <x v="0"/>
    <x v="0"/>
    <x v="179"/>
    <n v="1573.4880000000001"/>
    <n v="7"/>
    <n v="0.2"/>
    <n v="196.68599999999986"/>
  </r>
  <r>
    <x v="1546"/>
    <s v="CA-2015-111395"/>
    <d v="2015-11-23T00:00:00"/>
    <n v="2015"/>
    <s v="November"/>
    <n v="23"/>
    <x v="1"/>
    <x v="146"/>
    <x v="146"/>
    <x v="1"/>
    <s v="United States"/>
    <s v="San Antonio"/>
    <s v="Texas"/>
    <n v="78207"/>
    <x v="2"/>
    <x v="921"/>
    <x v="1"/>
    <x v="10"/>
    <x v="913"/>
    <n v="335.52"/>
    <n v="4"/>
    <n v="0.2"/>
    <n v="117.43199999999999"/>
  </r>
  <r>
    <x v="1547"/>
    <s v="CA-2015-111395"/>
    <d v="2015-11-23T00:00:00"/>
    <n v="2015"/>
    <s v="November"/>
    <n v="23"/>
    <x v="1"/>
    <x v="146"/>
    <x v="146"/>
    <x v="1"/>
    <s v="United States"/>
    <s v="San Antonio"/>
    <s v="Texas"/>
    <n v="78207"/>
    <x v="2"/>
    <x v="979"/>
    <x v="1"/>
    <x v="8"/>
    <x v="972"/>
    <n v="23.911999999999995"/>
    <n v="2"/>
    <n v="0.8"/>
    <n v="-40.650400000000019"/>
  </r>
  <r>
    <x v="1548"/>
    <s v="CA-2015-111395"/>
    <d v="2015-11-23T00:00:00"/>
    <n v="2015"/>
    <s v="November"/>
    <n v="23"/>
    <x v="1"/>
    <x v="146"/>
    <x v="146"/>
    <x v="1"/>
    <s v="United States"/>
    <s v="San Antonio"/>
    <s v="Texas"/>
    <n v="78207"/>
    <x v="2"/>
    <x v="1036"/>
    <x v="1"/>
    <x v="4"/>
    <x v="1026"/>
    <n v="27.056000000000001"/>
    <n v="2"/>
    <n v="0.2"/>
    <n v="2.3673999999999991"/>
  </r>
  <r>
    <x v="1549"/>
    <s v="CA-2014-134278"/>
    <d v="2014-07-06T00:00:00"/>
    <n v="2014"/>
    <s v="Juli"/>
    <n v="6"/>
    <x v="2"/>
    <x v="212"/>
    <x v="212"/>
    <x v="0"/>
    <s v="United States"/>
    <s v="New York City"/>
    <s v="New York"/>
    <n v="10011"/>
    <x v="3"/>
    <x v="890"/>
    <x v="2"/>
    <x v="16"/>
    <x v="883"/>
    <n v="559.99200000000008"/>
    <n v="1"/>
    <n v="0.2"/>
    <n v="174.99749999999997"/>
  </r>
  <r>
    <x v="1550"/>
    <s v="US-2017-124926"/>
    <d v="2017-11-13T00:00:00"/>
    <n v="2017"/>
    <s v="November"/>
    <n v="13"/>
    <x v="0"/>
    <x v="467"/>
    <x v="467"/>
    <x v="2"/>
    <s v="United States"/>
    <s v="Houston"/>
    <s v="Texas"/>
    <n v="77095"/>
    <x v="2"/>
    <x v="1037"/>
    <x v="1"/>
    <x v="9"/>
    <x v="1027"/>
    <n v="9.3239999999999981"/>
    <n v="6"/>
    <n v="0.8"/>
    <n v="-24.708599999999997"/>
  </r>
  <r>
    <x v="1551"/>
    <s v="CA-2016-159345"/>
    <d v="2016-06-17T00:00:00"/>
    <n v="2016"/>
    <s v="Juni"/>
    <n v="17"/>
    <x v="1"/>
    <x v="490"/>
    <x v="490"/>
    <x v="0"/>
    <s v="United States"/>
    <s v="San Diego"/>
    <s v="California"/>
    <n v="92024"/>
    <x v="1"/>
    <x v="964"/>
    <x v="1"/>
    <x v="10"/>
    <x v="957"/>
    <n v="111.96"/>
    <n v="2"/>
    <n v="0"/>
    <n v="54.860399999999998"/>
  </r>
  <r>
    <x v="1552"/>
    <s v="CA-2014-130274"/>
    <d v="2014-05-03T00:00:00"/>
    <n v="2014"/>
    <s v="Mei"/>
    <n v="3"/>
    <x v="2"/>
    <x v="185"/>
    <x v="185"/>
    <x v="2"/>
    <s v="United States"/>
    <s v="Appleton"/>
    <s v="Wisconsin"/>
    <n v="54915"/>
    <x v="2"/>
    <x v="1038"/>
    <x v="1"/>
    <x v="2"/>
    <x v="1028"/>
    <n v="21.560000000000002"/>
    <n v="7"/>
    <n v="0"/>
    <n v="10.348799999999999"/>
  </r>
  <r>
    <x v="1553"/>
    <s v="CA-2017-158386"/>
    <d v="2017-10-16T00:00:00"/>
    <n v="2017"/>
    <s v="Oktober"/>
    <n v="16"/>
    <x v="1"/>
    <x v="491"/>
    <x v="491"/>
    <x v="0"/>
    <s v="United States"/>
    <s v="Richmond"/>
    <s v="Kentucky"/>
    <n v="40475"/>
    <x v="0"/>
    <x v="691"/>
    <x v="1"/>
    <x v="8"/>
    <x v="691"/>
    <n v="124.75"/>
    <n v="5"/>
    <n v="0"/>
    <n v="57.384999999999991"/>
  </r>
  <r>
    <x v="1554"/>
    <s v="CA-2015-111507"/>
    <d v="2015-02-06T00:00:00"/>
    <n v="2015"/>
    <s v="Februari"/>
    <n v="6"/>
    <x v="1"/>
    <x v="100"/>
    <x v="100"/>
    <x v="1"/>
    <s v="United States"/>
    <s v="Bellevue"/>
    <s v="Washington"/>
    <n v="98006"/>
    <x v="1"/>
    <x v="1039"/>
    <x v="1"/>
    <x v="6"/>
    <x v="1029"/>
    <n v="5.28"/>
    <n v="3"/>
    <n v="0"/>
    <n v="1.5311999999999999"/>
  </r>
  <r>
    <x v="1555"/>
    <s v="CA-2017-120761"/>
    <d v="2017-09-04T00:00:00"/>
    <n v="2017"/>
    <s v="September"/>
    <n v="4"/>
    <x v="1"/>
    <x v="492"/>
    <x v="492"/>
    <x v="0"/>
    <s v="United States"/>
    <s v="Long Beach"/>
    <s v="New York"/>
    <n v="11561"/>
    <x v="3"/>
    <x v="43"/>
    <x v="2"/>
    <x v="11"/>
    <x v="43"/>
    <n v="91.96"/>
    <n v="4"/>
    <n v="0"/>
    <n v="39.5428"/>
  </r>
  <r>
    <x v="1556"/>
    <s v="CA-2016-109176"/>
    <d v="2016-05-09T00:00:00"/>
    <n v="2016"/>
    <s v="Mei"/>
    <n v="9"/>
    <x v="1"/>
    <x v="493"/>
    <x v="493"/>
    <x v="0"/>
    <s v="United States"/>
    <s v="Philadelphia"/>
    <s v="Pennsylvania"/>
    <n v="19140"/>
    <x v="3"/>
    <x v="1040"/>
    <x v="1"/>
    <x v="12"/>
    <x v="153"/>
    <n v="9.3439999999999994"/>
    <n v="1"/>
    <n v="0.2"/>
    <n v="3.504"/>
  </r>
  <r>
    <x v="1557"/>
    <s v="CA-2016-109176"/>
    <d v="2016-05-09T00:00:00"/>
    <n v="2016"/>
    <s v="Mei"/>
    <n v="9"/>
    <x v="1"/>
    <x v="493"/>
    <x v="493"/>
    <x v="0"/>
    <s v="United States"/>
    <s v="Philadelphia"/>
    <s v="Pennsylvania"/>
    <n v="19140"/>
    <x v="3"/>
    <x v="1041"/>
    <x v="1"/>
    <x v="6"/>
    <x v="1030"/>
    <n v="79.36"/>
    <n v="5"/>
    <n v="0.2"/>
    <n v="9.919999999999991"/>
  </r>
  <r>
    <x v="1558"/>
    <s v="CA-2015-112116"/>
    <d v="2015-03-16T00:00:00"/>
    <n v="2015"/>
    <s v="Maret"/>
    <n v="16"/>
    <x v="0"/>
    <x v="188"/>
    <x v="188"/>
    <x v="0"/>
    <s v="United States"/>
    <s v="Seattle"/>
    <s v="Washington"/>
    <n v="98103"/>
    <x v="1"/>
    <x v="977"/>
    <x v="0"/>
    <x v="3"/>
    <x v="832"/>
    <n v="171.96"/>
    <n v="2"/>
    <n v="0"/>
    <n v="44.709600000000009"/>
  </r>
  <r>
    <x v="1559"/>
    <s v="CA-2016-126809"/>
    <d v="2016-04-09T00:00:00"/>
    <n v="2016"/>
    <s v="April"/>
    <n v="9"/>
    <x v="1"/>
    <x v="494"/>
    <x v="494"/>
    <x v="1"/>
    <s v="United States"/>
    <s v="Seattle"/>
    <s v="Washington"/>
    <n v="98103"/>
    <x v="1"/>
    <x v="696"/>
    <x v="1"/>
    <x v="8"/>
    <x v="696"/>
    <n v="35.352000000000004"/>
    <n v="9"/>
    <n v="0.2"/>
    <n v="12.815099999999997"/>
  </r>
  <r>
    <x v="1560"/>
    <s v="CA-2014-105172"/>
    <d v="2014-04-04T00:00:00"/>
    <n v="2014"/>
    <s v="April"/>
    <n v="4"/>
    <x v="1"/>
    <x v="324"/>
    <x v="324"/>
    <x v="2"/>
    <s v="United States"/>
    <s v="San Francisco"/>
    <s v="California"/>
    <n v="94109"/>
    <x v="1"/>
    <x v="1042"/>
    <x v="1"/>
    <x v="2"/>
    <x v="1031"/>
    <n v="18.899999999999999"/>
    <n v="6"/>
    <n v="0"/>
    <n v="9.0719999999999992"/>
  </r>
  <r>
    <x v="1561"/>
    <s v="CA-2017-107293"/>
    <d v="2017-09-05T00:00:00"/>
    <n v="2017"/>
    <s v="September"/>
    <n v="5"/>
    <x v="2"/>
    <x v="37"/>
    <x v="37"/>
    <x v="2"/>
    <s v="United States"/>
    <s v="Seattle"/>
    <s v="Washington"/>
    <n v="98115"/>
    <x v="1"/>
    <x v="324"/>
    <x v="1"/>
    <x v="6"/>
    <x v="324"/>
    <n v="2.78"/>
    <n v="1"/>
    <n v="0"/>
    <n v="0.72279999999999989"/>
  </r>
  <r>
    <x v="1562"/>
    <s v="US-2017-102890"/>
    <d v="2017-06-30T00:00:00"/>
    <n v="2017"/>
    <s v="Juni"/>
    <n v="30"/>
    <x v="3"/>
    <x v="495"/>
    <x v="495"/>
    <x v="0"/>
    <s v="United States"/>
    <s v="New York City"/>
    <s v="New York"/>
    <n v="10011"/>
    <x v="3"/>
    <x v="3"/>
    <x v="0"/>
    <x v="3"/>
    <x v="3"/>
    <n v="1044.6299999999999"/>
    <n v="5"/>
    <n v="0.4"/>
    <n v="-295.97849999999994"/>
  </r>
  <r>
    <x v="1563"/>
    <s v="CA-2015-158554"/>
    <d v="2015-11-09T00:00:00"/>
    <n v="2015"/>
    <s v="November"/>
    <n v="9"/>
    <x v="3"/>
    <x v="496"/>
    <x v="496"/>
    <x v="0"/>
    <s v="United States"/>
    <s v="Philadelphia"/>
    <s v="Pennsylvania"/>
    <n v="19134"/>
    <x v="3"/>
    <x v="204"/>
    <x v="1"/>
    <x v="10"/>
    <x v="205"/>
    <n v="11.352000000000002"/>
    <n v="3"/>
    <n v="0.2"/>
    <n v="4.1151"/>
  </r>
  <r>
    <x v="1564"/>
    <s v="CA-2014-116239"/>
    <d v="2014-03-04T00:00:00"/>
    <n v="2014"/>
    <s v="Maret"/>
    <n v="4"/>
    <x v="3"/>
    <x v="52"/>
    <x v="52"/>
    <x v="0"/>
    <s v="United States"/>
    <s v="Columbia"/>
    <s v="South Carolina"/>
    <n v="29203"/>
    <x v="0"/>
    <x v="1043"/>
    <x v="1"/>
    <x v="4"/>
    <x v="1032"/>
    <n v="354.90000000000003"/>
    <n v="5"/>
    <n v="0"/>
    <n v="17.744999999999962"/>
  </r>
  <r>
    <x v="1565"/>
    <s v="CA-2015-132101"/>
    <d v="2015-03-19T00:00:00"/>
    <n v="2015"/>
    <s v="Maret"/>
    <n v="19"/>
    <x v="1"/>
    <x v="270"/>
    <x v="270"/>
    <x v="2"/>
    <s v="United States"/>
    <s v="Seattle"/>
    <s v="Washington"/>
    <n v="98105"/>
    <x v="1"/>
    <x v="867"/>
    <x v="2"/>
    <x v="7"/>
    <x v="861"/>
    <n v="453.57600000000002"/>
    <n v="3"/>
    <n v="0.2"/>
    <n v="39.687899999999985"/>
  </r>
  <r>
    <x v="1566"/>
    <s v="CA-2015-129112"/>
    <d v="2015-11-29T00:00:00"/>
    <n v="2015"/>
    <s v="November"/>
    <n v="29"/>
    <x v="2"/>
    <x v="497"/>
    <x v="497"/>
    <x v="0"/>
    <s v="United States"/>
    <s v="Allen"/>
    <s v="Texas"/>
    <n v="75002"/>
    <x v="2"/>
    <x v="1044"/>
    <x v="2"/>
    <x v="11"/>
    <x v="1033"/>
    <n v="21.48"/>
    <n v="3"/>
    <n v="0.2"/>
    <n v="-0.26850000000000307"/>
  </r>
  <r>
    <x v="1567"/>
    <s v="CA-2015-129112"/>
    <d v="2015-11-29T00:00:00"/>
    <n v="2015"/>
    <s v="November"/>
    <n v="29"/>
    <x v="2"/>
    <x v="497"/>
    <x v="497"/>
    <x v="0"/>
    <s v="United States"/>
    <s v="Allen"/>
    <s v="Texas"/>
    <n v="75002"/>
    <x v="2"/>
    <x v="1045"/>
    <x v="1"/>
    <x v="8"/>
    <x v="1034"/>
    <n v="8.7839999999999989"/>
    <n v="4"/>
    <n v="0.8"/>
    <n v="-13.615200000000002"/>
  </r>
  <r>
    <x v="1568"/>
    <s v="US-2017-152002"/>
    <d v="2017-06-11T00:00:00"/>
    <n v="2017"/>
    <s v="Juni"/>
    <n v="11"/>
    <x v="3"/>
    <x v="231"/>
    <x v="231"/>
    <x v="0"/>
    <s v="United States"/>
    <s v="Los Angeles"/>
    <s v="California"/>
    <n v="90004"/>
    <x v="1"/>
    <x v="447"/>
    <x v="1"/>
    <x v="10"/>
    <x v="447"/>
    <n v="122.97"/>
    <n v="3"/>
    <n v="0"/>
    <n v="60.255300000000005"/>
  </r>
  <r>
    <x v="1569"/>
    <s v="CA-2017-165029"/>
    <d v="2017-11-26T00:00:00"/>
    <n v="2017"/>
    <s v="November"/>
    <n v="26"/>
    <x v="1"/>
    <x v="340"/>
    <x v="340"/>
    <x v="1"/>
    <s v="United States"/>
    <s v="Atlanta"/>
    <s v="Georgia"/>
    <n v="30318"/>
    <x v="0"/>
    <x v="1046"/>
    <x v="1"/>
    <x v="6"/>
    <x v="1035"/>
    <n v="12.84"/>
    <n v="3"/>
    <n v="0"/>
    <n v="3.7235999999999989"/>
  </r>
  <r>
    <x v="1570"/>
    <s v="US-2014-157385"/>
    <d v="2014-11-23T00:00:00"/>
    <n v="2014"/>
    <s v="November"/>
    <n v="23"/>
    <x v="2"/>
    <x v="183"/>
    <x v="183"/>
    <x v="0"/>
    <s v="United States"/>
    <s v="Los Angeles"/>
    <s v="California"/>
    <n v="90004"/>
    <x v="1"/>
    <x v="83"/>
    <x v="0"/>
    <x v="1"/>
    <x v="83"/>
    <n v="603.91999999999996"/>
    <n v="5"/>
    <n v="0.2"/>
    <n v="-67.941000000000003"/>
  </r>
  <r>
    <x v="1571"/>
    <s v="US-2014-157385"/>
    <d v="2014-11-23T00:00:00"/>
    <n v="2014"/>
    <s v="November"/>
    <n v="23"/>
    <x v="2"/>
    <x v="183"/>
    <x v="183"/>
    <x v="0"/>
    <s v="United States"/>
    <s v="Los Angeles"/>
    <s v="California"/>
    <n v="90004"/>
    <x v="1"/>
    <x v="1047"/>
    <x v="1"/>
    <x v="12"/>
    <x v="1036"/>
    <n v="21.84"/>
    <n v="3"/>
    <n v="0"/>
    <n v="10.4832"/>
  </r>
  <r>
    <x v="1572"/>
    <s v="US-2014-157385"/>
    <d v="2014-11-23T00:00:00"/>
    <n v="2014"/>
    <s v="November"/>
    <n v="23"/>
    <x v="2"/>
    <x v="183"/>
    <x v="183"/>
    <x v="0"/>
    <s v="United States"/>
    <s v="Los Angeles"/>
    <s v="California"/>
    <n v="90004"/>
    <x v="1"/>
    <x v="1048"/>
    <x v="2"/>
    <x v="11"/>
    <x v="1037"/>
    <n v="29.99"/>
    <n v="1"/>
    <n v="0"/>
    <n v="6.2978999999999985"/>
  </r>
  <r>
    <x v="1573"/>
    <s v="US-2014-157385"/>
    <d v="2014-11-23T00:00:00"/>
    <n v="2014"/>
    <s v="November"/>
    <n v="23"/>
    <x v="2"/>
    <x v="183"/>
    <x v="183"/>
    <x v="0"/>
    <s v="United States"/>
    <s v="Los Angeles"/>
    <s v="California"/>
    <n v="90004"/>
    <x v="1"/>
    <x v="467"/>
    <x v="0"/>
    <x v="1"/>
    <x v="468"/>
    <n v="381.44000000000005"/>
    <n v="2"/>
    <n v="0.2"/>
    <n v="23.839999999999975"/>
  </r>
  <r>
    <x v="1574"/>
    <s v="CA-2014-101602"/>
    <d v="2014-12-15T00:00:00"/>
    <n v="2014"/>
    <s v="Desember"/>
    <n v="15"/>
    <x v="2"/>
    <x v="498"/>
    <x v="498"/>
    <x v="0"/>
    <s v="United States"/>
    <s v="El Paso"/>
    <s v="Texas"/>
    <n v="79907"/>
    <x v="2"/>
    <x v="1049"/>
    <x v="2"/>
    <x v="7"/>
    <x v="1038"/>
    <n v="40.68"/>
    <n v="3"/>
    <n v="0.2"/>
    <n v="-9.153000000000004"/>
  </r>
  <r>
    <x v="1575"/>
    <s v="CA-2014-101602"/>
    <d v="2014-12-15T00:00:00"/>
    <n v="2014"/>
    <s v="Desember"/>
    <n v="15"/>
    <x v="2"/>
    <x v="498"/>
    <x v="498"/>
    <x v="0"/>
    <s v="United States"/>
    <s v="El Paso"/>
    <s v="Texas"/>
    <n v="79907"/>
    <x v="2"/>
    <x v="635"/>
    <x v="0"/>
    <x v="1"/>
    <x v="635"/>
    <n v="763.28"/>
    <n v="5"/>
    <n v="0.3"/>
    <n v="-21.807999999999993"/>
  </r>
  <r>
    <x v="1576"/>
    <s v="CA-2016-109057"/>
    <d v="2016-04-22T00:00:00"/>
    <n v="2016"/>
    <s v="April"/>
    <n v="22"/>
    <x v="1"/>
    <x v="499"/>
    <x v="499"/>
    <x v="2"/>
    <s v="United States"/>
    <s v="Aurora"/>
    <s v="Illinois"/>
    <n v="60505"/>
    <x v="2"/>
    <x v="328"/>
    <x v="1"/>
    <x v="4"/>
    <x v="328"/>
    <n v="23.952000000000002"/>
    <n v="2"/>
    <n v="0.2"/>
    <n v="2.3952000000000018"/>
  </r>
  <r>
    <x v="1577"/>
    <s v="CA-2016-154403"/>
    <d v="2016-05-23T00:00:00"/>
    <n v="2016"/>
    <s v="Mei"/>
    <n v="23"/>
    <x v="1"/>
    <x v="399"/>
    <x v="399"/>
    <x v="2"/>
    <s v="United States"/>
    <s v="Florence"/>
    <s v="Alabama"/>
    <n v="35630"/>
    <x v="0"/>
    <x v="1050"/>
    <x v="1"/>
    <x v="10"/>
    <x v="1039"/>
    <n v="4.9800000000000004"/>
    <n v="1"/>
    <n v="0"/>
    <n v="2.4402000000000004"/>
  </r>
  <r>
    <x v="1578"/>
    <s v="CA-2016-102456"/>
    <d v="2016-02-27T00:00:00"/>
    <n v="2016"/>
    <s v="Februari"/>
    <n v="27"/>
    <x v="2"/>
    <x v="297"/>
    <x v="297"/>
    <x v="0"/>
    <s v="United States"/>
    <s v="New York City"/>
    <s v="New York"/>
    <n v="10011"/>
    <x v="3"/>
    <x v="1051"/>
    <x v="1"/>
    <x v="9"/>
    <x v="1040"/>
    <n v="170.88"/>
    <n v="3"/>
    <n v="0"/>
    <n v="49.555199999999978"/>
  </r>
  <r>
    <x v="1579"/>
    <s v="CA-2015-131338"/>
    <d v="2015-08-09T00:00:00"/>
    <n v="2015"/>
    <s v="Agustus"/>
    <n v="9"/>
    <x v="2"/>
    <x v="268"/>
    <x v="268"/>
    <x v="0"/>
    <s v="United States"/>
    <s v="New York City"/>
    <s v="New York"/>
    <n v="10024"/>
    <x v="3"/>
    <x v="348"/>
    <x v="2"/>
    <x v="7"/>
    <x v="348"/>
    <n v="307.98"/>
    <n v="2"/>
    <n v="0"/>
    <n v="89.314199999999971"/>
  </r>
  <r>
    <x v="1580"/>
    <s v="CA-2015-131338"/>
    <d v="2015-08-09T00:00:00"/>
    <n v="2015"/>
    <s v="Agustus"/>
    <n v="9"/>
    <x v="2"/>
    <x v="268"/>
    <x v="268"/>
    <x v="0"/>
    <s v="United States"/>
    <s v="New York City"/>
    <s v="New York"/>
    <n v="10024"/>
    <x v="3"/>
    <x v="223"/>
    <x v="0"/>
    <x v="3"/>
    <x v="224"/>
    <n v="382.80599999999998"/>
    <n v="9"/>
    <n v="0.4"/>
    <n v="-153.12239999999997"/>
  </r>
  <r>
    <x v="1581"/>
    <s v="CA-2015-131338"/>
    <d v="2015-08-09T00:00:00"/>
    <n v="2015"/>
    <s v="Agustus"/>
    <n v="9"/>
    <x v="2"/>
    <x v="268"/>
    <x v="268"/>
    <x v="0"/>
    <s v="United States"/>
    <s v="New York City"/>
    <s v="New York"/>
    <n v="10024"/>
    <x v="3"/>
    <x v="193"/>
    <x v="1"/>
    <x v="4"/>
    <x v="194"/>
    <n v="41.96"/>
    <n v="2"/>
    <n v="0"/>
    <n v="2.9371999999999971"/>
  </r>
  <r>
    <x v="1582"/>
    <s v="CA-2015-131338"/>
    <d v="2015-08-09T00:00:00"/>
    <n v="2015"/>
    <s v="Agustus"/>
    <n v="9"/>
    <x v="2"/>
    <x v="268"/>
    <x v="268"/>
    <x v="0"/>
    <s v="United States"/>
    <s v="New York City"/>
    <s v="New York"/>
    <n v="10024"/>
    <x v="3"/>
    <x v="692"/>
    <x v="1"/>
    <x v="8"/>
    <x v="692"/>
    <n v="1217.568"/>
    <n v="2"/>
    <n v="0.2"/>
    <n v="456.58800000000002"/>
  </r>
  <r>
    <x v="1583"/>
    <s v="CA-2015-131338"/>
    <d v="2015-08-09T00:00:00"/>
    <n v="2015"/>
    <s v="Agustus"/>
    <n v="9"/>
    <x v="2"/>
    <x v="268"/>
    <x v="268"/>
    <x v="0"/>
    <s v="United States"/>
    <s v="New York City"/>
    <s v="New York"/>
    <n v="10024"/>
    <x v="3"/>
    <x v="116"/>
    <x v="0"/>
    <x v="5"/>
    <x v="116"/>
    <n v="47.04"/>
    <n v="3"/>
    <n v="0"/>
    <n v="18.345599999999997"/>
  </r>
  <r>
    <x v="1584"/>
    <s v="CA-2015-131338"/>
    <d v="2015-08-09T00:00:00"/>
    <n v="2015"/>
    <s v="Agustus"/>
    <n v="9"/>
    <x v="2"/>
    <x v="268"/>
    <x v="268"/>
    <x v="0"/>
    <s v="United States"/>
    <s v="New York City"/>
    <s v="New York"/>
    <n v="10024"/>
    <x v="3"/>
    <x v="50"/>
    <x v="0"/>
    <x v="5"/>
    <x v="50"/>
    <n v="6.16"/>
    <n v="2"/>
    <n v="0"/>
    <n v="2.9567999999999999"/>
  </r>
  <r>
    <x v="1585"/>
    <s v="CA-2015-131338"/>
    <d v="2015-08-09T00:00:00"/>
    <n v="2015"/>
    <s v="Agustus"/>
    <n v="9"/>
    <x v="2"/>
    <x v="268"/>
    <x v="268"/>
    <x v="0"/>
    <s v="United States"/>
    <s v="New York City"/>
    <s v="New York"/>
    <n v="10024"/>
    <x v="3"/>
    <x v="469"/>
    <x v="2"/>
    <x v="7"/>
    <x v="470"/>
    <n v="979.95"/>
    <n v="5"/>
    <n v="0"/>
    <n v="274.38600000000008"/>
  </r>
  <r>
    <x v="1586"/>
    <s v="CA-2015-131338"/>
    <d v="2015-08-09T00:00:00"/>
    <n v="2015"/>
    <s v="Agustus"/>
    <n v="9"/>
    <x v="2"/>
    <x v="268"/>
    <x v="268"/>
    <x v="0"/>
    <s v="United States"/>
    <s v="New York City"/>
    <s v="New York"/>
    <n v="10024"/>
    <x v="3"/>
    <x v="1052"/>
    <x v="1"/>
    <x v="10"/>
    <x v="1041"/>
    <n v="143.69999999999999"/>
    <n v="3"/>
    <n v="0"/>
    <n v="68.975999999999999"/>
  </r>
  <r>
    <x v="1587"/>
    <s v="CA-2015-131338"/>
    <d v="2015-08-09T00:00:00"/>
    <n v="2015"/>
    <s v="Agustus"/>
    <n v="9"/>
    <x v="2"/>
    <x v="268"/>
    <x v="268"/>
    <x v="0"/>
    <s v="United States"/>
    <s v="New York City"/>
    <s v="New York"/>
    <n v="10024"/>
    <x v="3"/>
    <x v="1053"/>
    <x v="1"/>
    <x v="13"/>
    <x v="1042"/>
    <n v="10.649999999999999"/>
    <n v="3"/>
    <n v="0"/>
    <n v="5.0054999999999996"/>
  </r>
  <r>
    <x v="1588"/>
    <s v="CA-2015-131338"/>
    <d v="2015-08-09T00:00:00"/>
    <n v="2015"/>
    <s v="Agustus"/>
    <n v="9"/>
    <x v="2"/>
    <x v="268"/>
    <x v="268"/>
    <x v="0"/>
    <s v="United States"/>
    <s v="New York City"/>
    <s v="New York"/>
    <n v="10024"/>
    <x v="3"/>
    <x v="386"/>
    <x v="2"/>
    <x v="11"/>
    <x v="387"/>
    <n v="247.8"/>
    <n v="4"/>
    <n v="0"/>
    <n v="34.692000000000007"/>
  </r>
  <r>
    <x v="1589"/>
    <s v="CA-2016-109911"/>
    <d v="2016-05-12T00:00:00"/>
    <n v="2016"/>
    <s v="Mei"/>
    <n v="12"/>
    <x v="1"/>
    <x v="500"/>
    <x v="500"/>
    <x v="1"/>
    <s v="United States"/>
    <s v="Virginia Beach"/>
    <s v="Virginia"/>
    <n v="23464"/>
    <x v="0"/>
    <x v="448"/>
    <x v="1"/>
    <x v="6"/>
    <x v="448"/>
    <n v="10.96"/>
    <n v="4"/>
    <n v="0"/>
    <n v="2.9592000000000009"/>
  </r>
  <r>
    <x v="1590"/>
    <s v="US-2016-132423"/>
    <d v="2016-04-15T00:00:00"/>
    <n v="2016"/>
    <s v="April"/>
    <n v="15"/>
    <x v="1"/>
    <x v="501"/>
    <x v="501"/>
    <x v="1"/>
    <s v="United States"/>
    <s v="Grapevine"/>
    <s v="Texas"/>
    <n v="76051"/>
    <x v="2"/>
    <x v="1054"/>
    <x v="1"/>
    <x v="6"/>
    <x v="1043"/>
    <n v="33.488000000000007"/>
    <n v="7"/>
    <n v="0.2"/>
    <n v="5.8603999999999967"/>
  </r>
  <r>
    <x v="1591"/>
    <s v="US-2016-132423"/>
    <d v="2016-04-15T00:00:00"/>
    <n v="2016"/>
    <s v="April"/>
    <n v="15"/>
    <x v="1"/>
    <x v="501"/>
    <x v="501"/>
    <x v="1"/>
    <s v="United States"/>
    <s v="Grapevine"/>
    <s v="Texas"/>
    <n v="76051"/>
    <x v="2"/>
    <x v="131"/>
    <x v="1"/>
    <x v="13"/>
    <x v="132"/>
    <n v="8.0399999999999991"/>
    <n v="5"/>
    <n v="0.2"/>
    <n v="2.9144999999999994"/>
  </r>
  <r>
    <x v="1592"/>
    <s v="CA-2015-122826"/>
    <d v="2015-06-23T00:00:00"/>
    <n v="2015"/>
    <s v="Juni"/>
    <n v="23"/>
    <x v="0"/>
    <x v="502"/>
    <x v="502"/>
    <x v="0"/>
    <s v="United States"/>
    <s v="Olympia"/>
    <s v="Washington"/>
    <n v="98502"/>
    <x v="1"/>
    <x v="1055"/>
    <x v="2"/>
    <x v="7"/>
    <x v="1044"/>
    <n v="201.56800000000001"/>
    <n v="4"/>
    <n v="0.2"/>
    <n v="22.676399999999994"/>
  </r>
  <r>
    <x v="1593"/>
    <s v="CA-2014-117317"/>
    <d v="2014-10-19T00:00:00"/>
    <n v="2014"/>
    <s v="Oktober"/>
    <n v="19"/>
    <x v="3"/>
    <x v="223"/>
    <x v="223"/>
    <x v="0"/>
    <s v="United States"/>
    <s v="Los Angeles"/>
    <s v="California"/>
    <n v="90032"/>
    <x v="1"/>
    <x v="1056"/>
    <x v="1"/>
    <x v="10"/>
    <x v="1045"/>
    <n v="13.440000000000001"/>
    <n v="3"/>
    <n v="0"/>
    <n v="6.5856000000000012"/>
  </r>
  <r>
    <x v="1594"/>
    <s v="CA-2015-118423"/>
    <d v="2015-03-24T00:00:00"/>
    <n v="2015"/>
    <s v="Maret"/>
    <n v="24"/>
    <x v="2"/>
    <x v="503"/>
    <x v="503"/>
    <x v="2"/>
    <s v="United States"/>
    <s v="Peoria"/>
    <s v="Illinois"/>
    <n v="61604"/>
    <x v="2"/>
    <x v="1057"/>
    <x v="0"/>
    <x v="0"/>
    <x v="1046"/>
    <n v="359.05799999999994"/>
    <n v="3"/>
    <n v="0.3"/>
    <n v="-35.905799999999999"/>
  </r>
  <r>
    <x v="1595"/>
    <s v="CA-2017-149181"/>
    <d v="2017-05-08T00:00:00"/>
    <n v="2017"/>
    <s v="Mei"/>
    <n v="8"/>
    <x v="1"/>
    <x v="198"/>
    <x v="198"/>
    <x v="0"/>
    <s v="United States"/>
    <s v="Columbus"/>
    <s v="Ohio"/>
    <n v="43229"/>
    <x v="3"/>
    <x v="877"/>
    <x v="0"/>
    <x v="1"/>
    <x v="871"/>
    <n v="47.991999999999997"/>
    <n v="2"/>
    <n v="0.3"/>
    <n v="-2.0567999999999991"/>
  </r>
  <r>
    <x v="1596"/>
    <s v="CA-2017-132234"/>
    <d v="2017-10-16T00:00:00"/>
    <n v="2017"/>
    <s v="Oktober"/>
    <n v="16"/>
    <x v="2"/>
    <x v="199"/>
    <x v="199"/>
    <x v="1"/>
    <s v="United States"/>
    <s v="New York City"/>
    <s v="New York"/>
    <n v="10011"/>
    <x v="3"/>
    <x v="451"/>
    <x v="0"/>
    <x v="5"/>
    <x v="452"/>
    <n v="547.30000000000007"/>
    <n v="13"/>
    <n v="0"/>
    <n v="175.13599999999997"/>
  </r>
  <r>
    <x v="1597"/>
    <s v="CA-2017-158876"/>
    <d v="2017-11-19T00:00:00"/>
    <n v="2017"/>
    <s v="November"/>
    <n v="19"/>
    <x v="0"/>
    <x v="492"/>
    <x v="492"/>
    <x v="0"/>
    <s v="United States"/>
    <s v="Carrollton"/>
    <s v="Texas"/>
    <n v="75007"/>
    <x v="2"/>
    <x v="1058"/>
    <x v="1"/>
    <x v="10"/>
    <x v="1047"/>
    <n v="16.896000000000001"/>
    <n v="4"/>
    <n v="0.2"/>
    <n v="5.2799999999999994"/>
  </r>
  <r>
    <x v="1598"/>
    <s v="CA-2017-158876"/>
    <d v="2017-11-19T00:00:00"/>
    <n v="2017"/>
    <s v="November"/>
    <n v="19"/>
    <x v="0"/>
    <x v="492"/>
    <x v="492"/>
    <x v="0"/>
    <s v="United States"/>
    <s v="Carrollton"/>
    <s v="Texas"/>
    <n v="75007"/>
    <x v="2"/>
    <x v="1059"/>
    <x v="1"/>
    <x v="14"/>
    <x v="1048"/>
    <n v="6.6720000000000006"/>
    <n v="1"/>
    <n v="0.2"/>
    <n v="0.50039999999999996"/>
  </r>
  <r>
    <x v="1599"/>
    <s v="CA-2017-158876"/>
    <d v="2017-11-19T00:00:00"/>
    <n v="2017"/>
    <s v="November"/>
    <n v="19"/>
    <x v="0"/>
    <x v="492"/>
    <x v="492"/>
    <x v="0"/>
    <s v="United States"/>
    <s v="Carrollton"/>
    <s v="Texas"/>
    <n v="75007"/>
    <x v="2"/>
    <x v="290"/>
    <x v="1"/>
    <x v="6"/>
    <x v="290"/>
    <n v="99.13600000000001"/>
    <n v="4"/>
    <n v="0.2"/>
    <n v="8.674399999999995"/>
  </r>
  <r>
    <x v="1600"/>
    <s v="CA-2017-158876"/>
    <d v="2017-11-19T00:00:00"/>
    <n v="2017"/>
    <s v="November"/>
    <n v="19"/>
    <x v="0"/>
    <x v="492"/>
    <x v="492"/>
    <x v="0"/>
    <s v="United States"/>
    <s v="Carrollton"/>
    <s v="Texas"/>
    <n v="75007"/>
    <x v="2"/>
    <x v="296"/>
    <x v="0"/>
    <x v="5"/>
    <x v="296"/>
    <n v="15.991999999999999"/>
    <n v="2"/>
    <n v="0.6"/>
    <n v="-13.992999999999999"/>
  </r>
  <r>
    <x v="1601"/>
    <s v="CA-2016-164672"/>
    <d v="2016-05-08T00:00:00"/>
    <n v="2016"/>
    <s v="Mei"/>
    <n v="8"/>
    <x v="0"/>
    <x v="334"/>
    <x v="334"/>
    <x v="1"/>
    <s v="United States"/>
    <s v="Dover"/>
    <s v="Delaware"/>
    <n v="19901"/>
    <x v="3"/>
    <x v="1060"/>
    <x v="0"/>
    <x v="5"/>
    <x v="1049"/>
    <n v="211.96"/>
    <n v="2"/>
    <n v="0"/>
    <n v="42.391999999999996"/>
  </r>
  <r>
    <x v="1602"/>
    <s v="US-2016-132857"/>
    <d v="2016-12-11T00:00:00"/>
    <n v="2016"/>
    <s v="Desember"/>
    <n v="11"/>
    <x v="1"/>
    <x v="222"/>
    <x v="222"/>
    <x v="0"/>
    <s v="United States"/>
    <s v="Smyrna"/>
    <s v="Tennessee"/>
    <n v="37167"/>
    <x v="0"/>
    <x v="1061"/>
    <x v="1"/>
    <x v="6"/>
    <x v="1050"/>
    <n v="6.6719999999999988"/>
    <n v="3"/>
    <n v="0.2"/>
    <n v="1.6679999999999997"/>
  </r>
  <r>
    <x v="1603"/>
    <s v="CA-2017-116645"/>
    <d v="2017-11-30T00:00:00"/>
    <n v="2017"/>
    <s v="November"/>
    <n v="30"/>
    <x v="1"/>
    <x v="250"/>
    <x v="250"/>
    <x v="0"/>
    <s v="United States"/>
    <s v="Newark"/>
    <s v="Delaware"/>
    <n v="19711"/>
    <x v="3"/>
    <x v="1062"/>
    <x v="1"/>
    <x v="6"/>
    <x v="1051"/>
    <n v="155.94"/>
    <n v="6"/>
    <n v="0"/>
    <n v="45.222599999999993"/>
  </r>
  <r>
    <x v="1604"/>
    <s v="US-2016-115819"/>
    <d v="2016-04-19T00:00:00"/>
    <n v="2016"/>
    <s v="April"/>
    <n v="19"/>
    <x v="0"/>
    <x v="123"/>
    <x v="123"/>
    <x v="0"/>
    <s v="United States"/>
    <s v="Los Angeles"/>
    <s v="California"/>
    <n v="90049"/>
    <x v="1"/>
    <x v="857"/>
    <x v="2"/>
    <x v="7"/>
    <x v="851"/>
    <n v="39.960000000000008"/>
    <n v="5"/>
    <n v="0.2"/>
    <n v="12.986999999999995"/>
  </r>
  <r>
    <x v="1605"/>
    <s v="US-2016-115819"/>
    <d v="2016-04-19T00:00:00"/>
    <n v="2016"/>
    <s v="April"/>
    <n v="19"/>
    <x v="0"/>
    <x v="123"/>
    <x v="123"/>
    <x v="0"/>
    <s v="United States"/>
    <s v="Los Angeles"/>
    <s v="California"/>
    <n v="90049"/>
    <x v="1"/>
    <x v="1063"/>
    <x v="1"/>
    <x v="6"/>
    <x v="1052"/>
    <n v="5.46"/>
    <n v="3"/>
    <n v="0"/>
    <n v="1.5288000000000002"/>
  </r>
  <r>
    <x v="1606"/>
    <s v="US-2016-115819"/>
    <d v="2016-04-19T00:00:00"/>
    <n v="2016"/>
    <s v="April"/>
    <n v="19"/>
    <x v="0"/>
    <x v="123"/>
    <x v="123"/>
    <x v="0"/>
    <s v="United States"/>
    <s v="Los Angeles"/>
    <s v="California"/>
    <n v="90049"/>
    <x v="1"/>
    <x v="1064"/>
    <x v="1"/>
    <x v="6"/>
    <x v="1053"/>
    <n v="73.2"/>
    <n v="5"/>
    <n v="0"/>
    <n v="21.227999999999998"/>
  </r>
  <r>
    <x v="1607"/>
    <s v="US-2016-115819"/>
    <d v="2016-04-19T00:00:00"/>
    <n v="2016"/>
    <s v="April"/>
    <n v="19"/>
    <x v="0"/>
    <x v="123"/>
    <x v="123"/>
    <x v="0"/>
    <s v="United States"/>
    <s v="Los Angeles"/>
    <s v="California"/>
    <n v="90049"/>
    <x v="1"/>
    <x v="347"/>
    <x v="1"/>
    <x v="8"/>
    <x v="347"/>
    <n v="5.84"/>
    <n v="1"/>
    <n v="0.2"/>
    <n v="1.9709999999999996"/>
  </r>
  <r>
    <x v="1608"/>
    <s v="US-2016-115819"/>
    <d v="2016-04-19T00:00:00"/>
    <n v="2016"/>
    <s v="April"/>
    <n v="19"/>
    <x v="0"/>
    <x v="123"/>
    <x v="123"/>
    <x v="0"/>
    <s v="United States"/>
    <s v="Los Angeles"/>
    <s v="California"/>
    <n v="90049"/>
    <x v="1"/>
    <x v="126"/>
    <x v="1"/>
    <x v="10"/>
    <x v="562"/>
    <n v="22.72"/>
    <n v="4"/>
    <n v="0"/>
    <n v="10.223999999999998"/>
  </r>
  <r>
    <x v="1609"/>
    <s v="US-2016-115819"/>
    <d v="2016-04-19T00:00:00"/>
    <n v="2016"/>
    <s v="April"/>
    <n v="19"/>
    <x v="0"/>
    <x v="123"/>
    <x v="123"/>
    <x v="0"/>
    <s v="United States"/>
    <s v="Los Angeles"/>
    <s v="California"/>
    <n v="90049"/>
    <x v="1"/>
    <x v="1065"/>
    <x v="1"/>
    <x v="8"/>
    <x v="1054"/>
    <n v="9.3360000000000003"/>
    <n v="3"/>
    <n v="0.2"/>
    <n v="3.2675999999999994"/>
  </r>
  <r>
    <x v="1610"/>
    <s v="CA-2014-156349"/>
    <d v="2014-05-26T00:00:00"/>
    <n v="2014"/>
    <s v="Mei"/>
    <n v="26"/>
    <x v="1"/>
    <x v="504"/>
    <x v="504"/>
    <x v="1"/>
    <s v="United States"/>
    <s v="Los Angeles"/>
    <s v="California"/>
    <n v="90008"/>
    <x v="1"/>
    <x v="1057"/>
    <x v="0"/>
    <x v="0"/>
    <x v="1046"/>
    <n v="290.666"/>
    <n v="2"/>
    <n v="0.15"/>
    <n v="27.356800000000007"/>
  </r>
  <r>
    <x v="1611"/>
    <s v="CA-2014-156349"/>
    <d v="2014-05-26T00:00:00"/>
    <n v="2014"/>
    <s v="Mei"/>
    <n v="26"/>
    <x v="1"/>
    <x v="504"/>
    <x v="504"/>
    <x v="1"/>
    <s v="United States"/>
    <s v="Los Angeles"/>
    <s v="California"/>
    <n v="90008"/>
    <x v="1"/>
    <x v="1066"/>
    <x v="2"/>
    <x v="7"/>
    <x v="1055"/>
    <n v="201.584"/>
    <n v="2"/>
    <n v="0.2"/>
    <n v="20.158400000000015"/>
  </r>
  <r>
    <x v="1612"/>
    <s v="CA-2014-156349"/>
    <d v="2014-05-26T00:00:00"/>
    <n v="2014"/>
    <s v="Mei"/>
    <n v="26"/>
    <x v="1"/>
    <x v="504"/>
    <x v="504"/>
    <x v="1"/>
    <s v="United States"/>
    <s v="Los Angeles"/>
    <s v="California"/>
    <n v="90008"/>
    <x v="1"/>
    <x v="66"/>
    <x v="2"/>
    <x v="7"/>
    <x v="66"/>
    <n v="83.984000000000009"/>
    <n v="2"/>
    <n v="0.2"/>
    <n v="31.494"/>
  </r>
  <r>
    <x v="1613"/>
    <s v="CA-2017-138380"/>
    <d v="2017-12-21T00:00:00"/>
    <n v="2017"/>
    <s v="Desember"/>
    <n v="21"/>
    <x v="1"/>
    <x v="453"/>
    <x v="453"/>
    <x v="1"/>
    <s v="United States"/>
    <s v="Oakland"/>
    <s v="California"/>
    <n v="94601"/>
    <x v="1"/>
    <x v="384"/>
    <x v="1"/>
    <x v="4"/>
    <x v="385"/>
    <n v="1000.0200000000001"/>
    <n v="7"/>
    <n v="0"/>
    <n v="290.00579999999991"/>
  </r>
  <r>
    <x v="1614"/>
    <s v="US-2016-113509"/>
    <d v="2016-03-15T00:00:00"/>
    <n v="2016"/>
    <s v="Maret"/>
    <n v="15"/>
    <x v="1"/>
    <x v="484"/>
    <x v="484"/>
    <x v="2"/>
    <s v="United States"/>
    <s v="Philadelphia"/>
    <s v="Pennsylvania"/>
    <n v="19143"/>
    <x v="3"/>
    <x v="1067"/>
    <x v="2"/>
    <x v="11"/>
    <x v="1056"/>
    <n v="83.976000000000013"/>
    <n v="3"/>
    <n v="0.2"/>
    <n v="-13.646100000000001"/>
  </r>
  <r>
    <x v="1615"/>
    <s v="CA-2015-130022"/>
    <d v="2015-08-10T00:00:00"/>
    <n v="2015"/>
    <s v="Agustus"/>
    <n v="10"/>
    <x v="1"/>
    <x v="451"/>
    <x v="451"/>
    <x v="2"/>
    <s v="United States"/>
    <s v="Eagan"/>
    <s v="Minnesota"/>
    <n v="55122"/>
    <x v="2"/>
    <x v="547"/>
    <x v="1"/>
    <x v="2"/>
    <x v="547"/>
    <n v="3.75"/>
    <n v="1"/>
    <n v="0"/>
    <n v="1.7999999999999998"/>
  </r>
  <r>
    <x v="1616"/>
    <s v="CA-2015-130022"/>
    <d v="2015-08-10T00:00:00"/>
    <n v="2015"/>
    <s v="Agustus"/>
    <n v="10"/>
    <x v="1"/>
    <x v="451"/>
    <x v="451"/>
    <x v="2"/>
    <s v="United States"/>
    <s v="Eagan"/>
    <s v="Minnesota"/>
    <n v="55122"/>
    <x v="2"/>
    <x v="254"/>
    <x v="1"/>
    <x v="2"/>
    <x v="255"/>
    <n v="41.4"/>
    <n v="4"/>
    <n v="0"/>
    <n v="19.872"/>
  </r>
  <r>
    <x v="1617"/>
    <s v="CA-2015-130022"/>
    <d v="2015-08-10T00:00:00"/>
    <n v="2015"/>
    <s v="Agustus"/>
    <n v="10"/>
    <x v="1"/>
    <x v="451"/>
    <x v="451"/>
    <x v="2"/>
    <s v="United States"/>
    <s v="Eagan"/>
    <s v="Minnesota"/>
    <n v="55122"/>
    <x v="2"/>
    <x v="1068"/>
    <x v="1"/>
    <x v="6"/>
    <x v="1057"/>
    <n v="29.79"/>
    <n v="3"/>
    <n v="0"/>
    <n v="12.511800000000001"/>
  </r>
  <r>
    <x v="1618"/>
    <s v="US-2016-118780"/>
    <d v="2016-09-10T00:00:00"/>
    <n v="2016"/>
    <s v="September"/>
    <n v="10"/>
    <x v="0"/>
    <x v="43"/>
    <x v="43"/>
    <x v="2"/>
    <s v="United States"/>
    <s v="New York City"/>
    <s v="New York"/>
    <n v="10011"/>
    <x v="3"/>
    <x v="1069"/>
    <x v="1"/>
    <x v="4"/>
    <x v="1058"/>
    <n v="59.48"/>
    <n v="2"/>
    <n v="0"/>
    <n v="8.9220000000000041"/>
  </r>
  <r>
    <x v="1619"/>
    <s v="US-2016-118780"/>
    <d v="2016-09-10T00:00:00"/>
    <n v="2016"/>
    <s v="September"/>
    <n v="10"/>
    <x v="0"/>
    <x v="43"/>
    <x v="43"/>
    <x v="2"/>
    <s v="United States"/>
    <s v="New York City"/>
    <s v="New York"/>
    <n v="10011"/>
    <x v="3"/>
    <x v="1070"/>
    <x v="1"/>
    <x v="10"/>
    <x v="1059"/>
    <n v="6.69"/>
    <n v="1"/>
    <n v="0"/>
    <n v="3.0773999999999999"/>
  </r>
  <r>
    <x v="1620"/>
    <s v="CA-2017-108560"/>
    <d v="2017-07-08T00:00:00"/>
    <n v="2017"/>
    <s v="Juli"/>
    <n v="8"/>
    <x v="1"/>
    <x v="505"/>
    <x v="505"/>
    <x v="0"/>
    <s v="United States"/>
    <s v="Kent"/>
    <s v="Washington"/>
    <n v="98031"/>
    <x v="1"/>
    <x v="1071"/>
    <x v="0"/>
    <x v="5"/>
    <x v="1060"/>
    <n v="198.46"/>
    <n v="2"/>
    <n v="0"/>
    <n v="99.23"/>
  </r>
  <r>
    <x v="1621"/>
    <s v="CA-2017-108560"/>
    <d v="2017-07-08T00:00:00"/>
    <n v="2017"/>
    <s v="Juli"/>
    <n v="8"/>
    <x v="1"/>
    <x v="505"/>
    <x v="505"/>
    <x v="0"/>
    <s v="United States"/>
    <s v="Kent"/>
    <s v="Washington"/>
    <n v="98031"/>
    <x v="1"/>
    <x v="508"/>
    <x v="1"/>
    <x v="2"/>
    <x v="508"/>
    <n v="786.48"/>
    <n v="8"/>
    <n v="0"/>
    <n v="385.37520000000001"/>
  </r>
  <r>
    <x v="1622"/>
    <s v="CA-2017-108560"/>
    <d v="2017-07-08T00:00:00"/>
    <n v="2017"/>
    <s v="Juli"/>
    <n v="8"/>
    <x v="1"/>
    <x v="505"/>
    <x v="505"/>
    <x v="0"/>
    <s v="United States"/>
    <s v="Kent"/>
    <s v="Washington"/>
    <n v="98031"/>
    <x v="1"/>
    <x v="497"/>
    <x v="1"/>
    <x v="8"/>
    <x v="497"/>
    <n v="23.168000000000003"/>
    <n v="2"/>
    <n v="0.2"/>
    <n v="7.8191999999999995"/>
  </r>
  <r>
    <x v="1623"/>
    <s v="CA-2017-108560"/>
    <d v="2017-07-08T00:00:00"/>
    <n v="2017"/>
    <s v="Juli"/>
    <n v="8"/>
    <x v="1"/>
    <x v="505"/>
    <x v="505"/>
    <x v="0"/>
    <s v="United States"/>
    <s v="Kent"/>
    <s v="Washington"/>
    <n v="98031"/>
    <x v="1"/>
    <x v="1072"/>
    <x v="2"/>
    <x v="11"/>
    <x v="1061"/>
    <n v="50"/>
    <n v="2"/>
    <n v="0"/>
    <n v="10.5"/>
  </r>
  <r>
    <x v="1624"/>
    <s v="CA-2015-157084"/>
    <d v="2015-12-19T00:00:00"/>
    <n v="2015"/>
    <s v="Desember"/>
    <n v="19"/>
    <x v="1"/>
    <x v="506"/>
    <x v="506"/>
    <x v="0"/>
    <s v="United States"/>
    <s v="Los Angeles"/>
    <s v="California"/>
    <n v="90049"/>
    <x v="1"/>
    <x v="981"/>
    <x v="2"/>
    <x v="7"/>
    <x v="974"/>
    <n v="675.96"/>
    <n v="5"/>
    <n v="0.2"/>
    <n v="84.494999999999948"/>
  </r>
  <r>
    <x v="1625"/>
    <s v="CA-2015-157084"/>
    <d v="2015-12-19T00:00:00"/>
    <n v="2015"/>
    <s v="Desember"/>
    <n v="19"/>
    <x v="1"/>
    <x v="506"/>
    <x v="506"/>
    <x v="0"/>
    <s v="United States"/>
    <s v="Los Angeles"/>
    <s v="California"/>
    <n v="90049"/>
    <x v="1"/>
    <x v="695"/>
    <x v="2"/>
    <x v="11"/>
    <x v="1062"/>
    <n v="1265.8499999999999"/>
    <n v="3"/>
    <n v="0"/>
    <n v="556.97400000000005"/>
  </r>
  <r>
    <x v="1626"/>
    <s v="CA-2015-164539"/>
    <d v="2015-11-16T00:00:00"/>
    <n v="2015"/>
    <s v="November"/>
    <n v="16"/>
    <x v="1"/>
    <x v="178"/>
    <x v="178"/>
    <x v="2"/>
    <s v="United States"/>
    <s v="New York City"/>
    <s v="New York"/>
    <n v="10011"/>
    <x v="3"/>
    <x v="549"/>
    <x v="1"/>
    <x v="9"/>
    <x v="549"/>
    <n v="523.25"/>
    <n v="5"/>
    <n v="0"/>
    <n v="141.27749999999997"/>
  </r>
  <r>
    <x v="1627"/>
    <s v="CA-2015-143119"/>
    <d v="2015-09-24T00:00:00"/>
    <n v="2015"/>
    <s v="September"/>
    <n v="24"/>
    <x v="1"/>
    <x v="507"/>
    <x v="507"/>
    <x v="0"/>
    <s v="United States"/>
    <s v="Lafayette"/>
    <s v="Louisiana"/>
    <n v="70506"/>
    <x v="0"/>
    <x v="866"/>
    <x v="0"/>
    <x v="1"/>
    <x v="860"/>
    <n v="517.5"/>
    <n v="6"/>
    <n v="0"/>
    <n v="155.24999999999994"/>
  </r>
  <r>
    <x v="1628"/>
    <s v="CA-2017-101049"/>
    <d v="2017-06-21T00:00:00"/>
    <n v="2017"/>
    <s v="Juni"/>
    <n v="21"/>
    <x v="0"/>
    <x v="238"/>
    <x v="238"/>
    <x v="0"/>
    <s v="United States"/>
    <s v="Cleveland"/>
    <s v="Ohio"/>
    <n v="44105"/>
    <x v="3"/>
    <x v="1073"/>
    <x v="0"/>
    <x v="5"/>
    <x v="1063"/>
    <n v="17.920000000000002"/>
    <n v="5"/>
    <n v="0.2"/>
    <n v="2.4639999999999986"/>
  </r>
  <r>
    <x v="1629"/>
    <s v="CA-2017-101049"/>
    <d v="2017-06-21T00:00:00"/>
    <n v="2017"/>
    <s v="Juni"/>
    <n v="21"/>
    <x v="0"/>
    <x v="238"/>
    <x v="238"/>
    <x v="0"/>
    <s v="United States"/>
    <s v="Cleveland"/>
    <s v="Ohio"/>
    <n v="44105"/>
    <x v="3"/>
    <x v="710"/>
    <x v="1"/>
    <x v="8"/>
    <x v="709"/>
    <n v="41.256000000000007"/>
    <n v="6"/>
    <n v="0.7"/>
    <n v="-34.38000000000001"/>
  </r>
  <r>
    <x v="1630"/>
    <s v="CA-2016-106530"/>
    <d v="2016-05-08T00:00:00"/>
    <n v="2016"/>
    <s v="Mei"/>
    <n v="8"/>
    <x v="3"/>
    <x v="52"/>
    <x v="52"/>
    <x v="0"/>
    <s v="United States"/>
    <s v="Cleveland"/>
    <s v="Ohio"/>
    <n v="44105"/>
    <x v="3"/>
    <x v="1074"/>
    <x v="1"/>
    <x v="4"/>
    <x v="1064"/>
    <n v="1006.056"/>
    <n v="3"/>
    <n v="0.2"/>
    <n v="88.029900000000055"/>
  </r>
  <r>
    <x v="1631"/>
    <s v="CA-2016-106530"/>
    <d v="2016-05-08T00:00:00"/>
    <n v="2016"/>
    <s v="Mei"/>
    <n v="8"/>
    <x v="3"/>
    <x v="52"/>
    <x v="52"/>
    <x v="0"/>
    <s v="United States"/>
    <s v="Cleveland"/>
    <s v="Ohio"/>
    <n v="44105"/>
    <x v="3"/>
    <x v="481"/>
    <x v="1"/>
    <x v="10"/>
    <x v="482"/>
    <n v="10.688000000000001"/>
    <n v="2"/>
    <n v="0.2"/>
    <n v="3.7407999999999997"/>
  </r>
  <r>
    <x v="1632"/>
    <s v="CA-2016-106530"/>
    <d v="2016-05-08T00:00:00"/>
    <n v="2016"/>
    <s v="Mei"/>
    <n v="8"/>
    <x v="3"/>
    <x v="52"/>
    <x v="52"/>
    <x v="0"/>
    <s v="United States"/>
    <s v="Cleveland"/>
    <s v="Ohio"/>
    <n v="44105"/>
    <x v="3"/>
    <x v="498"/>
    <x v="1"/>
    <x v="10"/>
    <x v="498"/>
    <n v="10.368000000000002"/>
    <n v="2"/>
    <n v="0.2"/>
    <n v="3.6288"/>
  </r>
  <r>
    <x v="1633"/>
    <s v="CA-2016-106530"/>
    <d v="2016-05-08T00:00:00"/>
    <n v="2016"/>
    <s v="Mei"/>
    <n v="8"/>
    <x v="3"/>
    <x v="52"/>
    <x v="52"/>
    <x v="0"/>
    <s v="United States"/>
    <s v="Cleveland"/>
    <s v="Ohio"/>
    <n v="44105"/>
    <x v="3"/>
    <x v="953"/>
    <x v="1"/>
    <x v="4"/>
    <x v="946"/>
    <n v="25.12"/>
    <n v="2"/>
    <n v="0.2"/>
    <n v="1.5700000000000012"/>
  </r>
  <r>
    <x v="1634"/>
    <s v="CA-2016-106530"/>
    <d v="2016-05-08T00:00:00"/>
    <n v="2016"/>
    <s v="Mei"/>
    <n v="8"/>
    <x v="3"/>
    <x v="52"/>
    <x v="52"/>
    <x v="0"/>
    <s v="United States"/>
    <s v="Cleveland"/>
    <s v="Ohio"/>
    <n v="44105"/>
    <x v="3"/>
    <x v="477"/>
    <x v="2"/>
    <x v="11"/>
    <x v="478"/>
    <n v="58.112000000000002"/>
    <n v="2"/>
    <n v="0.2"/>
    <n v="7.263999999999994"/>
  </r>
  <r>
    <x v="1635"/>
    <s v="CA-2014-168984"/>
    <d v="2014-11-26T00:00:00"/>
    <n v="2014"/>
    <s v="November"/>
    <n v="26"/>
    <x v="1"/>
    <x v="508"/>
    <x v="508"/>
    <x v="0"/>
    <s v="United States"/>
    <s v="Tigard"/>
    <s v="Oregon"/>
    <n v="97224"/>
    <x v="1"/>
    <x v="778"/>
    <x v="1"/>
    <x v="10"/>
    <x v="777"/>
    <n v="15.552000000000003"/>
    <n v="3"/>
    <n v="0.2"/>
    <n v="5.4432"/>
  </r>
  <r>
    <x v="1636"/>
    <s v="CA-2014-168984"/>
    <d v="2014-11-26T00:00:00"/>
    <n v="2014"/>
    <s v="November"/>
    <n v="26"/>
    <x v="1"/>
    <x v="508"/>
    <x v="508"/>
    <x v="0"/>
    <s v="United States"/>
    <s v="Tigard"/>
    <s v="Oregon"/>
    <n v="97224"/>
    <x v="1"/>
    <x v="749"/>
    <x v="1"/>
    <x v="4"/>
    <x v="747"/>
    <n v="669.08"/>
    <n v="5"/>
    <n v="0.2"/>
    <n v="-167.27"/>
  </r>
  <r>
    <x v="1637"/>
    <s v="CA-2014-168984"/>
    <d v="2014-11-26T00:00:00"/>
    <n v="2014"/>
    <s v="November"/>
    <n v="26"/>
    <x v="1"/>
    <x v="508"/>
    <x v="508"/>
    <x v="0"/>
    <s v="United States"/>
    <s v="Tigard"/>
    <s v="Oregon"/>
    <n v="97224"/>
    <x v="1"/>
    <x v="1075"/>
    <x v="2"/>
    <x v="7"/>
    <x v="1065"/>
    <n v="438.33600000000001"/>
    <n v="4"/>
    <n v="0.2"/>
    <n v="-87.667200000000037"/>
  </r>
  <r>
    <x v="1638"/>
    <s v="CA-2016-157266"/>
    <d v="2016-05-26T00:00:00"/>
    <n v="2016"/>
    <s v="Mei"/>
    <n v="26"/>
    <x v="1"/>
    <x v="509"/>
    <x v="509"/>
    <x v="0"/>
    <s v="United States"/>
    <s v="Washington"/>
    <s v="District of Columbia"/>
    <n v="20016"/>
    <x v="3"/>
    <x v="1076"/>
    <x v="1"/>
    <x v="10"/>
    <x v="1066"/>
    <n v="19.440000000000001"/>
    <n v="3"/>
    <n v="0"/>
    <n v="9.3312000000000008"/>
  </r>
  <r>
    <x v="1639"/>
    <s v="CA-2016-157266"/>
    <d v="2016-05-26T00:00:00"/>
    <n v="2016"/>
    <s v="Mei"/>
    <n v="26"/>
    <x v="1"/>
    <x v="509"/>
    <x v="509"/>
    <x v="0"/>
    <s v="United States"/>
    <s v="Washington"/>
    <s v="District of Columbia"/>
    <n v="20016"/>
    <x v="3"/>
    <x v="544"/>
    <x v="1"/>
    <x v="8"/>
    <x v="544"/>
    <n v="9.64"/>
    <n v="2"/>
    <n v="0"/>
    <n v="4.4344000000000001"/>
  </r>
  <r>
    <x v="1640"/>
    <s v="CA-2016-157266"/>
    <d v="2016-05-26T00:00:00"/>
    <n v="2016"/>
    <s v="Mei"/>
    <n v="26"/>
    <x v="1"/>
    <x v="509"/>
    <x v="509"/>
    <x v="0"/>
    <s v="United States"/>
    <s v="Washington"/>
    <s v="District of Columbia"/>
    <n v="20016"/>
    <x v="3"/>
    <x v="69"/>
    <x v="1"/>
    <x v="10"/>
    <x v="69"/>
    <n v="12.7"/>
    <n v="2"/>
    <n v="0"/>
    <n v="5.8419999999999996"/>
  </r>
  <r>
    <x v="1641"/>
    <s v="CA-2016-157266"/>
    <d v="2016-05-26T00:00:00"/>
    <n v="2016"/>
    <s v="Mei"/>
    <n v="26"/>
    <x v="1"/>
    <x v="509"/>
    <x v="509"/>
    <x v="0"/>
    <s v="United States"/>
    <s v="Washington"/>
    <s v="District of Columbia"/>
    <n v="20016"/>
    <x v="3"/>
    <x v="93"/>
    <x v="0"/>
    <x v="5"/>
    <x v="93"/>
    <n v="41.37"/>
    <n v="3"/>
    <n v="0"/>
    <n v="17.375399999999999"/>
  </r>
  <r>
    <x v="1642"/>
    <s v="US-2014-134712"/>
    <d v="2014-11-29T00:00:00"/>
    <n v="2014"/>
    <s v="November"/>
    <n v="29"/>
    <x v="1"/>
    <x v="510"/>
    <x v="510"/>
    <x v="1"/>
    <s v="United States"/>
    <s v="Skokie"/>
    <s v="Illinois"/>
    <n v="60076"/>
    <x v="2"/>
    <x v="550"/>
    <x v="1"/>
    <x v="13"/>
    <x v="128"/>
    <n v="12.624000000000001"/>
    <n v="2"/>
    <n v="0.2"/>
    <n v="3.944999999999999"/>
  </r>
  <r>
    <x v="1643"/>
    <s v="CA-2015-111829"/>
    <d v="2015-03-19T00:00:00"/>
    <n v="2015"/>
    <s v="Maret"/>
    <n v="19"/>
    <x v="2"/>
    <x v="92"/>
    <x v="92"/>
    <x v="1"/>
    <s v="United States"/>
    <s v="Seattle"/>
    <s v="Washington"/>
    <n v="98115"/>
    <x v="1"/>
    <x v="403"/>
    <x v="1"/>
    <x v="4"/>
    <x v="404"/>
    <n v="1247.6399999999999"/>
    <n v="3"/>
    <n v="0"/>
    <n v="349.33919999999995"/>
  </r>
  <r>
    <x v="1644"/>
    <s v="CA-2015-111829"/>
    <d v="2015-03-19T00:00:00"/>
    <n v="2015"/>
    <s v="Maret"/>
    <n v="19"/>
    <x v="2"/>
    <x v="92"/>
    <x v="92"/>
    <x v="1"/>
    <s v="United States"/>
    <s v="Seattle"/>
    <s v="Washington"/>
    <n v="98115"/>
    <x v="1"/>
    <x v="1077"/>
    <x v="2"/>
    <x v="16"/>
    <x v="1067"/>
    <n v="3149.9300000000003"/>
    <n v="7"/>
    <n v="0"/>
    <n v="1480.4670999999998"/>
  </r>
  <r>
    <x v="1645"/>
    <s v="CA-2015-111829"/>
    <d v="2015-03-19T00:00:00"/>
    <n v="2015"/>
    <s v="Maret"/>
    <n v="19"/>
    <x v="2"/>
    <x v="92"/>
    <x v="92"/>
    <x v="1"/>
    <s v="United States"/>
    <s v="Seattle"/>
    <s v="Washington"/>
    <n v="98115"/>
    <x v="1"/>
    <x v="1078"/>
    <x v="1"/>
    <x v="10"/>
    <x v="1068"/>
    <n v="209.7"/>
    <n v="2"/>
    <n v="0"/>
    <n v="100.65599999999999"/>
  </r>
  <r>
    <x v="1646"/>
    <s v="CA-2015-105221"/>
    <d v="2015-11-01T00:00:00"/>
    <n v="2015"/>
    <s v="November"/>
    <n v="1"/>
    <x v="2"/>
    <x v="91"/>
    <x v="91"/>
    <x v="2"/>
    <s v="United States"/>
    <s v="Philadelphia"/>
    <s v="Pennsylvania"/>
    <n v="19140"/>
    <x v="3"/>
    <x v="176"/>
    <x v="2"/>
    <x v="11"/>
    <x v="177"/>
    <n v="35.360000000000007"/>
    <n v="2"/>
    <n v="0.2"/>
    <n v="-3.0939999999999994"/>
  </r>
  <r>
    <x v="1647"/>
    <s v="CA-2015-105221"/>
    <d v="2015-11-01T00:00:00"/>
    <n v="2015"/>
    <s v="November"/>
    <n v="1"/>
    <x v="2"/>
    <x v="91"/>
    <x v="91"/>
    <x v="2"/>
    <s v="United States"/>
    <s v="Philadelphia"/>
    <s v="Pennsylvania"/>
    <n v="19140"/>
    <x v="3"/>
    <x v="1079"/>
    <x v="1"/>
    <x v="13"/>
    <x v="1069"/>
    <n v="3.1680000000000001"/>
    <n v="2"/>
    <n v="0.2"/>
    <n v="-0.71279999999999988"/>
  </r>
  <r>
    <x v="1648"/>
    <s v="CA-2015-120341"/>
    <d v="2015-09-26T00:00:00"/>
    <n v="2015"/>
    <s v="September"/>
    <n v="26"/>
    <x v="0"/>
    <x v="227"/>
    <x v="227"/>
    <x v="0"/>
    <s v="United States"/>
    <s v="Philadelphia"/>
    <s v="Pennsylvania"/>
    <n v="19143"/>
    <x v="3"/>
    <x v="1080"/>
    <x v="1"/>
    <x v="8"/>
    <x v="1070"/>
    <n v="121.10400000000003"/>
    <n v="6"/>
    <n v="0.7"/>
    <n v="-100.91999999999999"/>
  </r>
  <r>
    <x v="1649"/>
    <s v="CA-2015-120341"/>
    <d v="2015-09-26T00:00:00"/>
    <n v="2015"/>
    <s v="September"/>
    <n v="26"/>
    <x v="0"/>
    <x v="227"/>
    <x v="227"/>
    <x v="0"/>
    <s v="United States"/>
    <s v="Philadelphia"/>
    <s v="Pennsylvania"/>
    <n v="19143"/>
    <x v="3"/>
    <x v="1081"/>
    <x v="2"/>
    <x v="7"/>
    <x v="1071"/>
    <n v="45.893999999999998"/>
    <n v="1"/>
    <n v="0.4"/>
    <n v="-9.178799999999999"/>
  </r>
  <r>
    <x v="1650"/>
    <s v="CA-2014-135699"/>
    <d v="2014-08-29T00:00:00"/>
    <n v="2014"/>
    <s v="Agustus"/>
    <n v="29"/>
    <x v="3"/>
    <x v="511"/>
    <x v="511"/>
    <x v="1"/>
    <s v="United States"/>
    <s v="San Francisco"/>
    <s v="California"/>
    <n v="94110"/>
    <x v="1"/>
    <x v="1082"/>
    <x v="1"/>
    <x v="10"/>
    <x v="1072"/>
    <n v="109.92"/>
    <n v="2"/>
    <n v="0"/>
    <n v="53.860799999999998"/>
  </r>
  <r>
    <x v="1651"/>
    <s v="CA-2014-135699"/>
    <d v="2014-08-29T00:00:00"/>
    <n v="2014"/>
    <s v="Agustus"/>
    <n v="29"/>
    <x v="3"/>
    <x v="511"/>
    <x v="511"/>
    <x v="1"/>
    <s v="United States"/>
    <s v="San Francisco"/>
    <s v="California"/>
    <n v="94110"/>
    <x v="1"/>
    <x v="1083"/>
    <x v="1"/>
    <x v="10"/>
    <x v="1073"/>
    <n v="13.36"/>
    <n v="2"/>
    <n v="0"/>
    <n v="6.4127999999999998"/>
  </r>
  <r>
    <x v="1652"/>
    <s v="US-2017-132444"/>
    <d v="2017-11-18T00:00:00"/>
    <n v="2017"/>
    <s v="November"/>
    <n v="18"/>
    <x v="2"/>
    <x v="512"/>
    <x v="512"/>
    <x v="0"/>
    <s v="United States"/>
    <s v="Seattle"/>
    <s v="Washington"/>
    <n v="98105"/>
    <x v="1"/>
    <x v="86"/>
    <x v="1"/>
    <x v="4"/>
    <x v="86"/>
    <n v="169.68"/>
    <n v="6"/>
    <n v="0"/>
    <n v="45.813600000000001"/>
  </r>
  <r>
    <x v="1653"/>
    <s v="US-2017-132444"/>
    <d v="2017-11-18T00:00:00"/>
    <n v="2017"/>
    <s v="November"/>
    <n v="18"/>
    <x v="2"/>
    <x v="512"/>
    <x v="512"/>
    <x v="0"/>
    <s v="United States"/>
    <s v="Seattle"/>
    <s v="Washington"/>
    <n v="98105"/>
    <x v="1"/>
    <x v="217"/>
    <x v="2"/>
    <x v="11"/>
    <x v="463"/>
    <n v="132.52000000000001"/>
    <n v="4"/>
    <n v="0"/>
    <n v="54.333200000000005"/>
  </r>
  <r>
    <x v="1654"/>
    <s v="US-2017-132444"/>
    <d v="2017-11-18T00:00:00"/>
    <n v="2017"/>
    <s v="November"/>
    <n v="18"/>
    <x v="2"/>
    <x v="512"/>
    <x v="512"/>
    <x v="0"/>
    <s v="United States"/>
    <s v="Seattle"/>
    <s v="Washington"/>
    <n v="98105"/>
    <x v="1"/>
    <x v="1084"/>
    <x v="1"/>
    <x v="13"/>
    <x v="1074"/>
    <n v="2.96"/>
    <n v="2"/>
    <n v="0"/>
    <n v="1.4207999999999998"/>
  </r>
  <r>
    <x v="1655"/>
    <s v="US-2017-132444"/>
    <d v="2017-11-18T00:00:00"/>
    <n v="2017"/>
    <s v="November"/>
    <n v="18"/>
    <x v="2"/>
    <x v="512"/>
    <x v="512"/>
    <x v="0"/>
    <s v="United States"/>
    <s v="Seattle"/>
    <s v="Washington"/>
    <n v="98105"/>
    <x v="1"/>
    <x v="1085"/>
    <x v="1"/>
    <x v="8"/>
    <x v="1075"/>
    <n v="8.4480000000000004"/>
    <n v="2"/>
    <n v="0.2"/>
    <n v="2.9568000000000003"/>
  </r>
  <r>
    <x v="1656"/>
    <s v="US-2017-132444"/>
    <d v="2017-11-18T00:00:00"/>
    <n v="2017"/>
    <s v="November"/>
    <n v="18"/>
    <x v="2"/>
    <x v="512"/>
    <x v="512"/>
    <x v="0"/>
    <s v="United States"/>
    <s v="Seattle"/>
    <s v="Washington"/>
    <n v="98105"/>
    <x v="1"/>
    <x v="911"/>
    <x v="1"/>
    <x v="4"/>
    <x v="903"/>
    <n v="95.94"/>
    <n v="3"/>
    <n v="0"/>
    <n v="9.5940000000000012"/>
  </r>
  <r>
    <x v="1657"/>
    <s v="CA-2014-127159"/>
    <d v="2014-05-12T00:00:00"/>
    <n v="2014"/>
    <s v="Mei"/>
    <n v="12"/>
    <x v="2"/>
    <x v="332"/>
    <x v="332"/>
    <x v="0"/>
    <s v="United States"/>
    <s v="Milwaukee"/>
    <s v="Wisconsin"/>
    <n v="53209"/>
    <x v="2"/>
    <x v="527"/>
    <x v="0"/>
    <x v="5"/>
    <x v="527"/>
    <n v="34.79"/>
    <n v="7"/>
    <n v="0"/>
    <n v="10.784899999999999"/>
  </r>
  <r>
    <x v="1658"/>
    <s v="CA-2017-161809"/>
    <d v="2017-01-20T00:00:00"/>
    <n v="2017"/>
    <s v="Januari"/>
    <n v="20"/>
    <x v="1"/>
    <x v="513"/>
    <x v="513"/>
    <x v="0"/>
    <s v="United States"/>
    <s v="Los Angeles"/>
    <s v="California"/>
    <n v="90045"/>
    <x v="1"/>
    <x v="1086"/>
    <x v="2"/>
    <x v="7"/>
    <x v="1076"/>
    <n v="160.77600000000001"/>
    <n v="3"/>
    <n v="0.2"/>
    <n v="10.048500000000004"/>
  </r>
  <r>
    <x v="1659"/>
    <s v="CA-2017-127285"/>
    <d v="2017-10-30T00:00:00"/>
    <n v="2017"/>
    <s v="Oktober"/>
    <n v="30"/>
    <x v="1"/>
    <x v="514"/>
    <x v="514"/>
    <x v="0"/>
    <s v="United States"/>
    <s v="Seattle"/>
    <s v="Washington"/>
    <n v="98115"/>
    <x v="1"/>
    <x v="805"/>
    <x v="1"/>
    <x v="8"/>
    <x v="803"/>
    <n v="88.751999999999995"/>
    <n v="3"/>
    <n v="0.2"/>
    <n v="27.734999999999996"/>
  </r>
  <r>
    <x v="1660"/>
    <s v="CA-2017-127285"/>
    <d v="2017-10-30T00:00:00"/>
    <n v="2017"/>
    <s v="Oktober"/>
    <n v="30"/>
    <x v="1"/>
    <x v="514"/>
    <x v="514"/>
    <x v="0"/>
    <s v="United States"/>
    <s v="Seattle"/>
    <s v="Washington"/>
    <n v="98115"/>
    <x v="1"/>
    <x v="844"/>
    <x v="1"/>
    <x v="8"/>
    <x v="838"/>
    <n v="13.904"/>
    <n v="2"/>
    <n v="0.2"/>
    <n v="5.2139999999999995"/>
  </r>
  <r>
    <x v="1661"/>
    <s v="CA-2017-144526"/>
    <d v="2017-04-30T00:00:00"/>
    <n v="2017"/>
    <s v="April"/>
    <n v="30"/>
    <x v="1"/>
    <x v="425"/>
    <x v="425"/>
    <x v="1"/>
    <s v="United States"/>
    <s v="Philadelphia"/>
    <s v="Pennsylvania"/>
    <n v="19143"/>
    <x v="3"/>
    <x v="944"/>
    <x v="2"/>
    <x v="7"/>
    <x v="937"/>
    <n v="677.57999999999993"/>
    <n v="5"/>
    <n v="0.4"/>
    <n v="-158.10199999999998"/>
  </r>
  <r>
    <x v="1662"/>
    <s v="CA-2017-144526"/>
    <d v="2017-04-30T00:00:00"/>
    <n v="2017"/>
    <s v="April"/>
    <n v="30"/>
    <x v="1"/>
    <x v="425"/>
    <x v="425"/>
    <x v="1"/>
    <s v="United States"/>
    <s v="Philadelphia"/>
    <s v="Pennsylvania"/>
    <n v="19143"/>
    <x v="3"/>
    <x v="1087"/>
    <x v="1"/>
    <x v="8"/>
    <x v="1077"/>
    <n v="13.896000000000001"/>
    <n v="3"/>
    <n v="0.7"/>
    <n v="-9.2639999999999993"/>
  </r>
  <r>
    <x v="1663"/>
    <s v="CA-2016-128531"/>
    <d v="2016-11-24T00:00:00"/>
    <n v="2016"/>
    <s v="November"/>
    <n v="24"/>
    <x v="0"/>
    <x v="515"/>
    <x v="515"/>
    <x v="0"/>
    <s v="United States"/>
    <s v="Dallas"/>
    <s v="Texas"/>
    <n v="75217"/>
    <x v="2"/>
    <x v="470"/>
    <x v="1"/>
    <x v="4"/>
    <x v="471"/>
    <n v="41.92"/>
    <n v="5"/>
    <n v="0.2"/>
    <n v="3.6679999999999993"/>
  </r>
  <r>
    <x v="1664"/>
    <s v="CA-2016-128531"/>
    <d v="2016-11-24T00:00:00"/>
    <n v="2016"/>
    <s v="November"/>
    <n v="24"/>
    <x v="0"/>
    <x v="515"/>
    <x v="515"/>
    <x v="0"/>
    <s v="United States"/>
    <s v="Dallas"/>
    <s v="Texas"/>
    <n v="75217"/>
    <x v="2"/>
    <x v="695"/>
    <x v="2"/>
    <x v="11"/>
    <x v="695"/>
    <n v="297.57600000000002"/>
    <n v="3"/>
    <n v="0.2"/>
    <n v="-7.4394000000000347"/>
  </r>
  <r>
    <x v="1665"/>
    <s v="CA-2016-128531"/>
    <d v="2016-11-24T00:00:00"/>
    <n v="2016"/>
    <s v="November"/>
    <n v="24"/>
    <x v="0"/>
    <x v="515"/>
    <x v="515"/>
    <x v="0"/>
    <s v="United States"/>
    <s v="Dallas"/>
    <s v="Texas"/>
    <n v="75217"/>
    <x v="2"/>
    <x v="1088"/>
    <x v="1"/>
    <x v="13"/>
    <x v="1078"/>
    <n v="4.3440000000000003"/>
    <n v="3"/>
    <n v="0.2"/>
    <n v="0.86879999999999979"/>
  </r>
  <r>
    <x v="1666"/>
    <s v="CA-2016-128531"/>
    <d v="2016-11-24T00:00:00"/>
    <n v="2016"/>
    <s v="November"/>
    <n v="24"/>
    <x v="0"/>
    <x v="515"/>
    <x v="515"/>
    <x v="0"/>
    <s v="United States"/>
    <s v="Dallas"/>
    <s v="Texas"/>
    <n v="75217"/>
    <x v="2"/>
    <x v="1089"/>
    <x v="2"/>
    <x v="11"/>
    <x v="1079"/>
    <n v="94.992000000000004"/>
    <n v="2"/>
    <n v="0.2"/>
    <n v="-2.374800000000004"/>
  </r>
  <r>
    <x v="1667"/>
    <s v="CA-2016-128531"/>
    <d v="2016-11-24T00:00:00"/>
    <n v="2016"/>
    <s v="November"/>
    <n v="24"/>
    <x v="0"/>
    <x v="515"/>
    <x v="515"/>
    <x v="0"/>
    <s v="United States"/>
    <s v="Dallas"/>
    <s v="Texas"/>
    <n v="75217"/>
    <x v="2"/>
    <x v="1090"/>
    <x v="1"/>
    <x v="10"/>
    <x v="1080"/>
    <n v="74.352000000000004"/>
    <n v="3"/>
    <n v="0.2"/>
    <n v="23.234999999999992"/>
  </r>
  <r>
    <x v="1668"/>
    <s v="CA-2016-128531"/>
    <d v="2016-11-24T00:00:00"/>
    <n v="2016"/>
    <s v="November"/>
    <n v="24"/>
    <x v="0"/>
    <x v="515"/>
    <x v="515"/>
    <x v="0"/>
    <s v="United States"/>
    <s v="Dallas"/>
    <s v="Texas"/>
    <n v="75217"/>
    <x v="2"/>
    <x v="628"/>
    <x v="1"/>
    <x v="6"/>
    <x v="628"/>
    <n v="14.04"/>
    <n v="3"/>
    <n v="0.2"/>
    <n v="1.5794999999999986"/>
  </r>
  <r>
    <x v="1669"/>
    <s v="US-2015-157154"/>
    <d v="2015-01-10T00:00:00"/>
    <n v="2015"/>
    <s v="Januari"/>
    <n v="10"/>
    <x v="1"/>
    <x v="462"/>
    <x v="462"/>
    <x v="0"/>
    <s v="United States"/>
    <s v="New York City"/>
    <s v="New York"/>
    <n v="10011"/>
    <x v="3"/>
    <x v="411"/>
    <x v="0"/>
    <x v="3"/>
    <x v="411"/>
    <n v="1018.1039999999999"/>
    <n v="4"/>
    <n v="0.4"/>
    <n v="-373.3048"/>
  </r>
  <r>
    <x v="1670"/>
    <s v="CA-2017-159457"/>
    <d v="2017-10-19T00:00:00"/>
    <n v="2017"/>
    <s v="Oktober"/>
    <n v="19"/>
    <x v="1"/>
    <x v="502"/>
    <x v="502"/>
    <x v="0"/>
    <s v="United States"/>
    <s v="Houston"/>
    <s v="Texas"/>
    <n v="77095"/>
    <x v="2"/>
    <x v="1091"/>
    <x v="2"/>
    <x v="7"/>
    <x v="1081"/>
    <n v="16.68"/>
    <n v="3"/>
    <n v="0.2"/>
    <n v="5.2125000000000004"/>
  </r>
  <r>
    <x v="1671"/>
    <s v="CA-2016-107615"/>
    <d v="2016-03-22T00:00:00"/>
    <n v="2016"/>
    <s v="Maret"/>
    <n v="22"/>
    <x v="2"/>
    <x v="516"/>
    <x v="516"/>
    <x v="1"/>
    <s v="United States"/>
    <s v="North Las Vegas"/>
    <s v="Nevada"/>
    <n v="89031"/>
    <x v="1"/>
    <x v="825"/>
    <x v="2"/>
    <x v="11"/>
    <x v="821"/>
    <n v="58.58"/>
    <n v="2"/>
    <n v="0"/>
    <n v="19.331399999999995"/>
  </r>
  <r>
    <x v="1672"/>
    <s v="CA-2017-111647"/>
    <d v="2017-07-03T00:00:00"/>
    <n v="2017"/>
    <s v="Juli"/>
    <n v="3"/>
    <x v="1"/>
    <x v="361"/>
    <x v="361"/>
    <x v="0"/>
    <s v="United States"/>
    <s v="Plano"/>
    <s v="Texas"/>
    <n v="75023"/>
    <x v="2"/>
    <x v="66"/>
    <x v="2"/>
    <x v="7"/>
    <x v="66"/>
    <n v="167.96800000000002"/>
    <n v="4"/>
    <n v="0.2"/>
    <n v="62.988"/>
  </r>
  <r>
    <x v="1673"/>
    <s v="CA-2015-150560"/>
    <d v="2015-12-11T00:00:00"/>
    <n v="2015"/>
    <s v="Desember"/>
    <n v="11"/>
    <x v="2"/>
    <x v="517"/>
    <x v="517"/>
    <x v="0"/>
    <s v="United States"/>
    <s v="Suffolk"/>
    <s v="Virginia"/>
    <n v="23434"/>
    <x v="0"/>
    <x v="508"/>
    <x v="1"/>
    <x v="2"/>
    <x v="508"/>
    <n v="196.62"/>
    <n v="2"/>
    <n v="0"/>
    <n v="96.343800000000002"/>
  </r>
  <r>
    <x v="1674"/>
    <s v="CA-2015-143077"/>
    <d v="2015-09-17T00:00:00"/>
    <n v="2015"/>
    <s v="September"/>
    <n v="17"/>
    <x v="1"/>
    <x v="245"/>
    <x v="245"/>
    <x v="1"/>
    <s v="United States"/>
    <s v="Houston"/>
    <s v="Texas"/>
    <n v="77041"/>
    <x v="2"/>
    <x v="905"/>
    <x v="0"/>
    <x v="5"/>
    <x v="897"/>
    <n v="21.936000000000003"/>
    <n v="2"/>
    <n v="0.6"/>
    <n v="-10.419600000000003"/>
  </r>
  <r>
    <x v="1675"/>
    <s v="CA-2015-143077"/>
    <d v="2015-09-17T00:00:00"/>
    <n v="2015"/>
    <s v="September"/>
    <n v="17"/>
    <x v="1"/>
    <x v="245"/>
    <x v="245"/>
    <x v="1"/>
    <s v="United States"/>
    <s v="Houston"/>
    <s v="Texas"/>
    <n v="77041"/>
    <x v="2"/>
    <x v="1045"/>
    <x v="1"/>
    <x v="8"/>
    <x v="1034"/>
    <n v="6.5879999999999992"/>
    <n v="3"/>
    <n v="0.8"/>
    <n v="-10.211400000000005"/>
  </r>
  <r>
    <x v="1676"/>
    <s v="CA-2016-122728"/>
    <d v="2016-05-18T00:00:00"/>
    <n v="2016"/>
    <s v="Mei"/>
    <n v="18"/>
    <x v="1"/>
    <x v="518"/>
    <x v="518"/>
    <x v="0"/>
    <s v="United States"/>
    <s v="San Francisco"/>
    <s v="California"/>
    <n v="94110"/>
    <x v="1"/>
    <x v="54"/>
    <x v="1"/>
    <x v="4"/>
    <x v="54"/>
    <n v="104.28"/>
    <n v="3"/>
    <n v="0"/>
    <n v="26.069999999999993"/>
  </r>
  <r>
    <x v="1677"/>
    <s v="CA-2016-122728"/>
    <d v="2016-05-18T00:00:00"/>
    <n v="2016"/>
    <s v="Mei"/>
    <n v="18"/>
    <x v="1"/>
    <x v="518"/>
    <x v="518"/>
    <x v="0"/>
    <s v="United States"/>
    <s v="San Francisco"/>
    <s v="California"/>
    <n v="94110"/>
    <x v="1"/>
    <x v="99"/>
    <x v="1"/>
    <x v="10"/>
    <x v="99"/>
    <n v="17.940000000000001"/>
    <n v="3"/>
    <n v="0"/>
    <n v="8.7906000000000013"/>
  </r>
  <r>
    <x v="1678"/>
    <s v="CA-2014-122882"/>
    <d v="2014-09-07T00:00:00"/>
    <n v="2014"/>
    <s v="September"/>
    <n v="7"/>
    <x v="1"/>
    <x v="115"/>
    <x v="115"/>
    <x v="1"/>
    <s v="United States"/>
    <s v="Philadelphia"/>
    <s v="Pennsylvania"/>
    <n v="19134"/>
    <x v="3"/>
    <x v="871"/>
    <x v="1"/>
    <x v="4"/>
    <x v="865"/>
    <n v="64.784000000000006"/>
    <n v="1"/>
    <n v="0.2"/>
    <n v="-14.576399999999996"/>
  </r>
  <r>
    <x v="1679"/>
    <s v="CA-2014-122882"/>
    <d v="2014-09-07T00:00:00"/>
    <n v="2014"/>
    <s v="September"/>
    <n v="7"/>
    <x v="1"/>
    <x v="115"/>
    <x v="115"/>
    <x v="1"/>
    <s v="United States"/>
    <s v="Philadelphia"/>
    <s v="Pennsylvania"/>
    <n v="19134"/>
    <x v="3"/>
    <x v="831"/>
    <x v="2"/>
    <x v="7"/>
    <x v="826"/>
    <n v="32.381999999999998"/>
    <n v="3"/>
    <n v="0.4"/>
    <n v="4.3175999999999988"/>
  </r>
  <r>
    <x v="1680"/>
    <s v="CA-2014-122882"/>
    <d v="2014-09-07T00:00:00"/>
    <n v="2014"/>
    <s v="September"/>
    <n v="7"/>
    <x v="1"/>
    <x v="115"/>
    <x v="115"/>
    <x v="1"/>
    <s v="United States"/>
    <s v="Philadelphia"/>
    <s v="Pennsylvania"/>
    <n v="19134"/>
    <x v="3"/>
    <x v="1092"/>
    <x v="0"/>
    <x v="5"/>
    <x v="1082"/>
    <n v="42.368000000000002"/>
    <n v="2"/>
    <n v="0.2"/>
    <n v="8.4735999999999958"/>
  </r>
  <r>
    <x v="1681"/>
    <s v="CA-2014-122882"/>
    <d v="2014-09-07T00:00:00"/>
    <n v="2014"/>
    <s v="September"/>
    <n v="7"/>
    <x v="1"/>
    <x v="115"/>
    <x v="115"/>
    <x v="1"/>
    <s v="United States"/>
    <s v="Philadelphia"/>
    <s v="Pennsylvania"/>
    <n v="19134"/>
    <x v="3"/>
    <x v="1093"/>
    <x v="2"/>
    <x v="15"/>
    <x v="1083"/>
    <n v="399.54"/>
    <n v="4"/>
    <n v="0.7"/>
    <n v="-559.35599999999988"/>
  </r>
  <r>
    <x v="1682"/>
    <s v="US-2016-101497"/>
    <d v="2016-09-29T00:00:00"/>
    <n v="2016"/>
    <s v="September"/>
    <n v="29"/>
    <x v="0"/>
    <x v="519"/>
    <x v="519"/>
    <x v="0"/>
    <s v="United States"/>
    <s v="Los Angeles"/>
    <s v="California"/>
    <n v="90008"/>
    <x v="1"/>
    <x v="640"/>
    <x v="1"/>
    <x v="10"/>
    <x v="640"/>
    <n v="18.97"/>
    <n v="1"/>
    <n v="0"/>
    <n v="9.105599999999999"/>
  </r>
  <r>
    <x v="1683"/>
    <s v="CA-2016-147585"/>
    <d v="2016-11-07T00:00:00"/>
    <n v="2016"/>
    <s v="November"/>
    <n v="7"/>
    <x v="1"/>
    <x v="118"/>
    <x v="118"/>
    <x v="1"/>
    <s v="United States"/>
    <s v="San Francisco"/>
    <s v="California"/>
    <n v="94110"/>
    <x v="1"/>
    <x v="627"/>
    <x v="0"/>
    <x v="5"/>
    <x v="627"/>
    <n v="14.82"/>
    <n v="3"/>
    <n v="0"/>
    <n v="6.224400000000001"/>
  </r>
  <r>
    <x v="1684"/>
    <s v="CA-2017-149489"/>
    <d v="2017-04-24T00:00:00"/>
    <n v="2017"/>
    <s v="April"/>
    <n v="24"/>
    <x v="2"/>
    <x v="460"/>
    <x v="460"/>
    <x v="1"/>
    <s v="United States"/>
    <s v="Philadelphia"/>
    <s v="Pennsylvania"/>
    <n v="19143"/>
    <x v="3"/>
    <x v="1094"/>
    <x v="1"/>
    <x v="9"/>
    <x v="1084"/>
    <n v="99.28"/>
    <n v="2"/>
    <n v="0.2"/>
    <n v="12.409999999999989"/>
  </r>
  <r>
    <x v="1685"/>
    <s v="CA-2017-149489"/>
    <d v="2017-04-24T00:00:00"/>
    <n v="2017"/>
    <s v="April"/>
    <n v="24"/>
    <x v="2"/>
    <x v="460"/>
    <x v="460"/>
    <x v="1"/>
    <s v="United States"/>
    <s v="Philadelphia"/>
    <s v="Pennsylvania"/>
    <n v="19143"/>
    <x v="3"/>
    <x v="922"/>
    <x v="1"/>
    <x v="8"/>
    <x v="914"/>
    <n v="1.1880000000000002"/>
    <n v="2"/>
    <n v="0.7"/>
    <n v="-0.98999999999999977"/>
  </r>
  <r>
    <x v="1686"/>
    <s v="CA-2017-149489"/>
    <d v="2017-04-24T00:00:00"/>
    <n v="2017"/>
    <s v="April"/>
    <n v="24"/>
    <x v="2"/>
    <x v="460"/>
    <x v="460"/>
    <x v="1"/>
    <s v="United States"/>
    <s v="Philadelphia"/>
    <s v="Pennsylvania"/>
    <n v="19143"/>
    <x v="3"/>
    <x v="1095"/>
    <x v="1"/>
    <x v="8"/>
    <x v="1085"/>
    <n v="7.5180000000000007"/>
    <n v="2"/>
    <n v="0.7"/>
    <n v="-5.7637999999999998"/>
  </r>
  <r>
    <x v="1687"/>
    <s v="CA-2017-143798"/>
    <d v="2017-12-10T00:00:00"/>
    <n v="2017"/>
    <s v="Desember"/>
    <n v="10"/>
    <x v="2"/>
    <x v="497"/>
    <x v="497"/>
    <x v="0"/>
    <s v="United States"/>
    <s v="Philadelphia"/>
    <s v="Pennsylvania"/>
    <n v="19140"/>
    <x v="3"/>
    <x v="739"/>
    <x v="1"/>
    <x v="10"/>
    <x v="738"/>
    <n v="10.368000000000002"/>
    <n v="2"/>
    <n v="0.2"/>
    <n v="3.6288"/>
  </r>
  <r>
    <x v="1688"/>
    <s v="CA-2017-143798"/>
    <d v="2017-12-10T00:00:00"/>
    <n v="2017"/>
    <s v="Desember"/>
    <n v="10"/>
    <x v="2"/>
    <x v="497"/>
    <x v="497"/>
    <x v="0"/>
    <s v="United States"/>
    <s v="Philadelphia"/>
    <s v="Pennsylvania"/>
    <n v="19140"/>
    <x v="3"/>
    <x v="622"/>
    <x v="0"/>
    <x v="5"/>
    <x v="622"/>
    <n v="310.88000000000005"/>
    <n v="2"/>
    <n v="0.2"/>
    <n v="23.315999999999988"/>
  </r>
  <r>
    <x v="1689"/>
    <s v="CA-2014-142839"/>
    <d v="2014-08-16T00:00:00"/>
    <n v="2014"/>
    <s v="Agustus"/>
    <n v="16"/>
    <x v="1"/>
    <x v="59"/>
    <x v="59"/>
    <x v="0"/>
    <s v="United States"/>
    <s v="Philadelphia"/>
    <s v="Pennsylvania"/>
    <n v="19143"/>
    <x v="3"/>
    <x v="10"/>
    <x v="0"/>
    <x v="3"/>
    <x v="10"/>
    <n v="853.09199999999987"/>
    <n v="6"/>
    <n v="0.4"/>
    <n v="-227.49120000000016"/>
  </r>
  <r>
    <x v="1690"/>
    <s v="CA-2017-129833"/>
    <d v="2017-12-09T00:00:00"/>
    <n v="2017"/>
    <s v="Desember"/>
    <n v="9"/>
    <x v="1"/>
    <x v="520"/>
    <x v="520"/>
    <x v="0"/>
    <s v="United States"/>
    <s v="Indianapolis"/>
    <s v="Indiana"/>
    <n v="46203"/>
    <x v="2"/>
    <x v="1070"/>
    <x v="1"/>
    <x v="10"/>
    <x v="1059"/>
    <n v="33.450000000000003"/>
    <n v="5"/>
    <n v="0"/>
    <n v="15.387"/>
  </r>
  <r>
    <x v="1691"/>
    <s v="CA-2017-129833"/>
    <d v="2017-12-09T00:00:00"/>
    <n v="2017"/>
    <s v="Desember"/>
    <n v="9"/>
    <x v="1"/>
    <x v="520"/>
    <x v="520"/>
    <x v="0"/>
    <s v="United States"/>
    <s v="Indianapolis"/>
    <s v="Indiana"/>
    <n v="46203"/>
    <x v="2"/>
    <x v="73"/>
    <x v="1"/>
    <x v="8"/>
    <x v="73"/>
    <n v="10.4"/>
    <n v="5"/>
    <n v="0"/>
    <n v="5.0960000000000001"/>
  </r>
  <r>
    <x v="1692"/>
    <s v="US-2016-154361"/>
    <d v="2016-03-14T00:00:00"/>
    <n v="2016"/>
    <s v="Maret"/>
    <n v="14"/>
    <x v="1"/>
    <x v="521"/>
    <x v="521"/>
    <x v="0"/>
    <s v="United States"/>
    <s v="Columbus"/>
    <s v="Ohio"/>
    <n v="43229"/>
    <x v="3"/>
    <x v="493"/>
    <x v="0"/>
    <x v="5"/>
    <x v="493"/>
    <n v="21.880000000000003"/>
    <n v="5"/>
    <n v="0.2"/>
    <n v="6.2904999999999998"/>
  </r>
  <r>
    <x v="1693"/>
    <s v="US-2016-158708"/>
    <d v="2016-06-26T00:00:00"/>
    <n v="2016"/>
    <s v="Juni"/>
    <n v="26"/>
    <x v="0"/>
    <x v="437"/>
    <x v="437"/>
    <x v="2"/>
    <s v="United States"/>
    <s v="Plano"/>
    <s v="Texas"/>
    <n v="75023"/>
    <x v="2"/>
    <x v="1096"/>
    <x v="2"/>
    <x v="11"/>
    <x v="1086"/>
    <n v="13.616"/>
    <n v="2"/>
    <n v="0.2"/>
    <n v="3.5742000000000012"/>
  </r>
  <r>
    <x v="1694"/>
    <s v="CA-2015-156335"/>
    <d v="2015-09-25T00:00:00"/>
    <n v="2015"/>
    <s v="September"/>
    <n v="25"/>
    <x v="0"/>
    <x v="285"/>
    <x v="285"/>
    <x v="2"/>
    <s v="United States"/>
    <s v="Bayonne"/>
    <s v="New Jersey"/>
    <n v="7002"/>
    <x v="3"/>
    <x v="1097"/>
    <x v="2"/>
    <x v="11"/>
    <x v="1087"/>
    <n v="63.96"/>
    <n v="4"/>
    <n v="0"/>
    <n v="19.827599999999997"/>
  </r>
  <r>
    <x v="1695"/>
    <s v="CA-2015-156335"/>
    <d v="2015-09-25T00:00:00"/>
    <n v="2015"/>
    <s v="September"/>
    <n v="25"/>
    <x v="0"/>
    <x v="285"/>
    <x v="285"/>
    <x v="2"/>
    <s v="United States"/>
    <s v="Bayonne"/>
    <s v="New Jersey"/>
    <n v="7002"/>
    <x v="3"/>
    <x v="308"/>
    <x v="1"/>
    <x v="8"/>
    <x v="308"/>
    <n v="14.46"/>
    <n v="3"/>
    <n v="0"/>
    <n v="7.0853999999999999"/>
  </r>
  <r>
    <x v="1696"/>
    <s v="CA-2015-156335"/>
    <d v="2015-09-25T00:00:00"/>
    <n v="2015"/>
    <s v="September"/>
    <n v="25"/>
    <x v="0"/>
    <x v="285"/>
    <x v="285"/>
    <x v="2"/>
    <s v="United States"/>
    <s v="Bayonne"/>
    <s v="New Jersey"/>
    <n v="7002"/>
    <x v="3"/>
    <x v="66"/>
    <x v="2"/>
    <x v="7"/>
    <x v="66"/>
    <n v="104.98"/>
    <n v="2"/>
    <n v="0"/>
    <n v="52.49"/>
  </r>
  <r>
    <x v="1697"/>
    <s v="CA-2015-148376"/>
    <d v="2015-12-27T00:00:00"/>
    <n v="2015"/>
    <s v="Desember"/>
    <n v="27"/>
    <x v="1"/>
    <x v="151"/>
    <x v="151"/>
    <x v="0"/>
    <s v="United States"/>
    <s v="Los Angeles"/>
    <s v="California"/>
    <n v="90008"/>
    <x v="1"/>
    <x v="650"/>
    <x v="1"/>
    <x v="9"/>
    <x v="650"/>
    <n v="106.96"/>
    <n v="2"/>
    <n v="0"/>
    <n v="31.018399999999986"/>
  </r>
  <r>
    <x v="1698"/>
    <s v="CA-2015-148376"/>
    <d v="2015-12-27T00:00:00"/>
    <n v="2015"/>
    <s v="Desember"/>
    <n v="27"/>
    <x v="1"/>
    <x v="151"/>
    <x v="151"/>
    <x v="0"/>
    <s v="United States"/>
    <s v="Los Angeles"/>
    <s v="California"/>
    <n v="90008"/>
    <x v="1"/>
    <x v="1098"/>
    <x v="1"/>
    <x v="2"/>
    <x v="1088"/>
    <n v="21.560000000000002"/>
    <n v="7"/>
    <n v="0"/>
    <n v="10.348799999999999"/>
  </r>
  <r>
    <x v="1699"/>
    <s v="CA-2014-135657"/>
    <d v="2014-06-03T00:00:00"/>
    <n v="2014"/>
    <s v="Juni"/>
    <n v="3"/>
    <x v="0"/>
    <x v="56"/>
    <x v="56"/>
    <x v="0"/>
    <s v="United States"/>
    <s v="Seattle"/>
    <s v="Washington"/>
    <n v="98115"/>
    <x v="1"/>
    <x v="838"/>
    <x v="0"/>
    <x v="3"/>
    <x v="832"/>
    <n v="515.88"/>
    <n v="6"/>
    <n v="0"/>
    <n v="113.49359999999999"/>
  </r>
  <r>
    <x v="1700"/>
    <s v="CA-2015-114069"/>
    <d v="2015-07-13T00:00:00"/>
    <n v="2015"/>
    <s v="Juli"/>
    <n v="13"/>
    <x v="0"/>
    <x v="444"/>
    <x v="444"/>
    <x v="0"/>
    <s v="United States"/>
    <s v="New York City"/>
    <s v="New York"/>
    <n v="10035"/>
    <x v="3"/>
    <x v="777"/>
    <x v="1"/>
    <x v="8"/>
    <x v="776"/>
    <n v="11.808"/>
    <n v="2"/>
    <n v="0.2"/>
    <n v="4.2804000000000002"/>
  </r>
  <r>
    <x v="1701"/>
    <s v="CA-2015-114069"/>
    <d v="2015-07-13T00:00:00"/>
    <n v="2015"/>
    <s v="Juli"/>
    <n v="13"/>
    <x v="0"/>
    <x v="444"/>
    <x v="444"/>
    <x v="0"/>
    <s v="United States"/>
    <s v="New York City"/>
    <s v="New York"/>
    <n v="10035"/>
    <x v="3"/>
    <x v="467"/>
    <x v="0"/>
    <x v="1"/>
    <x v="468"/>
    <n v="1931.04"/>
    <n v="9"/>
    <n v="0.1"/>
    <n v="321.83999999999992"/>
  </r>
  <r>
    <x v="1702"/>
    <s v="CA-2015-114069"/>
    <d v="2015-07-13T00:00:00"/>
    <n v="2015"/>
    <s v="Juli"/>
    <n v="13"/>
    <x v="0"/>
    <x v="444"/>
    <x v="444"/>
    <x v="0"/>
    <s v="United States"/>
    <s v="New York City"/>
    <s v="New York"/>
    <n v="10035"/>
    <x v="3"/>
    <x v="811"/>
    <x v="1"/>
    <x v="10"/>
    <x v="33"/>
    <n v="9.9600000000000009"/>
    <n v="2"/>
    <n v="0"/>
    <n v="4.6812000000000005"/>
  </r>
  <r>
    <x v="1703"/>
    <s v="CA-2014-139857"/>
    <d v="2014-02-02T00:00:00"/>
    <n v="2014"/>
    <s v="Februari"/>
    <n v="2"/>
    <x v="1"/>
    <x v="522"/>
    <x v="522"/>
    <x v="2"/>
    <s v="United States"/>
    <s v="San Diego"/>
    <s v="California"/>
    <n v="92037"/>
    <x v="1"/>
    <x v="1099"/>
    <x v="1"/>
    <x v="13"/>
    <x v="128"/>
    <n v="12.350000000000001"/>
    <n v="5"/>
    <n v="0"/>
    <n v="5.8045"/>
  </r>
  <r>
    <x v="1704"/>
    <s v="CA-2016-106306"/>
    <d v="2016-03-08T00:00:00"/>
    <n v="2016"/>
    <s v="Maret"/>
    <n v="8"/>
    <x v="3"/>
    <x v="310"/>
    <x v="310"/>
    <x v="0"/>
    <s v="United States"/>
    <s v="Glendale"/>
    <s v="Arizona"/>
    <n v="85301"/>
    <x v="1"/>
    <x v="828"/>
    <x v="1"/>
    <x v="8"/>
    <x v="824"/>
    <n v="9.7020000000000017"/>
    <n v="3"/>
    <n v="0.7"/>
    <n v="-7.1147999999999989"/>
  </r>
  <r>
    <x v="1705"/>
    <s v="CA-2015-100545"/>
    <d v="2015-11-22T00:00:00"/>
    <n v="2015"/>
    <s v="November"/>
    <n v="22"/>
    <x v="1"/>
    <x v="5"/>
    <x v="5"/>
    <x v="0"/>
    <s v="United States"/>
    <s v="Philadelphia"/>
    <s v="Pennsylvania"/>
    <n v="19120"/>
    <x v="3"/>
    <x v="612"/>
    <x v="1"/>
    <x v="8"/>
    <x v="612"/>
    <n v="11.610000000000003"/>
    <n v="2"/>
    <n v="0.7"/>
    <n v="-9.2880000000000003"/>
  </r>
  <r>
    <x v="1706"/>
    <s v="CA-2017-123491"/>
    <d v="2017-10-30T00:00:00"/>
    <n v="2017"/>
    <s v="Oktober"/>
    <n v="30"/>
    <x v="1"/>
    <x v="523"/>
    <x v="523"/>
    <x v="0"/>
    <s v="United States"/>
    <s v="San Francisco"/>
    <s v="California"/>
    <n v="94122"/>
    <x v="1"/>
    <x v="1100"/>
    <x v="1"/>
    <x v="2"/>
    <x v="1089"/>
    <n v="43.86"/>
    <n v="6"/>
    <n v="0"/>
    <n v="20.614199999999997"/>
  </r>
  <r>
    <x v="1707"/>
    <s v="CA-2017-123491"/>
    <d v="2017-10-30T00:00:00"/>
    <n v="2017"/>
    <s v="Oktober"/>
    <n v="30"/>
    <x v="1"/>
    <x v="523"/>
    <x v="523"/>
    <x v="0"/>
    <s v="United States"/>
    <s v="San Francisco"/>
    <s v="California"/>
    <n v="94122"/>
    <x v="1"/>
    <x v="918"/>
    <x v="2"/>
    <x v="7"/>
    <x v="910"/>
    <n v="148.47999999999999"/>
    <n v="2"/>
    <n v="0.2"/>
    <n v="16.703999999999986"/>
  </r>
  <r>
    <x v="1708"/>
    <s v="CA-2017-123491"/>
    <d v="2017-10-30T00:00:00"/>
    <n v="2017"/>
    <s v="Oktober"/>
    <n v="30"/>
    <x v="1"/>
    <x v="523"/>
    <x v="523"/>
    <x v="0"/>
    <s v="United States"/>
    <s v="San Francisco"/>
    <s v="California"/>
    <n v="94122"/>
    <x v="1"/>
    <x v="1101"/>
    <x v="1"/>
    <x v="10"/>
    <x v="1090"/>
    <n v="7.42"/>
    <n v="2"/>
    <n v="0"/>
    <n v="3.71"/>
  </r>
  <r>
    <x v="1709"/>
    <s v="CA-2017-123491"/>
    <d v="2017-10-30T00:00:00"/>
    <n v="2017"/>
    <s v="Oktober"/>
    <n v="30"/>
    <x v="1"/>
    <x v="523"/>
    <x v="523"/>
    <x v="0"/>
    <s v="United States"/>
    <s v="San Francisco"/>
    <s v="California"/>
    <n v="94122"/>
    <x v="1"/>
    <x v="51"/>
    <x v="0"/>
    <x v="1"/>
    <x v="51"/>
    <n v="71.992000000000004"/>
    <n v="1"/>
    <n v="0.2"/>
    <n v="-0.89990000000001302"/>
  </r>
  <r>
    <x v="1710"/>
    <s v="CA-2017-123491"/>
    <d v="2017-10-30T00:00:00"/>
    <n v="2017"/>
    <s v="Oktober"/>
    <n v="30"/>
    <x v="1"/>
    <x v="523"/>
    <x v="523"/>
    <x v="0"/>
    <s v="United States"/>
    <s v="San Francisco"/>
    <s v="California"/>
    <n v="94122"/>
    <x v="1"/>
    <x v="181"/>
    <x v="1"/>
    <x v="6"/>
    <x v="182"/>
    <n v="19.899999999999999"/>
    <n v="5"/>
    <n v="0"/>
    <n v="6.5669999999999984"/>
  </r>
  <r>
    <x v="1711"/>
    <s v="CA-2017-123491"/>
    <d v="2017-10-30T00:00:00"/>
    <n v="2017"/>
    <s v="Oktober"/>
    <n v="30"/>
    <x v="1"/>
    <x v="523"/>
    <x v="523"/>
    <x v="0"/>
    <s v="United States"/>
    <s v="San Francisco"/>
    <s v="California"/>
    <n v="94122"/>
    <x v="1"/>
    <x v="166"/>
    <x v="1"/>
    <x v="9"/>
    <x v="167"/>
    <n v="1702.12"/>
    <n v="14"/>
    <n v="0"/>
    <n v="510.63599999999985"/>
  </r>
  <r>
    <x v="1712"/>
    <s v="CA-2015-145401"/>
    <d v="2015-01-30T00:00:00"/>
    <n v="2015"/>
    <s v="Januari"/>
    <n v="30"/>
    <x v="1"/>
    <x v="187"/>
    <x v="187"/>
    <x v="0"/>
    <s v="United States"/>
    <s v="Houston"/>
    <s v="Texas"/>
    <n v="77070"/>
    <x v="2"/>
    <x v="1102"/>
    <x v="1"/>
    <x v="10"/>
    <x v="1091"/>
    <n v="14.303999999999998"/>
    <n v="6"/>
    <n v="0.2"/>
    <n v="5.0064000000000002"/>
  </r>
  <r>
    <x v="1713"/>
    <s v="US-2017-124968"/>
    <d v="2017-09-08T00:00:00"/>
    <n v="2017"/>
    <s v="September"/>
    <n v="8"/>
    <x v="0"/>
    <x v="514"/>
    <x v="514"/>
    <x v="0"/>
    <s v="United States"/>
    <s v="Chicago"/>
    <s v="Illinois"/>
    <n v="60610"/>
    <x v="2"/>
    <x v="188"/>
    <x v="0"/>
    <x v="3"/>
    <x v="189"/>
    <n v="765.625"/>
    <n v="7"/>
    <n v="0.5"/>
    <n v="-566.5625"/>
  </r>
  <r>
    <x v="1714"/>
    <s v="CA-2017-104003"/>
    <d v="2017-10-07T00:00:00"/>
    <n v="2017"/>
    <s v="Oktober"/>
    <n v="7"/>
    <x v="1"/>
    <x v="290"/>
    <x v="290"/>
    <x v="0"/>
    <s v="United States"/>
    <s v="San Francisco"/>
    <s v="California"/>
    <n v="94110"/>
    <x v="1"/>
    <x v="1103"/>
    <x v="0"/>
    <x v="0"/>
    <x v="1092"/>
    <n v="307.666"/>
    <n v="2"/>
    <n v="0.15"/>
    <n v="-14.478399999999979"/>
  </r>
  <r>
    <x v="1715"/>
    <s v="CA-2016-154788"/>
    <d v="2016-04-30T00:00:00"/>
    <n v="2016"/>
    <s v="April"/>
    <n v="30"/>
    <x v="1"/>
    <x v="252"/>
    <x v="252"/>
    <x v="0"/>
    <s v="United States"/>
    <s v="New York City"/>
    <s v="New York"/>
    <n v="10011"/>
    <x v="3"/>
    <x v="308"/>
    <x v="1"/>
    <x v="8"/>
    <x v="308"/>
    <n v="7.7120000000000006"/>
    <n v="2"/>
    <n v="0.2"/>
    <n v="2.7956000000000003"/>
  </r>
  <r>
    <x v="1716"/>
    <s v="CA-2016-169943"/>
    <d v="2016-05-19T00:00:00"/>
    <n v="2016"/>
    <s v="Mei"/>
    <n v="19"/>
    <x v="1"/>
    <x v="202"/>
    <x v="202"/>
    <x v="0"/>
    <s v="United States"/>
    <s v="New York City"/>
    <s v="New York"/>
    <n v="10011"/>
    <x v="3"/>
    <x v="535"/>
    <x v="1"/>
    <x v="9"/>
    <x v="535"/>
    <n v="242.89999999999998"/>
    <n v="5"/>
    <n v="0"/>
    <n v="70.440999999999974"/>
  </r>
  <r>
    <x v="1717"/>
    <s v="CA-2016-169943"/>
    <d v="2016-05-19T00:00:00"/>
    <n v="2016"/>
    <s v="Mei"/>
    <n v="19"/>
    <x v="1"/>
    <x v="202"/>
    <x v="202"/>
    <x v="0"/>
    <s v="United States"/>
    <s v="New York City"/>
    <s v="New York"/>
    <n v="10011"/>
    <x v="3"/>
    <x v="72"/>
    <x v="1"/>
    <x v="4"/>
    <x v="72"/>
    <n v="454.90000000000003"/>
    <n v="5"/>
    <n v="0"/>
    <n v="0"/>
  </r>
  <r>
    <x v="1718"/>
    <s v="CA-2016-169943"/>
    <d v="2016-05-19T00:00:00"/>
    <n v="2016"/>
    <s v="Mei"/>
    <n v="19"/>
    <x v="1"/>
    <x v="202"/>
    <x v="202"/>
    <x v="0"/>
    <s v="United States"/>
    <s v="New York City"/>
    <s v="New York"/>
    <n v="10011"/>
    <x v="3"/>
    <x v="1104"/>
    <x v="0"/>
    <x v="5"/>
    <x v="1093"/>
    <n v="35.92"/>
    <n v="4"/>
    <n v="0"/>
    <n v="15.086400000000001"/>
  </r>
  <r>
    <x v="1719"/>
    <s v="CA-2016-169943"/>
    <d v="2016-05-19T00:00:00"/>
    <n v="2016"/>
    <s v="Mei"/>
    <n v="19"/>
    <x v="1"/>
    <x v="202"/>
    <x v="202"/>
    <x v="0"/>
    <s v="United States"/>
    <s v="New York City"/>
    <s v="New York"/>
    <n v="10011"/>
    <x v="3"/>
    <x v="527"/>
    <x v="0"/>
    <x v="5"/>
    <x v="527"/>
    <n v="39.76"/>
    <n v="8"/>
    <n v="0"/>
    <n v="12.325599999999998"/>
  </r>
  <r>
    <x v="1720"/>
    <s v="CA-2016-169943"/>
    <d v="2016-05-19T00:00:00"/>
    <n v="2016"/>
    <s v="Mei"/>
    <n v="19"/>
    <x v="1"/>
    <x v="202"/>
    <x v="202"/>
    <x v="0"/>
    <s v="United States"/>
    <s v="New York City"/>
    <s v="New York"/>
    <n v="10011"/>
    <x v="3"/>
    <x v="528"/>
    <x v="1"/>
    <x v="8"/>
    <x v="528"/>
    <n v="47.744"/>
    <n v="4"/>
    <n v="0.2"/>
    <n v="14.919999999999995"/>
  </r>
  <r>
    <x v="1721"/>
    <s v="US-2015-123218"/>
    <d v="2015-12-20T00:00:00"/>
    <n v="2015"/>
    <s v="Desember"/>
    <n v="20"/>
    <x v="1"/>
    <x v="44"/>
    <x v="44"/>
    <x v="0"/>
    <s v="United States"/>
    <s v="Chicago"/>
    <s v="Illinois"/>
    <n v="60623"/>
    <x v="2"/>
    <x v="835"/>
    <x v="2"/>
    <x v="7"/>
    <x v="830"/>
    <n v="159.98400000000001"/>
    <n v="2"/>
    <n v="0.2"/>
    <n v="11.998799999999996"/>
  </r>
  <r>
    <x v="1722"/>
    <s v="US-2015-123218"/>
    <d v="2015-12-20T00:00:00"/>
    <n v="2015"/>
    <s v="Desember"/>
    <n v="20"/>
    <x v="1"/>
    <x v="44"/>
    <x v="44"/>
    <x v="0"/>
    <s v="United States"/>
    <s v="Chicago"/>
    <s v="Illinois"/>
    <n v="60623"/>
    <x v="2"/>
    <x v="1105"/>
    <x v="2"/>
    <x v="11"/>
    <x v="1094"/>
    <n v="255.96799999999999"/>
    <n v="4"/>
    <n v="0.2"/>
    <n v="51.193599999999996"/>
  </r>
  <r>
    <x v="1723"/>
    <s v="US-2015-123218"/>
    <d v="2015-12-20T00:00:00"/>
    <n v="2015"/>
    <s v="Desember"/>
    <n v="20"/>
    <x v="1"/>
    <x v="44"/>
    <x v="44"/>
    <x v="0"/>
    <s v="United States"/>
    <s v="Chicago"/>
    <s v="Illinois"/>
    <n v="60623"/>
    <x v="2"/>
    <x v="1106"/>
    <x v="0"/>
    <x v="0"/>
    <x v="1095"/>
    <n v="359.05799999999994"/>
    <n v="3"/>
    <n v="0.3"/>
    <n v="-71.811600000000027"/>
  </r>
  <r>
    <x v="1724"/>
    <s v="CA-2015-127453"/>
    <d v="2015-12-19T00:00:00"/>
    <n v="2015"/>
    <s v="Desember"/>
    <n v="19"/>
    <x v="2"/>
    <x v="271"/>
    <x v="271"/>
    <x v="0"/>
    <s v="United States"/>
    <s v="Philadelphia"/>
    <s v="Pennsylvania"/>
    <n v="19143"/>
    <x v="3"/>
    <x v="1107"/>
    <x v="1"/>
    <x v="9"/>
    <x v="1096"/>
    <n v="434.35199999999998"/>
    <n v="3"/>
    <n v="0.2"/>
    <n v="43.43519999999998"/>
  </r>
  <r>
    <x v="1725"/>
    <s v="CA-2015-127453"/>
    <d v="2015-12-19T00:00:00"/>
    <n v="2015"/>
    <s v="Desember"/>
    <n v="19"/>
    <x v="2"/>
    <x v="271"/>
    <x v="271"/>
    <x v="0"/>
    <s v="United States"/>
    <s v="Philadelphia"/>
    <s v="Pennsylvania"/>
    <n v="19143"/>
    <x v="3"/>
    <x v="1108"/>
    <x v="1"/>
    <x v="9"/>
    <x v="1097"/>
    <n v="3.5520000000000005"/>
    <n v="2"/>
    <n v="0.2"/>
    <n v="0.44399999999999973"/>
  </r>
  <r>
    <x v="1726"/>
    <s v="CA-2015-127453"/>
    <d v="2015-12-19T00:00:00"/>
    <n v="2015"/>
    <s v="Desember"/>
    <n v="19"/>
    <x v="2"/>
    <x v="271"/>
    <x v="271"/>
    <x v="0"/>
    <s v="United States"/>
    <s v="Philadelphia"/>
    <s v="Pennsylvania"/>
    <n v="19143"/>
    <x v="3"/>
    <x v="1109"/>
    <x v="1"/>
    <x v="9"/>
    <x v="1098"/>
    <n v="88.832000000000008"/>
    <n v="4"/>
    <n v="0.2"/>
    <n v="7.7728000000000002"/>
  </r>
  <r>
    <x v="1727"/>
    <s v="US-2017-164056"/>
    <d v="2017-04-29T00:00:00"/>
    <n v="2017"/>
    <s v="April"/>
    <n v="29"/>
    <x v="0"/>
    <x v="524"/>
    <x v="524"/>
    <x v="1"/>
    <s v="United States"/>
    <s v="Dublin"/>
    <s v="Ohio"/>
    <n v="43017"/>
    <x v="3"/>
    <x v="1110"/>
    <x v="0"/>
    <x v="3"/>
    <x v="1099"/>
    <n v="1048.3499999999999"/>
    <n v="5"/>
    <n v="0.4"/>
    <n v="-69.889999999999986"/>
  </r>
  <r>
    <x v="1728"/>
    <s v="CA-2016-106894"/>
    <d v="2016-02-07T00:00:00"/>
    <n v="2016"/>
    <s v="Februari"/>
    <n v="7"/>
    <x v="3"/>
    <x v="244"/>
    <x v="244"/>
    <x v="0"/>
    <s v="United States"/>
    <s v="Springfield"/>
    <s v="Virginia"/>
    <n v="22153"/>
    <x v="0"/>
    <x v="1072"/>
    <x v="2"/>
    <x v="11"/>
    <x v="1061"/>
    <n v="100"/>
    <n v="4"/>
    <n v="0"/>
    <n v="21"/>
  </r>
  <r>
    <x v="1729"/>
    <s v="CA-2016-106894"/>
    <d v="2016-02-07T00:00:00"/>
    <n v="2016"/>
    <s v="Februari"/>
    <n v="7"/>
    <x v="3"/>
    <x v="244"/>
    <x v="244"/>
    <x v="0"/>
    <s v="United States"/>
    <s v="Springfield"/>
    <s v="Virginia"/>
    <n v="22153"/>
    <x v="0"/>
    <x v="709"/>
    <x v="1"/>
    <x v="2"/>
    <x v="708"/>
    <n v="7.83"/>
    <n v="3"/>
    <n v="0"/>
    <n v="3.6017999999999999"/>
  </r>
  <r>
    <x v="1730"/>
    <s v="CA-2014-125136"/>
    <d v="2014-09-28T00:00:00"/>
    <n v="2014"/>
    <s v="September"/>
    <n v="28"/>
    <x v="1"/>
    <x v="470"/>
    <x v="470"/>
    <x v="1"/>
    <s v="United States"/>
    <s v="Fayetteville"/>
    <s v="North Carolina"/>
    <n v="28314"/>
    <x v="0"/>
    <x v="1111"/>
    <x v="1"/>
    <x v="10"/>
    <x v="1100"/>
    <n v="96.256"/>
    <n v="8"/>
    <n v="0.2"/>
    <n v="31.283199999999987"/>
  </r>
  <r>
    <x v="1731"/>
    <s v="CA-2014-125136"/>
    <d v="2014-09-28T00:00:00"/>
    <n v="2014"/>
    <s v="September"/>
    <n v="28"/>
    <x v="1"/>
    <x v="470"/>
    <x v="470"/>
    <x v="1"/>
    <s v="United States"/>
    <s v="Fayetteville"/>
    <s v="North Carolina"/>
    <n v="28314"/>
    <x v="0"/>
    <x v="128"/>
    <x v="1"/>
    <x v="10"/>
    <x v="129"/>
    <n v="10.688000000000001"/>
    <n v="2"/>
    <n v="0.2"/>
    <n v="3.7407999999999997"/>
  </r>
  <r>
    <x v="1732"/>
    <s v="US-2016-131149"/>
    <d v="2016-07-10T00:00:00"/>
    <n v="2016"/>
    <s v="Juli"/>
    <n v="10"/>
    <x v="1"/>
    <x v="109"/>
    <x v="109"/>
    <x v="0"/>
    <s v="United States"/>
    <s v="Dallas"/>
    <s v="Texas"/>
    <n v="75081"/>
    <x v="2"/>
    <x v="426"/>
    <x v="1"/>
    <x v="4"/>
    <x v="426"/>
    <n v="338.04"/>
    <n v="3"/>
    <n v="0.2"/>
    <n v="-33.804000000000002"/>
  </r>
  <r>
    <x v="1733"/>
    <s v="US-2016-131149"/>
    <d v="2016-07-10T00:00:00"/>
    <n v="2016"/>
    <s v="Juli"/>
    <n v="10"/>
    <x v="1"/>
    <x v="109"/>
    <x v="109"/>
    <x v="0"/>
    <s v="United States"/>
    <s v="Dallas"/>
    <s v="Texas"/>
    <n v="75081"/>
    <x v="2"/>
    <x v="281"/>
    <x v="1"/>
    <x v="6"/>
    <x v="281"/>
    <n v="154.24"/>
    <n v="4"/>
    <n v="0.2"/>
    <n v="17.351999999999975"/>
  </r>
  <r>
    <x v="1734"/>
    <s v="CA-2017-101483"/>
    <d v="2017-07-29T00:00:00"/>
    <n v="2017"/>
    <s v="Juli"/>
    <n v="29"/>
    <x v="0"/>
    <x v="165"/>
    <x v="165"/>
    <x v="0"/>
    <s v="United States"/>
    <s v="Jacksonville"/>
    <s v="North Carolina"/>
    <n v="28540"/>
    <x v="0"/>
    <x v="1112"/>
    <x v="1"/>
    <x v="9"/>
    <x v="1101"/>
    <n v="34.848000000000006"/>
    <n v="2"/>
    <n v="0.2"/>
    <n v="6.5339999999999971"/>
  </r>
  <r>
    <x v="1735"/>
    <s v="CA-2017-101483"/>
    <d v="2017-07-29T00:00:00"/>
    <n v="2017"/>
    <s v="Juli"/>
    <n v="29"/>
    <x v="0"/>
    <x v="165"/>
    <x v="165"/>
    <x v="0"/>
    <s v="United States"/>
    <s v="Jacksonville"/>
    <s v="North Carolina"/>
    <n v="28540"/>
    <x v="0"/>
    <x v="895"/>
    <x v="2"/>
    <x v="7"/>
    <x v="888"/>
    <n v="22"/>
    <n v="5"/>
    <n v="0.2"/>
    <n v="1.375"/>
  </r>
  <r>
    <x v="1736"/>
    <s v="CA-2017-101483"/>
    <d v="2017-07-29T00:00:00"/>
    <n v="2017"/>
    <s v="Juli"/>
    <n v="29"/>
    <x v="0"/>
    <x v="165"/>
    <x v="165"/>
    <x v="0"/>
    <s v="United States"/>
    <s v="Jacksonville"/>
    <s v="North Carolina"/>
    <n v="28540"/>
    <x v="0"/>
    <x v="6"/>
    <x v="1"/>
    <x v="6"/>
    <x v="6"/>
    <n v="4.3680000000000003"/>
    <n v="3"/>
    <n v="0.2"/>
    <n v="0.3822000000000001"/>
  </r>
  <r>
    <x v="1737"/>
    <s v="CA-2015-130204"/>
    <d v="2015-09-03T00:00:00"/>
    <n v="2015"/>
    <s v="September"/>
    <n v="3"/>
    <x v="1"/>
    <x v="106"/>
    <x v="106"/>
    <x v="1"/>
    <s v="United States"/>
    <s v="San Francisco"/>
    <s v="California"/>
    <n v="94122"/>
    <x v="1"/>
    <x v="470"/>
    <x v="1"/>
    <x v="4"/>
    <x v="471"/>
    <n v="31.44"/>
    <n v="3"/>
    <n v="0"/>
    <n v="8.4888000000000012"/>
  </r>
  <r>
    <x v="1738"/>
    <s v="CA-2015-130204"/>
    <d v="2015-09-03T00:00:00"/>
    <n v="2015"/>
    <s v="September"/>
    <n v="3"/>
    <x v="1"/>
    <x v="106"/>
    <x v="106"/>
    <x v="1"/>
    <s v="United States"/>
    <s v="San Francisco"/>
    <s v="California"/>
    <n v="94122"/>
    <x v="1"/>
    <x v="1044"/>
    <x v="2"/>
    <x v="11"/>
    <x v="1033"/>
    <n v="17.899999999999999"/>
    <n v="2"/>
    <n v="0"/>
    <n v="3.400999999999998"/>
  </r>
  <r>
    <x v="1739"/>
    <s v="CA-2015-130204"/>
    <d v="2015-09-03T00:00:00"/>
    <n v="2015"/>
    <s v="September"/>
    <n v="3"/>
    <x v="1"/>
    <x v="106"/>
    <x v="106"/>
    <x v="1"/>
    <s v="United States"/>
    <s v="San Francisco"/>
    <s v="California"/>
    <n v="94122"/>
    <x v="1"/>
    <x v="1113"/>
    <x v="2"/>
    <x v="11"/>
    <x v="1102"/>
    <n v="129.44999999999999"/>
    <n v="5"/>
    <n v="0"/>
    <n v="46.601999999999997"/>
  </r>
  <r>
    <x v="1740"/>
    <s v="CA-2014-110527"/>
    <d v="2014-08-09T00:00:00"/>
    <n v="2014"/>
    <s v="Agustus"/>
    <n v="9"/>
    <x v="1"/>
    <x v="525"/>
    <x v="525"/>
    <x v="2"/>
    <s v="United States"/>
    <s v="San Diego"/>
    <s v="California"/>
    <n v="92037"/>
    <x v="1"/>
    <x v="948"/>
    <x v="1"/>
    <x v="2"/>
    <x v="941"/>
    <n v="20.88"/>
    <n v="8"/>
    <n v="0"/>
    <n v="9.6047999999999991"/>
  </r>
  <r>
    <x v="1741"/>
    <s v="CA-2017-152807"/>
    <d v="2017-10-30T00:00:00"/>
    <n v="2017"/>
    <s v="Oktober"/>
    <n v="30"/>
    <x v="1"/>
    <x v="498"/>
    <x v="498"/>
    <x v="0"/>
    <s v="United States"/>
    <s v="Philadelphia"/>
    <s v="Pennsylvania"/>
    <n v="19140"/>
    <x v="3"/>
    <x v="1114"/>
    <x v="1"/>
    <x v="10"/>
    <x v="1103"/>
    <n v="20.736000000000004"/>
    <n v="4"/>
    <n v="0.2"/>
    <n v="7.2576000000000001"/>
  </r>
  <r>
    <x v="1742"/>
    <s v="CA-2017-152807"/>
    <d v="2017-10-30T00:00:00"/>
    <n v="2017"/>
    <s v="Oktober"/>
    <n v="30"/>
    <x v="1"/>
    <x v="498"/>
    <x v="498"/>
    <x v="0"/>
    <s v="United States"/>
    <s v="Philadelphia"/>
    <s v="Pennsylvania"/>
    <n v="19140"/>
    <x v="3"/>
    <x v="1073"/>
    <x v="0"/>
    <x v="5"/>
    <x v="1063"/>
    <n v="7.168000000000001"/>
    <n v="2"/>
    <n v="0.2"/>
    <n v="0.98559999999999937"/>
  </r>
  <r>
    <x v="1743"/>
    <s v="CA-2017-152807"/>
    <d v="2017-10-30T00:00:00"/>
    <n v="2017"/>
    <s v="Oktober"/>
    <n v="30"/>
    <x v="1"/>
    <x v="498"/>
    <x v="498"/>
    <x v="0"/>
    <s v="United States"/>
    <s v="Philadelphia"/>
    <s v="Pennsylvania"/>
    <n v="19140"/>
    <x v="3"/>
    <x v="700"/>
    <x v="1"/>
    <x v="4"/>
    <x v="700"/>
    <n v="11.168000000000001"/>
    <n v="2"/>
    <n v="0.2"/>
    <n v="-2.5128000000000008"/>
  </r>
  <r>
    <x v="1744"/>
    <s v="CA-2017-152807"/>
    <d v="2017-10-30T00:00:00"/>
    <n v="2017"/>
    <s v="Oktober"/>
    <n v="30"/>
    <x v="1"/>
    <x v="498"/>
    <x v="498"/>
    <x v="0"/>
    <s v="United States"/>
    <s v="Philadelphia"/>
    <s v="Pennsylvania"/>
    <n v="19140"/>
    <x v="3"/>
    <x v="552"/>
    <x v="2"/>
    <x v="11"/>
    <x v="551"/>
    <n v="442.40000000000003"/>
    <n v="7"/>
    <n v="0.2"/>
    <n v="-55.300000000000068"/>
  </r>
  <r>
    <x v="1745"/>
    <s v="CA-2014-133270"/>
    <d v="2014-06-06T00:00:00"/>
    <n v="2014"/>
    <s v="Juni"/>
    <n v="6"/>
    <x v="2"/>
    <x v="298"/>
    <x v="298"/>
    <x v="0"/>
    <s v="United States"/>
    <s v="Rochester"/>
    <s v="New York"/>
    <n v="14609"/>
    <x v="3"/>
    <x v="158"/>
    <x v="1"/>
    <x v="6"/>
    <x v="159"/>
    <n v="13.36"/>
    <n v="2"/>
    <n v="0"/>
    <n v="4.9431999999999992"/>
  </r>
  <r>
    <x v="1746"/>
    <s v="CA-2016-155670"/>
    <d v="2016-08-13T00:00:00"/>
    <n v="2016"/>
    <s v="Agustus"/>
    <n v="13"/>
    <x v="0"/>
    <x v="191"/>
    <x v="191"/>
    <x v="0"/>
    <s v="United States"/>
    <s v="Jacksonville"/>
    <s v="North Carolina"/>
    <n v="28540"/>
    <x v="0"/>
    <x v="605"/>
    <x v="1"/>
    <x v="8"/>
    <x v="605"/>
    <n v="11.232000000000001"/>
    <n v="8"/>
    <n v="0.7"/>
    <n v="-8.2367999999999988"/>
  </r>
  <r>
    <x v="1747"/>
    <s v="CA-2016-155670"/>
    <d v="2016-08-13T00:00:00"/>
    <n v="2016"/>
    <s v="Agustus"/>
    <n v="13"/>
    <x v="0"/>
    <x v="191"/>
    <x v="191"/>
    <x v="0"/>
    <s v="United States"/>
    <s v="Jacksonville"/>
    <s v="North Carolina"/>
    <n v="28540"/>
    <x v="0"/>
    <x v="1115"/>
    <x v="1"/>
    <x v="10"/>
    <x v="33"/>
    <n v="10.272000000000002"/>
    <n v="3"/>
    <n v="0.2"/>
    <n v="3.2099999999999982"/>
  </r>
  <r>
    <x v="1748"/>
    <s v="US-2014-157406"/>
    <d v="2014-04-25T00:00:00"/>
    <n v="2014"/>
    <s v="April"/>
    <n v="25"/>
    <x v="1"/>
    <x v="526"/>
    <x v="526"/>
    <x v="2"/>
    <s v="United States"/>
    <s v="Houston"/>
    <s v="Texas"/>
    <n v="77095"/>
    <x v="2"/>
    <x v="724"/>
    <x v="1"/>
    <x v="10"/>
    <x v="723"/>
    <n v="10.368000000000002"/>
    <n v="2"/>
    <n v="0.2"/>
    <n v="3.6288"/>
  </r>
  <r>
    <x v="1749"/>
    <s v="US-2014-157406"/>
    <d v="2014-04-25T00:00:00"/>
    <n v="2014"/>
    <s v="April"/>
    <n v="25"/>
    <x v="1"/>
    <x v="526"/>
    <x v="526"/>
    <x v="2"/>
    <s v="United States"/>
    <s v="Houston"/>
    <s v="Texas"/>
    <n v="77095"/>
    <x v="2"/>
    <x v="1026"/>
    <x v="1"/>
    <x v="6"/>
    <x v="1017"/>
    <n v="6.24"/>
    <n v="3"/>
    <n v="0.2"/>
    <n v="0.54600000000000071"/>
  </r>
  <r>
    <x v="1750"/>
    <s v="CA-2015-139094"/>
    <d v="2015-11-22T00:00:00"/>
    <n v="2015"/>
    <s v="November"/>
    <n v="22"/>
    <x v="1"/>
    <x v="246"/>
    <x v="246"/>
    <x v="2"/>
    <s v="United States"/>
    <s v="San Antonio"/>
    <s v="Texas"/>
    <n v="78207"/>
    <x v="2"/>
    <x v="1116"/>
    <x v="0"/>
    <x v="3"/>
    <x v="1104"/>
    <n v="206.96200000000002"/>
    <n v="2"/>
    <n v="0.3"/>
    <n v="-32.522600000000011"/>
  </r>
  <r>
    <x v="1751"/>
    <s v="CA-2017-168837"/>
    <d v="2017-10-14T00:00:00"/>
    <n v="2017"/>
    <s v="Oktober"/>
    <n v="14"/>
    <x v="2"/>
    <x v="527"/>
    <x v="527"/>
    <x v="0"/>
    <s v="United States"/>
    <s v="Oakland"/>
    <s v="California"/>
    <n v="94601"/>
    <x v="1"/>
    <x v="283"/>
    <x v="0"/>
    <x v="5"/>
    <x v="283"/>
    <n v="9.4600000000000009"/>
    <n v="2"/>
    <n v="0"/>
    <n v="3.6894000000000009"/>
  </r>
  <r>
    <x v="1752"/>
    <s v="CA-2017-116715"/>
    <d v="2017-12-02T00:00:00"/>
    <n v="2017"/>
    <s v="Desember"/>
    <n v="2"/>
    <x v="2"/>
    <x v="100"/>
    <x v="100"/>
    <x v="1"/>
    <s v="United States"/>
    <s v="San Francisco"/>
    <s v="California"/>
    <n v="94122"/>
    <x v="1"/>
    <x v="821"/>
    <x v="1"/>
    <x v="4"/>
    <x v="817"/>
    <n v="559.62"/>
    <n v="9"/>
    <n v="0"/>
    <n v="151.09740000000002"/>
  </r>
  <r>
    <x v="1753"/>
    <s v="CA-2017-116715"/>
    <d v="2017-12-02T00:00:00"/>
    <n v="2017"/>
    <s v="Desember"/>
    <n v="2"/>
    <x v="2"/>
    <x v="100"/>
    <x v="100"/>
    <x v="1"/>
    <s v="United States"/>
    <s v="San Francisco"/>
    <s v="California"/>
    <n v="94122"/>
    <x v="1"/>
    <x v="1082"/>
    <x v="1"/>
    <x v="10"/>
    <x v="1072"/>
    <n v="109.92"/>
    <n v="2"/>
    <n v="0"/>
    <n v="53.860799999999998"/>
  </r>
  <r>
    <x v="1754"/>
    <s v="CA-2017-116715"/>
    <d v="2017-12-02T00:00:00"/>
    <n v="2017"/>
    <s v="Desember"/>
    <n v="2"/>
    <x v="2"/>
    <x v="100"/>
    <x v="100"/>
    <x v="1"/>
    <s v="United States"/>
    <s v="San Francisco"/>
    <s v="California"/>
    <n v="94122"/>
    <x v="1"/>
    <x v="1117"/>
    <x v="1"/>
    <x v="10"/>
    <x v="1105"/>
    <n v="8.56"/>
    <n v="2"/>
    <n v="0"/>
    <n v="3.8519999999999994"/>
  </r>
  <r>
    <x v="1755"/>
    <s v="CA-2015-135622"/>
    <d v="2015-12-08T00:00:00"/>
    <n v="2015"/>
    <s v="Desember"/>
    <n v="8"/>
    <x v="0"/>
    <x v="499"/>
    <x v="499"/>
    <x v="2"/>
    <s v="United States"/>
    <s v="Fort Worth"/>
    <s v="Texas"/>
    <n v="76106"/>
    <x v="2"/>
    <x v="839"/>
    <x v="1"/>
    <x v="10"/>
    <x v="833"/>
    <n v="360.71199999999999"/>
    <n v="11"/>
    <n v="0.2"/>
    <n v="130.75810000000001"/>
  </r>
  <r>
    <x v="1756"/>
    <s v="CA-2015-135622"/>
    <d v="2015-12-08T00:00:00"/>
    <n v="2015"/>
    <s v="Desember"/>
    <n v="8"/>
    <x v="0"/>
    <x v="499"/>
    <x v="499"/>
    <x v="2"/>
    <s v="United States"/>
    <s v="Fort Worth"/>
    <s v="Texas"/>
    <n v="76106"/>
    <x v="2"/>
    <x v="1118"/>
    <x v="2"/>
    <x v="7"/>
    <x v="1106"/>
    <n v="1718.4"/>
    <n v="6"/>
    <n v="0.2"/>
    <n v="150.36000000000013"/>
  </r>
  <r>
    <x v="1757"/>
    <s v="US-2015-107349"/>
    <d v="2015-07-13T00:00:00"/>
    <n v="2015"/>
    <s v="Juli"/>
    <n v="13"/>
    <x v="2"/>
    <x v="359"/>
    <x v="359"/>
    <x v="2"/>
    <s v="United States"/>
    <s v="Houston"/>
    <s v="Texas"/>
    <n v="77095"/>
    <x v="2"/>
    <x v="1002"/>
    <x v="1"/>
    <x v="8"/>
    <x v="994"/>
    <n v="41.567999999999991"/>
    <n v="6"/>
    <n v="0.8"/>
    <n v="-66.508800000000036"/>
  </r>
  <r>
    <x v="1758"/>
    <s v="CA-2014-139017"/>
    <d v="2014-05-11T00:00:00"/>
    <n v="2014"/>
    <s v="Mei"/>
    <n v="11"/>
    <x v="1"/>
    <x v="528"/>
    <x v="528"/>
    <x v="0"/>
    <s v="United States"/>
    <s v="Houston"/>
    <s v="Texas"/>
    <n v="77095"/>
    <x v="2"/>
    <x v="825"/>
    <x v="2"/>
    <x v="11"/>
    <x v="821"/>
    <n v="46.864000000000004"/>
    <n v="2"/>
    <n v="0.2"/>
    <n v="7.615399999999994"/>
  </r>
  <r>
    <x v="1759"/>
    <s v="CA-2014-141817"/>
    <d v="2014-01-05T00:00:00"/>
    <n v="2014"/>
    <s v="Januari"/>
    <n v="5"/>
    <x v="1"/>
    <x v="469"/>
    <x v="469"/>
    <x v="0"/>
    <s v="United States"/>
    <s v="Philadelphia"/>
    <s v="Pennsylvania"/>
    <n v="19143"/>
    <x v="3"/>
    <x v="359"/>
    <x v="1"/>
    <x v="6"/>
    <x v="359"/>
    <n v="19.536000000000001"/>
    <n v="3"/>
    <n v="0.2"/>
    <n v="4.8840000000000003"/>
  </r>
  <r>
    <x v="1760"/>
    <s v="CA-2015-130785"/>
    <d v="2015-09-05T00:00:00"/>
    <n v="2015"/>
    <s v="September"/>
    <n v="5"/>
    <x v="1"/>
    <x v="151"/>
    <x v="151"/>
    <x v="0"/>
    <s v="United States"/>
    <s v="San Diego"/>
    <s v="California"/>
    <n v="92105"/>
    <x v="1"/>
    <x v="1119"/>
    <x v="0"/>
    <x v="0"/>
    <x v="1107"/>
    <n v="411.33199999999999"/>
    <n v="4"/>
    <n v="0.15"/>
    <n v="-4.8391999999999769"/>
  </r>
  <r>
    <x v="1761"/>
    <s v="CA-2015-130785"/>
    <d v="2015-09-05T00:00:00"/>
    <n v="2015"/>
    <s v="September"/>
    <n v="5"/>
    <x v="1"/>
    <x v="151"/>
    <x v="151"/>
    <x v="0"/>
    <s v="United States"/>
    <s v="San Diego"/>
    <s v="California"/>
    <n v="92105"/>
    <x v="1"/>
    <x v="1120"/>
    <x v="1"/>
    <x v="8"/>
    <x v="1108"/>
    <n v="28.752000000000002"/>
    <n v="6"/>
    <n v="0.2"/>
    <n v="9.7037999999999993"/>
  </r>
  <r>
    <x v="1762"/>
    <s v="CA-2015-130785"/>
    <d v="2015-09-05T00:00:00"/>
    <n v="2015"/>
    <s v="September"/>
    <n v="5"/>
    <x v="1"/>
    <x v="151"/>
    <x v="151"/>
    <x v="0"/>
    <s v="United States"/>
    <s v="San Diego"/>
    <s v="California"/>
    <n v="92105"/>
    <x v="1"/>
    <x v="1121"/>
    <x v="0"/>
    <x v="0"/>
    <x v="1109"/>
    <n v="293.19900000000001"/>
    <n v="3"/>
    <n v="0.15"/>
    <n v="-20.696400000000025"/>
  </r>
  <r>
    <x v="1763"/>
    <s v="CA-2016-110254"/>
    <d v="2016-08-04T00:00:00"/>
    <n v="2016"/>
    <s v="Agustus"/>
    <n v="4"/>
    <x v="1"/>
    <x v="529"/>
    <x v="529"/>
    <x v="2"/>
    <s v="United States"/>
    <s v="Suffolk"/>
    <s v="Virginia"/>
    <n v="23434"/>
    <x v="0"/>
    <x v="354"/>
    <x v="1"/>
    <x v="14"/>
    <x v="354"/>
    <n v="35.06"/>
    <n v="2"/>
    <n v="0"/>
    <n v="10.517999999999997"/>
  </r>
  <r>
    <x v="1764"/>
    <s v="CA-2016-110254"/>
    <d v="2016-08-04T00:00:00"/>
    <n v="2016"/>
    <s v="Agustus"/>
    <n v="4"/>
    <x v="1"/>
    <x v="529"/>
    <x v="529"/>
    <x v="2"/>
    <s v="United States"/>
    <s v="Suffolk"/>
    <s v="Virginia"/>
    <n v="23434"/>
    <x v="0"/>
    <x v="617"/>
    <x v="1"/>
    <x v="2"/>
    <x v="617"/>
    <n v="4.13"/>
    <n v="1"/>
    <n v="0"/>
    <n v="1.8997999999999999"/>
  </r>
  <r>
    <x v="1765"/>
    <s v="CA-2016-110254"/>
    <d v="2016-08-04T00:00:00"/>
    <n v="2016"/>
    <s v="Agustus"/>
    <n v="4"/>
    <x v="1"/>
    <x v="529"/>
    <x v="529"/>
    <x v="2"/>
    <s v="United States"/>
    <s v="Suffolk"/>
    <s v="Virginia"/>
    <n v="23434"/>
    <x v="0"/>
    <x v="1122"/>
    <x v="0"/>
    <x v="5"/>
    <x v="1110"/>
    <n v="109.8"/>
    <n v="9"/>
    <n v="0"/>
    <n v="46.116000000000007"/>
  </r>
  <r>
    <x v="1766"/>
    <s v="CA-2016-110254"/>
    <d v="2016-08-04T00:00:00"/>
    <n v="2016"/>
    <s v="Agustus"/>
    <n v="4"/>
    <x v="1"/>
    <x v="529"/>
    <x v="529"/>
    <x v="2"/>
    <s v="United States"/>
    <s v="Suffolk"/>
    <s v="Virginia"/>
    <n v="23434"/>
    <x v="0"/>
    <x v="1123"/>
    <x v="1"/>
    <x v="2"/>
    <x v="1111"/>
    <n v="9.82"/>
    <n v="2"/>
    <n v="0"/>
    <n v="4.8117999999999999"/>
  </r>
  <r>
    <x v="1767"/>
    <s v="US-2014-158057"/>
    <d v="2014-03-22T00:00:00"/>
    <n v="2014"/>
    <s v="Maret"/>
    <n v="22"/>
    <x v="1"/>
    <x v="530"/>
    <x v="530"/>
    <x v="0"/>
    <s v="United States"/>
    <s v="Greensboro"/>
    <s v="North Carolina"/>
    <n v="27405"/>
    <x v="0"/>
    <x v="48"/>
    <x v="1"/>
    <x v="8"/>
    <x v="48"/>
    <n v="7.644000000000001"/>
    <n v="4"/>
    <n v="0.7"/>
    <n v="-5.8603999999999985"/>
  </r>
  <r>
    <x v="1768"/>
    <s v="US-2014-158057"/>
    <d v="2014-03-22T00:00:00"/>
    <n v="2014"/>
    <s v="Maret"/>
    <n v="22"/>
    <x v="1"/>
    <x v="530"/>
    <x v="530"/>
    <x v="0"/>
    <s v="United States"/>
    <s v="Greensboro"/>
    <s v="North Carolina"/>
    <n v="27405"/>
    <x v="0"/>
    <x v="141"/>
    <x v="1"/>
    <x v="8"/>
    <x v="142"/>
    <n v="51.465000000000018"/>
    <n v="5"/>
    <n v="0.7"/>
    <n v="-39.456499999999991"/>
  </r>
  <r>
    <x v="1769"/>
    <s v="CA-2017-146024"/>
    <d v="2017-03-02T00:00:00"/>
    <n v="2017"/>
    <s v="Maret"/>
    <n v="2"/>
    <x v="1"/>
    <x v="34"/>
    <x v="34"/>
    <x v="1"/>
    <s v="United States"/>
    <s v="Dallas"/>
    <s v="Texas"/>
    <n v="75081"/>
    <x v="2"/>
    <x v="482"/>
    <x v="1"/>
    <x v="14"/>
    <x v="327"/>
    <n v="6.9760000000000009"/>
    <n v="4"/>
    <n v="0.2"/>
    <n v="-1.3952000000000013"/>
  </r>
  <r>
    <x v="1770"/>
    <s v="CA-2017-146024"/>
    <d v="2017-03-02T00:00:00"/>
    <n v="2017"/>
    <s v="Maret"/>
    <n v="2"/>
    <x v="1"/>
    <x v="34"/>
    <x v="34"/>
    <x v="1"/>
    <s v="United States"/>
    <s v="Dallas"/>
    <s v="Texas"/>
    <n v="75081"/>
    <x v="2"/>
    <x v="44"/>
    <x v="1"/>
    <x v="8"/>
    <x v="44"/>
    <n v="12.221999999999998"/>
    <n v="7"/>
    <n v="0.8"/>
    <n v="-20.166300000000007"/>
  </r>
  <r>
    <x v="1771"/>
    <s v="CA-2016-129686"/>
    <d v="2016-11-27T00:00:00"/>
    <n v="2016"/>
    <s v="November"/>
    <n v="27"/>
    <x v="0"/>
    <x v="55"/>
    <x v="55"/>
    <x v="1"/>
    <s v="United States"/>
    <s v="Chicago"/>
    <s v="Illinois"/>
    <n v="60623"/>
    <x v="2"/>
    <x v="854"/>
    <x v="1"/>
    <x v="4"/>
    <x v="847"/>
    <n v="97.984000000000009"/>
    <n v="2"/>
    <n v="0.2"/>
    <n v="-24.496000000000002"/>
  </r>
  <r>
    <x v="1772"/>
    <s v="CA-2016-129686"/>
    <d v="2016-11-27T00:00:00"/>
    <n v="2016"/>
    <s v="November"/>
    <n v="27"/>
    <x v="0"/>
    <x v="55"/>
    <x v="55"/>
    <x v="1"/>
    <s v="United States"/>
    <s v="Chicago"/>
    <s v="Illinois"/>
    <n v="60623"/>
    <x v="2"/>
    <x v="197"/>
    <x v="2"/>
    <x v="11"/>
    <x v="198"/>
    <n v="62.400000000000006"/>
    <n v="6"/>
    <n v="0.2"/>
    <n v="19.499999999999993"/>
  </r>
  <r>
    <x v="1773"/>
    <s v="CA-2014-118976"/>
    <d v="2014-04-28T00:00:00"/>
    <n v="2014"/>
    <s v="April"/>
    <n v="28"/>
    <x v="1"/>
    <x v="501"/>
    <x v="501"/>
    <x v="1"/>
    <s v="United States"/>
    <s v="Baltimore"/>
    <s v="Maryland"/>
    <n v="21215"/>
    <x v="3"/>
    <x v="1124"/>
    <x v="1"/>
    <x v="8"/>
    <x v="1112"/>
    <n v="20.86"/>
    <n v="2"/>
    <n v="0"/>
    <n v="9.3869999999999987"/>
  </r>
  <r>
    <x v="1774"/>
    <s v="CA-2014-118976"/>
    <d v="2014-04-28T00:00:00"/>
    <n v="2014"/>
    <s v="April"/>
    <n v="28"/>
    <x v="1"/>
    <x v="501"/>
    <x v="501"/>
    <x v="1"/>
    <s v="United States"/>
    <s v="Baltimore"/>
    <s v="Maryland"/>
    <n v="21215"/>
    <x v="3"/>
    <x v="1125"/>
    <x v="1"/>
    <x v="4"/>
    <x v="1113"/>
    <n v="497.61"/>
    <n v="9"/>
    <n v="0"/>
    <n v="129.37860000000001"/>
  </r>
  <r>
    <x v="1775"/>
    <s v="CA-2014-118976"/>
    <d v="2014-04-28T00:00:00"/>
    <n v="2014"/>
    <s v="April"/>
    <n v="28"/>
    <x v="1"/>
    <x v="501"/>
    <x v="501"/>
    <x v="1"/>
    <s v="United States"/>
    <s v="Baltimore"/>
    <s v="Maryland"/>
    <n v="21215"/>
    <x v="3"/>
    <x v="1126"/>
    <x v="1"/>
    <x v="6"/>
    <x v="1114"/>
    <n v="5.34"/>
    <n v="2"/>
    <n v="0"/>
    <n v="1.4952000000000001"/>
  </r>
  <r>
    <x v="1776"/>
    <s v="CA-2014-118976"/>
    <d v="2014-04-28T00:00:00"/>
    <n v="2014"/>
    <s v="April"/>
    <n v="28"/>
    <x v="1"/>
    <x v="501"/>
    <x v="501"/>
    <x v="1"/>
    <s v="United States"/>
    <s v="Baltimore"/>
    <s v="Maryland"/>
    <n v="21215"/>
    <x v="3"/>
    <x v="816"/>
    <x v="1"/>
    <x v="2"/>
    <x v="812"/>
    <n v="3.15"/>
    <n v="1"/>
    <n v="0"/>
    <n v="1.512"/>
  </r>
  <r>
    <x v="1777"/>
    <s v="CA-2015-105347"/>
    <d v="2015-11-24T00:00:00"/>
    <n v="2015"/>
    <s v="November"/>
    <n v="24"/>
    <x v="1"/>
    <x v="24"/>
    <x v="24"/>
    <x v="0"/>
    <s v="United States"/>
    <s v="Los Angeles"/>
    <s v="California"/>
    <n v="90004"/>
    <x v="1"/>
    <x v="1127"/>
    <x v="1"/>
    <x v="10"/>
    <x v="1115"/>
    <n v="368.91"/>
    <n v="9"/>
    <n v="0"/>
    <n v="180.76590000000002"/>
  </r>
  <r>
    <x v="1778"/>
    <s v="CA-2015-105347"/>
    <d v="2015-11-24T00:00:00"/>
    <n v="2015"/>
    <s v="November"/>
    <n v="24"/>
    <x v="1"/>
    <x v="24"/>
    <x v="24"/>
    <x v="0"/>
    <s v="United States"/>
    <s v="Los Angeles"/>
    <s v="California"/>
    <n v="90004"/>
    <x v="1"/>
    <x v="425"/>
    <x v="1"/>
    <x v="6"/>
    <x v="425"/>
    <n v="14.7"/>
    <n v="5"/>
    <n v="0"/>
    <n v="6.6150000000000002"/>
  </r>
  <r>
    <x v="1779"/>
    <s v="CA-2016-124667"/>
    <d v="2016-11-11T00:00:00"/>
    <n v="2016"/>
    <s v="November"/>
    <n v="11"/>
    <x v="1"/>
    <x v="420"/>
    <x v="420"/>
    <x v="0"/>
    <s v="United States"/>
    <s v="New York City"/>
    <s v="New York"/>
    <n v="10011"/>
    <x v="3"/>
    <x v="808"/>
    <x v="2"/>
    <x v="11"/>
    <x v="806"/>
    <n v="59.97"/>
    <n v="3"/>
    <n v="0"/>
    <n v="14.992499999999996"/>
  </r>
  <r>
    <x v="1780"/>
    <s v="CA-2016-124667"/>
    <d v="2016-11-11T00:00:00"/>
    <n v="2016"/>
    <s v="November"/>
    <n v="11"/>
    <x v="1"/>
    <x v="420"/>
    <x v="420"/>
    <x v="0"/>
    <s v="United States"/>
    <s v="New York City"/>
    <s v="New York"/>
    <n v="10011"/>
    <x v="3"/>
    <x v="225"/>
    <x v="1"/>
    <x v="4"/>
    <x v="226"/>
    <n v="83.36"/>
    <n v="1"/>
    <n v="0"/>
    <n v="20.840000000000003"/>
  </r>
  <r>
    <x v="1781"/>
    <s v="CA-2015-111094"/>
    <d v="2015-07-09T00:00:00"/>
    <n v="2015"/>
    <s v="Juli"/>
    <n v="9"/>
    <x v="1"/>
    <x v="118"/>
    <x v="118"/>
    <x v="1"/>
    <s v="United States"/>
    <s v="Franklin"/>
    <s v="Massachusetts"/>
    <n v="2038"/>
    <x v="3"/>
    <x v="1128"/>
    <x v="1"/>
    <x v="10"/>
    <x v="1116"/>
    <n v="6.58"/>
    <n v="2"/>
    <n v="0"/>
    <n v="3.0267999999999997"/>
  </r>
  <r>
    <x v="1782"/>
    <s v="CA-2015-111094"/>
    <d v="2015-07-09T00:00:00"/>
    <n v="2015"/>
    <s v="Juli"/>
    <n v="9"/>
    <x v="1"/>
    <x v="118"/>
    <x v="118"/>
    <x v="1"/>
    <s v="United States"/>
    <s v="Franklin"/>
    <s v="Massachusetts"/>
    <n v="2038"/>
    <x v="3"/>
    <x v="800"/>
    <x v="1"/>
    <x v="8"/>
    <x v="798"/>
    <n v="122.94"/>
    <n v="3"/>
    <n v="0"/>
    <n v="59.011199999999988"/>
  </r>
  <r>
    <x v="1783"/>
    <s v="CA-2017-166317"/>
    <d v="2017-09-22T00:00:00"/>
    <n v="2017"/>
    <s v="September"/>
    <n v="22"/>
    <x v="1"/>
    <x v="531"/>
    <x v="531"/>
    <x v="1"/>
    <s v="United States"/>
    <s v="Milwaukee"/>
    <s v="Wisconsin"/>
    <n v="53209"/>
    <x v="2"/>
    <x v="1082"/>
    <x v="1"/>
    <x v="10"/>
    <x v="1072"/>
    <n v="219.84"/>
    <n v="4"/>
    <n v="0"/>
    <n v="107.7216"/>
  </r>
  <r>
    <x v="1784"/>
    <s v="CA-2017-166317"/>
    <d v="2017-09-22T00:00:00"/>
    <n v="2017"/>
    <s v="September"/>
    <n v="22"/>
    <x v="1"/>
    <x v="531"/>
    <x v="531"/>
    <x v="1"/>
    <s v="United States"/>
    <s v="Milwaukee"/>
    <s v="Wisconsin"/>
    <n v="53209"/>
    <x v="2"/>
    <x v="960"/>
    <x v="2"/>
    <x v="11"/>
    <x v="953"/>
    <n v="98.16"/>
    <n v="6"/>
    <n v="0"/>
    <n v="9.8159999999999954"/>
  </r>
  <r>
    <x v="1785"/>
    <s v="CA-2017-166317"/>
    <d v="2017-09-22T00:00:00"/>
    <n v="2017"/>
    <s v="September"/>
    <n v="22"/>
    <x v="1"/>
    <x v="531"/>
    <x v="531"/>
    <x v="1"/>
    <s v="United States"/>
    <s v="Milwaukee"/>
    <s v="Wisconsin"/>
    <n v="53209"/>
    <x v="2"/>
    <x v="863"/>
    <x v="1"/>
    <x v="8"/>
    <x v="857"/>
    <n v="33.04"/>
    <n v="8"/>
    <n v="0"/>
    <n v="15.5288"/>
  </r>
  <r>
    <x v="1786"/>
    <s v="CA-2017-166317"/>
    <d v="2017-09-22T00:00:00"/>
    <n v="2017"/>
    <s v="September"/>
    <n v="22"/>
    <x v="1"/>
    <x v="531"/>
    <x v="531"/>
    <x v="1"/>
    <s v="United States"/>
    <s v="Milwaukee"/>
    <s v="Wisconsin"/>
    <n v="53209"/>
    <x v="2"/>
    <x v="1129"/>
    <x v="2"/>
    <x v="7"/>
    <x v="1117"/>
    <n v="86.97"/>
    <n v="3"/>
    <n v="0"/>
    <n v="25.221299999999989"/>
  </r>
  <r>
    <x v="1787"/>
    <s v="CA-2015-154326"/>
    <d v="2015-02-15T00:00:00"/>
    <n v="2015"/>
    <s v="Februari"/>
    <n v="15"/>
    <x v="1"/>
    <x v="532"/>
    <x v="532"/>
    <x v="1"/>
    <s v="United States"/>
    <s v="Kenosha"/>
    <s v="Wisconsin"/>
    <n v="53142"/>
    <x v="2"/>
    <x v="817"/>
    <x v="2"/>
    <x v="7"/>
    <x v="813"/>
    <n v="134.97"/>
    <n v="3"/>
    <n v="0"/>
    <n v="64.785599999999988"/>
  </r>
  <r>
    <x v="1788"/>
    <s v="CA-2015-154326"/>
    <d v="2015-02-15T00:00:00"/>
    <n v="2015"/>
    <s v="Februari"/>
    <n v="15"/>
    <x v="1"/>
    <x v="532"/>
    <x v="532"/>
    <x v="1"/>
    <s v="United States"/>
    <s v="Kenosha"/>
    <s v="Wisconsin"/>
    <n v="53142"/>
    <x v="2"/>
    <x v="754"/>
    <x v="2"/>
    <x v="7"/>
    <x v="752"/>
    <n v="699.98"/>
    <n v="2"/>
    <n v="0"/>
    <n v="195.99440000000004"/>
  </r>
  <r>
    <x v="1789"/>
    <s v="CA-2015-154326"/>
    <d v="2015-02-15T00:00:00"/>
    <n v="2015"/>
    <s v="Februari"/>
    <n v="15"/>
    <x v="1"/>
    <x v="532"/>
    <x v="532"/>
    <x v="1"/>
    <s v="United States"/>
    <s v="Kenosha"/>
    <s v="Wisconsin"/>
    <n v="53142"/>
    <x v="2"/>
    <x v="1130"/>
    <x v="2"/>
    <x v="11"/>
    <x v="1118"/>
    <n v="139.94999999999999"/>
    <n v="5"/>
    <n v="0"/>
    <n v="26.590499999999988"/>
  </r>
  <r>
    <x v="1790"/>
    <s v="CA-2014-102008"/>
    <d v="2014-09-30T00:00:00"/>
    <n v="2014"/>
    <s v="September"/>
    <n v="30"/>
    <x v="1"/>
    <x v="154"/>
    <x v="154"/>
    <x v="0"/>
    <s v="United States"/>
    <s v="New York City"/>
    <s v="New York"/>
    <n v="10011"/>
    <x v="3"/>
    <x v="593"/>
    <x v="1"/>
    <x v="10"/>
    <x v="593"/>
    <n v="48.94"/>
    <n v="1"/>
    <n v="0"/>
    <n v="24.47"/>
  </r>
  <r>
    <x v="1791"/>
    <s v="CA-2014-120474"/>
    <d v="2014-12-01T00:00:00"/>
    <n v="2014"/>
    <s v="Desember"/>
    <n v="1"/>
    <x v="2"/>
    <x v="261"/>
    <x v="261"/>
    <x v="0"/>
    <s v="United States"/>
    <s v="Madison"/>
    <s v="Wisconsin"/>
    <n v="53711"/>
    <x v="2"/>
    <x v="1131"/>
    <x v="0"/>
    <x v="1"/>
    <x v="1119"/>
    <n v="2807.84"/>
    <n v="8"/>
    <n v="0"/>
    <n v="673.88160000000016"/>
  </r>
  <r>
    <x v="1792"/>
    <s v="CA-2014-120474"/>
    <d v="2014-12-01T00:00:00"/>
    <n v="2014"/>
    <s v="Desember"/>
    <n v="1"/>
    <x v="2"/>
    <x v="261"/>
    <x v="261"/>
    <x v="0"/>
    <s v="United States"/>
    <s v="Madison"/>
    <s v="Wisconsin"/>
    <n v="53711"/>
    <x v="2"/>
    <x v="1132"/>
    <x v="1"/>
    <x v="6"/>
    <x v="1120"/>
    <n v="46.64"/>
    <n v="4"/>
    <n v="0"/>
    <n v="12.592800000000004"/>
  </r>
  <r>
    <x v="1793"/>
    <s v="CA-2014-104773"/>
    <d v="2014-12-08T00:00:00"/>
    <n v="2014"/>
    <s v="Desember"/>
    <n v="8"/>
    <x v="1"/>
    <x v="533"/>
    <x v="533"/>
    <x v="1"/>
    <s v="United States"/>
    <s v="Houston"/>
    <s v="Texas"/>
    <n v="77041"/>
    <x v="2"/>
    <x v="117"/>
    <x v="1"/>
    <x v="4"/>
    <x v="117"/>
    <n v="60.415999999999997"/>
    <n v="2"/>
    <n v="0.2"/>
    <n v="6.0416000000000025"/>
  </r>
  <r>
    <x v="1794"/>
    <s v="CA-2016-140774"/>
    <d v="2016-09-05T00:00:00"/>
    <n v="2016"/>
    <s v="September"/>
    <n v="5"/>
    <x v="1"/>
    <x v="534"/>
    <x v="534"/>
    <x v="2"/>
    <s v="United States"/>
    <s v="Olathe"/>
    <s v="Kansas"/>
    <n v="66062"/>
    <x v="2"/>
    <x v="915"/>
    <x v="1"/>
    <x v="6"/>
    <x v="907"/>
    <n v="107.94"/>
    <n v="3"/>
    <n v="0"/>
    <n v="26.984999999999992"/>
  </r>
  <r>
    <x v="1795"/>
    <s v="US-2017-139465"/>
    <d v="2017-08-27T00:00:00"/>
    <n v="2017"/>
    <s v="Agustus"/>
    <n v="27"/>
    <x v="2"/>
    <x v="280"/>
    <x v="280"/>
    <x v="2"/>
    <s v="United States"/>
    <s v="New York City"/>
    <s v="New York"/>
    <n v="10024"/>
    <x v="3"/>
    <x v="861"/>
    <x v="1"/>
    <x v="4"/>
    <x v="855"/>
    <n v="63.84"/>
    <n v="8"/>
    <n v="0"/>
    <n v="16.598399999999998"/>
  </r>
  <r>
    <x v="1796"/>
    <s v="US-2017-139465"/>
    <d v="2017-08-27T00:00:00"/>
    <n v="2017"/>
    <s v="Agustus"/>
    <n v="27"/>
    <x v="2"/>
    <x v="280"/>
    <x v="280"/>
    <x v="2"/>
    <s v="United States"/>
    <s v="New York City"/>
    <s v="New York"/>
    <n v="10024"/>
    <x v="3"/>
    <x v="1133"/>
    <x v="2"/>
    <x v="7"/>
    <x v="1121"/>
    <n v="347.96999999999997"/>
    <n v="3"/>
    <n v="0"/>
    <n v="100.91129999999997"/>
  </r>
  <r>
    <x v="1797"/>
    <s v="US-2017-139465"/>
    <d v="2017-08-27T00:00:00"/>
    <n v="2017"/>
    <s v="Agustus"/>
    <n v="27"/>
    <x v="2"/>
    <x v="280"/>
    <x v="280"/>
    <x v="2"/>
    <s v="United States"/>
    <s v="New York City"/>
    <s v="New York"/>
    <n v="10024"/>
    <x v="3"/>
    <x v="8"/>
    <x v="1"/>
    <x v="8"/>
    <x v="8"/>
    <n v="37.008000000000003"/>
    <n v="6"/>
    <n v="0.2"/>
    <n v="11.565"/>
  </r>
  <r>
    <x v="1798"/>
    <s v="CA-2016-100965"/>
    <d v="2016-07-07T00:00:00"/>
    <n v="2016"/>
    <s v="Juli"/>
    <n v="7"/>
    <x v="1"/>
    <x v="528"/>
    <x v="528"/>
    <x v="0"/>
    <s v="United States"/>
    <s v="San Jose"/>
    <s v="California"/>
    <n v="95123"/>
    <x v="1"/>
    <x v="484"/>
    <x v="0"/>
    <x v="5"/>
    <x v="484"/>
    <n v="215.65"/>
    <n v="5"/>
    <n v="0"/>
    <n v="73.320999999999998"/>
  </r>
  <r>
    <x v="1799"/>
    <s v="CA-2016-121034"/>
    <d v="2016-08-08T00:00:00"/>
    <n v="2016"/>
    <s v="Agustus"/>
    <n v="8"/>
    <x v="0"/>
    <x v="535"/>
    <x v="535"/>
    <x v="0"/>
    <s v="United States"/>
    <s v="Dallas"/>
    <s v="Texas"/>
    <n v="75081"/>
    <x v="2"/>
    <x v="203"/>
    <x v="1"/>
    <x v="13"/>
    <x v="204"/>
    <n v="11.168000000000001"/>
    <n v="4"/>
    <n v="0.2"/>
    <n v="3.6295999999999995"/>
  </r>
  <r>
    <x v="1800"/>
    <s v="CA-2016-121034"/>
    <d v="2016-08-08T00:00:00"/>
    <n v="2016"/>
    <s v="Agustus"/>
    <n v="8"/>
    <x v="0"/>
    <x v="535"/>
    <x v="535"/>
    <x v="0"/>
    <s v="United States"/>
    <s v="Dallas"/>
    <s v="Texas"/>
    <n v="75081"/>
    <x v="2"/>
    <x v="1134"/>
    <x v="1"/>
    <x v="10"/>
    <x v="1122"/>
    <n v="53.952000000000005"/>
    <n v="3"/>
    <n v="0.2"/>
    <n v="17.534399999999998"/>
  </r>
  <r>
    <x v="1801"/>
    <s v="CA-2016-149461"/>
    <d v="2016-11-13T00:00:00"/>
    <n v="2016"/>
    <s v="November"/>
    <n v="13"/>
    <x v="1"/>
    <x v="216"/>
    <x v="216"/>
    <x v="2"/>
    <s v="United States"/>
    <s v="Auburn"/>
    <s v="Washington"/>
    <n v="98002"/>
    <x v="1"/>
    <x v="1006"/>
    <x v="0"/>
    <x v="5"/>
    <x v="998"/>
    <n v="4.18"/>
    <n v="1"/>
    <n v="0"/>
    <n v="1.5047999999999999"/>
  </r>
  <r>
    <x v="1802"/>
    <s v="CA-2017-158379"/>
    <d v="2017-09-22T00:00:00"/>
    <n v="2017"/>
    <s v="September"/>
    <n v="22"/>
    <x v="0"/>
    <x v="350"/>
    <x v="350"/>
    <x v="0"/>
    <s v="United States"/>
    <s v="Philadelphia"/>
    <s v="Pennsylvania"/>
    <n v="19134"/>
    <x v="3"/>
    <x v="440"/>
    <x v="1"/>
    <x v="8"/>
    <x v="440"/>
    <n v="5.6070000000000011"/>
    <n v="1"/>
    <n v="0.7"/>
    <n v="-4.2987000000000002"/>
  </r>
  <r>
    <x v="1803"/>
    <s v="CA-2017-158379"/>
    <d v="2017-09-22T00:00:00"/>
    <n v="2017"/>
    <s v="September"/>
    <n v="22"/>
    <x v="0"/>
    <x v="350"/>
    <x v="350"/>
    <x v="0"/>
    <s v="United States"/>
    <s v="Philadelphia"/>
    <s v="Pennsylvania"/>
    <n v="19134"/>
    <x v="3"/>
    <x v="465"/>
    <x v="1"/>
    <x v="14"/>
    <x v="466"/>
    <n v="4663.7360000000008"/>
    <n v="7"/>
    <n v="0.2"/>
    <n v="-1049.3406"/>
  </r>
  <r>
    <x v="1804"/>
    <s v="CA-2017-158379"/>
    <d v="2017-09-22T00:00:00"/>
    <n v="2017"/>
    <s v="September"/>
    <n v="22"/>
    <x v="0"/>
    <x v="350"/>
    <x v="350"/>
    <x v="0"/>
    <s v="United States"/>
    <s v="Philadelphia"/>
    <s v="Pennsylvania"/>
    <n v="19134"/>
    <x v="3"/>
    <x v="1135"/>
    <x v="2"/>
    <x v="11"/>
    <x v="1123"/>
    <n v="79.984000000000009"/>
    <n v="2"/>
    <n v="0.2"/>
    <n v="22.995400000000004"/>
  </r>
  <r>
    <x v="1805"/>
    <s v="US-2016-116729"/>
    <d v="2016-12-25T00:00:00"/>
    <n v="2016"/>
    <s v="Desember"/>
    <n v="25"/>
    <x v="2"/>
    <x v="136"/>
    <x v="136"/>
    <x v="1"/>
    <s v="United States"/>
    <s v="Los Angeles"/>
    <s v="California"/>
    <n v="90049"/>
    <x v="1"/>
    <x v="883"/>
    <x v="2"/>
    <x v="7"/>
    <x v="877"/>
    <n v="2575.944"/>
    <n v="7"/>
    <n v="0.2"/>
    <n v="257.59440000000029"/>
  </r>
  <r>
    <x v="1806"/>
    <s v="US-2016-116729"/>
    <d v="2016-12-25T00:00:00"/>
    <n v="2016"/>
    <s v="Desember"/>
    <n v="25"/>
    <x v="2"/>
    <x v="136"/>
    <x v="136"/>
    <x v="1"/>
    <s v="United States"/>
    <s v="Los Angeles"/>
    <s v="California"/>
    <n v="90049"/>
    <x v="1"/>
    <x v="510"/>
    <x v="1"/>
    <x v="10"/>
    <x v="510"/>
    <n v="45.36"/>
    <n v="7"/>
    <n v="0"/>
    <n v="21.772800000000004"/>
  </r>
  <r>
    <x v="1807"/>
    <s v="US-2016-116729"/>
    <d v="2016-12-25T00:00:00"/>
    <n v="2016"/>
    <s v="Desember"/>
    <n v="25"/>
    <x v="2"/>
    <x v="136"/>
    <x v="136"/>
    <x v="1"/>
    <s v="United States"/>
    <s v="Los Angeles"/>
    <s v="California"/>
    <n v="90049"/>
    <x v="1"/>
    <x v="477"/>
    <x v="2"/>
    <x v="11"/>
    <x v="478"/>
    <n v="254.24"/>
    <n v="7"/>
    <n v="0"/>
    <n v="76.271999999999977"/>
  </r>
  <r>
    <x v="1808"/>
    <s v="CA-2016-164938"/>
    <d v="2016-02-11T00:00:00"/>
    <n v="2016"/>
    <s v="Februari"/>
    <n v="11"/>
    <x v="2"/>
    <x v="536"/>
    <x v="536"/>
    <x v="1"/>
    <s v="United States"/>
    <s v="Tulsa"/>
    <s v="Oklahoma"/>
    <n v="74133"/>
    <x v="2"/>
    <x v="1136"/>
    <x v="2"/>
    <x v="7"/>
    <x v="1124"/>
    <n v="69.930000000000007"/>
    <n v="7"/>
    <n v="0"/>
    <n v="0.69929999999999914"/>
  </r>
  <r>
    <x v="1809"/>
    <s v="CA-2016-165484"/>
    <d v="2016-10-23T00:00:00"/>
    <n v="2016"/>
    <s v="Oktober"/>
    <n v="23"/>
    <x v="1"/>
    <x v="96"/>
    <x v="96"/>
    <x v="1"/>
    <s v="United States"/>
    <s v="Chicago"/>
    <s v="Illinois"/>
    <n v="60610"/>
    <x v="2"/>
    <x v="1137"/>
    <x v="0"/>
    <x v="5"/>
    <x v="1125"/>
    <n v="16.155999999999999"/>
    <n v="7"/>
    <n v="0.6"/>
    <n v="-12.116999999999999"/>
  </r>
  <r>
    <x v="1810"/>
    <s v="CA-2016-165484"/>
    <d v="2016-10-23T00:00:00"/>
    <n v="2016"/>
    <s v="Oktober"/>
    <n v="23"/>
    <x v="1"/>
    <x v="96"/>
    <x v="96"/>
    <x v="1"/>
    <s v="United States"/>
    <s v="Chicago"/>
    <s v="Illinois"/>
    <n v="60610"/>
    <x v="2"/>
    <x v="1138"/>
    <x v="1"/>
    <x v="10"/>
    <x v="1126"/>
    <n v="54.816000000000003"/>
    <n v="3"/>
    <n v="0.2"/>
    <n v="17.815199999999997"/>
  </r>
  <r>
    <x v="1811"/>
    <s v="CA-2014-132612"/>
    <d v="2014-06-09T00:00:00"/>
    <n v="2014"/>
    <s v="Juni"/>
    <n v="9"/>
    <x v="0"/>
    <x v="383"/>
    <x v="383"/>
    <x v="0"/>
    <s v="United States"/>
    <s v="Harrisonburg"/>
    <s v="Virginia"/>
    <n v="22801"/>
    <x v="0"/>
    <x v="121"/>
    <x v="0"/>
    <x v="3"/>
    <x v="121"/>
    <n v="1441.3"/>
    <n v="7"/>
    <n v="0"/>
    <n v="245.0209999999999"/>
  </r>
  <r>
    <x v="1812"/>
    <s v="US-2017-161193"/>
    <d v="2017-11-20T00:00:00"/>
    <n v="2017"/>
    <s v="November"/>
    <n v="20"/>
    <x v="1"/>
    <x v="537"/>
    <x v="537"/>
    <x v="0"/>
    <s v="United States"/>
    <s v="Newark"/>
    <s v="Ohio"/>
    <n v="43055"/>
    <x v="3"/>
    <x v="275"/>
    <x v="0"/>
    <x v="5"/>
    <x v="275"/>
    <n v="77.599999999999994"/>
    <n v="5"/>
    <n v="0.2"/>
    <n v="28.129999999999995"/>
  </r>
  <r>
    <x v="1813"/>
    <s v="US-2017-161193"/>
    <d v="2017-11-20T00:00:00"/>
    <n v="2017"/>
    <s v="November"/>
    <n v="20"/>
    <x v="1"/>
    <x v="537"/>
    <x v="537"/>
    <x v="0"/>
    <s v="United States"/>
    <s v="Newark"/>
    <s v="Ohio"/>
    <n v="43055"/>
    <x v="3"/>
    <x v="396"/>
    <x v="0"/>
    <x v="5"/>
    <x v="397"/>
    <n v="4.6560000000000006"/>
    <n v="2"/>
    <n v="0.2"/>
    <n v="1.5713999999999997"/>
  </r>
  <r>
    <x v="1814"/>
    <s v="CA-2015-131597"/>
    <d v="2015-09-14T00:00:00"/>
    <n v="2015"/>
    <s v="September"/>
    <n v="14"/>
    <x v="1"/>
    <x v="407"/>
    <x v="407"/>
    <x v="1"/>
    <s v="United States"/>
    <s v="Los Angeles"/>
    <s v="California"/>
    <n v="90045"/>
    <x v="1"/>
    <x v="223"/>
    <x v="0"/>
    <x v="3"/>
    <x v="224"/>
    <n v="170.13600000000002"/>
    <n v="3"/>
    <n v="0.2"/>
    <n v="-8.5067999999999913"/>
  </r>
  <r>
    <x v="1815"/>
    <s v="CA-2015-164833"/>
    <d v="2015-06-04T00:00:00"/>
    <n v="2015"/>
    <s v="Juni"/>
    <n v="4"/>
    <x v="3"/>
    <x v="328"/>
    <x v="328"/>
    <x v="0"/>
    <s v="United States"/>
    <s v="Seattle"/>
    <s v="Washington"/>
    <n v="98105"/>
    <x v="1"/>
    <x v="1139"/>
    <x v="1"/>
    <x v="2"/>
    <x v="1127"/>
    <n v="7.38"/>
    <n v="2"/>
    <n v="0"/>
    <n v="3.4685999999999999"/>
  </r>
  <r>
    <x v="1816"/>
    <s v="CA-2015-164833"/>
    <d v="2015-06-04T00:00:00"/>
    <n v="2015"/>
    <s v="Juni"/>
    <n v="4"/>
    <x v="3"/>
    <x v="328"/>
    <x v="328"/>
    <x v="0"/>
    <s v="United States"/>
    <s v="Seattle"/>
    <s v="Washington"/>
    <n v="98105"/>
    <x v="1"/>
    <x v="182"/>
    <x v="1"/>
    <x v="6"/>
    <x v="183"/>
    <n v="9.26"/>
    <n v="2"/>
    <n v="0"/>
    <n v="3.0557999999999996"/>
  </r>
  <r>
    <x v="1817"/>
    <s v="CA-2015-125423"/>
    <d v="2015-12-13T00:00:00"/>
    <n v="2015"/>
    <s v="Desember"/>
    <n v="13"/>
    <x v="0"/>
    <x v="430"/>
    <x v="430"/>
    <x v="0"/>
    <s v="United States"/>
    <s v="Los Angeles"/>
    <s v="California"/>
    <n v="90036"/>
    <x v="1"/>
    <x v="1140"/>
    <x v="1"/>
    <x v="2"/>
    <x v="1128"/>
    <n v="9.9600000000000009"/>
    <n v="2"/>
    <n v="0"/>
    <n v="4.5815999999999999"/>
  </r>
  <r>
    <x v="1818"/>
    <s v="US-2014-130379"/>
    <d v="2014-05-25T00:00:00"/>
    <n v="2014"/>
    <s v="Mei"/>
    <n v="25"/>
    <x v="1"/>
    <x v="538"/>
    <x v="538"/>
    <x v="0"/>
    <s v="United States"/>
    <s v="Chicago"/>
    <s v="Illinois"/>
    <n v="60623"/>
    <x v="2"/>
    <x v="1141"/>
    <x v="1"/>
    <x v="9"/>
    <x v="1129"/>
    <n v="75.59999999999998"/>
    <n v="2"/>
    <n v="0.8"/>
    <n v="-166.32000000000005"/>
  </r>
  <r>
    <x v="1819"/>
    <s v="US-2014-130379"/>
    <d v="2014-05-25T00:00:00"/>
    <n v="2014"/>
    <s v="Mei"/>
    <n v="25"/>
    <x v="1"/>
    <x v="538"/>
    <x v="538"/>
    <x v="0"/>
    <s v="United States"/>
    <s v="Chicago"/>
    <s v="Illinois"/>
    <n v="60623"/>
    <x v="2"/>
    <x v="1142"/>
    <x v="0"/>
    <x v="5"/>
    <x v="1130"/>
    <n v="29.32"/>
    <n v="2"/>
    <n v="0.6"/>
    <n v="-24.188999999999993"/>
  </r>
  <r>
    <x v="1820"/>
    <s v="CA-2016-168956"/>
    <d v="2016-02-16T00:00:00"/>
    <n v="2016"/>
    <s v="Februari"/>
    <n v="16"/>
    <x v="1"/>
    <x v="105"/>
    <x v="105"/>
    <x v="1"/>
    <s v="United States"/>
    <s v="Chicago"/>
    <s v="Illinois"/>
    <n v="60623"/>
    <x v="2"/>
    <x v="1143"/>
    <x v="1"/>
    <x v="9"/>
    <x v="1131"/>
    <n v="92.063999999999979"/>
    <n v="6"/>
    <n v="0.8"/>
    <n v="-225.55680000000007"/>
  </r>
  <r>
    <x v="1821"/>
    <s v="CA-2016-168956"/>
    <d v="2016-02-16T00:00:00"/>
    <n v="2016"/>
    <s v="Februari"/>
    <n v="16"/>
    <x v="1"/>
    <x v="105"/>
    <x v="105"/>
    <x v="1"/>
    <s v="United States"/>
    <s v="Chicago"/>
    <s v="Illinois"/>
    <n v="60623"/>
    <x v="2"/>
    <x v="52"/>
    <x v="1"/>
    <x v="13"/>
    <x v="52"/>
    <n v="6.9760000000000009"/>
    <n v="4"/>
    <n v="0.2"/>
    <n v="1.8312000000000004"/>
  </r>
  <r>
    <x v="1822"/>
    <s v="CA-2016-168956"/>
    <d v="2016-02-16T00:00:00"/>
    <n v="2016"/>
    <s v="Februari"/>
    <n v="16"/>
    <x v="1"/>
    <x v="105"/>
    <x v="105"/>
    <x v="1"/>
    <s v="United States"/>
    <s v="Chicago"/>
    <s v="Illinois"/>
    <n v="60623"/>
    <x v="2"/>
    <x v="1144"/>
    <x v="0"/>
    <x v="1"/>
    <x v="1132"/>
    <n v="62.957999999999998"/>
    <n v="3"/>
    <n v="0.3"/>
    <n v="-2.6981999999999999"/>
  </r>
  <r>
    <x v="1823"/>
    <s v="CA-2016-168956"/>
    <d v="2016-02-16T00:00:00"/>
    <n v="2016"/>
    <s v="Februari"/>
    <n v="16"/>
    <x v="1"/>
    <x v="105"/>
    <x v="105"/>
    <x v="1"/>
    <s v="United States"/>
    <s v="Chicago"/>
    <s v="Illinois"/>
    <n v="60623"/>
    <x v="2"/>
    <x v="1145"/>
    <x v="1"/>
    <x v="10"/>
    <x v="1133"/>
    <n v="5.1840000000000011"/>
    <n v="1"/>
    <n v="0.2"/>
    <n v="1.8144"/>
  </r>
  <r>
    <x v="1824"/>
    <s v="CA-2016-167507"/>
    <d v="2016-12-22T00:00:00"/>
    <n v="2016"/>
    <s v="Desember"/>
    <n v="22"/>
    <x v="1"/>
    <x v="193"/>
    <x v="193"/>
    <x v="0"/>
    <s v="United States"/>
    <s v="Redmond"/>
    <s v="Oregon"/>
    <n v="97756"/>
    <x v="1"/>
    <x v="864"/>
    <x v="1"/>
    <x v="8"/>
    <x v="858"/>
    <n v="31.32"/>
    <n v="10"/>
    <n v="0.7"/>
    <n v="-25.05599999999999"/>
  </r>
  <r>
    <x v="1825"/>
    <s v="CA-2016-167507"/>
    <d v="2016-12-22T00:00:00"/>
    <n v="2016"/>
    <s v="Desember"/>
    <n v="22"/>
    <x v="1"/>
    <x v="193"/>
    <x v="193"/>
    <x v="0"/>
    <s v="United States"/>
    <s v="Redmond"/>
    <s v="Oregon"/>
    <n v="97756"/>
    <x v="1"/>
    <x v="345"/>
    <x v="0"/>
    <x v="5"/>
    <x v="345"/>
    <n v="11.840000000000002"/>
    <n v="4"/>
    <n v="0.2"/>
    <n v="3.108000000000001"/>
  </r>
  <r>
    <x v="1826"/>
    <s v="CA-2016-167507"/>
    <d v="2016-12-22T00:00:00"/>
    <n v="2016"/>
    <s v="Desember"/>
    <n v="22"/>
    <x v="1"/>
    <x v="193"/>
    <x v="193"/>
    <x v="0"/>
    <s v="United States"/>
    <s v="Redmond"/>
    <s v="Oregon"/>
    <n v="97756"/>
    <x v="1"/>
    <x v="1146"/>
    <x v="0"/>
    <x v="5"/>
    <x v="1134"/>
    <n v="22.784000000000002"/>
    <n v="1"/>
    <n v="0.2"/>
    <n v="4.8416000000000006"/>
  </r>
  <r>
    <x v="1827"/>
    <s v="CA-2016-109344"/>
    <d v="2016-02-08T00:00:00"/>
    <n v="2016"/>
    <s v="Februari"/>
    <n v="8"/>
    <x v="0"/>
    <x v="539"/>
    <x v="539"/>
    <x v="2"/>
    <s v="United States"/>
    <s v="Raleigh"/>
    <s v="North Carolina"/>
    <n v="27604"/>
    <x v="0"/>
    <x v="1147"/>
    <x v="2"/>
    <x v="7"/>
    <x v="1135"/>
    <n v="1127.9760000000001"/>
    <n v="3"/>
    <n v="0.2"/>
    <n v="126.8972999999998"/>
  </r>
  <r>
    <x v="1828"/>
    <s v="US-2015-140851"/>
    <d v="2015-07-13T00:00:00"/>
    <n v="2015"/>
    <s v="Juli"/>
    <n v="13"/>
    <x v="0"/>
    <x v="540"/>
    <x v="540"/>
    <x v="1"/>
    <s v="United States"/>
    <s v="Macon"/>
    <s v="Georgia"/>
    <n v="31204"/>
    <x v="0"/>
    <x v="712"/>
    <x v="1"/>
    <x v="10"/>
    <x v="711"/>
    <n v="38.880000000000003"/>
    <n v="6"/>
    <n v="0"/>
    <n v="18.662400000000002"/>
  </r>
  <r>
    <x v="1829"/>
    <s v="CA-2014-103373"/>
    <d v="2014-05-18T00:00:00"/>
    <n v="2014"/>
    <s v="Mei"/>
    <n v="18"/>
    <x v="1"/>
    <x v="94"/>
    <x v="94"/>
    <x v="0"/>
    <s v="United States"/>
    <s v="Cleveland"/>
    <s v="Ohio"/>
    <n v="44105"/>
    <x v="3"/>
    <x v="1148"/>
    <x v="2"/>
    <x v="7"/>
    <x v="1136"/>
    <n v="779.79600000000005"/>
    <n v="2"/>
    <n v="0.4"/>
    <n v="-168.95579999999995"/>
  </r>
  <r>
    <x v="1830"/>
    <s v="CA-2017-145884"/>
    <d v="2017-10-21T00:00:00"/>
    <n v="2017"/>
    <s v="Oktober"/>
    <n v="21"/>
    <x v="3"/>
    <x v="359"/>
    <x v="359"/>
    <x v="2"/>
    <s v="United States"/>
    <s v="Muskogee"/>
    <s v="Oklahoma"/>
    <n v="74403"/>
    <x v="2"/>
    <x v="1149"/>
    <x v="2"/>
    <x v="7"/>
    <x v="1137"/>
    <n v="1439.92"/>
    <n v="8"/>
    <n v="0"/>
    <n v="374.37920000000008"/>
  </r>
  <r>
    <x v="1831"/>
    <s v="CA-2017-145884"/>
    <d v="2017-10-21T00:00:00"/>
    <n v="2017"/>
    <s v="Oktober"/>
    <n v="21"/>
    <x v="3"/>
    <x v="359"/>
    <x v="359"/>
    <x v="2"/>
    <s v="United States"/>
    <s v="Muskogee"/>
    <s v="Oklahoma"/>
    <n v="74403"/>
    <x v="2"/>
    <x v="736"/>
    <x v="0"/>
    <x v="3"/>
    <x v="735"/>
    <n v="262.11"/>
    <n v="1"/>
    <n v="0"/>
    <n v="62.906399999999991"/>
  </r>
  <r>
    <x v="1832"/>
    <s v="CA-2015-131422"/>
    <d v="2015-11-05T00:00:00"/>
    <n v="2015"/>
    <s v="November"/>
    <n v="5"/>
    <x v="1"/>
    <x v="334"/>
    <x v="334"/>
    <x v="1"/>
    <s v="United States"/>
    <s v="Monroe"/>
    <s v="North Carolina"/>
    <n v="28110"/>
    <x v="0"/>
    <x v="866"/>
    <x v="0"/>
    <x v="1"/>
    <x v="860"/>
    <n v="207"/>
    <n v="3"/>
    <n v="0.2"/>
    <n v="25.874999999999972"/>
  </r>
  <r>
    <x v="1833"/>
    <s v="CA-2017-162691"/>
    <d v="2017-08-01T00:00:00"/>
    <n v="2017"/>
    <s v="Agustus"/>
    <n v="1"/>
    <x v="1"/>
    <x v="442"/>
    <x v="442"/>
    <x v="1"/>
    <s v="United States"/>
    <s v="Austin"/>
    <s v="Texas"/>
    <n v="78745"/>
    <x v="2"/>
    <x v="1150"/>
    <x v="2"/>
    <x v="15"/>
    <x v="1138"/>
    <n v="1439.982"/>
    <n v="3"/>
    <n v="0.4"/>
    <n v="-263.99670000000026"/>
  </r>
  <r>
    <x v="1834"/>
    <s v="CA-2017-162691"/>
    <d v="2017-08-01T00:00:00"/>
    <n v="2017"/>
    <s v="Agustus"/>
    <n v="1"/>
    <x v="1"/>
    <x v="442"/>
    <x v="442"/>
    <x v="1"/>
    <s v="United States"/>
    <s v="Austin"/>
    <s v="Texas"/>
    <n v="78745"/>
    <x v="2"/>
    <x v="1151"/>
    <x v="1"/>
    <x v="10"/>
    <x v="1139"/>
    <n v="36.288000000000011"/>
    <n v="7"/>
    <n v="0.2"/>
    <n v="12.700800000000001"/>
  </r>
  <r>
    <x v="1835"/>
    <s v="CA-2014-141278"/>
    <d v="2014-06-21T00:00:00"/>
    <n v="2014"/>
    <s v="Juni"/>
    <n v="21"/>
    <x v="2"/>
    <x v="528"/>
    <x v="528"/>
    <x v="0"/>
    <s v="United States"/>
    <s v="Meriden"/>
    <s v="Connecticut"/>
    <n v="6450"/>
    <x v="3"/>
    <x v="18"/>
    <x v="1"/>
    <x v="6"/>
    <x v="18"/>
    <n v="21.400000000000002"/>
    <n v="5"/>
    <n v="0"/>
    <n v="6.2059999999999977"/>
  </r>
  <r>
    <x v="1836"/>
    <s v="CA-2017-122693"/>
    <d v="2017-02-19T00:00:00"/>
    <n v="2017"/>
    <s v="Februari"/>
    <n v="19"/>
    <x v="0"/>
    <x v="468"/>
    <x v="468"/>
    <x v="1"/>
    <s v="United States"/>
    <s v="Roswell"/>
    <s v="Georgia"/>
    <n v="30076"/>
    <x v="0"/>
    <x v="159"/>
    <x v="1"/>
    <x v="9"/>
    <x v="160"/>
    <n v="1245.8599999999999"/>
    <n v="7"/>
    <n v="0"/>
    <n v="361.29939999999988"/>
  </r>
  <r>
    <x v="1837"/>
    <s v="CA-2014-117345"/>
    <d v="2014-08-01T00:00:00"/>
    <n v="2014"/>
    <s v="Agustus"/>
    <n v="1"/>
    <x v="1"/>
    <x v="541"/>
    <x v="541"/>
    <x v="1"/>
    <s v="United States"/>
    <s v="Charlotte"/>
    <s v="North Carolina"/>
    <n v="28205"/>
    <x v="0"/>
    <x v="2"/>
    <x v="1"/>
    <x v="2"/>
    <x v="2"/>
    <n v="17.544"/>
    <n v="3"/>
    <n v="0.2"/>
    <n v="5.9210999999999983"/>
  </r>
  <r>
    <x v="1838"/>
    <s v="CA-2014-117345"/>
    <d v="2014-08-01T00:00:00"/>
    <n v="2014"/>
    <s v="Agustus"/>
    <n v="1"/>
    <x v="1"/>
    <x v="541"/>
    <x v="541"/>
    <x v="1"/>
    <s v="United States"/>
    <s v="Charlotte"/>
    <s v="North Carolina"/>
    <n v="28205"/>
    <x v="0"/>
    <x v="93"/>
    <x v="0"/>
    <x v="5"/>
    <x v="93"/>
    <n v="44.128"/>
    <n v="4"/>
    <n v="0.2"/>
    <n v="12.135200000000001"/>
  </r>
  <r>
    <x v="1839"/>
    <s v="CA-2014-117345"/>
    <d v="2014-08-01T00:00:00"/>
    <n v="2014"/>
    <s v="Agustus"/>
    <n v="1"/>
    <x v="1"/>
    <x v="541"/>
    <x v="541"/>
    <x v="1"/>
    <s v="United States"/>
    <s v="Charlotte"/>
    <s v="North Carolina"/>
    <n v="28205"/>
    <x v="0"/>
    <x v="1152"/>
    <x v="1"/>
    <x v="9"/>
    <x v="1140"/>
    <n v="62.920000000000009"/>
    <n v="1"/>
    <n v="0.2"/>
    <n v="10.224499999999994"/>
  </r>
  <r>
    <x v="1840"/>
    <s v="CA-2014-117345"/>
    <d v="2014-08-01T00:00:00"/>
    <n v="2014"/>
    <s v="Agustus"/>
    <n v="1"/>
    <x v="1"/>
    <x v="541"/>
    <x v="541"/>
    <x v="1"/>
    <s v="United States"/>
    <s v="Charlotte"/>
    <s v="North Carolina"/>
    <n v="28205"/>
    <x v="0"/>
    <x v="126"/>
    <x v="1"/>
    <x v="10"/>
    <x v="127"/>
    <n v="78.304000000000002"/>
    <n v="2"/>
    <n v="0.2"/>
    <n v="29.363999999999997"/>
  </r>
  <r>
    <x v="1841"/>
    <s v="CA-2016-157763"/>
    <d v="2016-07-18T00:00:00"/>
    <n v="2016"/>
    <s v="Juli"/>
    <n v="18"/>
    <x v="1"/>
    <x v="542"/>
    <x v="542"/>
    <x v="1"/>
    <s v="United States"/>
    <s v="Bowling Green"/>
    <s v="Kentucky"/>
    <n v="42104"/>
    <x v="0"/>
    <x v="1153"/>
    <x v="0"/>
    <x v="1"/>
    <x v="1141"/>
    <n v="140.81"/>
    <n v="1"/>
    <n v="0"/>
    <n v="39.4268"/>
  </r>
  <r>
    <x v="1842"/>
    <s v="CA-2015-135391"/>
    <d v="2015-02-09T00:00:00"/>
    <n v="2015"/>
    <s v="Februari"/>
    <n v="9"/>
    <x v="0"/>
    <x v="135"/>
    <x v="135"/>
    <x v="1"/>
    <s v="United States"/>
    <s v="San Antonio"/>
    <s v="Texas"/>
    <n v="78207"/>
    <x v="2"/>
    <x v="300"/>
    <x v="1"/>
    <x v="2"/>
    <x v="300"/>
    <n v="40.096000000000004"/>
    <n v="4"/>
    <n v="0.2"/>
    <n v="13.532399999999996"/>
  </r>
  <r>
    <x v="1843"/>
    <s v="CA-2015-135391"/>
    <d v="2015-02-09T00:00:00"/>
    <n v="2015"/>
    <s v="Februari"/>
    <n v="9"/>
    <x v="0"/>
    <x v="135"/>
    <x v="135"/>
    <x v="1"/>
    <s v="United States"/>
    <s v="San Antonio"/>
    <s v="Texas"/>
    <n v="78207"/>
    <x v="2"/>
    <x v="1154"/>
    <x v="0"/>
    <x v="5"/>
    <x v="1142"/>
    <n v="40.783999999999999"/>
    <n v="2"/>
    <n v="0.6"/>
    <n v="-30.588000000000001"/>
  </r>
  <r>
    <x v="1844"/>
    <s v="US-2017-113852"/>
    <d v="2017-07-29T00:00:00"/>
    <n v="2017"/>
    <s v="Juli"/>
    <n v="29"/>
    <x v="1"/>
    <x v="543"/>
    <x v="543"/>
    <x v="0"/>
    <s v="United States"/>
    <s v="Seattle"/>
    <s v="Washington"/>
    <n v="98115"/>
    <x v="1"/>
    <x v="25"/>
    <x v="2"/>
    <x v="11"/>
    <x v="25"/>
    <n v="90.570000000000007"/>
    <n v="3"/>
    <n v="0"/>
    <n v="11.774100000000004"/>
  </r>
  <r>
    <x v="1845"/>
    <s v="US-2017-158512"/>
    <d v="2017-01-12T00:00:00"/>
    <n v="2017"/>
    <s v="Januari"/>
    <n v="12"/>
    <x v="0"/>
    <x v="526"/>
    <x v="526"/>
    <x v="2"/>
    <s v="United States"/>
    <s v="Washington"/>
    <s v="District of Columbia"/>
    <n v="20016"/>
    <x v="3"/>
    <x v="128"/>
    <x v="1"/>
    <x v="10"/>
    <x v="129"/>
    <n v="40.08"/>
    <n v="6"/>
    <n v="0"/>
    <n v="19.238399999999999"/>
  </r>
  <r>
    <x v="1846"/>
    <s v="US-2017-158512"/>
    <d v="2017-01-12T00:00:00"/>
    <n v="2017"/>
    <s v="Januari"/>
    <n v="12"/>
    <x v="0"/>
    <x v="526"/>
    <x v="526"/>
    <x v="2"/>
    <s v="United States"/>
    <s v="Washington"/>
    <s v="District of Columbia"/>
    <n v="20016"/>
    <x v="3"/>
    <x v="1155"/>
    <x v="0"/>
    <x v="5"/>
    <x v="1143"/>
    <n v="37.68"/>
    <n v="2"/>
    <n v="0"/>
    <n v="15.825600000000001"/>
  </r>
  <r>
    <x v="1847"/>
    <s v="CA-2017-128370"/>
    <d v="2017-09-10T00:00:00"/>
    <n v="2017"/>
    <s v="September"/>
    <n v="10"/>
    <x v="3"/>
    <x v="395"/>
    <x v="395"/>
    <x v="1"/>
    <s v="United States"/>
    <s v="Los Angeles"/>
    <s v="California"/>
    <n v="90004"/>
    <x v="1"/>
    <x v="291"/>
    <x v="0"/>
    <x v="1"/>
    <x v="291"/>
    <n v="362.35199999999998"/>
    <n v="3"/>
    <n v="0.2"/>
    <n v="27.176400000000015"/>
  </r>
  <r>
    <x v="1848"/>
    <s v="CA-2017-128370"/>
    <d v="2017-09-10T00:00:00"/>
    <n v="2017"/>
    <s v="September"/>
    <n v="10"/>
    <x v="3"/>
    <x v="395"/>
    <x v="395"/>
    <x v="1"/>
    <s v="United States"/>
    <s v="Los Angeles"/>
    <s v="California"/>
    <n v="90004"/>
    <x v="1"/>
    <x v="307"/>
    <x v="1"/>
    <x v="8"/>
    <x v="307"/>
    <n v="7.1840000000000011"/>
    <n v="2"/>
    <n v="0.2"/>
    <n v="2.2449999999999992"/>
  </r>
  <r>
    <x v="1849"/>
    <s v="CA-2015-160472"/>
    <d v="2015-07-20T00:00:00"/>
    <n v="2015"/>
    <s v="Juli"/>
    <n v="20"/>
    <x v="0"/>
    <x v="343"/>
    <x v="343"/>
    <x v="0"/>
    <s v="United States"/>
    <s v="South Bend"/>
    <s v="Indiana"/>
    <n v="46614"/>
    <x v="2"/>
    <x v="1156"/>
    <x v="1"/>
    <x v="4"/>
    <x v="1144"/>
    <n v="34.76"/>
    <n v="1"/>
    <n v="0"/>
    <n v="9.732800000000001"/>
  </r>
  <r>
    <x v="1850"/>
    <s v="CA-2015-160472"/>
    <d v="2015-07-20T00:00:00"/>
    <n v="2015"/>
    <s v="Juli"/>
    <n v="20"/>
    <x v="0"/>
    <x v="343"/>
    <x v="343"/>
    <x v="0"/>
    <s v="United States"/>
    <s v="South Bend"/>
    <s v="Indiana"/>
    <n v="46614"/>
    <x v="2"/>
    <x v="577"/>
    <x v="2"/>
    <x v="11"/>
    <x v="577"/>
    <n v="831.2"/>
    <n v="5"/>
    <n v="0"/>
    <n v="124.68000000000004"/>
  </r>
  <r>
    <x v="1851"/>
    <s v="CA-2015-160472"/>
    <d v="2015-07-20T00:00:00"/>
    <n v="2015"/>
    <s v="Juli"/>
    <n v="20"/>
    <x v="0"/>
    <x v="343"/>
    <x v="343"/>
    <x v="0"/>
    <s v="United States"/>
    <s v="South Bend"/>
    <s v="Indiana"/>
    <n v="46614"/>
    <x v="2"/>
    <x v="1157"/>
    <x v="1"/>
    <x v="10"/>
    <x v="1145"/>
    <n v="26.400000000000002"/>
    <n v="5"/>
    <n v="0"/>
    <n v="11.879999999999999"/>
  </r>
  <r>
    <x v="1852"/>
    <s v="CA-2015-160472"/>
    <d v="2015-07-20T00:00:00"/>
    <n v="2015"/>
    <s v="Juli"/>
    <n v="20"/>
    <x v="0"/>
    <x v="343"/>
    <x v="343"/>
    <x v="0"/>
    <s v="United States"/>
    <s v="South Bend"/>
    <s v="Indiana"/>
    <n v="46614"/>
    <x v="2"/>
    <x v="373"/>
    <x v="1"/>
    <x v="12"/>
    <x v="374"/>
    <n v="106.75"/>
    <n v="7"/>
    <n v="0"/>
    <n v="49.10499999999999"/>
  </r>
  <r>
    <x v="1853"/>
    <s v="CA-2015-160472"/>
    <d v="2015-07-20T00:00:00"/>
    <n v="2015"/>
    <s v="Juli"/>
    <n v="20"/>
    <x v="0"/>
    <x v="343"/>
    <x v="343"/>
    <x v="0"/>
    <s v="United States"/>
    <s v="South Bend"/>
    <s v="Indiana"/>
    <n v="46614"/>
    <x v="2"/>
    <x v="1158"/>
    <x v="1"/>
    <x v="10"/>
    <x v="1146"/>
    <n v="97.82"/>
    <n v="2"/>
    <n v="0"/>
    <n v="45.975399999999993"/>
  </r>
  <r>
    <x v="1854"/>
    <s v="CA-2015-160472"/>
    <d v="2015-07-20T00:00:00"/>
    <n v="2015"/>
    <s v="Juli"/>
    <n v="20"/>
    <x v="0"/>
    <x v="343"/>
    <x v="343"/>
    <x v="0"/>
    <s v="United States"/>
    <s v="South Bend"/>
    <s v="Indiana"/>
    <n v="46614"/>
    <x v="2"/>
    <x v="86"/>
    <x v="1"/>
    <x v="4"/>
    <x v="86"/>
    <n v="141.4"/>
    <n v="5"/>
    <n v="0"/>
    <n v="38.177999999999997"/>
  </r>
  <r>
    <x v="1855"/>
    <s v="CA-2014-114643"/>
    <d v="2014-06-13T00:00:00"/>
    <n v="2014"/>
    <s v="Juni"/>
    <n v="13"/>
    <x v="1"/>
    <x v="524"/>
    <x v="524"/>
    <x v="1"/>
    <s v="United States"/>
    <s v="Los Angeles"/>
    <s v="California"/>
    <n v="90032"/>
    <x v="1"/>
    <x v="1159"/>
    <x v="1"/>
    <x v="6"/>
    <x v="772"/>
    <n v="14.52"/>
    <n v="3"/>
    <n v="0"/>
    <n v="4.7915999999999999"/>
  </r>
  <r>
    <x v="1856"/>
    <s v="US-2017-158218"/>
    <d v="2017-05-12T00:00:00"/>
    <n v="2017"/>
    <s v="Mei"/>
    <n v="12"/>
    <x v="0"/>
    <x v="141"/>
    <x v="141"/>
    <x v="1"/>
    <s v="United States"/>
    <s v="Houston"/>
    <s v="Texas"/>
    <n v="77041"/>
    <x v="2"/>
    <x v="911"/>
    <x v="1"/>
    <x v="4"/>
    <x v="903"/>
    <n v="127.92000000000002"/>
    <n v="5"/>
    <n v="0.2"/>
    <n v="-15.990000000000002"/>
  </r>
  <r>
    <x v="1857"/>
    <s v="US-2017-158218"/>
    <d v="2017-05-12T00:00:00"/>
    <n v="2017"/>
    <s v="Mei"/>
    <n v="12"/>
    <x v="0"/>
    <x v="141"/>
    <x v="141"/>
    <x v="1"/>
    <s v="United States"/>
    <s v="Houston"/>
    <s v="Texas"/>
    <n v="77041"/>
    <x v="2"/>
    <x v="1160"/>
    <x v="1"/>
    <x v="8"/>
    <x v="1147"/>
    <n v="34.239999999999988"/>
    <n v="4"/>
    <n v="0.8"/>
    <n v="-53.072000000000017"/>
  </r>
  <r>
    <x v="1858"/>
    <s v="CA-2015-121608"/>
    <d v="2015-09-03T00:00:00"/>
    <n v="2015"/>
    <s v="September"/>
    <n v="3"/>
    <x v="2"/>
    <x v="80"/>
    <x v="80"/>
    <x v="1"/>
    <s v="United States"/>
    <s v="Bristol"/>
    <s v="Connecticut"/>
    <n v="6010"/>
    <x v="3"/>
    <x v="14"/>
    <x v="1"/>
    <x v="9"/>
    <x v="14"/>
    <n v="137.62"/>
    <n v="2"/>
    <n v="0"/>
    <n v="60.552800000000005"/>
  </r>
  <r>
    <x v="1859"/>
    <s v="CA-2015-121608"/>
    <d v="2015-09-03T00:00:00"/>
    <n v="2015"/>
    <s v="September"/>
    <n v="3"/>
    <x v="2"/>
    <x v="80"/>
    <x v="80"/>
    <x v="1"/>
    <s v="United States"/>
    <s v="Bristol"/>
    <s v="Connecticut"/>
    <n v="6010"/>
    <x v="3"/>
    <x v="1161"/>
    <x v="2"/>
    <x v="7"/>
    <x v="1148"/>
    <n v="100.49"/>
    <n v="1"/>
    <n v="0"/>
    <n v="25.122500000000002"/>
  </r>
  <r>
    <x v="1860"/>
    <s v="US-2017-121251"/>
    <d v="2017-03-26T00:00:00"/>
    <n v="2017"/>
    <s v="Maret"/>
    <n v="26"/>
    <x v="2"/>
    <x v="306"/>
    <x v="306"/>
    <x v="0"/>
    <s v="United States"/>
    <s v="New York City"/>
    <s v="New York"/>
    <n v="10009"/>
    <x v="3"/>
    <x v="1162"/>
    <x v="0"/>
    <x v="0"/>
    <x v="1149"/>
    <n v="257.56799999999998"/>
    <n v="2"/>
    <n v="0.2"/>
    <n v="-28.976400000000012"/>
  </r>
  <r>
    <x v="1861"/>
    <s v="US-2017-121251"/>
    <d v="2017-03-26T00:00:00"/>
    <n v="2017"/>
    <s v="Maret"/>
    <n v="26"/>
    <x v="2"/>
    <x v="306"/>
    <x v="306"/>
    <x v="0"/>
    <s v="United States"/>
    <s v="New York City"/>
    <s v="New York"/>
    <n v="10009"/>
    <x v="3"/>
    <x v="173"/>
    <x v="2"/>
    <x v="7"/>
    <x v="174"/>
    <n v="119.96"/>
    <n v="4"/>
    <n v="0"/>
    <n v="33.588800000000006"/>
  </r>
  <r>
    <x v="1862"/>
    <s v="CA-2014-151078"/>
    <d v="2014-11-12T00:00:00"/>
    <n v="2014"/>
    <s v="November"/>
    <n v="12"/>
    <x v="3"/>
    <x v="167"/>
    <x v="167"/>
    <x v="0"/>
    <s v="United States"/>
    <s v="San Antonio"/>
    <s v="Texas"/>
    <n v="78207"/>
    <x v="2"/>
    <x v="177"/>
    <x v="1"/>
    <x v="4"/>
    <x v="178"/>
    <n v="49.632000000000005"/>
    <n v="4"/>
    <n v="0.2"/>
    <n v="4.9632000000000005"/>
  </r>
  <r>
    <x v="1863"/>
    <s v="US-2016-100839"/>
    <d v="2016-10-13T00:00:00"/>
    <n v="2016"/>
    <s v="Oktober"/>
    <n v="13"/>
    <x v="1"/>
    <x v="544"/>
    <x v="544"/>
    <x v="1"/>
    <s v="United States"/>
    <s v="Aurora"/>
    <s v="Colorado"/>
    <n v="80013"/>
    <x v="1"/>
    <x v="309"/>
    <x v="0"/>
    <x v="3"/>
    <x v="309"/>
    <n v="727.45"/>
    <n v="5"/>
    <n v="0.5"/>
    <n v="-465.5680000000001"/>
  </r>
  <r>
    <x v="1864"/>
    <s v="US-2016-100839"/>
    <d v="2016-10-13T00:00:00"/>
    <n v="2016"/>
    <s v="Oktober"/>
    <n v="13"/>
    <x v="1"/>
    <x v="544"/>
    <x v="544"/>
    <x v="1"/>
    <s v="United States"/>
    <s v="Aurora"/>
    <s v="Colorado"/>
    <n v="80013"/>
    <x v="1"/>
    <x v="1163"/>
    <x v="0"/>
    <x v="5"/>
    <x v="1150"/>
    <n v="24.96"/>
    <n v="3"/>
    <n v="0.2"/>
    <n v="4.3679999999999986"/>
  </r>
  <r>
    <x v="1865"/>
    <s v="US-2017-116659"/>
    <d v="2017-11-12T00:00:00"/>
    <n v="2017"/>
    <s v="November"/>
    <n v="12"/>
    <x v="3"/>
    <x v="243"/>
    <x v="243"/>
    <x v="1"/>
    <s v="United States"/>
    <s v="Newark"/>
    <s v="Ohio"/>
    <n v="43055"/>
    <x v="3"/>
    <x v="1164"/>
    <x v="2"/>
    <x v="7"/>
    <x v="1151"/>
    <n v="370.78199999999998"/>
    <n v="3"/>
    <n v="0.4"/>
    <n v="-92.695500000000038"/>
  </r>
  <r>
    <x v="1866"/>
    <s v="CA-2017-118857"/>
    <d v="2017-04-15T00:00:00"/>
    <n v="2017"/>
    <s v="April"/>
    <n v="15"/>
    <x v="2"/>
    <x v="340"/>
    <x v="340"/>
    <x v="1"/>
    <s v="United States"/>
    <s v="Henderson"/>
    <s v="Nevada"/>
    <n v="89015"/>
    <x v="1"/>
    <x v="795"/>
    <x v="0"/>
    <x v="5"/>
    <x v="793"/>
    <n v="196.45"/>
    <n v="5"/>
    <n v="0"/>
    <n v="70.72199999999998"/>
  </r>
  <r>
    <x v="1867"/>
    <s v="CA-2015-127110"/>
    <d v="2015-06-25T00:00:00"/>
    <n v="2015"/>
    <s v="Juni"/>
    <n v="25"/>
    <x v="1"/>
    <x v="539"/>
    <x v="539"/>
    <x v="2"/>
    <s v="United States"/>
    <s v="Philadelphia"/>
    <s v="Pennsylvania"/>
    <n v="19143"/>
    <x v="3"/>
    <x v="1165"/>
    <x v="1"/>
    <x v="10"/>
    <x v="1152"/>
    <n v="31.104000000000006"/>
    <n v="6"/>
    <n v="0.2"/>
    <n v="10.8864"/>
  </r>
  <r>
    <x v="1868"/>
    <s v="CA-2015-127110"/>
    <d v="2015-06-25T00:00:00"/>
    <n v="2015"/>
    <s v="Juni"/>
    <n v="25"/>
    <x v="1"/>
    <x v="539"/>
    <x v="539"/>
    <x v="2"/>
    <s v="United States"/>
    <s v="Philadelphia"/>
    <s v="Pennsylvania"/>
    <n v="19143"/>
    <x v="3"/>
    <x v="1166"/>
    <x v="1"/>
    <x v="4"/>
    <x v="1153"/>
    <n v="78.256"/>
    <n v="2"/>
    <n v="0.2"/>
    <n v="-17.607599999999998"/>
  </r>
  <r>
    <x v="1869"/>
    <s v="CA-2016-148201"/>
    <d v="2016-08-26T00:00:00"/>
    <n v="2016"/>
    <s v="Agustus"/>
    <n v="26"/>
    <x v="0"/>
    <x v="230"/>
    <x v="230"/>
    <x v="0"/>
    <s v="United States"/>
    <s v="Seattle"/>
    <s v="Washington"/>
    <n v="98103"/>
    <x v="1"/>
    <x v="712"/>
    <x v="1"/>
    <x v="10"/>
    <x v="711"/>
    <n v="6.48"/>
    <n v="1"/>
    <n v="0"/>
    <n v="3.1104000000000003"/>
  </r>
  <r>
    <x v="1870"/>
    <s v="CA-2014-116932"/>
    <d v="2014-07-21T00:00:00"/>
    <n v="2014"/>
    <s v="Juli"/>
    <n v="21"/>
    <x v="1"/>
    <x v="545"/>
    <x v="545"/>
    <x v="1"/>
    <s v="United States"/>
    <s v="San Francisco"/>
    <s v="California"/>
    <n v="94122"/>
    <x v="1"/>
    <x v="1167"/>
    <x v="1"/>
    <x v="6"/>
    <x v="1154"/>
    <n v="99.2"/>
    <n v="5"/>
    <n v="0"/>
    <n v="25.792000000000002"/>
  </r>
  <r>
    <x v="1871"/>
    <s v="CA-2014-116932"/>
    <d v="2014-07-21T00:00:00"/>
    <n v="2014"/>
    <s v="Juli"/>
    <n v="21"/>
    <x v="1"/>
    <x v="545"/>
    <x v="545"/>
    <x v="1"/>
    <s v="United States"/>
    <s v="San Francisco"/>
    <s v="California"/>
    <n v="94122"/>
    <x v="1"/>
    <x v="445"/>
    <x v="0"/>
    <x v="1"/>
    <x v="445"/>
    <n v="801.5680000000001"/>
    <n v="2"/>
    <n v="0.2"/>
    <n v="50.097999999999985"/>
  </r>
  <r>
    <x v="1872"/>
    <s v="CA-2014-116932"/>
    <d v="2014-07-21T00:00:00"/>
    <n v="2014"/>
    <s v="Juli"/>
    <n v="21"/>
    <x v="1"/>
    <x v="545"/>
    <x v="545"/>
    <x v="1"/>
    <s v="United States"/>
    <s v="San Francisco"/>
    <s v="California"/>
    <n v="94122"/>
    <x v="1"/>
    <x v="1168"/>
    <x v="0"/>
    <x v="3"/>
    <x v="1155"/>
    <n v="272.84800000000001"/>
    <n v="1"/>
    <n v="0.2"/>
    <n v="27.284800000000004"/>
  </r>
  <r>
    <x v="1873"/>
    <s v="CA-2017-142888"/>
    <d v="2017-11-21T00:00:00"/>
    <n v="2017"/>
    <s v="November"/>
    <n v="21"/>
    <x v="1"/>
    <x v="546"/>
    <x v="546"/>
    <x v="0"/>
    <s v="United States"/>
    <s v="Spokane"/>
    <s v="Washington"/>
    <n v="99207"/>
    <x v="1"/>
    <x v="1169"/>
    <x v="0"/>
    <x v="3"/>
    <x v="1156"/>
    <n v="70.98"/>
    <n v="1"/>
    <n v="0"/>
    <n v="20.584199999999996"/>
  </r>
  <r>
    <x v="1874"/>
    <s v="CA-2014-147914"/>
    <d v="2014-06-04T00:00:00"/>
    <n v="2014"/>
    <s v="Juni"/>
    <n v="4"/>
    <x v="1"/>
    <x v="88"/>
    <x v="88"/>
    <x v="2"/>
    <s v="United States"/>
    <s v="Columbus"/>
    <s v="Ohio"/>
    <n v="43229"/>
    <x v="3"/>
    <x v="885"/>
    <x v="1"/>
    <x v="10"/>
    <x v="33"/>
    <n v="16.224"/>
    <n v="2"/>
    <n v="0.2"/>
    <n v="5.8812000000000006"/>
  </r>
  <r>
    <x v="1875"/>
    <s v="US-2016-112977"/>
    <d v="2016-03-10T00:00:00"/>
    <n v="2016"/>
    <s v="Maret"/>
    <n v="10"/>
    <x v="1"/>
    <x v="170"/>
    <x v="170"/>
    <x v="0"/>
    <s v="United States"/>
    <s v="Long Beach"/>
    <s v="New York"/>
    <n v="11561"/>
    <x v="3"/>
    <x v="587"/>
    <x v="0"/>
    <x v="0"/>
    <x v="587"/>
    <n v="176.78399999999999"/>
    <n v="1"/>
    <n v="0.2"/>
    <n v="-22.098000000000013"/>
  </r>
  <r>
    <x v="1876"/>
    <s v="CA-2017-112039"/>
    <d v="2017-03-25T00:00:00"/>
    <n v="2017"/>
    <s v="Maret"/>
    <n v="25"/>
    <x v="1"/>
    <x v="547"/>
    <x v="547"/>
    <x v="0"/>
    <s v="United States"/>
    <s v="San Antonio"/>
    <s v="Texas"/>
    <n v="78207"/>
    <x v="2"/>
    <x v="469"/>
    <x v="2"/>
    <x v="7"/>
    <x v="470"/>
    <n v="470.37600000000009"/>
    <n v="3"/>
    <n v="0.2"/>
    <n v="47.037600000000026"/>
  </r>
  <r>
    <x v="1877"/>
    <s v="CA-2017-118885"/>
    <d v="2017-12-29T00:00:00"/>
    <n v="2017"/>
    <s v="Desember"/>
    <n v="29"/>
    <x v="1"/>
    <x v="506"/>
    <x v="506"/>
    <x v="0"/>
    <s v="United States"/>
    <s v="Los Angeles"/>
    <s v="California"/>
    <n v="90049"/>
    <x v="1"/>
    <x v="812"/>
    <x v="0"/>
    <x v="1"/>
    <x v="809"/>
    <n v="393.56799999999998"/>
    <n v="4"/>
    <n v="0.2"/>
    <n v="-44.276400000000024"/>
  </r>
  <r>
    <x v="1878"/>
    <s v="CA-2017-118885"/>
    <d v="2017-12-29T00:00:00"/>
    <n v="2017"/>
    <s v="Desember"/>
    <n v="29"/>
    <x v="1"/>
    <x v="506"/>
    <x v="506"/>
    <x v="0"/>
    <s v="United States"/>
    <s v="Los Angeles"/>
    <s v="California"/>
    <n v="90049"/>
    <x v="1"/>
    <x v="202"/>
    <x v="2"/>
    <x v="7"/>
    <x v="203"/>
    <n v="302.37599999999998"/>
    <n v="3"/>
    <n v="0.2"/>
    <n v="22.678200000000018"/>
  </r>
  <r>
    <x v="1879"/>
    <s v="US-2017-166611"/>
    <d v="2017-03-28T00:00:00"/>
    <n v="2017"/>
    <s v="Maret"/>
    <n v="28"/>
    <x v="1"/>
    <x v="316"/>
    <x v="316"/>
    <x v="1"/>
    <s v="United States"/>
    <s v="Jacksonville"/>
    <s v="Florida"/>
    <n v="32216"/>
    <x v="0"/>
    <x v="986"/>
    <x v="1"/>
    <x v="8"/>
    <x v="979"/>
    <n v="68.742000000000019"/>
    <n v="9"/>
    <n v="0.7"/>
    <n v="-48.119399999999985"/>
  </r>
  <r>
    <x v="1880"/>
    <s v="CA-2015-109512"/>
    <d v="2015-03-05T00:00:00"/>
    <n v="2015"/>
    <s v="Maret"/>
    <n v="5"/>
    <x v="3"/>
    <x v="166"/>
    <x v="166"/>
    <x v="0"/>
    <s v="United States"/>
    <s v="New York City"/>
    <s v="New York"/>
    <n v="10011"/>
    <x v="3"/>
    <x v="1170"/>
    <x v="1"/>
    <x v="12"/>
    <x v="153"/>
    <n v="29.339999999999996"/>
    <n v="3"/>
    <n v="0"/>
    <n v="14.669999999999998"/>
  </r>
  <r>
    <x v="1881"/>
    <s v="CA-2015-109512"/>
    <d v="2015-03-05T00:00:00"/>
    <n v="2015"/>
    <s v="Maret"/>
    <n v="5"/>
    <x v="3"/>
    <x v="166"/>
    <x v="166"/>
    <x v="0"/>
    <s v="United States"/>
    <s v="New York City"/>
    <s v="New York"/>
    <n v="10011"/>
    <x v="3"/>
    <x v="64"/>
    <x v="0"/>
    <x v="1"/>
    <x v="64"/>
    <n v="383.60700000000003"/>
    <n v="7"/>
    <n v="0.1"/>
    <n v="63.934499999999971"/>
  </r>
  <r>
    <x v="1882"/>
    <s v="CA-2015-109512"/>
    <d v="2015-03-05T00:00:00"/>
    <n v="2015"/>
    <s v="Maret"/>
    <n v="5"/>
    <x v="3"/>
    <x v="166"/>
    <x v="166"/>
    <x v="0"/>
    <s v="United States"/>
    <s v="New York City"/>
    <s v="New York"/>
    <n v="10011"/>
    <x v="3"/>
    <x v="426"/>
    <x v="1"/>
    <x v="4"/>
    <x v="426"/>
    <n v="563.4"/>
    <n v="4"/>
    <n v="0"/>
    <n v="67.608000000000004"/>
  </r>
  <r>
    <x v="1883"/>
    <s v="CA-2016-118570"/>
    <d v="2016-11-13T00:00:00"/>
    <n v="2016"/>
    <s v="November"/>
    <n v="13"/>
    <x v="1"/>
    <x v="254"/>
    <x v="254"/>
    <x v="2"/>
    <s v="United States"/>
    <s v="Philadelphia"/>
    <s v="Pennsylvania"/>
    <n v="19143"/>
    <x v="3"/>
    <x v="968"/>
    <x v="1"/>
    <x v="10"/>
    <x v="961"/>
    <n v="217.05599999999998"/>
    <n v="7"/>
    <n v="0.2"/>
    <n v="78.6828"/>
  </r>
  <r>
    <x v="1884"/>
    <s v="CA-2017-154718"/>
    <d v="2017-01-19T00:00:00"/>
    <n v="2017"/>
    <s v="Januari"/>
    <n v="19"/>
    <x v="0"/>
    <x v="297"/>
    <x v="297"/>
    <x v="0"/>
    <s v="United States"/>
    <s v="Keller"/>
    <s v="Texas"/>
    <n v="76248"/>
    <x v="2"/>
    <x v="1171"/>
    <x v="1"/>
    <x v="2"/>
    <x v="1157"/>
    <n v="6"/>
    <n v="2"/>
    <n v="0.2"/>
    <n v="2.0999999999999996"/>
  </r>
  <r>
    <x v="1885"/>
    <s v="CA-2016-147578"/>
    <d v="2016-04-22T00:00:00"/>
    <n v="2016"/>
    <s v="April"/>
    <n v="22"/>
    <x v="0"/>
    <x v="38"/>
    <x v="38"/>
    <x v="0"/>
    <s v="United States"/>
    <s v="San Francisco"/>
    <s v="California"/>
    <n v="94122"/>
    <x v="1"/>
    <x v="1172"/>
    <x v="0"/>
    <x v="5"/>
    <x v="1158"/>
    <n v="31.56"/>
    <n v="3"/>
    <n v="0"/>
    <n v="10.4148"/>
  </r>
  <r>
    <x v="1886"/>
    <s v="CA-2014-140165"/>
    <d v="2014-05-13T00:00:00"/>
    <n v="2014"/>
    <s v="Mei"/>
    <n v="13"/>
    <x v="2"/>
    <x v="382"/>
    <x v="382"/>
    <x v="2"/>
    <s v="United States"/>
    <s v="Hialeah"/>
    <s v="Florida"/>
    <n v="33012"/>
    <x v="0"/>
    <x v="462"/>
    <x v="1"/>
    <x v="13"/>
    <x v="128"/>
    <n v="7.104000000000001"/>
    <n v="2"/>
    <n v="0.2"/>
    <n v="2.3976000000000002"/>
  </r>
  <r>
    <x v="1887"/>
    <s v="CA-2014-140165"/>
    <d v="2014-05-13T00:00:00"/>
    <n v="2014"/>
    <s v="Mei"/>
    <n v="13"/>
    <x v="2"/>
    <x v="382"/>
    <x v="382"/>
    <x v="2"/>
    <s v="United States"/>
    <s v="Hialeah"/>
    <s v="Florida"/>
    <n v="33012"/>
    <x v="0"/>
    <x v="896"/>
    <x v="1"/>
    <x v="8"/>
    <x v="889"/>
    <n v="398.35200000000003"/>
    <n v="8"/>
    <n v="0.7"/>
    <n v="-331.95999999999992"/>
  </r>
  <r>
    <x v="1888"/>
    <s v="CA-2014-142587"/>
    <d v="2014-10-21T00:00:00"/>
    <n v="2014"/>
    <s v="Oktober"/>
    <n v="21"/>
    <x v="2"/>
    <x v="14"/>
    <x v="14"/>
    <x v="0"/>
    <s v="United States"/>
    <s v="Fairfield"/>
    <s v="Ohio"/>
    <n v="45014"/>
    <x v="3"/>
    <x v="513"/>
    <x v="1"/>
    <x v="9"/>
    <x v="513"/>
    <n v="121.79200000000002"/>
    <n v="4"/>
    <n v="0.2"/>
    <n v="13.701599999999988"/>
  </r>
  <r>
    <x v="1889"/>
    <s v="CA-2014-142587"/>
    <d v="2014-10-21T00:00:00"/>
    <n v="2014"/>
    <s v="Oktober"/>
    <n v="21"/>
    <x v="2"/>
    <x v="14"/>
    <x v="14"/>
    <x v="0"/>
    <s v="United States"/>
    <s v="Fairfield"/>
    <s v="Ohio"/>
    <n v="45014"/>
    <x v="3"/>
    <x v="342"/>
    <x v="0"/>
    <x v="3"/>
    <x v="342"/>
    <n v="409.59000000000003"/>
    <n v="3"/>
    <n v="0.4"/>
    <n v="-122.87700000000004"/>
  </r>
  <r>
    <x v="1890"/>
    <s v="CA-2014-157623"/>
    <d v="2014-03-14T00:00:00"/>
    <n v="2014"/>
    <s v="Maret"/>
    <n v="14"/>
    <x v="1"/>
    <x v="158"/>
    <x v="158"/>
    <x v="1"/>
    <s v="United States"/>
    <s v="Huntington Beach"/>
    <s v="California"/>
    <n v="92646"/>
    <x v="1"/>
    <x v="523"/>
    <x v="1"/>
    <x v="10"/>
    <x v="523"/>
    <n v="10.56"/>
    <n v="2"/>
    <n v="0"/>
    <n v="4.7519999999999998"/>
  </r>
  <r>
    <x v="1891"/>
    <s v="CA-2014-157623"/>
    <d v="2014-03-14T00:00:00"/>
    <n v="2014"/>
    <s v="Maret"/>
    <n v="14"/>
    <x v="1"/>
    <x v="158"/>
    <x v="158"/>
    <x v="1"/>
    <s v="United States"/>
    <s v="Huntington Beach"/>
    <s v="California"/>
    <n v="92646"/>
    <x v="1"/>
    <x v="1173"/>
    <x v="1"/>
    <x v="6"/>
    <x v="1159"/>
    <n v="3.38"/>
    <n v="1"/>
    <n v="0"/>
    <n v="1.2505999999999999"/>
  </r>
  <r>
    <x v="1892"/>
    <s v="CA-2017-145310"/>
    <d v="2017-12-22T00:00:00"/>
    <n v="2017"/>
    <s v="Desember"/>
    <n v="22"/>
    <x v="0"/>
    <x v="187"/>
    <x v="187"/>
    <x v="0"/>
    <s v="United States"/>
    <s v="Port Orange"/>
    <s v="Florida"/>
    <n v="32127"/>
    <x v="0"/>
    <x v="1170"/>
    <x v="1"/>
    <x v="12"/>
    <x v="153"/>
    <n v="7.8239999999999998"/>
    <n v="1"/>
    <n v="0.2"/>
    <n v="2.9339999999999997"/>
  </r>
  <r>
    <x v="1893"/>
    <s v="CA-2016-100083"/>
    <d v="2016-11-24T00:00:00"/>
    <n v="2016"/>
    <s v="November"/>
    <n v="24"/>
    <x v="1"/>
    <x v="263"/>
    <x v="263"/>
    <x v="0"/>
    <s v="United States"/>
    <s v="Medford"/>
    <s v="Oregon"/>
    <n v="97504"/>
    <x v="1"/>
    <x v="1174"/>
    <x v="1"/>
    <x v="10"/>
    <x v="1160"/>
    <n v="24.784000000000002"/>
    <n v="1"/>
    <n v="0.2"/>
    <n v="7.7449999999999983"/>
  </r>
  <r>
    <x v="1894"/>
    <s v="US-2017-108063"/>
    <d v="2017-12-02T00:00:00"/>
    <n v="2017"/>
    <s v="Desember"/>
    <n v="2"/>
    <x v="2"/>
    <x v="548"/>
    <x v="548"/>
    <x v="0"/>
    <s v="United States"/>
    <s v="Charlottesville"/>
    <s v="Virginia"/>
    <n v="22901"/>
    <x v="0"/>
    <x v="1175"/>
    <x v="1"/>
    <x v="6"/>
    <x v="1161"/>
    <n v="34.650000000000006"/>
    <n v="3"/>
    <n v="0"/>
    <n v="10.395"/>
  </r>
  <r>
    <x v="1895"/>
    <s v="CA-2015-109197"/>
    <d v="2015-12-31T00:00:00"/>
    <n v="2015"/>
    <s v="Desember"/>
    <n v="31"/>
    <x v="1"/>
    <x v="123"/>
    <x v="123"/>
    <x v="0"/>
    <s v="United States"/>
    <s v="Missoula"/>
    <s v="Montana"/>
    <n v="59801"/>
    <x v="1"/>
    <x v="569"/>
    <x v="1"/>
    <x v="8"/>
    <x v="569"/>
    <n v="487.98400000000004"/>
    <n v="2"/>
    <n v="0.2"/>
    <n v="152.49499999999998"/>
  </r>
  <r>
    <x v="1896"/>
    <s v="CA-2017-141789"/>
    <d v="2017-10-03T00:00:00"/>
    <n v="2017"/>
    <s v="Oktober"/>
    <n v="3"/>
    <x v="2"/>
    <x v="549"/>
    <x v="549"/>
    <x v="0"/>
    <s v="United States"/>
    <s v="Minneapolis"/>
    <s v="Minnesota"/>
    <n v="55407"/>
    <x v="2"/>
    <x v="1176"/>
    <x v="1"/>
    <x v="8"/>
    <x v="1162"/>
    <n v="1793.98"/>
    <n v="2"/>
    <n v="0"/>
    <n v="843.17059999999992"/>
  </r>
  <r>
    <x v="1897"/>
    <s v="CA-2014-169775"/>
    <d v="2014-08-29T00:00:00"/>
    <n v="2014"/>
    <s v="Agustus"/>
    <n v="29"/>
    <x v="0"/>
    <x v="362"/>
    <x v="362"/>
    <x v="0"/>
    <s v="United States"/>
    <s v="Miami"/>
    <s v="Florida"/>
    <n v="33178"/>
    <x v="0"/>
    <x v="1177"/>
    <x v="1"/>
    <x v="12"/>
    <x v="1163"/>
    <n v="29.808"/>
    <n v="2"/>
    <n v="0.2"/>
    <n v="10.805399999999997"/>
  </r>
  <r>
    <x v="1898"/>
    <s v="CA-2014-169775"/>
    <d v="2014-08-29T00:00:00"/>
    <n v="2014"/>
    <s v="Agustus"/>
    <n v="29"/>
    <x v="0"/>
    <x v="362"/>
    <x v="362"/>
    <x v="0"/>
    <s v="United States"/>
    <s v="Miami"/>
    <s v="Florida"/>
    <n v="33178"/>
    <x v="0"/>
    <x v="1178"/>
    <x v="1"/>
    <x v="8"/>
    <x v="1164"/>
    <n v="505.1760000000001"/>
    <n v="4"/>
    <n v="0.7"/>
    <n v="-336.78399999999988"/>
  </r>
  <r>
    <x v="1899"/>
    <s v="CA-2014-169775"/>
    <d v="2014-08-29T00:00:00"/>
    <n v="2014"/>
    <s v="Agustus"/>
    <n v="29"/>
    <x v="0"/>
    <x v="362"/>
    <x v="362"/>
    <x v="0"/>
    <s v="United States"/>
    <s v="Miami"/>
    <s v="Florida"/>
    <n v="33178"/>
    <x v="0"/>
    <x v="438"/>
    <x v="0"/>
    <x v="3"/>
    <x v="438"/>
    <n v="174.05850000000001"/>
    <n v="3"/>
    <n v="0.45"/>
    <n v="-110.76450000000001"/>
  </r>
  <r>
    <x v="1900"/>
    <s v="CA-2016-140543"/>
    <d v="2016-06-29T00:00:00"/>
    <n v="2016"/>
    <s v="Juni"/>
    <n v="29"/>
    <x v="0"/>
    <x v="476"/>
    <x v="476"/>
    <x v="0"/>
    <s v="United States"/>
    <s v="Florence"/>
    <s v="South Carolina"/>
    <n v="29501"/>
    <x v="0"/>
    <x v="911"/>
    <x v="1"/>
    <x v="4"/>
    <x v="903"/>
    <n v="191.88"/>
    <n v="6"/>
    <n v="0"/>
    <n v="19.188000000000002"/>
  </r>
  <r>
    <x v="1901"/>
    <s v="CA-2016-151141"/>
    <d v="2016-08-20T00:00:00"/>
    <n v="2016"/>
    <s v="Agustus"/>
    <n v="20"/>
    <x v="2"/>
    <x v="108"/>
    <x v="108"/>
    <x v="2"/>
    <s v="United States"/>
    <s v="Detroit"/>
    <s v="Michigan"/>
    <n v="48205"/>
    <x v="2"/>
    <x v="1179"/>
    <x v="2"/>
    <x v="7"/>
    <x v="1165"/>
    <n v="14.78"/>
    <n v="2"/>
    <n v="0"/>
    <n v="3.9906000000000006"/>
  </r>
  <r>
    <x v="1902"/>
    <s v="CA-2017-167094"/>
    <d v="2017-10-21T00:00:00"/>
    <n v="2017"/>
    <s v="Oktober"/>
    <n v="21"/>
    <x v="2"/>
    <x v="460"/>
    <x v="460"/>
    <x v="1"/>
    <s v="United States"/>
    <s v="Springfield"/>
    <s v="Oregon"/>
    <n v="97477"/>
    <x v="1"/>
    <x v="644"/>
    <x v="1"/>
    <x v="10"/>
    <x v="644"/>
    <n v="5.1840000000000011"/>
    <n v="1"/>
    <n v="0.2"/>
    <n v="1.8144"/>
  </r>
  <r>
    <x v="1903"/>
    <s v="CA-2017-167094"/>
    <d v="2017-10-21T00:00:00"/>
    <n v="2017"/>
    <s v="Oktober"/>
    <n v="21"/>
    <x v="2"/>
    <x v="460"/>
    <x v="460"/>
    <x v="1"/>
    <s v="United States"/>
    <s v="Springfield"/>
    <s v="Oregon"/>
    <n v="97477"/>
    <x v="1"/>
    <x v="1180"/>
    <x v="0"/>
    <x v="1"/>
    <x v="1166"/>
    <n v="478.48"/>
    <n v="2"/>
    <n v="0.2"/>
    <n v="47.848000000000013"/>
  </r>
  <r>
    <x v="1904"/>
    <s v="CA-2017-167094"/>
    <d v="2017-10-21T00:00:00"/>
    <n v="2017"/>
    <s v="Oktober"/>
    <n v="21"/>
    <x v="2"/>
    <x v="460"/>
    <x v="460"/>
    <x v="1"/>
    <s v="United States"/>
    <s v="Springfield"/>
    <s v="Oregon"/>
    <n v="97477"/>
    <x v="1"/>
    <x v="936"/>
    <x v="2"/>
    <x v="11"/>
    <x v="929"/>
    <n v="28.400000000000002"/>
    <n v="2"/>
    <n v="0.2"/>
    <n v="6.7449999999999983"/>
  </r>
  <r>
    <x v="1905"/>
    <s v="CA-2017-154410"/>
    <d v="2017-10-21T00:00:00"/>
    <n v="2017"/>
    <s v="Oktober"/>
    <n v="21"/>
    <x v="2"/>
    <x v="550"/>
    <x v="550"/>
    <x v="1"/>
    <s v="United States"/>
    <s v="Indianapolis"/>
    <s v="Indiana"/>
    <n v="46203"/>
    <x v="2"/>
    <x v="418"/>
    <x v="1"/>
    <x v="4"/>
    <x v="418"/>
    <n v="909.12"/>
    <n v="8"/>
    <n v="0"/>
    <n v="9.091199999999958"/>
  </r>
  <r>
    <x v="1906"/>
    <s v="US-2016-150567"/>
    <d v="2016-05-17T00:00:00"/>
    <n v="2016"/>
    <s v="Mei"/>
    <n v="17"/>
    <x v="1"/>
    <x v="532"/>
    <x v="532"/>
    <x v="1"/>
    <s v="United States"/>
    <s v="Apopka"/>
    <s v="Florida"/>
    <n v="32712"/>
    <x v="0"/>
    <x v="1181"/>
    <x v="1"/>
    <x v="8"/>
    <x v="1167"/>
    <n v="2.9520000000000004"/>
    <n v="2"/>
    <n v="0.7"/>
    <n v="-2.1648000000000005"/>
  </r>
  <r>
    <x v="1907"/>
    <s v="US-2016-150567"/>
    <d v="2016-05-17T00:00:00"/>
    <n v="2016"/>
    <s v="Mei"/>
    <n v="17"/>
    <x v="1"/>
    <x v="532"/>
    <x v="532"/>
    <x v="1"/>
    <s v="United States"/>
    <s v="Apopka"/>
    <s v="Florida"/>
    <n v="32712"/>
    <x v="0"/>
    <x v="491"/>
    <x v="1"/>
    <x v="8"/>
    <x v="491"/>
    <n v="27.018000000000008"/>
    <n v="6"/>
    <n v="0.7"/>
    <n v="-21.61440000000001"/>
  </r>
  <r>
    <x v="1908"/>
    <s v="CA-2015-157959"/>
    <d v="2015-02-03T00:00:00"/>
    <n v="2015"/>
    <s v="Februari"/>
    <n v="3"/>
    <x v="2"/>
    <x v="459"/>
    <x v="459"/>
    <x v="1"/>
    <s v="United States"/>
    <s v="Los Angeles"/>
    <s v="California"/>
    <n v="90008"/>
    <x v="1"/>
    <x v="1182"/>
    <x v="0"/>
    <x v="5"/>
    <x v="1168"/>
    <n v="136.91999999999999"/>
    <n v="4"/>
    <n v="0"/>
    <n v="41.075999999999993"/>
  </r>
  <r>
    <x v="1909"/>
    <s v="CA-2017-105886"/>
    <d v="2017-12-18T00:00:00"/>
    <n v="2017"/>
    <s v="Desember"/>
    <n v="18"/>
    <x v="1"/>
    <x v="551"/>
    <x v="551"/>
    <x v="0"/>
    <s v="United States"/>
    <s v="Oceanside"/>
    <s v="New York"/>
    <n v="11572"/>
    <x v="3"/>
    <x v="1183"/>
    <x v="0"/>
    <x v="5"/>
    <x v="1169"/>
    <n v="18.96"/>
    <n v="2"/>
    <n v="0"/>
    <n v="8.532"/>
  </r>
  <r>
    <x v="1910"/>
    <s v="CA-2016-105963"/>
    <d v="2016-11-15T00:00:00"/>
    <n v="2016"/>
    <s v="November"/>
    <n v="15"/>
    <x v="1"/>
    <x v="34"/>
    <x v="34"/>
    <x v="1"/>
    <s v="United States"/>
    <s v="Los Angeles"/>
    <s v="California"/>
    <n v="90008"/>
    <x v="1"/>
    <x v="217"/>
    <x v="2"/>
    <x v="11"/>
    <x v="463"/>
    <n v="99.390000000000015"/>
    <n v="3"/>
    <n v="0"/>
    <n v="40.749900000000004"/>
  </r>
  <r>
    <x v="1911"/>
    <s v="CA-2017-121503"/>
    <d v="2017-07-03T00:00:00"/>
    <n v="2017"/>
    <s v="Juli"/>
    <n v="3"/>
    <x v="0"/>
    <x v="395"/>
    <x v="395"/>
    <x v="1"/>
    <s v="United States"/>
    <s v="Houston"/>
    <s v="Texas"/>
    <n v="77041"/>
    <x v="2"/>
    <x v="1184"/>
    <x v="1"/>
    <x v="10"/>
    <x v="1170"/>
    <n v="273.89600000000002"/>
    <n v="7"/>
    <n v="0.2"/>
    <n v="92.43989999999998"/>
  </r>
  <r>
    <x v="1912"/>
    <s v="CA-2017-121503"/>
    <d v="2017-07-03T00:00:00"/>
    <n v="2017"/>
    <s v="Juli"/>
    <n v="3"/>
    <x v="0"/>
    <x v="395"/>
    <x v="395"/>
    <x v="1"/>
    <s v="United States"/>
    <s v="Houston"/>
    <s v="Texas"/>
    <n v="77041"/>
    <x v="2"/>
    <x v="1185"/>
    <x v="2"/>
    <x v="15"/>
    <x v="1171"/>
    <n v="597.13200000000006"/>
    <n v="3"/>
    <n v="0.4"/>
    <n v="49.760999999999967"/>
  </r>
  <r>
    <x v="1913"/>
    <s v="CA-2014-103366"/>
    <d v="2014-01-15T00:00:00"/>
    <n v="2014"/>
    <s v="Januari"/>
    <n v="15"/>
    <x v="2"/>
    <x v="552"/>
    <x v="552"/>
    <x v="0"/>
    <s v="United States"/>
    <s v="Roswell"/>
    <s v="Georgia"/>
    <n v="30076"/>
    <x v="0"/>
    <x v="246"/>
    <x v="2"/>
    <x v="11"/>
    <x v="247"/>
    <n v="149.94999999999999"/>
    <n v="5"/>
    <n v="0"/>
    <n v="65.978000000000009"/>
  </r>
  <r>
    <x v="1914"/>
    <s v="CA-2017-124597"/>
    <d v="2017-04-30T00:00:00"/>
    <n v="2017"/>
    <s v="April"/>
    <n v="30"/>
    <x v="1"/>
    <x v="357"/>
    <x v="357"/>
    <x v="2"/>
    <s v="United States"/>
    <s v="Boynton Beach"/>
    <s v="Florida"/>
    <n v="33437"/>
    <x v="0"/>
    <x v="1186"/>
    <x v="1"/>
    <x v="2"/>
    <x v="1172"/>
    <n v="4.6079999999999997"/>
    <n v="2"/>
    <n v="0.2"/>
    <n v="1.6704000000000001"/>
  </r>
  <r>
    <x v="1915"/>
    <s v="CA-2017-124597"/>
    <d v="2017-04-30T00:00:00"/>
    <n v="2017"/>
    <s v="April"/>
    <n v="30"/>
    <x v="1"/>
    <x v="357"/>
    <x v="357"/>
    <x v="2"/>
    <s v="United States"/>
    <s v="Boynton Beach"/>
    <s v="Florida"/>
    <n v="33437"/>
    <x v="0"/>
    <x v="900"/>
    <x v="1"/>
    <x v="6"/>
    <x v="772"/>
    <n v="15.528"/>
    <n v="3"/>
    <n v="0.2"/>
    <n v="4.8524999999999991"/>
  </r>
  <r>
    <x v="1916"/>
    <s v="CA-2017-124597"/>
    <d v="2017-04-30T00:00:00"/>
    <n v="2017"/>
    <s v="April"/>
    <n v="30"/>
    <x v="1"/>
    <x v="357"/>
    <x v="357"/>
    <x v="2"/>
    <s v="United States"/>
    <s v="Boynton Beach"/>
    <s v="Florida"/>
    <n v="33437"/>
    <x v="0"/>
    <x v="639"/>
    <x v="1"/>
    <x v="2"/>
    <x v="639"/>
    <n v="11.952000000000002"/>
    <n v="3"/>
    <n v="0.2"/>
    <n v="3.8843999999999994"/>
  </r>
  <r>
    <x v="1917"/>
    <s v="CA-2015-105634"/>
    <d v="2015-11-08T00:00:00"/>
    <n v="2015"/>
    <s v="November"/>
    <n v="8"/>
    <x v="1"/>
    <x v="456"/>
    <x v="456"/>
    <x v="0"/>
    <s v="United States"/>
    <s v="Franklin"/>
    <s v="Massachusetts"/>
    <n v="2038"/>
    <x v="3"/>
    <x v="372"/>
    <x v="1"/>
    <x v="6"/>
    <x v="373"/>
    <n v="11.65"/>
    <n v="5"/>
    <n v="0"/>
    <n v="3.3784999999999989"/>
  </r>
  <r>
    <x v="1918"/>
    <s v="CA-2015-123673"/>
    <d v="2015-10-30T00:00:00"/>
    <n v="2015"/>
    <s v="Oktober"/>
    <n v="30"/>
    <x v="0"/>
    <x v="539"/>
    <x v="539"/>
    <x v="2"/>
    <s v="United States"/>
    <s v="Detroit"/>
    <s v="Michigan"/>
    <n v="48227"/>
    <x v="2"/>
    <x v="1187"/>
    <x v="2"/>
    <x v="7"/>
    <x v="1173"/>
    <n v="299.89999999999998"/>
    <n v="2"/>
    <n v="0"/>
    <n v="74.974999999999994"/>
  </r>
  <r>
    <x v="1919"/>
    <s v="US-2017-111423"/>
    <d v="2017-08-17T00:00:00"/>
    <n v="2017"/>
    <s v="Agustus"/>
    <n v="17"/>
    <x v="2"/>
    <x v="553"/>
    <x v="553"/>
    <x v="1"/>
    <s v="United States"/>
    <s v="Watertown"/>
    <s v="New York"/>
    <n v="13601"/>
    <x v="3"/>
    <x v="1188"/>
    <x v="1"/>
    <x v="8"/>
    <x v="1174"/>
    <n v="895.92"/>
    <n v="5"/>
    <n v="0.2"/>
    <n v="302.37299999999993"/>
  </r>
  <r>
    <x v="1920"/>
    <s v="US-2017-111423"/>
    <d v="2017-08-17T00:00:00"/>
    <n v="2017"/>
    <s v="Agustus"/>
    <n v="17"/>
    <x v="2"/>
    <x v="553"/>
    <x v="553"/>
    <x v="1"/>
    <s v="United States"/>
    <s v="Watertown"/>
    <s v="New York"/>
    <n v="13601"/>
    <x v="3"/>
    <x v="1189"/>
    <x v="0"/>
    <x v="1"/>
    <x v="1175"/>
    <n v="462.56400000000002"/>
    <n v="2"/>
    <n v="0.1"/>
    <n v="97.652399999999943"/>
  </r>
  <r>
    <x v="1921"/>
    <s v="CA-2015-125178"/>
    <d v="2015-10-03T00:00:00"/>
    <n v="2015"/>
    <s v="Oktober"/>
    <n v="3"/>
    <x v="1"/>
    <x v="89"/>
    <x v="89"/>
    <x v="1"/>
    <s v="United States"/>
    <s v="Reading"/>
    <s v="Pennsylvania"/>
    <n v="19601"/>
    <x v="3"/>
    <x v="1190"/>
    <x v="1"/>
    <x v="4"/>
    <x v="683"/>
    <n v="15.008000000000003"/>
    <n v="2"/>
    <n v="0.2"/>
    <n v="1.5007999999999999"/>
  </r>
  <r>
    <x v="1922"/>
    <s v="CA-2016-156685"/>
    <d v="2016-07-08T00:00:00"/>
    <n v="2016"/>
    <s v="Juli"/>
    <n v="8"/>
    <x v="0"/>
    <x v="554"/>
    <x v="554"/>
    <x v="1"/>
    <s v="United States"/>
    <s v="Arlington"/>
    <s v="Texas"/>
    <n v="76017"/>
    <x v="2"/>
    <x v="1191"/>
    <x v="2"/>
    <x v="7"/>
    <x v="1176"/>
    <n v="863.6400000000001"/>
    <n v="9"/>
    <n v="0.2"/>
    <n v="107.95499999999998"/>
  </r>
  <r>
    <x v="1923"/>
    <s v="CA-2016-156685"/>
    <d v="2016-07-08T00:00:00"/>
    <n v="2016"/>
    <s v="Juli"/>
    <n v="8"/>
    <x v="0"/>
    <x v="554"/>
    <x v="554"/>
    <x v="1"/>
    <s v="United States"/>
    <s v="Arlington"/>
    <s v="Texas"/>
    <n v="76017"/>
    <x v="2"/>
    <x v="397"/>
    <x v="1"/>
    <x v="6"/>
    <x v="398"/>
    <n v="47.616"/>
    <n v="3"/>
    <n v="0.2"/>
    <n v="3.571200000000001"/>
  </r>
  <r>
    <x v="1924"/>
    <s v="CA-2017-126865"/>
    <d v="2017-12-05T00:00:00"/>
    <n v="2017"/>
    <s v="Desember"/>
    <n v="5"/>
    <x v="0"/>
    <x v="268"/>
    <x v="268"/>
    <x v="0"/>
    <s v="United States"/>
    <s v="San Diego"/>
    <s v="California"/>
    <n v="92024"/>
    <x v="1"/>
    <x v="334"/>
    <x v="1"/>
    <x v="10"/>
    <x v="334"/>
    <n v="92.94"/>
    <n v="3"/>
    <n v="0"/>
    <n v="41.822999999999993"/>
  </r>
  <r>
    <x v="1925"/>
    <s v="CA-2017-102834"/>
    <d v="2017-03-09T00:00:00"/>
    <n v="2017"/>
    <s v="Maret"/>
    <n v="9"/>
    <x v="1"/>
    <x v="352"/>
    <x v="352"/>
    <x v="1"/>
    <s v="United States"/>
    <s v="San Francisco"/>
    <s v="California"/>
    <n v="94110"/>
    <x v="1"/>
    <x v="295"/>
    <x v="2"/>
    <x v="11"/>
    <x v="295"/>
    <n v="199.98"/>
    <n v="2"/>
    <n v="0"/>
    <n v="69.992999999999995"/>
  </r>
  <r>
    <x v="1926"/>
    <s v="US-2016-139710"/>
    <d v="2016-06-09T00:00:00"/>
    <n v="2016"/>
    <s v="Juni"/>
    <n v="9"/>
    <x v="1"/>
    <x v="411"/>
    <x v="411"/>
    <x v="0"/>
    <s v="United States"/>
    <s v="Los Angeles"/>
    <s v="California"/>
    <n v="90045"/>
    <x v="1"/>
    <x v="1192"/>
    <x v="2"/>
    <x v="7"/>
    <x v="1177"/>
    <n v="177.48000000000002"/>
    <n v="3"/>
    <n v="0.2"/>
    <n v="19.966499999999982"/>
  </r>
  <r>
    <x v="1927"/>
    <s v="CA-2017-121538"/>
    <d v="2017-11-28T00:00:00"/>
    <n v="2017"/>
    <s v="November"/>
    <n v="28"/>
    <x v="2"/>
    <x v="302"/>
    <x v="302"/>
    <x v="0"/>
    <s v="United States"/>
    <s v="Denver"/>
    <s v="Colorado"/>
    <n v="80219"/>
    <x v="1"/>
    <x v="417"/>
    <x v="1"/>
    <x v="10"/>
    <x v="417"/>
    <n v="88.768000000000001"/>
    <n v="2"/>
    <n v="0.2"/>
    <n v="31.068799999999996"/>
  </r>
  <r>
    <x v="1928"/>
    <s v="US-2017-101539"/>
    <d v="2017-03-16T00:00:00"/>
    <n v="2017"/>
    <s v="Maret"/>
    <n v="16"/>
    <x v="0"/>
    <x v="91"/>
    <x v="91"/>
    <x v="2"/>
    <s v="United States"/>
    <s v="Seattle"/>
    <s v="Washington"/>
    <n v="98105"/>
    <x v="1"/>
    <x v="1193"/>
    <x v="1"/>
    <x v="10"/>
    <x v="1178"/>
    <n v="6.48"/>
    <n v="1"/>
    <n v="0"/>
    <n v="3.1104000000000003"/>
  </r>
  <r>
    <x v="1929"/>
    <s v="US-2017-101539"/>
    <d v="2017-03-16T00:00:00"/>
    <n v="2017"/>
    <s v="Maret"/>
    <n v="16"/>
    <x v="0"/>
    <x v="91"/>
    <x v="91"/>
    <x v="2"/>
    <s v="United States"/>
    <s v="Seattle"/>
    <s v="Washington"/>
    <n v="98105"/>
    <x v="1"/>
    <x v="243"/>
    <x v="1"/>
    <x v="4"/>
    <x v="244"/>
    <n v="46.51"/>
    <n v="1"/>
    <n v="0"/>
    <n v="1.8603999999999985"/>
  </r>
  <r>
    <x v="1930"/>
    <s v="US-2017-101539"/>
    <d v="2017-03-16T00:00:00"/>
    <n v="2017"/>
    <s v="Maret"/>
    <n v="16"/>
    <x v="0"/>
    <x v="91"/>
    <x v="91"/>
    <x v="2"/>
    <s v="United States"/>
    <s v="Seattle"/>
    <s v="Washington"/>
    <n v="98105"/>
    <x v="1"/>
    <x v="903"/>
    <x v="2"/>
    <x v="7"/>
    <x v="895"/>
    <n v="659.97600000000011"/>
    <n v="3"/>
    <n v="0.2"/>
    <n v="49.498199999999969"/>
  </r>
  <r>
    <x v="1931"/>
    <s v="CA-2016-152121"/>
    <d v="2016-11-27T00:00:00"/>
    <n v="2016"/>
    <s v="November"/>
    <n v="27"/>
    <x v="0"/>
    <x v="113"/>
    <x v="113"/>
    <x v="0"/>
    <s v="United States"/>
    <s v="Scottsdale"/>
    <s v="Arizona"/>
    <n v="85254"/>
    <x v="1"/>
    <x v="1194"/>
    <x v="2"/>
    <x v="7"/>
    <x v="1179"/>
    <n v="271.99200000000002"/>
    <n v="1"/>
    <n v="0.2"/>
    <n v="23.799300000000002"/>
  </r>
  <r>
    <x v="1932"/>
    <s v="CA-2017-161200"/>
    <d v="2017-08-06T00:00:00"/>
    <n v="2017"/>
    <s v="Agustus"/>
    <n v="6"/>
    <x v="0"/>
    <x v="277"/>
    <x v="277"/>
    <x v="0"/>
    <s v="United States"/>
    <s v="Lafayette"/>
    <s v="Louisiana"/>
    <n v="70506"/>
    <x v="0"/>
    <x v="1195"/>
    <x v="0"/>
    <x v="0"/>
    <x v="1180"/>
    <n v="145.74"/>
    <n v="3"/>
    <n v="0"/>
    <n v="23.318400000000011"/>
  </r>
  <r>
    <x v="1933"/>
    <s v="CA-2017-161200"/>
    <d v="2017-08-06T00:00:00"/>
    <n v="2017"/>
    <s v="Agustus"/>
    <n v="6"/>
    <x v="0"/>
    <x v="277"/>
    <x v="277"/>
    <x v="0"/>
    <s v="United States"/>
    <s v="Lafayette"/>
    <s v="Louisiana"/>
    <n v="70506"/>
    <x v="0"/>
    <x v="50"/>
    <x v="0"/>
    <x v="5"/>
    <x v="50"/>
    <n v="15.4"/>
    <n v="5"/>
    <n v="0"/>
    <n v="7.3919999999999995"/>
  </r>
  <r>
    <x v="1934"/>
    <s v="CA-2017-101245"/>
    <d v="2017-11-27T00:00:00"/>
    <n v="2017"/>
    <s v="November"/>
    <n v="27"/>
    <x v="1"/>
    <x v="352"/>
    <x v="352"/>
    <x v="1"/>
    <s v="United States"/>
    <s v="San Francisco"/>
    <s v="California"/>
    <n v="94109"/>
    <x v="1"/>
    <x v="1158"/>
    <x v="1"/>
    <x v="10"/>
    <x v="1146"/>
    <n v="244.54999999999998"/>
    <n v="5"/>
    <n v="0"/>
    <n v="114.93849999999998"/>
  </r>
  <r>
    <x v="1935"/>
    <s v="CA-2017-101245"/>
    <d v="2017-11-27T00:00:00"/>
    <n v="2017"/>
    <s v="November"/>
    <n v="27"/>
    <x v="1"/>
    <x v="352"/>
    <x v="352"/>
    <x v="1"/>
    <s v="United States"/>
    <s v="San Francisco"/>
    <s v="California"/>
    <n v="94109"/>
    <x v="1"/>
    <x v="1196"/>
    <x v="2"/>
    <x v="11"/>
    <x v="1181"/>
    <n v="166.16"/>
    <n v="8"/>
    <n v="0"/>
    <n v="59.817599999999999"/>
  </r>
  <r>
    <x v="1936"/>
    <s v="CA-2015-141768"/>
    <d v="2015-05-25T00:00:00"/>
    <n v="2015"/>
    <s v="Mei"/>
    <n v="25"/>
    <x v="0"/>
    <x v="472"/>
    <x v="472"/>
    <x v="2"/>
    <s v="United States"/>
    <s v="San Francisco"/>
    <s v="California"/>
    <n v="94109"/>
    <x v="1"/>
    <x v="875"/>
    <x v="0"/>
    <x v="5"/>
    <x v="869"/>
    <n v="14.73"/>
    <n v="3"/>
    <n v="0"/>
    <n v="4.8608999999999991"/>
  </r>
  <r>
    <x v="1937"/>
    <s v="CA-2016-112109"/>
    <d v="2016-07-08T00:00:00"/>
    <n v="2016"/>
    <s v="Juli"/>
    <n v="8"/>
    <x v="1"/>
    <x v="555"/>
    <x v="555"/>
    <x v="0"/>
    <s v="United States"/>
    <s v="Broomfield"/>
    <s v="Colorado"/>
    <n v="80020"/>
    <x v="1"/>
    <x v="1197"/>
    <x v="1"/>
    <x v="8"/>
    <x v="1182"/>
    <n v="19.968000000000004"/>
    <n v="2"/>
    <n v="0.7"/>
    <n v="-13.311999999999998"/>
  </r>
  <r>
    <x v="1938"/>
    <s v="CA-2016-112109"/>
    <d v="2016-07-08T00:00:00"/>
    <n v="2016"/>
    <s v="Juli"/>
    <n v="8"/>
    <x v="1"/>
    <x v="555"/>
    <x v="555"/>
    <x v="0"/>
    <s v="United States"/>
    <s v="Broomfield"/>
    <s v="Colorado"/>
    <n v="80020"/>
    <x v="1"/>
    <x v="1198"/>
    <x v="1"/>
    <x v="4"/>
    <x v="1183"/>
    <n v="33.488000000000007"/>
    <n v="7"/>
    <n v="0.2"/>
    <n v="-1.2558000000000051"/>
  </r>
  <r>
    <x v="1939"/>
    <s v="CA-2016-112109"/>
    <d v="2016-07-08T00:00:00"/>
    <n v="2016"/>
    <s v="Juli"/>
    <n v="8"/>
    <x v="1"/>
    <x v="555"/>
    <x v="555"/>
    <x v="0"/>
    <s v="United States"/>
    <s v="Broomfield"/>
    <s v="Colorado"/>
    <n v="80020"/>
    <x v="1"/>
    <x v="24"/>
    <x v="1"/>
    <x v="8"/>
    <x v="24"/>
    <n v="8.7360000000000024"/>
    <n v="4"/>
    <n v="0.7"/>
    <n v="-6.1151999999999997"/>
  </r>
  <r>
    <x v="1940"/>
    <s v="CA-2016-112109"/>
    <d v="2016-07-08T00:00:00"/>
    <n v="2016"/>
    <s v="Juli"/>
    <n v="8"/>
    <x v="1"/>
    <x v="555"/>
    <x v="555"/>
    <x v="0"/>
    <s v="United States"/>
    <s v="Broomfield"/>
    <s v="Colorado"/>
    <n v="80020"/>
    <x v="1"/>
    <x v="157"/>
    <x v="0"/>
    <x v="1"/>
    <x v="158"/>
    <n v="662.88"/>
    <n v="3"/>
    <n v="0.2"/>
    <n v="74.573999999999955"/>
  </r>
  <r>
    <x v="1941"/>
    <s v="CA-2017-144064"/>
    <d v="2017-08-29T00:00:00"/>
    <n v="2017"/>
    <s v="Agustus"/>
    <n v="29"/>
    <x v="2"/>
    <x v="434"/>
    <x v="434"/>
    <x v="1"/>
    <s v="United States"/>
    <s v="Quincy"/>
    <s v="Illinois"/>
    <n v="62301"/>
    <x v="2"/>
    <x v="198"/>
    <x v="1"/>
    <x v="2"/>
    <x v="199"/>
    <n v="47.360000000000007"/>
    <n v="4"/>
    <n v="0.2"/>
    <n v="17.759999999999998"/>
  </r>
  <r>
    <x v="1942"/>
    <s v="CA-2017-144064"/>
    <d v="2017-08-29T00:00:00"/>
    <n v="2017"/>
    <s v="Agustus"/>
    <n v="29"/>
    <x v="2"/>
    <x v="434"/>
    <x v="434"/>
    <x v="1"/>
    <s v="United States"/>
    <s v="Quincy"/>
    <s v="Illinois"/>
    <n v="62301"/>
    <x v="2"/>
    <x v="456"/>
    <x v="1"/>
    <x v="4"/>
    <x v="457"/>
    <n v="27.439999999999998"/>
    <n v="2"/>
    <n v="0.2"/>
    <n v="2.4009999999999998"/>
  </r>
  <r>
    <x v="1943"/>
    <s v="CA-2017-144064"/>
    <d v="2017-08-29T00:00:00"/>
    <n v="2017"/>
    <s v="Agustus"/>
    <n v="29"/>
    <x v="2"/>
    <x v="434"/>
    <x v="434"/>
    <x v="1"/>
    <s v="United States"/>
    <s v="Quincy"/>
    <s v="Illinois"/>
    <n v="62301"/>
    <x v="2"/>
    <x v="751"/>
    <x v="1"/>
    <x v="8"/>
    <x v="749"/>
    <n v="3.2399999999999993"/>
    <n v="9"/>
    <n v="0.8"/>
    <n v="-5.1840000000000011"/>
  </r>
  <r>
    <x v="1944"/>
    <s v="CA-2016-108581"/>
    <d v="2016-06-20T00:00:00"/>
    <n v="2016"/>
    <s v="Juni"/>
    <n v="20"/>
    <x v="1"/>
    <x v="105"/>
    <x v="105"/>
    <x v="1"/>
    <s v="United States"/>
    <s v="Carrollton"/>
    <s v="Texas"/>
    <n v="75007"/>
    <x v="2"/>
    <x v="1016"/>
    <x v="2"/>
    <x v="11"/>
    <x v="1007"/>
    <n v="95.968000000000004"/>
    <n v="4"/>
    <n v="0.2"/>
    <n v="26.391200000000001"/>
  </r>
  <r>
    <x v="1945"/>
    <s v="CA-2016-108581"/>
    <d v="2016-06-20T00:00:00"/>
    <n v="2016"/>
    <s v="Juni"/>
    <n v="20"/>
    <x v="1"/>
    <x v="105"/>
    <x v="105"/>
    <x v="1"/>
    <s v="United States"/>
    <s v="Carrollton"/>
    <s v="Texas"/>
    <n v="75007"/>
    <x v="2"/>
    <x v="1145"/>
    <x v="1"/>
    <x v="10"/>
    <x v="1133"/>
    <n v="10.368000000000002"/>
    <n v="2"/>
    <n v="0.2"/>
    <n v="3.6288"/>
  </r>
  <r>
    <x v="1946"/>
    <s v="CA-2017-157987"/>
    <d v="2017-09-02T00:00:00"/>
    <n v="2017"/>
    <s v="September"/>
    <n v="2"/>
    <x v="1"/>
    <x v="556"/>
    <x v="556"/>
    <x v="1"/>
    <s v="United States"/>
    <s v="New York City"/>
    <s v="New York"/>
    <n v="10009"/>
    <x v="3"/>
    <x v="332"/>
    <x v="1"/>
    <x v="6"/>
    <x v="332"/>
    <n v="23.1"/>
    <n v="2"/>
    <n v="0"/>
    <n v="6.468"/>
  </r>
  <r>
    <x v="1947"/>
    <s v="CA-2017-157987"/>
    <d v="2017-09-02T00:00:00"/>
    <n v="2017"/>
    <s v="September"/>
    <n v="2"/>
    <x v="1"/>
    <x v="556"/>
    <x v="556"/>
    <x v="1"/>
    <s v="United States"/>
    <s v="New York City"/>
    <s v="New York"/>
    <n v="10009"/>
    <x v="3"/>
    <x v="1137"/>
    <x v="0"/>
    <x v="5"/>
    <x v="1125"/>
    <n v="11.54"/>
    <n v="2"/>
    <n v="0"/>
    <n v="3.4619999999999997"/>
  </r>
  <r>
    <x v="1948"/>
    <s v="CA-2017-157987"/>
    <d v="2017-09-02T00:00:00"/>
    <n v="2017"/>
    <s v="September"/>
    <n v="2"/>
    <x v="1"/>
    <x v="556"/>
    <x v="556"/>
    <x v="1"/>
    <s v="United States"/>
    <s v="New York City"/>
    <s v="New York"/>
    <n v="10009"/>
    <x v="3"/>
    <x v="411"/>
    <x v="0"/>
    <x v="3"/>
    <x v="411"/>
    <n v="254.52599999999998"/>
    <n v="1"/>
    <n v="0.4"/>
    <n v="-93.3262"/>
  </r>
  <r>
    <x v="1949"/>
    <s v="CA-2017-157987"/>
    <d v="2017-09-02T00:00:00"/>
    <n v="2017"/>
    <s v="September"/>
    <n v="2"/>
    <x v="1"/>
    <x v="556"/>
    <x v="556"/>
    <x v="1"/>
    <s v="United States"/>
    <s v="New York City"/>
    <s v="New York"/>
    <n v="10009"/>
    <x v="3"/>
    <x v="95"/>
    <x v="1"/>
    <x v="9"/>
    <x v="95"/>
    <n v="12.98"/>
    <n v="1"/>
    <n v="0"/>
    <n v="3.7641999999999989"/>
  </r>
  <r>
    <x v="1950"/>
    <s v="CA-2017-157987"/>
    <d v="2017-09-02T00:00:00"/>
    <n v="2017"/>
    <s v="September"/>
    <n v="2"/>
    <x v="1"/>
    <x v="556"/>
    <x v="556"/>
    <x v="1"/>
    <s v="United States"/>
    <s v="New York City"/>
    <s v="New York"/>
    <n v="10009"/>
    <x v="3"/>
    <x v="925"/>
    <x v="1"/>
    <x v="8"/>
    <x v="917"/>
    <n v="26.432000000000002"/>
    <n v="8"/>
    <n v="0.2"/>
    <n v="8.9207999999999998"/>
  </r>
  <r>
    <x v="1951"/>
    <s v="CA-2017-157987"/>
    <d v="2017-09-02T00:00:00"/>
    <n v="2017"/>
    <s v="September"/>
    <n v="2"/>
    <x v="1"/>
    <x v="556"/>
    <x v="556"/>
    <x v="1"/>
    <s v="United States"/>
    <s v="New York City"/>
    <s v="New York"/>
    <n v="10009"/>
    <x v="3"/>
    <x v="781"/>
    <x v="2"/>
    <x v="7"/>
    <x v="780"/>
    <n v="197.96999999999997"/>
    <n v="3"/>
    <n v="0"/>
    <n v="57.41129999999999"/>
  </r>
  <r>
    <x v="1952"/>
    <s v="CA-2017-157987"/>
    <d v="2017-09-02T00:00:00"/>
    <n v="2017"/>
    <s v="September"/>
    <n v="2"/>
    <x v="1"/>
    <x v="556"/>
    <x v="556"/>
    <x v="1"/>
    <s v="United States"/>
    <s v="New York City"/>
    <s v="New York"/>
    <n v="10009"/>
    <x v="3"/>
    <x v="1042"/>
    <x v="1"/>
    <x v="2"/>
    <x v="1031"/>
    <n v="18.899999999999999"/>
    <n v="6"/>
    <n v="0"/>
    <n v="9.0719999999999992"/>
  </r>
  <r>
    <x v="1953"/>
    <s v="CA-2017-157987"/>
    <d v="2017-09-02T00:00:00"/>
    <n v="2017"/>
    <s v="September"/>
    <n v="2"/>
    <x v="1"/>
    <x v="556"/>
    <x v="556"/>
    <x v="1"/>
    <s v="United States"/>
    <s v="New York City"/>
    <s v="New York"/>
    <n v="10009"/>
    <x v="3"/>
    <x v="463"/>
    <x v="0"/>
    <x v="1"/>
    <x v="464"/>
    <n v="1282.4100000000001"/>
    <n v="5"/>
    <n v="0.1"/>
    <n v="213.73500000000001"/>
  </r>
  <r>
    <x v="1954"/>
    <s v="CA-2017-157987"/>
    <d v="2017-09-02T00:00:00"/>
    <n v="2017"/>
    <s v="September"/>
    <n v="2"/>
    <x v="1"/>
    <x v="556"/>
    <x v="556"/>
    <x v="1"/>
    <s v="United States"/>
    <s v="New York City"/>
    <s v="New York"/>
    <n v="10009"/>
    <x v="3"/>
    <x v="1199"/>
    <x v="1"/>
    <x v="6"/>
    <x v="1184"/>
    <n v="4.92"/>
    <n v="3"/>
    <n v="0"/>
    <n v="2.2139999999999995"/>
  </r>
  <r>
    <x v="1955"/>
    <s v="CA-2017-157987"/>
    <d v="2017-09-02T00:00:00"/>
    <n v="2017"/>
    <s v="September"/>
    <n v="2"/>
    <x v="1"/>
    <x v="556"/>
    <x v="556"/>
    <x v="1"/>
    <s v="United States"/>
    <s v="New York City"/>
    <s v="New York"/>
    <n v="10009"/>
    <x v="3"/>
    <x v="1200"/>
    <x v="2"/>
    <x v="11"/>
    <x v="1185"/>
    <n v="238"/>
    <n v="2"/>
    <n v="0"/>
    <n v="38.080000000000013"/>
  </r>
  <r>
    <x v="1956"/>
    <s v="CA-2017-157987"/>
    <d v="2017-09-02T00:00:00"/>
    <n v="2017"/>
    <s v="September"/>
    <n v="2"/>
    <x v="1"/>
    <x v="556"/>
    <x v="556"/>
    <x v="1"/>
    <s v="United States"/>
    <s v="New York City"/>
    <s v="New York"/>
    <n v="10009"/>
    <x v="3"/>
    <x v="201"/>
    <x v="2"/>
    <x v="11"/>
    <x v="202"/>
    <n v="167.97"/>
    <n v="3"/>
    <n v="0"/>
    <n v="40.31280000000001"/>
  </r>
  <r>
    <x v="1957"/>
    <s v="CA-2017-157987"/>
    <d v="2017-09-02T00:00:00"/>
    <n v="2017"/>
    <s v="September"/>
    <n v="2"/>
    <x v="1"/>
    <x v="556"/>
    <x v="556"/>
    <x v="1"/>
    <s v="United States"/>
    <s v="New York City"/>
    <s v="New York"/>
    <n v="10009"/>
    <x v="3"/>
    <x v="1117"/>
    <x v="1"/>
    <x v="10"/>
    <x v="1105"/>
    <n v="17.12"/>
    <n v="4"/>
    <n v="0"/>
    <n v="7.7039999999999988"/>
  </r>
  <r>
    <x v="1958"/>
    <s v="CA-2017-110905"/>
    <d v="2017-09-10T00:00:00"/>
    <n v="2017"/>
    <s v="September"/>
    <n v="10"/>
    <x v="0"/>
    <x v="355"/>
    <x v="355"/>
    <x v="0"/>
    <s v="United States"/>
    <s v="Springfield"/>
    <s v="Missouri"/>
    <n v="65807"/>
    <x v="2"/>
    <x v="806"/>
    <x v="1"/>
    <x v="8"/>
    <x v="804"/>
    <n v="16.200000000000003"/>
    <n v="3"/>
    <n v="0"/>
    <n v="7.7759999999999998"/>
  </r>
  <r>
    <x v="1959"/>
    <s v="CA-2017-110905"/>
    <d v="2017-09-10T00:00:00"/>
    <n v="2017"/>
    <s v="September"/>
    <n v="10"/>
    <x v="0"/>
    <x v="355"/>
    <x v="355"/>
    <x v="0"/>
    <s v="United States"/>
    <s v="Springfield"/>
    <s v="Missouri"/>
    <n v="65807"/>
    <x v="2"/>
    <x v="1201"/>
    <x v="1"/>
    <x v="9"/>
    <x v="1186"/>
    <n v="33.99"/>
    <n v="3"/>
    <n v="0"/>
    <n v="14.615700000000004"/>
  </r>
  <r>
    <x v="1960"/>
    <s v="CA-2017-110905"/>
    <d v="2017-09-10T00:00:00"/>
    <n v="2017"/>
    <s v="September"/>
    <n v="10"/>
    <x v="0"/>
    <x v="355"/>
    <x v="355"/>
    <x v="0"/>
    <s v="United States"/>
    <s v="Springfield"/>
    <s v="Missouri"/>
    <n v="65807"/>
    <x v="2"/>
    <x v="1089"/>
    <x v="2"/>
    <x v="11"/>
    <x v="1079"/>
    <n v="296.84999999999997"/>
    <n v="5"/>
    <n v="0"/>
    <n v="53.432999999999993"/>
  </r>
  <r>
    <x v="1961"/>
    <s v="CA-2017-110905"/>
    <d v="2017-09-10T00:00:00"/>
    <n v="2017"/>
    <s v="September"/>
    <n v="10"/>
    <x v="0"/>
    <x v="355"/>
    <x v="355"/>
    <x v="0"/>
    <s v="United States"/>
    <s v="Springfield"/>
    <s v="Missouri"/>
    <n v="65807"/>
    <x v="2"/>
    <x v="1202"/>
    <x v="2"/>
    <x v="11"/>
    <x v="1187"/>
    <n v="112.80000000000001"/>
    <n v="6"/>
    <n v="0"/>
    <n v="6.7680000000000007"/>
  </r>
  <r>
    <x v="1962"/>
    <s v="CA-2017-110905"/>
    <d v="2017-09-10T00:00:00"/>
    <n v="2017"/>
    <s v="September"/>
    <n v="10"/>
    <x v="0"/>
    <x v="355"/>
    <x v="355"/>
    <x v="0"/>
    <s v="United States"/>
    <s v="Springfield"/>
    <s v="Missouri"/>
    <n v="65807"/>
    <x v="2"/>
    <x v="1203"/>
    <x v="1"/>
    <x v="8"/>
    <x v="1188"/>
    <n v="13.71"/>
    <n v="3"/>
    <n v="0"/>
    <n v="6.5808"/>
  </r>
  <r>
    <x v="1963"/>
    <s v="CA-2017-110905"/>
    <d v="2017-09-10T00:00:00"/>
    <n v="2017"/>
    <s v="September"/>
    <n v="10"/>
    <x v="0"/>
    <x v="355"/>
    <x v="355"/>
    <x v="0"/>
    <s v="United States"/>
    <s v="Springfield"/>
    <s v="Missouri"/>
    <n v="65807"/>
    <x v="2"/>
    <x v="1025"/>
    <x v="1"/>
    <x v="10"/>
    <x v="1016"/>
    <n v="24.900000000000002"/>
    <n v="5"/>
    <n v="0"/>
    <n v="11.703000000000001"/>
  </r>
  <r>
    <x v="1964"/>
    <s v="CA-2017-110905"/>
    <d v="2017-09-10T00:00:00"/>
    <n v="2017"/>
    <s v="September"/>
    <n v="10"/>
    <x v="0"/>
    <x v="355"/>
    <x v="355"/>
    <x v="0"/>
    <s v="United States"/>
    <s v="Springfield"/>
    <s v="Missouri"/>
    <n v="65807"/>
    <x v="2"/>
    <x v="621"/>
    <x v="1"/>
    <x v="4"/>
    <x v="621"/>
    <n v="286.29000000000002"/>
    <n v="3"/>
    <n v="0"/>
    <n v="17.177399999999977"/>
  </r>
  <r>
    <x v="1965"/>
    <s v="CA-2017-110905"/>
    <d v="2017-09-10T00:00:00"/>
    <n v="2017"/>
    <s v="September"/>
    <n v="10"/>
    <x v="0"/>
    <x v="355"/>
    <x v="355"/>
    <x v="0"/>
    <s v="United States"/>
    <s v="Springfield"/>
    <s v="Missouri"/>
    <n v="65807"/>
    <x v="2"/>
    <x v="1204"/>
    <x v="1"/>
    <x v="9"/>
    <x v="1189"/>
    <n v="24.18"/>
    <n v="2"/>
    <n v="0"/>
    <n v="7.2539999999999978"/>
  </r>
  <r>
    <x v="1966"/>
    <s v="CA-2017-165841"/>
    <d v="2017-12-21T00:00:00"/>
    <n v="2017"/>
    <s v="Desember"/>
    <n v="21"/>
    <x v="1"/>
    <x v="203"/>
    <x v="203"/>
    <x v="0"/>
    <s v="United States"/>
    <s v="Paterson"/>
    <s v="New Jersey"/>
    <n v="7501"/>
    <x v="3"/>
    <x v="539"/>
    <x v="2"/>
    <x v="7"/>
    <x v="539"/>
    <n v="281.96999999999997"/>
    <n v="3"/>
    <n v="0"/>
    <n v="78.951599999999999"/>
  </r>
  <r>
    <x v="1967"/>
    <s v="CA-2017-165841"/>
    <d v="2017-12-21T00:00:00"/>
    <n v="2017"/>
    <s v="Desember"/>
    <n v="21"/>
    <x v="1"/>
    <x v="203"/>
    <x v="203"/>
    <x v="0"/>
    <s v="United States"/>
    <s v="Paterson"/>
    <s v="New Jersey"/>
    <n v="7501"/>
    <x v="3"/>
    <x v="1205"/>
    <x v="1"/>
    <x v="14"/>
    <x v="1190"/>
    <n v="69.5"/>
    <n v="5"/>
    <n v="0"/>
    <n v="20.154999999999994"/>
  </r>
  <r>
    <x v="1968"/>
    <s v="CA-2017-165841"/>
    <d v="2017-12-21T00:00:00"/>
    <n v="2017"/>
    <s v="Desember"/>
    <n v="21"/>
    <x v="1"/>
    <x v="203"/>
    <x v="203"/>
    <x v="0"/>
    <s v="United States"/>
    <s v="Paterson"/>
    <s v="New Jersey"/>
    <n v="7501"/>
    <x v="3"/>
    <x v="162"/>
    <x v="1"/>
    <x v="10"/>
    <x v="163"/>
    <n v="166.44"/>
    <n v="3"/>
    <n v="0"/>
    <n v="79.891199999999998"/>
  </r>
  <r>
    <x v="1969"/>
    <s v="CA-2017-117485"/>
    <d v="2017-09-23T00:00:00"/>
    <n v="2017"/>
    <s v="September"/>
    <n v="23"/>
    <x v="1"/>
    <x v="217"/>
    <x v="217"/>
    <x v="0"/>
    <s v="United States"/>
    <s v="Tulsa"/>
    <s v="Oklahoma"/>
    <n v="74133"/>
    <x v="2"/>
    <x v="171"/>
    <x v="2"/>
    <x v="11"/>
    <x v="172"/>
    <n v="291.95999999999998"/>
    <n v="4"/>
    <n v="0"/>
    <n v="102.18599999999998"/>
  </r>
  <r>
    <x v="1970"/>
    <s v="CA-2017-140242"/>
    <d v="2017-05-06T00:00:00"/>
    <n v="2017"/>
    <s v="Mei"/>
    <n v="6"/>
    <x v="1"/>
    <x v="529"/>
    <x v="529"/>
    <x v="2"/>
    <s v="United States"/>
    <s v="Chicago"/>
    <s v="Illinois"/>
    <n v="60623"/>
    <x v="2"/>
    <x v="1126"/>
    <x v="1"/>
    <x v="6"/>
    <x v="1114"/>
    <n v="6.4080000000000004"/>
    <n v="3"/>
    <n v="0.2"/>
    <n v="0.64079999999999981"/>
  </r>
  <r>
    <x v="1971"/>
    <s v="CA-2017-140242"/>
    <d v="2017-05-06T00:00:00"/>
    <n v="2017"/>
    <s v="Mei"/>
    <n v="6"/>
    <x v="1"/>
    <x v="529"/>
    <x v="529"/>
    <x v="2"/>
    <s v="United States"/>
    <s v="Chicago"/>
    <s v="Illinois"/>
    <n v="60623"/>
    <x v="2"/>
    <x v="171"/>
    <x v="2"/>
    <x v="11"/>
    <x v="172"/>
    <n v="408.74399999999997"/>
    <n v="7"/>
    <n v="0.2"/>
    <n v="76.639499999999984"/>
  </r>
  <r>
    <x v="1972"/>
    <s v="CA-2014-148950"/>
    <d v="2014-12-14T00:00:00"/>
    <n v="2014"/>
    <s v="Desember"/>
    <n v="14"/>
    <x v="1"/>
    <x v="557"/>
    <x v="557"/>
    <x v="0"/>
    <s v="United States"/>
    <s v="Chicago"/>
    <s v="Illinois"/>
    <n v="60610"/>
    <x v="2"/>
    <x v="1206"/>
    <x v="1"/>
    <x v="8"/>
    <x v="1191"/>
    <n v="5.1039999999999992"/>
    <n v="4"/>
    <n v="0.8"/>
    <n v="-8.6768000000000018"/>
  </r>
  <r>
    <x v="1973"/>
    <s v="CA-2014-148950"/>
    <d v="2014-12-14T00:00:00"/>
    <n v="2014"/>
    <s v="Desember"/>
    <n v="14"/>
    <x v="1"/>
    <x v="557"/>
    <x v="557"/>
    <x v="0"/>
    <s v="United States"/>
    <s v="Chicago"/>
    <s v="Illinois"/>
    <n v="60610"/>
    <x v="2"/>
    <x v="804"/>
    <x v="1"/>
    <x v="13"/>
    <x v="802"/>
    <n v="2.8960000000000004"/>
    <n v="2"/>
    <n v="0.2"/>
    <n v="0.4705999999999998"/>
  </r>
  <r>
    <x v="1974"/>
    <s v="CA-2014-148950"/>
    <d v="2014-12-14T00:00:00"/>
    <n v="2014"/>
    <s v="Desember"/>
    <n v="14"/>
    <x v="1"/>
    <x v="557"/>
    <x v="557"/>
    <x v="0"/>
    <s v="United States"/>
    <s v="Chicago"/>
    <s v="Illinois"/>
    <n v="60610"/>
    <x v="2"/>
    <x v="1207"/>
    <x v="2"/>
    <x v="11"/>
    <x v="1192"/>
    <n v="35.016000000000005"/>
    <n v="3"/>
    <n v="0.2"/>
    <n v="-2.188500000000003"/>
  </r>
  <r>
    <x v="1975"/>
    <s v="CA-2014-110408"/>
    <d v="2014-10-18T00:00:00"/>
    <n v="2014"/>
    <s v="Oktober"/>
    <n v="18"/>
    <x v="0"/>
    <x v="127"/>
    <x v="127"/>
    <x v="1"/>
    <s v="United States"/>
    <s v="Montgomery"/>
    <s v="Alabama"/>
    <n v="36116"/>
    <x v="0"/>
    <x v="196"/>
    <x v="1"/>
    <x v="4"/>
    <x v="197"/>
    <n v="275.96999999999997"/>
    <n v="3"/>
    <n v="0"/>
    <n v="11.038799999999981"/>
  </r>
  <r>
    <x v="1976"/>
    <s v="CA-2014-110408"/>
    <d v="2014-10-18T00:00:00"/>
    <n v="2014"/>
    <s v="Oktober"/>
    <n v="18"/>
    <x v="0"/>
    <x v="127"/>
    <x v="127"/>
    <x v="1"/>
    <s v="United States"/>
    <s v="Montgomery"/>
    <s v="Alabama"/>
    <n v="36116"/>
    <x v="0"/>
    <x v="1208"/>
    <x v="2"/>
    <x v="7"/>
    <x v="1193"/>
    <n v="1394.95"/>
    <n v="5"/>
    <n v="0"/>
    <n v="362.68699999999995"/>
  </r>
  <r>
    <x v="1977"/>
    <s v="CA-2014-110408"/>
    <d v="2014-10-18T00:00:00"/>
    <n v="2014"/>
    <s v="Oktober"/>
    <n v="18"/>
    <x v="0"/>
    <x v="127"/>
    <x v="127"/>
    <x v="1"/>
    <s v="United States"/>
    <s v="Montgomery"/>
    <s v="Alabama"/>
    <n v="36116"/>
    <x v="0"/>
    <x v="1209"/>
    <x v="0"/>
    <x v="1"/>
    <x v="1194"/>
    <n v="545.88"/>
    <n v="6"/>
    <n v="0"/>
    <n v="70.964399999999983"/>
  </r>
  <r>
    <x v="1978"/>
    <s v="CA-2015-109939"/>
    <d v="2015-05-08T00:00:00"/>
    <n v="2015"/>
    <s v="Mei"/>
    <n v="8"/>
    <x v="1"/>
    <x v="211"/>
    <x v="211"/>
    <x v="0"/>
    <s v="United States"/>
    <s v="Salem"/>
    <s v="Oregon"/>
    <n v="97301"/>
    <x v="1"/>
    <x v="1210"/>
    <x v="1"/>
    <x v="6"/>
    <x v="1195"/>
    <n v="5.2480000000000002"/>
    <n v="2"/>
    <n v="0.2"/>
    <n v="0.59039999999999915"/>
  </r>
  <r>
    <x v="1979"/>
    <s v="CA-2016-112669"/>
    <d v="2016-04-14T00:00:00"/>
    <n v="2016"/>
    <s v="April"/>
    <n v="14"/>
    <x v="3"/>
    <x v="446"/>
    <x v="446"/>
    <x v="0"/>
    <s v="United States"/>
    <s v="Glendale"/>
    <s v="Arizona"/>
    <n v="85301"/>
    <x v="1"/>
    <x v="284"/>
    <x v="0"/>
    <x v="1"/>
    <x v="284"/>
    <n v="933.53600000000006"/>
    <n v="4"/>
    <n v="0.2"/>
    <n v="105.02279999999996"/>
  </r>
  <r>
    <x v="1980"/>
    <s v="CA-2016-112669"/>
    <d v="2016-04-14T00:00:00"/>
    <n v="2016"/>
    <s v="April"/>
    <n v="14"/>
    <x v="3"/>
    <x v="446"/>
    <x v="446"/>
    <x v="0"/>
    <s v="United States"/>
    <s v="Glendale"/>
    <s v="Arizona"/>
    <n v="85301"/>
    <x v="1"/>
    <x v="230"/>
    <x v="1"/>
    <x v="4"/>
    <x v="231"/>
    <n v="42.975999999999999"/>
    <n v="4"/>
    <n v="0.2"/>
    <n v="4.2976000000000028"/>
  </r>
  <r>
    <x v="1981"/>
    <s v="CA-2015-119592"/>
    <d v="2015-12-14T00:00:00"/>
    <n v="2015"/>
    <s v="Desember"/>
    <n v="14"/>
    <x v="0"/>
    <x v="152"/>
    <x v="152"/>
    <x v="1"/>
    <s v="United States"/>
    <s v="Columbus"/>
    <s v="Georgia"/>
    <n v="31907"/>
    <x v="0"/>
    <x v="620"/>
    <x v="1"/>
    <x v="8"/>
    <x v="620"/>
    <n v="3.76"/>
    <n v="2"/>
    <n v="0"/>
    <n v="1.8047999999999997"/>
  </r>
  <r>
    <x v="1982"/>
    <s v="CA-2014-122749"/>
    <d v="2014-12-03T00:00:00"/>
    <n v="2014"/>
    <s v="Desember"/>
    <n v="3"/>
    <x v="1"/>
    <x v="159"/>
    <x v="159"/>
    <x v="0"/>
    <s v="United States"/>
    <s v="Oklahoma City"/>
    <s v="Oklahoma"/>
    <n v="73120"/>
    <x v="2"/>
    <x v="1211"/>
    <x v="2"/>
    <x v="7"/>
    <x v="1196"/>
    <n v="479.96"/>
    <n v="4"/>
    <n v="0"/>
    <n v="134.3888"/>
  </r>
  <r>
    <x v="1983"/>
    <s v="CA-2014-164721"/>
    <d v="2014-11-25T00:00:00"/>
    <n v="2014"/>
    <s v="November"/>
    <n v="25"/>
    <x v="0"/>
    <x v="429"/>
    <x v="429"/>
    <x v="1"/>
    <s v="United States"/>
    <s v="Brentwood"/>
    <s v="California"/>
    <n v="94513"/>
    <x v="1"/>
    <x v="650"/>
    <x v="1"/>
    <x v="9"/>
    <x v="650"/>
    <n v="320.88"/>
    <n v="6"/>
    <n v="0"/>
    <n v="93.055199999999957"/>
  </r>
  <r>
    <x v="1984"/>
    <s v="CA-2014-164721"/>
    <d v="2014-11-25T00:00:00"/>
    <n v="2014"/>
    <s v="November"/>
    <n v="25"/>
    <x v="0"/>
    <x v="429"/>
    <x v="429"/>
    <x v="1"/>
    <s v="United States"/>
    <s v="Brentwood"/>
    <s v="California"/>
    <n v="94513"/>
    <x v="1"/>
    <x v="740"/>
    <x v="0"/>
    <x v="5"/>
    <x v="222"/>
    <n v="23.88"/>
    <n v="3"/>
    <n v="0"/>
    <n v="10.507200000000001"/>
  </r>
  <r>
    <x v="1985"/>
    <s v="CA-2014-164721"/>
    <d v="2014-11-25T00:00:00"/>
    <n v="2014"/>
    <s v="November"/>
    <n v="25"/>
    <x v="0"/>
    <x v="429"/>
    <x v="429"/>
    <x v="1"/>
    <s v="United States"/>
    <s v="Brentwood"/>
    <s v="California"/>
    <n v="94513"/>
    <x v="1"/>
    <x v="1070"/>
    <x v="1"/>
    <x v="10"/>
    <x v="1059"/>
    <n v="26.76"/>
    <n v="4"/>
    <n v="0"/>
    <n v="12.3096"/>
  </r>
  <r>
    <x v="1986"/>
    <s v="CA-2016-147417"/>
    <d v="2016-07-25T00:00:00"/>
    <n v="2016"/>
    <s v="Juli"/>
    <n v="25"/>
    <x v="2"/>
    <x v="558"/>
    <x v="558"/>
    <x v="0"/>
    <s v="United States"/>
    <s v="Columbus"/>
    <s v="Ohio"/>
    <n v="43229"/>
    <x v="3"/>
    <x v="306"/>
    <x v="2"/>
    <x v="16"/>
    <x v="306"/>
    <n v="1439.9759999999999"/>
    <n v="4"/>
    <n v="0.4"/>
    <n v="191.99680000000001"/>
  </r>
  <r>
    <x v="1987"/>
    <s v="CA-2015-127509"/>
    <d v="2015-11-09T00:00:00"/>
    <n v="2015"/>
    <s v="November"/>
    <n v="9"/>
    <x v="1"/>
    <x v="548"/>
    <x v="548"/>
    <x v="0"/>
    <s v="United States"/>
    <s v="Springfield"/>
    <s v="Missouri"/>
    <n v="65807"/>
    <x v="2"/>
    <x v="1212"/>
    <x v="1"/>
    <x v="8"/>
    <x v="1197"/>
    <n v="17.22"/>
    <n v="3"/>
    <n v="0"/>
    <n v="7.9212000000000007"/>
  </r>
  <r>
    <x v="1988"/>
    <s v="CA-2015-127509"/>
    <d v="2015-11-09T00:00:00"/>
    <n v="2015"/>
    <s v="November"/>
    <n v="9"/>
    <x v="1"/>
    <x v="548"/>
    <x v="548"/>
    <x v="0"/>
    <s v="United States"/>
    <s v="Springfield"/>
    <s v="Missouri"/>
    <n v="65807"/>
    <x v="2"/>
    <x v="1213"/>
    <x v="0"/>
    <x v="3"/>
    <x v="1198"/>
    <n v="1024.3800000000001"/>
    <n v="7"/>
    <n v="0"/>
    <n v="215.11979999999994"/>
  </r>
  <r>
    <x v="1989"/>
    <s v="CA-2015-127509"/>
    <d v="2015-11-09T00:00:00"/>
    <n v="2015"/>
    <s v="November"/>
    <n v="9"/>
    <x v="1"/>
    <x v="548"/>
    <x v="548"/>
    <x v="0"/>
    <s v="United States"/>
    <s v="Springfield"/>
    <s v="Missouri"/>
    <n v="65807"/>
    <x v="2"/>
    <x v="1214"/>
    <x v="1"/>
    <x v="12"/>
    <x v="753"/>
    <n v="26.22"/>
    <n v="3"/>
    <n v="0"/>
    <n v="12.323399999999999"/>
  </r>
  <r>
    <x v="1990"/>
    <s v="CA-2015-127509"/>
    <d v="2015-11-09T00:00:00"/>
    <n v="2015"/>
    <s v="November"/>
    <n v="9"/>
    <x v="1"/>
    <x v="548"/>
    <x v="548"/>
    <x v="0"/>
    <s v="United States"/>
    <s v="Springfield"/>
    <s v="Missouri"/>
    <n v="65807"/>
    <x v="2"/>
    <x v="1215"/>
    <x v="1"/>
    <x v="10"/>
    <x v="1199"/>
    <n v="17.34"/>
    <n v="3"/>
    <n v="0"/>
    <n v="8.4966000000000008"/>
  </r>
  <r>
    <x v="1991"/>
    <s v="CA-2017-111374"/>
    <d v="2017-02-24T00:00:00"/>
    <n v="2017"/>
    <s v="Februari"/>
    <n v="24"/>
    <x v="1"/>
    <x v="558"/>
    <x v="558"/>
    <x v="0"/>
    <s v="United States"/>
    <s v="Philadelphia"/>
    <s v="Pennsylvania"/>
    <n v="19134"/>
    <x v="3"/>
    <x v="925"/>
    <x v="1"/>
    <x v="8"/>
    <x v="917"/>
    <n v="4.9560000000000004"/>
    <n v="4"/>
    <n v="0.7"/>
    <n v="-3.7995999999999981"/>
  </r>
  <r>
    <x v="1992"/>
    <s v="CA-2017-133648"/>
    <d v="2017-06-25T00:00:00"/>
    <n v="2017"/>
    <s v="Juni"/>
    <n v="25"/>
    <x v="1"/>
    <x v="529"/>
    <x v="529"/>
    <x v="2"/>
    <s v="United States"/>
    <s v="Springfield"/>
    <s v="Oregon"/>
    <n v="97477"/>
    <x v="1"/>
    <x v="429"/>
    <x v="1"/>
    <x v="2"/>
    <x v="429"/>
    <n v="71.040000000000006"/>
    <n v="6"/>
    <n v="0.2"/>
    <n v="26.640000000000004"/>
  </r>
  <r>
    <x v="1993"/>
    <s v="CA-2017-133648"/>
    <d v="2017-06-25T00:00:00"/>
    <n v="2017"/>
    <s v="Juni"/>
    <n v="25"/>
    <x v="1"/>
    <x v="529"/>
    <x v="529"/>
    <x v="2"/>
    <s v="United States"/>
    <s v="Springfield"/>
    <s v="Oregon"/>
    <n v="97477"/>
    <x v="1"/>
    <x v="1216"/>
    <x v="1"/>
    <x v="6"/>
    <x v="1200"/>
    <n v="5.3440000000000003"/>
    <n v="2"/>
    <n v="0.2"/>
    <n v="0.73479999999999923"/>
  </r>
  <r>
    <x v="1994"/>
    <s v="CA-2017-133648"/>
    <d v="2017-06-25T00:00:00"/>
    <n v="2017"/>
    <s v="Juni"/>
    <n v="25"/>
    <x v="1"/>
    <x v="529"/>
    <x v="529"/>
    <x v="2"/>
    <s v="United States"/>
    <s v="Springfield"/>
    <s v="Oregon"/>
    <n v="97477"/>
    <x v="1"/>
    <x v="1217"/>
    <x v="1"/>
    <x v="13"/>
    <x v="1201"/>
    <n v="11.304"/>
    <n v="3"/>
    <n v="0.2"/>
    <n v="-2.1194999999999999"/>
  </r>
  <r>
    <x v="1995"/>
    <s v="US-2017-147221"/>
    <d v="2017-12-02T00:00:00"/>
    <n v="2017"/>
    <s v="Desember"/>
    <n v="2"/>
    <x v="0"/>
    <x v="559"/>
    <x v="559"/>
    <x v="0"/>
    <s v="United States"/>
    <s v="Houston"/>
    <s v="Texas"/>
    <n v="77036"/>
    <x v="2"/>
    <x v="1218"/>
    <x v="1"/>
    <x v="9"/>
    <x v="1202"/>
    <n v="294.61999999999995"/>
    <n v="5"/>
    <n v="0.8"/>
    <n v="-766.01199999999994"/>
  </r>
  <r>
    <x v="1996"/>
    <s v="US-2017-147221"/>
    <d v="2017-12-02T00:00:00"/>
    <n v="2017"/>
    <s v="Desember"/>
    <n v="2"/>
    <x v="0"/>
    <x v="559"/>
    <x v="559"/>
    <x v="0"/>
    <s v="United States"/>
    <s v="Houston"/>
    <s v="Texas"/>
    <n v="77036"/>
    <x v="2"/>
    <x v="493"/>
    <x v="0"/>
    <x v="5"/>
    <x v="493"/>
    <n v="8.7520000000000007"/>
    <n v="4"/>
    <n v="0.6"/>
    <n v="-3.719599999999998"/>
  </r>
  <r>
    <x v="1997"/>
    <s v="CA-2014-131905"/>
    <d v="2014-02-06T00:00:00"/>
    <n v="2014"/>
    <s v="Februari"/>
    <n v="6"/>
    <x v="2"/>
    <x v="540"/>
    <x v="540"/>
    <x v="1"/>
    <s v="United States"/>
    <s v="Chesapeake"/>
    <s v="Virginia"/>
    <n v="23320"/>
    <x v="0"/>
    <x v="547"/>
    <x v="1"/>
    <x v="2"/>
    <x v="547"/>
    <n v="15"/>
    <n v="4"/>
    <n v="0"/>
    <n v="7.1999999999999993"/>
  </r>
  <r>
    <x v="1998"/>
    <s v="CA-2014-131905"/>
    <d v="2014-02-06T00:00:00"/>
    <n v="2014"/>
    <s v="Februari"/>
    <n v="6"/>
    <x v="2"/>
    <x v="540"/>
    <x v="540"/>
    <x v="1"/>
    <s v="United States"/>
    <s v="Chesapeake"/>
    <s v="Virginia"/>
    <n v="23320"/>
    <x v="0"/>
    <x v="297"/>
    <x v="2"/>
    <x v="7"/>
    <x v="297"/>
    <n v="161.61000000000001"/>
    <n v="1"/>
    <n v="0"/>
    <n v="42.018600000000006"/>
  </r>
  <r>
    <x v="1999"/>
    <s v="CA-2014-131905"/>
    <d v="2014-02-06T00:00:00"/>
    <n v="2014"/>
    <s v="Februari"/>
    <n v="6"/>
    <x v="2"/>
    <x v="540"/>
    <x v="540"/>
    <x v="1"/>
    <s v="United States"/>
    <s v="Chesapeake"/>
    <s v="Virginia"/>
    <n v="23320"/>
    <x v="0"/>
    <x v="1129"/>
    <x v="2"/>
    <x v="7"/>
    <x v="1117"/>
    <n v="144.94999999999999"/>
    <n v="5"/>
    <n v="0"/>
    <n v="42.035499999999985"/>
  </r>
  <r>
    <x v="2000"/>
    <s v="CA-2017-166128"/>
    <d v="2017-04-11T00:00:00"/>
    <n v="2017"/>
    <s v="April"/>
    <n v="11"/>
    <x v="1"/>
    <x v="560"/>
    <x v="560"/>
    <x v="0"/>
    <s v="United States"/>
    <s v="Pasadena"/>
    <s v="California"/>
    <n v="91104"/>
    <x v="1"/>
    <x v="97"/>
    <x v="2"/>
    <x v="11"/>
    <x v="97"/>
    <n v="199.95000000000002"/>
    <n v="5"/>
    <n v="0"/>
    <n v="21.994499999999988"/>
  </r>
  <r>
    <x v="2001"/>
    <s v="CA-2017-166128"/>
    <d v="2017-04-11T00:00:00"/>
    <n v="2017"/>
    <s v="April"/>
    <n v="11"/>
    <x v="1"/>
    <x v="560"/>
    <x v="560"/>
    <x v="0"/>
    <s v="United States"/>
    <s v="Pasadena"/>
    <s v="California"/>
    <n v="91104"/>
    <x v="1"/>
    <x v="1054"/>
    <x v="1"/>
    <x v="6"/>
    <x v="1043"/>
    <n v="41.86"/>
    <n v="7"/>
    <n v="0"/>
    <n v="14.232399999999998"/>
  </r>
  <r>
    <x v="2002"/>
    <s v="CA-2017-163510"/>
    <d v="2017-12-25T00:00:00"/>
    <n v="2017"/>
    <s v="Desember"/>
    <n v="25"/>
    <x v="0"/>
    <x v="527"/>
    <x v="527"/>
    <x v="0"/>
    <s v="United States"/>
    <s v="Louisville"/>
    <s v="Kentucky"/>
    <n v="40214"/>
    <x v="0"/>
    <x v="911"/>
    <x v="1"/>
    <x v="4"/>
    <x v="903"/>
    <n v="95.94"/>
    <n v="3"/>
    <n v="0"/>
    <n v="9.5940000000000012"/>
  </r>
  <r>
    <x v="2003"/>
    <s v="CA-2017-163510"/>
    <d v="2017-12-25T00:00:00"/>
    <n v="2017"/>
    <s v="Desember"/>
    <n v="25"/>
    <x v="0"/>
    <x v="527"/>
    <x v="527"/>
    <x v="0"/>
    <s v="United States"/>
    <s v="Louisville"/>
    <s v="Kentucky"/>
    <n v="40214"/>
    <x v="0"/>
    <x v="64"/>
    <x v="0"/>
    <x v="1"/>
    <x v="64"/>
    <n v="304.45"/>
    <n v="5"/>
    <n v="0"/>
    <n v="76.112499999999983"/>
  </r>
  <r>
    <x v="2004"/>
    <s v="US-2017-143028"/>
    <d v="2017-04-11T00:00:00"/>
    <n v="2017"/>
    <s v="April"/>
    <n v="11"/>
    <x v="1"/>
    <x v="337"/>
    <x v="337"/>
    <x v="2"/>
    <s v="United States"/>
    <s v="Lubbock"/>
    <s v="Texas"/>
    <n v="79424"/>
    <x v="2"/>
    <x v="92"/>
    <x v="1"/>
    <x v="8"/>
    <x v="92"/>
    <n v="11.363999999999997"/>
    <n v="3"/>
    <n v="0.8"/>
    <n v="-17.045999999999999"/>
  </r>
  <r>
    <x v="2005"/>
    <s v="CA-2014-111150"/>
    <d v="2014-12-31T00:00:00"/>
    <n v="2014"/>
    <s v="Desember"/>
    <n v="31"/>
    <x v="1"/>
    <x v="338"/>
    <x v="338"/>
    <x v="1"/>
    <s v="United States"/>
    <s v="Columbia"/>
    <s v="Missouri"/>
    <n v="65203"/>
    <x v="2"/>
    <x v="753"/>
    <x v="1"/>
    <x v="6"/>
    <x v="751"/>
    <n v="29.68"/>
    <n v="7"/>
    <n v="0"/>
    <n v="11.575199999999999"/>
  </r>
  <r>
    <x v="2006"/>
    <s v="CA-2014-111150"/>
    <d v="2014-12-31T00:00:00"/>
    <n v="2014"/>
    <s v="Desember"/>
    <n v="31"/>
    <x v="1"/>
    <x v="338"/>
    <x v="338"/>
    <x v="1"/>
    <s v="United States"/>
    <s v="Columbia"/>
    <s v="Missouri"/>
    <n v="65203"/>
    <x v="2"/>
    <x v="234"/>
    <x v="2"/>
    <x v="11"/>
    <x v="235"/>
    <n v="47.53"/>
    <n v="7"/>
    <n v="0"/>
    <n v="16.160200000000003"/>
  </r>
  <r>
    <x v="2007"/>
    <s v="CA-2017-165386"/>
    <d v="2017-08-03T00:00:00"/>
    <n v="2017"/>
    <s v="Agustus"/>
    <n v="3"/>
    <x v="2"/>
    <x v="496"/>
    <x v="496"/>
    <x v="0"/>
    <s v="United States"/>
    <s v="Chicago"/>
    <s v="Illinois"/>
    <n v="60623"/>
    <x v="2"/>
    <x v="1219"/>
    <x v="0"/>
    <x v="0"/>
    <x v="1203"/>
    <n v="183.37199999999999"/>
    <n v="2"/>
    <n v="0.3"/>
    <n v="-36.674399999999991"/>
  </r>
  <r>
    <x v="2008"/>
    <s v="CA-2014-116407"/>
    <d v="2014-11-15T00:00:00"/>
    <n v="2014"/>
    <s v="November"/>
    <n v="15"/>
    <x v="1"/>
    <x v="440"/>
    <x v="440"/>
    <x v="0"/>
    <s v="United States"/>
    <s v="Johnson City"/>
    <s v="Tennessee"/>
    <n v="37604"/>
    <x v="0"/>
    <x v="1039"/>
    <x v="1"/>
    <x v="6"/>
    <x v="1029"/>
    <n v="4.2240000000000002"/>
    <n v="3"/>
    <n v="0.2"/>
    <n v="0.47519999999999984"/>
  </r>
  <r>
    <x v="2009"/>
    <s v="CA-2014-116407"/>
    <d v="2014-11-15T00:00:00"/>
    <n v="2014"/>
    <s v="November"/>
    <n v="15"/>
    <x v="1"/>
    <x v="440"/>
    <x v="440"/>
    <x v="0"/>
    <s v="United States"/>
    <s v="Johnson City"/>
    <s v="Tennessee"/>
    <n v="37604"/>
    <x v="0"/>
    <x v="77"/>
    <x v="1"/>
    <x v="9"/>
    <x v="77"/>
    <n v="333.05600000000004"/>
    <n v="2"/>
    <n v="0.2"/>
    <n v="29.142400000000009"/>
  </r>
  <r>
    <x v="2010"/>
    <s v="CA-2014-116407"/>
    <d v="2014-11-15T00:00:00"/>
    <n v="2014"/>
    <s v="November"/>
    <n v="15"/>
    <x v="1"/>
    <x v="440"/>
    <x v="440"/>
    <x v="0"/>
    <s v="United States"/>
    <s v="Johnson City"/>
    <s v="Tennessee"/>
    <n v="37604"/>
    <x v="0"/>
    <x v="565"/>
    <x v="1"/>
    <x v="10"/>
    <x v="565"/>
    <n v="24.896000000000001"/>
    <n v="4"/>
    <n v="0.2"/>
    <n v="7.7799999999999976"/>
  </r>
  <r>
    <x v="2011"/>
    <s v="CA-2015-155761"/>
    <d v="2015-12-11T00:00:00"/>
    <n v="2015"/>
    <s v="Desember"/>
    <n v="11"/>
    <x v="3"/>
    <x v="561"/>
    <x v="561"/>
    <x v="0"/>
    <s v="United States"/>
    <s v="Houston"/>
    <s v="Texas"/>
    <n v="77041"/>
    <x v="2"/>
    <x v="590"/>
    <x v="2"/>
    <x v="11"/>
    <x v="590"/>
    <n v="159.98400000000001"/>
    <n v="2"/>
    <n v="0.2"/>
    <n v="35.996400000000001"/>
  </r>
  <r>
    <x v="2012"/>
    <s v="CA-2015-155761"/>
    <d v="2015-12-11T00:00:00"/>
    <n v="2015"/>
    <s v="Desember"/>
    <n v="11"/>
    <x v="3"/>
    <x v="561"/>
    <x v="561"/>
    <x v="0"/>
    <s v="United States"/>
    <s v="Houston"/>
    <s v="Texas"/>
    <n v="77041"/>
    <x v="2"/>
    <x v="1220"/>
    <x v="1"/>
    <x v="4"/>
    <x v="1204"/>
    <n v="46.344000000000001"/>
    <n v="3"/>
    <n v="0.2"/>
    <n v="4.6344000000000012"/>
  </r>
  <r>
    <x v="2013"/>
    <s v="CA-2016-145905"/>
    <d v="2016-09-18T00:00:00"/>
    <n v="2016"/>
    <s v="September"/>
    <n v="18"/>
    <x v="1"/>
    <x v="562"/>
    <x v="562"/>
    <x v="0"/>
    <s v="United States"/>
    <s v="Auburn"/>
    <s v="Alabama"/>
    <n v="36830"/>
    <x v="0"/>
    <x v="1131"/>
    <x v="0"/>
    <x v="1"/>
    <x v="1119"/>
    <n v="350.98"/>
    <n v="1"/>
    <n v="0"/>
    <n v="84.23520000000002"/>
  </r>
  <r>
    <x v="2014"/>
    <s v="CA-2016-145905"/>
    <d v="2016-09-18T00:00:00"/>
    <n v="2016"/>
    <s v="September"/>
    <n v="18"/>
    <x v="1"/>
    <x v="562"/>
    <x v="562"/>
    <x v="0"/>
    <s v="United States"/>
    <s v="Auburn"/>
    <s v="Alabama"/>
    <n v="36830"/>
    <x v="0"/>
    <x v="1221"/>
    <x v="1"/>
    <x v="10"/>
    <x v="1205"/>
    <n v="13.08"/>
    <n v="2"/>
    <n v="0"/>
    <n v="6.0167999999999999"/>
  </r>
  <r>
    <x v="2015"/>
    <s v="CA-2016-145905"/>
    <d v="2016-09-18T00:00:00"/>
    <n v="2016"/>
    <s v="September"/>
    <n v="18"/>
    <x v="1"/>
    <x v="562"/>
    <x v="562"/>
    <x v="0"/>
    <s v="United States"/>
    <s v="Auburn"/>
    <s v="Alabama"/>
    <n v="36830"/>
    <x v="0"/>
    <x v="906"/>
    <x v="1"/>
    <x v="4"/>
    <x v="898"/>
    <n v="900.08"/>
    <n v="4"/>
    <n v="0"/>
    <n v="117.0104"/>
  </r>
  <r>
    <x v="2016"/>
    <s v="CA-2015-113110"/>
    <d v="2015-03-19T00:00:00"/>
    <n v="2015"/>
    <s v="Maret"/>
    <n v="19"/>
    <x v="1"/>
    <x v="318"/>
    <x v="318"/>
    <x v="0"/>
    <s v="United States"/>
    <s v="San Bernardino"/>
    <s v="California"/>
    <n v="92404"/>
    <x v="1"/>
    <x v="1045"/>
    <x v="1"/>
    <x v="8"/>
    <x v="1034"/>
    <n v="17.568000000000001"/>
    <n v="2"/>
    <n v="0.2"/>
    <n v="6.3684000000000003"/>
  </r>
  <r>
    <x v="2017"/>
    <s v="CA-2015-113110"/>
    <d v="2015-03-19T00:00:00"/>
    <n v="2015"/>
    <s v="Maret"/>
    <n v="19"/>
    <x v="1"/>
    <x v="318"/>
    <x v="318"/>
    <x v="0"/>
    <s v="United States"/>
    <s v="San Bernardino"/>
    <s v="California"/>
    <n v="92404"/>
    <x v="1"/>
    <x v="2"/>
    <x v="1"/>
    <x v="2"/>
    <x v="2"/>
    <n v="14.62"/>
    <n v="2"/>
    <n v="0"/>
    <n v="6.8713999999999995"/>
  </r>
  <r>
    <x v="2018"/>
    <s v="CA-2015-113110"/>
    <d v="2015-03-19T00:00:00"/>
    <n v="2015"/>
    <s v="Maret"/>
    <n v="19"/>
    <x v="1"/>
    <x v="318"/>
    <x v="318"/>
    <x v="0"/>
    <s v="United States"/>
    <s v="San Bernardino"/>
    <s v="California"/>
    <n v="92404"/>
    <x v="1"/>
    <x v="1059"/>
    <x v="1"/>
    <x v="14"/>
    <x v="1048"/>
    <n v="33.36"/>
    <n v="4"/>
    <n v="0"/>
    <n v="8.6736000000000004"/>
  </r>
  <r>
    <x v="2019"/>
    <s v="CA-2015-113110"/>
    <d v="2015-03-19T00:00:00"/>
    <n v="2015"/>
    <s v="Maret"/>
    <n v="19"/>
    <x v="1"/>
    <x v="318"/>
    <x v="318"/>
    <x v="0"/>
    <s v="United States"/>
    <s v="San Bernardino"/>
    <s v="California"/>
    <n v="92404"/>
    <x v="1"/>
    <x v="186"/>
    <x v="1"/>
    <x v="10"/>
    <x v="187"/>
    <n v="40.14"/>
    <n v="6"/>
    <n v="0"/>
    <n v="19.668600000000001"/>
  </r>
  <r>
    <x v="2020"/>
    <s v="CA-2016-168354"/>
    <d v="2016-09-19T00:00:00"/>
    <n v="2016"/>
    <s v="September"/>
    <n v="19"/>
    <x v="2"/>
    <x v="563"/>
    <x v="563"/>
    <x v="2"/>
    <s v="United States"/>
    <s v="Providence"/>
    <s v="Rhode Island"/>
    <n v="2908"/>
    <x v="3"/>
    <x v="518"/>
    <x v="1"/>
    <x v="4"/>
    <x v="518"/>
    <n v="1606.23"/>
    <n v="9"/>
    <n v="0"/>
    <n v="481.86899999999986"/>
  </r>
  <r>
    <x v="2021"/>
    <s v="CA-2016-168354"/>
    <d v="2016-09-19T00:00:00"/>
    <n v="2016"/>
    <s v="September"/>
    <n v="19"/>
    <x v="2"/>
    <x v="563"/>
    <x v="563"/>
    <x v="2"/>
    <s v="United States"/>
    <s v="Providence"/>
    <s v="Rhode Island"/>
    <n v="2908"/>
    <x v="3"/>
    <x v="126"/>
    <x v="1"/>
    <x v="10"/>
    <x v="562"/>
    <n v="17.04"/>
    <n v="3"/>
    <n v="0"/>
    <n v="7.6679999999999993"/>
  </r>
  <r>
    <x v="2022"/>
    <s v="CA-2016-168354"/>
    <d v="2016-09-19T00:00:00"/>
    <n v="2016"/>
    <s v="September"/>
    <n v="19"/>
    <x v="2"/>
    <x v="563"/>
    <x v="563"/>
    <x v="2"/>
    <s v="United States"/>
    <s v="Providence"/>
    <s v="Rhode Island"/>
    <n v="2908"/>
    <x v="3"/>
    <x v="729"/>
    <x v="1"/>
    <x v="8"/>
    <x v="728"/>
    <n v="49.53"/>
    <n v="3"/>
    <n v="0"/>
    <n v="23.774400000000004"/>
  </r>
  <r>
    <x v="2023"/>
    <s v="CA-2016-168354"/>
    <d v="2016-09-19T00:00:00"/>
    <n v="2016"/>
    <s v="September"/>
    <n v="19"/>
    <x v="2"/>
    <x v="563"/>
    <x v="563"/>
    <x v="2"/>
    <s v="United States"/>
    <s v="Providence"/>
    <s v="Rhode Island"/>
    <n v="2908"/>
    <x v="3"/>
    <x v="635"/>
    <x v="0"/>
    <x v="1"/>
    <x v="635"/>
    <n v="872.32"/>
    <n v="4"/>
    <n v="0"/>
    <n v="244.24959999999999"/>
  </r>
  <r>
    <x v="2024"/>
    <s v="US-2017-111241"/>
    <d v="2017-08-20T00:00:00"/>
    <n v="2017"/>
    <s v="Agustus"/>
    <n v="20"/>
    <x v="0"/>
    <x v="421"/>
    <x v="421"/>
    <x v="0"/>
    <s v="United States"/>
    <s v="Fresno"/>
    <s v="California"/>
    <n v="93727"/>
    <x v="1"/>
    <x v="979"/>
    <x v="1"/>
    <x v="8"/>
    <x v="972"/>
    <n v="239.12000000000003"/>
    <n v="5"/>
    <n v="0.2"/>
    <n v="77.71399999999997"/>
  </r>
  <r>
    <x v="2025"/>
    <s v="CA-2015-114237"/>
    <d v="2015-03-13T00:00:00"/>
    <n v="2015"/>
    <s v="Maret"/>
    <n v="13"/>
    <x v="2"/>
    <x v="507"/>
    <x v="507"/>
    <x v="0"/>
    <s v="United States"/>
    <s v="Seattle"/>
    <s v="Washington"/>
    <n v="98103"/>
    <x v="1"/>
    <x v="631"/>
    <x v="0"/>
    <x v="0"/>
    <x v="631"/>
    <n v="141.96"/>
    <n v="2"/>
    <n v="0"/>
    <n v="39.748800000000003"/>
  </r>
  <r>
    <x v="2026"/>
    <s v="CA-2016-113516"/>
    <d v="2016-09-08T00:00:00"/>
    <n v="2016"/>
    <s v="September"/>
    <n v="8"/>
    <x v="0"/>
    <x v="91"/>
    <x v="91"/>
    <x v="2"/>
    <s v="United States"/>
    <s v="Lancaster"/>
    <s v="California"/>
    <n v="93534"/>
    <x v="1"/>
    <x v="340"/>
    <x v="1"/>
    <x v="8"/>
    <x v="340"/>
    <n v="33.024000000000001"/>
    <n v="2"/>
    <n v="0.2"/>
    <n v="11.558399999999999"/>
  </r>
  <r>
    <x v="2027"/>
    <s v="CA-2016-113516"/>
    <d v="2016-09-08T00:00:00"/>
    <n v="2016"/>
    <s v="September"/>
    <n v="8"/>
    <x v="0"/>
    <x v="91"/>
    <x v="91"/>
    <x v="2"/>
    <s v="United States"/>
    <s v="Lancaster"/>
    <s v="California"/>
    <n v="93534"/>
    <x v="1"/>
    <x v="542"/>
    <x v="1"/>
    <x v="8"/>
    <x v="542"/>
    <n v="67.13600000000001"/>
    <n v="4"/>
    <n v="0.2"/>
    <n v="23.497599999999995"/>
  </r>
  <r>
    <x v="2028"/>
    <s v="CA-2015-117961"/>
    <d v="2015-11-26T00:00:00"/>
    <n v="2015"/>
    <s v="November"/>
    <n v="26"/>
    <x v="1"/>
    <x v="323"/>
    <x v="323"/>
    <x v="1"/>
    <s v="United States"/>
    <s v="Leominster"/>
    <s v="Massachusetts"/>
    <n v="1453"/>
    <x v="3"/>
    <x v="185"/>
    <x v="1"/>
    <x v="8"/>
    <x v="186"/>
    <n v="14.73"/>
    <n v="3"/>
    <n v="0"/>
    <n v="6.9230999999999998"/>
  </r>
  <r>
    <x v="2029"/>
    <s v="CA-2015-117961"/>
    <d v="2015-11-26T00:00:00"/>
    <n v="2015"/>
    <s v="November"/>
    <n v="26"/>
    <x v="1"/>
    <x v="323"/>
    <x v="323"/>
    <x v="1"/>
    <s v="United States"/>
    <s v="Leominster"/>
    <s v="Massachusetts"/>
    <n v="1453"/>
    <x v="3"/>
    <x v="1222"/>
    <x v="1"/>
    <x v="4"/>
    <x v="1206"/>
    <n v="104.9"/>
    <n v="5"/>
    <n v="0"/>
    <n v="25.175999999999998"/>
  </r>
  <r>
    <x v="2030"/>
    <s v="CA-2015-117961"/>
    <d v="2015-11-26T00:00:00"/>
    <n v="2015"/>
    <s v="November"/>
    <n v="26"/>
    <x v="1"/>
    <x v="323"/>
    <x v="323"/>
    <x v="1"/>
    <s v="United States"/>
    <s v="Leominster"/>
    <s v="Massachusetts"/>
    <n v="1453"/>
    <x v="3"/>
    <x v="785"/>
    <x v="1"/>
    <x v="8"/>
    <x v="784"/>
    <n v="61.04"/>
    <n v="4"/>
    <n v="0"/>
    <n v="30.52"/>
  </r>
  <r>
    <x v="2031"/>
    <s v="CA-2015-117961"/>
    <d v="2015-11-26T00:00:00"/>
    <n v="2015"/>
    <s v="November"/>
    <n v="26"/>
    <x v="1"/>
    <x v="323"/>
    <x v="323"/>
    <x v="1"/>
    <s v="United States"/>
    <s v="Leominster"/>
    <s v="Massachusetts"/>
    <n v="1453"/>
    <x v="3"/>
    <x v="1029"/>
    <x v="1"/>
    <x v="10"/>
    <x v="1020"/>
    <n v="10.95"/>
    <n v="3"/>
    <n v="0"/>
    <n v="5.1464999999999996"/>
  </r>
  <r>
    <x v="2032"/>
    <s v="CA-2016-128923"/>
    <d v="2016-12-09T00:00:00"/>
    <n v="2016"/>
    <s v="Desember"/>
    <n v="9"/>
    <x v="1"/>
    <x v="334"/>
    <x v="334"/>
    <x v="1"/>
    <s v="United States"/>
    <s v="Fort Worth"/>
    <s v="Texas"/>
    <n v="76106"/>
    <x v="2"/>
    <x v="707"/>
    <x v="1"/>
    <x v="10"/>
    <x v="706"/>
    <n v="9.3920000000000012"/>
    <n v="2"/>
    <n v="0.2"/>
    <n v="3.2871999999999999"/>
  </r>
  <r>
    <x v="2033"/>
    <s v="CA-2016-128923"/>
    <d v="2016-12-09T00:00:00"/>
    <n v="2016"/>
    <s v="Desember"/>
    <n v="9"/>
    <x v="1"/>
    <x v="334"/>
    <x v="334"/>
    <x v="1"/>
    <s v="United States"/>
    <s v="Fort Worth"/>
    <s v="Texas"/>
    <n v="76106"/>
    <x v="2"/>
    <x v="1132"/>
    <x v="1"/>
    <x v="6"/>
    <x v="1120"/>
    <n v="9.3280000000000012"/>
    <n v="1"/>
    <n v="0.2"/>
    <n v="0.8162000000000007"/>
  </r>
  <r>
    <x v="2034"/>
    <s v="CA-2017-162481"/>
    <d v="2017-09-25T00:00:00"/>
    <n v="2017"/>
    <s v="September"/>
    <n v="25"/>
    <x v="1"/>
    <x v="564"/>
    <x v="564"/>
    <x v="0"/>
    <s v="United States"/>
    <s v="Rochester"/>
    <s v="Minnesota"/>
    <n v="55901"/>
    <x v="2"/>
    <x v="863"/>
    <x v="1"/>
    <x v="8"/>
    <x v="857"/>
    <n v="8.26"/>
    <n v="2"/>
    <n v="0"/>
    <n v="3.8822000000000001"/>
  </r>
  <r>
    <x v="2035"/>
    <s v="CA-2017-162481"/>
    <d v="2017-09-25T00:00:00"/>
    <n v="2017"/>
    <s v="September"/>
    <n v="25"/>
    <x v="1"/>
    <x v="564"/>
    <x v="564"/>
    <x v="0"/>
    <s v="United States"/>
    <s v="Rochester"/>
    <s v="Minnesota"/>
    <n v="55901"/>
    <x v="2"/>
    <x v="51"/>
    <x v="0"/>
    <x v="1"/>
    <x v="51"/>
    <n v="269.96999999999997"/>
    <n v="3"/>
    <n v="0"/>
    <n v="51.294299999999964"/>
  </r>
  <r>
    <x v="2036"/>
    <s v="CA-2015-119214"/>
    <d v="2015-01-23T00:00:00"/>
    <n v="2015"/>
    <s v="Januari"/>
    <n v="23"/>
    <x v="1"/>
    <x v="194"/>
    <x v="194"/>
    <x v="2"/>
    <s v="United States"/>
    <s v="Bozeman"/>
    <s v="Montana"/>
    <n v="59715"/>
    <x v="1"/>
    <x v="364"/>
    <x v="1"/>
    <x v="10"/>
    <x v="364"/>
    <n v="29.04"/>
    <n v="3"/>
    <n v="0"/>
    <n v="13.9392"/>
  </r>
  <r>
    <x v="2037"/>
    <s v="CA-2015-119214"/>
    <d v="2015-01-23T00:00:00"/>
    <n v="2015"/>
    <s v="Januari"/>
    <n v="23"/>
    <x v="1"/>
    <x v="194"/>
    <x v="194"/>
    <x v="2"/>
    <s v="United States"/>
    <s v="Bozeman"/>
    <s v="Montana"/>
    <n v="59715"/>
    <x v="1"/>
    <x v="1100"/>
    <x v="1"/>
    <x v="2"/>
    <x v="1089"/>
    <n v="14.62"/>
    <n v="2"/>
    <n v="0"/>
    <n v="6.8713999999999995"/>
  </r>
  <r>
    <x v="2038"/>
    <s v="CA-2015-122287"/>
    <d v="2015-06-18T00:00:00"/>
    <n v="2015"/>
    <s v="Juni"/>
    <n v="18"/>
    <x v="1"/>
    <x v="381"/>
    <x v="381"/>
    <x v="2"/>
    <s v="United States"/>
    <s v="Peoria"/>
    <s v="Arizona"/>
    <n v="85345"/>
    <x v="1"/>
    <x v="1223"/>
    <x v="1"/>
    <x v="10"/>
    <x v="1207"/>
    <n v="11.952000000000002"/>
    <n v="3"/>
    <n v="0.2"/>
    <n v="4.3326000000000002"/>
  </r>
  <r>
    <x v="2039"/>
    <s v="CA-2015-122287"/>
    <d v="2015-06-18T00:00:00"/>
    <n v="2015"/>
    <s v="Juni"/>
    <n v="18"/>
    <x v="1"/>
    <x v="381"/>
    <x v="381"/>
    <x v="2"/>
    <s v="United States"/>
    <s v="Peoria"/>
    <s v="Arizona"/>
    <n v="85345"/>
    <x v="1"/>
    <x v="870"/>
    <x v="1"/>
    <x v="8"/>
    <x v="864"/>
    <n v="4.5360000000000014"/>
    <n v="7"/>
    <n v="0.7"/>
    <n v="-3.3263999999999996"/>
  </r>
  <r>
    <x v="2040"/>
    <s v="CA-2015-122287"/>
    <d v="2015-06-18T00:00:00"/>
    <n v="2015"/>
    <s v="Juni"/>
    <n v="18"/>
    <x v="1"/>
    <x v="381"/>
    <x v="381"/>
    <x v="2"/>
    <s v="United States"/>
    <s v="Peoria"/>
    <s v="Arizona"/>
    <n v="85345"/>
    <x v="1"/>
    <x v="785"/>
    <x v="1"/>
    <x v="8"/>
    <x v="784"/>
    <n v="9.1560000000000006"/>
    <n v="2"/>
    <n v="0.7"/>
    <n v="-6.1039999999999974"/>
  </r>
  <r>
    <x v="2041"/>
    <s v="CA-2015-122287"/>
    <d v="2015-06-18T00:00:00"/>
    <n v="2015"/>
    <s v="Juni"/>
    <n v="18"/>
    <x v="1"/>
    <x v="381"/>
    <x v="381"/>
    <x v="2"/>
    <s v="United States"/>
    <s v="Peoria"/>
    <s v="Arizona"/>
    <n v="85345"/>
    <x v="1"/>
    <x v="1155"/>
    <x v="0"/>
    <x v="5"/>
    <x v="1143"/>
    <n v="75.36"/>
    <n v="5"/>
    <n v="0.2"/>
    <n v="20.724000000000007"/>
  </r>
  <r>
    <x v="2042"/>
    <s v="CA-2015-104493"/>
    <d v="2015-10-02T00:00:00"/>
    <n v="2015"/>
    <s v="Oktober"/>
    <n v="2"/>
    <x v="1"/>
    <x v="182"/>
    <x v="182"/>
    <x v="1"/>
    <s v="United States"/>
    <s v="San Diego"/>
    <s v="California"/>
    <n v="92105"/>
    <x v="1"/>
    <x v="1224"/>
    <x v="1"/>
    <x v="8"/>
    <x v="1208"/>
    <n v="57.504000000000005"/>
    <n v="6"/>
    <n v="0.2"/>
    <n v="20.1264"/>
  </r>
  <r>
    <x v="2043"/>
    <s v="US-2017-158946"/>
    <d v="2017-11-18T00:00:00"/>
    <n v="2017"/>
    <s v="November"/>
    <n v="18"/>
    <x v="1"/>
    <x v="478"/>
    <x v="478"/>
    <x v="1"/>
    <s v="United States"/>
    <s v="Lakewood"/>
    <s v="Ohio"/>
    <n v="44107"/>
    <x v="3"/>
    <x v="924"/>
    <x v="1"/>
    <x v="6"/>
    <x v="916"/>
    <n v="38.864000000000004"/>
    <n v="7"/>
    <n v="0.2"/>
    <n v="7.7728000000000002"/>
  </r>
  <r>
    <x v="2044"/>
    <s v="CA-2014-129168"/>
    <d v="2014-08-17T00:00:00"/>
    <n v="2014"/>
    <s v="Agustus"/>
    <n v="17"/>
    <x v="1"/>
    <x v="10"/>
    <x v="10"/>
    <x v="1"/>
    <s v="United States"/>
    <s v="Houston"/>
    <s v="Texas"/>
    <n v="77095"/>
    <x v="2"/>
    <x v="988"/>
    <x v="1"/>
    <x v="10"/>
    <x v="981"/>
    <n v="15.552000000000003"/>
    <n v="3"/>
    <n v="0.2"/>
    <n v="5.4432"/>
  </r>
  <r>
    <x v="2045"/>
    <s v="CA-2016-131835"/>
    <d v="2016-07-17T00:00:00"/>
    <n v="2016"/>
    <s v="Juli"/>
    <n v="17"/>
    <x v="1"/>
    <x v="565"/>
    <x v="565"/>
    <x v="1"/>
    <s v="United States"/>
    <s v="Perth Amboy"/>
    <s v="New Jersey"/>
    <n v="8861"/>
    <x v="3"/>
    <x v="723"/>
    <x v="1"/>
    <x v="9"/>
    <x v="722"/>
    <n v="162.63999999999999"/>
    <n v="2"/>
    <n v="0"/>
    <n v="45.539199999999994"/>
  </r>
  <r>
    <x v="2046"/>
    <s v="CA-2016-131835"/>
    <d v="2016-07-17T00:00:00"/>
    <n v="2016"/>
    <s v="Juli"/>
    <n v="17"/>
    <x v="1"/>
    <x v="565"/>
    <x v="565"/>
    <x v="1"/>
    <s v="United States"/>
    <s v="Perth Amboy"/>
    <s v="New Jersey"/>
    <n v="8861"/>
    <x v="3"/>
    <x v="256"/>
    <x v="2"/>
    <x v="7"/>
    <x v="257"/>
    <n v="597"/>
    <n v="3"/>
    <n v="0"/>
    <n v="280.59000000000003"/>
  </r>
  <r>
    <x v="2047"/>
    <s v="CA-2016-131835"/>
    <d v="2016-07-17T00:00:00"/>
    <n v="2016"/>
    <s v="Juli"/>
    <n v="17"/>
    <x v="1"/>
    <x v="565"/>
    <x v="565"/>
    <x v="1"/>
    <s v="United States"/>
    <s v="Perth Amboy"/>
    <s v="New Jersey"/>
    <n v="8861"/>
    <x v="3"/>
    <x v="417"/>
    <x v="1"/>
    <x v="10"/>
    <x v="417"/>
    <n v="55.48"/>
    <n v="1"/>
    <n v="0"/>
    <n v="26.630399999999998"/>
  </r>
  <r>
    <x v="2048"/>
    <s v="CA-2015-142237"/>
    <d v="2015-07-11T00:00:00"/>
    <n v="2015"/>
    <s v="Juli"/>
    <n v="11"/>
    <x v="2"/>
    <x v="242"/>
    <x v="242"/>
    <x v="0"/>
    <s v="United States"/>
    <s v="Philadelphia"/>
    <s v="Pennsylvania"/>
    <n v="19134"/>
    <x v="3"/>
    <x v="28"/>
    <x v="0"/>
    <x v="5"/>
    <x v="28"/>
    <n v="289.80000000000007"/>
    <n v="7"/>
    <n v="0.2"/>
    <n v="36.224999999999966"/>
  </r>
  <r>
    <x v="2049"/>
    <s v="CA-2015-142237"/>
    <d v="2015-07-11T00:00:00"/>
    <n v="2015"/>
    <s v="Juli"/>
    <n v="11"/>
    <x v="2"/>
    <x v="242"/>
    <x v="242"/>
    <x v="0"/>
    <s v="United States"/>
    <s v="Philadelphia"/>
    <s v="Pennsylvania"/>
    <n v="19134"/>
    <x v="3"/>
    <x v="757"/>
    <x v="1"/>
    <x v="8"/>
    <x v="755"/>
    <n v="2.5020000000000002"/>
    <n v="3"/>
    <n v="0.7"/>
    <n v="-2.0015999999999998"/>
  </r>
  <r>
    <x v="2050"/>
    <s v="CA-2015-142237"/>
    <d v="2015-07-11T00:00:00"/>
    <n v="2015"/>
    <s v="Juli"/>
    <n v="11"/>
    <x v="2"/>
    <x v="242"/>
    <x v="242"/>
    <x v="0"/>
    <s v="United States"/>
    <s v="Philadelphia"/>
    <s v="Pennsylvania"/>
    <n v="19134"/>
    <x v="3"/>
    <x v="806"/>
    <x v="1"/>
    <x v="8"/>
    <x v="804"/>
    <n v="6.4800000000000013"/>
    <n v="4"/>
    <n v="0.7"/>
    <n v="-4.7519999999999989"/>
  </r>
  <r>
    <x v="2051"/>
    <s v="CA-2015-142237"/>
    <d v="2015-07-11T00:00:00"/>
    <n v="2015"/>
    <s v="Juli"/>
    <n v="11"/>
    <x v="2"/>
    <x v="242"/>
    <x v="242"/>
    <x v="0"/>
    <s v="United States"/>
    <s v="Philadelphia"/>
    <s v="Pennsylvania"/>
    <n v="19134"/>
    <x v="3"/>
    <x v="1225"/>
    <x v="0"/>
    <x v="1"/>
    <x v="1209"/>
    <n v="341.48799999999994"/>
    <n v="8"/>
    <n v="0.3"/>
    <n v="-73.175999999999988"/>
  </r>
  <r>
    <x v="2052"/>
    <s v="CA-2015-142237"/>
    <d v="2015-07-11T00:00:00"/>
    <n v="2015"/>
    <s v="Juli"/>
    <n v="11"/>
    <x v="2"/>
    <x v="242"/>
    <x v="242"/>
    <x v="0"/>
    <s v="United States"/>
    <s v="Philadelphia"/>
    <s v="Pennsylvania"/>
    <n v="19134"/>
    <x v="3"/>
    <x v="324"/>
    <x v="1"/>
    <x v="6"/>
    <x v="324"/>
    <n v="11.12"/>
    <n v="5"/>
    <n v="0.2"/>
    <n v="0.83399999999999963"/>
  </r>
  <r>
    <x v="2053"/>
    <s v="CA-2015-142237"/>
    <d v="2015-07-11T00:00:00"/>
    <n v="2015"/>
    <s v="Juli"/>
    <n v="11"/>
    <x v="2"/>
    <x v="242"/>
    <x v="242"/>
    <x v="0"/>
    <s v="United States"/>
    <s v="Philadelphia"/>
    <s v="Pennsylvania"/>
    <n v="19134"/>
    <x v="3"/>
    <x v="1226"/>
    <x v="0"/>
    <x v="5"/>
    <x v="1210"/>
    <n v="25.344000000000001"/>
    <n v="6"/>
    <n v="0.2"/>
    <n v="3.4847999999999981"/>
  </r>
  <r>
    <x v="2054"/>
    <s v="CA-2016-136434"/>
    <d v="2016-12-01T00:00:00"/>
    <n v="2016"/>
    <s v="Desember"/>
    <n v="1"/>
    <x v="1"/>
    <x v="502"/>
    <x v="502"/>
    <x v="0"/>
    <s v="United States"/>
    <s v="Richmond"/>
    <s v="Indiana"/>
    <n v="47374"/>
    <x v="2"/>
    <x v="1137"/>
    <x v="0"/>
    <x v="5"/>
    <x v="1125"/>
    <n v="17.309999999999999"/>
    <n v="3"/>
    <n v="0"/>
    <n v="5.1929999999999996"/>
  </r>
  <r>
    <x v="2055"/>
    <s v="CA-2017-120376"/>
    <d v="2017-12-22T00:00:00"/>
    <n v="2017"/>
    <s v="Desember"/>
    <n v="22"/>
    <x v="2"/>
    <x v="236"/>
    <x v="236"/>
    <x v="0"/>
    <s v="United States"/>
    <s v="Detroit"/>
    <s v="Michigan"/>
    <n v="48227"/>
    <x v="2"/>
    <x v="1227"/>
    <x v="2"/>
    <x v="11"/>
    <x v="1211"/>
    <n v="199.95000000000002"/>
    <n v="5"/>
    <n v="0"/>
    <n v="63.983999999999988"/>
  </r>
  <r>
    <x v="2056"/>
    <s v="CA-2017-120376"/>
    <d v="2017-12-22T00:00:00"/>
    <n v="2017"/>
    <s v="Desember"/>
    <n v="22"/>
    <x v="2"/>
    <x v="236"/>
    <x v="236"/>
    <x v="0"/>
    <s v="United States"/>
    <s v="Detroit"/>
    <s v="Michigan"/>
    <n v="48227"/>
    <x v="2"/>
    <x v="629"/>
    <x v="0"/>
    <x v="1"/>
    <x v="629"/>
    <n v="1586.6899999999998"/>
    <n v="7"/>
    <n v="0"/>
    <n v="412.5394"/>
  </r>
  <r>
    <x v="2057"/>
    <s v="CA-2017-120376"/>
    <d v="2017-12-22T00:00:00"/>
    <n v="2017"/>
    <s v="Desember"/>
    <n v="22"/>
    <x v="2"/>
    <x v="236"/>
    <x v="236"/>
    <x v="0"/>
    <s v="United States"/>
    <s v="Detroit"/>
    <s v="Michigan"/>
    <n v="48227"/>
    <x v="2"/>
    <x v="106"/>
    <x v="2"/>
    <x v="11"/>
    <x v="106"/>
    <n v="84.99"/>
    <n v="1"/>
    <n v="0"/>
    <n v="30.596399999999996"/>
  </r>
  <r>
    <x v="2058"/>
    <s v="CA-2017-120376"/>
    <d v="2017-12-22T00:00:00"/>
    <n v="2017"/>
    <s v="Desember"/>
    <n v="22"/>
    <x v="2"/>
    <x v="236"/>
    <x v="236"/>
    <x v="0"/>
    <s v="United States"/>
    <s v="Detroit"/>
    <s v="Michigan"/>
    <n v="48227"/>
    <x v="2"/>
    <x v="121"/>
    <x v="0"/>
    <x v="3"/>
    <x v="121"/>
    <n v="411.8"/>
    <n v="2"/>
    <n v="0"/>
    <n v="70.005999999999972"/>
  </r>
  <r>
    <x v="2059"/>
    <s v="CA-2014-106439"/>
    <d v="2014-10-31T00:00:00"/>
    <n v="2014"/>
    <s v="Oktober"/>
    <n v="31"/>
    <x v="1"/>
    <x v="55"/>
    <x v="55"/>
    <x v="1"/>
    <s v="United States"/>
    <s v="Los Angeles"/>
    <s v="California"/>
    <n v="90049"/>
    <x v="1"/>
    <x v="1228"/>
    <x v="1"/>
    <x v="13"/>
    <x v="128"/>
    <n v="11.34"/>
    <n v="3"/>
    <n v="0"/>
    <n v="5.2164000000000001"/>
  </r>
  <r>
    <x v="2060"/>
    <s v="CA-2014-106439"/>
    <d v="2014-10-31T00:00:00"/>
    <n v="2014"/>
    <s v="Oktober"/>
    <n v="31"/>
    <x v="1"/>
    <x v="55"/>
    <x v="55"/>
    <x v="1"/>
    <s v="United States"/>
    <s v="Los Angeles"/>
    <s v="California"/>
    <n v="90049"/>
    <x v="1"/>
    <x v="1229"/>
    <x v="1"/>
    <x v="4"/>
    <x v="1212"/>
    <n v="80.3"/>
    <n v="5"/>
    <n v="0"/>
    <n v="20.877999999999997"/>
  </r>
  <r>
    <x v="2061"/>
    <s v="CA-2014-106439"/>
    <d v="2014-10-31T00:00:00"/>
    <n v="2014"/>
    <s v="Oktober"/>
    <n v="31"/>
    <x v="1"/>
    <x v="55"/>
    <x v="55"/>
    <x v="1"/>
    <s v="United States"/>
    <s v="Los Angeles"/>
    <s v="California"/>
    <n v="90049"/>
    <x v="1"/>
    <x v="1230"/>
    <x v="1"/>
    <x v="8"/>
    <x v="1213"/>
    <n v="15.968000000000002"/>
    <n v="2"/>
    <n v="0.2"/>
    <n v="5.3891999999999989"/>
  </r>
  <r>
    <x v="2062"/>
    <s v="CA-2014-106439"/>
    <d v="2014-10-31T00:00:00"/>
    <n v="2014"/>
    <s v="Oktober"/>
    <n v="31"/>
    <x v="1"/>
    <x v="55"/>
    <x v="55"/>
    <x v="1"/>
    <s v="United States"/>
    <s v="Los Angeles"/>
    <s v="California"/>
    <n v="90049"/>
    <x v="1"/>
    <x v="1231"/>
    <x v="1"/>
    <x v="10"/>
    <x v="1214"/>
    <n v="64.740000000000009"/>
    <n v="13"/>
    <n v="0"/>
    <n v="30.427800000000005"/>
  </r>
  <r>
    <x v="2063"/>
    <s v="CA-2014-106439"/>
    <d v="2014-10-31T00:00:00"/>
    <n v="2014"/>
    <s v="Oktober"/>
    <n v="31"/>
    <x v="1"/>
    <x v="55"/>
    <x v="55"/>
    <x v="1"/>
    <s v="United States"/>
    <s v="Los Angeles"/>
    <s v="California"/>
    <n v="90049"/>
    <x v="1"/>
    <x v="1232"/>
    <x v="1"/>
    <x v="8"/>
    <x v="1215"/>
    <n v="19.295999999999999"/>
    <n v="3"/>
    <n v="0.2"/>
    <n v="6.0299999999999994"/>
  </r>
  <r>
    <x v="2064"/>
    <s v="CA-2014-106439"/>
    <d v="2014-10-31T00:00:00"/>
    <n v="2014"/>
    <s v="Oktober"/>
    <n v="31"/>
    <x v="1"/>
    <x v="55"/>
    <x v="55"/>
    <x v="1"/>
    <s v="United States"/>
    <s v="Los Angeles"/>
    <s v="California"/>
    <n v="90049"/>
    <x v="1"/>
    <x v="537"/>
    <x v="1"/>
    <x v="4"/>
    <x v="537"/>
    <n v="405.64"/>
    <n v="4"/>
    <n v="0"/>
    <n v="12.169199999999989"/>
  </r>
  <r>
    <x v="2065"/>
    <s v="CA-2014-106439"/>
    <d v="2014-10-31T00:00:00"/>
    <n v="2014"/>
    <s v="Oktober"/>
    <n v="31"/>
    <x v="1"/>
    <x v="55"/>
    <x v="55"/>
    <x v="1"/>
    <s v="United States"/>
    <s v="Los Angeles"/>
    <s v="California"/>
    <n v="90049"/>
    <x v="1"/>
    <x v="1225"/>
    <x v="0"/>
    <x v="1"/>
    <x v="1209"/>
    <n v="146.352"/>
    <n v="3"/>
    <n v="0.2"/>
    <n v="-9.1470000000000056"/>
  </r>
  <r>
    <x v="2066"/>
    <s v="CA-2014-106439"/>
    <d v="2014-10-31T00:00:00"/>
    <n v="2014"/>
    <s v="Oktober"/>
    <n v="31"/>
    <x v="1"/>
    <x v="55"/>
    <x v="55"/>
    <x v="1"/>
    <s v="United States"/>
    <s v="Los Angeles"/>
    <s v="California"/>
    <n v="90049"/>
    <x v="1"/>
    <x v="1130"/>
    <x v="2"/>
    <x v="11"/>
    <x v="1118"/>
    <n v="251.91"/>
    <n v="9"/>
    <n v="0"/>
    <n v="47.862899999999982"/>
  </r>
  <r>
    <x v="2067"/>
    <s v="CA-2014-106439"/>
    <d v="2014-10-31T00:00:00"/>
    <n v="2014"/>
    <s v="Oktober"/>
    <n v="31"/>
    <x v="1"/>
    <x v="55"/>
    <x v="55"/>
    <x v="1"/>
    <s v="United States"/>
    <s v="Los Angeles"/>
    <s v="California"/>
    <n v="90049"/>
    <x v="1"/>
    <x v="1024"/>
    <x v="1"/>
    <x v="6"/>
    <x v="1015"/>
    <n v="12.39"/>
    <n v="3"/>
    <n v="0"/>
    <n v="3.7169999999999996"/>
  </r>
  <r>
    <x v="2068"/>
    <s v="CA-2015-133452"/>
    <d v="2015-04-13T00:00:00"/>
    <n v="2015"/>
    <s v="April"/>
    <n v="13"/>
    <x v="1"/>
    <x v="233"/>
    <x v="233"/>
    <x v="0"/>
    <s v="United States"/>
    <s v="Pomona"/>
    <s v="California"/>
    <n v="91767"/>
    <x v="1"/>
    <x v="1233"/>
    <x v="2"/>
    <x v="11"/>
    <x v="1216"/>
    <n v="199.96"/>
    <n v="4"/>
    <n v="0"/>
    <n v="69.98599999999999"/>
  </r>
  <r>
    <x v="2069"/>
    <s v="CA-2015-133452"/>
    <d v="2015-04-13T00:00:00"/>
    <n v="2015"/>
    <s v="April"/>
    <n v="13"/>
    <x v="1"/>
    <x v="233"/>
    <x v="233"/>
    <x v="0"/>
    <s v="United States"/>
    <s v="Pomona"/>
    <s v="California"/>
    <n v="91767"/>
    <x v="1"/>
    <x v="1234"/>
    <x v="0"/>
    <x v="3"/>
    <x v="1217"/>
    <n v="710.83200000000011"/>
    <n v="3"/>
    <n v="0.2"/>
    <n v="-97.739399999999989"/>
  </r>
  <r>
    <x v="2070"/>
    <s v="CA-2016-146521"/>
    <d v="2016-07-21T00:00:00"/>
    <n v="2016"/>
    <s v="Juli"/>
    <n v="21"/>
    <x v="0"/>
    <x v="566"/>
    <x v="566"/>
    <x v="1"/>
    <s v="United States"/>
    <s v="Philadelphia"/>
    <s v="Pennsylvania"/>
    <n v="19134"/>
    <x v="3"/>
    <x v="625"/>
    <x v="1"/>
    <x v="8"/>
    <x v="625"/>
    <n v="1.9410000000000003"/>
    <n v="1"/>
    <n v="0.7"/>
    <n v="-1.294"/>
  </r>
  <r>
    <x v="2071"/>
    <s v="US-2017-110996"/>
    <d v="2017-11-20T00:00:00"/>
    <n v="2017"/>
    <s v="November"/>
    <n v="20"/>
    <x v="1"/>
    <x v="567"/>
    <x v="567"/>
    <x v="0"/>
    <s v="United States"/>
    <s v="Ontario"/>
    <s v="California"/>
    <n v="91761"/>
    <x v="1"/>
    <x v="367"/>
    <x v="0"/>
    <x v="1"/>
    <x v="368"/>
    <n v="283.92"/>
    <n v="5"/>
    <n v="0.2"/>
    <n v="-46.137000000000029"/>
  </r>
  <r>
    <x v="2072"/>
    <s v="CA-2016-129693"/>
    <d v="2016-11-26T00:00:00"/>
    <n v="2016"/>
    <s v="November"/>
    <n v="26"/>
    <x v="1"/>
    <x v="568"/>
    <x v="568"/>
    <x v="1"/>
    <s v="United States"/>
    <s v="Seattle"/>
    <s v="Washington"/>
    <n v="98105"/>
    <x v="1"/>
    <x v="1203"/>
    <x v="1"/>
    <x v="8"/>
    <x v="1188"/>
    <n v="7.3120000000000012"/>
    <n v="2"/>
    <n v="0.2"/>
    <n v="2.5591999999999997"/>
  </r>
  <r>
    <x v="2073"/>
    <s v="CA-2017-122504"/>
    <d v="2017-11-07T00:00:00"/>
    <n v="2017"/>
    <s v="November"/>
    <n v="7"/>
    <x v="0"/>
    <x v="489"/>
    <x v="489"/>
    <x v="2"/>
    <s v="United States"/>
    <s v="Brentwood"/>
    <s v="California"/>
    <n v="94513"/>
    <x v="1"/>
    <x v="1235"/>
    <x v="2"/>
    <x v="11"/>
    <x v="1218"/>
    <n v="59.97"/>
    <n v="3"/>
    <n v="0"/>
    <n v="13.793099999999999"/>
  </r>
  <r>
    <x v="2074"/>
    <s v="CA-2017-122504"/>
    <d v="2017-11-07T00:00:00"/>
    <n v="2017"/>
    <s v="November"/>
    <n v="7"/>
    <x v="0"/>
    <x v="489"/>
    <x v="489"/>
    <x v="2"/>
    <s v="United States"/>
    <s v="Brentwood"/>
    <s v="California"/>
    <n v="94513"/>
    <x v="1"/>
    <x v="1236"/>
    <x v="2"/>
    <x v="7"/>
    <x v="1219"/>
    <n v="761.5440000000001"/>
    <n v="7"/>
    <n v="0.2"/>
    <n v="66.635100000000023"/>
  </r>
  <r>
    <x v="2075"/>
    <s v="CA-2014-131051"/>
    <d v="2014-12-01T00:00:00"/>
    <n v="2014"/>
    <s v="Desember"/>
    <n v="1"/>
    <x v="1"/>
    <x v="309"/>
    <x v="309"/>
    <x v="0"/>
    <s v="United States"/>
    <s v="San Francisco"/>
    <s v="California"/>
    <n v="94122"/>
    <x v="1"/>
    <x v="275"/>
    <x v="0"/>
    <x v="5"/>
    <x v="275"/>
    <n v="58.199999999999996"/>
    <n v="3"/>
    <n v="0"/>
    <n v="28.517999999999994"/>
  </r>
  <r>
    <x v="2076"/>
    <s v="CA-2017-140676"/>
    <d v="2017-09-12T00:00:00"/>
    <n v="2017"/>
    <s v="September"/>
    <n v="12"/>
    <x v="2"/>
    <x v="569"/>
    <x v="569"/>
    <x v="0"/>
    <s v="United States"/>
    <s v="Baltimore"/>
    <s v="Maryland"/>
    <n v="21215"/>
    <x v="3"/>
    <x v="226"/>
    <x v="1"/>
    <x v="10"/>
    <x v="227"/>
    <n v="39.900000000000006"/>
    <n v="5"/>
    <n v="0"/>
    <n v="19.950000000000003"/>
  </r>
  <r>
    <x v="2077"/>
    <s v="CA-2017-140676"/>
    <d v="2017-09-12T00:00:00"/>
    <n v="2017"/>
    <s v="September"/>
    <n v="12"/>
    <x v="2"/>
    <x v="569"/>
    <x v="569"/>
    <x v="0"/>
    <s v="United States"/>
    <s v="Baltimore"/>
    <s v="Maryland"/>
    <n v="21215"/>
    <x v="3"/>
    <x v="95"/>
    <x v="1"/>
    <x v="9"/>
    <x v="95"/>
    <n v="90.86"/>
    <n v="7"/>
    <n v="0"/>
    <n v="26.349399999999992"/>
  </r>
  <r>
    <x v="2078"/>
    <s v="CA-2017-140676"/>
    <d v="2017-09-12T00:00:00"/>
    <n v="2017"/>
    <s v="September"/>
    <n v="12"/>
    <x v="2"/>
    <x v="569"/>
    <x v="569"/>
    <x v="0"/>
    <s v="United States"/>
    <s v="Baltimore"/>
    <s v="Maryland"/>
    <n v="21215"/>
    <x v="3"/>
    <x v="274"/>
    <x v="1"/>
    <x v="10"/>
    <x v="274"/>
    <n v="94.85"/>
    <n v="5"/>
    <n v="0"/>
    <n v="45.527999999999992"/>
  </r>
  <r>
    <x v="2079"/>
    <s v="CA-2015-120103"/>
    <d v="2015-12-24T00:00:00"/>
    <n v="2015"/>
    <s v="Desember"/>
    <n v="24"/>
    <x v="1"/>
    <x v="333"/>
    <x v="333"/>
    <x v="0"/>
    <s v="United States"/>
    <s v="Phoenix"/>
    <s v="Arizona"/>
    <n v="85023"/>
    <x v="1"/>
    <x v="1237"/>
    <x v="1"/>
    <x v="10"/>
    <x v="1220"/>
    <n v="106.232"/>
    <n v="7"/>
    <n v="0.2"/>
    <n v="37.181199999999997"/>
  </r>
  <r>
    <x v="2080"/>
    <s v="CA-2015-120103"/>
    <d v="2015-12-24T00:00:00"/>
    <n v="2015"/>
    <s v="Desember"/>
    <n v="24"/>
    <x v="1"/>
    <x v="333"/>
    <x v="333"/>
    <x v="0"/>
    <s v="United States"/>
    <s v="Phoenix"/>
    <s v="Arizona"/>
    <n v="85023"/>
    <x v="1"/>
    <x v="599"/>
    <x v="2"/>
    <x v="7"/>
    <x v="599"/>
    <n v="111.98399999999999"/>
    <n v="2"/>
    <n v="0.2"/>
    <n v="11.198400000000003"/>
  </r>
  <r>
    <x v="2081"/>
    <s v="CA-2015-120103"/>
    <d v="2015-12-24T00:00:00"/>
    <n v="2015"/>
    <s v="Desember"/>
    <n v="24"/>
    <x v="1"/>
    <x v="333"/>
    <x v="333"/>
    <x v="0"/>
    <s v="United States"/>
    <s v="Phoenix"/>
    <s v="Arizona"/>
    <n v="85023"/>
    <x v="1"/>
    <x v="763"/>
    <x v="0"/>
    <x v="5"/>
    <x v="762"/>
    <n v="7.7120000000000006"/>
    <n v="2"/>
    <n v="0.2"/>
    <n v="1.7352000000000005"/>
  </r>
  <r>
    <x v="2082"/>
    <s v="CA-2017-104647"/>
    <d v="2017-02-23T00:00:00"/>
    <n v="2017"/>
    <s v="Februari"/>
    <n v="23"/>
    <x v="1"/>
    <x v="242"/>
    <x v="242"/>
    <x v="0"/>
    <s v="United States"/>
    <s v="Los Angeles"/>
    <s v="California"/>
    <n v="90008"/>
    <x v="1"/>
    <x v="910"/>
    <x v="1"/>
    <x v="10"/>
    <x v="902"/>
    <n v="37.44"/>
    <n v="6"/>
    <n v="0"/>
    <n v="16.847999999999999"/>
  </r>
  <r>
    <x v="2083"/>
    <s v="CA-2014-110352"/>
    <d v="2014-11-23T00:00:00"/>
    <n v="2014"/>
    <s v="November"/>
    <n v="23"/>
    <x v="1"/>
    <x v="525"/>
    <x v="525"/>
    <x v="2"/>
    <s v="United States"/>
    <s v="Houston"/>
    <s v="Texas"/>
    <n v="77036"/>
    <x v="2"/>
    <x v="429"/>
    <x v="1"/>
    <x v="2"/>
    <x v="429"/>
    <n v="23.680000000000003"/>
    <n v="2"/>
    <n v="0.2"/>
    <n v="8.879999999999999"/>
  </r>
  <r>
    <x v="2084"/>
    <s v="CA-2016-140501"/>
    <d v="2016-06-23T00:00:00"/>
    <n v="2016"/>
    <s v="Juni"/>
    <n v="23"/>
    <x v="1"/>
    <x v="5"/>
    <x v="5"/>
    <x v="0"/>
    <s v="United States"/>
    <s v="New York City"/>
    <s v="New York"/>
    <n v="10009"/>
    <x v="3"/>
    <x v="580"/>
    <x v="1"/>
    <x v="2"/>
    <x v="580"/>
    <n v="122.12"/>
    <n v="4"/>
    <n v="0"/>
    <n v="56.175200000000004"/>
  </r>
  <r>
    <x v="2085"/>
    <s v="CA-2016-140501"/>
    <d v="2016-06-23T00:00:00"/>
    <n v="2016"/>
    <s v="Juni"/>
    <n v="23"/>
    <x v="1"/>
    <x v="5"/>
    <x v="5"/>
    <x v="0"/>
    <s v="United States"/>
    <s v="New York City"/>
    <s v="New York"/>
    <n v="10009"/>
    <x v="3"/>
    <x v="1238"/>
    <x v="1"/>
    <x v="2"/>
    <x v="1221"/>
    <n v="18.45"/>
    <n v="5"/>
    <n v="0"/>
    <n v="8.6715"/>
  </r>
  <r>
    <x v="2086"/>
    <s v="CA-2016-140501"/>
    <d v="2016-06-23T00:00:00"/>
    <n v="2016"/>
    <s v="Juni"/>
    <n v="23"/>
    <x v="1"/>
    <x v="5"/>
    <x v="5"/>
    <x v="0"/>
    <s v="United States"/>
    <s v="New York City"/>
    <s v="New York"/>
    <n v="10009"/>
    <x v="3"/>
    <x v="391"/>
    <x v="1"/>
    <x v="4"/>
    <x v="392"/>
    <n v="324.90000000000003"/>
    <n v="5"/>
    <n v="0"/>
    <n v="38.988000000000014"/>
  </r>
  <r>
    <x v="2087"/>
    <s v="CA-2016-140501"/>
    <d v="2016-06-23T00:00:00"/>
    <n v="2016"/>
    <s v="Juni"/>
    <n v="23"/>
    <x v="1"/>
    <x v="5"/>
    <x v="5"/>
    <x v="0"/>
    <s v="United States"/>
    <s v="New York City"/>
    <s v="New York"/>
    <n v="10009"/>
    <x v="3"/>
    <x v="1158"/>
    <x v="1"/>
    <x v="10"/>
    <x v="1146"/>
    <n v="146.72999999999999"/>
    <n v="3"/>
    <n v="0"/>
    <n v="68.963099999999997"/>
  </r>
  <r>
    <x v="2088"/>
    <s v="CA-2016-140501"/>
    <d v="2016-06-23T00:00:00"/>
    <n v="2016"/>
    <s v="Juni"/>
    <n v="23"/>
    <x v="1"/>
    <x v="5"/>
    <x v="5"/>
    <x v="0"/>
    <s v="United States"/>
    <s v="New York City"/>
    <s v="New York"/>
    <n v="10009"/>
    <x v="3"/>
    <x v="1239"/>
    <x v="1"/>
    <x v="13"/>
    <x v="1222"/>
    <n v="3.96"/>
    <n v="2"/>
    <n v="0"/>
    <n v="1.4651999999999998"/>
  </r>
  <r>
    <x v="2089"/>
    <s v="CA-2015-139290"/>
    <d v="2015-10-26T00:00:00"/>
    <n v="2015"/>
    <s v="Oktober"/>
    <n v="26"/>
    <x v="1"/>
    <x v="199"/>
    <x v="199"/>
    <x v="1"/>
    <s v="United States"/>
    <s v="Rancho Cucamonga"/>
    <s v="California"/>
    <n v="91730"/>
    <x v="1"/>
    <x v="1240"/>
    <x v="1"/>
    <x v="2"/>
    <x v="1223"/>
    <n v="5.76"/>
    <n v="2"/>
    <n v="0"/>
    <n v="2.6495999999999995"/>
  </r>
  <r>
    <x v="2090"/>
    <s v="CA-2017-166142"/>
    <d v="2017-07-15T00:00:00"/>
    <n v="2017"/>
    <s v="Juli"/>
    <n v="15"/>
    <x v="1"/>
    <x v="570"/>
    <x v="570"/>
    <x v="0"/>
    <s v="United States"/>
    <s v="Wilmington"/>
    <s v="Delaware"/>
    <n v="19805"/>
    <x v="3"/>
    <x v="608"/>
    <x v="1"/>
    <x v="8"/>
    <x v="608"/>
    <n v="26.549999999999997"/>
    <n v="3"/>
    <n v="0"/>
    <n v="13.009499999999999"/>
  </r>
  <r>
    <x v="2091"/>
    <s v="CA-2017-166142"/>
    <d v="2017-07-15T00:00:00"/>
    <n v="2017"/>
    <s v="Juli"/>
    <n v="15"/>
    <x v="1"/>
    <x v="570"/>
    <x v="570"/>
    <x v="0"/>
    <s v="United States"/>
    <s v="Wilmington"/>
    <s v="Delaware"/>
    <n v="19805"/>
    <x v="3"/>
    <x v="1116"/>
    <x v="0"/>
    <x v="3"/>
    <x v="1104"/>
    <n v="310.44300000000004"/>
    <n v="3"/>
    <n v="0.3"/>
    <n v="-48.783900000000031"/>
  </r>
  <r>
    <x v="2092"/>
    <s v="CA-2014-145926"/>
    <d v="2014-11-17T00:00:00"/>
    <n v="2014"/>
    <s v="November"/>
    <n v="17"/>
    <x v="1"/>
    <x v="88"/>
    <x v="88"/>
    <x v="2"/>
    <s v="United States"/>
    <s v="Moorhead"/>
    <s v="Minnesota"/>
    <n v="56560"/>
    <x v="2"/>
    <x v="992"/>
    <x v="0"/>
    <x v="1"/>
    <x v="984"/>
    <n v="479.90000000000003"/>
    <n v="5"/>
    <n v="0"/>
    <n v="81.58299999999997"/>
  </r>
  <r>
    <x v="2093"/>
    <s v="CA-2015-149678"/>
    <d v="2015-04-13T00:00:00"/>
    <n v="2015"/>
    <s v="April"/>
    <n v="13"/>
    <x v="0"/>
    <x v="497"/>
    <x v="497"/>
    <x v="0"/>
    <s v="United States"/>
    <s v="Farmington"/>
    <s v="New Mexico"/>
    <n v="87401"/>
    <x v="1"/>
    <x v="505"/>
    <x v="1"/>
    <x v="14"/>
    <x v="505"/>
    <n v="12.88"/>
    <n v="1"/>
    <n v="0"/>
    <n v="0.38640000000000008"/>
  </r>
  <r>
    <x v="2094"/>
    <s v="US-2015-164357"/>
    <d v="2015-11-25T00:00:00"/>
    <n v="2015"/>
    <s v="November"/>
    <n v="25"/>
    <x v="1"/>
    <x v="11"/>
    <x v="11"/>
    <x v="0"/>
    <s v="United States"/>
    <s v="Wilmington"/>
    <s v="North Carolina"/>
    <n v="28403"/>
    <x v="0"/>
    <x v="1241"/>
    <x v="1"/>
    <x v="6"/>
    <x v="1224"/>
    <n v="13.120000000000001"/>
    <n v="5"/>
    <n v="0.2"/>
    <n v="1.4759999999999982"/>
  </r>
  <r>
    <x v="2095"/>
    <s v="US-2016-146570"/>
    <d v="2016-05-15T00:00:00"/>
    <n v="2016"/>
    <s v="Mei"/>
    <n v="15"/>
    <x v="1"/>
    <x v="17"/>
    <x v="17"/>
    <x v="2"/>
    <s v="United States"/>
    <s v="Jackson"/>
    <s v="Mississippi"/>
    <n v="39212"/>
    <x v="0"/>
    <x v="1242"/>
    <x v="1"/>
    <x v="8"/>
    <x v="1225"/>
    <n v="511.84"/>
    <n v="8"/>
    <n v="0"/>
    <n v="240.56479999999999"/>
  </r>
  <r>
    <x v="2096"/>
    <s v="US-2016-146570"/>
    <d v="2016-05-15T00:00:00"/>
    <n v="2016"/>
    <s v="Mei"/>
    <n v="15"/>
    <x v="1"/>
    <x v="17"/>
    <x v="17"/>
    <x v="2"/>
    <s v="United States"/>
    <s v="Jackson"/>
    <s v="Mississippi"/>
    <n v="39212"/>
    <x v="0"/>
    <x v="1243"/>
    <x v="1"/>
    <x v="6"/>
    <x v="1226"/>
    <n v="91.96"/>
    <n v="4"/>
    <n v="0"/>
    <n v="25.748800000000003"/>
  </r>
  <r>
    <x v="2097"/>
    <s v="US-2016-146570"/>
    <d v="2016-05-15T00:00:00"/>
    <n v="2016"/>
    <s v="Mei"/>
    <n v="15"/>
    <x v="1"/>
    <x v="17"/>
    <x v="17"/>
    <x v="2"/>
    <s v="United States"/>
    <s v="Jackson"/>
    <s v="Mississippi"/>
    <n v="39212"/>
    <x v="0"/>
    <x v="449"/>
    <x v="1"/>
    <x v="6"/>
    <x v="449"/>
    <n v="8.34"/>
    <n v="3"/>
    <n v="0"/>
    <n v="2.1683999999999997"/>
  </r>
  <r>
    <x v="2098"/>
    <s v="CA-2017-124401"/>
    <d v="2017-09-07T00:00:00"/>
    <n v="2017"/>
    <s v="September"/>
    <n v="7"/>
    <x v="1"/>
    <x v="76"/>
    <x v="76"/>
    <x v="0"/>
    <s v="United States"/>
    <s v="Portland"/>
    <s v="Oregon"/>
    <n v="97206"/>
    <x v="1"/>
    <x v="953"/>
    <x v="1"/>
    <x v="4"/>
    <x v="946"/>
    <n v="37.68"/>
    <n v="3"/>
    <n v="0.2"/>
    <n v="2.3550000000000022"/>
  </r>
  <r>
    <x v="2099"/>
    <s v="CA-2017-124401"/>
    <d v="2017-09-07T00:00:00"/>
    <n v="2017"/>
    <s v="September"/>
    <n v="7"/>
    <x v="1"/>
    <x v="76"/>
    <x v="76"/>
    <x v="0"/>
    <s v="United States"/>
    <s v="Portland"/>
    <s v="Oregon"/>
    <n v="97206"/>
    <x v="1"/>
    <x v="1135"/>
    <x v="2"/>
    <x v="11"/>
    <x v="1123"/>
    <n v="279.94400000000002"/>
    <n v="7"/>
    <n v="0.2"/>
    <n v="80.48390000000002"/>
  </r>
  <r>
    <x v="2100"/>
    <s v="US-2014-140116"/>
    <d v="2014-03-10T00:00:00"/>
    <n v="2014"/>
    <s v="Maret"/>
    <n v="10"/>
    <x v="1"/>
    <x v="409"/>
    <x v="409"/>
    <x v="0"/>
    <s v="United States"/>
    <s v="Denver"/>
    <s v="Colorado"/>
    <n v="80219"/>
    <x v="1"/>
    <x v="1244"/>
    <x v="1"/>
    <x v="4"/>
    <x v="1227"/>
    <n v="636.40800000000013"/>
    <n v="3"/>
    <n v="0.2"/>
    <n v="-15.910200000000088"/>
  </r>
  <r>
    <x v="2101"/>
    <s v="US-2014-140116"/>
    <d v="2014-03-10T00:00:00"/>
    <n v="2014"/>
    <s v="Maret"/>
    <n v="10"/>
    <x v="1"/>
    <x v="409"/>
    <x v="409"/>
    <x v="0"/>
    <s v="United States"/>
    <s v="Denver"/>
    <s v="Colorado"/>
    <n v="80219"/>
    <x v="1"/>
    <x v="1062"/>
    <x v="1"/>
    <x v="6"/>
    <x v="1051"/>
    <n v="83.168000000000006"/>
    <n v="4"/>
    <n v="0.2"/>
    <n v="9.3563999999999936"/>
  </r>
  <r>
    <x v="2102"/>
    <s v="CA-2014-123295"/>
    <d v="2014-07-18T00:00:00"/>
    <n v="2014"/>
    <s v="Juli"/>
    <n v="18"/>
    <x v="3"/>
    <x v="571"/>
    <x v="571"/>
    <x v="2"/>
    <s v="United States"/>
    <s v="Tucson"/>
    <s v="Arizona"/>
    <n v="85705"/>
    <x v="1"/>
    <x v="394"/>
    <x v="0"/>
    <x v="1"/>
    <x v="395"/>
    <n v="259.13600000000002"/>
    <n v="4"/>
    <n v="0.2"/>
    <n v="-25.913599999999988"/>
  </r>
  <r>
    <x v="2103"/>
    <s v="CA-2017-167101"/>
    <d v="2017-03-24T00:00:00"/>
    <n v="2017"/>
    <s v="Maret"/>
    <n v="24"/>
    <x v="0"/>
    <x v="312"/>
    <x v="312"/>
    <x v="1"/>
    <s v="United States"/>
    <s v="New York City"/>
    <s v="New York"/>
    <n v="10009"/>
    <x v="3"/>
    <x v="447"/>
    <x v="1"/>
    <x v="10"/>
    <x v="1228"/>
    <n v="221.92"/>
    <n v="4"/>
    <n v="0"/>
    <n v="106.52159999999999"/>
  </r>
  <r>
    <x v="2104"/>
    <s v="CA-2017-167101"/>
    <d v="2017-03-24T00:00:00"/>
    <n v="2017"/>
    <s v="Maret"/>
    <n v="24"/>
    <x v="0"/>
    <x v="312"/>
    <x v="312"/>
    <x v="1"/>
    <s v="United States"/>
    <s v="New York City"/>
    <s v="New York"/>
    <n v="10009"/>
    <x v="3"/>
    <x v="197"/>
    <x v="2"/>
    <x v="11"/>
    <x v="198"/>
    <n v="26"/>
    <n v="2"/>
    <n v="0"/>
    <n v="11.7"/>
  </r>
  <r>
    <x v="2105"/>
    <s v="US-2014-167633"/>
    <d v="2014-09-30T00:00:00"/>
    <n v="2014"/>
    <s v="September"/>
    <n v="30"/>
    <x v="1"/>
    <x v="572"/>
    <x v="572"/>
    <x v="0"/>
    <s v="United States"/>
    <s v="Boynton Beach"/>
    <s v="Florida"/>
    <n v="33437"/>
    <x v="0"/>
    <x v="974"/>
    <x v="1"/>
    <x v="10"/>
    <x v="968"/>
    <n v="15.552000000000003"/>
    <n v="3"/>
    <n v="0.2"/>
    <n v="5.4432"/>
  </r>
  <r>
    <x v="2106"/>
    <s v="US-2014-152723"/>
    <d v="2014-09-26T00:00:00"/>
    <n v="2014"/>
    <s v="September"/>
    <n v="26"/>
    <x v="3"/>
    <x v="428"/>
    <x v="428"/>
    <x v="1"/>
    <s v="United States"/>
    <s v="Mesquite"/>
    <s v="Texas"/>
    <n v="75150"/>
    <x v="2"/>
    <x v="236"/>
    <x v="1"/>
    <x v="8"/>
    <x v="237"/>
    <n v="0.87599999999999978"/>
    <n v="1"/>
    <n v="0.8"/>
    <n v="-1.4016000000000002"/>
  </r>
  <r>
    <x v="2107"/>
    <s v="CA-2015-164882"/>
    <d v="2015-10-31T00:00:00"/>
    <n v="2015"/>
    <s v="Oktober"/>
    <n v="31"/>
    <x v="3"/>
    <x v="65"/>
    <x v="65"/>
    <x v="0"/>
    <s v="United States"/>
    <s v="Redlands"/>
    <s v="California"/>
    <n v="92374"/>
    <x v="1"/>
    <x v="368"/>
    <x v="1"/>
    <x v="10"/>
    <x v="369"/>
    <n v="19.98"/>
    <n v="1"/>
    <n v="0"/>
    <n v="9.3905999999999992"/>
  </r>
  <r>
    <x v="2108"/>
    <s v="CA-2015-164882"/>
    <d v="2015-10-31T00:00:00"/>
    <n v="2015"/>
    <s v="Oktober"/>
    <n v="31"/>
    <x v="3"/>
    <x v="65"/>
    <x v="65"/>
    <x v="0"/>
    <s v="United States"/>
    <s v="Redlands"/>
    <s v="California"/>
    <n v="92374"/>
    <x v="1"/>
    <x v="896"/>
    <x v="1"/>
    <x v="8"/>
    <x v="889"/>
    <n v="398.35199999999998"/>
    <n v="3"/>
    <n v="0.2"/>
    <n v="124.48499999999999"/>
  </r>
  <r>
    <x v="2109"/>
    <s v="CA-2015-164882"/>
    <d v="2015-10-31T00:00:00"/>
    <n v="2015"/>
    <s v="Oktober"/>
    <n v="31"/>
    <x v="3"/>
    <x v="65"/>
    <x v="65"/>
    <x v="0"/>
    <s v="United States"/>
    <s v="Redlands"/>
    <s v="California"/>
    <n v="92374"/>
    <x v="1"/>
    <x v="1245"/>
    <x v="1"/>
    <x v="6"/>
    <x v="1229"/>
    <n v="5.04"/>
    <n v="3"/>
    <n v="0"/>
    <n v="1.2599999999999998"/>
  </r>
  <r>
    <x v="2110"/>
    <s v="CA-2015-164882"/>
    <d v="2015-10-31T00:00:00"/>
    <n v="2015"/>
    <s v="Oktober"/>
    <n v="31"/>
    <x v="3"/>
    <x v="65"/>
    <x v="65"/>
    <x v="0"/>
    <s v="United States"/>
    <s v="Redlands"/>
    <s v="California"/>
    <n v="92374"/>
    <x v="1"/>
    <x v="203"/>
    <x v="1"/>
    <x v="13"/>
    <x v="204"/>
    <n v="17.450000000000003"/>
    <n v="5"/>
    <n v="0"/>
    <n v="8.0269999999999992"/>
  </r>
  <r>
    <x v="2111"/>
    <s v="CA-2015-164882"/>
    <d v="2015-10-31T00:00:00"/>
    <n v="2015"/>
    <s v="Oktober"/>
    <n v="31"/>
    <x v="3"/>
    <x v="65"/>
    <x v="65"/>
    <x v="0"/>
    <s v="United States"/>
    <s v="Redlands"/>
    <s v="California"/>
    <n v="92374"/>
    <x v="1"/>
    <x v="38"/>
    <x v="0"/>
    <x v="1"/>
    <x v="38"/>
    <n v="323.13600000000002"/>
    <n v="4"/>
    <n v="0.2"/>
    <n v="20.196000000000012"/>
  </r>
  <r>
    <x v="2112"/>
    <s v="CA-2015-164882"/>
    <d v="2015-10-31T00:00:00"/>
    <n v="2015"/>
    <s v="Oktober"/>
    <n v="31"/>
    <x v="3"/>
    <x v="65"/>
    <x v="65"/>
    <x v="0"/>
    <s v="United States"/>
    <s v="Redlands"/>
    <s v="California"/>
    <n v="92374"/>
    <x v="1"/>
    <x v="558"/>
    <x v="1"/>
    <x v="14"/>
    <x v="557"/>
    <n v="29.700000000000003"/>
    <n v="3"/>
    <n v="0"/>
    <n v="8.0190000000000001"/>
  </r>
  <r>
    <x v="2113"/>
    <s v="CA-2015-164882"/>
    <d v="2015-10-31T00:00:00"/>
    <n v="2015"/>
    <s v="Oktober"/>
    <n v="31"/>
    <x v="3"/>
    <x v="65"/>
    <x v="65"/>
    <x v="0"/>
    <s v="United States"/>
    <s v="Redlands"/>
    <s v="California"/>
    <n v="92374"/>
    <x v="1"/>
    <x v="1246"/>
    <x v="2"/>
    <x v="7"/>
    <x v="1230"/>
    <n v="1295.8400000000001"/>
    <n v="4"/>
    <n v="0.2"/>
    <n v="145.78199999999993"/>
  </r>
  <r>
    <x v="2114"/>
    <s v="CA-2015-164882"/>
    <d v="2015-10-31T00:00:00"/>
    <n v="2015"/>
    <s v="Oktober"/>
    <n v="31"/>
    <x v="3"/>
    <x v="65"/>
    <x v="65"/>
    <x v="0"/>
    <s v="United States"/>
    <s v="Redlands"/>
    <s v="California"/>
    <n v="92374"/>
    <x v="1"/>
    <x v="1247"/>
    <x v="1"/>
    <x v="4"/>
    <x v="1231"/>
    <n v="46.84"/>
    <n v="2"/>
    <n v="0"/>
    <n v="12.646799999999999"/>
  </r>
  <r>
    <x v="2115"/>
    <s v="CA-2015-164882"/>
    <d v="2015-10-31T00:00:00"/>
    <n v="2015"/>
    <s v="Oktober"/>
    <n v="31"/>
    <x v="3"/>
    <x v="65"/>
    <x v="65"/>
    <x v="0"/>
    <s v="United States"/>
    <s v="Redlands"/>
    <s v="California"/>
    <n v="92374"/>
    <x v="1"/>
    <x v="1248"/>
    <x v="0"/>
    <x v="0"/>
    <x v="1232"/>
    <n v="425.83300000000003"/>
    <n v="1"/>
    <n v="0.15"/>
    <n v="20.03919999999998"/>
  </r>
  <r>
    <x v="2116"/>
    <s v="CA-2015-159786"/>
    <d v="2015-10-12T00:00:00"/>
    <n v="2015"/>
    <s v="Oktober"/>
    <n v="12"/>
    <x v="0"/>
    <x v="343"/>
    <x v="343"/>
    <x v="0"/>
    <s v="United States"/>
    <s v="Rochester"/>
    <s v="New York"/>
    <n v="14609"/>
    <x v="3"/>
    <x v="1110"/>
    <x v="0"/>
    <x v="3"/>
    <x v="1099"/>
    <n v="209.67"/>
    <n v="1"/>
    <n v="0.4"/>
    <n v="-13.978000000000009"/>
  </r>
  <r>
    <x v="2117"/>
    <s v="CA-2016-130267"/>
    <d v="2016-09-19T00:00:00"/>
    <n v="2016"/>
    <s v="September"/>
    <n v="19"/>
    <x v="1"/>
    <x v="573"/>
    <x v="573"/>
    <x v="0"/>
    <s v="United States"/>
    <s v="Stockton"/>
    <s v="California"/>
    <n v="95207"/>
    <x v="1"/>
    <x v="393"/>
    <x v="1"/>
    <x v="10"/>
    <x v="394"/>
    <n v="159.88"/>
    <n v="7"/>
    <n v="0"/>
    <n v="73.544799999999995"/>
  </r>
  <r>
    <x v="2118"/>
    <s v="CA-2017-155460"/>
    <d v="2017-04-13T00:00:00"/>
    <n v="2017"/>
    <s v="April"/>
    <n v="13"/>
    <x v="2"/>
    <x v="338"/>
    <x v="338"/>
    <x v="1"/>
    <s v="United States"/>
    <s v="Seattle"/>
    <s v="Washington"/>
    <n v="98105"/>
    <x v="1"/>
    <x v="218"/>
    <x v="1"/>
    <x v="10"/>
    <x v="219"/>
    <n v="5.28"/>
    <n v="1"/>
    <n v="0"/>
    <n v="2.3759999999999999"/>
  </r>
  <r>
    <x v="2119"/>
    <s v="CA-2017-155460"/>
    <d v="2017-04-13T00:00:00"/>
    <n v="2017"/>
    <s v="April"/>
    <n v="13"/>
    <x v="2"/>
    <x v="338"/>
    <x v="338"/>
    <x v="1"/>
    <s v="United States"/>
    <s v="Seattle"/>
    <s v="Washington"/>
    <n v="98105"/>
    <x v="1"/>
    <x v="1188"/>
    <x v="1"/>
    <x v="8"/>
    <x v="1174"/>
    <n v="895.92"/>
    <n v="5"/>
    <n v="0.2"/>
    <n v="302.37299999999993"/>
  </r>
  <r>
    <x v="2120"/>
    <s v="US-2017-168690"/>
    <d v="2017-01-07T00:00:00"/>
    <n v="2017"/>
    <s v="Januari"/>
    <n v="7"/>
    <x v="1"/>
    <x v="465"/>
    <x v="465"/>
    <x v="0"/>
    <s v="United States"/>
    <s v="Ormond Beach"/>
    <s v="Florida"/>
    <n v="32174"/>
    <x v="0"/>
    <x v="744"/>
    <x v="1"/>
    <x v="8"/>
    <x v="742"/>
    <n v="2.8080000000000007"/>
    <n v="3"/>
    <n v="0.7"/>
    <n v="-1.9656000000000002"/>
  </r>
  <r>
    <x v="2121"/>
    <s v="CA-2017-158246"/>
    <d v="2017-11-09T00:00:00"/>
    <n v="2017"/>
    <s v="November"/>
    <n v="9"/>
    <x v="2"/>
    <x v="80"/>
    <x v="80"/>
    <x v="1"/>
    <s v="United States"/>
    <s v="Sunnyvale"/>
    <s v="California"/>
    <n v="94086"/>
    <x v="1"/>
    <x v="51"/>
    <x v="0"/>
    <x v="1"/>
    <x v="51"/>
    <n v="215.976"/>
    <n v="3"/>
    <n v="0.2"/>
    <n v="-2.6997000000000355"/>
  </r>
  <r>
    <x v="2122"/>
    <s v="CA-2017-167381"/>
    <d v="2017-09-22T00:00:00"/>
    <n v="2017"/>
    <s v="September"/>
    <n v="22"/>
    <x v="0"/>
    <x v="382"/>
    <x v="382"/>
    <x v="2"/>
    <s v="United States"/>
    <s v="Lansing"/>
    <s v="Michigan"/>
    <n v="48911"/>
    <x v="2"/>
    <x v="366"/>
    <x v="0"/>
    <x v="0"/>
    <x v="367"/>
    <n v="241.96"/>
    <n v="2"/>
    <n v="0"/>
    <n v="41.133199999999988"/>
  </r>
  <r>
    <x v="2123"/>
    <s v="CA-2017-167381"/>
    <d v="2017-09-22T00:00:00"/>
    <n v="2017"/>
    <s v="September"/>
    <n v="22"/>
    <x v="0"/>
    <x v="382"/>
    <x v="382"/>
    <x v="2"/>
    <s v="United States"/>
    <s v="Lansing"/>
    <s v="Michigan"/>
    <n v="48911"/>
    <x v="2"/>
    <x v="85"/>
    <x v="1"/>
    <x v="2"/>
    <x v="85"/>
    <n v="27.72"/>
    <n v="9"/>
    <n v="0"/>
    <n v="13.3056"/>
  </r>
  <r>
    <x v="2124"/>
    <s v="CA-2017-144862"/>
    <d v="2017-12-01T00:00:00"/>
    <n v="2017"/>
    <s v="Desember"/>
    <n v="1"/>
    <x v="1"/>
    <x v="382"/>
    <x v="382"/>
    <x v="2"/>
    <s v="United States"/>
    <s v="Philadelphia"/>
    <s v="Pennsylvania"/>
    <n v="19143"/>
    <x v="3"/>
    <x v="1249"/>
    <x v="1"/>
    <x v="12"/>
    <x v="1233"/>
    <n v="104.68000000000002"/>
    <n v="5"/>
    <n v="0.2"/>
    <n v="35.329499999999996"/>
  </r>
  <r>
    <x v="2125"/>
    <s v="CA-2017-144862"/>
    <d v="2017-12-01T00:00:00"/>
    <n v="2017"/>
    <s v="Desember"/>
    <n v="1"/>
    <x v="1"/>
    <x v="382"/>
    <x v="382"/>
    <x v="2"/>
    <s v="United States"/>
    <s v="Philadelphia"/>
    <s v="Pennsylvania"/>
    <n v="19143"/>
    <x v="3"/>
    <x v="1250"/>
    <x v="2"/>
    <x v="7"/>
    <x v="1234"/>
    <n v="62.957999999999998"/>
    <n v="7"/>
    <n v="0.4"/>
    <n v="9.4436999999999998"/>
  </r>
  <r>
    <x v="2126"/>
    <s v="CA-2014-126032"/>
    <d v="2014-06-23T00:00:00"/>
    <n v="2014"/>
    <s v="Juni"/>
    <n v="23"/>
    <x v="1"/>
    <x v="574"/>
    <x v="574"/>
    <x v="0"/>
    <s v="United States"/>
    <s v="Philadelphia"/>
    <s v="Pennsylvania"/>
    <n v="19143"/>
    <x v="3"/>
    <x v="357"/>
    <x v="2"/>
    <x v="11"/>
    <x v="357"/>
    <n v="86.376000000000005"/>
    <n v="3"/>
    <n v="0.2"/>
    <n v="1.079699999999999"/>
  </r>
  <r>
    <x v="2127"/>
    <s v="CA-2015-134859"/>
    <d v="2015-10-04T00:00:00"/>
    <n v="2015"/>
    <s v="Oktober"/>
    <n v="4"/>
    <x v="1"/>
    <x v="451"/>
    <x v="451"/>
    <x v="2"/>
    <s v="United States"/>
    <s v="Philadelphia"/>
    <s v="Pennsylvania"/>
    <n v="19134"/>
    <x v="3"/>
    <x v="1251"/>
    <x v="0"/>
    <x v="5"/>
    <x v="1235"/>
    <n v="64.944000000000003"/>
    <n v="3"/>
    <n v="0.2"/>
    <n v="6.4943999999999953"/>
  </r>
  <r>
    <x v="2128"/>
    <s v="CA-2015-134859"/>
    <d v="2015-10-04T00:00:00"/>
    <n v="2015"/>
    <s v="Oktober"/>
    <n v="4"/>
    <x v="1"/>
    <x v="451"/>
    <x v="451"/>
    <x v="2"/>
    <s v="United States"/>
    <s v="Philadelphia"/>
    <s v="Pennsylvania"/>
    <n v="19134"/>
    <x v="3"/>
    <x v="1004"/>
    <x v="1"/>
    <x v="10"/>
    <x v="996"/>
    <n v="20.736000000000004"/>
    <n v="4"/>
    <n v="0.2"/>
    <n v="7.2576000000000001"/>
  </r>
  <r>
    <x v="2129"/>
    <s v="US-2014-114188"/>
    <d v="2014-05-20T00:00:00"/>
    <n v="2014"/>
    <s v="Mei"/>
    <n v="20"/>
    <x v="0"/>
    <x v="575"/>
    <x v="575"/>
    <x v="1"/>
    <s v="United States"/>
    <s v="Dover"/>
    <s v="New Hampshire"/>
    <n v="3820"/>
    <x v="3"/>
    <x v="1252"/>
    <x v="1"/>
    <x v="9"/>
    <x v="1236"/>
    <n v="33.28"/>
    <n v="4"/>
    <n v="0"/>
    <n v="9.3184000000000005"/>
  </r>
  <r>
    <x v="2130"/>
    <s v="US-2014-114188"/>
    <d v="2014-05-20T00:00:00"/>
    <n v="2014"/>
    <s v="Mei"/>
    <n v="20"/>
    <x v="0"/>
    <x v="575"/>
    <x v="575"/>
    <x v="1"/>
    <s v="United States"/>
    <s v="Dover"/>
    <s v="New Hampshire"/>
    <n v="3820"/>
    <x v="3"/>
    <x v="1253"/>
    <x v="1"/>
    <x v="6"/>
    <x v="1237"/>
    <n v="38.520000000000003"/>
    <n v="9"/>
    <n v="0"/>
    <n v="11.9412"/>
  </r>
  <r>
    <x v="2131"/>
    <s v="US-2014-114188"/>
    <d v="2014-05-20T00:00:00"/>
    <n v="2014"/>
    <s v="Mei"/>
    <n v="20"/>
    <x v="0"/>
    <x v="575"/>
    <x v="575"/>
    <x v="1"/>
    <s v="United States"/>
    <s v="Dover"/>
    <s v="New Hampshire"/>
    <n v="3820"/>
    <x v="3"/>
    <x v="891"/>
    <x v="0"/>
    <x v="5"/>
    <x v="884"/>
    <n v="139.86000000000001"/>
    <n v="7"/>
    <n v="0"/>
    <n v="60.139800000000015"/>
  </r>
  <r>
    <x v="2132"/>
    <s v="CA-2015-156524"/>
    <d v="2015-11-20T00:00:00"/>
    <n v="2015"/>
    <s v="November"/>
    <n v="20"/>
    <x v="1"/>
    <x v="297"/>
    <x v="297"/>
    <x v="0"/>
    <s v="United States"/>
    <s v="New York City"/>
    <s v="New York"/>
    <n v="10011"/>
    <x v="3"/>
    <x v="1254"/>
    <x v="1"/>
    <x v="10"/>
    <x v="1238"/>
    <n v="19.649999999999999"/>
    <n v="3"/>
    <n v="0"/>
    <n v="9.0389999999999997"/>
  </r>
  <r>
    <x v="2133"/>
    <s v="CA-2015-122210"/>
    <d v="2015-11-30T00:00:00"/>
    <n v="2015"/>
    <s v="November"/>
    <n v="30"/>
    <x v="1"/>
    <x v="576"/>
    <x v="576"/>
    <x v="0"/>
    <s v="United States"/>
    <s v="Philadelphia"/>
    <s v="Pennsylvania"/>
    <n v="19134"/>
    <x v="3"/>
    <x v="13"/>
    <x v="1"/>
    <x v="8"/>
    <x v="13"/>
    <n v="152.99100000000001"/>
    <n v="3"/>
    <n v="0.7"/>
    <n v="-122.39280000000002"/>
  </r>
  <r>
    <x v="2134"/>
    <s v="CA-2015-122210"/>
    <d v="2015-11-30T00:00:00"/>
    <n v="2015"/>
    <s v="November"/>
    <n v="30"/>
    <x v="1"/>
    <x v="576"/>
    <x v="576"/>
    <x v="0"/>
    <s v="United States"/>
    <s v="Philadelphia"/>
    <s v="Pennsylvania"/>
    <n v="19134"/>
    <x v="3"/>
    <x v="969"/>
    <x v="1"/>
    <x v="13"/>
    <x v="962"/>
    <n v="10.584"/>
    <n v="7"/>
    <n v="0.2"/>
    <n v="-2.3813999999999993"/>
  </r>
  <r>
    <x v="2135"/>
    <s v="CA-2015-122210"/>
    <d v="2015-11-30T00:00:00"/>
    <n v="2015"/>
    <s v="November"/>
    <n v="30"/>
    <x v="1"/>
    <x v="576"/>
    <x v="576"/>
    <x v="0"/>
    <s v="United States"/>
    <s v="Philadelphia"/>
    <s v="Pennsylvania"/>
    <n v="19134"/>
    <x v="3"/>
    <x v="1255"/>
    <x v="2"/>
    <x v="7"/>
    <x v="1239"/>
    <n v="94.919999999999987"/>
    <n v="4"/>
    <n v="0.4"/>
    <n v="15.819999999999993"/>
  </r>
  <r>
    <x v="2136"/>
    <s v="CA-2015-156377"/>
    <d v="2015-12-31T00:00:00"/>
    <n v="2015"/>
    <s v="Desember"/>
    <n v="31"/>
    <x v="1"/>
    <x v="577"/>
    <x v="577"/>
    <x v="0"/>
    <s v="United States"/>
    <s v="Grand Prairie"/>
    <s v="Texas"/>
    <n v="75051"/>
    <x v="2"/>
    <x v="1256"/>
    <x v="0"/>
    <x v="5"/>
    <x v="1240"/>
    <n v="14.76"/>
    <n v="5"/>
    <n v="0.6"/>
    <n v="-11.439000000000004"/>
  </r>
  <r>
    <x v="2137"/>
    <s v="CA-2015-156377"/>
    <d v="2015-12-31T00:00:00"/>
    <n v="2015"/>
    <s v="Desember"/>
    <n v="31"/>
    <x v="1"/>
    <x v="577"/>
    <x v="577"/>
    <x v="0"/>
    <s v="United States"/>
    <s v="Grand Prairie"/>
    <s v="Texas"/>
    <n v="75051"/>
    <x v="2"/>
    <x v="1203"/>
    <x v="1"/>
    <x v="8"/>
    <x v="1188"/>
    <n v="3.6559999999999993"/>
    <n v="4"/>
    <n v="0.8"/>
    <n v="-5.8496000000000024"/>
  </r>
  <r>
    <x v="2138"/>
    <s v="US-2017-157896"/>
    <d v="2017-11-16T00:00:00"/>
    <n v="2017"/>
    <s v="November"/>
    <n v="16"/>
    <x v="3"/>
    <x v="558"/>
    <x v="558"/>
    <x v="0"/>
    <s v="United States"/>
    <s v="New York City"/>
    <s v="New York"/>
    <n v="10009"/>
    <x v="3"/>
    <x v="593"/>
    <x v="1"/>
    <x v="10"/>
    <x v="593"/>
    <n v="146.82"/>
    <n v="3"/>
    <n v="0"/>
    <n v="73.41"/>
  </r>
  <r>
    <x v="2139"/>
    <s v="CA-2014-159520"/>
    <d v="2014-06-06T00:00:00"/>
    <n v="2014"/>
    <s v="Juni"/>
    <n v="6"/>
    <x v="1"/>
    <x v="265"/>
    <x v="265"/>
    <x v="1"/>
    <s v="United States"/>
    <s v="Long Beach"/>
    <s v="New York"/>
    <n v="11561"/>
    <x v="3"/>
    <x v="350"/>
    <x v="1"/>
    <x v="8"/>
    <x v="350"/>
    <n v="149.54399999999998"/>
    <n v="9"/>
    <n v="0.2"/>
    <n v="50.471099999999993"/>
  </r>
  <r>
    <x v="2140"/>
    <s v="CA-2014-159520"/>
    <d v="2014-06-06T00:00:00"/>
    <n v="2014"/>
    <s v="Juni"/>
    <n v="6"/>
    <x v="1"/>
    <x v="265"/>
    <x v="265"/>
    <x v="1"/>
    <s v="United States"/>
    <s v="Long Beach"/>
    <s v="New York"/>
    <n v="11561"/>
    <x v="3"/>
    <x v="1257"/>
    <x v="1"/>
    <x v="14"/>
    <x v="1241"/>
    <n v="17.14"/>
    <n v="2"/>
    <n v="0"/>
    <n v="4.4564000000000004"/>
  </r>
  <r>
    <x v="2141"/>
    <s v="CA-2014-159520"/>
    <d v="2014-06-06T00:00:00"/>
    <n v="2014"/>
    <s v="Juni"/>
    <n v="6"/>
    <x v="1"/>
    <x v="265"/>
    <x v="265"/>
    <x v="1"/>
    <s v="United States"/>
    <s v="Long Beach"/>
    <s v="New York"/>
    <n v="11561"/>
    <x v="3"/>
    <x v="1258"/>
    <x v="0"/>
    <x v="3"/>
    <x v="1242"/>
    <n v="991.76400000000012"/>
    <n v="3"/>
    <n v="0.4"/>
    <n v="-347.11740000000009"/>
  </r>
  <r>
    <x v="2142"/>
    <s v="CA-2016-155481"/>
    <d v="2016-09-01T00:00:00"/>
    <n v="2016"/>
    <s v="September"/>
    <n v="1"/>
    <x v="1"/>
    <x v="158"/>
    <x v="158"/>
    <x v="1"/>
    <s v="United States"/>
    <s v="Philadelphia"/>
    <s v="Pennsylvania"/>
    <n v="19140"/>
    <x v="3"/>
    <x v="69"/>
    <x v="1"/>
    <x v="10"/>
    <x v="69"/>
    <n v="30.48"/>
    <n v="6"/>
    <n v="0.2"/>
    <n v="9.9059999999999988"/>
  </r>
  <r>
    <x v="2143"/>
    <s v="CA-2016-155481"/>
    <d v="2016-09-01T00:00:00"/>
    <n v="2016"/>
    <s v="September"/>
    <n v="1"/>
    <x v="1"/>
    <x v="158"/>
    <x v="158"/>
    <x v="1"/>
    <s v="United States"/>
    <s v="Philadelphia"/>
    <s v="Pennsylvania"/>
    <n v="19140"/>
    <x v="3"/>
    <x v="125"/>
    <x v="2"/>
    <x v="7"/>
    <x v="126"/>
    <n v="23.987999999999996"/>
    <n v="2"/>
    <n v="0.4"/>
    <n v="-4.7975999999999974"/>
  </r>
  <r>
    <x v="2144"/>
    <s v="CA-2016-155481"/>
    <d v="2016-09-01T00:00:00"/>
    <n v="2016"/>
    <s v="September"/>
    <n v="1"/>
    <x v="1"/>
    <x v="158"/>
    <x v="158"/>
    <x v="1"/>
    <s v="United States"/>
    <s v="Philadelphia"/>
    <s v="Pennsylvania"/>
    <n v="19140"/>
    <x v="3"/>
    <x v="127"/>
    <x v="1"/>
    <x v="13"/>
    <x v="128"/>
    <n v="16.687999999999999"/>
    <n v="7"/>
    <n v="0.2"/>
    <n v="5.4235999999999995"/>
  </r>
  <r>
    <x v="2145"/>
    <s v="US-2016-152051"/>
    <d v="2016-06-25T00:00:00"/>
    <n v="2016"/>
    <s v="Juni"/>
    <n v="25"/>
    <x v="1"/>
    <x v="378"/>
    <x v="378"/>
    <x v="1"/>
    <s v="United States"/>
    <s v="York"/>
    <s v="Pennsylvania"/>
    <n v="17403"/>
    <x v="3"/>
    <x v="228"/>
    <x v="0"/>
    <x v="1"/>
    <x v="229"/>
    <n v="422.05799999999994"/>
    <n v="3"/>
    <n v="0.3"/>
    <n v="-18.088200000000001"/>
  </r>
  <r>
    <x v="2146"/>
    <s v="US-2016-152051"/>
    <d v="2016-06-25T00:00:00"/>
    <n v="2016"/>
    <s v="Juni"/>
    <n v="25"/>
    <x v="1"/>
    <x v="378"/>
    <x v="378"/>
    <x v="1"/>
    <s v="United States"/>
    <s v="York"/>
    <s v="Pennsylvania"/>
    <n v="17403"/>
    <x v="3"/>
    <x v="132"/>
    <x v="1"/>
    <x v="8"/>
    <x v="133"/>
    <n v="38.088000000000001"/>
    <n v="4"/>
    <n v="0.7"/>
    <n v="-27.93119999999999"/>
  </r>
  <r>
    <x v="2147"/>
    <s v="US-2016-152051"/>
    <d v="2016-06-25T00:00:00"/>
    <n v="2016"/>
    <s v="Juni"/>
    <n v="25"/>
    <x v="1"/>
    <x v="378"/>
    <x v="378"/>
    <x v="1"/>
    <s v="United States"/>
    <s v="York"/>
    <s v="Pennsylvania"/>
    <n v="17403"/>
    <x v="3"/>
    <x v="45"/>
    <x v="1"/>
    <x v="4"/>
    <x v="45"/>
    <n v="254.35200000000003"/>
    <n v="6"/>
    <n v="0.2"/>
    <n v="-50.870400000000018"/>
  </r>
  <r>
    <x v="2148"/>
    <s v="CA-2014-141607"/>
    <d v="2014-12-12T00:00:00"/>
    <n v="2014"/>
    <s v="Desember"/>
    <n v="12"/>
    <x v="1"/>
    <x v="576"/>
    <x v="576"/>
    <x v="0"/>
    <s v="United States"/>
    <s v="Concord"/>
    <s v="California"/>
    <n v="94521"/>
    <x v="1"/>
    <x v="784"/>
    <x v="0"/>
    <x v="5"/>
    <x v="783"/>
    <n v="43.31"/>
    <n v="1"/>
    <n v="0"/>
    <n v="4.330999999999996"/>
  </r>
  <r>
    <x v="2149"/>
    <s v="CA-2017-102771"/>
    <d v="2017-03-31T00:00:00"/>
    <n v="2017"/>
    <s v="Maret"/>
    <n v="31"/>
    <x v="1"/>
    <x v="157"/>
    <x v="157"/>
    <x v="0"/>
    <s v="United States"/>
    <s v="New York City"/>
    <s v="New York"/>
    <n v="10035"/>
    <x v="3"/>
    <x v="1259"/>
    <x v="2"/>
    <x v="7"/>
    <x v="1243"/>
    <n v="84.949999999999989"/>
    <n v="5"/>
    <n v="0"/>
    <n v="22.086999999999996"/>
  </r>
  <r>
    <x v="2150"/>
    <s v="US-2017-139969"/>
    <d v="2017-11-19T00:00:00"/>
    <n v="2017"/>
    <s v="November"/>
    <n v="19"/>
    <x v="1"/>
    <x v="578"/>
    <x v="578"/>
    <x v="0"/>
    <s v="United States"/>
    <s v="College Station"/>
    <s v="Texas"/>
    <n v="77840"/>
    <x v="2"/>
    <x v="913"/>
    <x v="0"/>
    <x v="1"/>
    <x v="905"/>
    <n v="233.05799999999999"/>
    <n v="3"/>
    <n v="0.3"/>
    <n v="-53.270399999999995"/>
  </r>
  <r>
    <x v="2151"/>
    <s v="CA-2014-167360"/>
    <d v="2014-11-24T00:00:00"/>
    <n v="2014"/>
    <s v="November"/>
    <n v="24"/>
    <x v="0"/>
    <x v="579"/>
    <x v="579"/>
    <x v="0"/>
    <s v="United States"/>
    <s v="Saint Louis"/>
    <s v="Missouri"/>
    <n v="63116"/>
    <x v="2"/>
    <x v="404"/>
    <x v="2"/>
    <x v="11"/>
    <x v="405"/>
    <n v="111.79"/>
    <n v="7"/>
    <n v="0"/>
    <n v="43.598100000000002"/>
  </r>
  <r>
    <x v="2152"/>
    <s v="CA-2015-123505"/>
    <d v="2015-11-22T00:00:00"/>
    <n v="2015"/>
    <s v="November"/>
    <n v="22"/>
    <x v="1"/>
    <x v="481"/>
    <x v="481"/>
    <x v="0"/>
    <s v="United States"/>
    <s v="Quincy"/>
    <s v="Massachusetts"/>
    <n v="2169"/>
    <x v="3"/>
    <x v="1025"/>
    <x v="1"/>
    <x v="10"/>
    <x v="1016"/>
    <n v="14.940000000000001"/>
    <n v="3"/>
    <n v="0"/>
    <n v="7.0218000000000007"/>
  </r>
  <r>
    <x v="2153"/>
    <s v="CA-2016-117282"/>
    <d v="2016-07-14T00:00:00"/>
    <n v="2016"/>
    <s v="Juli"/>
    <n v="14"/>
    <x v="1"/>
    <x v="112"/>
    <x v="112"/>
    <x v="1"/>
    <s v="United States"/>
    <s v="New York City"/>
    <s v="New York"/>
    <n v="10009"/>
    <x v="3"/>
    <x v="608"/>
    <x v="1"/>
    <x v="8"/>
    <x v="608"/>
    <n v="14.16"/>
    <n v="2"/>
    <n v="0.2"/>
    <n v="5.133"/>
  </r>
  <r>
    <x v="2154"/>
    <s v="US-2016-120460"/>
    <d v="2016-04-30T00:00:00"/>
    <n v="2016"/>
    <s v="April"/>
    <n v="30"/>
    <x v="1"/>
    <x v="408"/>
    <x v="408"/>
    <x v="2"/>
    <s v="United States"/>
    <s v="Dallas"/>
    <s v="Texas"/>
    <n v="75081"/>
    <x v="2"/>
    <x v="1155"/>
    <x v="0"/>
    <x v="5"/>
    <x v="1143"/>
    <n v="22.608000000000001"/>
    <n v="3"/>
    <n v="0.6"/>
    <n v="-10.173599999999997"/>
  </r>
  <r>
    <x v="2155"/>
    <s v="CA-2016-111115"/>
    <d v="2016-07-25T00:00:00"/>
    <n v="2016"/>
    <s v="Juli"/>
    <n v="25"/>
    <x v="0"/>
    <x v="445"/>
    <x v="445"/>
    <x v="0"/>
    <s v="United States"/>
    <s v="Los Angeles"/>
    <s v="California"/>
    <n v="90032"/>
    <x v="1"/>
    <x v="294"/>
    <x v="1"/>
    <x v="13"/>
    <x v="294"/>
    <n v="21.48"/>
    <n v="6"/>
    <n v="0"/>
    <n v="10.74"/>
  </r>
  <r>
    <x v="2156"/>
    <s v="CA-2014-124646"/>
    <d v="2014-06-22T00:00:00"/>
    <n v="2014"/>
    <s v="Juni"/>
    <n v="22"/>
    <x v="2"/>
    <x v="231"/>
    <x v="231"/>
    <x v="0"/>
    <s v="United States"/>
    <s v="Minneapolis"/>
    <s v="Minnesota"/>
    <n v="55407"/>
    <x v="2"/>
    <x v="749"/>
    <x v="1"/>
    <x v="4"/>
    <x v="747"/>
    <n v="501.81000000000006"/>
    <n v="3"/>
    <n v="0"/>
    <n v="0"/>
  </r>
  <r>
    <x v="2157"/>
    <s v="CA-2014-124646"/>
    <d v="2014-06-22T00:00:00"/>
    <n v="2014"/>
    <s v="Juni"/>
    <n v="22"/>
    <x v="2"/>
    <x v="231"/>
    <x v="231"/>
    <x v="0"/>
    <s v="United States"/>
    <s v="Minneapolis"/>
    <s v="Minnesota"/>
    <n v="55407"/>
    <x v="2"/>
    <x v="398"/>
    <x v="1"/>
    <x v="4"/>
    <x v="399"/>
    <n v="161.94"/>
    <n v="3"/>
    <n v="0"/>
    <n v="9.716399999999993"/>
  </r>
  <r>
    <x v="2158"/>
    <s v="CA-2017-148166"/>
    <d v="2017-10-21T00:00:00"/>
    <n v="2017"/>
    <s v="Oktober"/>
    <n v="21"/>
    <x v="1"/>
    <x v="71"/>
    <x v="71"/>
    <x v="2"/>
    <s v="United States"/>
    <s v="Deltona"/>
    <s v="Florida"/>
    <n v="32725"/>
    <x v="0"/>
    <x v="1260"/>
    <x v="1"/>
    <x v="6"/>
    <x v="1244"/>
    <n v="17.856000000000002"/>
    <n v="4"/>
    <n v="0.2"/>
    <n v="2.0087999999999973"/>
  </r>
  <r>
    <x v="2159"/>
    <s v="CA-2016-159737"/>
    <d v="2016-09-03T00:00:00"/>
    <n v="2016"/>
    <s v="September"/>
    <n v="3"/>
    <x v="1"/>
    <x v="229"/>
    <x v="229"/>
    <x v="0"/>
    <s v="United States"/>
    <s v="Chicago"/>
    <s v="Illinois"/>
    <n v="60610"/>
    <x v="2"/>
    <x v="908"/>
    <x v="1"/>
    <x v="8"/>
    <x v="900"/>
    <n v="8.8079999999999981"/>
    <n v="3"/>
    <n v="0.8"/>
    <n v="-14.973600000000001"/>
  </r>
  <r>
    <x v="2160"/>
    <s v="CA-2016-141019"/>
    <d v="2016-05-14T00:00:00"/>
    <n v="2016"/>
    <s v="Mei"/>
    <n v="14"/>
    <x v="3"/>
    <x v="109"/>
    <x v="109"/>
    <x v="0"/>
    <s v="United States"/>
    <s v="Cincinnati"/>
    <s v="Ohio"/>
    <n v="45231"/>
    <x v="3"/>
    <x v="1071"/>
    <x v="0"/>
    <x v="5"/>
    <x v="1060"/>
    <n v="79.384000000000015"/>
    <n v="1"/>
    <n v="0.2"/>
    <n v="29.768999999999998"/>
  </r>
  <r>
    <x v="2161"/>
    <s v="CA-2016-101938"/>
    <d v="2016-01-07T00:00:00"/>
    <n v="2016"/>
    <s v="Januari"/>
    <n v="7"/>
    <x v="1"/>
    <x v="108"/>
    <x v="108"/>
    <x v="2"/>
    <s v="United States"/>
    <s v="Oakland"/>
    <s v="California"/>
    <n v="94601"/>
    <x v="1"/>
    <x v="1261"/>
    <x v="1"/>
    <x v="6"/>
    <x v="1245"/>
    <n v="34.58"/>
    <n v="1"/>
    <n v="0"/>
    <n v="10.028199999999998"/>
  </r>
  <r>
    <x v="2162"/>
    <s v="CA-2017-166296"/>
    <d v="2017-03-13T00:00:00"/>
    <n v="2017"/>
    <s v="Maret"/>
    <n v="13"/>
    <x v="1"/>
    <x v="580"/>
    <x v="580"/>
    <x v="2"/>
    <s v="United States"/>
    <s v="Manteca"/>
    <s v="California"/>
    <n v="95336"/>
    <x v="1"/>
    <x v="1078"/>
    <x v="1"/>
    <x v="10"/>
    <x v="1068"/>
    <n v="314.54999999999995"/>
    <n v="3"/>
    <n v="0"/>
    <n v="150.98399999999998"/>
  </r>
  <r>
    <x v="2163"/>
    <s v="CA-2016-154018"/>
    <d v="2016-10-13T00:00:00"/>
    <n v="2016"/>
    <s v="Oktober"/>
    <n v="13"/>
    <x v="1"/>
    <x v="66"/>
    <x v="66"/>
    <x v="0"/>
    <s v="United States"/>
    <s v="Laredo"/>
    <s v="Texas"/>
    <n v="78041"/>
    <x v="2"/>
    <x v="657"/>
    <x v="2"/>
    <x v="11"/>
    <x v="657"/>
    <n v="191.976"/>
    <n v="3"/>
    <n v="0.2"/>
    <n v="23.996999999999986"/>
  </r>
  <r>
    <x v="2164"/>
    <s v="CA-2016-154018"/>
    <d v="2016-10-13T00:00:00"/>
    <n v="2016"/>
    <s v="Oktober"/>
    <n v="13"/>
    <x v="1"/>
    <x v="66"/>
    <x v="66"/>
    <x v="0"/>
    <s v="United States"/>
    <s v="Laredo"/>
    <s v="Texas"/>
    <n v="78041"/>
    <x v="2"/>
    <x v="1262"/>
    <x v="1"/>
    <x v="10"/>
    <x v="1246"/>
    <n v="8.2880000000000003"/>
    <n v="2"/>
    <n v="0.2"/>
    <n v="3.0043999999999995"/>
  </r>
  <r>
    <x v="2165"/>
    <s v="CA-2016-154018"/>
    <d v="2016-10-13T00:00:00"/>
    <n v="2016"/>
    <s v="Oktober"/>
    <n v="13"/>
    <x v="1"/>
    <x v="66"/>
    <x v="66"/>
    <x v="0"/>
    <s v="United States"/>
    <s v="Laredo"/>
    <s v="Texas"/>
    <n v="78041"/>
    <x v="2"/>
    <x v="583"/>
    <x v="0"/>
    <x v="5"/>
    <x v="583"/>
    <n v="139.91999999999999"/>
    <n v="5"/>
    <n v="0.6"/>
    <n v="-150.41399999999999"/>
  </r>
  <r>
    <x v="2166"/>
    <s v="CA-2016-154018"/>
    <d v="2016-10-13T00:00:00"/>
    <n v="2016"/>
    <s v="Oktober"/>
    <n v="13"/>
    <x v="1"/>
    <x v="66"/>
    <x v="66"/>
    <x v="0"/>
    <s v="United States"/>
    <s v="Laredo"/>
    <s v="Texas"/>
    <n v="78041"/>
    <x v="2"/>
    <x v="1167"/>
    <x v="1"/>
    <x v="6"/>
    <x v="1154"/>
    <n v="15.872"/>
    <n v="1"/>
    <n v="0.2"/>
    <n v="1.1904000000000003"/>
  </r>
  <r>
    <x v="2167"/>
    <s v="CA-2016-154018"/>
    <d v="2016-10-13T00:00:00"/>
    <n v="2016"/>
    <s v="Oktober"/>
    <n v="13"/>
    <x v="1"/>
    <x v="66"/>
    <x v="66"/>
    <x v="0"/>
    <s v="United States"/>
    <s v="Laredo"/>
    <s v="Texas"/>
    <n v="78041"/>
    <x v="2"/>
    <x v="307"/>
    <x v="1"/>
    <x v="8"/>
    <x v="307"/>
    <n v="6.2859999999999987"/>
    <n v="7"/>
    <n v="0.8"/>
    <n v="-11.000500000000008"/>
  </r>
  <r>
    <x v="2168"/>
    <s v="CA-2017-117870"/>
    <d v="2017-01-27T00:00:00"/>
    <n v="2017"/>
    <s v="Januari"/>
    <n v="27"/>
    <x v="0"/>
    <x v="581"/>
    <x v="581"/>
    <x v="0"/>
    <s v="United States"/>
    <s v="Kent"/>
    <s v="Ohio"/>
    <n v="44240"/>
    <x v="3"/>
    <x v="512"/>
    <x v="1"/>
    <x v="6"/>
    <x v="512"/>
    <n v="14.015999999999998"/>
    <n v="3"/>
    <n v="0.2"/>
    <n v="1.7519999999999998"/>
  </r>
  <r>
    <x v="2169"/>
    <s v="CA-2017-117870"/>
    <d v="2017-01-27T00:00:00"/>
    <n v="2017"/>
    <s v="Januari"/>
    <n v="27"/>
    <x v="0"/>
    <x v="581"/>
    <x v="581"/>
    <x v="0"/>
    <s v="United States"/>
    <s v="Kent"/>
    <s v="Ohio"/>
    <n v="44240"/>
    <x v="3"/>
    <x v="701"/>
    <x v="2"/>
    <x v="11"/>
    <x v="701"/>
    <n v="71.975999999999999"/>
    <n v="3"/>
    <n v="0.2"/>
    <n v="-8.9970000000000034"/>
  </r>
  <r>
    <x v="2170"/>
    <s v="CA-2017-117870"/>
    <d v="2017-01-27T00:00:00"/>
    <n v="2017"/>
    <s v="Januari"/>
    <n v="27"/>
    <x v="0"/>
    <x v="581"/>
    <x v="581"/>
    <x v="0"/>
    <s v="United States"/>
    <s v="Kent"/>
    <s v="Ohio"/>
    <n v="44240"/>
    <x v="3"/>
    <x v="160"/>
    <x v="2"/>
    <x v="7"/>
    <x v="161"/>
    <n v="107.982"/>
    <n v="3"/>
    <n v="0.4"/>
    <n v="-26.995499999999993"/>
  </r>
  <r>
    <x v="2171"/>
    <s v="US-2017-137491"/>
    <d v="2017-11-19T00:00:00"/>
    <n v="2017"/>
    <s v="November"/>
    <n v="19"/>
    <x v="1"/>
    <x v="18"/>
    <x v="18"/>
    <x v="1"/>
    <s v="United States"/>
    <s v="San Angelo"/>
    <s v="Texas"/>
    <n v="76903"/>
    <x v="2"/>
    <x v="635"/>
    <x v="0"/>
    <x v="1"/>
    <x v="635"/>
    <n v="305.31200000000001"/>
    <n v="2"/>
    <n v="0.3"/>
    <n v="-8.7232000000000198"/>
  </r>
  <r>
    <x v="2172"/>
    <s v="CA-2014-152296"/>
    <d v="2014-08-01T00:00:00"/>
    <n v="2014"/>
    <s v="Agustus"/>
    <n v="1"/>
    <x v="2"/>
    <x v="582"/>
    <x v="582"/>
    <x v="0"/>
    <s v="United States"/>
    <s v="San Francisco"/>
    <s v="California"/>
    <n v="94122"/>
    <x v="1"/>
    <x v="1263"/>
    <x v="1"/>
    <x v="8"/>
    <x v="1247"/>
    <n v="19.752000000000002"/>
    <n v="3"/>
    <n v="0.2"/>
    <n v="6.9131999999999998"/>
  </r>
  <r>
    <x v="2173"/>
    <s v="CA-2016-112025"/>
    <d v="2016-07-30T00:00:00"/>
    <n v="2016"/>
    <s v="Juli"/>
    <n v="30"/>
    <x v="1"/>
    <x v="60"/>
    <x v="60"/>
    <x v="2"/>
    <s v="United States"/>
    <s v="Houston"/>
    <s v="Texas"/>
    <n v="77070"/>
    <x v="2"/>
    <x v="1087"/>
    <x v="1"/>
    <x v="8"/>
    <x v="1077"/>
    <n v="9.2639999999999976"/>
    <n v="3"/>
    <n v="0.8"/>
    <n v="-13.895999999999997"/>
  </r>
  <r>
    <x v="2174"/>
    <s v="CA-2015-132507"/>
    <d v="2015-07-30T00:00:00"/>
    <n v="2015"/>
    <s v="Juli"/>
    <n v="30"/>
    <x v="0"/>
    <x v="566"/>
    <x v="566"/>
    <x v="1"/>
    <s v="United States"/>
    <s v="Houston"/>
    <s v="Texas"/>
    <n v="77041"/>
    <x v="2"/>
    <x v="1220"/>
    <x v="1"/>
    <x v="4"/>
    <x v="1204"/>
    <n v="61.792000000000002"/>
    <n v="4"/>
    <n v="0.2"/>
    <n v="6.1792000000000016"/>
  </r>
  <r>
    <x v="2175"/>
    <s v="CA-2016-125738"/>
    <d v="2016-10-15T00:00:00"/>
    <n v="2016"/>
    <s v="Oktober"/>
    <n v="15"/>
    <x v="1"/>
    <x v="583"/>
    <x v="583"/>
    <x v="2"/>
    <s v="United States"/>
    <s v="Salt Lake City"/>
    <s v="Utah"/>
    <n v="84106"/>
    <x v="1"/>
    <x v="1264"/>
    <x v="1"/>
    <x v="10"/>
    <x v="1248"/>
    <n v="45.68"/>
    <n v="2"/>
    <n v="0"/>
    <n v="21.012799999999999"/>
  </r>
  <r>
    <x v="2176"/>
    <s v="CA-2016-125738"/>
    <d v="2016-10-15T00:00:00"/>
    <n v="2016"/>
    <s v="Oktober"/>
    <n v="15"/>
    <x v="1"/>
    <x v="583"/>
    <x v="583"/>
    <x v="2"/>
    <s v="United States"/>
    <s v="Salt Lake City"/>
    <s v="Utah"/>
    <n v="84106"/>
    <x v="1"/>
    <x v="1083"/>
    <x v="1"/>
    <x v="10"/>
    <x v="1073"/>
    <n v="60.12"/>
    <n v="9"/>
    <n v="0"/>
    <n v="28.857599999999998"/>
  </r>
  <r>
    <x v="2177"/>
    <s v="CA-2016-125738"/>
    <d v="2016-10-15T00:00:00"/>
    <n v="2016"/>
    <s v="Oktober"/>
    <n v="15"/>
    <x v="1"/>
    <x v="583"/>
    <x v="583"/>
    <x v="2"/>
    <s v="United States"/>
    <s v="Salt Lake City"/>
    <s v="Utah"/>
    <n v="84106"/>
    <x v="1"/>
    <x v="1124"/>
    <x v="1"/>
    <x v="8"/>
    <x v="1112"/>
    <n v="41.72"/>
    <n v="5"/>
    <n v="0.2"/>
    <n v="13.037499999999998"/>
  </r>
  <r>
    <x v="2178"/>
    <s v="CA-2016-125738"/>
    <d v="2016-10-15T00:00:00"/>
    <n v="2016"/>
    <s v="Oktober"/>
    <n v="15"/>
    <x v="1"/>
    <x v="583"/>
    <x v="583"/>
    <x v="2"/>
    <s v="United States"/>
    <s v="Salt Lake City"/>
    <s v="Utah"/>
    <n v="84106"/>
    <x v="1"/>
    <x v="422"/>
    <x v="1"/>
    <x v="10"/>
    <x v="422"/>
    <n v="71.599999999999994"/>
    <n v="8"/>
    <n v="0"/>
    <n v="32.935999999999993"/>
  </r>
  <r>
    <x v="2179"/>
    <s v="CA-2016-128818"/>
    <d v="2016-05-07T00:00:00"/>
    <n v="2016"/>
    <s v="Mei"/>
    <n v="7"/>
    <x v="1"/>
    <x v="170"/>
    <x v="170"/>
    <x v="0"/>
    <s v="United States"/>
    <s v="New York City"/>
    <s v="New York"/>
    <n v="10009"/>
    <x v="3"/>
    <x v="338"/>
    <x v="1"/>
    <x v="8"/>
    <x v="338"/>
    <n v="85.232000000000014"/>
    <n v="7"/>
    <n v="0.2"/>
    <n v="30.896599999999996"/>
  </r>
  <r>
    <x v="2180"/>
    <s v="CA-2016-128818"/>
    <d v="2016-05-07T00:00:00"/>
    <n v="2016"/>
    <s v="Mei"/>
    <n v="7"/>
    <x v="1"/>
    <x v="170"/>
    <x v="170"/>
    <x v="0"/>
    <s v="United States"/>
    <s v="New York City"/>
    <s v="New York"/>
    <n v="10009"/>
    <x v="3"/>
    <x v="429"/>
    <x v="1"/>
    <x v="2"/>
    <x v="429"/>
    <n v="44.400000000000006"/>
    <n v="3"/>
    <n v="0"/>
    <n v="22.200000000000003"/>
  </r>
  <r>
    <x v="2181"/>
    <s v="CA-2016-128818"/>
    <d v="2016-05-07T00:00:00"/>
    <n v="2016"/>
    <s v="Mei"/>
    <n v="7"/>
    <x v="1"/>
    <x v="170"/>
    <x v="170"/>
    <x v="0"/>
    <s v="United States"/>
    <s v="New York City"/>
    <s v="New York"/>
    <n v="10009"/>
    <x v="3"/>
    <x v="1265"/>
    <x v="0"/>
    <x v="1"/>
    <x v="1249"/>
    <n v="442.76400000000001"/>
    <n v="4"/>
    <n v="0.1"/>
    <n v="59.035200000000003"/>
  </r>
  <r>
    <x v="2182"/>
    <s v="CA-2016-128818"/>
    <d v="2016-05-07T00:00:00"/>
    <n v="2016"/>
    <s v="Mei"/>
    <n v="7"/>
    <x v="1"/>
    <x v="170"/>
    <x v="170"/>
    <x v="0"/>
    <s v="United States"/>
    <s v="New York City"/>
    <s v="New York"/>
    <n v="10009"/>
    <x v="3"/>
    <x v="1150"/>
    <x v="2"/>
    <x v="15"/>
    <x v="1138"/>
    <n v="3999.95"/>
    <n v="5"/>
    <n v="0"/>
    <n v="1159.9854999999998"/>
  </r>
  <r>
    <x v="2183"/>
    <s v="CA-2016-128818"/>
    <d v="2016-05-07T00:00:00"/>
    <n v="2016"/>
    <s v="Mei"/>
    <n v="7"/>
    <x v="1"/>
    <x v="170"/>
    <x v="170"/>
    <x v="0"/>
    <s v="United States"/>
    <s v="New York City"/>
    <s v="New York"/>
    <n v="10009"/>
    <x v="3"/>
    <x v="97"/>
    <x v="2"/>
    <x v="11"/>
    <x v="97"/>
    <n v="199.95000000000002"/>
    <n v="5"/>
    <n v="0"/>
    <n v="21.994499999999988"/>
  </r>
  <r>
    <x v="2184"/>
    <s v="CA-2016-128818"/>
    <d v="2016-05-07T00:00:00"/>
    <n v="2016"/>
    <s v="Mei"/>
    <n v="7"/>
    <x v="1"/>
    <x v="170"/>
    <x v="170"/>
    <x v="0"/>
    <s v="United States"/>
    <s v="New York City"/>
    <s v="New York"/>
    <n v="10009"/>
    <x v="3"/>
    <x v="740"/>
    <x v="0"/>
    <x v="5"/>
    <x v="222"/>
    <n v="63.68"/>
    <n v="8"/>
    <n v="0"/>
    <n v="28.019200000000005"/>
  </r>
  <r>
    <x v="2185"/>
    <s v="CA-2017-124576"/>
    <d v="2017-08-01T00:00:00"/>
    <n v="2017"/>
    <s v="Agustus"/>
    <n v="1"/>
    <x v="0"/>
    <x v="96"/>
    <x v="96"/>
    <x v="1"/>
    <s v="United States"/>
    <s v="Salinas"/>
    <s v="California"/>
    <n v="93905"/>
    <x v="1"/>
    <x v="141"/>
    <x v="1"/>
    <x v="8"/>
    <x v="142"/>
    <n v="54.896000000000008"/>
    <n v="2"/>
    <n v="0.2"/>
    <n v="18.5274"/>
  </r>
  <r>
    <x v="2186"/>
    <s v="CA-2016-101378"/>
    <d v="2016-07-14T00:00:00"/>
    <n v="2016"/>
    <s v="Juli"/>
    <n v="14"/>
    <x v="3"/>
    <x v="584"/>
    <x v="584"/>
    <x v="0"/>
    <s v="United States"/>
    <s v="Huntsville"/>
    <s v="Alabama"/>
    <n v="35810"/>
    <x v="0"/>
    <x v="174"/>
    <x v="2"/>
    <x v="11"/>
    <x v="175"/>
    <n v="29"/>
    <n v="2"/>
    <n v="0"/>
    <n v="7.25"/>
  </r>
  <r>
    <x v="2187"/>
    <s v="CA-2017-143063"/>
    <d v="2017-08-10T00:00:00"/>
    <n v="2017"/>
    <s v="Agustus"/>
    <n v="10"/>
    <x v="1"/>
    <x v="582"/>
    <x v="582"/>
    <x v="0"/>
    <s v="United States"/>
    <s v="Columbus"/>
    <s v="Indiana"/>
    <n v="47201"/>
    <x v="2"/>
    <x v="1040"/>
    <x v="1"/>
    <x v="12"/>
    <x v="153"/>
    <n v="70.08"/>
    <n v="6"/>
    <n v="0"/>
    <n v="35.04"/>
  </r>
  <r>
    <x v="2188"/>
    <s v="CA-2017-143063"/>
    <d v="2017-08-10T00:00:00"/>
    <n v="2017"/>
    <s v="Agustus"/>
    <n v="10"/>
    <x v="1"/>
    <x v="582"/>
    <x v="582"/>
    <x v="0"/>
    <s v="United States"/>
    <s v="Columbus"/>
    <s v="Indiana"/>
    <n v="47201"/>
    <x v="2"/>
    <x v="71"/>
    <x v="0"/>
    <x v="5"/>
    <x v="71"/>
    <n v="121.3"/>
    <n v="2"/>
    <n v="0"/>
    <n v="25.472999999999999"/>
  </r>
  <r>
    <x v="2189"/>
    <s v="CA-2017-143063"/>
    <d v="2017-08-10T00:00:00"/>
    <n v="2017"/>
    <s v="Agustus"/>
    <n v="10"/>
    <x v="1"/>
    <x v="582"/>
    <x v="582"/>
    <x v="0"/>
    <s v="United States"/>
    <s v="Columbus"/>
    <s v="Indiana"/>
    <n v="47201"/>
    <x v="2"/>
    <x v="297"/>
    <x v="2"/>
    <x v="7"/>
    <x v="297"/>
    <n v="1454.4900000000002"/>
    <n v="9"/>
    <n v="0"/>
    <n v="378.16740000000004"/>
  </r>
  <r>
    <x v="2190"/>
    <s v="CA-2016-118913"/>
    <d v="2016-06-25T00:00:00"/>
    <n v="2016"/>
    <s v="Juni"/>
    <n v="25"/>
    <x v="1"/>
    <x v="238"/>
    <x v="238"/>
    <x v="0"/>
    <s v="United States"/>
    <s v="Los Angeles"/>
    <s v="California"/>
    <n v="90049"/>
    <x v="1"/>
    <x v="1266"/>
    <x v="1"/>
    <x v="9"/>
    <x v="1250"/>
    <n v="60.81"/>
    <n v="3"/>
    <n v="0"/>
    <n v="17.026800000000001"/>
  </r>
  <r>
    <x v="2191"/>
    <s v="CA-2016-128412"/>
    <d v="2016-12-10T00:00:00"/>
    <n v="2016"/>
    <s v="Desember"/>
    <n v="10"/>
    <x v="1"/>
    <x v="275"/>
    <x v="275"/>
    <x v="0"/>
    <s v="United States"/>
    <s v="Seattle"/>
    <s v="Washington"/>
    <n v="98105"/>
    <x v="1"/>
    <x v="1242"/>
    <x v="1"/>
    <x v="8"/>
    <x v="1225"/>
    <n v="153.55199999999999"/>
    <n v="3"/>
    <n v="0.2"/>
    <n v="51.823799999999999"/>
  </r>
  <r>
    <x v="2192"/>
    <s v="CA-2016-128412"/>
    <d v="2016-12-10T00:00:00"/>
    <n v="2016"/>
    <s v="Desember"/>
    <n v="10"/>
    <x v="1"/>
    <x v="275"/>
    <x v="275"/>
    <x v="0"/>
    <s v="United States"/>
    <s v="Seattle"/>
    <s v="Washington"/>
    <n v="98105"/>
    <x v="1"/>
    <x v="1112"/>
    <x v="1"/>
    <x v="9"/>
    <x v="1101"/>
    <n v="65.34"/>
    <n v="3"/>
    <n v="0"/>
    <n v="22.869"/>
  </r>
  <r>
    <x v="2193"/>
    <s v="CA-2016-128412"/>
    <d v="2016-12-10T00:00:00"/>
    <n v="2016"/>
    <s v="Desember"/>
    <n v="10"/>
    <x v="1"/>
    <x v="275"/>
    <x v="275"/>
    <x v="0"/>
    <s v="United States"/>
    <s v="Seattle"/>
    <s v="Washington"/>
    <n v="98105"/>
    <x v="1"/>
    <x v="1030"/>
    <x v="1"/>
    <x v="10"/>
    <x v="1021"/>
    <n v="123.92"/>
    <n v="4"/>
    <n v="0"/>
    <n v="55.763999999999996"/>
  </r>
  <r>
    <x v="2194"/>
    <s v="CA-2016-128412"/>
    <d v="2016-12-10T00:00:00"/>
    <n v="2016"/>
    <s v="Desember"/>
    <n v="10"/>
    <x v="1"/>
    <x v="275"/>
    <x v="275"/>
    <x v="0"/>
    <s v="United States"/>
    <s v="Seattle"/>
    <s v="Washington"/>
    <n v="98105"/>
    <x v="1"/>
    <x v="1267"/>
    <x v="1"/>
    <x v="9"/>
    <x v="1251"/>
    <n v="35.099999999999994"/>
    <n v="3"/>
    <n v="0"/>
    <n v="12.285"/>
  </r>
  <r>
    <x v="2195"/>
    <s v="CA-2016-128412"/>
    <d v="2016-12-10T00:00:00"/>
    <n v="2016"/>
    <s v="Desember"/>
    <n v="10"/>
    <x v="1"/>
    <x v="275"/>
    <x v="275"/>
    <x v="0"/>
    <s v="United States"/>
    <s v="Seattle"/>
    <s v="Washington"/>
    <n v="98105"/>
    <x v="1"/>
    <x v="1044"/>
    <x v="2"/>
    <x v="11"/>
    <x v="1033"/>
    <n v="44.75"/>
    <n v="5"/>
    <n v="0"/>
    <n v="8.5024999999999942"/>
  </r>
  <r>
    <x v="2196"/>
    <s v="CA-2016-136483"/>
    <d v="2016-12-01T00:00:00"/>
    <n v="2016"/>
    <s v="Desember"/>
    <n v="1"/>
    <x v="1"/>
    <x v="369"/>
    <x v="369"/>
    <x v="0"/>
    <s v="United States"/>
    <s v="Knoxville"/>
    <s v="Tennessee"/>
    <n v="37918"/>
    <x v="0"/>
    <x v="134"/>
    <x v="1"/>
    <x v="6"/>
    <x v="135"/>
    <n v="4.7039999999999997"/>
    <n v="2"/>
    <n v="0.2"/>
    <n v="0.41160000000000019"/>
  </r>
  <r>
    <x v="2197"/>
    <s v="CA-2014-163013"/>
    <d v="2014-11-28T00:00:00"/>
    <n v="2014"/>
    <s v="November"/>
    <n v="28"/>
    <x v="1"/>
    <x v="569"/>
    <x v="569"/>
    <x v="0"/>
    <s v="United States"/>
    <s v="Montgomery"/>
    <s v="Alabama"/>
    <n v="36116"/>
    <x v="0"/>
    <x v="563"/>
    <x v="1"/>
    <x v="6"/>
    <x v="563"/>
    <n v="14.669999999999998"/>
    <n v="3"/>
    <n v="0"/>
    <n v="3.9609000000000001"/>
  </r>
  <r>
    <x v="2198"/>
    <s v="CA-2015-135363"/>
    <d v="2015-03-28T00:00:00"/>
    <n v="2015"/>
    <s v="Maret"/>
    <n v="28"/>
    <x v="1"/>
    <x v="237"/>
    <x v="237"/>
    <x v="0"/>
    <s v="United States"/>
    <s v="Philadelphia"/>
    <s v="Pennsylvania"/>
    <n v="19120"/>
    <x v="3"/>
    <x v="89"/>
    <x v="1"/>
    <x v="10"/>
    <x v="89"/>
    <n v="15.552000000000003"/>
    <n v="3"/>
    <n v="0.2"/>
    <n v="5.4432"/>
  </r>
  <r>
    <x v="2199"/>
    <s v="CA-2015-135363"/>
    <d v="2015-03-28T00:00:00"/>
    <n v="2015"/>
    <s v="Maret"/>
    <n v="28"/>
    <x v="1"/>
    <x v="237"/>
    <x v="237"/>
    <x v="0"/>
    <s v="United States"/>
    <s v="Philadelphia"/>
    <s v="Pennsylvania"/>
    <n v="19120"/>
    <x v="3"/>
    <x v="1221"/>
    <x v="1"/>
    <x v="10"/>
    <x v="1205"/>
    <n v="5.2320000000000002"/>
    <n v="1"/>
    <n v="0.2"/>
    <n v="1.7003999999999999"/>
  </r>
  <r>
    <x v="2200"/>
    <s v="US-2014-165659"/>
    <d v="2014-06-01T00:00:00"/>
    <n v="2014"/>
    <s v="Juni"/>
    <n v="1"/>
    <x v="1"/>
    <x v="299"/>
    <x v="299"/>
    <x v="0"/>
    <s v="United States"/>
    <s v="Little Rock"/>
    <s v="Arkansas"/>
    <n v="72209"/>
    <x v="0"/>
    <x v="345"/>
    <x v="0"/>
    <x v="5"/>
    <x v="345"/>
    <n v="22.200000000000003"/>
    <n v="6"/>
    <n v="0"/>
    <n v="9.1020000000000021"/>
  </r>
  <r>
    <x v="2201"/>
    <s v="US-2014-165659"/>
    <d v="2014-06-01T00:00:00"/>
    <n v="2014"/>
    <s v="Juni"/>
    <n v="1"/>
    <x v="1"/>
    <x v="299"/>
    <x v="299"/>
    <x v="0"/>
    <s v="United States"/>
    <s v="Little Rock"/>
    <s v="Arkansas"/>
    <n v="72209"/>
    <x v="0"/>
    <x v="202"/>
    <x v="2"/>
    <x v="7"/>
    <x v="203"/>
    <n v="881.93"/>
    <n v="7"/>
    <n v="0"/>
    <n v="229.30180000000001"/>
  </r>
  <r>
    <x v="2202"/>
    <s v="CA-2015-138002"/>
    <d v="2015-09-06T00:00:00"/>
    <n v="2015"/>
    <s v="September"/>
    <n v="6"/>
    <x v="1"/>
    <x v="457"/>
    <x v="457"/>
    <x v="2"/>
    <s v="United States"/>
    <s v="Seattle"/>
    <s v="Washington"/>
    <n v="98103"/>
    <x v="1"/>
    <x v="315"/>
    <x v="1"/>
    <x v="8"/>
    <x v="315"/>
    <n v="6.0960000000000001"/>
    <n v="2"/>
    <n v="0.2"/>
    <n v="2.1335999999999999"/>
  </r>
  <r>
    <x v="2203"/>
    <s v="CA-2015-138002"/>
    <d v="2015-09-06T00:00:00"/>
    <n v="2015"/>
    <s v="September"/>
    <n v="6"/>
    <x v="1"/>
    <x v="457"/>
    <x v="457"/>
    <x v="2"/>
    <s v="United States"/>
    <s v="Seattle"/>
    <s v="Washington"/>
    <n v="98103"/>
    <x v="1"/>
    <x v="1268"/>
    <x v="0"/>
    <x v="5"/>
    <x v="1252"/>
    <n v="191.82"/>
    <n v="3"/>
    <n v="0"/>
    <n v="74.809799999999996"/>
  </r>
  <r>
    <x v="2204"/>
    <s v="CA-2015-128860"/>
    <d v="2015-06-29T00:00:00"/>
    <n v="2015"/>
    <s v="Juni"/>
    <n v="29"/>
    <x v="1"/>
    <x v="56"/>
    <x v="56"/>
    <x v="0"/>
    <s v="United States"/>
    <s v="Lancaster"/>
    <s v="Pennsylvania"/>
    <n v="17602"/>
    <x v="3"/>
    <x v="1001"/>
    <x v="0"/>
    <x v="5"/>
    <x v="1253"/>
    <n v="20.103999999999999"/>
    <n v="1"/>
    <n v="0.2"/>
    <n v="1.7591000000000001"/>
  </r>
  <r>
    <x v="2205"/>
    <s v="CA-2016-164350"/>
    <d v="2016-09-10T00:00:00"/>
    <n v="2016"/>
    <s v="September"/>
    <n v="10"/>
    <x v="0"/>
    <x v="344"/>
    <x v="344"/>
    <x v="2"/>
    <s v="United States"/>
    <s v="Bristol"/>
    <s v="Tennessee"/>
    <n v="37620"/>
    <x v="0"/>
    <x v="1269"/>
    <x v="1"/>
    <x v="6"/>
    <x v="1254"/>
    <n v="67.56"/>
    <n v="3"/>
    <n v="0.2"/>
    <n v="8.4449999999999896"/>
  </r>
  <r>
    <x v="2206"/>
    <s v="US-2014-103905"/>
    <d v="2014-07-14T00:00:00"/>
    <n v="2014"/>
    <s v="Juli"/>
    <n v="14"/>
    <x v="1"/>
    <x v="585"/>
    <x v="585"/>
    <x v="2"/>
    <s v="United States"/>
    <s v="Aurora"/>
    <s v="Illinois"/>
    <n v="60505"/>
    <x v="2"/>
    <x v="410"/>
    <x v="1"/>
    <x v="8"/>
    <x v="410"/>
    <n v="29.931999999999992"/>
    <n v="7"/>
    <n v="0.8"/>
    <n v="-46.394600000000011"/>
  </r>
  <r>
    <x v="2207"/>
    <s v="US-2014-103905"/>
    <d v="2014-07-14T00:00:00"/>
    <n v="2014"/>
    <s v="Juli"/>
    <n v="14"/>
    <x v="1"/>
    <x v="585"/>
    <x v="585"/>
    <x v="2"/>
    <s v="United States"/>
    <s v="Aurora"/>
    <s v="Illinois"/>
    <n v="60505"/>
    <x v="2"/>
    <x v="179"/>
    <x v="2"/>
    <x v="7"/>
    <x v="180"/>
    <n v="38.272000000000006"/>
    <n v="4"/>
    <n v="0.2"/>
    <n v="3.8272000000000013"/>
  </r>
  <r>
    <x v="2208"/>
    <s v="CA-2015-129854"/>
    <d v="2015-08-22T00:00:00"/>
    <n v="2015"/>
    <s v="Agustus"/>
    <n v="22"/>
    <x v="1"/>
    <x v="42"/>
    <x v="42"/>
    <x v="2"/>
    <s v="United States"/>
    <s v="New York City"/>
    <s v="New York"/>
    <n v="10009"/>
    <x v="3"/>
    <x v="105"/>
    <x v="1"/>
    <x v="6"/>
    <x v="105"/>
    <n v="16.52"/>
    <n v="4"/>
    <n v="0"/>
    <n v="7.5991999999999997"/>
  </r>
  <r>
    <x v="2209"/>
    <s v="CA-2014-125556"/>
    <d v="2014-11-14T00:00:00"/>
    <n v="2014"/>
    <s v="November"/>
    <n v="14"/>
    <x v="0"/>
    <x v="586"/>
    <x v="586"/>
    <x v="0"/>
    <s v="United States"/>
    <s v="Fairfield"/>
    <s v="Connecticut"/>
    <n v="6824"/>
    <x v="3"/>
    <x v="1270"/>
    <x v="2"/>
    <x v="7"/>
    <x v="1255"/>
    <n v="832.93"/>
    <n v="7"/>
    <n v="0"/>
    <n v="233.22039999999998"/>
  </r>
  <r>
    <x v="2210"/>
    <s v="CA-2014-125556"/>
    <d v="2014-11-14T00:00:00"/>
    <n v="2014"/>
    <s v="November"/>
    <n v="14"/>
    <x v="0"/>
    <x v="586"/>
    <x v="586"/>
    <x v="0"/>
    <s v="United States"/>
    <s v="Fairfield"/>
    <s v="Connecticut"/>
    <n v="6824"/>
    <x v="3"/>
    <x v="236"/>
    <x v="1"/>
    <x v="8"/>
    <x v="237"/>
    <n v="43.8"/>
    <n v="10"/>
    <n v="0"/>
    <n v="21.023999999999997"/>
  </r>
  <r>
    <x v="2211"/>
    <s v="CA-2016-162313"/>
    <d v="2016-11-27T00:00:00"/>
    <n v="2016"/>
    <s v="November"/>
    <n v="27"/>
    <x v="2"/>
    <x v="146"/>
    <x v="146"/>
    <x v="1"/>
    <s v="United States"/>
    <s v="Lincoln Park"/>
    <s v="Michigan"/>
    <n v="48146"/>
    <x v="2"/>
    <x v="1271"/>
    <x v="1"/>
    <x v="9"/>
    <x v="1256"/>
    <n v="167.292"/>
    <n v="6"/>
    <n v="0.1"/>
    <n v="29.7408"/>
  </r>
  <r>
    <x v="2212"/>
    <s v="CA-2017-107874"/>
    <d v="2017-11-21T00:00:00"/>
    <n v="2017"/>
    <s v="November"/>
    <n v="21"/>
    <x v="1"/>
    <x v="349"/>
    <x v="349"/>
    <x v="0"/>
    <s v="United States"/>
    <s v="New York City"/>
    <s v="New York"/>
    <n v="10035"/>
    <x v="3"/>
    <x v="905"/>
    <x v="0"/>
    <x v="5"/>
    <x v="897"/>
    <n v="27.42"/>
    <n v="1"/>
    <n v="0"/>
    <n v="11.2422"/>
  </r>
  <r>
    <x v="2213"/>
    <s v="CA-2017-129378"/>
    <d v="2017-10-01T00:00:00"/>
    <n v="2017"/>
    <s v="Oktober"/>
    <n v="1"/>
    <x v="2"/>
    <x v="515"/>
    <x v="515"/>
    <x v="0"/>
    <s v="United States"/>
    <s v="San Jose"/>
    <s v="California"/>
    <n v="95123"/>
    <x v="1"/>
    <x v="751"/>
    <x v="1"/>
    <x v="8"/>
    <x v="749"/>
    <n v="1.4400000000000002"/>
    <n v="1"/>
    <n v="0.2"/>
    <n v="0.504"/>
  </r>
  <r>
    <x v="2214"/>
    <s v="CA-2017-129378"/>
    <d v="2017-10-01T00:00:00"/>
    <n v="2017"/>
    <s v="Oktober"/>
    <n v="1"/>
    <x v="2"/>
    <x v="515"/>
    <x v="515"/>
    <x v="0"/>
    <s v="United States"/>
    <s v="San Jose"/>
    <s v="California"/>
    <n v="95123"/>
    <x v="1"/>
    <x v="305"/>
    <x v="1"/>
    <x v="8"/>
    <x v="305"/>
    <n v="61.77600000000001"/>
    <n v="13"/>
    <n v="0.2"/>
    <n v="20.849399999999996"/>
  </r>
  <r>
    <x v="2215"/>
    <s v="CA-2017-129378"/>
    <d v="2017-10-01T00:00:00"/>
    <n v="2017"/>
    <s v="Oktober"/>
    <n v="1"/>
    <x v="2"/>
    <x v="515"/>
    <x v="515"/>
    <x v="0"/>
    <s v="United States"/>
    <s v="San Jose"/>
    <s v="California"/>
    <n v="95123"/>
    <x v="1"/>
    <x v="643"/>
    <x v="1"/>
    <x v="9"/>
    <x v="850"/>
    <n v="241.96"/>
    <n v="2"/>
    <n v="0"/>
    <n v="60.490000000000009"/>
  </r>
  <r>
    <x v="2216"/>
    <s v="CA-2017-129378"/>
    <d v="2017-10-01T00:00:00"/>
    <n v="2017"/>
    <s v="Oktober"/>
    <n v="1"/>
    <x v="2"/>
    <x v="515"/>
    <x v="515"/>
    <x v="0"/>
    <s v="United States"/>
    <s v="San Jose"/>
    <s v="California"/>
    <n v="95123"/>
    <x v="1"/>
    <x v="1272"/>
    <x v="0"/>
    <x v="1"/>
    <x v="1257"/>
    <n v="108.608"/>
    <n v="4"/>
    <n v="0.2"/>
    <n v="9.5031999999999925"/>
  </r>
  <r>
    <x v="2217"/>
    <s v="CA-2014-151953"/>
    <d v="2014-09-20T00:00:00"/>
    <n v="2014"/>
    <s v="September"/>
    <n v="20"/>
    <x v="1"/>
    <x v="587"/>
    <x v="587"/>
    <x v="1"/>
    <s v="United States"/>
    <s v="Jacksonville"/>
    <s v="Florida"/>
    <n v="32216"/>
    <x v="0"/>
    <x v="1273"/>
    <x v="1"/>
    <x v="6"/>
    <x v="1258"/>
    <n v="2.8160000000000003"/>
    <n v="2"/>
    <n v="0.2"/>
    <n v="0.98559999999999992"/>
  </r>
  <r>
    <x v="2218"/>
    <s v="CA-2017-130841"/>
    <d v="2017-07-28T00:00:00"/>
    <n v="2017"/>
    <s v="Juli"/>
    <n v="28"/>
    <x v="1"/>
    <x v="588"/>
    <x v="588"/>
    <x v="1"/>
    <s v="United States"/>
    <s v="San Francisco"/>
    <s v="California"/>
    <n v="94110"/>
    <x v="1"/>
    <x v="744"/>
    <x v="1"/>
    <x v="8"/>
    <x v="742"/>
    <n v="9.9840000000000018"/>
    <n v="4"/>
    <n v="0.2"/>
    <n v="3.6191999999999993"/>
  </r>
  <r>
    <x v="2219"/>
    <s v="CA-2017-130841"/>
    <d v="2017-07-28T00:00:00"/>
    <n v="2017"/>
    <s v="Juli"/>
    <n v="28"/>
    <x v="1"/>
    <x v="588"/>
    <x v="588"/>
    <x v="1"/>
    <s v="United States"/>
    <s v="San Francisco"/>
    <s v="California"/>
    <n v="94110"/>
    <x v="1"/>
    <x v="355"/>
    <x v="1"/>
    <x v="4"/>
    <x v="355"/>
    <n v="14.98"/>
    <n v="1"/>
    <n v="0"/>
    <n v="4.1943999999999999"/>
  </r>
  <r>
    <x v="2220"/>
    <s v="CA-2017-130841"/>
    <d v="2017-07-28T00:00:00"/>
    <n v="2017"/>
    <s v="Juli"/>
    <n v="28"/>
    <x v="1"/>
    <x v="588"/>
    <x v="588"/>
    <x v="1"/>
    <s v="United States"/>
    <s v="San Francisco"/>
    <s v="California"/>
    <n v="94110"/>
    <x v="1"/>
    <x v="1118"/>
    <x v="2"/>
    <x v="7"/>
    <x v="1106"/>
    <n v="1145.6000000000001"/>
    <n v="4"/>
    <n v="0.2"/>
    <n v="100.24000000000007"/>
  </r>
  <r>
    <x v="2221"/>
    <s v="CA-2015-131884"/>
    <d v="2015-12-06T00:00:00"/>
    <n v="2015"/>
    <s v="Desember"/>
    <n v="6"/>
    <x v="3"/>
    <x v="589"/>
    <x v="589"/>
    <x v="0"/>
    <s v="United States"/>
    <s v="Marion"/>
    <s v="Ohio"/>
    <n v="43302"/>
    <x v="3"/>
    <x v="1246"/>
    <x v="2"/>
    <x v="7"/>
    <x v="1230"/>
    <n v="485.93999999999994"/>
    <n v="2"/>
    <n v="0.4"/>
    <n v="-89.089000000000055"/>
  </r>
  <r>
    <x v="2222"/>
    <s v="CA-2015-131884"/>
    <d v="2015-12-06T00:00:00"/>
    <n v="2015"/>
    <s v="Desember"/>
    <n v="6"/>
    <x v="3"/>
    <x v="589"/>
    <x v="589"/>
    <x v="0"/>
    <s v="United States"/>
    <s v="Marion"/>
    <s v="Ohio"/>
    <n v="43302"/>
    <x v="3"/>
    <x v="512"/>
    <x v="1"/>
    <x v="6"/>
    <x v="512"/>
    <n v="37.375999999999998"/>
    <n v="8"/>
    <n v="0.2"/>
    <n v="4.6719999999999988"/>
  </r>
  <r>
    <x v="2223"/>
    <s v="CA-2015-131884"/>
    <d v="2015-12-06T00:00:00"/>
    <n v="2015"/>
    <s v="Desember"/>
    <n v="6"/>
    <x v="3"/>
    <x v="589"/>
    <x v="589"/>
    <x v="0"/>
    <s v="United States"/>
    <s v="Marion"/>
    <s v="Ohio"/>
    <n v="43302"/>
    <x v="3"/>
    <x v="211"/>
    <x v="0"/>
    <x v="1"/>
    <x v="212"/>
    <n v="70.685999999999993"/>
    <n v="1"/>
    <n v="0.3"/>
    <n v="-24.23520000000001"/>
  </r>
  <r>
    <x v="2224"/>
    <s v="CA-2017-121909"/>
    <d v="2017-07-31T00:00:00"/>
    <n v="2017"/>
    <s v="Juli"/>
    <n v="31"/>
    <x v="1"/>
    <x v="105"/>
    <x v="105"/>
    <x v="1"/>
    <s v="United States"/>
    <s v="Philadelphia"/>
    <s v="Pennsylvania"/>
    <n v="19134"/>
    <x v="3"/>
    <x v="1274"/>
    <x v="1"/>
    <x v="10"/>
    <x v="1259"/>
    <n v="54.816000000000003"/>
    <n v="3"/>
    <n v="0.2"/>
    <n v="17.815199999999997"/>
  </r>
  <r>
    <x v="2225"/>
    <s v="CA-2016-106383"/>
    <d v="2016-03-19T00:00:00"/>
    <n v="2016"/>
    <s v="Maret"/>
    <n v="19"/>
    <x v="0"/>
    <x v="590"/>
    <x v="590"/>
    <x v="0"/>
    <s v="United States"/>
    <s v="Littleton"/>
    <s v="Colorado"/>
    <n v="80122"/>
    <x v="1"/>
    <x v="1275"/>
    <x v="0"/>
    <x v="0"/>
    <x v="1260"/>
    <n v="72.294000000000011"/>
    <n v="1"/>
    <n v="0.7"/>
    <n v="-98.801799999999986"/>
  </r>
  <r>
    <x v="2226"/>
    <s v="CA-2017-130771"/>
    <d v="2017-07-29T00:00:00"/>
    <n v="2017"/>
    <s v="Juli"/>
    <n v="29"/>
    <x v="1"/>
    <x v="156"/>
    <x v="156"/>
    <x v="1"/>
    <s v="United States"/>
    <s v="Austin"/>
    <s v="Texas"/>
    <n v="78745"/>
    <x v="2"/>
    <x v="804"/>
    <x v="1"/>
    <x v="13"/>
    <x v="802"/>
    <n v="2.8960000000000004"/>
    <n v="2"/>
    <n v="0.2"/>
    <n v="0.4705999999999998"/>
  </r>
  <r>
    <x v="2227"/>
    <s v="CA-2017-130771"/>
    <d v="2017-07-29T00:00:00"/>
    <n v="2017"/>
    <s v="Juli"/>
    <n v="29"/>
    <x v="1"/>
    <x v="156"/>
    <x v="156"/>
    <x v="1"/>
    <s v="United States"/>
    <s v="Austin"/>
    <s v="Texas"/>
    <n v="78745"/>
    <x v="2"/>
    <x v="495"/>
    <x v="2"/>
    <x v="7"/>
    <x v="495"/>
    <n v="124.79200000000002"/>
    <n v="1"/>
    <n v="0.2"/>
    <n v="15.598999999999993"/>
  </r>
  <r>
    <x v="2228"/>
    <s v="CA-2016-139157"/>
    <d v="2016-10-01T00:00:00"/>
    <n v="2016"/>
    <s v="Oktober"/>
    <n v="1"/>
    <x v="1"/>
    <x v="411"/>
    <x v="411"/>
    <x v="0"/>
    <s v="United States"/>
    <s v="New York City"/>
    <s v="New York"/>
    <n v="10024"/>
    <x v="3"/>
    <x v="1258"/>
    <x v="0"/>
    <x v="3"/>
    <x v="1242"/>
    <n v="330.58800000000002"/>
    <n v="1"/>
    <n v="0.4"/>
    <n v="-115.70580000000004"/>
  </r>
  <r>
    <x v="2229"/>
    <s v="CA-2014-128055"/>
    <d v="2014-03-31T00:00:00"/>
    <n v="2014"/>
    <s v="Maret"/>
    <n v="31"/>
    <x v="1"/>
    <x v="397"/>
    <x v="397"/>
    <x v="0"/>
    <s v="United States"/>
    <s v="San Francisco"/>
    <s v="California"/>
    <n v="94122"/>
    <x v="1"/>
    <x v="1178"/>
    <x v="1"/>
    <x v="8"/>
    <x v="1164"/>
    <n v="673.5680000000001"/>
    <n v="2"/>
    <n v="0.2"/>
    <n v="252.58799999999999"/>
  </r>
  <r>
    <x v="2230"/>
    <s v="CA-2014-128055"/>
    <d v="2014-03-31T00:00:00"/>
    <n v="2014"/>
    <s v="Maret"/>
    <n v="31"/>
    <x v="1"/>
    <x v="397"/>
    <x v="397"/>
    <x v="0"/>
    <s v="United States"/>
    <s v="San Francisco"/>
    <s v="California"/>
    <n v="94122"/>
    <x v="1"/>
    <x v="1276"/>
    <x v="1"/>
    <x v="9"/>
    <x v="1261"/>
    <n v="52.98"/>
    <n v="2"/>
    <n v="0"/>
    <n v="14.834400000000002"/>
  </r>
  <r>
    <x v="2231"/>
    <s v="CA-2017-157091"/>
    <d v="2017-06-26T00:00:00"/>
    <n v="2017"/>
    <s v="Juni"/>
    <n v="26"/>
    <x v="1"/>
    <x v="591"/>
    <x v="591"/>
    <x v="0"/>
    <s v="United States"/>
    <s v="La Porte"/>
    <s v="Indiana"/>
    <n v="46350"/>
    <x v="2"/>
    <x v="793"/>
    <x v="0"/>
    <x v="5"/>
    <x v="791"/>
    <n v="526.45000000000005"/>
    <n v="5"/>
    <n v="0"/>
    <n v="31.586999999999961"/>
  </r>
  <r>
    <x v="2232"/>
    <s v="CA-2017-132122"/>
    <d v="2017-07-09T00:00:00"/>
    <n v="2017"/>
    <s v="Juli"/>
    <n v="9"/>
    <x v="1"/>
    <x v="581"/>
    <x v="581"/>
    <x v="0"/>
    <s v="United States"/>
    <s v="Chicago"/>
    <s v="Illinois"/>
    <n v="60610"/>
    <x v="2"/>
    <x v="1277"/>
    <x v="1"/>
    <x v="4"/>
    <x v="1262"/>
    <n v="228.92"/>
    <n v="5"/>
    <n v="0.2"/>
    <n v="14.307499999999997"/>
  </r>
  <r>
    <x v="2233"/>
    <s v="CA-2015-123232"/>
    <d v="2015-12-14T00:00:00"/>
    <n v="2015"/>
    <s v="Desember"/>
    <n v="14"/>
    <x v="0"/>
    <x v="264"/>
    <x v="264"/>
    <x v="0"/>
    <s v="United States"/>
    <s v="Portland"/>
    <s v="Oregon"/>
    <n v="97206"/>
    <x v="1"/>
    <x v="1278"/>
    <x v="2"/>
    <x v="7"/>
    <x v="1263"/>
    <n v="319.96800000000002"/>
    <n v="4"/>
    <n v="0.2"/>
    <n v="35.996399999999952"/>
  </r>
  <r>
    <x v="2234"/>
    <s v="CA-2017-104066"/>
    <d v="2017-12-05T00:00:00"/>
    <n v="2017"/>
    <s v="Desember"/>
    <n v="5"/>
    <x v="1"/>
    <x v="425"/>
    <x v="425"/>
    <x v="1"/>
    <s v="United States"/>
    <s v="Burlington"/>
    <s v="Vermont"/>
    <s v="05408"/>
    <x v="3"/>
    <x v="825"/>
    <x v="2"/>
    <x v="11"/>
    <x v="821"/>
    <n v="205.03"/>
    <n v="7"/>
    <n v="0"/>
    <n v="67.659899999999979"/>
  </r>
  <r>
    <x v="2235"/>
    <s v="CA-2015-145849"/>
    <d v="2015-09-15T00:00:00"/>
    <n v="2015"/>
    <s v="September"/>
    <n v="15"/>
    <x v="0"/>
    <x v="564"/>
    <x v="564"/>
    <x v="0"/>
    <s v="United States"/>
    <s v="Indianapolis"/>
    <s v="Indiana"/>
    <n v="46203"/>
    <x v="2"/>
    <x v="621"/>
    <x v="1"/>
    <x v="4"/>
    <x v="621"/>
    <n v="190.86"/>
    <n v="2"/>
    <n v="0"/>
    <n v="11.451599999999985"/>
  </r>
  <r>
    <x v="2236"/>
    <s v="CA-2015-145849"/>
    <d v="2015-09-15T00:00:00"/>
    <n v="2015"/>
    <s v="September"/>
    <n v="15"/>
    <x v="0"/>
    <x v="564"/>
    <x v="564"/>
    <x v="0"/>
    <s v="United States"/>
    <s v="Indianapolis"/>
    <s v="Indiana"/>
    <n v="46203"/>
    <x v="2"/>
    <x v="1279"/>
    <x v="1"/>
    <x v="6"/>
    <x v="1264"/>
    <n v="24.32"/>
    <n v="8"/>
    <n v="0"/>
    <n v="8.2687999999999988"/>
  </r>
  <r>
    <x v="2237"/>
    <s v="CA-2016-122322"/>
    <d v="2016-07-15T00:00:00"/>
    <n v="2016"/>
    <s v="Juli"/>
    <n v="15"/>
    <x v="1"/>
    <x v="563"/>
    <x v="563"/>
    <x v="2"/>
    <s v="United States"/>
    <s v="Provo"/>
    <s v="Utah"/>
    <n v="84604"/>
    <x v="1"/>
    <x v="1280"/>
    <x v="1"/>
    <x v="14"/>
    <x v="1265"/>
    <n v="44.400000000000006"/>
    <n v="5"/>
    <n v="0"/>
    <n v="12.432000000000002"/>
  </r>
  <r>
    <x v="2238"/>
    <s v="CA-2017-166849"/>
    <d v="2017-04-20T00:00:00"/>
    <n v="2017"/>
    <s v="April"/>
    <n v="20"/>
    <x v="1"/>
    <x v="319"/>
    <x v="319"/>
    <x v="2"/>
    <s v="United States"/>
    <s v="Chicago"/>
    <s v="Illinois"/>
    <n v="60610"/>
    <x v="2"/>
    <x v="1281"/>
    <x v="0"/>
    <x v="5"/>
    <x v="1266"/>
    <n v="44.400000000000006"/>
    <n v="2"/>
    <n v="0.6"/>
    <n v="-52.169999999999987"/>
  </r>
  <r>
    <x v="2239"/>
    <s v="CA-2016-146633"/>
    <d v="2016-11-15T00:00:00"/>
    <n v="2016"/>
    <s v="November"/>
    <n v="15"/>
    <x v="0"/>
    <x v="592"/>
    <x v="592"/>
    <x v="0"/>
    <s v="United States"/>
    <s v="Los Angeles"/>
    <s v="California"/>
    <n v="90049"/>
    <x v="1"/>
    <x v="450"/>
    <x v="1"/>
    <x v="8"/>
    <x v="451"/>
    <n v="1016.792"/>
    <n v="1"/>
    <n v="0.2"/>
    <n v="381.29700000000003"/>
  </r>
  <r>
    <x v="2240"/>
    <s v="CA-2016-146633"/>
    <d v="2016-11-15T00:00:00"/>
    <n v="2016"/>
    <s v="November"/>
    <n v="15"/>
    <x v="0"/>
    <x v="592"/>
    <x v="592"/>
    <x v="0"/>
    <s v="United States"/>
    <s v="Los Angeles"/>
    <s v="California"/>
    <n v="90049"/>
    <x v="1"/>
    <x v="1282"/>
    <x v="1"/>
    <x v="8"/>
    <x v="1267"/>
    <n v="38.136000000000003"/>
    <n v="7"/>
    <n v="0.2"/>
    <n v="13.347599999999998"/>
  </r>
  <r>
    <x v="2241"/>
    <s v="US-2016-126893"/>
    <d v="2016-11-26T00:00:00"/>
    <n v="2016"/>
    <s v="November"/>
    <n v="26"/>
    <x v="1"/>
    <x v="564"/>
    <x v="564"/>
    <x v="0"/>
    <s v="United States"/>
    <s v="Philadelphia"/>
    <s v="Pennsylvania"/>
    <n v="19134"/>
    <x v="3"/>
    <x v="903"/>
    <x v="2"/>
    <x v="7"/>
    <x v="895"/>
    <n v="494.98199999999997"/>
    <n v="3"/>
    <n v="0.4"/>
    <n v="-115.49580000000006"/>
  </r>
  <r>
    <x v="2242"/>
    <s v="CA-2017-103380"/>
    <d v="2017-11-21T00:00:00"/>
    <n v="2017"/>
    <s v="November"/>
    <n v="21"/>
    <x v="1"/>
    <x v="593"/>
    <x v="593"/>
    <x v="2"/>
    <s v="United States"/>
    <s v="Pasadena"/>
    <s v="California"/>
    <n v="91104"/>
    <x v="1"/>
    <x v="86"/>
    <x v="1"/>
    <x v="4"/>
    <x v="86"/>
    <n v="56.56"/>
    <n v="2"/>
    <n v="0"/>
    <n v="15.2712"/>
  </r>
  <r>
    <x v="2243"/>
    <s v="CA-2017-103380"/>
    <d v="2017-11-21T00:00:00"/>
    <n v="2017"/>
    <s v="November"/>
    <n v="21"/>
    <x v="1"/>
    <x v="593"/>
    <x v="593"/>
    <x v="2"/>
    <s v="United States"/>
    <s v="Pasadena"/>
    <s v="California"/>
    <n v="91104"/>
    <x v="1"/>
    <x v="449"/>
    <x v="1"/>
    <x v="6"/>
    <x v="449"/>
    <n v="5.56"/>
    <n v="2"/>
    <n v="0"/>
    <n v="1.4455999999999998"/>
  </r>
  <r>
    <x v="2244"/>
    <s v="CA-2017-103380"/>
    <d v="2017-11-21T00:00:00"/>
    <n v="2017"/>
    <s v="November"/>
    <n v="21"/>
    <x v="1"/>
    <x v="593"/>
    <x v="593"/>
    <x v="2"/>
    <s v="United States"/>
    <s v="Pasadena"/>
    <s v="California"/>
    <n v="91104"/>
    <x v="1"/>
    <x v="485"/>
    <x v="1"/>
    <x v="13"/>
    <x v="485"/>
    <n v="9.02"/>
    <n v="2"/>
    <n v="0"/>
    <n v="3.5178000000000003"/>
  </r>
  <r>
    <x v="2245"/>
    <s v="CA-2017-103380"/>
    <d v="2017-11-21T00:00:00"/>
    <n v="2017"/>
    <s v="November"/>
    <n v="21"/>
    <x v="1"/>
    <x v="593"/>
    <x v="593"/>
    <x v="2"/>
    <s v="United States"/>
    <s v="Pasadena"/>
    <s v="California"/>
    <n v="91104"/>
    <x v="1"/>
    <x v="22"/>
    <x v="1"/>
    <x v="9"/>
    <x v="22"/>
    <n v="8.6199999999999992"/>
    <n v="1"/>
    <n v="0"/>
    <n v="2.2412000000000001"/>
  </r>
  <r>
    <x v="2246"/>
    <s v="CA-2017-103380"/>
    <d v="2017-11-21T00:00:00"/>
    <n v="2017"/>
    <s v="November"/>
    <n v="21"/>
    <x v="1"/>
    <x v="593"/>
    <x v="593"/>
    <x v="2"/>
    <s v="United States"/>
    <s v="Pasadena"/>
    <s v="California"/>
    <n v="91104"/>
    <x v="1"/>
    <x v="903"/>
    <x v="2"/>
    <x v="7"/>
    <x v="895"/>
    <n v="659.97600000000011"/>
    <n v="3"/>
    <n v="0.2"/>
    <n v="49.498199999999969"/>
  </r>
  <r>
    <x v="2247"/>
    <s v="CA-2015-116092"/>
    <d v="2015-02-15T00:00:00"/>
    <n v="2015"/>
    <s v="Februari"/>
    <n v="15"/>
    <x v="0"/>
    <x v="594"/>
    <x v="594"/>
    <x v="0"/>
    <s v="United States"/>
    <s v="Los Angeles"/>
    <s v="California"/>
    <n v="90004"/>
    <x v="1"/>
    <x v="1283"/>
    <x v="1"/>
    <x v="10"/>
    <x v="1268"/>
    <n v="13.36"/>
    <n v="2"/>
    <n v="0"/>
    <n v="6.4127999999999998"/>
  </r>
  <r>
    <x v="2248"/>
    <s v="CA-2015-116092"/>
    <d v="2015-02-15T00:00:00"/>
    <n v="2015"/>
    <s v="Februari"/>
    <n v="15"/>
    <x v="0"/>
    <x v="594"/>
    <x v="594"/>
    <x v="0"/>
    <s v="United States"/>
    <s v="Los Angeles"/>
    <s v="California"/>
    <n v="90004"/>
    <x v="1"/>
    <x v="1124"/>
    <x v="1"/>
    <x v="8"/>
    <x v="1112"/>
    <n v="41.72"/>
    <n v="5"/>
    <n v="0.2"/>
    <n v="13.037499999999998"/>
  </r>
  <r>
    <x v="2249"/>
    <s v="CA-2015-116092"/>
    <d v="2015-02-15T00:00:00"/>
    <n v="2015"/>
    <s v="Februari"/>
    <n v="15"/>
    <x v="0"/>
    <x v="594"/>
    <x v="594"/>
    <x v="0"/>
    <s v="United States"/>
    <s v="Los Angeles"/>
    <s v="California"/>
    <n v="90004"/>
    <x v="1"/>
    <x v="614"/>
    <x v="1"/>
    <x v="8"/>
    <x v="614"/>
    <n v="11.52"/>
    <n v="5"/>
    <n v="0.2"/>
    <n v="4.1760000000000002"/>
  </r>
  <r>
    <x v="2250"/>
    <s v="CA-2015-116092"/>
    <d v="2015-02-15T00:00:00"/>
    <n v="2015"/>
    <s v="Februari"/>
    <n v="15"/>
    <x v="0"/>
    <x v="594"/>
    <x v="594"/>
    <x v="0"/>
    <s v="United States"/>
    <s v="Los Angeles"/>
    <s v="California"/>
    <n v="90004"/>
    <x v="1"/>
    <x v="1284"/>
    <x v="1"/>
    <x v="9"/>
    <x v="1269"/>
    <n v="541.43999999999994"/>
    <n v="6"/>
    <n v="0"/>
    <n v="157.01759999999993"/>
  </r>
  <r>
    <x v="2251"/>
    <s v="CA-2015-116092"/>
    <d v="2015-02-15T00:00:00"/>
    <n v="2015"/>
    <s v="Februari"/>
    <n v="15"/>
    <x v="0"/>
    <x v="594"/>
    <x v="594"/>
    <x v="0"/>
    <s v="United States"/>
    <s v="Los Angeles"/>
    <s v="California"/>
    <n v="90004"/>
    <x v="1"/>
    <x v="1231"/>
    <x v="1"/>
    <x v="10"/>
    <x v="1270"/>
    <n v="19.440000000000001"/>
    <n v="3"/>
    <n v="0"/>
    <n v="9.3312000000000008"/>
  </r>
  <r>
    <x v="2252"/>
    <s v="CA-2016-117849"/>
    <d v="2016-04-15T00:00:00"/>
    <n v="2016"/>
    <s v="April"/>
    <n v="15"/>
    <x v="0"/>
    <x v="451"/>
    <x v="451"/>
    <x v="2"/>
    <s v="United States"/>
    <s v="San Diego"/>
    <s v="California"/>
    <n v="92105"/>
    <x v="1"/>
    <x v="136"/>
    <x v="1"/>
    <x v="10"/>
    <x v="137"/>
    <n v="143.69999999999999"/>
    <n v="3"/>
    <n v="0"/>
    <n v="68.975999999999999"/>
  </r>
  <r>
    <x v="2253"/>
    <s v="CA-2015-169201"/>
    <d v="2015-09-28T00:00:00"/>
    <n v="2015"/>
    <s v="September"/>
    <n v="28"/>
    <x v="2"/>
    <x v="428"/>
    <x v="428"/>
    <x v="1"/>
    <s v="United States"/>
    <s v="San Francisco"/>
    <s v="California"/>
    <n v="94110"/>
    <x v="1"/>
    <x v="336"/>
    <x v="1"/>
    <x v="9"/>
    <x v="336"/>
    <n v="43.26"/>
    <n v="3"/>
    <n v="0"/>
    <n v="14.275799999999998"/>
  </r>
  <r>
    <x v="2254"/>
    <s v="CA-2015-169201"/>
    <d v="2015-09-28T00:00:00"/>
    <n v="2015"/>
    <s v="September"/>
    <n v="28"/>
    <x v="2"/>
    <x v="428"/>
    <x v="428"/>
    <x v="1"/>
    <s v="United States"/>
    <s v="San Francisco"/>
    <s v="California"/>
    <n v="94110"/>
    <x v="1"/>
    <x v="1112"/>
    <x v="1"/>
    <x v="9"/>
    <x v="1101"/>
    <n v="43.56"/>
    <n v="2"/>
    <n v="0"/>
    <n v="15.245999999999999"/>
  </r>
  <r>
    <x v="2255"/>
    <s v="CA-2016-164091"/>
    <d v="2016-09-17T00:00:00"/>
    <n v="2016"/>
    <s v="September"/>
    <n v="17"/>
    <x v="1"/>
    <x v="156"/>
    <x v="156"/>
    <x v="1"/>
    <s v="United States"/>
    <s v="Bangor"/>
    <s v="Maine"/>
    <n v="4401"/>
    <x v="3"/>
    <x v="1285"/>
    <x v="2"/>
    <x v="7"/>
    <x v="1271"/>
    <n v="437.84999999999997"/>
    <n v="3"/>
    <n v="0"/>
    <n v="131.35499999999996"/>
  </r>
  <r>
    <x v="2256"/>
    <s v="CA-2016-164091"/>
    <d v="2016-09-17T00:00:00"/>
    <n v="2016"/>
    <s v="September"/>
    <n v="17"/>
    <x v="1"/>
    <x v="156"/>
    <x v="156"/>
    <x v="1"/>
    <s v="United States"/>
    <s v="Bangor"/>
    <s v="Maine"/>
    <n v="4401"/>
    <x v="3"/>
    <x v="859"/>
    <x v="0"/>
    <x v="5"/>
    <x v="853"/>
    <n v="109.48"/>
    <n v="2"/>
    <n v="0"/>
    <n v="33.938800000000001"/>
  </r>
  <r>
    <x v="2257"/>
    <s v="CA-2017-105214"/>
    <d v="2017-06-16T00:00:00"/>
    <n v="2017"/>
    <s v="Juni"/>
    <n v="16"/>
    <x v="2"/>
    <x v="59"/>
    <x v="59"/>
    <x v="0"/>
    <s v="United States"/>
    <s v="San Francisco"/>
    <s v="California"/>
    <n v="94122"/>
    <x v="1"/>
    <x v="377"/>
    <x v="0"/>
    <x v="1"/>
    <x v="378"/>
    <n v="1212.96"/>
    <n v="7"/>
    <n v="0.2"/>
    <n v="90.97199999999998"/>
  </r>
  <r>
    <x v="2258"/>
    <s v="CA-2017-105214"/>
    <d v="2017-06-16T00:00:00"/>
    <n v="2017"/>
    <s v="Juni"/>
    <n v="16"/>
    <x v="2"/>
    <x v="59"/>
    <x v="59"/>
    <x v="0"/>
    <s v="United States"/>
    <s v="San Francisco"/>
    <s v="California"/>
    <n v="94122"/>
    <x v="1"/>
    <x v="1286"/>
    <x v="1"/>
    <x v="10"/>
    <x v="1272"/>
    <n v="18.54"/>
    <n v="2"/>
    <n v="0"/>
    <n v="8.7137999999999991"/>
  </r>
  <r>
    <x v="2259"/>
    <s v="CA-2015-117611"/>
    <d v="2015-11-08T00:00:00"/>
    <n v="2015"/>
    <s v="November"/>
    <n v="8"/>
    <x v="0"/>
    <x v="595"/>
    <x v="595"/>
    <x v="2"/>
    <s v="United States"/>
    <s v="San Diego"/>
    <s v="California"/>
    <n v="92024"/>
    <x v="1"/>
    <x v="659"/>
    <x v="1"/>
    <x v="13"/>
    <x v="659"/>
    <n v="5"/>
    <n v="1"/>
    <n v="0"/>
    <n v="2.4"/>
  </r>
  <r>
    <x v="2260"/>
    <s v="CA-2015-117611"/>
    <d v="2015-11-08T00:00:00"/>
    <n v="2015"/>
    <s v="November"/>
    <n v="8"/>
    <x v="0"/>
    <x v="595"/>
    <x v="595"/>
    <x v="2"/>
    <s v="United States"/>
    <s v="San Diego"/>
    <s v="California"/>
    <n v="92024"/>
    <x v="1"/>
    <x v="695"/>
    <x v="2"/>
    <x v="11"/>
    <x v="695"/>
    <n v="371.96999999999997"/>
    <n v="3"/>
    <n v="0"/>
    <n v="66.954599999999971"/>
  </r>
  <r>
    <x v="2261"/>
    <s v="US-2015-137960"/>
    <d v="2015-12-18T00:00:00"/>
    <n v="2015"/>
    <s v="Desember"/>
    <n v="18"/>
    <x v="3"/>
    <x v="596"/>
    <x v="596"/>
    <x v="0"/>
    <s v="United States"/>
    <s v="New York City"/>
    <s v="New York"/>
    <n v="10035"/>
    <x v="3"/>
    <x v="577"/>
    <x v="2"/>
    <x v="11"/>
    <x v="577"/>
    <n v="166.24"/>
    <n v="1"/>
    <n v="0"/>
    <n v="24.936000000000007"/>
  </r>
  <r>
    <x v="2262"/>
    <s v="CA-2017-122994"/>
    <d v="2017-02-06T00:00:00"/>
    <n v="2017"/>
    <s v="Februari"/>
    <n v="6"/>
    <x v="2"/>
    <x v="597"/>
    <x v="597"/>
    <x v="0"/>
    <s v="United States"/>
    <s v="Arlington"/>
    <s v="Virginia"/>
    <n v="22204"/>
    <x v="0"/>
    <x v="574"/>
    <x v="0"/>
    <x v="0"/>
    <x v="574"/>
    <n v="359.96999999999997"/>
    <n v="3"/>
    <n v="0"/>
    <n v="79.193399999999968"/>
  </r>
  <r>
    <x v="2263"/>
    <s v="CA-2016-131065"/>
    <d v="2016-11-14T00:00:00"/>
    <n v="2016"/>
    <s v="November"/>
    <n v="14"/>
    <x v="0"/>
    <x v="211"/>
    <x v="211"/>
    <x v="0"/>
    <s v="United States"/>
    <s v="Atlanta"/>
    <s v="Georgia"/>
    <n v="30318"/>
    <x v="0"/>
    <x v="1287"/>
    <x v="2"/>
    <x v="11"/>
    <x v="1273"/>
    <n v="499.98"/>
    <n v="2"/>
    <n v="0"/>
    <n v="114.99540000000002"/>
  </r>
  <r>
    <x v="2264"/>
    <s v="CA-2016-131065"/>
    <d v="2016-11-14T00:00:00"/>
    <n v="2016"/>
    <s v="November"/>
    <n v="14"/>
    <x v="0"/>
    <x v="211"/>
    <x v="211"/>
    <x v="0"/>
    <s v="United States"/>
    <s v="Atlanta"/>
    <s v="Georgia"/>
    <n v="30318"/>
    <x v="0"/>
    <x v="218"/>
    <x v="1"/>
    <x v="10"/>
    <x v="219"/>
    <n v="5.28"/>
    <n v="1"/>
    <n v="0"/>
    <n v="2.3759999999999999"/>
  </r>
  <r>
    <x v="2265"/>
    <s v="CA-2016-131065"/>
    <d v="2016-11-14T00:00:00"/>
    <n v="2016"/>
    <s v="November"/>
    <n v="14"/>
    <x v="0"/>
    <x v="211"/>
    <x v="211"/>
    <x v="0"/>
    <s v="United States"/>
    <s v="Atlanta"/>
    <s v="Georgia"/>
    <n v="30318"/>
    <x v="0"/>
    <x v="925"/>
    <x v="1"/>
    <x v="8"/>
    <x v="917"/>
    <n v="8.26"/>
    <n v="2"/>
    <n v="0"/>
    <n v="3.8822000000000001"/>
  </r>
  <r>
    <x v="2266"/>
    <s v="CA-2017-149146"/>
    <d v="2017-10-12T00:00:00"/>
    <n v="2017"/>
    <s v="Oktober"/>
    <n v="12"/>
    <x v="3"/>
    <x v="598"/>
    <x v="598"/>
    <x v="2"/>
    <s v="United States"/>
    <s v="Monroe"/>
    <s v="North Carolina"/>
    <n v="28110"/>
    <x v="0"/>
    <x v="1288"/>
    <x v="1"/>
    <x v="10"/>
    <x v="1274"/>
    <n v="7.9680000000000009"/>
    <n v="2"/>
    <n v="0.2"/>
    <n v="2.6892000000000005"/>
  </r>
  <r>
    <x v="2267"/>
    <s v="CA-2017-137470"/>
    <d v="2017-09-17T00:00:00"/>
    <n v="2017"/>
    <s v="September"/>
    <n v="17"/>
    <x v="3"/>
    <x v="599"/>
    <x v="599"/>
    <x v="0"/>
    <s v="United States"/>
    <s v="Seattle"/>
    <s v="Washington"/>
    <n v="98115"/>
    <x v="1"/>
    <x v="1289"/>
    <x v="1"/>
    <x v="10"/>
    <x v="1275"/>
    <n v="12.96"/>
    <n v="2"/>
    <n v="0"/>
    <n v="6.3504000000000005"/>
  </r>
  <r>
    <x v="2268"/>
    <s v="CA-2017-105480"/>
    <d v="2017-12-20T00:00:00"/>
    <n v="2017"/>
    <s v="Desember"/>
    <n v="20"/>
    <x v="1"/>
    <x v="158"/>
    <x v="158"/>
    <x v="1"/>
    <s v="United States"/>
    <s v="Rochester"/>
    <s v="New York"/>
    <n v="14609"/>
    <x v="3"/>
    <x v="1290"/>
    <x v="1"/>
    <x v="10"/>
    <x v="1276"/>
    <n v="6.48"/>
    <n v="1"/>
    <n v="0"/>
    <n v="3.1104000000000003"/>
  </r>
  <r>
    <x v="2269"/>
    <s v="CA-2017-105480"/>
    <d v="2017-12-20T00:00:00"/>
    <n v="2017"/>
    <s v="Desember"/>
    <n v="20"/>
    <x v="1"/>
    <x v="158"/>
    <x v="158"/>
    <x v="1"/>
    <s v="United States"/>
    <s v="Rochester"/>
    <s v="New York"/>
    <n v="14609"/>
    <x v="3"/>
    <x v="44"/>
    <x v="1"/>
    <x v="8"/>
    <x v="44"/>
    <n v="6.9840000000000009"/>
    <n v="1"/>
    <n v="0.2"/>
    <n v="2.3570999999999991"/>
  </r>
  <r>
    <x v="2270"/>
    <s v="CA-2017-164917"/>
    <d v="2017-12-02T00:00:00"/>
    <n v="2017"/>
    <s v="Desember"/>
    <n v="2"/>
    <x v="1"/>
    <x v="149"/>
    <x v="149"/>
    <x v="1"/>
    <s v="United States"/>
    <s v="Miami"/>
    <s v="Florida"/>
    <n v="33180"/>
    <x v="0"/>
    <x v="369"/>
    <x v="1"/>
    <x v="6"/>
    <x v="370"/>
    <n v="47.96"/>
    <n v="5"/>
    <n v="0.2"/>
    <n v="4.196499999999995"/>
  </r>
  <r>
    <x v="2271"/>
    <s v="CA-2015-102036"/>
    <d v="2015-09-21T00:00:00"/>
    <n v="2015"/>
    <s v="September"/>
    <n v="21"/>
    <x v="1"/>
    <x v="79"/>
    <x v="79"/>
    <x v="0"/>
    <s v="United States"/>
    <s v="Seattle"/>
    <s v="Washington"/>
    <n v="98105"/>
    <x v="1"/>
    <x v="1291"/>
    <x v="1"/>
    <x v="4"/>
    <x v="1277"/>
    <n v="199.74"/>
    <n v="6"/>
    <n v="0"/>
    <n v="47.937599999999996"/>
  </r>
  <r>
    <x v="2272"/>
    <s v="CA-2015-142944"/>
    <d v="2015-03-06T00:00:00"/>
    <n v="2015"/>
    <s v="Maret"/>
    <n v="6"/>
    <x v="1"/>
    <x v="139"/>
    <x v="139"/>
    <x v="0"/>
    <s v="United States"/>
    <s v="San Francisco"/>
    <s v="California"/>
    <n v="94122"/>
    <x v="1"/>
    <x v="1292"/>
    <x v="0"/>
    <x v="5"/>
    <x v="1278"/>
    <n v="435.26"/>
    <n v="7"/>
    <n v="0"/>
    <n v="95.757200000000012"/>
  </r>
  <r>
    <x v="2273"/>
    <s v="CA-2015-142944"/>
    <d v="2015-03-06T00:00:00"/>
    <n v="2015"/>
    <s v="Maret"/>
    <n v="6"/>
    <x v="1"/>
    <x v="139"/>
    <x v="139"/>
    <x v="0"/>
    <s v="United States"/>
    <s v="San Francisco"/>
    <s v="California"/>
    <n v="94122"/>
    <x v="1"/>
    <x v="1293"/>
    <x v="2"/>
    <x v="16"/>
    <x v="1279"/>
    <n v="1119.9840000000002"/>
    <n v="2"/>
    <n v="0.2"/>
    <n v="377.99459999999993"/>
  </r>
  <r>
    <x v="2274"/>
    <s v="CA-2014-157882"/>
    <d v="2014-10-03T00:00:00"/>
    <n v="2014"/>
    <s v="Oktober"/>
    <n v="3"/>
    <x v="0"/>
    <x v="153"/>
    <x v="153"/>
    <x v="1"/>
    <s v="United States"/>
    <s v="Los Angeles"/>
    <s v="California"/>
    <n v="90036"/>
    <x v="1"/>
    <x v="1294"/>
    <x v="0"/>
    <x v="3"/>
    <x v="1280"/>
    <n v="143.43199999999999"/>
    <n v="1"/>
    <n v="0.2"/>
    <n v="3.5857999999999848"/>
  </r>
  <r>
    <x v="2275"/>
    <s v="CA-2014-157882"/>
    <d v="2014-10-03T00:00:00"/>
    <n v="2014"/>
    <s v="Oktober"/>
    <n v="3"/>
    <x v="0"/>
    <x v="153"/>
    <x v="153"/>
    <x v="1"/>
    <s v="United States"/>
    <s v="Los Angeles"/>
    <s v="California"/>
    <n v="90036"/>
    <x v="1"/>
    <x v="23"/>
    <x v="0"/>
    <x v="1"/>
    <x v="23"/>
    <n v="122.352"/>
    <n v="3"/>
    <n v="0.2"/>
    <n v="13.764599999999994"/>
  </r>
  <r>
    <x v="2276"/>
    <s v="CA-2014-104283"/>
    <d v="2014-06-27T00:00:00"/>
    <n v="2014"/>
    <s v="Juni"/>
    <n v="27"/>
    <x v="1"/>
    <x v="215"/>
    <x v="215"/>
    <x v="0"/>
    <s v="United States"/>
    <s v="Southaven"/>
    <s v="Mississippi"/>
    <n v="38671"/>
    <x v="0"/>
    <x v="854"/>
    <x v="1"/>
    <x v="4"/>
    <x v="847"/>
    <n v="306.2"/>
    <n v="5"/>
    <n v="0"/>
    <n v="0"/>
  </r>
  <r>
    <x v="2277"/>
    <s v="CA-2014-104283"/>
    <d v="2014-06-27T00:00:00"/>
    <n v="2014"/>
    <s v="Juni"/>
    <n v="27"/>
    <x v="1"/>
    <x v="215"/>
    <x v="215"/>
    <x v="0"/>
    <s v="United States"/>
    <s v="Southaven"/>
    <s v="Mississippi"/>
    <n v="38671"/>
    <x v="0"/>
    <x v="977"/>
    <x v="0"/>
    <x v="3"/>
    <x v="832"/>
    <n v="85.98"/>
    <n v="1"/>
    <n v="0"/>
    <n v="22.354800000000004"/>
  </r>
  <r>
    <x v="2278"/>
    <s v="CA-2014-104283"/>
    <d v="2014-06-27T00:00:00"/>
    <n v="2014"/>
    <s v="Juni"/>
    <n v="27"/>
    <x v="1"/>
    <x v="215"/>
    <x v="215"/>
    <x v="0"/>
    <s v="United States"/>
    <s v="Southaven"/>
    <s v="Mississippi"/>
    <n v="38671"/>
    <x v="0"/>
    <x v="201"/>
    <x v="2"/>
    <x v="11"/>
    <x v="202"/>
    <n v="223.96"/>
    <n v="4"/>
    <n v="0"/>
    <n v="53.750400000000013"/>
  </r>
  <r>
    <x v="2279"/>
    <s v="CA-2017-142622"/>
    <d v="2017-10-30T00:00:00"/>
    <n v="2017"/>
    <s v="Oktober"/>
    <n v="30"/>
    <x v="2"/>
    <x v="600"/>
    <x v="600"/>
    <x v="0"/>
    <s v="United States"/>
    <s v="Seattle"/>
    <s v="Washington"/>
    <n v="98115"/>
    <x v="1"/>
    <x v="1225"/>
    <x v="0"/>
    <x v="1"/>
    <x v="1209"/>
    <n v="97.567999999999998"/>
    <n v="2"/>
    <n v="0.2"/>
    <n v="-6.0980000000000025"/>
  </r>
  <r>
    <x v="2280"/>
    <s v="CA-2017-142622"/>
    <d v="2017-10-30T00:00:00"/>
    <n v="2017"/>
    <s v="Oktober"/>
    <n v="30"/>
    <x v="2"/>
    <x v="600"/>
    <x v="600"/>
    <x v="0"/>
    <s v="United States"/>
    <s v="Seattle"/>
    <s v="Washington"/>
    <n v="98115"/>
    <x v="1"/>
    <x v="992"/>
    <x v="0"/>
    <x v="1"/>
    <x v="984"/>
    <n v="614.27200000000005"/>
    <n v="8"/>
    <n v="0.2"/>
    <n v="-23.03520000000006"/>
  </r>
  <r>
    <x v="2281"/>
    <s v="CA-2017-142622"/>
    <d v="2017-10-30T00:00:00"/>
    <n v="2017"/>
    <s v="Oktober"/>
    <n v="30"/>
    <x v="2"/>
    <x v="600"/>
    <x v="600"/>
    <x v="0"/>
    <s v="United States"/>
    <s v="Seattle"/>
    <s v="Washington"/>
    <n v="98115"/>
    <x v="1"/>
    <x v="899"/>
    <x v="0"/>
    <x v="0"/>
    <x v="892"/>
    <n v="199.98"/>
    <n v="2"/>
    <n v="0"/>
    <n v="37.996199999999988"/>
  </r>
  <r>
    <x v="2282"/>
    <s v="CA-2016-132143"/>
    <d v="2016-09-03T00:00:00"/>
    <n v="2016"/>
    <s v="September"/>
    <n v="3"/>
    <x v="2"/>
    <x v="524"/>
    <x v="524"/>
    <x v="1"/>
    <s v="United States"/>
    <s v="Middletown"/>
    <s v="Connecticut"/>
    <n v="6457"/>
    <x v="3"/>
    <x v="320"/>
    <x v="1"/>
    <x v="10"/>
    <x v="320"/>
    <n v="48.16"/>
    <n v="7"/>
    <n v="0"/>
    <n v="22.153599999999997"/>
  </r>
  <r>
    <x v="2283"/>
    <s v="CA-2015-153108"/>
    <d v="2015-03-05T00:00:00"/>
    <n v="2015"/>
    <s v="Maret"/>
    <n v="5"/>
    <x v="1"/>
    <x v="227"/>
    <x v="227"/>
    <x v="0"/>
    <s v="United States"/>
    <s v="New Castle"/>
    <s v="Indiana"/>
    <n v="47362"/>
    <x v="2"/>
    <x v="179"/>
    <x v="2"/>
    <x v="7"/>
    <x v="180"/>
    <n v="23.92"/>
    <n v="2"/>
    <n v="0"/>
    <n v="6.6976000000000013"/>
  </r>
  <r>
    <x v="2284"/>
    <s v="CA-2015-153108"/>
    <d v="2015-03-05T00:00:00"/>
    <n v="2015"/>
    <s v="Maret"/>
    <n v="5"/>
    <x v="1"/>
    <x v="227"/>
    <x v="227"/>
    <x v="0"/>
    <s v="United States"/>
    <s v="New Castle"/>
    <s v="Indiana"/>
    <n v="47362"/>
    <x v="2"/>
    <x v="1295"/>
    <x v="1"/>
    <x v="9"/>
    <x v="360"/>
    <n v="60.69"/>
    <n v="7"/>
    <n v="0"/>
    <n v="16.386300000000002"/>
  </r>
  <r>
    <x v="2285"/>
    <s v="CA-2016-112676"/>
    <d v="2016-05-05T00:00:00"/>
    <n v="2016"/>
    <s v="Mei"/>
    <n v="5"/>
    <x v="2"/>
    <x v="601"/>
    <x v="601"/>
    <x v="1"/>
    <s v="United States"/>
    <s v="Murfreesboro"/>
    <s v="Tennessee"/>
    <n v="37130"/>
    <x v="0"/>
    <x v="1296"/>
    <x v="1"/>
    <x v="10"/>
    <x v="1281"/>
    <n v="14.352000000000002"/>
    <n v="3"/>
    <n v="0.2"/>
    <n v="5.2026000000000003"/>
  </r>
  <r>
    <x v="2286"/>
    <s v="CA-2017-165687"/>
    <d v="2017-11-17T00:00:00"/>
    <n v="2017"/>
    <s v="November"/>
    <n v="17"/>
    <x v="1"/>
    <x v="394"/>
    <x v="394"/>
    <x v="0"/>
    <s v="United States"/>
    <s v="Salem"/>
    <s v="Virginia"/>
    <n v="24153"/>
    <x v="0"/>
    <x v="1297"/>
    <x v="1"/>
    <x v="9"/>
    <x v="1282"/>
    <n v="35.04"/>
    <n v="2"/>
    <n v="0"/>
    <n v="12.263999999999999"/>
  </r>
  <r>
    <x v="2287"/>
    <s v="US-2017-112928"/>
    <d v="2017-06-01T00:00:00"/>
    <n v="2017"/>
    <s v="Juni"/>
    <n v="1"/>
    <x v="0"/>
    <x v="121"/>
    <x v="121"/>
    <x v="1"/>
    <s v="United States"/>
    <s v="Toledo"/>
    <s v="Ohio"/>
    <n v="43615"/>
    <x v="3"/>
    <x v="1298"/>
    <x v="1"/>
    <x v="9"/>
    <x v="1283"/>
    <n v="17.480000000000004"/>
    <n v="5"/>
    <n v="0.2"/>
    <n v="1.3109999999999999"/>
  </r>
  <r>
    <x v="2288"/>
    <s v="CA-2017-143343"/>
    <d v="2017-06-10T00:00:00"/>
    <n v="2017"/>
    <s v="Juni"/>
    <n v="10"/>
    <x v="2"/>
    <x v="572"/>
    <x v="572"/>
    <x v="0"/>
    <s v="United States"/>
    <s v="Los Angeles"/>
    <s v="California"/>
    <n v="90032"/>
    <x v="1"/>
    <x v="836"/>
    <x v="1"/>
    <x v="6"/>
    <x v="831"/>
    <n v="16.399999999999999"/>
    <n v="5"/>
    <n v="0"/>
    <n v="4.7559999999999985"/>
  </r>
  <r>
    <x v="2289"/>
    <s v="CA-2017-115154"/>
    <d v="2017-01-08T00:00:00"/>
    <n v="2017"/>
    <s v="Januari"/>
    <n v="8"/>
    <x v="2"/>
    <x v="602"/>
    <x v="602"/>
    <x v="1"/>
    <s v="United States"/>
    <s v="Seattle"/>
    <s v="Washington"/>
    <n v="98115"/>
    <x v="1"/>
    <x v="1299"/>
    <x v="0"/>
    <x v="3"/>
    <x v="1284"/>
    <n v="892.98"/>
    <n v="2"/>
    <n v="0"/>
    <n v="80.368200000000002"/>
  </r>
  <r>
    <x v="2290"/>
    <s v="CA-2015-149342"/>
    <d v="2015-04-20T00:00:00"/>
    <n v="2015"/>
    <s v="April"/>
    <n v="20"/>
    <x v="1"/>
    <x v="378"/>
    <x v="378"/>
    <x v="1"/>
    <s v="United States"/>
    <s v="Columbus"/>
    <s v="Georgia"/>
    <n v="31907"/>
    <x v="0"/>
    <x v="664"/>
    <x v="2"/>
    <x v="7"/>
    <x v="664"/>
    <n v="287.96999999999997"/>
    <n v="3"/>
    <n v="0"/>
    <n v="77.751899999999992"/>
  </r>
  <r>
    <x v="2291"/>
    <s v="CA-2015-149342"/>
    <d v="2015-04-20T00:00:00"/>
    <n v="2015"/>
    <s v="April"/>
    <n v="20"/>
    <x v="1"/>
    <x v="378"/>
    <x v="378"/>
    <x v="1"/>
    <s v="United States"/>
    <s v="Columbus"/>
    <s v="Georgia"/>
    <n v="31907"/>
    <x v="0"/>
    <x v="1071"/>
    <x v="0"/>
    <x v="5"/>
    <x v="1060"/>
    <n v="595.38"/>
    <n v="6"/>
    <n v="0"/>
    <n v="297.69"/>
  </r>
  <r>
    <x v="2292"/>
    <s v="CA-2015-149342"/>
    <d v="2015-04-20T00:00:00"/>
    <n v="2015"/>
    <s v="April"/>
    <n v="20"/>
    <x v="1"/>
    <x v="378"/>
    <x v="378"/>
    <x v="1"/>
    <s v="United States"/>
    <s v="Columbus"/>
    <s v="Georgia"/>
    <n v="31907"/>
    <x v="0"/>
    <x v="778"/>
    <x v="1"/>
    <x v="10"/>
    <x v="777"/>
    <n v="12.96"/>
    <n v="2"/>
    <n v="0"/>
    <n v="6.2208000000000006"/>
  </r>
  <r>
    <x v="2293"/>
    <s v="CA-2015-130995"/>
    <d v="2015-11-01T00:00:00"/>
    <n v="2015"/>
    <s v="November"/>
    <n v="1"/>
    <x v="1"/>
    <x v="425"/>
    <x v="425"/>
    <x v="1"/>
    <s v="United States"/>
    <s v="New York City"/>
    <s v="New York"/>
    <n v="10009"/>
    <x v="3"/>
    <x v="500"/>
    <x v="2"/>
    <x v="7"/>
    <x v="500"/>
    <n v="4.95"/>
    <n v="1"/>
    <n v="0"/>
    <n v="1.3365"/>
  </r>
  <r>
    <x v="2294"/>
    <s v="CA-2017-127929"/>
    <d v="2017-12-23T00:00:00"/>
    <n v="2017"/>
    <s v="Desember"/>
    <n v="23"/>
    <x v="1"/>
    <x v="524"/>
    <x v="524"/>
    <x v="1"/>
    <s v="United States"/>
    <s v="Middletown"/>
    <s v="Connecticut"/>
    <n v="6457"/>
    <x v="3"/>
    <x v="71"/>
    <x v="0"/>
    <x v="5"/>
    <x v="71"/>
    <n v="181.95"/>
    <n v="3"/>
    <n v="0"/>
    <n v="38.209499999999998"/>
  </r>
  <r>
    <x v="2295"/>
    <s v="CA-2015-113145"/>
    <d v="2015-11-01T00:00:00"/>
    <n v="2015"/>
    <s v="November"/>
    <n v="1"/>
    <x v="1"/>
    <x v="104"/>
    <x v="104"/>
    <x v="0"/>
    <s v="United States"/>
    <s v="New York City"/>
    <s v="New York"/>
    <n v="10011"/>
    <x v="3"/>
    <x v="938"/>
    <x v="1"/>
    <x v="10"/>
    <x v="931"/>
    <n v="13.52"/>
    <n v="4"/>
    <n v="0"/>
    <n v="6.219199999999999"/>
  </r>
  <r>
    <x v="2296"/>
    <s v="CA-2015-113145"/>
    <d v="2015-11-01T00:00:00"/>
    <n v="2015"/>
    <s v="November"/>
    <n v="1"/>
    <x v="1"/>
    <x v="104"/>
    <x v="104"/>
    <x v="0"/>
    <s v="United States"/>
    <s v="New York City"/>
    <s v="New York"/>
    <n v="10011"/>
    <x v="3"/>
    <x v="689"/>
    <x v="0"/>
    <x v="5"/>
    <x v="689"/>
    <n v="259.7"/>
    <n v="5"/>
    <n v="0"/>
    <n v="106.477"/>
  </r>
  <r>
    <x v="2297"/>
    <s v="CA-2015-113145"/>
    <d v="2015-11-01T00:00:00"/>
    <n v="2015"/>
    <s v="November"/>
    <n v="1"/>
    <x v="1"/>
    <x v="104"/>
    <x v="104"/>
    <x v="0"/>
    <s v="United States"/>
    <s v="New York City"/>
    <s v="New York"/>
    <n v="10011"/>
    <x v="3"/>
    <x v="1300"/>
    <x v="2"/>
    <x v="7"/>
    <x v="1285"/>
    <n v="42.95"/>
    <n v="1"/>
    <n v="0"/>
    <n v="1.2884999999999991"/>
  </r>
  <r>
    <x v="2298"/>
    <s v="CA-2015-113145"/>
    <d v="2015-11-01T00:00:00"/>
    <n v="2015"/>
    <s v="November"/>
    <n v="1"/>
    <x v="1"/>
    <x v="104"/>
    <x v="104"/>
    <x v="0"/>
    <s v="United States"/>
    <s v="New York City"/>
    <s v="New York"/>
    <n v="10011"/>
    <x v="3"/>
    <x v="651"/>
    <x v="2"/>
    <x v="11"/>
    <x v="651"/>
    <n v="1399.93"/>
    <n v="7"/>
    <n v="0"/>
    <n v="601.96990000000005"/>
  </r>
  <r>
    <x v="2299"/>
    <s v="CA-2015-113145"/>
    <d v="2015-11-01T00:00:00"/>
    <n v="2015"/>
    <s v="November"/>
    <n v="1"/>
    <x v="1"/>
    <x v="104"/>
    <x v="104"/>
    <x v="0"/>
    <s v="United States"/>
    <s v="New York City"/>
    <s v="New York"/>
    <n v="10011"/>
    <x v="3"/>
    <x v="478"/>
    <x v="2"/>
    <x v="7"/>
    <x v="479"/>
    <n v="503.96"/>
    <n v="4"/>
    <n v="0"/>
    <n v="125.99000000000001"/>
  </r>
  <r>
    <x v="2300"/>
    <s v="CA-2014-162362"/>
    <d v="2014-11-14T00:00:00"/>
    <n v="2014"/>
    <s v="November"/>
    <n v="14"/>
    <x v="1"/>
    <x v="145"/>
    <x v="145"/>
    <x v="0"/>
    <s v="United States"/>
    <s v="Midland"/>
    <s v="Michigan"/>
    <n v="48640"/>
    <x v="2"/>
    <x v="15"/>
    <x v="1"/>
    <x v="8"/>
    <x v="15"/>
    <n v="12.72"/>
    <n v="3"/>
    <n v="0"/>
    <n v="6.36"/>
  </r>
  <r>
    <x v="2301"/>
    <s v="CA-2014-162362"/>
    <d v="2014-11-14T00:00:00"/>
    <n v="2014"/>
    <s v="November"/>
    <n v="14"/>
    <x v="1"/>
    <x v="145"/>
    <x v="145"/>
    <x v="0"/>
    <s v="United States"/>
    <s v="Midland"/>
    <s v="Michigan"/>
    <n v="48640"/>
    <x v="2"/>
    <x v="614"/>
    <x v="1"/>
    <x v="8"/>
    <x v="614"/>
    <n v="11.52"/>
    <n v="4"/>
    <n v="0"/>
    <n v="5.6448"/>
  </r>
  <r>
    <x v="2302"/>
    <s v="CA-2016-106558"/>
    <d v="2016-01-17T00:00:00"/>
    <n v="2016"/>
    <s v="Januari"/>
    <n v="17"/>
    <x v="1"/>
    <x v="393"/>
    <x v="393"/>
    <x v="1"/>
    <s v="United States"/>
    <s v="Columbus"/>
    <s v="Georgia"/>
    <n v="31907"/>
    <x v="0"/>
    <x v="552"/>
    <x v="2"/>
    <x v="11"/>
    <x v="551"/>
    <n v="316"/>
    <n v="4"/>
    <n v="0"/>
    <n v="31.599999999999966"/>
  </r>
  <r>
    <x v="2303"/>
    <s v="CA-2017-157931"/>
    <d v="2017-09-17T00:00:00"/>
    <n v="2017"/>
    <s v="September"/>
    <n v="17"/>
    <x v="0"/>
    <x v="246"/>
    <x v="246"/>
    <x v="2"/>
    <s v="United States"/>
    <s v="Roswell"/>
    <s v="Georgia"/>
    <n v="30076"/>
    <x v="0"/>
    <x v="323"/>
    <x v="0"/>
    <x v="1"/>
    <x v="323"/>
    <n v="723.92"/>
    <n v="4"/>
    <n v="0"/>
    <n v="188.2192"/>
  </r>
  <r>
    <x v="2304"/>
    <s v="CA-2017-157931"/>
    <d v="2017-09-17T00:00:00"/>
    <n v="2017"/>
    <s v="September"/>
    <n v="17"/>
    <x v="0"/>
    <x v="246"/>
    <x v="246"/>
    <x v="2"/>
    <s v="United States"/>
    <s v="Roswell"/>
    <s v="Georgia"/>
    <n v="30076"/>
    <x v="0"/>
    <x v="258"/>
    <x v="1"/>
    <x v="10"/>
    <x v="33"/>
    <n v="106.32"/>
    <n v="3"/>
    <n v="0"/>
    <n v="49.970399999999991"/>
  </r>
  <r>
    <x v="2305"/>
    <s v="CA-2016-115574"/>
    <d v="2016-12-23T00:00:00"/>
    <n v="2016"/>
    <s v="Desember"/>
    <n v="23"/>
    <x v="2"/>
    <x v="130"/>
    <x v="130"/>
    <x v="1"/>
    <s v="United States"/>
    <s v="Chicago"/>
    <s v="Illinois"/>
    <n v="60623"/>
    <x v="2"/>
    <x v="713"/>
    <x v="0"/>
    <x v="0"/>
    <x v="712"/>
    <n v="141.37199999999999"/>
    <n v="2"/>
    <n v="0.3"/>
    <n v="-14.137200000000014"/>
  </r>
  <r>
    <x v="2306"/>
    <s v="CA-2015-160794"/>
    <d v="2015-08-06T00:00:00"/>
    <n v="2015"/>
    <s v="Agustus"/>
    <n v="6"/>
    <x v="2"/>
    <x v="99"/>
    <x v="99"/>
    <x v="1"/>
    <s v="United States"/>
    <s v="Houston"/>
    <s v="Texas"/>
    <n v="77041"/>
    <x v="2"/>
    <x v="752"/>
    <x v="1"/>
    <x v="10"/>
    <x v="750"/>
    <n v="27.216000000000001"/>
    <n v="3"/>
    <n v="0.2"/>
    <n v="9.8657999999999983"/>
  </r>
  <r>
    <x v="2307"/>
    <s v="CA-2017-116225"/>
    <d v="2017-11-05T00:00:00"/>
    <n v="2017"/>
    <s v="November"/>
    <n v="5"/>
    <x v="1"/>
    <x v="603"/>
    <x v="603"/>
    <x v="0"/>
    <s v="United States"/>
    <s v="New York City"/>
    <s v="New York"/>
    <n v="10009"/>
    <x v="3"/>
    <x v="475"/>
    <x v="2"/>
    <x v="11"/>
    <x v="476"/>
    <n v="390.75"/>
    <n v="5"/>
    <n v="0"/>
    <n v="171.93000000000006"/>
  </r>
  <r>
    <x v="2308"/>
    <s v="US-2017-120418"/>
    <d v="2017-06-11T00:00:00"/>
    <n v="2017"/>
    <s v="Juni"/>
    <n v="11"/>
    <x v="2"/>
    <x v="604"/>
    <x v="604"/>
    <x v="2"/>
    <s v="United States"/>
    <s v="Peoria"/>
    <s v="Arizona"/>
    <n v="85345"/>
    <x v="1"/>
    <x v="654"/>
    <x v="0"/>
    <x v="1"/>
    <x v="654"/>
    <n v="280.79200000000003"/>
    <n v="1"/>
    <n v="0.2"/>
    <n v="35.098999999999961"/>
  </r>
  <r>
    <x v="2309"/>
    <s v="US-2017-120418"/>
    <d v="2017-06-11T00:00:00"/>
    <n v="2017"/>
    <s v="Juni"/>
    <n v="11"/>
    <x v="2"/>
    <x v="604"/>
    <x v="604"/>
    <x v="2"/>
    <s v="United States"/>
    <s v="Peoria"/>
    <s v="Arizona"/>
    <n v="85345"/>
    <x v="1"/>
    <x v="80"/>
    <x v="1"/>
    <x v="4"/>
    <x v="80"/>
    <n v="68.448000000000008"/>
    <n v="4"/>
    <n v="0.2"/>
    <n v="7.7003999999999948"/>
  </r>
  <r>
    <x v="2310"/>
    <s v="US-2017-120418"/>
    <d v="2017-06-11T00:00:00"/>
    <n v="2017"/>
    <s v="Juni"/>
    <n v="11"/>
    <x v="2"/>
    <x v="604"/>
    <x v="604"/>
    <x v="2"/>
    <s v="United States"/>
    <s v="Peoria"/>
    <s v="Arizona"/>
    <n v="85345"/>
    <x v="1"/>
    <x v="666"/>
    <x v="1"/>
    <x v="6"/>
    <x v="666"/>
    <n v="88.04"/>
    <n v="5"/>
    <n v="0.2"/>
    <n v="6.602999999999998"/>
  </r>
  <r>
    <x v="2311"/>
    <s v="US-2017-120418"/>
    <d v="2017-06-11T00:00:00"/>
    <n v="2017"/>
    <s v="Juni"/>
    <n v="11"/>
    <x v="2"/>
    <x v="604"/>
    <x v="604"/>
    <x v="2"/>
    <s v="United States"/>
    <s v="Peoria"/>
    <s v="Arizona"/>
    <n v="85345"/>
    <x v="1"/>
    <x v="1041"/>
    <x v="1"/>
    <x v="6"/>
    <x v="1030"/>
    <n v="15.872"/>
    <n v="1"/>
    <n v="0.2"/>
    <n v="1.9839999999999982"/>
  </r>
  <r>
    <x v="2312"/>
    <s v="US-2017-120418"/>
    <d v="2017-06-11T00:00:00"/>
    <n v="2017"/>
    <s v="Juni"/>
    <n v="11"/>
    <x v="2"/>
    <x v="604"/>
    <x v="604"/>
    <x v="2"/>
    <s v="United States"/>
    <s v="Peoria"/>
    <s v="Arizona"/>
    <n v="85345"/>
    <x v="1"/>
    <x v="435"/>
    <x v="1"/>
    <x v="4"/>
    <x v="435"/>
    <n v="215.59200000000001"/>
    <n v="3"/>
    <n v="0.2"/>
    <n v="-48.508200000000009"/>
  </r>
  <r>
    <x v="2313"/>
    <s v="CA-2017-122035"/>
    <d v="2017-07-20T00:00:00"/>
    <n v="2017"/>
    <s v="Juli"/>
    <n v="20"/>
    <x v="1"/>
    <x v="605"/>
    <x v="605"/>
    <x v="1"/>
    <s v="United States"/>
    <s v="Sioux Falls"/>
    <s v="South Dakota"/>
    <n v="57103"/>
    <x v="2"/>
    <x v="676"/>
    <x v="1"/>
    <x v="2"/>
    <x v="676"/>
    <n v="14.62"/>
    <n v="2"/>
    <n v="0"/>
    <n v="6.8713999999999995"/>
  </r>
  <r>
    <x v="2314"/>
    <s v="CA-2017-122035"/>
    <d v="2017-07-20T00:00:00"/>
    <n v="2017"/>
    <s v="Juli"/>
    <n v="20"/>
    <x v="1"/>
    <x v="605"/>
    <x v="605"/>
    <x v="1"/>
    <s v="United States"/>
    <s v="Sioux Falls"/>
    <s v="South Dakota"/>
    <n v="57103"/>
    <x v="2"/>
    <x v="77"/>
    <x v="1"/>
    <x v="9"/>
    <x v="77"/>
    <n v="416.32"/>
    <n v="2"/>
    <n v="0"/>
    <n v="112.40640000000002"/>
  </r>
  <r>
    <x v="2315"/>
    <s v="CA-2017-122035"/>
    <d v="2017-07-20T00:00:00"/>
    <n v="2017"/>
    <s v="Juli"/>
    <n v="20"/>
    <x v="1"/>
    <x v="605"/>
    <x v="605"/>
    <x v="1"/>
    <s v="United States"/>
    <s v="Sioux Falls"/>
    <s v="South Dakota"/>
    <n v="57103"/>
    <x v="2"/>
    <x v="480"/>
    <x v="1"/>
    <x v="8"/>
    <x v="481"/>
    <n v="43"/>
    <n v="5"/>
    <n v="0"/>
    <n v="20.21"/>
  </r>
  <r>
    <x v="2316"/>
    <s v="CA-2017-122035"/>
    <d v="2017-07-20T00:00:00"/>
    <n v="2017"/>
    <s v="Juli"/>
    <n v="20"/>
    <x v="1"/>
    <x v="605"/>
    <x v="605"/>
    <x v="1"/>
    <s v="United States"/>
    <s v="Sioux Falls"/>
    <s v="South Dakota"/>
    <n v="57103"/>
    <x v="2"/>
    <x v="1225"/>
    <x v="0"/>
    <x v="1"/>
    <x v="1209"/>
    <n v="182.94"/>
    <n v="3"/>
    <n v="0"/>
    <n v="27.440999999999995"/>
  </r>
  <r>
    <x v="2317"/>
    <s v="CA-2017-122035"/>
    <d v="2017-07-20T00:00:00"/>
    <n v="2017"/>
    <s v="Juli"/>
    <n v="20"/>
    <x v="1"/>
    <x v="605"/>
    <x v="605"/>
    <x v="1"/>
    <s v="United States"/>
    <s v="Sioux Falls"/>
    <s v="South Dakota"/>
    <n v="57103"/>
    <x v="2"/>
    <x v="844"/>
    <x v="1"/>
    <x v="8"/>
    <x v="838"/>
    <n v="60.83"/>
    <n v="7"/>
    <n v="0"/>
    <n v="30.414999999999999"/>
  </r>
  <r>
    <x v="2318"/>
    <s v="CA-2017-122035"/>
    <d v="2017-07-20T00:00:00"/>
    <n v="2017"/>
    <s v="Juli"/>
    <n v="20"/>
    <x v="1"/>
    <x v="605"/>
    <x v="605"/>
    <x v="1"/>
    <s v="United States"/>
    <s v="Sioux Falls"/>
    <s v="South Dakota"/>
    <n v="57103"/>
    <x v="2"/>
    <x v="1301"/>
    <x v="2"/>
    <x v="11"/>
    <x v="1286"/>
    <n v="389.97"/>
    <n v="3"/>
    <n v="0"/>
    <n v="132.58980000000003"/>
  </r>
  <r>
    <x v="2319"/>
    <s v="CA-2015-117828"/>
    <d v="2015-12-23T00:00:00"/>
    <n v="2015"/>
    <s v="Desember"/>
    <n v="23"/>
    <x v="2"/>
    <x v="214"/>
    <x v="214"/>
    <x v="0"/>
    <s v="United States"/>
    <s v="Richmond"/>
    <s v="Virginia"/>
    <n v="23223"/>
    <x v="0"/>
    <x v="535"/>
    <x v="1"/>
    <x v="9"/>
    <x v="535"/>
    <n v="194.32"/>
    <n v="4"/>
    <n v="0"/>
    <n v="56.352799999999974"/>
  </r>
  <r>
    <x v="2320"/>
    <s v="CA-2017-165491"/>
    <d v="2017-03-20T00:00:00"/>
    <n v="2017"/>
    <s v="Maret"/>
    <n v="20"/>
    <x v="1"/>
    <x v="304"/>
    <x v="304"/>
    <x v="1"/>
    <s v="United States"/>
    <s v="Seattle"/>
    <s v="Washington"/>
    <n v="98115"/>
    <x v="1"/>
    <x v="1302"/>
    <x v="2"/>
    <x v="11"/>
    <x v="1287"/>
    <n v="265.93"/>
    <n v="7"/>
    <n v="0"/>
    <n v="63.8232"/>
  </r>
  <r>
    <x v="2321"/>
    <s v="CA-2015-109470"/>
    <d v="2015-12-31T00:00:00"/>
    <n v="2015"/>
    <s v="Desember"/>
    <n v="31"/>
    <x v="0"/>
    <x v="346"/>
    <x v="346"/>
    <x v="1"/>
    <s v="United States"/>
    <s v="Henderson"/>
    <s v="Kentucky"/>
    <n v="42420"/>
    <x v="0"/>
    <x v="351"/>
    <x v="1"/>
    <x v="8"/>
    <x v="351"/>
    <n v="94.74"/>
    <n v="3"/>
    <n v="0"/>
    <n v="44.527799999999992"/>
  </r>
  <r>
    <x v="2322"/>
    <s v="CA-2015-109470"/>
    <d v="2015-12-31T00:00:00"/>
    <n v="2015"/>
    <s v="Desember"/>
    <n v="31"/>
    <x v="0"/>
    <x v="346"/>
    <x v="346"/>
    <x v="1"/>
    <s v="United States"/>
    <s v="Henderson"/>
    <s v="Kentucky"/>
    <n v="42420"/>
    <x v="0"/>
    <x v="280"/>
    <x v="1"/>
    <x v="8"/>
    <x v="280"/>
    <n v="60.64"/>
    <n v="4"/>
    <n v="0"/>
    <n v="27.894399999999997"/>
  </r>
  <r>
    <x v="2323"/>
    <s v="CA-2015-109470"/>
    <d v="2015-12-31T00:00:00"/>
    <n v="2015"/>
    <s v="Desember"/>
    <n v="31"/>
    <x v="0"/>
    <x v="346"/>
    <x v="346"/>
    <x v="1"/>
    <s v="United States"/>
    <s v="Henderson"/>
    <s v="Kentucky"/>
    <n v="42420"/>
    <x v="0"/>
    <x v="785"/>
    <x v="1"/>
    <x v="8"/>
    <x v="784"/>
    <n v="76.3"/>
    <n v="5"/>
    <n v="0"/>
    <n v="38.15"/>
  </r>
  <r>
    <x v="2324"/>
    <s v="CA-2015-109470"/>
    <d v="2015-12-31T00:00:00"/>
    <n v="2015"/>
    <s v="Desember"/>
    <n v="31"/>
    <x v="0"/>
    <x v="346"/>
    <x v="346"/>
    <x v="1"/>
    <s v="United States"/>
    <s v="Henderson"/>
    <s v="Kentucky"/>
    <n v="42420"/>
    <x v="0"/>
    <x v="999"/>
    <x v="1"/>
    <x v="8"/>
    <x v="991"/>
    <n v="364.79999999999995"/>
    <n v="12"/>
    <n v="0"/>
    <n v="167.80799999999999"/>
  </r>
  <r>
    <x v="2325"/>
    <s v="CA-2015-105102"/>
    <d v="2015-09-15T00:00:00"/>
    <n v="2015"/>
    <s v="September"/>
    <n v="15"/>
    <x v="0"/>
    <x v="606"/>
    <x v="606"/>
    <x v="1"/>
    <s v="United States"/>
    <s v="New York City"/>
    <s v="New York"/>
    <n v="10035"/>
    <x v="3"/>
    <x v="1197"/>
    <x v="1"/>
    <x v="8"/>
    <x v="1182"/>
    <n v="79.872000000000014"/>
    <n v="3"/>
    <n v="0.2"/>
    <n v="29.951999999999998"/>
  </r>
  <r>
    <x v="2326"/>
    <s v="CA-2015-105102"/>
    <d v="2015-09-15T00:00:00"/>
    <n v="2015"/>
    <s v="September"/>
    <n v="15"/>
    <x v="0"/>
    <x v="606"/>
    <x v="606"/>
    <x v="1"/>
    <s v="United States"/>
    <s v="New York City"/>
    <s v="New York"/>
    <n v="10035"/>
    <x v="3"/>
    <x v="266"/>
    <x v="0"/>
    <x v="0"/>
    <x v="266"/>
    <n v="46.384"/>
    <n v="1"/>
    <n v="0.2"/>
    <n v="1.1596000000000011"/>
  </r>
  <r>
    <x v="2327"/>
    <s v="CA-2015-105102"/>
    <d v="2015-09-15T00:00:00"/>
    <n v="2015"/>
    <s v="September"/>
    <n v="15"/>
    <x v="0"/>
    <x v="606"/>
    <x v="606"/>
    <x v="1"/>
    <s v="United States"/>
    <s v="New York City"/>
    <s v="New York"/>
    <n v="10035"/>
    <x v="3"/>
    <x v="12"/>
    <x v="1"/>
    <x v="10"/>
    <x v="12"/>
    <n v="12.96"/>
    <n v="2"/>
    <n v="0"/>
    <n v="6.2208000000000006"/>
  </r>
  <r>
    <x v="2328"/>
    <s v="CA-2017-138422"/>
    <d v="2017-09-23T00:00:00"/>
    <n v="2017"/>
    <s v="September"/>
    <n v="23"/>
    <x v="2"/>
    <x v="607"/>
    <x v="607"/>
    <x v="2"/>
    <s v="United States"/>
    <s v="Fort Collins"/>
    <s v="Colorado"/>
    <n v="80525"/>
    <x v="1"/>
    <x v="1303"/>
    <x v="1"/>
    <x v="12"/>
    <x v="1288"/>
    <n v="14.352000000000002"/>
    <n v="3"/>
    <n v="0.2"/>
    <n v="5.2026000000000003"/>
  </r>
  <r>
    <x v="2329"/>
    <s v="US-2015-147739"/>
    <d v="2015-12-25T00:00:00"/>
    <n v="2015"/>
    <s v="Desember"/>
    <n v="25"/>
    <x v="1"/>
    <x v="251"/>
    <x v="251"/>
    <x v="1"/>
    <s v="United States"/>
    <s v="Philadelphia"/>
    <s v="Pennsylvania"/>
    <n v="19140"/>
    <x v="3"/>
    <x v="1304"/>
    <x v="0"/>
    <x v="5"/>
    <x v="1289"/>
    <n v="547.13599999999997"/>
    <n v="4"/>
    <n v="0.2"/>
    <n v="-68.392000000000053"/>
  </r>
  <r>
    <x v="2330"/>
    <s v="CA-2016-155187"/>
    <d v="2016-09-24T00:00:00"/>
    <n v="2016"/>
    <s v="September"/>
    <n v="24"/>
    <x v="0"/>
    <x v="156"/>
    <x v="156"/>
    <x v="1"/>
    <s v="United States"/>
    <s v="Los Angeles"/>
    <s v="California"/>
    <n v="90004"/>
    <x v="1"/>
    <x v="193"/>
    <x v="1"/>
    <x v="4"/>
    <x v="194"/>
    <n v="41.96"/>
    <n v="2"/>
    <n v="0"/>
    <n v="2.9371999999999971"/>
  </r>
  <r>
    <x v="2331"/>
    <s v="CA-2016-155187"/>
    <d v="2016-09-24T00:00:00"/>
    <n v="2016"/>
    <s v="September"/>
    <n v="24"/>
    <x v="0"/>
    <x v="156"/>
    <x v="156"/>
    <x v="1"/>
    <s v="United States"/>
    <s v="Los Angeles"/>
    <s v="California"/>
    <n v="90004"/>
    <x v="1"/>
    <x v="1305"/>
    <x v="1"/>
    <x v="10"/>
    <x v="1290"/>
    <n v="41.7"/>
    <n v="5"/>
    <n v="0"/>
    <n v="20.85"/>
  </r>
  <r>
    <x v="2332"/>
    <s v="CA-2017-169285"/>
    <d v="2017-03-21T00:00:00"/>
    <n v="2017"/>
    <s v="Maret"/>
    <n v="21"/>
    <x v="1"/>
    <x v="355"/>
    <x v="355"/>
    <x v="0"/>
    <s v="United States"/>
    <s v="Lafayette"/>
    <s v="Indiana"/>
    <n v="47905"/>
    <x v="2"/>
    <x v="417"/>
    <x v="1"/>
    <x v="10"/>
    <x v="417"/>
    <n v="277.39999999999998"/>
    <n v="5"/>
    <n v="0"/>
    <n v="133.15199999999999"/>
  </r>
  <r>
    <x v="2333"/>
    <s v="CA-2017-169285"/>
    <d v="2017-03-21T00:00:00"/>
    <n v="2017"/>
    <s v="Maret"/>
    <n v="21"/>
    <x v="1"/>
    <x v="355"/>
    <x v="355"/>
    <x v="0"/>
    <s v="United States"/>
    <s v="Lafayette"/>
    <s v="Indiana"/>
    <n v="47905"/>
    <x v="2"/>
    <x v="609"/>
    <x v="1"/>
    <x v="10"/>
    <x v="609"/>
    <n v="5.78"/>
    <n v="1"/>
    <n v="0"/>
    <n v="2.8322000000000003"/>
  </r>
  <r>
    <x v="2334"/>
    <s v="CA-2014-140886"/>
    <d v="2014-09-30T00:00:00"/>
    <n v="2014"/>
    <s v="September"/>
    <n v="30"/>
    <x v="1"/>
    <x v="608"/>
    <x v="608"/>
    <x v="0"/>
    <s v="United States"/>
    <s v="Clarksville"/>
    <s v="Tennessee"/>
    <n v="37042"/>
    <x v="0"/>
    <x v="336"/>
    <x v="1"/>
    <x v="9"/>
    <x v="336"/>
    <n v="69.216000000000008"/>
    <n v="6"/>
    <n v="0.2"/>
    <n v="11.247599999999995"/>
  </r>
  <r>
    <x v="2335"/>
    <s v="CA-2017-152695"/>
    <d v="2017-12-10T00:00:00"/>
    <n v="2017"/>
    <s v="Desember"/>
    <n v="10"/>
    <x v="3"/>
    <x v="417"/>
    <x v="417"/>
    <x v="0"/>
    <s v="United States"/>
    <s v="Fairfield"/>
    <s v="Connecticut"/>
    <n v="6824"/>
    <x v="3"/>
    <x v="135"/>
    <x v="1"/>
    <x v="12"/>
    <x v="136"/>
    <n v="10.86"/>
    <n v="3"/>
    <n v="0"/>
    <n v="5.1042000000000005"/>
  </r>
  <r>
    <x v="2336"/>
    <s v="CA-2017-152695"/>
    <d v="2017-12-10T00:00:00"/>
    <n v="2017"/>
    <s v="Desember"/>
    <n v="10"/>
    <x v="3"/>
    <x v="417"/>
    <x v="417"/>
    <x v="0"/>
    <s v="United States"/>
    <s v="Fairfield"/>
    <s v="Connecticut"/>
    <n v="6824"/>
    <x v="3"/>
    <x v="1306"/>
    <x v="1"/>
    <x v="9"/>
    <x v="1291"/>
    <n v="426.78999999999996"/>
    <n v="7"/>
    <n v="0"/>
    <n v="123.76909999999995"/>
  </r>
  <r>
    <x v="2337"/>
    <s v="CA-2014-110639"/>
    <d v="2014-08-23T00:00:00"/>
    <n v="2014"/>
    <s v="Agustus"/>
    <n v="23"/>
    <x v="3"/>
    <x v="302"/>
    <x v="302"/>
    <x v="0"/>
    <s v="United States"/>
    <s v="New York City"/>
    <s v="New York"/>
    <n v="10009"/>
    <x v="3"/>
    <x v="1307"/>
    <x v="1"/>
    <x v="10"/>
    <x v="1292"/>
    <n v="25.92"/>
    <n v="4"/>
    <n v="0"/>
    <n v="12.441600000000001"/>
  </r>
  <r>
    <x v="2338"/>
    <s v="CA-2014-110639"/>
    <d v="2014-08-23T00:00:00"/>
    <n v="2014"/>
    <s v="Agustus"/>
    <n v="23"/>
    <x v="3"/>
    <x v="302"/>
    <x v="302"/>
    <x v="0"/>
    <s v="United States"/>
    <s v="New York City"/>
    <s v="New York"/>
    <n v="10009"/>
    <x v="3"/>
    <x v="496"/>
    <x v="1"/>
    <x v="10"/>
    <x v="496"/>
    <n v="45.92"/>
    <n v="4"/>
    <n v="0"/>
    <n v="22.500800000000002"/>
  </r>
  <r>
    <x v="2339"/>
    <s v="CA-2014-121727"/>
    <d v="2014-08-19T00:00:00"/>
    <n v="2014"/>
    <s v="Agustus"/>
    <n v="19"/>
    <x v="1"/>
    <x v="600"/>
    <x v="600"/>
    <x v="0"/>
    <s v="United States"/>
    <s v="Columbus"/>
    <s v="Ohio"/>
    <n v="43229"/>
    <x v="3"/>
    <x v="87"/>
    <x v="1"/>
    <x v="6"/>
    <x v="87"/>
    <n v="10.72"/>
    <n v="2"/>
    <n v="0.2"/>
    <n v="1.7419999999999987"/>
  </r>
  <r>
    <x v="2340"/>
    <s v="CA-2016-137736"/>
    <d v="2016-11-10T00:00:00"/>
    <n v="2016"/>
    <s v="November"/>
    <n v="10"/>
    <x v="1"/>
    <x v="290"/>
    <x v="290"/>
    <x v="0"/>
    <s v="United States"/>
    <s v="Warner Robins"/>
    <s v="Georgia"/>
    <n v="31088"/>
    <x v="0"/>
    <x v="879"/>
    <x v="1"/>
    <x v="6"/>
    <x v="873"/>
    <n v="41.86"/>
    <n v="7"/>
    <n v="0"/>
    <n v="10.465"/>
  </r>
  <r>
    <x v="2341"/>
    <s v="US-2014-143231"/>
    <d v="2014-12-31T00:00:00"/>
    <n v="2014"/>
    <s v="Desember"/>
    <n v="31"/>
    <x v="2"/>
    <x v="39"/>
    <x v="39"/>
    <x v="2"/>
    <s v="United States"/>
    <s v="Franklin"/>
    <s v="Massachusetts"/>
    <n v="2038"/>
    <x v="3"/>
    <x v="1308"/>
    <x v="0"/>
    <x v="5"/>
    <x v="1293"/>
    <n v="63.2"/>
    <n v="5"/>
    <n v="0"/>
    <n v="23.384"/>
  </r>
  <r>
    <x v="2342"/>
    <s v="US-2014-143231"/>
    <d v="2014-12-31T00:00:00"/>
    <n v="2014"/>
    <s v="Desember"/>
    <n v="31"/>
    <x v="2"/>
    <x v="39"/>
    <x v="39"/>
    <x v="2"/>
    <s v="United States"/>
    <s v="Franklin"/>
    <s v="Massachusetts"/>
    <n v="2038"/>
    <x v="3"/>
    <x v="1302"/>
    <x v="2"/>
    <x v="11"/>
    <x v="1287"/>
    <n v="113.97"/>
    <n v="3"/>
    <n v="0"/>
    <n v="27.352799999999998"/>
  </r>
  <r>
    <x v="2343"/>
    <s v="US-2014-155894"/>
    <d v="2014-07-26T00:00:00"/>
    <n v="2014"/>
    <s v="Juli"/>
    <n v="26"/>
    <x v="0"/>
    <x v="488"/>
    <x v="488"/>
    <x v="0"/>
    <s v="United States"/>
    <s v="Chicago"/>
    <s v="Illinois"/>
    <n v="60623"/>
    <x v="2"/>
    <x v="232"/>
    <x v="1"/>
    <x v="4"/>
    <x v="233"/>
    <n v="123.55199999999999"/>
    <n v="3"/>
    <n v="0.2"/>
    <n v="-29.343599999999995"/>
  </r>
  <r>
    <x v="2344"/>
    <s v="CA-2016-119025"/>
    <d v="2016-02-22T00:00:00"/>
    <n v="2016"/>
    <s v="Februari"/>
    <n v="22"/>
    <x v="1"/>
    <x v="391"/>
    <x v="391"/>
    <x v="2"/>
    <s v="United States"/>
    <s v="Milwaukee"/>
    <s v="Wisconsin"/>
    <n v="53209"/>
    <x v="2"/>
    <x v="1309"/>
    <x v="1"/>
    <x v="9"/>
    <x v="1294"/>
    <n v="490.32"/>
    <n v="9"/>
    <n v="0"/>
    <n v="137.28960000000004"/>
  </r>
  <r>
    <x v="2345"/>
    <s v="CA-2016-159373"/>
    <d v="2016-03-13T00:00:00"/>
    <n v="2016"/>
    <s v="Maret"/>
    <n v="13"/>
    <x v="1"/>
    <x v="299"/>
    <x v="299"/>
    <x v="0"/>
    <s v="United States"/>
    <s v="San Antonio"/>
    <s v="Texas"/>
    <n v="78207"/>
    <x v="2"/>
    <x v="161"/>
    <x v="1"/>
    <x v="10"/>
    <x v="1295"/>
    <n v="70.08"/>
    <n v="5"/>
    <n v="0.2"/>
    <n v="24.527999999999995"/>
  </r>
  <r>
    <x v="2346"/>
    <s v="CA-2016-159373"/>
    <d v="2016-03-13T00:00:00"/>
    <n v="2016"/>
    <s v="Maret"/>
    <n v="13"/>
    <x v="1"/>
    <x v="299"/>
    <x v="299"/>
    <x v="0"/>
    <s v="United States"/>
    <s v="San Antonio"/>
    <s v="Texas"/>
    <n v="78207"/>
    <x v="2"/>
    <x v="1310"/>
    <x v="1"/>
    <x v="8"/>
    <x v="1296"/>
    <n v="1.2719999999999998"/>
    <n v="2"/>
    <n v="0.8"/>
    <n v="-2.1624000000000012"/>
  </r>
  <r>
    <x v="2347"/>
    <s v="CA-2016-159373"/>
    <d v="2016-03-13T00:00:00"/>
    <n v="2016"/>
    <s v="Maret"/>
    <n v="13"/>
    <x v="1"/>
    <x v="299"/>
    <x v="299"/>
    <x v="0"/>
    <s v="United States"/>
    <s v="San Antonio"/>
    <s v="Texas"/>
    <n v="78207"/>
    <x v="2"/>
    <x v="898"/>
    <x v="0"/>
    <x v="3"/>
    <x v="891"/>
    <n v="557.58500000000004"/>
    <n v="5"/>
    <n v="0.3"/>
    <n v="0"/>
  </r>
  <r>
    <x v="2348"/>
    <s v="CA-2017-109701"/>
    <d v="2017-12-02T00:00:00"/>
    <n v="2017"/>
    <s v="Desember"/>
    <n v="2"/>
    <x v="3"/>
    <x v="87"/>
    <x v="87"/>
    <x v="1"/>
    <s v="United States"/>
    <s v="Los Angeles"/>
    <s v="California"/>
    <n v="90032"/>
    <x v="1"/>
    <x v="620"/>
    <x v="1"/>
    <x v="8"/>
    <x v="620"/>
    <n v="9.0240000000000009"/>
    <n v="6"/>
    <n v="0.2"/>
    <n v="3.1583999999999985"/>
  </r>
  <r>
    <x v="2349"/>
    <s v="CA-2017-109701"/>
    <d v="2017-12-02T00:00:00"/>
    <n v="2017"/>
    <s v="Desember"/>
    <n v="2"/>
    <x v="3"/>
    <x v="87"/>
    <x v="87"/>
    <x v="1"/>
    <s v="United States"/>
    <s v="Los Angeles"/>
    <s v="California"/>
    <n v="90032"/>
    <x v="1"/>
    <x v="1311"/>
    <x v="1"/>
    <x v="8"/>
    <x v="1297"/>
    <n v="69.456000000000003"/>
    <n v="2"/>
    <n v="0.2"/>
    <n v="22.573199999999996"/>
  </r>
  <r>
    <x v="2350"/>
    <s v="CA-2017-109701"/>
    <d v="2017-12-02T00:00:00"/>
    <n v="2017"/>
    <s v="Desember"/>
    <n v="2"/>
    <x v="3"/>
    <x v="87"/>
    <x v="87"/>
    <x v="1"/>
    <s v="United States"/>
    <s v="Los Angeles"/>
    <s v="California"/>
    <n v="90032"/>
    <x v="1"/>
    <x v="362"/>
    <x v="1"/>
    <x v="10"/>
    <x v="362"/>
    <n v="10.86"/>
    <n v="2"/>
    <n v="0"/>
    <n v="5.3213999999999997"/>
  </r>
  <r>
    <x v="2351"/>
    <s v="CA-2017-109701"/>
    <d v="2017-12-02T00:00:00"/>
    <n v="2017"/>
    <s v="Desember"/>
    <n v="2"/>
    <x v="3"/>
    <x v="87"/>
    <x v="87"/>
    <x v="1"/>
    <s v="United States"/>
    <s v="Los Angeles"/>
    <s v="California"/>
    <n v="90032"/>
    <x v="1"/>
    <x v="1276"/>
    <x v="1"/>
    <x v="9"/>
    <x v="1261"/>
    <n v="79.47"/>
    <n v="3"/>
    <n v="0"/>
    <n v="22.251600000000003"/>
  </r>
  <r>
    <x v="2352"/>
    <s v="CA-2017-109701"/>
    <d v="2017-12-02T00:00:00"/>
    <n v="2017"/>
    <s v="Desember"/>
    <n v="2"/>
    <x v="3"/>
    <x v="87"/>
    <x v="87"/>
    <x v="1"/>
    <s v="United States"/>
    <s v="Los Angeles"/>
    <s v="California"/>
    <n v="90032"/>
    <x v="1"/>
    <x v="59"/>
    <x v="1"/>
    <x v="6"/>
    <x v="59"/>
    <n v="10.08"/>
    <n v="6"/>
    <n v="0"/>
    <n v="5.04"/>
  </r>
  <r>
    <x v="2353"/>
    <s v="CA-2015-111514"/>
    <d v="2015-08-31T00:00:00"/>
    <n v="2015"/>
    <s v="Agustus"/>
    <n v="31"/>
    <x v="2"/>
    <x v="609"/>
    <x v="609"/>
    <x v="1"/>
    <s v="United States"/>
    <s v="San Francisco"/>
    <s v="California"/>
    <n v="94122"/>
    <x v="1"/>
    <x v="37"/>
    <x v="0"/>
    <x v="0"/>
    <x v="37"/>
    <n v="1552.8309999999999"/>
    <n v="7"/>
    <n v="0.15"/>
    <n v="200.95460000000008"/>
  </r>
  <r>
    <x v="2354"/>
    <s v="CA-2015-111514"/>
    <d v="2015-08-31T00:00:00"/>
    <n v="2015"/>
    <s v="Agustus"/>
    <n v="31"/>
    <x v="2"/>
    <x v="609"/>
    <x v="609"/>
    <x v="1"/>
    <s v="United States"/>
    <s v="San Francisco"/>
    <s v="California"/>
    <n v="94122"/>
    <x v="1"/>
    <x v="141"/>
    <x v="1"/>
    <x v="8"/>
    <x v="142"/>
    <n v="137.24"/>
    <n v="5"/>
    <n v="0.2"/>
    <n v="46.3185"/>
  </r>
  <r>
    <x v="2355"/>
    <s v="CA-2015-111514"/>
    <d v="2015-08-31T00:00:00"/>
    <n v="2015"/>
    <s v="Agustus"/>
    <n v="31"/>
    <x v="2"/>
    <x v="609"/>
    <x v="609"/>
    <x v="1"/>
    <s v="United States"/>
    <s v="San Francisco"/>
    <s v="California"/>
    <n v="94122"/>
    <x v="1"/>
    <x v="1312"/>
    <x v="2"/>
    <x v="11"/>
    <x v="1298"/>
    <n v="36.51"/>
    <n v="1"/>
    <n v="0"/>
    <n v="15.699300000000001"/>
  </r>
  <r>
    <x v="2356"/>
    <s v="CA-2015-111514"/>
    <d v="2015-08-31T00:00:00"/>
    <n v="2015"/>
    <s v="Agustus"/>
    <n v="31"/>
    <x v="2"/>
    <x v="609"/>
    <x v="609"/>
    <x v="1"/>
    <s v="United States"/>
    <s v="San Francisco"/>
    <s v="California"/>
    <n v="94122"/>
    <x v="1"/>
    <x v="1313"/>
    <x v="2"/>
    <x v="15"/>
    <x v="1299"/>
    <n v="239.976"/>
    <n v="3"/>
    <n v="0.2"/>
    <n v="80.991899999999987"/>
  </r>
  <r>
    <x v="2357"/>
    <s v="US-2014-148838"/>
    <d v="2014-03-17T00:00:00"/>
    <n v="2014"/>
    <s v="Maret"/>
    <n v="17"/>
    <x v="1"/>
    <x v="291"/>
    <x v="291"/>
    <x v="1"/>
    <s v="United States"/>
    <s v="New York City"/>
    <s v="New York"/>
    <n v="10024"/>
    <x v="3"/>
    <x v="215"/>
    <x v="0"/>
    <x v="3"/>
    <x v="216"/>
    <n v="1579.7460000000001"/>
    <n v="7"/>
    <n v="0.4"/>
    <n v="-447.59469999999988"/>
  </r>
  <r>
    <x v="2358"/>
    <s v="US-2014-148838"/>
    <d v="2014-03-17T00:00:00"/>
    <n v="2014"/>
    <s v="Maret"/>
    <n v="17"/>
    <x v="1"/>
    <x v="291"/>
    <x v="291"/>
    <x v="1"/>
    <s v="United States"/>
    <s v="New York City"/>
    <s v="New York"/>
    <n v="10024"/>
    <x v="3"/>
    <x v="1299"/>
    <x v="0"/>
    <x v="3"/>
    <x v="1284"/>
    <n v="1071.576"/>
    <n v="4"/>
    <n v="0.4"/>
    <n v="-553.64760000000001"/>
  </r>
  <r>
    <x v="2359"/>
    <s v="US-2014-148838"/>
    <d v="2014-03-17T00:00:00"/>
    <n v="2014"/>
    <s v="Maret"/>
    <n v="17"/>
    <x v="1"/>
    <x v="291"/>
    <x v="291"/>
    <x v="1"/>
    <s v="United States"/>
    <s v="New York City"/>
    <s v="New York"/>
    <n v="10024"/>
    <x v="3"/>
    <x v="1168"/>
    <x v="0"/>
    <x v="3"/>
    <x v="1155"/>
    <n v="613.90800000000002"/>
    <n v="3"/>
    <n v="0.4"/>
    <n v="-122.78160000000003"/>
  </r>
  <r>
    <x v="2360"/>
    <s v="US-2014-148838"/>
    <d v="2014-03-17T00:00:00"/>
    <n v="2014"/>
    <s v="Maret"/>
    <n v="17"/>
    <x v="1"/>
    <x v="291"/>
    <x v="291"/>
    <x v="1"/>
    <s v="United States"/>
    <s v="New York City"/>
    <s v="New York"/>
    <n v="10024"/>
    <x v="3"/>
    <x v="1314"/>
    <x v="1"/>
    <x v="10"/>
    <x v="1300"/>
    <n v="34.86"/>
    <n v="7"/>
    <n v="0"/>
    <n v="16.3842"/>
  </r>
  <r>
    <x v="2361"/>
    <s v="US-2014-148838"/>
    <d v="2014-03-17T00:00:00"/>
    <n v="2014"/>
    <s v="Maret"/>
    <n v="17"/>
    <x v="1"/>
    <x v="291"/>
    <x v="291"/>
    <x v="1"/>
    <s v="United States"/>
    <s v="New York City"/>
    <s v="New York"/>
    <n v="10024"/>
    <x v="3"/>
    <x v="1315"/>
    <x v="1"/>
    <x v="10"/>
    <x v="1301"/>
    <n v="155.04"/>
    <n v="4"/>
    <n v="0"/>
    <n v="75.9696"/>
  </r>
  <r>
    <x v="2362"/>
    <s v="CA-2017-136497"/>
    <d v="2017-04-16T00:00:00"/>
    <n v="2017"/>
    <s v="April"/>
    <n v="16"/>
    <x v="1"/>
    <x v="167"/>
    <x v="167"/>
    <x v="0"/>
    <s v="United States"/>
    <s v="Columbus"/>
    <s v="Ohio"/>
    <n v="43229"/>
    <x v="3"/>
    <x v="1316"/>
    <x v="1"/>
    <x v="8"/>
    <x v="1302"/>
    <n v="13.710000000000003"/>
    <n v="5"/>
    <n v="0.7"/>
    <n v="-10.053999999999998"/>
  </r>
  <r>
    <x v="2363"/>
    <s v="US-2016-108637"/>
    <d v="2016-03-13T00:00:00"/>
    <n v="2016"/>
    <s v="Maret"/>
    <n v="13"/>
    <x v="1"/>
    <x v="144"/>
    <x v="144"/>
    <x v="2"/>
    <s v="United States"/>
    <s v="Waynesboro"/>
    <s v="Virginia"/>
    <n v="22980"/>
    <x v="0"/>
    <x v="441"/>
    <x v="0"/>
    <x v="5"/>
    <x v="441"/>
    <n v="127.88"/>
    <n v="2"/>
    <n v="0"/>
    <n v="40.921599999999998"/>
  </r>
  <r>
    <x v="2364"/>
    <s v="US-2016-108637"/>
    <d v="2016-03-13T00:00:00"/>
    <n v="2016"/>
    <s v="Maret"/>
    <n v="13"/>
    <x v="1"/>
    <x v="144"/>
    <x v="144"/>
    <x v="2"/>
    <s v="United States"/>
    <s v="Waynesboro"/>
    <s v="Virginia"/>
    <n v="22980"/>
    <x v="0"/>
    <x v="1317"/>
    <x v="1"/>
    <x v="9"/>
    <x v="1303"/>
    <n v="160.32"/>
    <n v="2"/>
    <n v="0"/>
    <n v="44.889600000000002"/>
  </r>
  <r>
    <x v="2365"/>
    <s v="US-2016-108637"/>
    <d v="2016-03-13T00:00:00"/>
    <n v="2016"/>
    <s v="Maret"/>
    <n v="13"/>
    <x v="1"/>
    <x v="144"/>
    <x v="144"/>
    <x v="2"/>
    <s v="United States"/>
    <s v="Waynesboro"/>
    <s v="Virginia"/>
    <n v="22980"/>
    <x v="0"/>
    <x v="1023"/>
    <x v="1"/>
    <x v="8"/>
    <x v="1014"/>
    <n v="46"/>
    <n v="4"/>
    <n v="0"/>
    <n v="20.7"/>
  </r>
  <r>
    <x v="2366"/>
    <s v="CA-2014-102295"/>
    <d v="2014-11-24T00:00:00"/>
    <n v="2014"/>
    <s v="November"/>
    <n v="24"/>
    <x v="0"/>
    <x v="552"/>
    <x v="552"/>
    <x v="0"/>
    <s v="United States"/>
    <s v="Sacramento"/>
    <s v="California"/>
    <n v="95823"/>
    <x v="1"/>
    <x v="1318"/>
    <x v="0"/>
    <x v="1"/>
    <x v="1304"/>
    <n v="120.71199999999999"/>
    <n v="1"/>
    <n v="0.2"/>
    <n v="-18.106799999999993"/>
  </r>
  <r>
    <x v="2367"/>
    <s v="CA-2017-123659"/>
    <d v="2017-02-10T00:00:00"/>
    <n v="2017"/>
    <s v="Februari"/>
    <n v="10"/>
    <x v="2"/>
    <x v="438"/>
    <x v="438"/>
    <x v="0"/>
    <s v="United States"/>
    <s v="Clinton"/>
    <s v="Maryland"/>
    <n v="20735"/>
    <x v="3"/>
    <x v="1010"/>
    <x v="1"/>
    <x v="10"/>
    <x v="1002"/>
    <n v="23.12"/>
    <n v="4"/>
    <n v="0"/>
    <n v="11.328800000000001"/>
  </r>
  <r>
    <x v="2368"/>
    <s v="US-2016-129469"/>
    <d v="2016-09-23T00:00:00"/>
    <n v="2016"/>
    <s v="September"/>
    <n v="23"/>
    <x v="1"/>
    <x v="126"/>
    <x v="126"/>
    <x v="1"/>
    <s v="United States"/>
    <s v="Fairfield"/>
    <s v="Ohio"/>
    <n v="45014"/>
    <x v="3"/>
    <x v="1319"/>
    <x v="0"/>
    <x v="5"/>
    <x v="1305"/>
    <n v="532.70400000000006"/>
    <n v="6"/>
    <n v="0.2"/>
    <n v="-26.635200000000026"/>
  </r>
  <r>
    <x v="2369"/>
    <s v="US-2016-129469"/>
    <d v="2016-09-23T00:00:00"/>
    <n v="2016"/>
    <s v="September"/>
    <n v="23"/>
    <x v="1"/>
    <x v="126"/>
    <x v="126"/>
    <x v="1"/>
    <s v="United States"/>
    <s v="Fairfield"/>
    <s v="Ohio"/>
    <n v="45014"/>
    <x v="3"/>
    <x v="1320"/>
    <x v="1"/>
    <x v="6"/>
    <x v="1306"/>
    <n v="4.9119999999999999"/>
    <n v="2"/>
    <n v="0.2"/>
    <n v="0.30700000000000016"/>
  </r>
  <r>
    <x v="2370"/>
    <s v="CA-2017-155152"/>
    <d v="2017-07-07T00:00:00"/>
    <n v="2017"/>
    <s v="Juli"/>
    <n v="7"/>
    <x v="0"/>
    <x v="172"/>
    <x v="172"/>
    <x v="1"/>
    <s v="United States"/>
    <s v="Warwick"/>
    <s v="Rhode Island"/>
    <n v="2886"/>
    <x v="3"/>
    <x v="725"/>
    <x v="2"/>
    <x v="11"/>
    <x v="724"/>
    <n v="252"/>
    <n v="4"/>
    <n v="0"/>
    <n v="93.240000000000009"/>
  </r>
  <r>
    <x v="2371"/>
    <s v="CA-2016-159940"/>
    <d v="2016-07-07T00:00:00"/>
    <n v="2016"/>
    <s v="Juli"/>
    <n v="7"/>
    <x v="0"/>
    <x v="292"/>
    <x v="292"/>
    <x v="1"/>
    <s v="United States"/>
    <s v="Aurora"/>
    <s v="Illinois"/>
    <n v="60505"/>
    <x v="2"/>
    <x v="1155"/>
    <x v="0"/>
    <x v="5"/>
    <x v="1143"/>
    <n v="60.288000000000004"/>
    <n v="8"/>
    <n v="0.6"/>
    <n v="-27.129599999999996"/>
  </r>
  <r>
    <x v="2372"/>
    <s v="CA-2016-159940"/>
    <d v="2016-07-07T00:00:00"/>
    <n v="2016"/>
    <s v="Juli"/>
    <n v="7"/>
    <x v="0"/>
    <x v="292"/>
    <x v="292"/>
    <x v="1"/>
    <s v="United States"/>
    <s v="Aurora"/>
    <s v="Illinois"/>
    <n v="60505"/>
    <x v="2"/>
    <x v="1321"/>
    <x v="1"/>
    <x v="13"/>
    <x v="1307"/>
    <n v="2.6320000000000001"/>
    <n v="1"/>
    <n v="0.2"/>
    <n v="0.8224999999999999"/>
  </r>
  <r>
    <x v="2373"/>
    <s v="CA-2016-159940"/>
    <d v="2016-07-07T00:00:00"/>
    <n v="2016"/>
    <s v="Juli"/>
    <n v="7"/>
    <x v="0"/>
    <x v="292"/>
    <x v="292"/>
    <x v="1"/>
    <s v="United States"/>
    <s v="Aurora"/>
    <s v="Illinois"/>
    <n v="60505"/>
    <x v="2"/>
    <x v="1128"/>
    <x v="1"/>
    <x v="10"/>
    <x v="1116"/>
    <n v="23.688000000000002"/>
    <n v="9"/>
    <n v="0.2"/>
    <n v="7.698599999999999"/>
  </r>
  <r>
    <x v="2374"/>
    <s v="CA-2016-159940"/>
    <d v="2016-07-07T00:00:00"/>
    <n v="2016"/>
    <s v="Juli"/>
    <n v="7"/>
    <x v="0"/>
    <x v="292"/>
    <x v="292"/>
    <x v="1"/>
    <s v="United States"/>
    <s v="Aurora"/>
    <s v="Illinois"/>
    <n v="60505"/>
    <x v="2"/>
    <x v="323"/>
    <x v="0"/>
    <x v="1"/>
    <x v="323"/>
    <n v="253.37199999999996"/>
    <n v="2"/>
    <n v="0.3"/>
    <n v="-14.478399999999993"/>
  </r>
  <r>
    <x v="2375"/>
    <s v="CA-2017-119669"/>
    <d v="2017-01-24T00:00:00"/>
    <n v="2017"/>
    <s v="Januari"/>
    <n v="24"/>
    <x v="1"/>
    <x v="236"/>
    <x v="236"/>
    <x v="0"/>
    <s v="United States"/>
    <s v="Smyrna"/>
    <s v="Georgia"/>
    <n v="30080"/>
    <x v="0"/>
    <x v="969"/>
    <x v="1"/>
    <x v="13"/>
    <x v="962"/>
    <n v="5.67"/>
    <n v="3"/>
    <n v="0"/>
    <n v="0.11340000000000017"/>
  </r>
  <r>
    <x v="2376"/>
    <s v="US-2014-164616"/>
    <d v="2014-08-19T00:00:00"/>
    <n v="2014"/>
    <s v="Agustus"/>
    <n v="19"/>
    <x v="0"/>
    <x v="474"/>
    <x v="474"/>
    <x v="0"/>
    <s v="United States"/>
    <s v="Columbus"/>
    <s v="Ohio"/>
    <n v="43229"/>
    <x v="3"/>
    <x v="1242"/>
    <x v="1"/>
    <x v="8"/>
    <x v="1225"/>
    <n v="76.77600000000001"/>
    <n v="4"/>
    <n v="0.7"/>
    <n v="-58.861599999999981"/>
  </r>
  <r>
    <x v="2377"/>
    <s v="US-2014-164616"/>
    <d v="2014-08-19T00:00:00"/>
    <n v="2014"/>
    <s v="Agustus"/>
    <n v="19"/>
    <x v="0"/>
    <x v="474"/>
    <x v="474"/>
    <x v="0"/>
    <s v="United States"/>
    <s v="Columbus"/>
    <s v="Ohio"/>
    <n v="43229"/>
    <x v="3"/>
    <x v="1322"/>
    <x v="1"/>
    <x v="14"/>
    <x v="1308"/>
    <n v="9.1840000000000011"/>
    <n v="2"/>
    <n v="0.2"/>
    <n v="1.1479999999999988"/>
  </r>
  <r>
    <x v="2378"/>
    <s v="CA-2015-148628"/>
    <d v="2015-12-06T00:00:00"/>
    <n v="2015"/>
    <s v="Desember"/>
    <n v="6"/>
    <x v="1"/>
    <x v="454"/>
    <x v="454"/>
    <x v="2"/>
    <s v="United States"/>
    <s v="Thousand Oaks"/>
    <s v="California"/>
    <n v="91360"/>
    <x v="1"/>
    <x v="1254"/>
    <x v="1"/>
    <x v="10"/>
    <x v="1238"/>
    <n v="32.75"/>
    <n v="5"/>
    <n v="0"/>
    <n v="15.065"/>
  </r>
  <r>
    <x v="2379"/>
    <s v="CA-2016-118052"/>
    <d v="2016-05-06T00:00:00"/>
    <n v="2016"/>
    <s v="Mei"/>
    <n v="6"/>
    <x v="1"/>
    <x v="534"/>
    <x v="534"/>
    <x v="2"/>
    <s v="United States"/>
    <s v="Lorain"/>
    <s v="Ohio"/>
    <n v="44052"/>
    <x v="3"/>
    <x v="485"/>
    <x v="1"/>
    <x v="13"/>
    <x v="485"/>
    <n v="7.2160000000000002"/>
    <n v="2"/>
    <n v="0.2"/>
    <n v="1.7138000000000002"/>
  </r>
  <r>
    <x v="2380"/>
    <s v="CA-2016-118052"/>
    <d v="2016-05-06T00:00:00"/>
    <n v="2016"/>
    <s v="Mei"/>
    <n v="6"/>
    <x v="1"/>
    <x v="534"/>
    <x v="534"/>
    <x v="2"/>
    <s v="United States"/>
    <s v="Lorain"/>
    <s v="Ohio"/>
    <n v="44052"/>
    <x v="3"/>
    <x v="1323"/>
    <x v="1"/>
    <x v="10"/>
    <x v="1309"/>
    <n v="49.568000000000005"/>
    <n v="2"/>
    <n v="0.2"/>
    <n v="15.489999999999997"/>
  </r>
  <r>
    <x v="2381"/>
    <s v="CA-2016-118052"/>
    <d v="2016-05-06T00:00:00"/>
    <n v="2016"/>
    <s v="Mei"/>
    <n v="6"/>
    <x v="1"/>
    <x v="534"/>
    <x v="534"/>
    <x v="2"/>
    <s v="United States"/>
    <s v="Lorain"/>
    <s v="Ohio"/>
    <n v="44052"/>
    <x v="3"/>
    <x v="28"/>
    <x v="0"/>
    <x v="5"/>
    <x v="1310"/>
    <n v="54.711999999999996"/>
    <n v="7"/>
    <n v="0.2"/>
    <n v="11.626299999999999"/>
  </r>
  <r>
    <x v="2382"/>
    <s v="US-2017-117534"/>
    <d v="2017-03-25T00:00:00"/>
    <n v="2017"/>
    <s v="Maret"/>
    <n v="25"/>
    <x v="2"/>
    <x v="610"/>
    <x v="610"/>
    <x v="0"/>
    <s v="United States"/>
    <s v="Fresno"/>
    <s v="California"/>
    <n v="93727"/>
    <x v="1"/>
    <x v="1324"/>
    <x v="1"/>
    <x v="9"/>
    <x v="1311"/>
    <n v="176.04"/>
    <n v="4"/>
    <n v="0"/>
    <n v="45.770399999999995"/>
  </r>
  <r>
    <x v="2383"/>
    <s v="US-2017-117534"/>
    <d v="2017-03-25T00:00:00"/>
    <n v="2017"/>
    <s v="Maret"/>
    <n v="25"/>
    <x v="2"/>
    <x v="610"/>
    <x v="610"/>
    <x v="0"/>
    <s v="United States"/>
    <s v="Fresno"/>
    <s v="California"/>
    <n v="93727"/>
    <x v="1"/>
    <x v="1325"/>
    <x v="1"/>
    <x v="6"/>
    <x v="772"/>
    <n v="16.02"/>
    <n v="9"/>
    <n v="0"/>
    <n v="4.4855999999999998"/>
  </r>
  <r>
    <x v="2384"/>
    <s v="US-2017-117534"/>
    <d v="2017-03-25T00:00:00"/>
    <n v="2017"/>
    <s v="Maret"/>
    <n v="25"/>
    <x v="2"/>
    <x v="610"/>
    <x v="610"/>
    <x v="0"/>
    <s v="United States"/>
    <s v="Fresno"/>
    <s v="California"/>
    <n v="93727"/>
    <x v="1"/>
    <x v="920"/>
    <x v="1"/>
    <x v="8"/>
    <x v="912"/>
    <n v="185.92000000000002"/>
    <n v="4"/>
    <n v="0.2"/>
    <n v="62.74799999999999"/>
  </r>
  <r>
    <x v="2385"/>
    <s v="US-2017-117534"/>
    <d v="2017-03-25T00:00:00"/>
    <n v="2017"/>
    <s v="Maret"/>
    <n v="25"/>
    <x v="2"/>
    <x v="610"/>
    <x v="610"/>
    <x v="0"/>
    <s v="United States"/>
    <s v="Fresno"/>
    <s v="California"/>
    <n v="93727"/>
    <x v="1"/>
    <x v="1326"/>
    <x v="2"/>
    <x v="7"/>
    <x v="1312"/>
    <n v="211.16800000000001"/>
    <n v="4"/>
    <n v="0.2"/>
    <n v="15.837600000000009"/>
  </r>
  <r>
    <x v="2386"/>
    <s v="US-2017-117534"/>
    <d v="2017-03-25T00:00:00"/>
    <n v="2017"/>
    <s v="Maret"/>
    <n v="25"/>
    <x v="2"/>
    <x v="610"/>
    <x v="610"/>
    <x v="0"/>
    <s v="United States"/>
    <s v="Fresno"/>
    <s v="California"/>
    <n v="93727"/>
    <x v="1"/>
    <x v="1327"/>
    <x v="2"/>
    <x v="16"/>
    <x v="1313"/>
    <n v="479.98400000000004"/>
    <n v="2"/>
    <n v="0.2"/>
    <n v="59.997999999999962"/>
  </r>
  <r>
    <x v="2387"/>
    <s v="CA-2015-145065"/>
    <d v="2015-12-12T00:00:00"/>
    <n v="2015"/>
    <s v="Desember"/>
    <n v="12"/>
    <x v="2"/>
    <x v="589"/>
    <x v="589"/>
    <x v="0"/>
    <s v="United States"/>
    <s v="San Diego"/>
    <s v="California"/>
    <n v="92105"/>
    <x v="1"/>
    <x v="1328"/>
    <x v="1"/>
    <x v="13"/>
    <x v="128"/>
    <n v="7.86"/>
    <n v="2"/>
    <n v="0"/>
    <n v="3.6155999999999997"/>
  </r>
  <r>
    <x v="2388"/>
    <s v="CA-2015-145065"/>
    <d v="2015-12-12T00:00:00"/>
    <n v="2015"/>
    <s v="Desember"/>
    <n v="12"/>
    <x v="2"/>
    <x v="589"/>
    <x v="589"/>
    <x v="0"/>
    <s v="United States"/>
    <s v="San Diego"/>
    <s v="California"/>
    <n v="92105"/>
    <x v="1"/>
    <x v="1329"/>
    <x v="1"/>
    <x v="8"/>
    <x v="1314"/>
    <n v="24.448"/>
    <n v="2"/>
    <n v="0.2"/>
    <n v="8.8623999999999992"/>
  </r>
  <r>
    <x v="2389"/>
    <s v="US-2015-127040"/>
    <d v="2015-12-06T00:00:00"/>
    <n v="2015"/>
    <s v="Desember"/>
    <n v="6"/>
    <x v="1"/>
    <x v="611"/>
    <x v="611"/>
    <x v="0"/>
    <s v="United States"/>
    <s v="New York City"/>
    <s v="New York"/>
    <n v="10009"/>
    <x v="3"/>
    <x v="1330"/>
    <x v="1"/>
    <x v="10"/>
    <x v="1315"/>
    <n v="6.48"/>
    <n v="1"/>
    <n v="0"/>
    <n v="3.1104000000000003"/>
  </r>
  <r>
    <x v="2390"/>
    <s v="US-2015-127040"/>
    <d v="2015-12-06T00:00:00"/>
    <n v="2015"/>
    <s v="Desember"/>
    <n v="6"/>
    <x v="1"/>
    <x v="611"/>
    <x v="611"/>
    <x v="0"/>
    <s v="United States"/>
    <s v="New York City"/>
    <s v="New York"/>
    <n v="10009"/>
    <x v="3"/>
    <x v="1331"/>
    <x v="1"/>
    <x v="10"/>
    <x v="1316"/>
    <n v="41.86"/>
    <n v="7"/>
    <n v="0"/>
    <n v="20.511400000000002"/>
  </r>
  <r>
    <x v="2391"/>
    <s v="US-2015-127040"/>
    <d v="2015-12-06T00:00:00"/>
    <n v="2015"/>
    <s v="Desember"/>
    <n v="6"/>
    <x v="1"/>
    <x v="611"/>
    <x v="611"/>
    <x v="0"/>
    <s v="United States"/>
    <s v="New York City"/>
    <s v="New York"/>
    <n v="10009"/>
    <x v="3"/>
    <x v="1332"/>
    <x v="2"/>
    <x v="11"/>
    <x v="1317"/>
    <n v="1619.91"/>
    <n v="9"/>
    <n v="0"/>
    <n v="97.194599999999923"/>
  </r>
  <r>
    <x v="2392"/>
    <s v="US-2015-127040"/>
    <d v="2015-12-06T00:00:00"/>
    <n v="2015"/>
    <s v="Desember"/>
    <n v="6"/>
    <x v="1"/>
    <x v="611"/>
    <x v="611"/>
    <x v="0"/>
    <s v="United States"/>
    <s v="New York City"/>
    <s v="New York"/>
    <n v="10009"/>
    <x v="3"/>
    <x v="1146"/>
    <x v="0"/>
    <x v="5"/>
    <x v="1134"/>
    <n v="113.92"/>
    <n v="4"/>
    <n v="0"/>
    <n v="42.150400000000005"/>
  </r>
  <r>
    <x v="2393"/>
    <s v="CA-2016-128111"/>
    <d v="2016-03-17T00:00:00"/>
    <n v="2016"/>
    <s v="Maret"/>
    <n v="17"/>
    <x v="1"/>
    <x v="394"/>
    <x v="394"/>
    <x v="0"/>
    <s v="United States"/>
    <s v="Malden"/>
    <s v="Massachusetts"/>
    <n v="2148"/>
    <x v="3"/>
    <x v="397"/>
    <x v="1"/>
    <x v="6"/>
    <x v="398"/>
    <n v="39.68"/>
    <n v="2"/>
    <n v="0"/>
    <n v="10.316800000000001"/>
  </r>
  <r>
    <x v="2394"/>
    <s v="CA-2015-137897"/>
    <d v="2015-11-14T00:00:00"/>
    <n v="2015"/>
    <s v="November"/>
    <n v="14"/>
    <x v="1"/>
    <x v="601"/>
    <x v="601"/>
    <x v="1"/>
    <s v="United States"/>
    <s v="New York City"/>
    <s v="New York"/>
    <n v="10035"/>
    <x v="3"/>
    <x v="1202"/>
    <x v="2"/>
    <x v="11"/>
    <x v="1187"/>
    <n v="37.6"/>
    <n v="2"/>
    <n v="0"/>
    <n v="2.2560000000000002"/>
  </r>
  <r>
    <x v="2395"/>
    <s v="CA-2015-137897"/>
    <d v="2015-11-14T00:00:00"/>
    <n v="2015"/>
    <s v="November"/>
    <n v="14"/>
    <x v="1"/>
    <x v="601"/>
    <x v="601"/>
    <x v="1"/>
    <s v="United States"/>
    <s v="New York City"/>
    <s v="New York"/>
    <n v="10035"/>
    <x v="3"/>
    <x v="538"/>
    <x v="2"/>
    <x v="11"/>
    <x v="538"/>
    <n v="59.9"/>
    <n v="2"/>
    <n v="0"/>
    <n v="23.96"/>
  </r>
  <r>
    <x v="2396"/>
    <s v="CA-2015-137897"/>
    <d v="2015-11-14T00:00:00"/>
    <n v="2015"/>
    <s v="November"/>
    <n v="14"/>
    <x v="1"/>
    <x v="601"/>
    <x v="601"/>
    <x v="1"/>
    <s v="United States"/>
    <s v="New York City"/>
    <s v="New York"/>
    <n v="10035"/>
    <x v="3"/>
    <x v="956"/>
    <x v="1"/>
    <x v="10"/>
    <x v="949"/>
    <n v="37"/>
    <n v="5"/>
    <n v="0"/>
    <n v="16.649999999999999"/>
  </r>
  <r>
    <x v="2397"/>
    <s v="CA-2017-169264"/>
    <d v="2017-08-14T00:00:00"/>
    <n v="2017"/>
    <s v="Agustus"/>
    <n v="14"/>
    <x v="0"/>
    <x v="413"/>
    <x v="413"/>
    <x v="0"/>
    <s v="United States"/>
    <s v="San Francisco"/>
    <s v="California"/>
    <n v="94109"/>
    <x v="1"/>
    <x v="745"/>
    <x v="1"/>
    <x v="2"/>
    <x v="743"/>
    <n v="5.76"/>
    <n v="2"/>
    <n v="0"/>
    <n v="2.8224"/>
  </r>
  <r>
    <x v="2398"/>
    <s v="CA-2017-169264"/>
    <d v="2017-08-14T00:00:00"/>
    <n v="2017"/>
    <s v="Agustus"/>
    <n v="14"/>
    <x v="0"/>
    <x v="413"/>
    <x v="413"/>
    <x v="0"/>
    <s v="United States"/>
    <s v="San Francisco"/>
    <s v="California"/>
    <n v="94109"/>
    <x v="1"/>
    <x v="21"/>
    <x v="1"/>
    <x v="6"/>
    <x v="21"/>
    <n v="16.68"/>
    <n v="6"/>
    <n v="0"/>
    <n v="4.3367999999999993"/>
  </r>
  <r>
    <x v="2399"/>
    <s v="CA-2017-147361"/>
    <d v="2017-09-09T00:00:00"/>
    <n v="2017"/>
    <s v="September"/>
    <n v="9"/>
    <x v="1"/>
    <x v="115"/>
    <x v="115"/>
    <x v="1"/>
    <s v="United States"/>
    <s v="Florence"/>
    <s v="South Carolina"/>
    <n v="29501"/>
    <x v="0"/>
    <x v="435"/>
    <x v="1"/>
    <x v="4"/>
    <x v="435"/>
    <n v="628.80999999999995"/>
    <n v="7"/>
    <n v="0"/>
    <n v="12.576199999999986"/>
  </r>
  <r>
    <x v="2400"/>
    <s v="CA-2017-147361"/>
    <d v="2017-09-09T00:00:00"/>
    <n v="2017"/>
    <s v="September"/>
    <n v="9"/>
    <x v="1"/>
    <x v="115"/>
    <x v="115"/>
    <x v="1"/>
    <s v="United States"/>
    <s v="Florence"/>
    <s v="South Carolina"/>
    <n v="29501"/>
    <x v="0"/>
    <x v="1011"/>
    <x v="1"/>
    <x v="4"/>
    <x v="1003"/>
    <n v="56.449999999999996"/>
    <n v="5"/>
    <n v="0"/>
    <n v="14.676999999999998"/>
  </r>
  <r>
    <x v="2401"/>
    <s v="CA-2017-145877"/>
    <d v="2017-04-01T00:00:00"/>
    <n v="2017"/>
    <s v="April"/>
    <n v="1"/>
    <x v="0"/>
    <x v="548"/>
    <x v="548"/>
    <x v="0"/>
    <s v="United States"/>
    <s v="Springfield"/>
    <s v="Missouri"/>
    <n v="65807"/>
    <x v="2"/>
    <x v="953"/>
    <x v="1"/>
    <x v="4"/>
    <x v="946"/>
    <n v="94.199999999999989"/>
    <n v="6"/>
    <n v="0"/>
    <n v="23.550000000000004"/>
  </r>
  <r>
    <x v="2402"/>
    <s v="CA-2017-145877"/>
    <d v="2017-04-01T00:00:00"/>
    <n v="2017"/>
    <s v="April"/>
    <n v="1"/>
    <x v="0"/>
    <x v="548"/>
    <x v="548"/>
    <x v="0"/>
    <s v="United States"/>
    <s v="Springfield"/>
    <s v="Missouri"/>
    <n v="65807"/>
    <x v="2"/>
    <x v="152"/>
    <x v="1"/>
    <x v="12"/>
    <x v="153"/>
    <n v="28.4"/>
    <n v="5"/>
    <n v="0"/>
    <n v="13.347999999999997"/>
  </r>
  <r>
    <x v="2403"/>
    <s v="US-2016-110170"/>
    <d v="2016-09-27T00:00:00"/>
    <n v="2016"/>
    <s v="September"/>
    <n v="27"/>
    <x v="1"/>
    <x v="447"/>
    <x v="447"/>
    <x v="1"/>
    <s v="United States"/>
    <s v="Huntsville"/>
    <s v="Texas"/>
    <n v="77340"/>
    <x v="2"/>
    <x v="1333"/>
    <x v="0"/>
    <x v="0"/>
    <x v="1318"/>
    <n v="956.6647999999999"/>
    <n v="7"/>
    <n v="0.32"/>
    <n v="-225.09759999999991"/>
  </r>
  <r>
    <x v="2404"/>
    <s v="CA-2017-108574"/>
    <d v="2017-10-07T00:00:00"/>
    <n v="2017"/>
    <s v="Oktober"/>
    <n v="7"/>
    <x v="1"/>
    <x v="207"/>
    <x v="207"/>
    <x v="0"/>
    <s v="United States"/>
    <s v="Los Angeles"/>
    <s v="California"/>
    <n v="90045"/>
    <x v="1"/>
    <x v="695"/>
    <x v="2"/>
    <x v="11"/>
    <x v="695"/>
    <n v="1115.9099999999999"/>
    <n v="9"/>
    <n v="0"/>
    <n v="200.86379999999991"/>
  </r>
  <r>
    <x v="2405"/>
    <s v="CA-2017-108574"/>
    <d v="2017-10-07T00:00:00"/>
    <n v="2017"/>
    <s v="Oktober"/>
    <n v="7"/>
    <x v="1"/>
    <x v="207"/>
    <x v="207"/>
    <x v="0"/>
    <s v="United States"/>
    <s v="Los Angeles"/>
    <s v="California"/>
    <n v="90045"/>
    <x v="1"/>
    <x v="461"/>
    <x v="2"/>
    <x v="7"/>
    <x v="462"/>
    <n v="128.744"/>
    <n v="7"/>
    <n v="0.2"/>
    <n v="-28.967399999999991"/>
  </r>
  <r>
    <x v="2406"/>
    <s v="CA-2017-108574"/>
    <d v="2017-10-07T00:00:00"/>
    <n v="2017"/>
    <s v="Oktober"/>
    <n v="7"/>
    <x v="1"/>
    <x v="207"/>
    <x v="207"/>
    <x v="0"/>
    <s v="United States"/>
    <s v="Los Angeles"/>
    <s v="California"/>
    <n v="90045"/>
    <x v="1"/>
    <x v="312"/>
    <x v="2"/>
    <x v="7"/>
    <x v="312"/>
    <n v="79.920000000000016"/>
    <n v="10"/>
    <n v="0.2"/>
    <n v="26.972999999999992"/>
  </r>
  <r>
    <x v="2407"/>
    <s v="CA-2017-144589"/>
    <d v="2017-01-20T00:00:00"/>
    <n v="2017"/>
    <s v="Januari"/>
    <n v="20"/>
    <x v="1"/>
    <x v="612"/>
    <x v="612"/>
    <x v="0"/>
    <s v="United States"/>
    <s v="San Francisco"/>
    <s v="California"/>
    <n v="94122"/>
    <x v="1"/>
    <x v="1159"/>
    <x v="1"/>
    <x v="6"/>
    <x v="772"/>
    <n v="24.2"/>
    <n v="5"/>
    <n v="0"/>
    <n v="7.9859999999999998"/>
  </r>
  <r>
    <x v="2408"/>
    <s v="CA-2017-144589"/>
    <d v="2017-01-20T00:00:00"/>
    <n v="2017"/>
    <s v="Januari"/>
    <n v="20"/>
    <x v="1"/>
    <x v="612"/>
    <x v="612"/>
    <x v="0"/>
    <s v="United States"/>
    <s v="San Francisco"/>
    <s v="California"/>
    <n v="94122"/>
    <x v="1"/>
    <x v="1334"/>
    <x v="2"/>
    <x v="7"/>
    <x v="1319"/>
    <n v="359.97600000000006"/>
    <n v="3"/>
    <n v="0.2"/>
    <n v="130.49130000000002"/>
  </r>
  <r>
    <x v="2409"/>
    <s v="CA-2017-155985"/>
    <d v="2017-03-23T00:00:00"/>
    <n v="2017"/>
    <s v="Maret"/>
    <n v="23"/>
    <x v="2"/>
    <x v="336"/>
    <x v="336"/>
    <x v="2"/>
    <s v="United States"/>
    <s v="San Francisco"/>
    <s v="California"/>
    <n v="94122"/>
    <x v="1"/>
    <x v="1092"/>
    <x v="0"/>
    <x v="5"/>
    <x v="1082"/>
    <n v="211.84"/>
    <n v="8"/>
    <n v="0"/>
    <n v="76.262399999999985"/>
  </r>
  <r>
    <x v="2410"/>
    <s v="CA-2014-162684"/>
    <d v="2014-08-01T00:00:00"/>
    <n v="2014"/>
    <s v="Agustus"/>
    <n v="1"/>
    <x v="1"/>
    <x v="357"/>
    <x v="357"/>
    <x v="2"/>
    <s v="United States"/>
    <s v="Philadelphia"/>
    <s v="Pennsylvania"/>
    <n v="19120"/>
    <x v="3"/>
    <x v="1053"/>
    <x v="1"/>
    <x v="13"/>
    <x v="1042"/>
    <n v="5.68"/>
    <n v="2"/>
    <n v="0.2"/>
    <n v="1.9169999999999998"/>
  </r>
  <r>
    <x v="2411"/>
    <s v="CA-2015-142041"/>
    <d v="2015-06-07T00:00:00"/>
    <n v="2015"/>
    <s v="Juni"/>
    <n v="7"/>
    <x v="0"/>
    <x v="613"/>
    <x v="613"/>
    <x v="1"/>
    <s v="United States"/>
    <s v="Los Angeles"/>
    <s v="California"/>
    <n v="90036"/>
    <x v="1"/>
    <x v="620"/>
    <x v="1"/>
    <x v="8"/>
    <x v="620"/>
    <n v="7.52"/>
    <n v="5"/>
    <n v="0.2"/>
    <n v="2.6319999999999997"/>
  </r>
  <r>
    <x v="2412"/>
    <s v="CA-2014-151295"/>
    <d v="2014-11-12T00:00:00"/>
    <n v="2014"/>
    <s v="November"/>
    <n v="12"/>
    <x v="1"/>
    <x v="350"/>
    <x v="350"/>
    <x v="0"/>
    <s v="United States"/>
    <s v="Los Angeles"/>
    <s v="California"/>
    <n v="90045"/>
    <x v="1"/>
    <x v="358"/>
    <x v="1"/>
    <x v="10"/>
    <x v="358"/>
    <n v="11.96"/>
    <n v="2"/>
    <n v="0"/>
    <n v="5.8604000000000003"/>
  </r>
  <r>
    <x v="2413"/>
    <s v="CA-2014-151295"/>
    <d v="2014-11-12T00:00:00"/>
    <n v="2014"/>
    <s v="November"/>
    <n v="12"/>
    <x v="1"/>
    <x v="350"/>
    <x v="350"/>
    <x v="0"/>
    <s v="United States"/>
    <s v="Los Angeles"/>
    <s v="California"/>
    <n v="90045"/>
    <x v="1"/>
    <x v="736"/>
    <x v="0"/>
    <x v="3"/>
    <x v="735"/>
    <n v="629.06400000000008"/>
    <n v="3"/>
    <n v="0.2"/>
    <n v="31.453199999999953"/>
  </r>
  <r>
    <x v="2414"/>
    <s v="CA-2016-156300"/>
    <d v="2016-12-29T00:00:00"/>
    <n v="2016"/>
    <s v="Desember"/>
    <n v="29"/>
    <x v="1"/>
    <x v="180"/>
    <x v="180"/>
    <x v="0"/>
    <s v="United States"/>
    <s v="Milwaukee"/>
    <s v="Wisconsin"/>
    <n v="53209"/>
    <x v="2"/>
    <x v="1318"/>
    <x v="0"/>
    <x v="1"/>
    <x v="1304"/>
    <n v="754.44999999999993"/>
    <n v="5"/>
    <n v="0"/>
    <n v="60.356000000000023"/>
  </r>
  <r>
    <x v="2415"/>
    <s v="CA-2015-146087"/>
    <d v="2015-07-06T00:00:00"/>
    <n v="2015"/>
    <s v="Juli"/>
    <n v="6"/>
    <x v="1"/>
    <x v="452"/>
    <x v="452"/>
    <x v="2"/>
    <s v="United States"/>
    <s v="Holyoke"/>
    <s v="Massachusetts"/>
    <n v="1040"/>
    <x v="3"/>
    <x v="415"/>
    <x v="0"/>
    <x v="0"/>
    <x v="415"/>
    <n v="301.95999999999998"/>
    <n v="2"/>
    <n v="0"/>
    <n v="60.391999999999996"/>
  </r>
  <r>
    <x v="2416"/>
    <s v="CA-2017-168655"/>
    <d v="2017-10-12T00:00:00"/>
    <n v="2017"/>
    <s v="Oktober"/>
    <n v="12"/>
    <x v="1"/>
    <x v="614"/>
    <x v="614"/>
    <x v="1"/>
    <s v="United States"/>
    <s v="Albuquerque"/>
    <s v="New Mexico"/>
    <n v="87105"/>
    <x v="1"/>
    <x v="1200"/>
    <x v="2"/>
    <x v="11"/>
    <x v="1185"/>
    <n v="595"/>
    <n v="5"/>
    <n v="0"/>
    <n v="95.200000000000031"/>
  </r>
  <r>
    <x v="2417"/>
    <s v="CA-2017-168655"/>
    <d v="2017-10-12T00:00:00"/>
    <n v="2017"/>
    <s v="Oktober"/>
    <n v="12"/>
    <x v="1"/>
    <x v="614"/>
    <x v="614"/>
    <x v="1"/>
    <s v="United States"/>
    <s v="Albuquerque"/>
    <s v="New Mexico"/>
    <n v="87105"/>
    <x v="1"/>
    <x v="1197"/>
    <x v="1"/>
    <x v="8"/>
    <x v="1182"/>
    <n v="79.872000000000014"/>
    <n v="3"/>
    <n v="0.2"/>
    <n v="29.951999999999998"/>
  </r>
  <r>
    <x v="2418"/>
    <s v="CA-2016-107202"/>
    <d v="2016-05-21T00:00:00"/>
    <n v="2016"/>
    <s v="Mei"/>
    <n v="21"/>
    <x v="1"/>
    <x v="18"/>
    <x v="18"/>
    <x v="1"/>
    <s v="United States"/>
    <s v="Sparks"/>
    <s v="Nevada"/>
    <n v="89431"/>
    <x v="1"/>
    <x v="1335"/>
    <x v="2"/>
    <x v="15"/>
    <x v="1320"/>
    <n v="2396.4"/>
    <n v="10"/>
    <n v="0.2"/>
    <n v="179.73000000000013"/>
  </r>
  <r>
    <x v="2419"/>
    <s v="CA-2017-159597"/>
    <d v="2017-11-09T00:00:00"/>
    <n v="2017"/>
    <s v="November"/>
    <n v="9"/>
    <x v="1"/>
    <x v="565"/>
    <x v="565"/>
    <x v="1"/>
    <s v="United States"/>
    <s v="Coachella"/>
    <s v="California"/>
    <n v="92236"/>
    <x v="1"/>
    <x v="967"/>
    <x v="1"/>
    <x v="4"/>
    <x v="960"/>
    <n v="63.56"/>
    <n v="2"/>
    <n v="0"/>
    <n v="3.1779999999999973"/>
  </r>
  <r>
    <x v="2420"/>
    <s v="CA-2017-159597"/>
    <d v="2017-11-09T00:00:00"/>
    <n v="2017"/>
    <s v="November"/>
    <n v="9"/>
    <x v="1"/>
    <x v="565"/>
    <x v="565"/>
    <x v="1"/>
    <s v="United States"/>
    <s v="Coachella"/>
    <s v="California"/>
    <n v="92236"/>
    <x v="1"/>
    <x v="1336"/>
    <x v="2"/>
    <x v="11"/>
    <x v="1321"/>
    <n v="99.99"/>
    <n v="1"/>
    <n v="0"/>
    <n v="43.995600000000003"/>
  </r>
  <r>
    <x v="2421"/>
    <s v="CA-2016-155551"/>
    <d v="2016-04-18T00:00:00"/>
    <n v="2016"/>
    <s v="April"/>
    <n v="18"/>
    <x v="1"/>
    <x v="615"/>
    <x v="615"/>
    <x v="2"/>
    <s v="United States"/>
    <s v="Elmhurst"/>
    <s v="Illinois"/>
    <n v="60126"/>
    <x v="2"/>
    <x v="82"/>
    <x v="1"/>
    <x v="4"/>
    <x v="82"/>
    <n v="230.376"/>
    <n v="3"/>
    <n v="0.2"/>
    <n v="-48.954900000000002"/>
  </r>
  <r>
    <x v="2422"/>
    <s v="CA-2016-155551"/>
    <d v="2016-04-18T00:00:00"/>
    <n v="2016"/>
    <s v="April"/>
    <n v="18"/>
    <x v="1"/>
    <x v="615"/>
    <x v="615"/>
    <x v="2"/>
    <s v="United States"/>
    <s v="Elmhurst"/>
    <s v="Illinois"/>
    <n v="60126"/>
    <x v="2"/>
    <x v="670"/>
    <x v="1"/>
    <x v="10"/>
    <x v="670"/>
    <n v="9.6640000000000015"/>
    <n v="2"/>
    <n v="0.2"/>
    <n v="3.2615999999999996"/>
  </r>
  <r>
    <x v="2423"/>
    <s v="US-2017-147669"/>
    <d v="2017-12-25T00:00:00"/>
    <n v="2017"/>
    <s v="Desember"/>
    <n v="25"/>
    <x v="1"/>
    <x v="603"/>
    <x v="603"/>
    <x v="0"/>
    <s v="United States"/>
    <s v="Fairfield"/>
    <s v="Ohio"/>
    <n v="45014"/>
    <x v="3"/>
    <x v="721"/>
    <x v="2"/>
    <x v="11"/>
    <x v="720"/>
    <n v="158.928"/>
    <n v="7"/>
    <n v="0.2"/>
    <n v="41.718599999999995"/>
  </r>
  <r>
    <x v="2424"/>
    <s v="US-2017-147669"/>
    <d v="2017-12-25T00:00:00"/>
    <n v="2017"/>
    <s v="Desember"/>
    <n v="25"/>
    <x v="1"/>
    <x v="603"/>
    <x v="603"/>
    <x v="0"/>
    <s v="United States"/>
    <s v="Fairfield"/>
    <s v="Ohio"/>
    <n v="45014"/>
    <x v="3"/>
    <x v="1311"/>
    <x v="1"/>
    <x v="8"/>
    <x v="1297"/>
    <n v="13.023000000000001"/>
    <n v="1"/>
    <n v="0.7"/>
    <n v="-10.418399999999998"/>
  </r>
  <r>
    <x v="2425"/>
    <s v="US-2017-147669"/>
    <d v="2017-12-25T00:00:00"/>
    <n v="2017"/>
    <s v="Desember"/>
    <n v="25"/>
    <x v="1"/>
    <x v="603"/>
    <x v="603"/>
    <x v="0"/>
    <s v="United States"/>
    <s v="Fairfield"/>
    <s v="Ohio"/>
    <n v="45014"/>
    <x v="3"/>
    <x v="1337"/>
    <x v="0"/>
    <x v="3"/>
    <x v="1322"/>
    <n v="273.06"/>
    <n v="2"/>
    <n v="0.4"/>
    <n v="-104.67300000000006"/>
  </r>
  <r>
    <x v="2426"/>
    <s v="US-2017-147669"/>
    <d v="2017-12-25T00:00:00"/>
    <n v="2017"/>
    <s v="Desember"/>
    <n v="25"/>
    <x v="1"/>
    <x v="603"/>
    <x v="603"/>
    <x v="0"/>
    <s v="United States"/>
    <s v="Fairfield"/>
    <s v="Ohio"/>
    <n v="45014"/>
    <x v="3"/>
    <x v="1228"/>
    <x v="1"/>
    <x v="13"/>
    <x v="128"/>
    <n v="39.311999999999998"/>
    <n v="13"/>
    <n v="0.2"/>
    <n v="12.776399999999999"/>
  </r>
  <r>
    <x v="2427"/>
    <s v="CA-2016-169922"/>
    <d v="2016-06-11T00:00:00"/>
    <n v="2016"/>
    <s v="Juni"/>
    <n v="11"/>
    <x v="1"/>
    <x v="89"/>
    <x v="89"/>
    <x v="1"/>
    <s v="United States"/>
    <s v="Arlington"/>
    <s v="Texas"/>
    <n v="76017"/>
    <x v="2"/>
    <x v="1338"/>
    <x v="1"/>
    <x v="8"/>
    <x v="1323"/>
    <n v="1.3439999999999996"/>
    <n v="4"/>
    <n v="0.8"/>
    <n v="-2.1504000000000008"/>
  </r>
  <r>
    <x v="2428"/>
    <s v="CA-2016-169922"/>
    <d v="2016-06-11T00:00:00"/>
    <n v="2016"/>
    <s v="Juni"/>
    <n v="11"/>
    <x v="1"/>
    <x v="89"/>
    <x v="89"/>
    <x v="1"/>
    <s v="United States"/>
    <s v="Arlington"/>
    <s v="Texas"/>
    <n v="76017"/>
    <x v="2"/>
    <x v="1339"/>
    <x v="1"/>
    <x v="8"/>
    <x v="1324"/>
    <n v="8.2719999999999985"/>
    <n v="4"/>
    <n v="0.8"/>
    <n v="-13.648800000000001"/>
  </r>
  <r>
    <x v="2429"/>
    <s v="CA-2016-169922"/>
    <d v="2016-06-11T00:00:00"/>
    <n v="2016"/>
    <s v="Juni"/>
    <n v="11"/>
    <x v="1"/>
    <x v="89"/>
    <x v="89"/>
    <x v="1"/>
    <s v="United States"/>
    <s v="Arlington"/>
    <s v="Texas"/>
    <n v="76017"/>
    <x v="2"/>
    <x v="1073"/>
    <x v="0"/>
    <x v="5"/>
    <x v="1063"/>
    <n v="12.544000000000002"/>
    <n v="7"/>
    <n v="0.6"/>
    <n v="-9.0944000000000038"/>
  </r>
  <r>
    <x v="2430"/>
    <s v="CA-2017-100748"/>
    <d v="2017-05-13T00:00:00"/>
    <n v="2017"/>
    <s v="Mei"/>
    <n v="13"/>
    <x v="1"/>
    <x v="176"/>
    <x v="176"/>
    <x v="2"/>
    <s v="United States"/>
    <s v="San Francisco"/>
    <s v="California"/>
    <n v="94110"/>
    <x v="1"/>
    <x v="2"/>
    <x v="1"/>
    <x v="2"/>
    <x v="2"/>
    <n v="58.48"/>
    <n v="8"/>
    <n v="0"/>
    <n v="27.485599999999998"/>
  </r>
  <r>
    <x v="2431"/>
    <s v="CA-2017-129805"/>
    <d v="2017-12-28T00:00:00"/>
    <n v="2017"/>
    <s v="Desember"/>
    <n v="28"/>
    <x v="1"/>
    <x v="447"/>
    <x v="447"/>
    <x v="1"/>
    <s v="United States"/>
    <s v="Seattle"/>
    <s v="Washington"/>
    <n v="98103"/>
    <x v="1"/>
    <x v="345"/>
    <x v="0"/>
    <x v="5"/>
    <x v="345"/>
    <n v="7.4"/>
    <n v="2"/>
    <n v="0"/>
    <n v="3.0340000000000007"/>
  </r>
  <r>
    <x v="2432"/>
    <s v="CA-2014-148586"/>
    <d v="2014-03-25T00:00:00"/>
    <n v="2014"/>
    <s v="Maret"/>
    <n v="25"/>
    <x v="1"/>
    <x v="616"/>
    <x v="616"/>
    <x v="0"/>
    <s v="United States"/>
    <s v="New York City"/>
    <s v="New York"/>
    <n v="10009"/>
    <x v="3"/>
    <x v="1340"/>
    <x v="0"/>
    <x v="1"/>
    <x v="1325"/>
    <n v="366.786"/>
    <n v="7"/>
    <n v="0.1"/>
    <n v="65.206400000000002"/>
  </r>
  <r>
    <x v="2433"/>
    <s v="US-2017-112613"/>
    <d v="2017-05-28T00:00:00"/>
    <n v="2017"/>
    <s v="Mei"/>
    <n v="28"/>
    <x v="1"/>
    <x v="101"/>
    <x v="101"/>
    <x v="0"/>
    <s v="United States"/>
    <s v="Houston"/>
    <s v="Texas"/>
    <n v="77070"/>
    <x v="2"/>
    <x v="1259"/>
    <x v="2"/>
    <x v="7"/>
    <x v="1243"/>
    <n v="54.367999999999995"/>
    <n v="4"/>
    <n v="0.2"/>
    <n v="4.0775999999999968"/>
  </r>
  <r>
    <x v="2434"/>
    <s v="CA-2015-154746"/>
    <d v="2015-11-14T00:00:00"/>
    <n v="2015"/>
    <s v="November"/>
    <n v="14"/>
    <x v="2"/>
    <x v="601"/>
    <x v="601"/>
    <x v="1"/>
    <s v="United States"/>
    <s v="Springfield"/>
    <s v="Virginia"/>
    <n v="22153"/>
    <x v="0"/>
    <x v="618"/>
    <x v="1"/>
    <x v="12"/>
    <x v="618"/>
    <n v="33.96"/>
    <n v="2"/>
    <n v="0"/>
    <n v="16.98"/>
  </r>
  <r>
    <x v="2435"/>
    <s v="CA-2015-154746"/>
    <d v="2015-11-14T00:00:00"/>
    <n v="2015"/>
    <s v="November"/>
    <n v="14"/>
    <x v="2"/>
    <x v="601"/>
    <x v="601"/>
    <x v="1"/>
    <s v="United States"/>
    <s v="Springfield"/>
    <s v="Virginia"/>
    <n v="22153"/>
    <x v="0"/>
    <x v="1341"/>
    <x v="1"/>
    <x v="9"/>
    <x v="1326"/>
    <n v="826.11"/>
    <n v="3"/>
    <n v="0"/>
    <n v="322.18290000000002"/>
  </r>
  <r>
    <x v="2436"/>
    <s v="CA-2017-140053"/>
    <d v="2017-07-03T00:00:00"/>
    <n v="2017"/>
    <s v="Juli"/>
    <n v="3"/>
    <x v="1"/>
    <x v="244"/>
    <x v="244"/>
    <x v="0"/>
    <s v="United States"/>
    <s v="Farmington"/>
    <s v="New Mexico"/>
    <n v="87401"/>
    <x v="1"/>
    <x v="71"/>
    <x v="0"/>
    <x v="5"/>
    <x v="71"/>
    <n v="545.85"/>
    <n v="9"/>
    <n v="0"/>
    <n v="114.6285"/>
  </r>
  <r>
    <x v="2437"/>
    <s v="CA-2014-164210"/>
    <d v="2014-11-18T00:00:00"/>
    <n v="2014"/>
    <s v="November"/>
    <n v="18"/>
    <x v="0"/>
    <x v="617"/>
    <x v="617"/>
    <x v="0"/>
    <s v="United States"/>
    <s v="Louisville"/>
    <s v="Colorado"/>
    <n v="80027"/>
    <x v="1"/>
    <x v="1342"/>
    <x v="0"/>
    <x v="3"/>
    <x v="1327"/>
    <n v="145.97999999999999"/>
    <n v="2"/>
    <n v="0.5"/>
    <n v="-99.266399999999976"/>
  </r>
  <r>
    <x v="2438"/>
    <s v="CA-2014-164210"/>
    <d v="2014-11-18T00:00:00"/>
    <n v="2014"/>
    <s v="November"/>
    <n v="18"/>
    <x v="0"/>
    <x v="617"/>
    <x v="617"/>
    <x v="0"/>
    <s v="United States"/>
    <s v="Louisville"/>
    <s v="Colorado"/>
    <n v="80027"/>
    <x v="1"/>
    <x v="862"/>
    <x v="1"/>
    <x v="10"/>
    <x v="856"/>
    <n v="35.808"/>
    <n v="4"/>
    <n v="0.2"/>
    <n v="12.5328"/>
  </r>
  <r>
    <x v="2439"/>
    <s v="CA-2017-139948"/>
    <d v="2017-07-17T00:00:00"/>
    <n v="2017"/>
    <s v="Juli"/>
    <n v="17"/>
    <x v="1"/>
    <x v="517"/>
    <x v="517"/>
    <x v="0"/>
    <s v="United States"/>
    <s v="Tampa"/>
    <s v="Florida"/>
    <n v="33614"/>
    <x v="0"/>
    <x v="627"/>
    <x v="0"/>
    <x v="5"/>
    <x v="627"/>
    <n v="7.9040000000000008"/>
    <n v="2"/>
    <n v="0.2"/>
    <n v="2.1736000000000004"/>
  </r>
  <r>
    <x v="2440"/>
    <s v="CA-2016-146934"/>
    <d v="2016-05-22T00:00:00"/>
    <n v="2016"/>
    <s v="Mei"/>
    <n v="22"/>
    <x v="1"/>
    <x v="578"/>
    <x v="578"/>
    <x v="0"/>
    <s v="United States"/>
    <s v="Passaic"/>
    <s v="New Jersey"/>
    <n v="7055"/>
    <x v="3"/>
    <x v="302"/>
    <x v="2"/>
    <x v="7"/>
    <x v="302"/>
    <n v="345"/>
    <n v="5"/>
    <n v="0"/>
    <n v="86.25"/>
  </r>
  <r>
    <x v="2441"/>
    <s v="CA-2016-146934"/>
    <d v="2016-05-22T00:00:00"/>
    <n v="2016"/>
    <s v="Mei"/>
    <n v="22"/>
    <x v="1"/>
    <x v="578"/>
    <x v="578"/>
    <x v="0"/>
    <s v="United States"/>
    <s v="Passaic"/>
    <s v="New Jersey"/>
    <n v="7055"/>
    <x v="3"/>
    <x v="209"/>
    <x v="0"/>
    <x v="3"/>
    <x v="210"/>
    <n v="174.28599999999997"/>
    <n v="2"/>
    <n v="0.3"/>
    <n v="-19.918399999999991"/>
  </r>
  <r>
    <x v="2442"/>
    <s v="CA-2016-146934"/>
    <d v="2016-05-22T00:00:00"/>
    <n v="2016"/>
    <s v="Mei"/>
    <n v="22"/>
    <x v="1"/>
    <x v="578"/>
    <x v="578"/>
    <x v="0"/>
    <s v="United States"/>
    <s v="Passaic"/>
    <s v="New Jersey"/>
    <n v="7055"/>
    <x v="3"/>
    <x v="190"/>
    <x v="1"/>
    <x v="9"/>
    <x v="191"/>
    <n v="662.84"/>
    <n v="4"/>
    <n v="0"/>
    <n v="172.33840000000004"/>
  </r>
  <r>
    <x v="2443"/>
    <s v="CA-2016-146934"/>
    <d v="2016-05-22T00:00:00"/>
    <n v="2016"/>
    <s v="Mei"/>
    <n v="22"/>
    <x v="1"/>
    <x v="578"/>
    <x v="578"/>
    <x v="0"/>
    <s v="United States"/>
    <s v="Passaic"/>
    <s v="New Jersey"/>
    <n v="7055"/>
    <x v="3"/>
    <x v="452"/>
    <x v="2"/>
    <x v="11"/>
    <x v="453"/>
    <n v="95.1"/>
    <n v="5"/>
    <n v="0"/>
    <n v="30.431999999999995"/>
  </r>
  <r>
    <x v="2444"/>
    <s v="CA-2016-146934"/>
    <d v="2016-05-22T00:00:00"/>
    <n v="2016"/>
    <s v="Mei"/>
    <n v="22"/>
    <x v="1"/>
    <x v="578"/>
    <x v="578"/>
    <x v="0"/>
    <s v="United States"/>
    <s v="Passaic"/>
    <s v="New Jersey"/>
    <n v="7055"/>
    <x v="3"/>
    <x v="1343"/>
    <x v="1"/>
    <x v="12"/>
    <x v="1328"/>
    <n v="26.880000000000003"/>
    <n v="6"/>
    <n v="0"/>
    <n v="12.902400000000002"/>
  </r>
  <r>
    <x v="2445"/>
    <s v="CA-2016-146934"/>
    <d v="2016-05-22T00:00:00"/>
    <n v="2016"/>
    <s v="Mei"/>
    <n v="22"/>
    <x v="1"/>
    <x v="578"/>
    <x v="578"/>
    <x v="0"/>
    <s v="United States"/>
    <s v="Passaic"/>
    <s v="New Jersey"/>
    <n v="7055"/>
    <x v="3"/>
    <x v="957"/>
    <x v="2"/>
    <x v="7"/>
    <x v="950"/>
    <n v="257.98"/>
    <n v="2"/>
    <n v="0"/>
    <n v="74.8142"/>
  </r>
  <r>
    <x v="2446"/>
    <s v="CA-2015-100573"/>
    <d v="2015-09-25T00:00:00"/>
    <n v="2015"/>
    <s v="September"/>
    <n v="25"/>
    <x v="1"/>
    <x v="562"/>
    <x v="562"/>
    <x v="0"/>
    <s v="United States"/>
    <s v="Los Angeles"/>
    <s v="California"/>
    <n v="90004"/>
    <x v="1"/>
    <x v="755"/>
    <x v="1"/>
    <x v="12"/>
    <x v="753"/>
    <n v="17.48"/>
    <n v="2"/>
    <n v="0"/>
    <n v="8.2156000000000002"/>
  </r>
  <r>
    <x v="2447"/>
    <s v="CA-2016-119165"/>
    <d v="2016-10-31T00:00:00"/>
    <n v="2016"/>
    <s v="Oktober"/>
    <n v="31"/>
    <x v="1"/>
    <x v="217"/>
    <x v="217"/>
    <x v="0"/>
    <s v="United States"/>
    <s v="Philadelphia"/>
    <s v="Pennsylvania"/>
    <n v="19143"/>
    <x v="3"/>
    <x v="1153"/>
    <x v="0"/>
    <x v="1"/>
    <x v="1141"/>
    <n v="492.83499999999998"/>
    <n v="5"/>
    <n v="0.3"/>
    <n v="-14.080999999999989"/>
  </r>
  <r>
    <x v="2448"/>
    <s v="CA-2015-128027"/>
    <d v="2015-09-14T00:00:00"/>
    <n v="2015"/>
    <s v="September"/>
    <n v="14"/>
    <x v="0"/>
    <x v="200"/>
    <x v="200"/>
    <x v="0"/>
    <s v="United States"/>
    <s v="North Charleston"/>
    <s v="South Carolina"/>
    <n v="29406"/>
    <x v="0"/>
    <x v="435"/>
    <x v="1"/>
    <x v="4"/>
    <x v="435"/>
    <n v="269.49"/>
    <n v="3"/>
    <n v="0"/>
    <n v="5.3897999999999939"/>
  </r>
  <r>
    <x v="2449"/>
    <s v="CA-2016-140207"/>
    <d v="2016-11-05T00:00:00"/>
    <n v="2016"/>
    <s v="November"/>
    <n v="5"/>
    <x v="1"/>
    <x v="37"/>
    <x v="37"/>
    <x v="2"/>
    <s v="United States"/>
    <s v="San Jose"/>
    <s v="California"/>
    <n v="95123"/>
    <x v="1"/>
    <x v="1344"/>
    <x v="1"/>
    <x v="8"/>
    <x v="1329"/>
    <n v="29.120000000000005"/>
    <n v="5"/>
    <n v="0.2"/>
    <n v="9.8279999999999959"/>
  </r>
  <r>
    <x v="2450"/>
    <s v="CA-2017-140949"/>
    <d v="2017-03-17T00:00:00"/>
    <n v="2017"/>
    <s v="Maret"/>
    <n v="17"/>
    <x v="0"/>
    <x v="591"/>
    <x v="591"/>
    <x v="0"/>
    <s v="United States"/>
    <s v="New York City"/>
    <s v="New York"/>
    <n v="10011"/>
    <x v="3"/>
    <x v="1345"/>
    <x v="1"/>
    <x v="2"/>
    <x v="1330"/>
    <n v="18.75"/>
    <n v="5"/>
    <n v="0"/>
    <n v="9"/>
  </r>
  <r>
    <x v="2451"/>
    <s v="CA-2017-140949"/>
    <d v="2017-03-17T00:00:00"/>
    <n v="2017"/>
    <s v="Maret"/>
    <n v="17"/>
    <x v="0"/>
    <x v="591"/>
    <x v="591"/>
    <x v="0"/>
    <s v="United States"/>
    <s v="New York City"/>
    <s v="New York"/>
    <n v="10011"/>
    <x v="3"/>
    <x v="424"/>
    <x v="2"/>
    <x v="7"/>
    <x v="424"/>
    <n v="119.69999999999999"/>
    <n v="6"/>
    <n v="0"/>
    <n v="31.121999999999996"/>
  </r>
  <r>
    <x v="2452"/>
    <s v="CA-2017-140949"/>
    <d v="2017-03-17T00:00:00"/>
    <n v="2017"/>
    <s v="Maret"/>
    <n v="17"/>
    <x v="0"/>
    <x v="591"/>
    <x v="591"/>
    <x v="0"/>
    <s v="United States"/>
    <s v="New York City"/>
    <s v="New York"/>
    <n v="10011"/>
    <x v="3"/>
    <x v="536"/>
    <x v="1"/>
    <x v="8"/>
    <x v="536"/>
    <n v="9.1440000000000001"/>
    <n v="3"/>
    <n v="0.2"/>
    <n v="3.0860999999999996"/>
  </r>
  <r>
    <x v="2453"/>
    <s v="CA-2017-140949"/>
    <d v="2017-03-17T00:00:00"/>
    <n v="2017"/>
    <s v="Maret"/>
    <n v="17"/>
    <x v="0"/>
    <x v="591"/>
    <x v="591"/>
    <x v="0"/>
    <s v="United States"/>
    <s v="New York City"/>
    <s v="New York"/>
    <n v="10011"/>
    <x v="3"/>
    <x v="452"/>
    <x v="2"/>
    <x v="11"/>
    <x v="453"/>
    <n v="57.06"/>
    <n v="3"/>
    <n v="0"/>
    <n v="18.2592"/>
  </r>
  <r>
    <x v="2454"/>
    <s v="CA-2017-140949"/>
    <d v="2017-03-17T00:00:00"/>
    <n v="2017"/>
    <s v="Maret"/>
    <n v="17"/>
    <x v="0"/>
    <x v="591"/>
    <x v="591"/>
    <x v="0"/>
    <s v="United States"/>
    <s v="New York City"/>
    <s v="New York"/>
    <n v="10011"/>
    <x v="3"/>
    <x v="1044"/>
    <x v="2"/>
    <x v="11"/>
    <x v="1033"/>
    <n v="71.599999999999994"/>
    <n v="8"/>
    <n v="0"/>
    <n v="13.603999999999992"/>
  </r>
  <r>
    <x v="2455"/>
    <s v="CA-2017-140949"/>
    <d v="2017-03-17T00:00:00"/>
    <n v="2017"/>
    <s v="Maret"/>
    <n v="17"/>
    <x v="0"/>
    <x v="591"/>
    <x v="591"/>
    <x v="0"/>
    <s v="United States"/>
    <s v="New York City"/>
    <s v="New York"/>
    <n v="10011"/>
    <x v="3"/>
    <x v="1031"/>
    <x v="1"/>
    <x v="4"/>
    <x v="1022"/>
    <n v="107.44"/>
    <n v="8"/>
    <n v="0"/>
    <n v="27.934399999999997"/>
  </r>
  <r>
    <x v="2456"/>
    <s v="CA-2017-140949"/>
    <d v="2017-03-17T00:00:00"/>
    <n v="2017"/>
    <s v="Maret"/>
    <n v="17"/>
    <x v="0"/>
    <x v="591"/>
    <x v="591"/>
    <x v="0"/>
    <s v="United States"/>
    <s v="New York City"/>
    <s v="New York"/>
    <n v="10011"/>
    <x v="3"/>
    <x v="676"/>
    <x v="1"/>
    <x v="2"/>
    <x v="676"/>
    <n v="7.31"/>
    <n v="1"/>
    <n v="0"/>
    <n v="3.4356999999999998"/>
  </r>
  <r>
    <x v="2457"/>
    <s v="CA-2017-140949"/>
    <d v="2017-03-17T00:00:00"/>
    <n v="2017"/>
    <s v="Maret"/>
    <n v="17"/>
    <x v="0"/>
    <x v="591"/>
    <x v="591"/>
    <x v="0"/>
    <s v="United States"/>
    <s v="New York City"/>
    <s v="New York"/>
    <n v="10011"/>
    <x v="3"/>
    <x v="32"/>
    <x v="1"/>
    <x v="6"/>
    <x v="32"/>
    <n v="59.099999999999994"/>
    <n v="6"/>
    <n v="0"/>
    <n v="22.458000000000002"/>
  </r>
  <r>
    <x v="2458"/>
    <s v="CA-2017-140949"/>
    <d v="2017-03-17T00:00:00"/>
    <n v="2017"/>
    <s v="Maret"/>
    <n v="17"/>
    <x v="0"/>
    <x v="591"/>
    <x v="591"/>
    <x v="0"/>
    <s v="United States"/>
    <s v="New York City"/>
    <s v="New York"/>
    <n v="10011"/>
    <x v="3"/>
    <x v="170"/>
    <x v="1"/>
    <x v="4"/>
    <x v="171"/>
    <n v="46.53"/>
    <n v="3"/>
    <n v="0"/>
    <n v="12.097800000000001"/>
  </r>
  <r>
    <x v="2459"/>
    <s v="CA-2017-138548"/>
    <d v="2017-08-15T00:00:00"/>
    <n v="2017"/>
    <s v="Agustus"/>
    <n v="15"/>
    <x v="1"/>
    <x v="506"/>
    <x v="506"/>
    <x v="0"/>
    <s v="United States"/>
    <s v="Plainfield"/>
    <s v="New Jersey"/>
    <n v="7060"/>
    <x v="3"/>
    <x v="414"/>
    <x v="1"/>
    <x v="9"/>
    <x v="414"/>
    <n v="97.84"/>
    <n v="2"/>
    <n v="0"/>
    <n v="25.438400000000001"/>
  </r>
  <r>
    <x v="2460"/>
    <s v="CA-2015-142419"/>
    <d v="2015-07-11T00:00:00"/>
    <n v="2015"/>
    <s v="Juli"/>
    <n v="11"/>
    <x v="0"/>
    <x v="618"/>
    <x v="618"/>
    <x v="0"/>
    <s v="United States"/>
    <s v="Seattle"/>
    <s v="Washington"/>
    <n v="98115"/>
    <x v="1"/>
    <x v="843"/>
    <x v="1"/>
    <x v="10"/>
    <x v="837"/>
    <n v="29.97"/>
    <n v="3"/>
    <n v="0"/>
    <n v="13.486499999999999"/>
  </r>
  <r>
    <x v="2461"/>
    <s v="CA-2015-142419"/>
    <d v="2015-07-11T00:00:00"/>
    <n v="2015"/>
    <s v="Juli"/>
    <n v="11"/>
    <x v="0"/>
    <x v="618"/>
    <x v="618"/>
    <x v="0"/>
    <s v="United States"/>
    <s v="Seattle"/>
    <s v="Washington"/>
    <n v="98115"/>
    <x v="1"/>
    <x v="800"/>
    <x v="1"/>
    <x v="8"/>
    <x v="798"/>
    <n v="98.352000000000004"/>
    <n v="3"/>
    <n v="0.2"/>
    <n v="34.423199999999987"/>
  </r>
  <r>
    <x v="2462"/>
    <s v="CA-2017-148691"/>
    <d v="2017-12-03T00:00:00"/>
    <n v="2017"/>
    <s v="Desember"/>
    <n v="3"/>
    <x v="1"/>
    <x v="427"/>
    <x v="427"/>
    <x v="0"/>
    <s v="United States"/>
    <s v="New York City"/>
    <s v="New York"/>
    <n v="10009"/>
    <x v="3"/>
    <x v="301"/>
    <x v="1"/>
    <x v="8"/>
    <x v="301"/>
    <n v="83.920000000000016"/>
    <n v="5"/>
    <n v="0.2"/>
    <n v="29.371999999999993"/>
  </r>
  <r>
    <x v="2463"/>
    <s v="CA-2017-148691"/>
    <d v="2017-12-03T00:00:00"/>
    <n v="2017"/>
    <s v="Desember"/>
    <n v="3"/>
    <x v="1"/>
    <x v="427"/>
    <x v="427"/>
    <x v="0"/>
    <s v="United States"/>
    <s v="New York City"/>
    <s v="New York"/>
    <n v="10009"/>
    <x v="3"/>
    <x v="1316"/>
    <x v="1"/>
    <x v="8"/>
    <x v="1302"/>
    <n v="14.624000000000002"/>
    <n v="2"/>
    <n v="0.2"/>
    <n v="5.1183999999999994"/>
  </r>
  <r>
    <x v="2464"/>
    <s v="CA-2017-148691"/>
    <d v="2017-12-03T00:00:00"/>
    <n v="2017"/>
    <s v="Desember"/>
    <n v="3"/>
    <x v="1"/>
    <x v="427"/>
    <x v="427"/>
    <x v="0"/>
    <s v="United States"/>
    <s v="New York City"/>
    <s v="New York"/>
    <n v="10009"/>
    <x v="3"/>
    <x v="819"/>
    <x v="2"/>
    <x v="7"/>
    <x v="815"/>
    <n v="136.99"/>
    <n v="1"/>
    <n v="0"/>
    <n v="36.987300000000005"/>
  </r>
  <r>
    <x v="2465"/>
    <s v="CA-2017-148691"/>
    <d v="2017-12-03T00:00:00"/>
    <n v="2017"/>
    <s v="Desember"/>
    <n v="3"/>
    <x v="1"/>
    <x v="427"/>
    <x v="427"/>
    <x v="0"/>
    <s v="United States"/>
    <s v="New York City"/>
    <s v="New York"/>
    <n v="10009"/>
    <x v="3"/>
    <x v="395"/>
    <x v="1"/>
    <x v="2"/>
    <x v="396"/>
    <n v="3.15"/>
    <n v="1"/>
    <n v="0"/>
    <n v="1.512"/>
  </r>
  <r>
    <x v="2466"/>
    <s v="CA-2017-128755"/>
    <d v="2017-05-04T00:00:00"/>
    <n v="2017"/>
    <s v="Mei"/>
    <n v="4"/>
    <x v="1"/>
    <x v="177"/>
    <x v="177"/>
    <x v="0"/>
    <s v="United States"/>
    <s v="Newport News"/>
    <s v="Virginia"/>
    <n v="23602"/>
    <x v="0"/>
    <x v="1346"/>
    <x v="1"/>
    <x v="10"/>
    <x v="1331"/>
    <n v="9.11"/>
    <n v="1"/>
    <n v="0"/>
    <n v="4.099499999999999"/>
  </r>
  <r>
    <x v="2467"/>
    <s v="CA-2017-128755"/>
    <d v="2017-05-04T00:00:00"/>
    <n v="2017"/>
    <s v="Mei"/>
    <n v="4"/>
    <x v="1"/>
    <x v="177"/>
    <x v="177"/>
    <x v="0"/>
    <s v="United States"/>
    <s v="Newport News"/>
    <s v="Virginia"/>
    <n v="23602"/>
    <x v="0"/>
    <x v="384"/>
    <x v="1"/>
    <x v="4"/>
    <x v="385"/>
    <n v="571.44000000000005"/>
    <n v="4"/>
    <n v="0"/>
    <n v="165.71759999999995"/>
  </r>
  <r>
    <x v="2468"/>
    <s v="CA-2017-128755"/>
    <d v="2017-05-04T00:00:00"/>
    <n v="2017"/>
    <s v="Mei"/>
    <n v="4"/>
    <x v="1"/>
    <x v="177"/>
    <x v="177"/>
    <x v="0"/>
    <s v="United States"/>
    <s v="Newport News"/>
    <s v="Virginia"/>
    <n v="23602"/>
    <x v="0"/>
    <x v="1347"/>
    <x v="1"/>
    <x v="10"/>
    <x v="1332"/>
    <n v="32.400000000000006"/>
    <n v="5"/>
    <n v="0"/>
    <n v="15.552000000000001"/>
  </r>
  <r>
    <x v="2469"/>
    <s v="CA-2017-128755"/>
    <d v="2017-05-04T00:00:00"/>
    <n v="2017"/>
    <s v="Mei"/>
    <n v="4"/>
    <x v="1"/>
    <x v="177"/>
    <x v="177"/>
    <x v="0"/>
    <s v="United States"/>
    <s v="Newport News"/>
    <s v="Virginia"/>
    <n v="23602"/>
    <x v="0"/>
    <x v="1036"/>
    <x v="1"/>
    <x v="4"/>
    <x v="1026"/>
    <n v="16.91"/>
    <n v="1"/>
    <n v="0"/>
    <n v="4.5656999999999996"/>
  </r>
  <r>
    <x v="2470"/>
    <s v="US-2016-135923"/>
    <d v="2016-01-22T00:00:00"/>
    <n v="2016"/>
    <s v="Januari"/>
    <n v="22"/>
    <x v="1"/>
    <x v="619"/>
    <x v="619"/>
    <x v="0"/>
    <s v="United States"/>
    <s v="Fayetteville"/>
    <s v="North Carolina"/>
    <n v="28314"/>
    <x v="0"/>
    <x v="1348"/>
    <x v="0"/>
    <x v="5"/>
    <x v="1333"/>
    <n v="14.272"/>
    <n v="8"/>
    <n v="0.2"/>
    <n v="4.281600000000001"/>
  </r>
  <r>
    <x v="2471"/>
    <s v="US-2016-135923"/>
    <d v="2016-01-22T00:00:00"/>
    <n v="2016"/>
    <s v="Januari"/>
    <n v="22"/>
    <x v="1"/>
    <x v="619"/>
    <x v="619"/>
    <x v="0"/>
    <s v="United States"/>
    <s v="Fayetteville"/>
    <s v="North Carolina"/>
    <n v="28314"/>
    <x v="0"/>
    <x v="1248"/>
    <x v="0"/>
    <x v="0"/>
    <x v="1334"/>
    <n v="451.13599999999997"/>
    <n v="4"/>
    <n v="0.2"/>
    <n v="-67.670399999999972"/>
  </r>
  <r>
    <x v="2472"/>
    <s v="US-2016-135923"/>
    <d v="2016-01-22T00:00:00"/>
    <n v="2016"/>
    <s v="Januari"/>
    <n v="22"/>
    <x v="1"/>
    <x v="619"/>
    <x v="619"/>
    <x v="0"/>
    <s v="United States"/>
    <s v="Fayetteville"/>
    <s v="North Carolina"/>
    <n v="28314"/>
    <x v="0"/>
    <x v="1266"/>
    <x v="1"/>
    <x v="9"/>
    <x v="1250"/>
    <n v="64.864000000000004"/>
    <n v="4"/>
    <n v="0.2"/>
    <n v="6.4864000000000033"/>
  </r>
  <r>
    <x v="2473"/>
    <s v="CA-2016-114972"/>
    <d v="2016-11-03T00:00:00"/>
    <n v="2016"/>
    <s v="November"/>
    <n v="3"/>
    <x v="2"/>
    <x v="418"/>
    <x v="418"/>
    <x v="0"/>
    <s v="United States"/>
    <s v="Los Angeles"/>
    <s v="California"/>
    <n v="90032"/>
    <x v="1"/>
    <x v="1349"/>
    <x v="0"/>
    <x v="1"/>
    <x v="1335"/>
    <n v="217.58400000000003"/>
    <n v="2"/>
    <n v="0.2"/>
    <n v="-29.917800000000021"/>
  </r>
  <r>
    <x v="2474"/>
    <s v="CA-2016-114972"/>
    <d v="2016-11-03T00:00:00"/>
    <n v="2016"/>
    <s v="November"/>
    <n v="3"/>
    <x v="2"/>
    <x v="418"/>
    <x v="418"/>
    <x v="0"/>
    <s v="United States"/>
    <s v="Los Angeles"/>
    <s v="California"/>
    <n v="90032"/>
    <x v="1"/>
    <x v="1350"/>
    <x v="2"/>
    <x v="11"/>
    <x v="1336"/>
    <n v="82.95"/>
    <n v="5"/>
    <n v="0"/>
    <n v="29.032499999999999"/>
  </r>
  <r>
    <x v="2475"/>
    <s v="CA-2016-114972"/>
    <d v="2016-11-03T00:00:00"/>
    <n v="2016"/>
    <s v="November"/>
    <n v="3"/>
    <x v="2"/>
    <x v="418"/>
    <x v="418"/>
    <x v="0"/>
    <s v="United States"/>
    <s v="Los Angeles"/>
    <s v="California"/>
    <n v="90032"/>
    <x v="1"/>
    <x v="1351"/>
    <x v="1"/>
    <x v="2"/>
    <x v="1337"/>
    <n v="87.71"/>
    <n v="7"/>
    <n v="0"/>
    <n v="41.223699999999994"/>
  </r>
  <r>
    <x v="2476"/>
    <s v="CA-2016-114972"/>
    <d v="2016-11-03T00:00:00"/>
    <n v="2016"/>
    <s v="November"/>
    <n v="3"/>
    <x v="2"/>
    <x v="418"/>
    <x v="418"/>
    <x v="0"/>
    <s v="United States"/>
    <s v="Los Angeles"/>
    <s v="California"/>
    <n v="90032"/>
    <x v="1"/>
    <x v="1341"/>
    <x v="1"/>
    <x v="9"/>
    <x v="1326"/>
    <n v="1101.48"/>
    <n v="4"/>
    <n v="0"/>
    <n v="429.57720000000006"/>
  </r>
  <r>
    <x v="2477"/>
    <s v="CA-2017-102750"/>
    <d v="2017-09-04T00:00:00"/>
    <n v="2017"/>
    <s v="September"/>
    <n v="4"/>
    <x v="0"/>
    <x v="620"/>
    <x v="620"/>
    <x v="1"/>
    <s v="United States"/>
    <s v="Los Angeles"/>
    <s v="California"/>
    <n v="90036"/>
    <x v="1"/>
    <x v="594"/>
    <x v="0"/>
    <x v="3"/>
    <x v="594"/>
    <n v="1322.3520000000001"/>
    <n v="3"/>
    <n v="0.2"/>
    <n v="-99.176400000000001"/>
  </r>
  <r>
    <x v="2478"/>
    <s v="CA-2014-145212"/>
    <d v="2014-09-13T00:00:00"/>
    <n v="2014"/>
    <s v="September"/>
    <n v="13"/>
    <x v="1"/>
    <x v="419"/>
    <x v="419"/>
    <x v="0"/>
    <s v="United States"/>
    <s v="New York City"/>
    <s v="New York"/>
    <n v="10011"/>
    <x v="3"/>
    <x v="6"/>
    <x v="1"/>
    <x v="6"/>
    <x v="6"/>
    <n v="5.46"/>
    <n v="3"/>
    <n v="0"/>
    <n v="1.4742000000000002"/>
  </r>
  <r>
    <x v="2479"/>
    <s v="CA-2017-141992"/>
    <d v="2017-06-19T00:00:00"/>
    <n v="2017"/>
    <s v="Juni"/>
    <n v="19"/>
    <x v="1"/>
    <x v="383"/>
    <x v="383"/>
    <x v="0"/>
    <s v="United States"/>
    <s v="Dallas"/>
    <s v="Texas"/>
    <n v="75220"/>
    <x v="2"/>
    <x v="1352"/>
    <x v="1"/>
    <x v="14"/>
    <x v="1338"/>
    <n v="11.184000000000001"/>
    <n v="1"/>
    <n v="0.2"/>
    <n v="0.83879999999999999"/>
  </r>
  <r>
    <x v="2480"/>
    <s v="CA-2017-141992"/>
    <d v="2017-06-19T00:00:00"/>
    <n v="2017"/>
    <s v="Juni"/>
    <n v="19"/>
    <x v="1"/>
    <x v="383"/>
    <x v="383"/>
    <x v="0"/>
    <s v="United States"/>
    <s v="Dallas"/>
    <s v="Texas"/>
    <n v="75220"/>
    <x v="2"/>
    <x v="82"/>
    <x v="1"/>
    <x v="4"/>
    <x v="82"/>
    <n v="153.584"/>
    <n v="2"/>
    <n v="0.2"/>
    <n v="-32.636600000000001"/>
  </r>
  <r>
    <x v="2481"/>
    <s v="CA-2017-147956"/>
    <d v="2017-12-24T00:00:00"/>
    <n v="2017"/>
    <s v="Desember"/>
    <n v="24"/>
    <x v="1"/>
    <x v="117"/>
    <x v="117"/>
    <x v="0"/>
    <s v="United States"/>
    <s v="Seattle"/>
    <s v="Washington"/>
    <n v="98105"/>
    <x v="1"/>
    <x v="749"/>
    <x v="1"/>
    <x v="4"/>
    <x v="747"/>
    <n v="1003.6200000000001"/>
    <n v="6"/>
    <n v="0"/>
    <n v="0"/>
  </r>
  <r>
    <x v="2482"/>
    <s v="CA-2017-126067"/>
    <d v="2017-08-28T00:00:00"/>
    <n v="2017"/>
    <s v="Agustus"/>
    <n v="28"/>
    <x v="1"/>
    <x v="607"/>
    <x v="607"/>
    <x v="2"/>
    <s v="United States"/>
    <s v="Seattle"/>
    <s v="Washington"/>
    <n v="98105"/>
    <x v="1"/>
    <x v="1353"/>
    <x v="2"/>
    <x v="7"/>
    <x v="1339"/>
    <n v="35.167999999999999"/>
    <n v="4"/>
    <n v="0.2"/>
    <n v="11.429599999999999"/>
  </r>
  <r>
    <x v="2483"/>
    <s v="CA-2017-126067"/>
    <d v="2017-08-28T00:00:00"/>
    <n v="2017"/>
    <s v="Agustus"/>
    <n v="28"/>
    <x v="1"/>
    <x v="607"/>
    <x v="607"/>
    <x v="2"/>
    <s v="United States"/>
    <s v="Seattle"/>
    <s v="Washington"/>
    <n v="98105"/>
    <x v="1"/>
    <x v="342"/>
    <x v="0"/>
    <x v="3"/>
    <x v="342"/>
    <n v="1137.75"/>
    <n v="5"/>
    <n v="0"/>
    <n v="250.30500000000004"/>
  </r>
  <r>
    <x v="2484"/>
    <s v="CA-2017-126067"/>
    <d v="2017-08-28T00:00:00"/>
    <n v="2017"/>
    <s v="Agustus"/>
    <n v="28"/>
    <x v="1"/>
    <x v="607"/>
    <x v="607"/>
    <x v="2"/>
    <s v="United States"/>
    <s v="Seattle"/>
    <s v="Washington"/>
    <n v="98105"/>
    <x v="1"/>
    <x v="444"/>
    <x v="1"/>
    <x v="8"/>
    <x v="444"/>
    <n v="99.680000000000021"/>
    <n v="5"/>
    <n v="0.2"/>
    <n v="32.396000000000001"/>
  </r>
  <r>
    <x v="2485"/>
    <s v="CA-2017-126067"/>
    <d v="2017-08-28T00:00:00"/>
    <n v="2017"/>
    <s v="Agustus"/>
    <n v="28"/>
    <x v="1"/>
    <x v="607"/>
    <x v="607"/>
    <x v="2"/>
    <s v="United States"/>
    <s v="Seattle"/>
    <s v="Washington"/>
    <n v="98105"/>
    <x v="1"/>
    <x v="449"/>
    <x v="1"/>
    <x v="6"/>
    <x v="449"/>
    <n v="5.56"/>
    <n v="2"/>
    <n v="0"/>
    <n v="1.4455999999999998"/>
  </r>
  <r>
    <x v="2486"/>
    <s v="CA-2015-104514"/>
    <d v="2015-01-02T00:00:00"/>
    <n v="2015"/>
    <s v="Januari"/>
    <n v="2"/>
    <x v="0"/>
    <x v="118"/>
    <x v="118"/>
    <x v="1"/>
    <s v="United States"/>
    <s v="Newark"/>
    <s v="Delaware"/>
    <n v="19711"/>
    <x v="3"/>
    <x v="1354"/>
    <x v="1"/>
    <x v="4"/>
    <x v="1340"/>
    <n v="85.52"/>
    <n v="2"/>
    <n v="0"/>
    <n v="22.235199999999999"/>
  </r>
  <r>
    <x v="2487"/>
    <s v="CA-2015-104514"/>
    <d v="2015-01-02T00:00:00"/>
    <n v="2015"/>
    <s v="Januari"/>
    <n v="2"/>
    <x v="0"/>
    <x v="118"/>
    <x v="118"/>
    <x v="1"/>
    <s v="United States"/>
    <s v="Newark"/>
    <s v="Delaware"/>
    <n v="19711"/>
    <x v="3"/>
    <x v="1355"/>
    <x v="1"/>
    <x v="6"/>
    <x v="1341"/>
    <n v="9.84"/>
    <n v="3"/>
    <n v="0"/>
    <n v="2.6568000000000005"/>
  </r>
  <r>
    <x v="2488"/>
    <s v="CA-2015-104514"/>
    <d v="2015-01-02T00:00:00"/>
    <n v="2015"/>
    <s v="Januari"/>
    <n v="2"/>
    <x v="0"/>
    <x v="118"/>
    <x v="118"/>
    <x v="1"/>
    <s v="United States"/>
    <s v="Newark"/>
    <s v="Delaware"/>
    <n v="19711"/>
    <x v="3"/>
    <x v="1283"/>
    <x v="1"/>
    <x v="10"/>
    <x v="1268"/>
    <n v="20.04"/>
    <n v="3"/>
    <n v="0"/>
    <n v="9.6191999999999993"/>
  </r>
  <r>
    <x v="2489"/>
    <s v="CA-2015-141040"/>
    <d v="2015-10-09T00:00:00"/>
    <n v="2015"/>
    <s v="Oktober"/>
    <n v="9"/>
    <x v="0"/>
    <x v="621"/>
    <x v="621"/>
    <x v="0"/>
    <s v="United States"/>
    <s v="New York City"/>
    <s v="New York"/>
    <n v="10024"/>
    <x v="3"/>
    <x v="1356"/>
    <x v="2"/>
    <x v="7"/>
    <x v="1342"/>
    <n v="631.96"/>
    <n v="4"/>
    <n v="0"/>
    <n v="303.3408"/>
  </r>
  <r>
    <x v="2490"/>
    <s v="CA-2015-141040"/>
    <d v="2015-10-09T00:00:00"/>
    <n v="2015"/>
    <s v="Oktober"/>
    <n v="9"/>
    <x v="0"/>
    <x v="621"/>
    <x v="621"/>
    <x v="0"/>
    <s v="United States"/>
    <s v="New York City"/>
    <s v="New York"/>
    <n v="10024"/>
    <x v="3"/>
    <x v="1357"/>
    <x v="1"/>
    <x v="10"/>
    <x v="1343"/>
    <n v="23.92"/>
    <n v="4"/>
    <n v="0"/>
    <n v="10.763999999999999"/>
  </r>
  <r>
    <x v="2491"/>
    <s v="CA-2014-113579"/>
    <d v="2014-12-13T00:00:00"/>
    <n v="2014"/>
    <s v="Desember"/>
    <n v="13"/>
    <x v="0"/>
    <x v="44"/>
    <x v="44"/>
    <x v="0"/>
    <s v="United States"/>
    <s v="Los Angeles"/>
    <s v="California"/>
    <n v="90049"/>
    <x v="1"/>
    <x v="1111"/>
    <x v="1"/>
    <x v="10"/>
    <x v="1100"/>
    <n v="90.24"/>
    <n v="6"/>
    <n v="0"/>
    <n v="41.51039999999999"/>
  </r>
  <r>
    <x v="2492"/>
    <s v="CA-2014-144624"/>
    <d v="2014-11-19T00:00:00"/>
    <n v="2014"/>
    <s v="November"/>
    <n v="19"/>
    <x v="1"/>
    <x v="622"/>
    <x v="622"/>
    <x v="0"/>
    <s v="United States"/>
    <s v="Jamestown"/>
    <s v="New York"/>
    <n v="14701"/>
    <x v="3"/>
    <x v="1148"/>
    <x v="2"/>
    <x v="7"/>
    <x v="1136"/>
    <n v="4548.8100000000004"/>
    <n v="7"/>
    <n v="0"/>
    <n v="1228.1787000000004"/>
  </r>
  <r>
    <x v="2493"/>
    <s v="CA-2016-146206"/>
    <d v="2016-09-10T00:00:00"/>
    <n v="2016"/>
    <s v="September"/>
    <n v="10"/>
    <x v="0"/>
    <x v="409"/>
    <x v="409"/>
    <x v="0"/>
    <s v="United States"/>
    <s v="Houston"/>
    <s v="Texas"/>
    <n v="77095"/>
    <x v="2"/>
    <x v="838"/>
    <x v="0"/>
    <x v="3"/>
    <x v="832"/>
    <n v="300.93"/>
    <n v="5"/>
    <n v="0.3"/>
    <n v="-34.39200000000001"/>
  </r>
  <r>
    <x v="2494"/>
    <s v="CA-2016-146206"/>
    <d v="2016-09-10T00:00:00"/>
    <n v="2016"/>
    <s v="September"/>
    <n v="10"/>
    <x v="0"/>
    <x v="409"/>
    <x v="409"/>
    <x v="0"/>
    <s v="United States"/>
    <s v="Houston"/>
    <s v="Texas"/>
    <n v="77095"/>
    <x v="2"/>
    <x v="1149"/>
    <x v="2"/>
    <x v="7"/>
    <x v="1137"/>
    <n v="719.96"/>
    <n v="5"/>
    <n v="0.2"/>
    <n v="53.997000000000043"/>
  </r>
  <r>
    <x v="2495"/>
    <s v="CA-2014-136644"/>
    <d v="2014-06-16T00:00:00"/>
    <n v="2014"/>
    <s v="Juni"/>
    <n v="16"/>
    <x v="1"/>
    <x v="623"/>
    <x v="623"/>
    <x v="0"/>
    <s v="United States"/>
    <s v="Mishawaka"/>
    <s v="Indiana"/>
    <n v="46544"/>
    <x v="2"/>
    <x v="405"/>
    <x v="0"/>
    <x v="1"/>
    <x v="406"/>
    <n v="647.84"/>
    <n v="8"/>
    <n v="0"/>
    <n v="32.391999999999939"/>
  </r>
  <r>
    <x v="2496"/>
    <s v="CA-2015-122371"/>
    <d v="2015-09-26T00:00:00"/>
    <n v="2015"/>
    <s v="September"/>
    <n v="26"/>
    <x v="1"/>
    <x v="354"/>
    <x v="354"/>
    <x v="2"/>
    <s v="United States"/>
    <s v="San Diego"/>
    <s v="California"/>
    <n v="92037"/>
    <x v="1"/>
    <x v="80"/>
    <x v="1"/>
    <x v="4"/>
    <x v="80"/>
    <n v="64.17"/>
    <n v="3"/>
    <n v="0"/>
    <n v="18.609299999999998"/>
  </r>
  <r>
    <x v="2497"/>
    <s v="CA-2015-122371"/>
    <d v="2015-09-26T00:00:00"/>
    <n v="2015"/>
    <s v="September"/>
    <n v="26"/>
    <x v="1"/>
    <x v="354"/>
    <x v="354"/>
    <x v="2"/>
    <s v="United States"/>
    <s v="San Diego"/>
    <s v="California"/>
    <n v="92037"/>
    <x v="1"/>
    <x v="633"/>
    <x v="1"/>
    <x v="12"/>
    <x v="633"/>
    <n v="124.46"/>
    <n v="2"/>
    <n v="0"/>
    <n v="58.496199999999988"/>
  </r>
  <r>
    <x v="2498"/>
    <s v="CA-2016-126935"/>
    <d v="2016-05-19T00:00:00"/>
    <n v="2016"/>
    <s v="Mei"/>
    <n v="19"/>
    <x v="1"/>
    <x v="387"/>
    <x v="387"/>
    <x v="1"/>
    <s v="United States"/>
    <s v="San Francisco"/>
    <s v="California"/>
    <n v="94109"/>
    <x v="1"/>
    <x v="1224"/>
    <x v="1"/>
    <x v="8"/>
    <x v="1208"/>
    <n v="9.5840000000000014"/>
    <n v="1"/>
    <n v="0.2"/>
    <n v="3.3543999999999996"/>
  </r>
  <r>
    <x v="2499"/>
    <s v="US-2017-133781"/>
    <d v="2017-06-22T00:00:00"/>
    <n v="2017"/>
    <s v="Juni"/>
    <n v="22"/>
    <x v="2"/>
    <x v="419"/>
    <x v="419"/>
    <x v="0"/>
    <s v="United States"/>
    <s v="Miami"/>
    <s v="Florida"/>
    <n v="33178"/>
    <x v="0"/>
    <x v="1358"/>
    <x v="1"/>
    <x v="12"/>
    <x v="1344"/>
    <n v="37.608000000000004"/>
    <n v="3"/>
    <n v="0.2"/>
    <n v="12.692699999999995"/>
  </r>
  <r>
    <x v="2500"/>
    <s v="CA-2017-131618"/>
    <d v="2017-06-17T00:00:00"/>
    <n v="2017"/>
    <s v="Juni"/>
    <n v="17"/>
    <x v="2"/>
    <x v="624"/>
    <x v="624"/>
    <x v="1"/>
    <s v="United States"/>
    <s v="Skokie"/>
    <s v="Illinois"/>
    <n v="60076"/>
    <x v="2"/>
    <x v="827"/>
    <x v="1"/>
    <x v="10"/>
    <x v="823"/>
    <n v="12.224"/>
    <n v="2"/>
    <n v="0.2"/>
    <n v="4.4311999999999996"/>
  </r>
  <r>
    <x v="2501"/>
    <s v="CA-2017-131618"/>
    <d v="2017-06-17T00:00:00"/>
    <n v="2017"/>
    <s v="Juni"/>
    <n v="17"/>
    <x v="2"/>
    <x v="624"/>
    <x v="624"/>
    <x v="1"/>
    <s v="United States"/>
    <s v="Skokie"/>
    <s v="Illinois"/>
    <n v="60076"/>
    <x v="2"/>
    <x v="614"/>
    <x v="1"/>
    <x v="8"/>
    <x v="614"/>
    <n v="2.3039999999999994"/>
    <n v="4"/>
    <n v="0.8"/>
    <n v="-3.5711999999999993"/>
  </r>
  <r>
    <x v="2502"/>
    <s v="CA-2017-131618"/>
    <d v="2017-06-17T00:00:00"/>
    <n v="2017"/>
    <s v="Juni"/>
    <n v="17"/>
    <x v="2"/>
    <x v="624"/>
    <x v="624"/>
    <x v="1"/>
    <s v="United States"/>
    <s v="Skokie"/>
    <s v="Illinois"/>
    <n v="60076"/>
    <x v="2"/>
    <x v="673"/>
    <x v="1"/>
    <x v="8"/>
    <x v="673"/>
    <n v="9.3599999999999977"/>
    <n v="4"/>
    <n v="0.8"/>
    <n v="-16.380000000000003"/>
  </r>
  <r>
    <x v="2503"/>
    <s v="CA-2016-149482"/>
    <d v="2016-11-14T00:00:00"/>
    <n v="2016"/>
    <s v="November"/>
    <n v="14"/>
    <x v="1"/>
    <x v="625"/>
    <x v="625"/>
    <x v="0"/>
    <s v="United States"/>
    <s v="San Francisco"/>
    <s v="California"/>
    <n v="94110"/>
    <x v="1"/>
    <x v="1238"/>
    <x v="1"/>
    <x v="2"/>
    <x v="1221"/>
    <n v="7.38"/>
    <n v="2"/>
    <n v="0"/>
    <n v="3.4685999999999999"/>
  </r>
  <r>
    <x v="2504"/>
    <s v="CA-2014-143917"/>
    <d v="2014-07-25T00:00:00"/>
    <n v="2014"/>
    <s v="Juli"/>
    <n v="25"/>
    <x v="0"/>
    <x v="107"/>
    <x v="107"/>
    <x v="0"/>
    <s v="United States"/>
    <s v="San Francisco"/>
    <s v="California"/>
    <n v="94122"/>
    <x v="1"/>
    <x v="230"/>
    <x v="1"/>
    <x v="4"/>
    <x v="231"/>
    <n v="53.72"/>
    <n v="4"/>
    <n v="0"/>
    <n v="15.041600000000003"/>
  </r>
  <r>
    <x v="2505"/>
    <s v="CA-2014-143917"/>
    <d v="2014-07-25T00:00:00"/>
    <n v="2014"/>
    <s v="Juli"/>
    <n v="25"/>
    <x v="0"/>
    <x v="107"/>
    <x v="107"/>
    <x v="0"/>
    <s v="United States"/>
    <s v="San Francisco"/>
    <s v="California"/>
    <n v="94122"/>
    <x v="1"/>
    <x v="1359"/>
    <x v="1"/>
    <x v="14"/>
    <x v="1345"/>
    <n v="8187.65"/>
    <n v="5"/>
    <n v="0"/>
    <n v="327.50599999999963"/>
  </r>
  <r>
    <x v="2506"/>
    <s v="CA-2014-143917"/>
    <d v="2014-07-25T00:00:00"/>
    <n v="2014"/>
    <s v="Juli"/>
    <n v="25"/>
    <x v="0"/>
    <x v="107"/>
    <x v="107"/>
    <x v="0"/>
    <s v="United States"/>
    <s v="San Francisco"/>
    <s v="California"/>
    <n v="94122"/>
    <x v="1"/>
    <x v="221"/>
    <x v="0"/>
    <x v="5"/>
    <x v="222"/>
    <n v="77.92"/>
    <n v="8"/>
    <n v="0"/>
    <n v="34.284800000000004"/>
  </r>
  <r>
    <x v="2507"/>
    <s v="CA-2015-120397"/>
    <d v="2015-07-02T00:00:00"/>
    <n v="2015"/>
    <s v="Juli"/>
    <n v="2"/>
    <x v="3"/>
    <x v="579"/>
    <x v="579"/>
    <x v="0"/>
    <s v="United States"/>
    <s v="Houston"/>
    <s v="Texas"/>
    <n v="77070"/>
    <x v="2"/>
    <x v="1360"/>
    <x v="1"/>
    <x v="9"/>
    <x v="1346"/>
    <n v="32.783999999999992"/>
    <n v="4"/>
    <n v="0.8"/>
    <n v="-85.238399999999999"/>
  </r>
  <r>
    <x v="2508"/>
    <s v="CA-2017-163902"/>
    <d v="2017-03-02T00:00:00"/>
    <n v="2017"/>
    <s v="Maret"/>
    <n v="2"/>
    <x v="1"/>
    <x v="199"/>
    <x v="199"/>
    <x v="1"/>
    <s v="United States"/>
    <s v="Los Angeles"/>
    <s v="California"/>
    <n v="90045"/>
    <x v="1"/>
    <x v="1361"/>
    <x v="2"/>
    <x v="7"/>
    <x v="1347"/>
    <n v="196.77600000000001"/>
    <n v="3"/>
    <n v="0.2"/>
    <n v="14.758199999999995"/>
  </r>
  <r>
    <x v="2509"/>
    <s v="CA-2017-163902"/>
    <d v="2017-03-02T00:00:00"/>
    <n v="2017"/>
    <s v="Maret"/>
    <n v="2"/>
    <x v="1"/>
    <x v="199"/>
    <x v="199"/>
    <x v="1"/>
    <s v="United States"/>
    <s v="Los Angeles"/>
    <s v="California"/>
    <n v="90045"/>
    <x v="1"/>
    <x v="914"/>
    <x v="2"/>
    <x v="11"/>
    <x v="906"/>
    <n v="479.93999999999994"/>
    <n v="6"/>
    <n v="0"/>
    <n v="52.79340000000002"/>
  </r>
  <r>
    <x v="2510"/>
    <s v="CA-2016-136812"/>
    <d v="2016-11-18T00:00:00"/>
    <n v="2016"/>
    <s v="November"/>
    <n v="18"/>
    <x v="1"/>
    <x v="585"/>
    <x v="585"/>
    <x v="2"/>
    <s v="United States"/>
    <s v="Oklahoma City"/>
    <s v="Oklahoma"/>
    <n v="73120"/>
    <x v="2"/>
    <x v="1362"/>
    <x v="1"/>
    <x v="4"/>
    <x v="1348"/>
    <n v="1117.92"/>
    <n v="4"/>
    <n v="0"/>
    <n v="55.895999999999958"/>
  </r>
  <r>
    <x v="2511"/>
    <s v="CA-2015-102722"/>
    <d v="2015-04-18T00:00:00"/>
    <n v="2015"/>
    <s v="April"/>
    <n v="18"/>
    <x v="2"/>
    <x v="608"/>
    <x v="608"/>
    <x v="0"/>
    <s v="United States"/>
    <s v="Monroe"/>
    <s v="Louisiana"/>
    <n v="71203"/>
    <x v="0"/>
    <x v="936"/>
    <x v="2"/>
    <x v="11"/>
    <x v="929"/>
    <n v="106.5"/>
    <n v="6"/>
    <n v="0"/>
    <n v="41.534999999999997"/>
  </r>
  <r>
    <x v="2512"/>
    <s v="CA-2017-155089"/>
    <d v="2017-12-02T00:00:00"/>
    <n v="2017"/>
    <s v="Desember"/>
    <n v="2"/>
    <x v="1"/>
    <x v="626"/>
    <x v="626"/>
    <x v="2"/>
    <s v="United States"/>
    <s v="Tampa"/>
    <s v="Florida"/>
    <n v="33614"/>
    <x v="0"/>
    <x v="471"/>
    <x v="1"/>
    <x v="8"/>
    <x v="472"/>
    <n v="45.660000000000011"/>
    <n v="5"/>
    <n v="0.7"/>
    <n v="-33.483999999999995"/>
  </r>
  <r>
    <x v="2513"/>
    <s v="CA-2016-124506"/>
    <d v="2016-11-11T00:00:00"/>
    <n v="2016"/>
    <s v="November"/>
    <n v="11"/>
    <x v="1"/>
    <x v="179"/>
    <x v="179"/>
    <x v="1"/>
    <s v="United States"/>
    <s v="Chicago"/>
    <s v="Illinois"/>
    <n v="60623"/>
    <x v="2"/>
    <x v="1048"/>
    <x v="2"/>
    <x v="11"/>
    <x v="1037"/>
    <n v="95.968000000000004"/>
    <n v="4"/>
    <n v="0.2"/>
    <n v="1.1995999999999931"/>
  </r>
  <r>
    <x v="2514"/>
    <s v="CA-2016-124506"/>
    <d v="2016-11-11T00:00:00"/>
    <n v="2016"/>
    <s v="November"/>
    <n v="11"/>
    <x v="1"/>
    <x v="179"/>
    <x v="179"/>
    <x v="1"/>
    <s v="United States"/>
    <s v="Chicago"/>
    <s v="Illinois"/>
    <n v="60623"/>
    <x v="2"/>
    <x v="877"/>
    <x v="0"/>
    <x v="1"/>
    <x v="871"/>
    <n v="47.991999999999997"/>
    <n v="2"/>
    <n v="0.3"/>
    <n v="-2.0567999999999991"/>
  </r>
  <r>
    <x v="2515"/>
    <s v="CA-2014-106572"/>
    <d v="2014-09-05T00:00:00"/>
    <n v="2014"/>
    <s v="September"/>
    <n v="5"/>
    <x v="1"/>
    <x v="413"/>
    <x v="413"/>
    <x v="0"/>
    <s v="United States"/>
    <s v="Bowling Green"/>
    <s v="Ohio"/>
    <n v="43402"/>
    <x v="3"/>
    <x v="546"/>
    <x v="1"/>
    <x v="4"/>
    <x v="546"/>
    <n v="264.32"/>
    <n v="2"/>
    <n v="0.2"/>
    <n v="19.823999999999998"/>
  </r>
  <r>
    <x v="2516"/>
    <s v="CA-2014-128888"/>
    <d v="2014-11-15T00:00:00"/>
    <n v="2014"/>
    <s v="November"/>
    <n v="15"/>
    <x v="1"/>
    <x v="287"/>
    <x v="287"/>
    <x v="0"/>
    <s v="United States"/>
    <s v="Houston"/>
    <s v="Texas"/>
    <n v="77095"/>
    <x v="2"/>
    <x v="970"/>
    <x v="1"/>
    <x v="12"/>
    <x v="964"/>
    <n v="604.65600000000006"/>
    <n v="9"/>
    <n v="0.2"/>
    <n v="204.07139999999995"/>
  </r>
  <r>
    <x v="2517"/>
    <s v="CA-2017-123134"/>
    <d v="2017-05-02T00:00:00"/>
    <n v="2017"/>
    <s v="Mei"/>
    <n v="2"/>
    <x v="1"/>
    <x v="61"/>
    <x v="61"/>
    <x v="1"/>
    <s v="United States"/>
    <s v="Westfield"/>
    <s v="New Jersey"/>
    <n v="7090"/>
    <x v="3"/>
    <x v="784"/>
    <x v="0"/>
    <x v="5"/>
    <x v="783"/>
    <n v="129.93"/>
    <n v="3"/>
    <n v="0"/>
    <n v="12.992999999999988"/>
  </r>
  <r>
    <x v="2518"/>
    <s v="CA-2016-124352"/>
    <d v="2016-10-15T00:00:00"/>
    <n v="2016"/>
    <s v="Oktober"/>
    <n v="15"/>
    <x v="1"/>
    <x v="522"/>
    <x v="522"/>
    <x v="2"/>
    <s v="United States"/>
    <s v="Oklahoma City"/>
    <s v="Oklahoma"/>
    <n v="73120"/>
    <x v="2"/>
    <x v="1363"/>
    <x v="1"/>
    <x v="2"/>
    <x v="1349"/>
    <n v="20.16"/>
    <n v="7"/>
    <n v="0"/>
    <n v="9.8783999999999992"/>
  </r>
  <r>
    <x v="2519"/>
    <s v="CA-2016-124352"/>
    <d v="2016-10-15T00:00:00"/>
    <n v="2016"/>
    <s v="Oktober"/>
    <n v="15"/>
    <x v="1"/>
    <x v="522"/>
    <x v="522"/>
    <x v="2"/>
    <s v="United States"/>
    <s v="Oklahoma City"/>
    <s v="Oklahoma"/>
    <n v="73120"/>
    <x v="2"/>
    <x v="607"/>
    <x v="1"/>
    <x v="2"/>
    <x v="607"/>
    <n v="29.46"/>
    <n v="6"/>
    <n v="0"/>
    <n v="14.4354"/>
  </r>
  <r>
    <x v="2520"/>
    <s v="CA-2016-124352"/>
    <d v="2016-10-15T00:00:00"/>
    <n v="2016"/>
    <s v="Oktober"/>
    <n v="15"/>
    <x v="1"/>
    <x v="522"/>
    <x v="522"/>
    <x v="2"/>
    <s v="United States"/>
    <s v="Oklahoma City"/>
    <s v="Oklahoma"/>
    <n v="73120"/>
    <x v="2"/>
    <x v="1364"/>
    <x v="1"/>
    <x v="9"/>
    <x v="1350"/>
    <n v="868.58999999999992"/>
    <n v="3"/>
    <n v="0"/>
    <n v="251.89109999999988"/>
  </r>
  <r>
    <x v="2521"/>
    <s v="CA-2016-124352"/>
    <d v="2016-10-15T00:00:00"/>
    <n v="2016"/>
    <s v="Oktober"/>
    <n v="15"/>
    <x v="1"/>
    <x v="522"/>
    <x v="522"/>
    <x v="2"/>
    <s v="United States"/>
    <s v="Oklahoma City"/>
    <s v="Oklahoma"/>
    <n v="73120"/>
    <x v="2"/>
    <x v="89"/>
    <x v="1"/>
    <x v="10"/>
    <x v="89"/>
    <n v="12.96"/>
    <n v="2"/>
    <n v="0"/>
    <n v="6.2208000000000006"/>
  </r>
  <r>
    <x v="2522"/>
    <s v="CA-2016-124352"/>
    <d v="2016-10-15T00:00:00"/>
    <n v="2016"/>
    <s v="Oktober"/>
    <n v="15"/>
    <x v="1"/>
    <x v="522"/>
    <x v="522"/>
    <x v="2"/>
    <s v="United States"/>
    <s v="Oklahoma City"/>
    <s v="Oklahoma"/>
    <n v="73120"/>
    <x v="2"/>
    <x v="895"/>
    <x v="2"/>
    <x v="7"/>
    <x v="888"/>
    <n v="5.5"/>
    <n v="1"/>
    <n v="0"/>
    <n v="1.375"/>
  </r>
  <r>
    <x v="2523"/>
    <s v="CA-2016-124352"/>
    <d v="2016-10-15T00:00:00"/>
    <n v="2016"/>
    <s v="Oktober"/>
    <n v="15"/>
    <x v="1"/>
    <x v="522"/>
    <x v="522"/>
    <x v="2"/>
    <s v="United States"/>
    <s v="Oklahoma City"/>
    <s v="Oklahoma"/>
    <n v="73120"/>
    <x v="2"/>
    <x v="999"/>
    <x v="1"/>
    <x v="8"/>
    <x v="991"/>
    <n v="121.6"/>
    <n v="4"/>
    <n v="0"/>
    <n v="55.935999999999993"/>
  </r>
  <r>
    <x v="2524"/>
    <s v="CA-2015-124541"/>
    <d v="2015-04-06T00:00:00"/>
    <n v="2015"/>
    <s v="April"/>
    <n v="6"/>
    <x v="1"/>
    <x v="627"/>
    <x v="627"/>
    <x v="0"/>
    <s v="United States"/>
    <s v="Houston"/>
    <s v="Texas"/>
    <n v="77041"/>
    <x v="2"/>
    <x v="512"/>
    <x v="1"/>
    <x v="6"/>
    <x v="512"/>
    <n v="42.047999999999995"/>
    <n v="9"/>
    <n v="0.2"/>
    <n v="5.2559999999999985"/>
  </r>
  <r>
    <x v="2525"/>
    <s v="CA-2015-124541"/>
    <d v="2015-04-06T00:00:00"/>
    <n v="2015"/>
    <s v="April"/>
    <n v="6"/>
    <x v="1"/>
    <x v="627"/>
    <x v="627"/>
    <x v="0"/>
    <s v="United States"/>
    <s v="Houston"/>
    <s v="Texas"/>
    <n v="77041"/>
    <x v="2"/>
    <x v="1365"/>
    <x v="2"/>
    <x v="11"/>
    <x v="1351"/>
    <n v="25.488"/>
    <n v="2"/>
    <n v="0.2"/>
    <n v="4.4603999999999999"/>
  </r>
  <r>
    <x v="2526"/>
    <s v="CA-2015-124541"/>
    <d v="2015-04-06T00:00:00"/>
    <n v="2015"/>
    <s v="April"/>
    <n v="6"/>
    <x v="1"/>
    <x v="627"/>
    <x v="627"/>
    <x v="0"/>
    <s v="United States"/>
    <s v="Houston"/>
    <s v="Texas"/>
    <n v="77041"/>
    <x v="2"/>
    <x v="1023"/>
    <x v="1"/>
    <x v="8"/>
    <x v="1014"/>
    <n v="6.8999999999999986"/>
    <n v="3"/>
    <n v="0.8"/>
    <n v="-12.075000000000003"/>
  </r>
  <r>
    <x v="2527"/>
    <s v="CA-2015-124541"/>
    <d v="2015-04-06T00:00:00"/>
    <n v="2015"/>
    <s v="April"/>
    <n v="6"/>
    <x v="1"/>
    <x v="627"/>
    <x v="627"/>
    <x v="0"/>
    <s v="United States"/>
    <s v="Houston"/>
    <s v="Texas"/>
    <n v="77041"/>
    <x v="2"/>
    <x v="1232"/>
    <x v="1"/>
    <x v="8"/>
    <x v="1215"/>
    <n v="9.6479999999999961"/>
    <n v="6"/>
    <n v="0.8"/>
    <n v="-16.884"/>
  </r>
  <r>
    <x v="2528"/>
    <s v="CA-2015-124541"/>
    <d v="2015-04-06T00:00:00"/>
    <n v="2015"/>
    <s v="April"/>
    <n v="6"/>
    <x v="1"/>
    <x v="627"/>
    <x v="627"/>
    <x v="0"/>
    <s v="United States"/>
    <s v="Houston"/>
    <s v="Texas"/>
    <n v="77041"/>
    <x v="2"/>
    <x v="1050"/>
    <x v="1"/>
    <x v="10"/>
    <x v="1039"/>
    <n v="7.9680000000000009"/>
    <n v="2"/>
    <n v="0.2"/>
    <n v="2.8884000000000007"/>
  </r>
  <r>
    <x v="2529"/>
    <s v="CA-2014-108707"/>
    <d v="2014-10-24T00:00:00"/>
    <n v="2014"/>
    <s v="Oktober"/>
    <n v="24"/>
    <x v="1"/>
    <x v="626"/>
    <x v="626"/>
    <x v="2"/>
    <s v="United States"/>
    <s v="Fort Lauderdale"/>
    <s v="Florida"/>
    <n v="33311"/>
    <x v="0"/>
    <x v="739"/>
    <x v="1"/>
    <x v="10"/>
    <x v="738"/>
    <n v="10.368000000000002"/>
    <n v="2"/>
    <n v="0.2"/>
    <n v="3.6288"/>
  </r>
  <r>
    <x v="2530"/>
    <s v="CA-2014-111500"/>
    <d v="2014-08-17T00:00:00"/>
    <n v="2014"/>
    <s v="Agustus"/>
    <n v="17"/>
    <x v="1"/>
    <x v="137"/>
    <x v="137"/>
    <x v="1"/>
    <s v="United States"/>
    <s v="Little Rock"/>
    <s v="Arkansas"/>
    <n v="72209"/>
    <x v="0"/>
    <x v="1138"/>
    <x v="1"/>
    <x v="10"/>
    <x v="1126"/>
    <n v="114.2"/>
    <n v="5"/>
    <n v="0"/>
    <n v="52.531999999999996"/>
  </r>
  <r>
    <x v="2531"/>
    <s v="CA-2014-111500"/>
    <d v="2014-08-17T00:00:00"/>
    <n v="2014"/>
    <s v="Agustus"/>
    <n v="17"/>
    <x v="1"/>
    <x v="137"/>
    <x v="137"/>
    <x v="1"/>
    <s v="United States"/>
    <s v="Little Rock"/>
    <s v="Arkansas"/>
    <n v="72209"/>
    <x v="0"/>
    <x v="1366"/>
    <x v="1"/>
    <x v="8"/>
    <x v="307"/>
    <n v="17.96"/>
    <n v="4"/>
    <n v="0"/>
    <n v="8.2615999999999996"/>
  </r>
  <r>
    <x v="2532"/>
    <s v="CA-2014-111500"/>
    <d v="2014-08-17T00:00:00"/>
    <n v="2014"/>
    <s v="Agustus"/>
    <n v="17"/>
    <x v="1"/>
    <x v="137"/>
    <x v="137"/>
    <x v="1"/>
    <s v="United States"/>
    <s v="Little Rock"/>
    <s v="Arkansas"/>
    <n v="72209"/>
    <x v="0"/>
    <x v="1088"/>
    <x v="1"/>
    <x v="13"/>
    <x v="1078"/>
    <n v="12.67"/>
    <n v="7"/>
    <n v="0"/>
    <n v="4.5611999999999995"/>
  </r>
  <r>
    <x v="2533"/>
    <s v="CA-2014-111500"/>
    <d v="2014-08-17T00:00:00"/>
    <n v="2014"/>
    <s v="Agustus"/>
    <n v="17"/>
    <x v="1"/>
    <x v="137"/>
    <x v="137"/>
    <x v="1"/>
    <s v="United States"/>
    <s v="Little Rock"/>
    <s v="Arkansas"/>
    <n v="72209"/>
    <x v="0"/>
    <x v="106"/>
    <x v="2"/>
    <x v="11"/>
    <x v="106"/>
    <n v="339.96"/>
    <n v="4"/>
    <n v="0"/>
    <n v="122.38559999999998"/>
  </r>
  <r>
    <x v="2534"/>
    <s v="US-2017-117723"/>
    <d v="2017-08-15T00:00:00"/>
    <n v="2017"/>
    <s v="Agustus"/>
    <n v="15"/>
    <x v="0"/>
    <x v="393"/>
    <x v="393"/>
    <x v="1"/>
    <s v="United States"/>
    <s v="Philadelphia"/>
    <s v="Pennsylvania"/>
    <n v="19120"/>
    <x v="3"/>
    <x v="458"/>
    <x v="1"/>
    <x v="4"/>
    <x v="459"/>
    <n v="1801.6320000000001"/>
    <n v="6"/>
    <n v="0.2"/>
    <n v="-337.80600000000004"/>
  </r>
  <r>
    <x v="2535"/>
    <s v="CA-2015-143238"/>
    <d v="2015-09-06T00:00:00"/>
    <n v="2015"/>
    <s v="September"/>
    <n v="6"/>
    <x v="2"/>
    <x v="628"/>
    <x v="628"/>
    <x v="1"/>
    <s v="United States"/>
    <s v="La Quinta"/>
    <s v="California"/>
    <n v="92253"/>
    <x v="1"/>
    <x v="103"/>
    <x v="2"/>
    <x v="11"/>
    <x v="103"/>
    <n v="46.32"/>
    <n v="4"/>
    <n v="0"/>
    <n v="18.064800000000002"/>
  </r>
  <r>
    <x v="2536"/>
    <s v="CA-2015-168746"/>
    <d v="2015-01-27T00:00:00"/>
    <n v="2015"/>
    <s v="Januari"/>
    <n v="27"/>
    <x v="0"/>
    <x v="277"/>
    <x v="277"/>
    <x v="0"/>
    <s v="United States"/>
    <s v="Cleveland"/>
    <s v="Ohio"/>
    <n v="44105"/>
    <x v="3"/>
    <x v="70"/>
    <x v="0"/>
    <x v="1"/>
    <x v="70"/>
    <n v="181.98599999999999"/>
    <n v="2"/>
    <n v="0.3"/>
    <n v="-54.595799999999997"/>
  </r>
  <r>
    <x v="2537"/>
    <s v="CA-2015-168746"/>
    <d v="2015-01-27T00:00:00"/>
    <n v="2015"/>
    <s v="Januari"/>
    <n v="27"/>
    <x v="0"/>
    <x v="277"/>
    <x v="277"/>
    <x v="0"/>
    <s v="United States"/>
    <s v="Cleveland"/>
    <s v="Ohio"/>
    <n v="44105"/>
    <x v="3"/>
    <x v="1149"/>
    <x v="2"/>
    <x v="7"/>
    <x v="1137"/>
    <n v="431.976"/>
    <n v="4"/>
    <n v="0.4"/>
    <n v="-100.7944"/>
  </r>
  <r>
    <x v="2538"/>
    <s v="CA-2015-168746"/>
    <d v="2015-01-27T00:00:00"/>
    <n v="2015"/>
    <s v="Januari"/>
    <n v="27"/>
    <x v="0"/>
    <x v="277"/>
    <x v="277"/>
    <x v="0"/>
    <s v="United States"/>
    <s v="Cleveland"/>
    <s v="Ohio"/>
    <n v="44105"/>
    <x v="3"/>
    <x v="1367"/>
    <x v="2"/>
    <x v="7"/>
    <x v="1352"/>
    <n v="155.36999999999998"/>
    <n v="1"/>
    <n v="0.4"/>
    <n v="-36.253"/>
  </r>
  <r>
    <x v="2539"/>
    <s v="CA-2015-113404"/>
    <d v="2015-07-16T00:00:00"/>
    <n v="2015"/>
    <s v="Juli"/>
    <n v="16"/>
    <x v="3"/>
    <x v="613"/>
    <x v="613"/>
    <x v="1"/>
    <s v="United States"/>
    <s v="San Francisco"/>
    <s v="California"/>
    <n v="94122"/>
    <x v="1"/>
    <x v="299"/>
    <x v="0"/>
    <x v="1"/>
    <x v="299"/>
    <n v="1348.7040000000002"/>
    <n v="6"/>
    <n v="0.2"/>
    <n v="-219.16440000000023"/>
  </r>
  <r>
    <x v="2540"/>
    <s v="CA-2015-113404"/>
    <d v="2015-07-16T00:00:00"/>
    <n v="2015"/>
    <s v="Juli"/>
    <n v="16"/>
    <x v="3"/>
    <x v="613"/>
    <x v="613"/>
    <x v="1"/>
    <s v="United States"/>
    <s v="San Francisco"/>
    <s v="California"/>
    <n v="94122"/>
    <x v="1"/>
    <x v="284"/>
    <x v="0"/>
    <x v="1"/>
    <x v="284"/>
    <n v="700.15200000000004"/>
    <n v="3"/>
    <n v="0.2"/>
    <n v="78.767099999999971"/>
  </r>
  <r>
    <x v="2541"/>
    <s v="CA-2016-144792"/>
    <d v="2016-04-30T00:00:00"/>
    <n v="2016"/>
    <s v="April"/>
    <n v="30"/>
    <x v="1"/>
    <x v="629"/>
    <x v="629"/>
    <x v="1"/>
    <s v="United States"/>
    <s v="Scottsdale"/>
    <s v="Arizona"/>
    <n v="85254"/>
    <x v="1"/>
    <x v="561"/>
    <x v="0"/>
    <x v="5"/>
    <x v="560"/>
    <n v="111.88800000000001"/>
    <n v="7"/>
    <n v="0.2"/>
    <n v="22.377600000000001"/>
  </r>
  <r>
    <x v="2542"/>
    <s v="CA-2014-164385"/>
    <d v="2014-09-26T00:00:00"/>
    <n v="2014"/>
    <s v="September"/>
    <n v="26"/>
    <x v="0"/>
    <x v="630"/>
    <x v="630"/>
    <x v="1"/>
    <s v="United States"/>
    <s v="Philadelphia"/>
    <s v="Pennsylvania"/>
    <n v="19134"/>
    <x v="3"/>
    <x v="810"/>
    <x v="1"/>
    <x v="9"/>
    <x v="808"/>
    <n v="143.952"/>
    <n v="3"/>
    <n v="0.2"/>
    <n v="14.39520000000001"/>
  </r>
  <r>
    <x v="2543"/>
    <s v="US-2016-114174"/>
    <d v="2016-09-08T00:00:00"/>
    <n v="2016"/>
    <s v="September"/>
    <n v="8"/>
    <x v="1"/>
    <x v="399"/>
    <x v="399"/>
    <x v="2"/>
    <s v="United States"/>
    <s v="Malden"/>
    <s v="Massachusetts"/>
    <n v="2148"/>
    <x v="3"/>
    <x v="1368"/>
    <x v="0"/>
    <x v="0"/>
    <x v="1353"/>
    <n v="173.94"/>
    <n v="3"/>
    <n v="0"/>
    <n v="13.915199999999992"/>
  </r>
  <r>
    <x v="2544"/>
    <s v="US-2016-114174"/>
    <d v="2016-09-08T00:00:00"/>
    <n v="2016"/>
    <s v="September"/>
    <n v="8"/>
    <x v="1"/>
    <x v="399"/>
    <x v="399"/>
    <x v="2"/>
    <s v="United States"/>
    <s v="Malden"/>
    <s v="Massachusetts"/>
    <n v="2148"/>
    <x v="3"/>
    <x v="1238"/>
    <x v="1"/>
    <x v="2"/>
    <x v="1221"/>
    <n v="14.76"/>
    <n v="4"/>
    <n v="0"/>
    <n v="6.9371999999999998"/>
  </r>
  <r>
    <x v="2545"/>
    <s v="CA-2017-108070"/>
    <d v="2017-04-16T00:00:00"/>
    <n v="2017"/>
    <s v="April"/>
    <n v="16"/>
    <x v="1"/>
    <x v="32"/>
    <x v="32"/>
    <x v="0"/>
    <s v="United States"/>
    <s v="San Jose"/>
    <s v="California"/>
    <n v="95123"/>
    <x v="1"/>
    <x v="232"/>
    <x v="1"/>
    <x v="4"/>
    <x v="233"/>
    <n v="205.92"/>
    <n v="4"/>
    <n v="0"/>
    <n v="2.0592000000000041"/>
  </r>
  <r>
    <x v="2546"/>
    <s v="CA-2017-108070"/>
    <d v="2017-04-16T00:00:00"/>
    <n v="2017"/>
    <s v="April"/>
    <n v="16"/>
    <x v="1"/>
    <x v="32"/>
    <x v="32"/>
    <x v="0"/>
    <s v="United States"/>
    <s v="San Jose"/>
    <s v="California"/>
    <n v="95123"/>
    <x v="1"/>
    <x v="430"/>
    <x v="0"/>
    <x v="0"/>
    <x v="430"/>
    <n v="102.833"/>
    <n v="1"/>
    <n v="0.15"/>
    <n v="-6.0489999999999995"/>
  </r>
  <r>
    <x v="2547"/>
    <s v="US-2015-128090"/>
    <d v="2015-08-16T00:00:00"/>
    <n v="2015"/>
    <s v="Agustus"/>
    <n v="16"/>
    <x v="1"/>
    <x v="622"/>
    <x v="622"/>
    <x v="0"/>
    <s v="United States"/>
    <s v="Phoenix"/>
    <s v="Arizona"/>
    <n v="85023"/>
    <x v="1"/>
    <x v="826"/>
    <x v="1"/>
    <x v="6"/>
    <x v="822"/>
    <n v="2.3039999999999998"/>
    <n v="1"/>
    <n v="0.2"/>
    <n v="0.25919999999999999"/>
  </r>
  <r>
    <x v="2548"/>
    <s v="US-2015-128090"/>
    <d v="2015-08-16T00:00:00"/>
    <n v="2015"/>
    <s v="Agustus"/>
    <n v="16"/>
    <x v="1"/>
    <x v="622"/>
    <x v="622"/>
    <x v="0"/>
    <s v="United States"/>
    <s v="Phoenix"/>
    <s v="Arizona"/>
    <n v="85023"/>
    <x v="1"/>
    <x v="1147"/>
    <x v="2"/>
    <x v="7"/>
    <x v="1135"/>
    <n v="1879.96"/>
    <n v="5"/>
    <n v="0.2"/>
    <n v="211.49549999999977"/>
  </r>
  <r>
    <x v="2549"/>
    <s v="US-2015-128090"/>
    <d v="2015-08-16T00:00:00"/>
    <n v="2015"/>
    <s v="Agustus"/>
    <n v="16"/>
    <x v="1"/>
    <x v="622"/>
    <x v="622"/>
    <x v="0"/>
    <s v="United States"/>
    <s v="Phoenix"/>
    <s v="Arizona"/>
    <n v="85023"/>
    <x v="1"/>
    <x v="1184"/>
    <x v="1"/>
    <x v="10"/>
    <x v="1170"/>
    <n v="313.024"/>
    <n v="8"/>
    <n v="0.2"/>
    <n v="105.64559999999997"/>
  </r>
  <r>
    <x v="2550"/>
    <s v="US-2015-128090"/>
    <d v="2015-08-16T00:00:00"/>
    <n v="2015"/>
    <s v="Agustus"/>
    <n v="16"/>
    <x v="1"/>
    <x v="622"/>
    <x v="622"/>
    <x v="0"/>
    <s v="United States"/>
    <s v="Phoenix"/>
    <s v="Arizona"/>
    <n v="85023"/>
    <x v="1"/>
    <x v="816"/>
    <x v="1"/>
    <x v="2"/>
    <x v="812"/>
    <n v="5.04"/>
    <n v="2"/>
    <n v="0.2"/>
    <n v="1.764"/>
  </r>
  <r>
    <x v="2551"/>
    <s v="CA-2017-101042"/>
    <d v="2017-11-19T00:00:00"/>
    <n v="2017"/>
    <s v="November"/>
    <n v="19"/>
    <x v="1"/>
    <x v="455"/>
    <x v="455"/>
    <x v="0"/>
    <s v="United States"/>
    <s v="Henderson"/>
    <s v="Kentucky"/>
    <n v="42420"/>
    <x v="0"/>
    <x v="1369"/>
    <x v="0"/>
    <x v="5"/>
    <x v="1354"/>
    <n v="821.87999999999988"/>
    <n v="6"/>
    <n v="0"/>
    <n v="213.68880000000001"/>
  </r>
  <r>
    <x v="2552"/>
    <s v="CA-2017-101042"/>
    <d v="2017-11-19T00:00:00"/>
    <n v="2017"/>
    <s v="November"/>
    <n v="19"/>
    <x v="1"/>
    <x v="455"/>
    <x v="455"/>
    <x v="0"/>
    <s v="United States"/>
    <s v="Henderson"/>
    <s v="Kentucky"/>
    <n v="42420"/>
    <x v="0"/>
    <x v="1045"/>
    <x v="1"/>
    <x v="8"/>
    <x v="1034"/>
    <n v="21.96"/>
    <n v="2"/>
    <n v="0"/>
    <n v="10.760400000000001"/>
  </r>
  <r>
    <x v="2553"/>
    <s v="CA-2016-155439"/>
    <d v="2016-09-14T00:00:00"/>
    <n v="2016"/>
    <s v="September"/>
    <n v="14"/>
    <x v="1"/>
    <x v="43"/>
    <x v="43"/>
    <x v="2"/>
    <s v="United States"/>
    <s v="Columbia"/>
    <s v="South Carolina"/>
    <n v="29203"/>
    <x v="0"/>
    <x v="815"/>
    <x v="1"/>
    <x v="10"/>
    <x v="811"/>
    <n v="25.92"/>
    <n v="4"/>
    <n v="0"/>
    <n v="12.441600000000001"/>
  </r>
  <r>
    <x v="2554"/>
    <s v="CA-2016-118626"/>
    <d v="2016-08-15T00:00:00"/>
    <n v="2016"/>
    <s v="Agustus"/>
    <n v="15"/>
    <x v="1"/>
    <x v="547"/>
    <x v="547"/>
    <x v="0"/>
    <s v="United States"/>
    <s v="Tallahassee"/>
    <s v="Florida"/>
    <n v="32303"/>
    <x v="0"/>
    <x v="1370"/>
    <x v="2"/>
    <x v="7"/>
    <x v="1355"/>
    <n v="705.54399999999998"/>
    <n v="7"/>
    <n v="0.2"/>
    <n v="70.554400000000072"/>
  </r>
  <r>
    <x v="2555"/>
    <s v="CA-2015-111458"/>
    <d v="2015-09-26T00:00:00"/>
    <n v="2015"/>
    <s v="September"/>
    <n v="26"/>
    <x v="1"/>
    <x v="58"/>
    <x v="58"/>
    <x v="0"/>
    <s v="United States"/>
    <s v="New York City"/>
    <s v="New York"/>
    <n v="10035"/>
    <x v="3"/>
    <x v="1371"/>
    <x v="2"/>
    <x v="11"/>
    <x v="1356"/>
    <n v="50"/>
    <n v="2"/>
    <n v="0"/>
    <n v="12"/>
  </r>
  <r>
    <x v="2556"/>
    <s v="US-2016-126844"/>
    <d v="2016-10-08T00:00:00"/>
    <n v="2016"/>
    <s v="Oktober"/>
    <n v="8"/>
    <x v="1"/>
    <x v="308"/>
    <x v="308"/>
    <x v="1"/>
    <s v="United States"/>
    <s v="Houston"/>
    <s v="Texas"/>
    <n v="77070"/>
    <x v="2"/>
    <x v="1372"/>
    <x v="0"/>
    <x v="5"/>
    <x v="1357"/>
    <n v="51.712000000000003"/>
    <n v="8"/>
    <n v="0.6"/>
    <n v="-32.320000000000007"/>
  </r>
  <r>
    <x v="2557"/>
    <s v="US-2015-112508"/>
    <d v="2015-03-24T00:00:00"/>
    <n v="2015"/>
    <s v="Maret"/>
    <n v="24"/>
    <x v="1"/>
    <x v="130"/>
    <x v="130"/>
    <x v="1"/>
    <s v="United States"/>
    <s v="Coral Springs"/>
    <s v="Florida"/>
    <n v="33065"/>
    <x v="0"/>
    <x v="1298"/>
    <x v="1"/>
    <x v="9"/>
    <x v="1283"/>
    <n v="6.9920000000000009"/>
    <n v="2"/>
    <n v="0.2"/>
    <n v="0.52439999999999998"/>
  </r>
  <r>
    <x v="2558"/>
    <s v="CA-2015-147788"/>
    <d v="2015-05-31T00:00:00"/>
    <n v="2015"/>
    <s v="Mei"/>
    <n v="31"/>
    <x v="1"/>
    <x v="612"/>
    <x v="612"/>
    <x v="0"/>
    <s v="United States"/>
    <s v="Orem"/>
    <s v="Utah"/>
    <n v="84057"/>
    <x v="1"/>
    <x v="1373"/>
    <x v="0"/>
    <x v="0"/>
    <x v="1358"/>
    <n v="1406.86"/>
    <n v="7"/>
    <n v="0"/>
    <n v="140.68599999999989"/>
  </r>
  <r>
    <x v="2559"/>
    <s v="CA-2015-147788"/>
    <d v="2015-05-31T00:00:00"/>
    <n v="2015"/>
    <s v="Mei"/>
    <n v="31"/>
    <x v="1"/>
    <x v="612"/>
    <x v="612"/>
    <x v="0"/>
    <s v="United States"/>
    <s v="Orem"/>
    <s v="Utah"/>
    <n v="84057"/>
    <x v="1"/>
    <x v="365"/>
    <x v="1"/>
    <x v="2"/>
    <x v="365"/>
    <n v="15.75"/>
    <n v="5"/>
    <n v="0"/>
    <n v="7.5600000000000005"/>
  </r>
  <r>
    <x v="2560"/>
    <s v="CA-2015-147788"/>
    <d v="2015-05-31T00:00:00"/>
    <n v="2015"/>
    <s v="Mei"/>
    <n v="31"/>
    <x v="1"/>
    <x v="612"/>
    <x v="612"/>
    <x v="0"/>
    <s v="United States"/>
    <s v="Orem"/>
    <s v="Utah"/>
    <n v="84057"/>
    <x v="1"/>
    <x v="765"/>
    <x v="1"/>
    <x v="4"/>
    <x v="764"/>
    <n v="323.10000000000002"/>
    <n v="2"/>
    <n v="0"/>
    <n v="61.38900000000001"/>
  </r>
  <r>
    <x v="2561"/>
    <s v="CA-2015-144288"/>
    <d v="2015-12-25T00:00:00"/>
    <n v="2015"/>
    <s v="Desember"/>
    <n v="25"/>
    <x v="1"/>
    <x v="93"/>
    <x v="93"/>
    <x v="0"/>
    <s v="United States"/>
    <s v="Nashville"/>
    <s v="Tennessee"/>
    <n v="37211"/>
    <x v="0"/>
    <x v="1186"/>
    <x v="1"/>
    <x v="2"/>
    <x v="1172"/>
    <n v="9.2159999999999993"/>
    <n v="4"/>
    <n v="0.2"/>
    <n v="3.3408000000000002"/>
  </r>
  <r>
    <x v="2562"/>
    <s v="CA-2015-144288"/>
    <d v="2015-12-25T00:00:00"/>
    <n v="2015"/>
    <s v="Desember"/>
    <n v="25"/>
    <x v="1"/>
    <x v="93"/>
    <x v="93"/>
    <x v="0"/>
    <s v="United States"/>
    <s v="Nashville"/>
    <s v="Tennessee"/>
    <n v="37211"/>
    <x v="0"/>
    <x v="1290"/>
    <x v="1"/>
    <x v="10"/>
    <x v="1276"/>
    <n v="10.368000000000002"/>
    <n v="2"/>
    <n v="0.2"/>
    <n v="3.6288"/>
  </r>
  <r>
    <x v="2563"/>
    <s v="CA-2015-110632"/>
    <d v="2015-03-17T00:00:00"/>
    <n v="2015"/>
    <s v="Maret"/>
    <n v="17"/>
    <x v="0"/>
    <x v="403"/>
    <x v="403"/>
    <x v="1"/>
    <s v="United States"/>
    <s v="New York City"/>
    <s v="New York"/>
    <n v="10009"/>
    <x v="3"/>
    <x v="1374"/>
    <x v="2"/>
    <x v="11"/>
    <x v="1359"/>
    <n v="15.02"/>
    <n v="1"/>
    <n v="0"/>
    <n v="2.7035999999999998"/>
  </r>
  <r>
    <x v="2564"/>
    <s v="CA-2015-110632"/>
    <d v="2015-03-17T00:00:00"/>
    <n v="2015"/>
    <s v="Maret"/>
    <n v="17"/>
    <x v="0"/>
    <x v="403"/>
    <x v="403"/>
    <x v="1"/>
    <s v="United States"/>
    <s v="New York City"/>
    <s v="New York"/>
    <n v="10009"/>
    <x v="3"/>
    <x v="1036"/>
    <x v="1"/>
    <x v="4"/>
    <x v="1026"/>
    <n v="33.82"/>
    <n v="2"/>
    <n v="0"/>
    <n v="9.1313999999999993"/>
  </r>
  <r>
    <x v="2565"/>
    <s v="CA-2017-109589"/>
    <d v="2017-12-21T00:00:00"/>
    <n v="2017"/>
    <s v="Desember"/>
    <n v="21"/>
    <x v="2"/>
    <x v="631"/>
    <x v="631"/>
    <x v="0"/>
    <s v="United States"/>
    <s v="Bowling Green"/>
    <s v="Kentucky"/>
    <n v="42104"/>
    <x v="0"/>
    <x v="936"/>
    <x v="2"/>
    <x v="11"/>
    <x v="929"/>
    <n v="71"/>
    <n v="4"/>
    <n v="0"/>
    <n v="27.689999999999998"/>
  </r>
  <r>
    <x v="2566"/>
    <s v="CA-2017-123967"/>
    <d v="2017-11-01T00:00:00"/>
    <n v="2017"/>
    <s v="November"/>
    <n v="1"/>
    <x v="0"/>
    <x v="227"/>
    <x v="227"/>
    <x v="0"/>
    <s v="United States"/>
    <s v="Bellingham"/>
    <s v="Washington"/>
    <n v="98226"/>
    <x v="1"/>
    <x v="1375"/>
    <x v="1"/>
    <x v="8"/>
    <x v="1360"/>
    <n v="25.120000000000005"/>
    <n v="5"/>
    <n v="0.2"/>
    <n v="7.8499999999999979"/>
  </r>
  <r>
    <x v="2567"/>
    <s v="CA-2017-123967"/>
    <d v="2017-11-01T00:00:00"/>
    <n v="2017"/>
    <s v="November"/>
    <n v="1"/>
    <x v="0"/>
    <x v="227"/>
    <x v="227"/>
    <x v="0"/>
    <s v="United States"/>
    <s v="Bellingham"/>
    <s v="Washington"/>
    <n v="98226"/>
    <x v="1"/>
    <x v="1234"/>
    <x v="0"/>
    <x v="3"/>
    <x v="1217"/>
    <n v="2665.62"/>
    <n v="9"/>
    <n v="0"/>
    <n v="239.90580000000011"/>
  </r>
  <r>
    <x v="2568"/>
    <s v="CA-2017-148929"/>
    <d v="2017-09-07T00:00:00"/>
    <n v="2017"/>
    <s v="September"/>
    <n v="7"/>
    <x v="1"/>
    <x v="407"/>
    <x v="407"/>
    <x v="1"/>
    <s v="United States"/>
    <s v="New York City"/>
    <s v="New York"/>
    <n v="10011"/>
    <x v="3"/>
    <x v="42"/>
    <x v="1"/>
    <x v="4"/>
    <x v="42"/>
    <n v="478.08"/>
    <n v="8"/>
    <n v="0"/>
    <n v="133.86240000000004"/>
  </r>
  <r>
    <x v="2569"/>
    <s v="CA-2017-134404"/>
    <d v="2017-12-27T00:00:00"/>
    <n v="2017"/>
    <s v="Desember"/>
    <n v="27"/>
    <x v="3"/>
    <x v="112"/>
    <x v="112"/>
    <x v="1"/>
    <s v="United States"/>
    <s v="Newark"/>
    <s v="Ohio"/>
    <n v="43055"/>
    <x v="3"/>
    <x v="819"/>
    <x v="2"/>
    <x v="7"/>
    <x v="815"/>
    <n v="164.38800000000001"/>
    <n v="2"/>
    <n v="0.4"/>
    <n v="-35.617400000000004"/>
  </r>
  <r>
    <x v="2570"/>
    <s v="CA-2017-134404"/>
    <d v="2017-12-27T00:00:00"/>
    <n v="2017"/>
    <s v="Desember"/>
    <n v="27"/>
    <x v="3"/>
    <x v="112"/>
    <x v="112"/>
    <x v="1"/>
    <s v="United States"/>
    <s v="Newark"/>
    <s v="Ohio"/>
    <n v="43055"/>
    <x v="3"/>
    <x v="154"/>
    <x v="1"/>
    <x v="6"/>
    <x v="155"/>
    <n v="13.247999999999999"/>
    <n v="4"/>
    <n v="0.2"/>
    <n v="3.6431999999999998"/>
  </r>
  <r>
    <x v="2571"/>
    <s v="CA-2017-109778"/>
    <d v="2017-07-16T00:00:00"/>
    <n v="2017"/>
    <s v="Juli"/>
    <n v="16"/>
    <x v="1"/>
    <x v="91"/>
    <x v="91"/>
    <x v="2"/>
    <s v="United States"/>
    <s v="Woodstock"/>
    <s v="Illinois"/>
    <n v="60098"/>
    <x v="2"/>
    <x v="853"/>
    <x v="1"/>
    <x v="6"/>
    <x v="846"/>
    <n v="2.9120000000000004"/>
    <n v="2"/>
    <n v="0.2"/>
    <n v="0.90999999999999981"/>
  </r>
  <r>
    <x v="2572"/>
    <s v="CA-2016-155845"/>
    <d v="2016-08-12T00:00:00"/>
    <n v="2016"/>
    <s v="Agustus"/>
    <n v="12"/>
    <x v="0"/>
    <x v="632"/>
    <x v="632"/>
    <x v="0"/>
    <s v="United States"/>
    <s v="Carrollton"/>
    <s v="Texas"/>
    <n v="75007"/>
    <x v="2"/>
    <x v="1287"/>
    <x v="2"/>
    <x v="11"/>
    <x v="1273"/>
    <n v="1399.9440000000002"/>
    <n v="7"/>
    <n v="0.2"/>
    <n v="52.497900000000016"/>
  </r>
  <r>
    <x v="2573"/>
    <s v="CA-2017-145128"/>
    <d v="2017-07-09T00:00:00"/>
    <n v="2017"/>
    <s v="Juli"/>
    <n v="9"/>
    <x v="1"/>
    <x v="598"/>
    <x v="598"/>
    <x v="2"/>
    <s v="United States"/>
    <s v="Lafayette"/>
    <s v="Indiana"/>
    <n v="47905"/>
    <x v="2"/>
    <x v="793"/>
    <x v="0"/>
    <x v="5"/>
    <x v="791"/>
    <n v="526.45000000000005"/>
    <n v="5"/>
    <n v="0"/>
    <n v="31.586999999999961"/>
  </r>
  <r>
    <x v="2574"/>
    <s v="CA-2014-129091"/>
    <d v="2014-11-22T00:00:00"/>
    <n v="2014"/>
    <s v="November"/>
    <n v="22"/>
    <x v="1"/>
    <x v="19"/>
    <x v="19"/>
    <x v="1"/>
    <s v="United States"/>
    <s v="Columbus"/>
    <s v="Georgia"/>
    <n v="31907"/>
    <x v="0"/>
    <x v="897"/>
    <x v="1"/>
    <x v="12"/>
    <x v="890"/>
    <n v="16.23"/>
    <n v="3"/>
    <n v="0"/>
    <n v="7.9527000000000001"/>
  </r>
  <r>
    <x v="2575"/>
    <s v="CA-2014-129091"/>
    <d v="2014-11-22T00:00:00"/>
    <n v="2014"/>
    <s v="November"/>
    <n v="22"/>
    <x v="1"/>
    <x v="19"/>
    <x v="19"/>
    <x v="1"/>
    <s v="United States"/>
    <s v="Columbus"/>
    <s v="Georgia"/>
    <n v="31907"/>
    <x v="0"/>
    <x v="669"/>
    <x v="1"/>
    <x v="8"/>
    <x v="669"/>
    <n v="319.89999999999998"/>
    <n v="5"/>
    <n v="0"/>
    <n v="156.751"/>
  </r>
  <r>
    <x v="2576"/>
    <s v="CA-2014-129091"/>
    <d v="2014-11-22T00:00:00"/>
    <n v="2014"/>
    <s v="November"/>
    <n v="22"/>
    <x v="1"/>
    <x v="19"/>
    <x v="19"/>
    <x v="1"/>
    <s v="United States"/>
    <s v="Columbus"/>
    <s v="Georgia"/>
    <n v="31907"/>
    <x v="0"/>
    <x v="152"/>
    <x v="1"/>
    <x v="12"/>
    <x v="153"/>
    <n v="11.36"/>
    <n v="2"/>
    <n v="0"/>
    <n v="5.3391999999999991"/>
  </r>
  <r>
    <x v="2577"/>
    <s v="CA-2014-129091"/>
    <d v="2014-11-22T00:00:00"/>
    <n v="2014"/>
    <s v="November"/>
    <n v="22"/>
    <x v="1"/>
    <x v="19"/>
    <x v="19"/>
    <x v="1"/>
    <s v="United States"/>
    <s v="Columbus"/>
    <s v="Georgia"/>
    <n v="31907"/>
    <x v="0"/>
    <x v="1376"/>
    <x v="1"/>
    <x v="9"/>
    <x v="1361"/>
    <n v="675.12"/>
    <n v="3"/>
    <n v="0"/>
    <n v="290.30160000000001"/>
  </r>
  <r>
    <x v="2578"/>
    <s v="US-2014-155502"/>
    <d v="2014-01-26T00:00:00"/>
    <n v="2014"/>
    <s v="Januari"/>
    <n v="26"/>
    <x v="1"/>
    <x v="174"/>
    <x v="174"/>
    <x v="2"/>
    <s v="United States"/>
    <s v="Alexandria"/>
    <s v="Virginia"/>
    <n v="22304"/>
    <x v="0"/>
    <x v="1377"/>
    <x v="0"/>
    <x v="5"/>
    <x v="1362"/>
    <n v="62.820000000000007"/>
    <n v="3"/>
    <n v="0"/>
    <n v="30.7818"/>
  </r>
  <r>
    <x v="2579"/>
    <s v="US-2014-155502"/>
    <d v="2014-01-26T00:00:00"/>
    <n v="2014"/>
    <s v="Januari"/>
    <n v="26"/>
    <x v="1"/>
    <x v="174"/>
    <x v="174"/>
    <x v="2"/>
    <s v="United States"/>
    <s v="Alexandria"/>
    <s v="Virginia"/>
    <n v="22304"/>
    <x v="0"/>
    <x v="854"/>
    <x v="1"/>
    <x v="4"/>
    <x v="847"/>
    <n v="489.92"/>
    <n v="8"/>
    <n v="0"/>
    <n v="0"/>
  </r>
  <r>
    <x v="2580"/>
    <s v="US-2014-155502"/>
    <d v="2014-01-26T00:00:00"/>
    <n v="2014"/>
    <s v="Januari"/>
    <n v="26"/>
    <x v="1"/>
    <x v="174"/>
    <x v="174"/>
    <x v="2"/>
    <s v="United States"/>
    <s v="Alexandria"/>
    <s v="Virginia"/>
    <n v="22304"/>
    <x v="0"/>
    <x v="934"/>
    <x v="1"/>
    <x v="10"/>
    <x v="927"/>
    <n v="19.440000000000001"/>
    <n v="3"/>
    <n v="0"/>
    <n v="9.3312000000000008"/>
  </r>
  <r>
    <x v="2581"/>
    <s v="US-2014-155502"/>
    <d v="2014-01-26T00:00:00"/>
    <n v="2014"/>
    <s v="Januari"/>
    <n v="26"/>
    <x v="1"/>
    <x v="174"/>
    <x v="174"/>
    <x v="2"/>
    <s v="United States"/>
    <s v="Alexandria"/>
    <s v="Virginia"/>
    <n v="22304"/>
    <x v="0"/>
    <x v="1305"/>
    <x v="1"/>
    <x v="10"/>
    <x v="1290"/>
    <n v="16.68"/>
    <n v="2"/>
    <n v="0"/>
    <n v="8.34"/>
  </r>
  <r>
    <x v="2582"/>
    <s v="US-2014-155502"/>
    <d v="2014-01-26T00:00:00"/>
    <n v="2014"/>
    <s v="Januari"/>
    <n v="26"/>
    <x v="1"/>
    <x v="174"/>
    <x v="174"/>
    <x v="2"/>
    <s v="United States"/>
    <s v="Alexandria"/>
    <s v="Virginia"/>
    <n v="22304"/>
    <x v="0"/>
    <x v="1378"/>
    <x v="2"/>
    <x v="7"/>
    <x v="1363"/>
    <n v="155.35"/>
    <n v="13"/>
    <n v="0"/>
    <n v="0"/>
  </r>
  <r>
    <x v="2583"/>
    <s v="US-2014-155502"/>
    <d v="2014-01-26T00:00:00"/>
    <n v="2014"/>
    <s v="Januari"/>
    <n v="26"/>
    <x v="1"/>
    <x v="174"/>
    <x v="174"/>
    <x v="2"/>
    <s v="United States"/>
    <s v="Alexandria"/>
    <s v="Virginia"/>
    <n v="22304"/>
    <x v="0"/>
    <x v="1379"/>
    <x v="0"/>
    <x v="5"/>
    <x v="1364"/>
    <n v="12.419999999999998"/>
    <n v="3"/>
    <n v="0"/>
    <n v="4.4711999999999996"/>
  </r>
  <r>
    <x v="2584"/>
    <s v="US-2014-155502"/>
    <d v="2014-01-26T00:00:00"/>
    <n v="2014"/>
    <s v="Januari"/>
    <n v="26"/>
    <x v="1"/>
    <x v="174"/>
    <x v="174"/>
    <x v="2"/>
    <s v="United States"/>
    <s v="Alexandria"/>
    <s v="Virginia"/>
    <n v="22304"/>
    <x v="0"/>
    <x v="539"/>
    <x v="2"/>
    <x v="7"/>
    <x v="539"/>
    <n v="187.98"/>
    <n v="2"/>
    <n v="0"/>
    <n v="52.634399999999999"/>
  </r>
  <r>
    <x v="2585"/>
    <s v="CA-2015-121041"/>
    <d v="2015-11-03T00:00:00"/>
    <n v="2015"/>
    <s v="November"/>
    <n v="3"/>
    <x v="1"/>
    <x v="294"/>
    <x v="294"/>
    <x v="1"/>
    <s v="United States"/>
    <s v="Haltom City"/>
    <s v="Texas"/>
    <n v="76117"/>
    <x v="2"/>
    <x v="318"/>
    <x v="1"/>
    <x v="12"/>
    <x v="318"/>
    <n v="6.6080000000000005"/>
    <n v="2"/>
    <n v="0.2"/>
    <n v="2.1475999999999997"/>
  </r>
  <r>
    <x v="2586"/>
    <s v="CA-2017-131695"/>
    <d v="2017-06-30T00:00:00"/>
    <n v="2017"/>
    <s v="Juni"/>
    <n v="30"/>
    <x v="1"/>
    <x v="267"/>
    <x v="267"/>
    <x v="0"/>
    <s v="United States"/>
    <s v="New York City"/>
    <s v="New York"/>
    <n v="10024"/>
    <x v="3"/>
    <x v="841"/>
    <x v="1"/>
    <x v="4"/>
    <x v="835"/>
    <n v="248.57"/>
    <n v="7"/>
    <n v="0"/>
    <n v="67.113900000000015"/>
  </r>
  <r>
    <x v="2587"/>
    <s v="CA-2017-131695"/>
    <d v="2017-06-30T00:00:00"/>
    <n v="2017"/>
    <s v="Juni"/>
    <n v="30"/>
    <x v="1"/>
    <x v="267"/>
    <x v="267"/>
    <x v="0"/>
    <s v="United States"/>
    <s v="New York City"/>
    <s v="New York"/>
    <n v="10024"/>
    <x v="3"/>
    <x v="1380"/>
    <x v="0"/>
    <x v="5"/>
    <x v="1365"/>
    <n v="22.23"/>
    <n v="1"/>
    <n v="0"/>
    <n v="9.7812000000000019"/>
  </r>
  <r>
    <x v="2588"/>
    <s v="CA-2016-137729"/>
    <d v="2016-05-05T00:00:00"/>
    <n v="2016"/>
    <s v="Mei"/>
    <n v="5"/>
    <x v="1"/>
    <x v="593"/>
    <x v="593"/>
    <x v="2"/>
    <s v="United States"/>
    <s v="Los Angeles"/>
    <s v="California"/>
    <n v="90004"/>
    <x v="1"/>
    <x v="1198"/>
    <x v="1"/>
    <x v="4"/>
    <x v="1183"/>
    <n v="5.98"/>
    <n v="1"/>
    <n v="0"/>
    <n v="1.0165999999999995"/>
  </r>
  <r>
    <x v="2589"/>
    <s v="CA-2016-137729"/>
    <d v="2016-05-05T00:00:00"/>
    <n v="2016"/>
    <s v="Mei"/>
    <n v="5"/>
    <x v="1"/>
    <x v="593"/>
    <x v="593"/>
    <x v="2"/>
    <s v="United States"/>
    <s v="Los Angeles"/>
    <s v="California"/>
    <n v="90004"/>
    <x v="1"/>
    <x v="239"/>
    <x v="2"/>
    <x v="7"/>
    <x v="240"/>
    <n v="246.16800000000001"/>
    <n v="3"/>
    <n v="0.2"/>
    <n v="21.539699999999996"/>
  </r>
  <r>
    <x v="2590"/>
    <s v="US-2016-115455"/>
    <d v="2016-09-08T00:00:00"/>
    <n v="2016"/>
    <s v="September"/>
    <n v="8"/>
    <x v="1"/>
    <x v="339"/>
    <x v="339"/>
    <x v="0"/>
    <s v="United States"/>
    <s v="Wheeling"/>
    <s v="Illinois"/>
    <n v="60090"/>
    <x v="2"/>
    <x v="1381"/>
    <x v="0"/>
    <x v="5"/>
    <x v="1366"/>
    <n v="14.136000000000003"/>
    <n v="2"/>
    <n v="0.6"/>
    <n v="-7.774799999999999"/>
  </r>
  <r>
    <x v="2591"/>
    <s v="US-2016-115455"/>
    <d v="2016-09-08T00:00:00"/>
    <n v="2016"/>
    <s v="September"/>
    <n v="8"/>
    <x v="1"/>
    <x v="339"/>
    <x v="339"/>
    <x v="0"/>
    <s v="United States"/>
    <s v="Wheeling"/>
    <s v="Illinois"/>
    <n v="60090"/>
    <x v="2"/>
    <x v="1382"/>
    <x v="0"/>
    <x v="3"/>
    <x v="1367"/>
    <n v="601.47"/>
    <n v="3"/>
    <n v="0.5"/>
    <n v="-300.73500000000001"/>
  </r>
  <r>
    <x v="2592"/>
    <s v="CA-2017-128300"/>
    <d v="2017-11-24T00:00:00"/>
    <n v="2017"/>
    <s v="November"/>
    <n v="24"/>
    <x v="0"/>
    <x v="276"/>
    <x v="276"/>
    <x v="1"/>
    <s v="United States"/>
    <s v="Summerville"/>
    <s v="South Carolina"/>
    <n v="29483"/>
    <x v="0"/>
    <x v="1255"/>
    <x v="2"/>
    <x v="7"/>
    <x v="1239"/>
    <n v="79.099999999999994"/>
    <n v="2"/>
    <n v="0"/>
    <n v="39.549999999999997"/>
  </r>
  <r>
    <x v="2593"/>
    <s v="CA-2017-128300"/>
    <d v="2017-11-24T00:00:00"/>
    <n v="2017"/>
    <s v="November"/>
    <n v="24"/>
    <x v="0"/>
    <x v="276"/>
    <x v="276"/>
    <x v="1"/>
    <s v="United States"/>
    <s v="Summerville"/>
    <s v="South Carolina"/>
    <n v="29483"/>
    <x v="0"/>
    <x v="800"/>
    <x v="1"/>
    <x v="8"/>
    <x v="798"/>
    <n v="327.84"/>
    <n v="8"/>
    <n v="0"/>
    <n v="157.36319999999998"/>
  </r>
  <r>
    <x v="2594"/>
    <s v="CA-2017-149048"/>
    <d v="2017-05-13T00:00:00"/>
    <n v="2017"/>
    <s v="Mei"/>
    <n v="13"/>
    <x v="1"/>
    <x v="312"/>
    <x v="312"/>
    <x v="1"/>
    <s v="United States"/>
    <s v="Columbus"/>
    <s v="Indiana"/>
    <n v="47201"/>
    <x v="2"/>
    <x v="231"/>
    <x v="1"/>
    <x v="12"/>
    <x v="232"/>
    <n v="180.96"/>
    <n v="2"/>
    <n v="0"/>
    <n v="81.432000000000002"/>
  </r>
  <r>
    <x v="2595"/>
    <s v="CA-2017-149048"/>
    <d v="2017-05-13T00:00:00"/>
    <n v="2017"/>
    <s v="Mei"/>
    <n v="13"/>
    <x v="1"/>
    <x v="312"/>
    <x v="312"/>
    <x v="1"/>
    <s v="United States"/>
    <s v="Columbus"/>
    <s v="Indiana"/>
    <n v="47201"/>
    <x v="2"/>
    <x v="569"/>
    <x v="1"/>
    <x v="8"/>
    <x v="569"/>
    <n v="914.97"/>
    <n v="3"/>
    <n v="0"/>
    <n v="411.73649999999998"/>
  </r>
  <r>
    <x v="2596"/>
    <s v="CA-2017-149048"/>
    <d v="2017-05-13T00:00:00"/>
    <n v="2017"/>
    <s v="Mei"/>
    <n v="13"/>
    <x v="1"/>
    <x v="312"/>
    <x v="312"/>
    <x v="1"/>
    <s v="United States"/>
    <s v="Columbus"/>
    <s v="Indiana"/>
    <n v="47201"/>
    <x v="2"/>
    <x v="966"/>
    <x v="2"/>
    <x v="7"/>
    <x v="1368"/>
    <n v="587.97"/>
    <n v="3"/>
    <n v="0"/>
    <n v="158.75190000000003"/>
  </r>
  <r>
    <x v="2597"/>
    <s v="CA-2017-149048"/>
    <d v="2017-05-13T00:00:00"/>
    <n v="2017"/>
    <s v="Mei"/>
    <n v="13"/>
    <x v="1"/>
    <x v="312"/>
    <x v="312"/>
    <x v="1"/>
    <s v="United States"/>
    <s v="Columbus"/>
    <s v="Indiana"/>
    <n v="47201"/>
    <x v="2"/>
    <x v="1244"/>
    <x v="1"/>
    <x v="4"/>
    <x v="1227"/>
    <n v="530.34"/>
    <n v="2"/>
    <n v="0"/>
    <n v="95.461199999999963"/>
  </r>
  <r>
    <x v="2598"/>
    <s v="CA-2017-149048"/>
    <d v="2017-05-13T00:00:00"/>
    <n v="2017"/>
    <s v="Mei"/>
    <n v="13"/>
    <x v="1"/>
    <x v="312"/>
    <x v="312"/>
    <x v="1"/>
    <s v="United States"/>
    <s v="Columbus"/>
    <s v="Indiana"/>
    <n v="47201"/>
    <x v="2"/>
    <x v="1383"/>
    <x v="1"/>
    <x v="10"/>
    <x v="1369"/>
    <n v="14.940000000000001"/>
    <n v="3"/>
    <n v="0"/>
    <n v="7.3206000000000007"/>
  </r>
  <r>
    <x v="2599"/>
    <s v="CA-2017-108553"/>
    <d v="2017-04-23T00:00:00"/>
    <n v="2017"/>
    <s v="April"/>
    <n v="23"/>
    <x v="1"/>
    <x v="85"/>
    <x v="85"/>
    <x v="0"/>
    <s v="United States"/>
    <s v="New York City"/>
    <s v="New York"/>
    <n v="10024"/>
    <x v="3"/>
    <x v="1306"/>
    <x v="1"/>
    <x v="9"/>
    <x v="1291"/>
    <n v="121.94"/>
    <n v="2"/>
    <n v="0"/>
    <n v="35.362599999999986"/>
  </r>
  <r>
    <x v="2600"/>
    <s v="CA-2017-108553"/>
    <d v="2017-04-23T00:00:00"/>
    <n v="2017"/>
    <s v="April"/>
    <n v="23"/>
    <x v="1"/>
    <x v="85"/>
    <x v="85"/>
    <x v="0"/>
    <s v="United States"/>
    <s v="New York City"/>
    <s v="New York"/>
    <n v="10024"/>
    <x v="3"/>
    <x v="354"/>
    <x v="1"/>
    <x v="14"/>
    <x v="354"/>
    <n v="122.71000000000001"/>
    <n v="7"/>
    <n v="0"/>
    <n v="36.812999999999988"/>
  </r>
  <r>
    <x v="2601"/>
    <s v="CA-2016-165848"/>
    <d v="2016-06-04T00:00:00"/>
    <n v="2016"/>
    <s v="Juni"/>
    <n v="4"/>
    <x v="3"/>
    <x v="633"/>
    <x v="633"/>
    <x v="0"/>
    <s v="United States"/>
    <s v="New York City"/>
    <s v="New York"/>
    <n v="10035"/>
    <x v="3"/>
    <x v="811"/>
    <x v="1"/>
    <x v="10"/>
    <x v="33"/>
    <n v="14.940000000000001"/>
    <n v="3"/>
    <n v="0"/>
    <n v="7.0218000000000007"/>
  </r>
  <r>
    <x v="2602"/>
    <s v="CA-2016-165848"/>
    <d v="2016-06-04T00:00:00"/>
    <n v="2016"/>
    <s v="Juni"/>
    <n v="4"/>
    <x v="3"/>
    <x v="633"/>
    <x v="633"/>
    <x v="0"/>
    <s v="United States"/>
    <s v="New York City"/>
    <s v="New York"/>
    <n v="10035"/>
    <x v="3"/>
    <x v="1384"/>
    <x v="2"/>
    <x v="15"/>
    <x v="1370"/>
    <n v="1349.85"/>
    <n v="3"/>
    <n v="0"/>
    <n v="364.45949999999993"/>
  </r>
  <r>
    <x v="2603"/>
    <s v="CA-2016-165848"/>
    <d v="2016-06-04T00:00:00"/>
    <n v="2016"/>
    <s v="Juni"/>
    <n v="4"/>
    <x v="3"/>
    <x v="633"/>
    <x v="633"/>
    <x v="0"/>
    <s v="United States"/>
    <s v="New York City"/>
    <s v="New York"/>
    <n v="10035"/>
    <x v="3"/>
    <x v="1057"/>
    <x v="0"/>
    <x v="0"/>
    <x v="1046"/>
    <n v="136.78399999999999"/>
    <n v="1"/>
    <n v="0.2"/>
    <n v="5.129400000000004"/>
  </r>
  <r>
    <x v="2604"/>
    <s v="CA-2016-165848"/>
    <d v="2016-06-04T00:00:00"/>
    <n v="2016"/>
    <s v="Juni"/>
    <n v="4"/>
    <x v="3"/>
    <x v="633"/>
    <x v="633"/>
    <x v="0"/>
    <s v="United States"/>
    <s v="New York City"/>
    <s v="New York"/>
    <n v="10035"/>
    <x v="3"/>
    <x v="677"/>
    <x v="0"/>
    <x v="5"/>
    <x v="677"/>
    <n v="61.12"/>
    <n v="4"/>
    <n v="0"/>
    <n v="20.780799999999999"/>
  </r>
  <r>
    <x v="2605"/>
    <s v="CA-2014-112718"/>
    <d v="2014-12-16T00:00:00"/>
    <n v="2014"/>
    <s v="Desember"/>
    <n v="16"/>
    <x v="1"/>
    <x v="634"/>
    <x v="634"/>
    <x v="1"/>
    <s v="United States"/>
    <s v="Jacksonville"/>
    <s v="Florida"/>
    <n v="32216"/>
    <x v="0"/>
    <x v="1065"/>
    <x v="1"/>
    <x v="8"/>
    <x v="1054"/>
    <n v="1.1670000000000003"/>
    <n v="1"/>
    <n v="0.7"/>
    <n v="-0.85579999999999989"/>
  </r>
  <r>
    <x v="2606"/>
    <s v="CA-2016-154053"/>
    <d v="2016-03-04T00:00:00"/>
    <n v="2016"/>
    <s v="Maret"/>
    <n v="4"/>
    <x v="1"/>
    <x v="450"/>
    <x v="450"/>
    <x v="2"/>
    <s v="United States"/>
    <s v="San Diego"/>
    <s v="California"/>
    <n v="92024"/>
    <x v="1"/>
    <x v="1385"/>
    <x v="1"/>
    <x v="6"/>
    <x v="1371"/>
    <n v="16.989999999999998"/>
    <n v="1"/>
    <n v="0"/>
    <n v="4.9270999999999976"/>
  </r>
  <r>
    <x v="2607"/>
    <s v="CA-2014-127446"/>
    <d v="2014-11-25T00:00:00"/>
    <n v="2014"/>
    <s v="November"/>
    <n v="25"/>
    <x v="1"/>
    <x v="565"/>
    <x v="565"/>
    <x v="1"/>
    <s v="United States"/>
    <s v="Arlington"/>
    <s v="Texas"/>
    <n v="76017"/>
    <x v="2"/>
    <x v="1386"/>
    <x v="2"/>
    <x v="11"/>
    <x v="1372"/>
    <n v="24.672000000000001"/>
    <n v="3"/>
    <n v="0.2"/>
    <n v="0"/>
  </r>
  <r>
    <x v="2608"/>
    <s v="CA-2014-127446"/>
    <d v="2014-11-25T00:00:00"/>
    <n v="2014"/>
    <s v="November"/>
    <n v="25"/>
    <x v="1"/>
    <x v="565"/>
    <x v="565"/>
    <x v="1"/>
    <s v="United States"/>
    <s v="Arlington"/>
    <s v="Texas"/>
    <n v="76017"/>
    <x v="2"/>
    <x v="395"/>
    <x v="1"/>
    <x v="2"/>
    <x v="396"/>
    <n v="2.52"/>
    <n v="1"/>
    <n v="0.2"/>
    <n v="0.88200000000000001"/>
  </r>
  <r>
    <x v="2609"/>
    <s v="CA-2014-127446"/>
    <d v="2014-11-25T00:00:00"/>
    <n v="2014"/>
    <s v="November"/>
    <n v="25"/>
    <x v="1"/>
    <x v="565"/>
    <x v="565"/>
    <x v="1"/>
    <s v="United States"/>
    <s v="Arlington"/>
    <s v="Texas"/>
    <n v="76017"/>
    <x v="2"/>
    <x v="3"/>
    <x v="0"/>
    <x v="3"/>
    <x v="3"/>
    <n v="1218.7349999999997"/>
    <n v="5"/>
    <n v="0.3"/>
    <n v="-121.87349999999992"/>
  </r>
  <r>
    <x v="2610"/>
    <s v="CA-2014-127446"/>
    <d v="2014-11-25T00:00:00"/>
    <n v="2014"/>
    <s v="November"/>
    <n v="25"/>
    <x v="1"/>
    <x v="565"/>
    <x v="565"/>
    <x v="1"/>
    <s v="United States"/>
    <s v="Arlington"/>
    <s v="Texas"/>
    <n v="76017"/>
    <x v="2"/>
    <x v="1238"/>
    <x v="1"/>
    <x v="2"/>
    <x v="1221"/>
    <n v="5.9039999999999999"/>
    <n v="2"/>
    <n v="0.2"/>
    <n v="1.9925999999999999"/>
  </r>
  <r>
    <x v="2611"/>
    <s v="CA-2014-127446"/>
    <d v="2014-11-25T00:00:00"/>
    <n v="2014"/>
    <s v="November"/>
    <n v="25"/>
    <x v="1"/>
    <x v="565"/>
    <x v="565"/>
    <x v="1"/>
    <s v="United States"/>
    <s v="Arlington"/>
    <s v="Texas"/>
    <n v="76017"/>
    <x v="2"/>
    <x v="783"/>
    <x v="1"/>
    <x v="10"/>
    <x v="782"/>
    <n v="15.696000000000002"/>
    <n v="3"/>
    <n v="0.2"/>
    <n v="5.1011999999999995"/>
  </r>
  <r>
    <x v="2612"/>
    <s v="CA-2014-127446"/>
    <d v="2014-11-25T00:00:00"/>
    <n v="2014"/>
    <s v="November"/>
    <n v="25"/>
    <x v="1"/>
    <x v="565"/>
    <x v="565"/>
    <x v="1"/>
    <s v="United States"/>
    <s v="Arlington"/>
    <s v="Texas"/>
    <n v="76017"/>
    <x v="2"/>
    <x v="534"/>
    <x v="0"/>
    <x v="5"/>
    <x v="534"/>
    <n v="6.0960000000000001"/>
    <n v="3"/>
    <n v="0.6"/>
    <n v="-3.9624000000000006"/>
  </r>
  <r>
    <x v="2613"/>
    <s v="CA-2016-137204"/>
    <d v="2016-04-28T00:00:00"/>
    <n v="2016"/>
    <s v="April"/>
    <n v="28"/>
    <x v="1"/>
    <x v="635"/>
    <x v="635"/>
    <x v="1"/>
    <s v="United States"/>
    <s v="Los Angeles"/>
    <s v="California"/>
    <n v="90045"/>
    <x v="1"/>
    <x v="792"/>
    <x v="0"/>
    <x v="1"/>
    <x v="790"/>
    <n v="41.568000000000005"/>
    <n v="2"/>
    <n v="0.2"/>
    <n v="2.5980000000000008"/>
  </r>
  <r>
    <x v="2614"/>
    <s v="CA-2014-147298"/>
    <d v="2014-04-26T00:00:00"/>
    <n v="2014"/>
    <s v="April"/>
    <n v="26"/>
    <x v="1"/>
    <x v="636"/>
    <x v="636"/>
    <x v="1"/>
    <s v="United States"/>
    <s v="Los Angeles"/>
    <s v="California"/>
    <n v="90049"/>
    <x v="1"/>
    <x v="370"/>
    <x v="0"/>
    <x v="1"/>
    <x v="371"/>
    <n v="230.28000000000003"/>
    <n v="3"/>
    <n v="0.2"/>
    <n v="23.027999999999992"/>
  </r>
  <r>
    <x v="2615"/>
    <s v="CA-2014-147298"/>
    <d v="2014-04-26T00:00:00"/>
    <n v="2014"/>
    <s v="April"/>
    <n v="26"/>
    <x v="1"/>
    <x v="636"/>
    <x v="636"/>
    <x v="1"/>
    <s v="United States"/>
    <s v="Los Angeles"/>
    <s v="California"/>
    <n v="90049"/>
    <x v="1"/>
    <x v="31"/>
    <x v="1"/>
    <x v="8"/>
    <x v="31"/>
    <n v="18.288"/>
    <n v="6"/>
    <n v="0.2"/>
    <n v="5.714999999999999"/>
  </r>
  <r>
    <x v="2616"/>
    <s v="CA-2017-147942"/>
    <d v="2017-04-01T00:00:00"/>
    <n v="2017"/>
    <s v="April"/>
    <n v="1"/>
    <x v="1"/>
    <x v="333"/>
    <x v="333"/>
    <x v="0"/>
    <s v="United States"/>
    <s v="San Francisco"/>
    <s v="California"/>
    <n v="94110"/>
    <x v="1"/>
    <x v="1387"/>
    <x v="1"/>
    <x v="2"/>
    <x v="1373"/>
    <n v="5.78"/>
    <n v="2"/>
    <n v="0"/>
    <n v="2.7166000000000001"/>
  </r>
  <r>
    <x v="2617"/>
    <s v="CA-2017-147942"/>
    <d v="2017-04-01T00:00:00"/>
    <n v="2017"/>
    <s v="April"/>
    <n v="1"/>
    <x v="1"/>
    <x v="333"/>
    <x v="333"/>
    <x v="0"/>
    <s v="United States"/>
    <s v="San Francisco"/>
    <s v="California"/>
    <n v="94110"/>
    <x v="1"/>
    <x v="673"/>
    <x v="1"/>
    <x v="8"/>
    <x v="673"/>
    <n v="121.67999999999999"/>
    <n v="13"/>
    <n v="0.2"/>
    <n v="38.024999999999977"/>
  </r>
  <r>
    <x v="2618"/>
    <s v="CA-2017-115931"/>
    <d v="2017-12-22T00:00:00"/>
    <n v="2017"/>
    <s v="Desember"/>
    <n v="22"/>
    <x v="1"/>
    <x v="487"/>
    <x v="487"/>
    <x v="1"/>
    <s v="United States"/>
    <s v="Carlsbad"/>
    <s v="New Mexico"/>
    <n v="88220"/>
    <x v="1"/>
    <x v="381"/>
    <x v="1"/>
    <x v="6"/>
    <x v="382"/>
    <n v="4.17"/>
    <n v="3"/>
    <n v="0"/>
    <n v="1.0841999999999998"/>
  </r>
  <r>
    <x v="2619"/>
    <s v="CA-2017-115931"/>
    <d v="2017-12-22T00:00:00"/>
    <n v="2017"/>
    <s v="Desember"/>
    <n v="22"/>
    <x v="1"/>
    <x v="487"/>
    <x v="487"/>
    <x v="1"/>
    <s v="United States"/>
    <s v="Carlsbad"/>
    <s v="New Mexico"/>
    <n v="88220"/>
    <x v="1"/>
    <x v="1020"/>
    <x v="2"/>
    <x v="7"/>
    <x v="1011"/>
    <n v="67.040000000000006"/>
    <n v="4"/>
    <n v="0.2"/>
    <n v="6.7039999999999971"/>
  </r>
  <r>
    <x v="2620"/>
    <s v="CA-2017-115931"/>
    <d v="2017-12-22T00:00:00"/>
    <n v="2017"/>
    <s v="Desember"/>
    <n v="22"/>
    <x v="1"/>
    <x v="487"/>
    <x v="487"/>
    <x v="1"/>
    <s v="United States"/>
    <s v="Carlsbad"/>
    <s v="New Mexico"/>
    <n v="88220"/>
    <x v="1"/>
    <x v="253"/>
    <x v="1"/>
    <x v="4"/>
    <x v="254"/>
    <n v="37.32"/>
    <n v="3"/>
    <n v="0"/>
    <n v="10.4496"/>
  </r>
  <r>
    <x v="2621"/>
    <s v="CA-2017-115931"/>
    <d v="2017-12-22T00:00:00"/>
    <n v="2017"/>
    <s v="Desember"/>
    <n v="22"/>
    <x v="1"/>
    <x v="487"/>
    <x v="487"/>
    <x v="1"/>
    <s v="United States"/>
    <s v="Carlsbad"/>
    <s v="New Mexico"/>
    <n v="88220"/>
    <x v="1"/>
    <x v="932"/>
    <x v="1"/>
    <x v="2"/>
    <x v="925"/>
    <n v="18.45"/>
    <n v="5"/>
    <n v="0"/>
    <n v="8.6715"/>
  </r>
  <r>
    <x v="2622"/>
    <s v="CA-2014-164861"/>
    <d v="2014-12-03T00:00:00"/>
    <n v="2014"/>
    <s v="Desember"/>
    <n v="3"/>
    <x v="0"/>
    <x v="637"/>
    <x v="637"/>
    <x v="1"/>
    <s v="United States"/>
    <s v="Saint Louis"/>
    <s v="Missouri"/>
    <n v="63116"/>
    <x v="2"/>
    <x v="1193"/>
    <x v="1"/>
    <x v="10"/>
    <x v="1178"/>
    <n v="25.92"/>
    <n v="4"/>
    <n v="0"/>
    <n v="12.441600000000001"/>
  </r>
  <r>
    <x v="2623"/>
    <s v="CA-2017-127180"/>
    <d v="2017-10-22T00:00:00"/>
    <n v="2017"/>
    <s v="Oktober"/>
    <n v="22"/>
    <x v="2"/>
    <x v="638"/>
    <x v="638"/>
    <x v="2"/>
    <s v="United States"/>
    <s v="New York City"/>
    <s v="New York"/>
    <n v="10024"/>
    <x v="3"/>
    <x v="1388"/>
    <x v="2"/>
    <x v="16"/>
    <x v="1374"/>
    <n v="11199.968000000001"/>
    <n v="4"/>
    <n v="0.2"/>
    <n v="3919.9887999999992"/>
  </r>
  <r>
    <x v="2624"/>
    <s v="CA-2017-127180"/>
    <d v="2017-10-22T00:00:00"/>
    <n v="2017"/>
    <s v="Oktober"/>
    <n v="22"/>
    <x v="2"/>
    <x v="638"/>
    <x v="638"/>
    <x v="2"/>
    <s v="United States"/>
    <s v="New York City"/>
    <s v="New York"/>
    <n v="10024"/>
    <x v="3"/>
    <x v="716"/>
    <x v="2"/>
    <x v="7"/>
    <x v="715"/>
    <n v="2399.6"/>
    <n v="8"/>
    <n v="0"/>
    <n v="647.89200000000005"/>
  </r>
  <r>
    <x v="2625"/>
    <s v="CA-2017-127180"/>
    <d v="2017-10-22T00:00:00"/>
    <n v="2017"/>
    <s v="Oktober"/>
    <n v="22"/>
    <x v="2"/>
    <x v="638"/>
    <x v="638"/>
    <x v="2"/>
    <s v="United States"/>
    <s v="New York City"/>
    <s v="New York"/>
    <n v="10024"/>
    <x v="3"/>
    <x v="118"/>
    <x v="1"/>
    <x v="12"/>
    <x v="118"/>
    <n v="63.9"/>
    <n v="5"/>
    <n v="0"/>
    <n v="28.754999999999995"/>
  </r>
  <r>
    <x v="2626"/>
    <s v="CA-2017-127180"/>
    <d v="2017-10-22T00:00:00"/>
    <n v="2017"/>
    <s v="Oktober"/>
    <n v="22"/>
    <x v="2"/>
    <x v="638"/>
    <x v="638"/>
    <x v="2"/>
    <s v="United States"/>
    <s v="New York City"/>
    <s v="New York"/>
    <n v="10024"/>
    <x v="3"/>
    <x v="509"/>
    <x v="2"/>
    <x v="7"/>
    <x v="509"/>
    <n v="52.99"/>
    <n v="1"/>
    <n v="0"/>
    <n v="0.52989999999999782"/>
  </r>
  <r>
    <x v="2627"/>
    <s v="US-2017-165344"/>
    <d v="2017-11-13T00:00:00"/>
    <n v="2017"/>
    <s v="November"/>
    <n v="13"/>
    <x v="2"/>
    <x v="115"/>
    <x v="115"/>
    <x v="1"/>
    <s v="United States"/>
    <s v="Springfield"/>
    <s v="Ohio"/>
    <n v="45503"/>
    <x v="3"/>
    <x v="452"/>
    <x v="2"/>
    <x v="11"/>
    <x v="453"/>
    <n v="60.864000000000004"/>
    <n v="4"/>
    <n v="0.2"/>
    <n v="9.1295999999999964"/>
  </r>
  <r>
    <x v="2628"/>
    <s v="US-2017-165344"/>
    <d v="2017-11-13T00:00:00"/>
    <n v="2017"/>
    <s v="November"/>
    <n v="13"/>
    <x v="2"/>
    <x v="115"/>
    <x v="115"/>
    <x v="1"/>
    <s v="United States"/>
    <s v="Springfield"/>
    <s v="Ohio"/>
    <n v="45503"/>
    <x v="3"/>
    <x v="1389"/>
    <x v="2"/>
    <x v="15"/>
    <x v="1375"/>
    <n v="652.99500000000012"/>
    <n v="7"/>
    <n v="0.7"/>
    <n v="-935.95949999999993"/>
  </r>
  <r>
    <x v="2629"/>
    <s v="US-2017-165344"/>
    <d v="2017-11-13T00:00:00"/>
    <n v="2017"/>
    <s v="November"/>
    <n v="13"/>
    <x v="2"/>
    <x v="115"/>
    <x v="115"/>
    <x v="1"/>
    <s v="United States"/>
    <s v="Springfield"/>
    <s v="Ohio"/>
    <n v="45503"/>
    <x v="3"/>
    <x v="1390"/>
    <x v="1"/>
    <x v="8"/>
    <x v="1376"/>
    <n v="11.220000000000002"/>
    <n v="10"/>
    <n v="0.7"/>
    <n v="-7.4799999999999969"/>
  </r>
  <r>
    <x v="2630"/>
    <s v="CA-2015-168186"/>
    <d v="2015-09-10T00:00:00"/>
    <n v="2015"/>
    <s v="September"/>
    <n v="10"/>
    <x v="1"/>
    <x v="492"/>
    <x v="492"/>
    <x v="0"/>
    <s v="United States"/>
    <s v="Tulsa"/>
    <s v="Oklahoma"/>
    <n v="74133"/>
    <x v="2"/>
    <x v="1231"/>
    <x v="1"/>
    <x v="10"/>
    <x v="1214"/>
    <n v="14.940000000000001"/>
    <n v="3"/>
    <n v="0"/>
    <n v="7.0218000000000007"/>
  </r>
  <r>
    <x v="2631"/>
    <s v="US-2017-110604"/>
    <d v="2017-05-15T00:00:00"/>
    <n v="2017"/>
    <s v="Mei"/>
    <n v="15"/>
    <x v="1"/>
    <x v="639"/>
    <x v="639"/>
    <x v="0"/>
    <s v="United States"/>
    <s v="Seattle"/>
    <s v="Washington"/>
    <n v="98103"/>
    <x v="1"/>
    <x v="891"/>
    <x v="0"/>
    <x v="5"/>
    <x v="884"/>
    <n v="39.96"/>
    <n v="2"/>
    <n v="0"/>
    <n v="17.182800000000004"/>
  </r>
  <r>
    <x v="2632"/>
    <s v="US-2017-110604"/>
    <d v="2017-05-15T00:00:00"/>
    <n v="2017"/>
    <s v="Mei"/>
    <n v="15"/>
    <x v="1"/>
    <x v="639"/>
    <x v="639"/>
    <x v="0"/>
    <s v="United States"/>
    <s v="Seattle"/>
    <s v="Washington"/>
    <n v="98103"/>
    <x v="1"/>
    <x v="1391"/>
    <x v="0"/>
    <x v="1"/>
    <x v="1377"/>
    <n v="42.624000000000002"/>
    <n v="2"/>
    <n v="0.2"/>
    <n v="4.2623999999999977"/>
  </r>
  <r>
    <x v="2633"/>
    <s v="US-2017-110604"/>
    <d v="2017-05-15T00:00:00"/>
    <n v="2017"/>
    <s v="Mei"/>
    <n v="15"/>
    <x v="1"/>
    <x v="639"/>
    <x v="639"/>
    <x v="0"/>
    <s v="United States"/>
    <s v="Seattle"/>
    <s v="Washington"/>
    <n v="98103"/>
    <x v="1"/>
    <x v="157"/>
    <x v="0"/>
    <x v="1"/>
    <x v="158"/>
    <n v="220.96"/>
    <n v="1"/>
    <n v="0.2"/>
    <n v="24.857999999999983"/>
  </r>
  <r>
    <x v="2634"/>
    <s v="CA-2015-116750"/>
    <d v="2015-07-05T00:00:00"/>
    <n v="2015"/>
    <s v="Juli"/>
    <n v="5"/>
    <x v="0"/>
    <x v="541"/>
    <x v="541"/>
    <x v="1"/>
    <s v="United States"/>
    <s v="Fayetteville"/>
    <s v="North Carolina"/>
    <n v="28314"/>
    <x v="0"/>
    <x v="1392"/>
    <x v="0"/>
    <x v="5"/>
    <x v="1378"/>
    <n v="4.9280000000000008"/>
    <n v="2"/>
    <n v="0.2"/>
    <n v="0.73919999999999941"/>
  </r>
  <r>
    <x v="2635"/>
    <s v="CA-2015-116750"/>
    <d v="2015-07-05T00:00:00"/>
    <n v="2015"/>
    <s v="Juli"/>
    <n v="5"/>
    <x v="0"/>
    <x v="541"/>
    <x v="541"/>
    <x v="1"/>
    <s v="United States"/>
    <s v="Fayetteville"/>
    <s v="North Carolina"/>
    <n v="28314"/>
    <x v="0"/>
    <x v="544"/>
    <x v="1"/>
    <x v="8"/>
    <x v="544"/>
    <n v="7.2300000000000022"/>
    <n v="5"/>
    <n v="0.7"/>
    <n v="-5.7840000000000007"/>
  </r>
  <r>
    <x v="2636"/>
    <s v="CA-2015-162369"/>
    <d v="2015-08-15T00:00:00"/>
    <n v="2015"/>
    <s v="Agustus"/>
    <n v="15"/>
    <x v="1"/>
    <x v="640"/>
    <x v="640"/>
    <x v="1"/>
    <s v="United States"/>
    <s v="Los Angeles"/>
    <s v="California"/>
    <n v="90045"/>
    <x v="1"/>
    <x v="765"/>
    <x v="1"/>
    <x v="4"/>
    <x v="764"/>
    <n v="323.10000000000002"/>
    <n v="2"/>
    <n v="0"/>
    <n v="61.38900000000001"/>
  </r>
  <r>
    <x v="2637"/>
    <s v="CA-2017-108441"/>
    <d v="2017-06-12T00:00:00"/>
    <n v="2017"/>
    <s v="Juni"/>
    <n v="12"/>
    <x v="1"/>
    <x v="641"/>
    <x v="641"/>
    <x v="0"/>
    <s v="United States"/>
    <s v="New York City"/>
    <s v="New York"/>
    <n v="10035"/>
    <x v="3"/>
    <x v="1393"/>
    <x v="1"/>
    <x v="10"/>
    <x v="1379"/>
    <n v="19.04"/>
    <n v="4"/>
    <n v="0"/>
    <n v="9.3295999999999992"/>
  </r>
  <r>
    <x v="2638"/>
    <s v="CA-2017-108441"/>
    <d v="2017-06-12T00:00:00"/>
    <n v="2017"/>
    <s v="Juni"/>
    <n v="12"/>
    <x v="1"/>
    <x v="641"/>
    <x v="641"/>
    <x v="0"/>
    <s v="United States"/>
    <s v="New York City"/>
    <s v="New York"/>
    <n v="10035"/>
    <x v="3"/>
    <x v="520"/>
    <x v="1"/>
    <x v="8"/>
    <x v="520"/>
    <n v="13.128"/>
    <n v="3"/>
    <n v="0.2"/>
    <n v="4.2665999999999986"/>
  </r>
  <r>
    <x v="2639"/>
    <s v="CA-2017-108441"/>
    <d v="2017-06-12T00:00:00"/>
    <n v="2017"/>
    <s v="Juni"/>
    <n v="12"/>
    <x v="1"/>
    <x v="641"/>
    <x v="641"/>
    <x v="0"/>
    <s v="United States"/>
    <s v="New York City"/>
    <s v="New York"/>
    <n v="10035"/>
    <x v="3"/>
    <x v="1394"/>
    <x v="1"/>
    <x v="6"/>
    <x v="1380"/>
    <n v="64.14"/>
    <n v="3"/>
    <n v="0"/>
    <n v="16.676400000000001"/>
  </r>
  <r>
    <x v="2640"/>
    <s v="CA-2017-108441"/>
    <d v="2017-06-12T00:00:00"/>
    <n v="2017"/>
    <s v="Juni"/>
    <n v="12"/>
    <x v="1"/>
    <x v="641"/>
    <x v="641"/>
    <x v="0"/>
    <s v="United States"/>
    <s v="New York City"/>
    <s v="New York"/>
    <n v="10035"/>
    <x v="3"/>
    <x v="467"/>
    <x v="0"/>
    <x v="1"/>
    <x v="468"/>
    <n v="858.24"/>
    <n v="4"/>
    <n v="0.1"/>
    <n v="143.03999999999996"/>
  </r>
  <r>
    <x v="2641"/>
    <s v="CA-2015-169740"/>
    <d v="2015-02-20T00:00:00"/>
    <n v="2015"/>
    <s v="Februari"/>
    <n v="20"/>
    <x v="1"/>
    <x v="215"/>
    <x v="215"/>
    <x v="0"/>
    <s v="United States"/>
    <s v="Hot Springs"/>
    <s v="Arkansas"/>
    <n v="71901"/>
    <x v="0"/>
    <x v="701"/>
    <x v="2"/>
    <x v="11"/>
    <x v="701"/>
    <n v="29.99"/>
    <n v="1"/>
    <n v="0"/>
    <n v="2.9989999999999988"/>
  </r>
  <r>
    <x v="2642"/>
    <s v="CA-2016-124051"/>
    <d v="2016-12-29T00:00:00"/>
    <n v="2016"/>
    <s v="Desember"/>
    <n v="29"/>
    <x v="2"/>
    <x v="567"/>
    <x v="567"/>
    <x v="0"/>
    <s v="United States"/>
    <s v="Aurora"/>
    <s v="Illinois"/>
    <n v="60505"/>
    <x v="2"/>
    <x v="968"/>
    <x v="1"/>
    <x v="10"/>
    <x v="961"/>
    <n v="186.048"/>
    <n v="6"/>
    <n v="0.2"/>
    <n v="67.442399999999992"/>
  </r>
  <r>
    <x v="2643"/>
    <s v="CA-2016-149111"/>
    <d v="2016-04-17T00:00:00"/>
    <n v="2016"/>
    <s v="April"/>
    <n v="17"/>
    <x v="0"/>
    <x v="408"/>
    <x v="408"/>
    <x v="2"/>
    <s v="United States"/>
    <s v="Raleigh"/>
    <s v="North Carolina"/>
    <n v="27604"/>
    <x v="0"/>
    <x v="521"/>
    <x v="2"/>
    <x v="7"/>
    <x v="521"/>
    <n v="36.792000000000002"/>
    <n v="1"/>
    <n v="0.2"/>
    <n v="4.1390999999999991"/>
  </r>
  <r>
    <x v="2644"/>
    <s v="CA-2016-149111"/>
    <d v="2016-04-17T00:00:00"/>
    <n v="2016"/>
    <s v="April"/>
    <n v="17"/>
    <x v="0"/>
    <x v="408"/>
    <x v="408"/>
    <x v="2"/>
    <s v="United States"/>
    <s v="Raleigh"/>
    <s v="North Carolina"/>
    <n v="27604"/>
    <x v="0"/>
    <x v="396"/>
    <x v="0"/>
    <x v="5"/>
    <x v="397"/>
    <n v="18.624000000000002"/>
    <n v="8"/>
    <n v="0.2"/>
    <n v="6.2855999999999987"/>
  </r>
  <r>
    <x v="2645"/>
    <s v="CA-2014-131002"/>
    <d v="2014-09-07T00:00:00"/>
    <n v="2014"/>
    <s v="September"/>
    <n v="7"/>
    <x v="0"/>
    <x v="483"/>
    <x v="483"/>
    <x v="0"/>
    <s v="United States"/>
    <s v="Tulsa"/>
    <s v="Oklahoma"/>
    <n v="74133"/>
    <x v="2"/>
    <x v="1006"/>
    <x v="0"/>
    <x v="5"/>
    <x v="1381"/>
    <n v="57.69"/>
    <n v="3"/>
    <n v="0"/>
    <n v="23.652900000000002"/>
  </r>
  <r>
    <x v="2646"/>
    <s v="CA-2014-131002"/>
    <d v="2014-09-07T00:00:00"/>
    <n v="2014"/>
    <s v="September"/>
    <n v="7"/>
    <x v="0"/>
    <x v="483"/>
    <x v="483"/>
    <x v="0"/>
    <s v="United States"/>
    <s v="Tulsa"/>
    <s v="Oklahoma"/>
    <n v="74133"/>
    <x v="2"/>
    <x v="1395"/>
    <x v="1"/>
    <x v="8"/>
    <x v="1382"/>
    <n v="42.81"/>
    <n v="3"/>
    <n v="0"/>
    <n v="20.120699999999999"/>
  </r>
  <r>
    <x v="2647"/>
    <s v="CA-2014-131002"/>
    <d v="2014-09-07T00:00:00"/>
    <n v="2014"/>
    <s v="September"/>
    <n v="7"/>
    <x v="0"/>
    <x v="483"/>
    <x v="483"/>
    <x v="0"/>
    <s v="United States"/>
    <s v="Tulsa"/>
    <s v="Oklahoma"/>
    <n v="74133"/>
    <x v="2"/>
    <x v="1396"/>
    <x v="1"/>
    <x v="10"/>
    <x v="1383"/>
    <n v="12.96"/>
    <n v="2"/>
    <n v="0"/>
    <n v="6.2208000000000006"/>
  </r>
  <r>
    <x v="2648"/>
    <s v="CA-2014-131002"/>
    <d v="2014-09-07T00:00:00"/>
    <n v="2014"/>
    <s v="September"/>
    <n v="7"/>
    <x v="0"/>
    <x v="483"/>
    <x v="483"/>
    <x v="0"/>
    <s v="United States"/>
    <s v="Tulsa"/>
    <s v="Oklahoma"/>
    <n v="74133"/>
    <x v="2"/>
    <x v="1369"/>
    <x v="0"/>
    <x v="5"/>
    <x v="1354"/>
    <n v="821.87999999999988"/>
    <n v="6"/>
    <n v="0"/>
    <n v="213.68880000000001"/>
  </r>
  <r>
    <x v="2649"/>
    <s v="CA-2014-131002"/>
    <d v="2014-09-07T00:00:00"/>
    <n v="2014"/>
    <s v="September"/>
    <n v="7"/>
    <x v="0"/>
    <x v="483"/>
    <x v="483"/>
    <x v="0"/>
    <s v="United States"/>
    <s v="Tulsa"/>
    <s v="Oklahoma"/>
    <n v="74133"/>
    <x v="2"/>
    <x v="139"/>
    <x v="2"/>
    <x v="7"/>
    <x v="140"/>
    <n v="104.85000000000001"/>
    <n v="3"/>
    <n v="0"/>
    <n v="28.309500000000007"/>
  </r>
  <r>
    <x v="2650"/>
    <s v="US-2016-146794"/>
    <d v="2016-09-26T00:00:00"/>
    <n v="2016"/>
    <s v="September"/>
    <n v="26"/>
    <x v="1"/>
    <x v="64"/>
    <x v="64"/>
    <x v="1"/>
    <s v="United States"/>
    <s v="Hesperia"/>
    <s v="California"/>
    <n v="92345"/>
    <x v="1"/>
    <x v="899"/>
    <x v="0"/>
    <x v="0"/>
    <x v="892"/>
    <n v="424.95749999999992"/>
    <n v="5"/>
    <n v="0.15"/>
    <n v="19.997999999999976"/>
  </r>
  <r>
    <x v="2651"/>
    <s v="CA-2017-112515"/>
    <d v="2017-09-17T00:00:00"/>
    <n v="2017"/>
    <s v="September"/>
    <n v="17"/>
    <x v="0"/>
    <x v="127"/>
    <x v="127"/>
    <x v="1"/>
    <s v="United States"/>
    <s v="Provo"/>
    <s v="Utah"/>
    <n v="84604"/>
    <x v="1"/>
    <x v="1366"/>
    <x v="1"/>
    <x v="8"/>
    <x v="307"/>
    <n v="10.776000000000002"/>
    <n v="3"/>
    <n v="0.2"/>
    <n v="3.5021999999999989"/>
  </r>
  <r>
    <x v="2652"/>
    <s v="CA-2017-112515"/>
    <d v="2017-09-17T00:00:00"/>
    <n v="2017"/>
    <s v="September"/>
    <n v="17"/>
    <x v="0"/>
    <x v="127"/>
    <x v="127"/>
    <x v="1"/>
    <s v="United States"/>
    <s v="Provo"/>
    <s v="Utah"/>
    <n v="84604"/>
    <x v="1"/>
    <x v="696"/>
    <x v="1"/>
    <x v="8"/>
    <x v="696"/>
    <n v="11.784000000000001"/>
    <n v="3"/>
    <n v="0.2"/>
    <n v="4.2716999999999992"/>
  </r>
  <r>
    <x v="2653"/>
    <s v="CA-2017-112515"/>
    <d v="2017-09-17T00:00:00"/>
    <n v="2017"/>
    <s v="September"/>
    <n v="17"/>
    <x v="0"/>
    <x v="127"/>
    <x v="127"/>
    <x v="1"/>
    <s v="United States"/>
    <s v="Provo"/>
    <s v="Utah"/>
    <n v="84604"/>
    <x v="1"/>
    <x v="1397"/>
    <x v="1"/>
    <x v="10"/>
    <x v="1384"/>
    <n v="164.88"/>
    <n v="3"/>
    <n v="0"/>
    <n v="80.791200000000003"/>
  </r>
  <r>
    <x v="2654"/>
    <s v="CA-2017-112515"/>
    <d v="2017-09-17T00:00:00"/>
    <n v="2017"/>
    <s v="September"/>
    <n v="17"/>
    <x v="0"/>
    <x v="127"/>
    <x v="127"/>
    <x v="1"/>
    <s v="United States"/>
    <s v="Provo"/>
    <s v="Utah"/>
    <n v="84604"/>
    <x v="1"/>
    <x v="1398"/>
    <x v="0"/>
    <x v="0"/>
    <x v="1385"/>
    <n v="1292.94"/>
    <n v="3"/>
    <n v="0"/>
    <n v="77.576399999999921"/>
  </r>
  <r>
    <x v="2655"/>
    <s v="CA-2017-112515"/>
    <d v="2017-09-17T00:00:00"/>
    <n v="2017"/>
    <s v="September"/>
    <n v="17"/>
    <x v="0"/>
    <x v="127"/>
    <x v="127"/>
    <x v="1"/>
    <s v="United States"/>
    <s v="Provo"/>
    <s v="Utah"/>
    <n v="84604"/>
    <x v="1"/>
    <x v="1399"/>
    <x v="1"/>
    <x v="8"/>
    <x v="1386"/>
    <n v="25.584000000000003"/>
    <n v="2"/>
    <n v="0.2"/>
    <n v="8.9543999999999997"/>
  </r>
  <r>
    <x v="2656"/>
    <s v="CA-2017-112515"/>
    <d v="2017-09-17T00:00:00"/>
    <n v="2017"/>
    <s v="September"/>
    <n v="17"/>
    <x v="0"/>
    <x v="127"/>
    <x v="127"/>
    <x v="1"/>
    <s v="United States"/>
    <s v="Provo"/>
    <s v="Utah"/>
    <n v="84604"/>
    <x v="1"/>
    <x v="533"/>
    <x v="1"/>
    <x v="4"/>
    <x v="533"/>
    <n v="261.74"/>
    <n v="2"/>
    <n v="0"/>
    <n v="65.435000000000002"/>
  </r>
  <r>
    <x v="2657"/>
    <s v="CA-2017-112515"/>
    <d v="2017-09-17T00:00:00"/>
    <n v="2017"/>
    <s v="September"/>
    <n v="17"/>
    <x v="0"/>
    <x v="127"/>
    <x v="127"/>
    <x v="1"/>
    <s v="United States"/>
    <s v="Provo"/>
    <s v="Utah"/>
    <n v="84604"/>
    <x v="1"/>
    <x v="782"/>
    <x v="1"/>
    <x v="2"/>
    <x v="781"/>
    <n v="14.399999999999999"/>
    <n v="5"/>
    <n v="0"/>
    <n v="7.056"/>
  </r>
  <r>
    <x v="2658"/>
    <s v="CA-2016-150343"/>
    <d v="2016-08-16T00:00:00"/>
    <n v="2016"/>
    <s v="Agustus"/>
    <n v="16"/>
    <x v="1"/>
    <x v="7"/>
    <x v="7"/>
    <x v="0"/>
    <s v="United States"/>
    <s v="San Francisco"/>
    <s v="California"/>
    <n v="94110"/>
    <x v="1"/>
    <x v="135"/>
    <x v="1"/>
    <x v="12"/>
    <x v="136"/>
    <n v="10.86"/>
    <n v="3"/>
    <n v="0"/>
    <n v="5.1042000000000005"/>
  </r>
  <r>
    <x v="2659"/>
    <s v="CA-2015-135538"/>
    <d v="2015-12-24T00:00:00"/>
    <n v="2015"/>
    <s v="Desember"/>
    <n v="24"/>
    <x v="1"/>
    <x v="403"/>
    <x v="403"/>
    <x v="1"/>
    <s v="United States"/>
    <s v="Gilbert"/>
    <s v="Arizona"/>
    <n v="85234"/>
    <x v="1"/>
    <x v="157"/>
    <x v="0"/>
    <x v="1"/>
    <x v="158"/>
    <n v="883.84"/>
    <n v="4"/>
    <n v="0.2"/>
    <n v="99.431999999999931"/>
  </r>
  <r>
    <x v="2660"/>
    <s v="CA-2017-123372"/>
    <d v="2017-11-28T00:00:00"/>
    <n v="2017"/>
    <s v="November"/>
    <n v="28"/>
    <x v="1"/>
    <x v="375"/>
    <x v="375"/>
    <x v="1"/>
    <s v="United States"/>
    <s v="New York City"/>
    <s v="New York"/>
    <n v="10035"/>
    <x v="3"/>
    <x v="1400"/>
    <x v="2"/>
    <x v="7"/>
    <x v="1387"/>
    <n v="1979.89"/>
    <n v="11"/>
    <n v="0"/>
    <n v="494.97250000000003"/>
  </r>
  <r>
    <x v="2661"/>
    <s v="CA-2017-123372"/>
    <d v="2017-11-28T00:00:00"/>
    <n v="2017"/>
    <s v="November"/>
    <n v="28"/>
    <x v="1"/>
    <x v="375"/>
    <x v="375"/>
    <x v="1"/>
    <s v="United States"/>
    <s v="New York City"/>
    <s v="New York"/>
    <n v="10035"/>
    <x v="3"/>
    <x v="889"/>
    <x v="1"/>
    <x v="12"/>
    <x v="882"/>
    <n v="79.959999999999994"/>
    <n v="2"/>
    <n v="0"/>
    <n v="35.981999999999992"/>
  </r>
  <r>
    <x v="2662"/>
    <s v="CA-2017-159604"/>
    <d v="2017-04-14T00:00:00"/>
    <n v="2017"/>
    <s v="April"/>
    <n v="14"/>
    <x v="2"/>
    <x v="642"/>
    <x v="642"/>
    <x v="2"/>
    <s v="United States"/>
    <s v="Springfield"/>
    <s v="Missouri"/>
    <n v="65807"/>
    <x v="2"/>
    <x v="236"/>
    <x v="1"/>
    <x v="8"/>
    <x v="237"/>
    <n v="8.76"/>
    <n v="2"/>
    <n v="0"/>
    <n v="4.2047999999999996"/>
  </r>
  <r>
    <x v="2663"/>
    <s v="CA-2016-164784"/>
    <d v="2016-05-01T00:00:00"/>
    <n v="2016"/>
    <s v="Mei"/>
    <n v="1"/>
    <x v="2"/>
    <x v="520"/>
    <x v="520"/>
    <x v="0"/>
    <s v="United States"/>
    <s v="Memphis"/>
    <s v="Tennessee"/>
    <n v="38109"/>
    <x v="0"/>
    <x v="639"/>
    <x v="1"/>
    <x v="2"/>
    <x v="639"/>
    <n v="3.9840000000000004"/>
    <n v="1"/>
    <n v="0.2"/>
    <n v="1.2948"/>
  </r>
  <r>
    <x v="2664"/>
    <s v="CA-2016-164784"/>
    <d v="2016-05-01T00:00:00"/>
    <n v="2016"/>
    <s v="Mei"/>
    <n v="1"/>
    <x v="2"/>
    <x v="520"/>
    <x v="520"/>
    <x v="0"/>
    <s v="United States"/>
    <s v="Memphis"/>
    <s v="Tennessee"/>
    <n v="38109"/>
    <x v="0"/>
    <x v="121"/>
    <x v="0"/>
    <x v="3"/>
    <x v="121"/>
    <n v="370.62"/>
    <n v="3"/>
    <n v="0.4"/>
    <n v="-142.07100000000008"/>
  </r>
  <r>
    <x v="2665"/>
    <s v="CA-2016-164784"/>
    <d v="2016-05-01T00:00:00"/>
    <n v="2016"/>
    <s v="Mei"/>
    <n v="1"/>
    <x v="2"/>
    <x v="520"/>
    <x v="520"/>
    <x v="0"/>
    <s v="United States"/>
    <s v="Memphis"/>
    <s v="Tennessee"/>
    <n v="38109"/>
    <x v="0"/>
    <x v="1203"/>
    <x v="1"/>
    <x v="8"/>
    <x v="1188"/>
    <n v="2.7420000000000004"/>
    <n v="2"/>
    <n v="0.7"/>
    <n v="-2.0107999999999997"/>
  </r>
  <r>
    <x v="2666"/>
    <s v="CA-2016-111794"/>
    <d v="2016-10-01T00:00:00"/>
    <n v="2016"/>
    <s v="Oktober"/>
    <n v="1"/>
    <x v="3"/>
    <x v="643"/>
    <x v="643"/>
    <x v="0"/>
    <s v="United States"/>
    <s v="Amarillo"/>
    <s v="Texas"/>
    <n v="79109"/>
    <x v="2"/>
    <x v="217"/>
    <x v="2"/>
    <x v="11"/>
    <x v="463"/>
    <n v="79.512000000000015"/>
    <n v="3"/>
    <n v="0.2"/>
    <n v="20.8719"/>
  </r>
  <r>
    <x v="2667"/>
    <s v="CA-2016-111794"/>
    <d v="2016-10-01T00:00:00"/>
    <n v="2016"/>
    <s v="Oktober"/>
    <n v="1"/>
    <x v="3"/>
    <x v="643"/>
    <x v="643"/>
    <x v="0"/>
    <s v="United States"/>
    <s v="Amarillo"/>
    <s v="Texas"/>
    <n v="79109"/>
    <x v="2"/>
    <x v="258"/>
    <x v="1"/>
    <x v="10"/>
    <x v="33"/>
    <n v="28.352"/>
    <n v="1"/>
    <n v="0.2"/>
    <n v="9.568799999999996"/>
  </r>
  <r>
    <x v="2668"/>
    <s v="US-2015-139759"/>
    <d v="2015-08-25T00:00:00"/>
    <n v="2015"/>
    <s v="Agustus"/>
    <n v="25"/>
    <x v="1"/>
    <x v="644"/>
    <x v="644"/>
    <x v="2"/>
    <s v="United States"/>
    <s v="Los Angeles"/>
    <s v="California"/>
    <n v="90045"/>
    <x v="1"/>
    <x v="23"/>
    <x v="0"/>
    <x v="1"/>
    <x v="23"/>
    <n v="40.783999999999999"/>
    <n v="1"/>
    <n v="0.2"/>
    <n v="4.5881999999999987"/>
  </r>
  <r>
    <x v="2669"/>
    <s v="US-2015-139759"/>
    <d v="2015-08-25T00:00:00"/>
    <n v="2015"/>
    <s v="Agustus"/>
    <n v="25"/>
    <x v="1"/>
    <x v="644"/>
    <x v="644"/>
    <x v="2"/>
    <s v="United States"/>
    <s v="Los Angeles"/>
    <s v="California"/>
    <n v="90045"/>
    <x v="1"/>
    <x v="1276"/>
    <x v="1"/>
    <x v="9"/>
    <x v="1261"/>
    <n v="105.96"/>
    <n v="4"/>
    <n v="0"/>
    <n v="29.668800000000005"/>
  </r>
  <r>
    <x v="2670"/>
    <s v="CA-2014-126403"/>
    <d v="2014-09-09T00:00:00"/>
    <n v="2014"/>
    <s v="September"/>
    <n v="9"/>
    <x v="0"/>
    <x v="645"/>
    <x v="645"/>
    <x v="1"/>
    <s v="United States"/>
    <s v="Lowell"/>
    <s v="Massachusetts"/>
    <n v="1852"/>
    <x v="3"/>
    <x v="162"/>
    <x v="1"/>
    <x v="10"/>
    <x v="163"/>
    <n v="166.44"/>
    <n v="3"/>
    <n v="0"/>
    <n v="79.891199999999998"/>
  </r>
  <r>
    <x v="2671"/>
    <s v="CA-2014-126403"/>
    <d v="2014-09-09T00:00:00"/>
    <n v="2014"/>
    <s v="September"/>
    <n v="9"/>
    <x v="0"/>
    <x v="645"/>
    <x v="645"/>
    <x v="1"/>
    <s v="United States"/>
    <s v="Lowell"/>
    <s v="Massachusetts"/>
    <n v="1852"/>
    <x v="3"/>
    <x v="1401"/>
    <x v="0"/>
    <x v="1"/>
    <x v="1388"/>
    <n v="785.87999999999988"/>
    <n v="6"/>
    <n v="0"/>
    <n v="212.18759999999997"/>
  </r>
  <r>
    <x v="2672"/>
    <s v="CA-2014-126403"/>
    <d v="2014-09-09T00:00:00"/>
    <n v="2014"/>
    <s v="September"/>
    <n v="9"/>
    <x v="0"/>
    <x v="645"/>
    <x v="645"/>
    <x v="1"/>
    <s v="United States"/>
    <s v="Lowell"/>
    <s v="Massachusetts"/>
    <n v="1852"/>
    <x v="3"/>
    <x v="1402"/>
    <x v="1"/>
    <x v="10"/>
    <x v="1389"/>
    <n v="26.2"/>
    <n v="2"/>
    <n v="0"/>
    <n v="12.837999999999999"/>
  </r>
  <r>
    <x v="2673"/>
    <s v="CA-2014-126403"/>
    <d v="2014-09-09T00:00:00"/>
    <n v="2014"/>
    <s v="September"/>
    <n v="9"/>
    <x v="0"/>
    <x v="645"/>
    <x v="645"/>
    <x v="1"/>
    <s v="United States"/>
    <s v="Lowell"/>
    <s v="Massachusetts"/>
    <n v="1852"/>
    <x v="3"/>
    <x v="1244"/>
    <x v="1"/>
    <x v="4"/>
    <x v="1227"/>
    <n v="1325.8500000000001"/>
    <n v="5"/>
    <n v="0"/>
    <n v="238.65299999999991"/>
  </r>
  <r>
    <x v="2674"/>
    <s v="CA-2017-136875"/>
    <d v="2017-12-03T00:00:00"/>
    <n v="2017"/>
    <s v="Desember"/>
    <n v="3"/>
    <x v="3"/>
    <x v="646"/>
    <x v="646"/>
    <x v="0"/>
    <s v="United States"/>
    <s v="San Diego"/>
    <s v="California"/>
    <n v="92024"/>
    <x v="1"/>
    <x v="447"/>
    <x v="1"/>
    <x v="10"/>
    <x v="1228"/>
    <n v="166.44"/>
    <n v="3"/>
    <n v="0"/>
    <n v="79.891199999999998"/>
  </r>
  <r>
    <x v="2675"/>
    <s v="CA-2017-132185"/>
    <d v="2017-11-27T00:00:00"/>
    <n v="2017"/>
    <s v="November"/>
    <n v="27"/>
    <x v="1"/>
    <x v="140"/>
    <x v="140"/>
    <x v="0"/>
    <s v="United States"/>
    <s v="Asheville"/>
    <s v="North Carolina"/>
    <n v="28806"/>
    <x v="0"/>
    <x v="909"/>
    <x v="1"/>
    <x v="6"/>
    <x v="901"/>
    <n v="8.76"/>
    <n v="5"/>
    <n v="0.2"/>
    <n v="0.76649999999999974"/>
  </r>
  <r>
    <x v="2676"/>
    <s v="CA-2017-132185"/>
    <d v="2017-11-27T00:00:00"/>
    <n v="2017"/>
    <s v="November"/>
    <n v="27"/>
    <x v="1"/>
    <x v="140"/>
    <x v="140"/>
    <x v="0"/>
    <s v="United States"/>
    <s v="Asheville"/>
    <s v="North Carolina"/>
    <n v="28806"/>
    <x v="0"/>
    <x v="1309"/>
    <x v="1"/>
    <x v="9"/>
    <x v="1294"/>
    <n v="43.584000000000003"/>
    <n v="1"/>
    <n v="0.2"/>
    <n v="4.3584000000000032"/>
  </r>
  <r>
    <x v="2677"/>
    <s v="US-2014-160780"/>
    <d v="2014-06-21T00:00:00"/>
    <n v="2014"/>
    <s v="Juni"/>
    <n v="21"/>
    <x v="3"/>
    <x v="647"/>
    <x v="647"/>
    <x v="0"/>
    <s v="United States"/>
    <s v="Pueblo"/>
    <s v="Colorado"/>
    <n v="81001"/>
    <x v="1"/>
    <x v="1085"/>
    <x v="1"/>
    <x v="8"/>
    <x v="1075"/>
    <n v="11.088000000000003"/>
    <n v="7"/>
    <n v="0.7"/>
    <n v="-8.1311999999999998"/>
  </r>
  <r>
    <x v="2678"/>
    <s v="US-2014-160780"/>
    <d v="2014-06-21T00:00:00"/>
    <n v="2014"/>
    <s v="Juni"/>
    <n v="21"/>
    <x v="3"/>
    <x v="647"/>
    <x v="647"/>
    <x v="0"/>
    <s v="United States"/>
    <s v="Pueblo"/>
    <s v="Colorado"/>
    <n v="81001"/>
    <x v="1"/>
    <x v="735"/>
    <x v="1"/>
    <x v="8"/>
    <x v="734"/>
    <n v="25.164000000000001"/>
    <n v="2"/>
    <n v="0.7"/>
    <n v="-16.775999999999996"/>
  </r>
  <r>
    <x v="2679"/>
    <s v="CA-2017-127026"/>
    <d v="2017-01-21T00:00:00"/>
    <n v="2017"/>
    <s v="Januari"/>
    <n v="21"/>
    <x v="1"/>
    <x v="414"/>
    <x v="414"/>
    <x v="2"/>
    <s v="United States"/>
    <s v="Jackson"/>
    <s v="Michigan"/>
    <n v="49201"/>
    <x v="2"/>
    <x v="614"/>
    <x v="1"/>
    <x v="8"/>
    <x v="614"/>
    <n v="14.399999999999999"/>
    <n v="5"/>
    <n v="0"/>
    <n v="7.056"/>
  </r>
  <r>
    <x v="2680"/>
    <s v="CA-2017-127026"/>
    <d v="2017-01-21T00:00:00"/>
    <n v="2017"/>
    <s v="Januari"/>
    <n v="21"/>
    <x v="1"/>
    <x v="414"/>
    <x v="414"/>
    <x v="2"/>
    <s v="United States"/>
    <s v="Jackson"/>
    <s v="Michigan"/>
    <n v="49201"/>
    <x v="2"/>
    <x v="695"/>
    <x v="2"/>
    <x v="11"/>
    <x v="695"/>
    <n v="619.94999999999993"/>
    <n v="5"/>
    <n v="0"/>
    <n v="111.59099999999995"/>
  </r>
  <r>
    <x v="2681"/>
    <s v="CA-2017-127026"/>
    <d v="2017-01-21T00:00:00"/>
    <n v="2017"/>
    <s v="Januari"/>
    <n v="21"/>
    <x v="1"/>
    <x v="414"/>
    <x v="414"/>
    <x v="2"/>
    <s v="United States"/>
    <s v="Jackson"/>
    <s v="Michigan"/>
    <n v="49201"/>
    <x v="2"/>
    <x v="1403"/>
    <x v="1"/>
    <x v="8"/>
    <x v="1390"/>
    <n v="89.52"/>
    <n v="4"/>
    <n v="0"/>
    <n v="42.074399999999997"/>
  </r>
  <r>
    <x v="2682"/>
    <s v="CA-2017-127026"/>
    <d v="2017-01-21T00:00:00"/>
    <n v="2017"/>
    <s v="Januari"/>
    <n v="21"/>
    <x v="1"/>
    <x v="414"/>
    <x v="414"/>
    <x v="2"/>
    <s v="United States"/>
    <s v="Jackson"/>
    <s v="Michigan"/>
    <n v="49201"/>
    <x v="2"/>
    <x v="1404"/>
    <x v="2"/>
    <x v="15"/>
    <x v="1391"/>
    <n v="350.97300000000007"/>
    <n v="3"/>
    <n v="0.1"/>
    <n v="152.08829999999998"/>
  </r>
  <r>
    <x v="2683"/>
    <s v="CA-2017-127026"/>
    <d v="2017-01-21T00:00:00"/>
    <n v="2017"/>
    <s v="Januari"/>
    <n v="21"/>
    <x v="1"/>
    <x v="414"/>
    <x v="414"/>
    <x v="2"/>
    <s v="United States"/>
    <s v="Jackson"/>
    <s v="Michigan"/>
    <n v="49201"/>
    <x v="2"/>
    <x v="1405"/>
    <x v="2"/>
    <x v="7"/>
    <x v="1392"/>
    <n v="164.99"/>
    <n v="1"/>
    <n v="0"/>
    <n v="49.496999999999986"/>
  </r>
  <r>
    <x v="2684"/>
    <s v="CA-2017-137085"/>
    <d v="2017-06-29T00:00:00"/>
    <n v="2017"/>
    <s v="Juni"/>
    <n v="29"/>
    <x v="1"/>
    <x v="564"/>
    <x v="564"/>
    <x v="0"/>
    <s v="United States"/>
    <s v="Los Angeles"/>
    <s v="California"/>
    <n v="90004"/>
    <x v="1"/>
    <x v="1311"/>
    <x v="1"/>
    <x v="8"/>
    <x v="1297"/>
    <n v="312.55200000000002"/>
    <n v="9"/>
    <n v="0.2"/>
    <n v="101.57939999999999"/>
  </r>
  <r>
    <x v="2685"/>
    <s v="CA-2016-133123"/>
    <d v="2016-09-06T00:00:00"/>
    <n v="2016"/>
    <s v="September"/>
    <n v="6"/>
    <x v="1"/>
    <x v="41"/>
    <x v="41"/>
    <x v="0"/>
    <s v="United States"/>
    <s v="Thomasville"/>
    <s v="North Carolina"/>
    <n v="27360"/>
    <x v="0"/>
    <x v="889"/>
    <x v="1"/>
    <x v="12"/>
    <x v="882"/>
    <n v="95.951999999999998"/>
    <n v="3"/>
    <n v="0.2"/>
    <n v="29.984999999999985"/>
  </r>
  <r>
    <x v="2686"/>
    <s v="CA-2016-133123"/>
    <d v="2016-09-06T00:00:00"/>
    <n v="2016"/>
    <s v="September"/>
    <n v="6"/>
    <x v="1"/>
    <x v="41"/>
    <x v="41"/>
    <x v="0"/>
    <s v="United States"/>
    <s v="Thomasville"/>
    <s v="North Carolina"/>
    <n v="27360"/>
    <x v="0"/>
    <x v="880"/>
    <x v="1"/>
    <x v="8"/>
    <x v="874"/>
    <n v="3.2040000000000002"/>
    <n v="2"/>
    <n v="0.7"/>
    <n v="-2.4563999999999995"/>
  </r>
  <r>
    <x v="2687"/>
    <s v="US-2016-128195"/>
    <d v="2016-08-04T00:00:00"/>
    <n v="2016"/>
    <s v="Agustus"/>
    <n v="4"/>
    <x v="2"/>
    <x v="267"/>
    <x v="267"/>
    <x v="0"/>
    <s v="United States"/>
    <s v="Peoria"/>
    <s v="Illinois"/>
    <n v="61604"/>
    <x v="2"/>
    <x v="1406"/>
    <x v="1"/>
    <x v="8"/>
    <x v="1393"/>
    <n v="3.9799999999999991"/>
    <n v="5"/>
    <n v="0.8"/>
    <n v="-6.5670000000000019"/>
  </r>
  <r>
    <x v="2688"/>
    <s v="CA-2015-153220"/>
    <d v="2015-11-12T00:00:00"/>
    <n v="2015"/>
    <s v="November"/>
    <n v="12"/>
    <x v="2"/>
    <x v="289"/>
    <x v="289"/>
    <x v="1"/>
    <s v="United States"/>
    <s v="Los Angeles"/>
    <s v="California"/>
    <n v="90032"/>
    <x v="1"/>
    <x v="1407"/>
    <x v="1"/>
    <x v="10"/>
    <x v="1394"/>
    <n v="15.700000000000001"/>
    <n v="5"/>
    <n v="0"/>
    <n v="7.0649999999999995"/>
  </r>
  <r>
    <x v="2689"/>
    <s v="CA-2014-123064"/>
    <d v="2014-06-30T00:00:00"/>
    <n v="2014"/>
    <s v="Juni"/>
    <n v="30"/>
    <x v="2"/>
    <x v="154"/>
    <x v="154"/>
    <x v="0"/>
    <s v="United States"/>
    <s v="Chicago"/>
    <s v="Illinois"/>
    <n v="60653"/>
    <x v="2"/>
    <x v="1199"/>
    <x v="1"/>
    <x v="6"/>
    <x v="1184"/>
    <n v="5.2480000000000002"/>
    <n v="4"/>
    <n v="0.2"/>
    <n v="1.6399999999999995"/>
  </r>
  <r>
    <x v="2690"/>
    <s v="CA-2017-156412"/>
    <d v="2017-12-04T00:00:00"/>
    <n v="2017"/>
    <s v="Desember"/>
    <n v="4"/>
    <x v="1"/>
    <x v="380"/>
    <x v="380"/>
    <x v="0"/>
    <s v="United States"/>
    <s v="Philadelphia"/>
    <s v="Pennsylvania"/>
    <n v="19134"/>
    <x v="3"/>
    <x v="990"/>
    <x v="1"/>
    <x v="8"/>
    <x v="305"/>
    <n v="5.3460000000000019"/>
    <n v="3"/>
    <n v="0.7"/>
    <n v="-4.4550000000000001"/>
  </r>
  <r>
    <x v="2691"/>
    <s v="US-2016-144211"/>
    <d v="2016-08-28T00:00:00"/>
    <n v="2016"/>
    <s v="Agustus"/>
    <n v="28"/>
    <x v="1"/>
    <x v="79"/>
    <x v="79"/>
    <x v="0"/>
    <s v="United States"/>
    <s v="Englewood"/>
    <s v="Colorado"/>
    <n v="80112"/>
    <x v="1"/>
    <x v="1408"/>
    <x v="1"/>
    <x v="10"/>
    <x v="1395"/>
    <n v="15.48"/>
    <n v="3"/>
    <n v="0.2"/>
    <n v="5.6115000000000004"/>
  </r>
  <r>
    <x v="2692"/>
    <s v="US-2016-144211"/>
    <d v="2016-08-28T00:00:00"/>
    <n v="2016"/>
    <s v="Agustus"/>
    <n v="28"/>
    <x v="1"/>
    <x v="79"/>
    <x v="79"/>
    <x v="0"/>
    <s v="United States"/>
    <s v="Englewood"/>
    <s v="Colorado"/>
    <n v="80112"/>
    <x v="1"/>
    <x v="1409"/>
    <x v="2"/>
    <x v="7"/>
    <x v="1396"/>
    <n v="108.57599999999999"/>
    <n v="3"/>
    <n v="0.2"/>
    <n v="8.1432000000000002"/>
  </r>
  <r>
    <x v="2693"/>
    <s v="CA-2016-138079"/>
    <d v="2016-01-22T00:00:00"/>
    <n v="2016"/>
    <s v="Januari"/>
    <n v="22"/>
    <x v="1"/>
    <x v="295"/>
    <x v="295"/>
    <x v="1"/>
    <s v="United States"/>
    <s v="Seattle"/>
    <s v="Washington"/>
    <n v="98115"/>
    <x v="1"/>
    <x v="504"/>
    <x v="0"/>
    <x v="5"/>
    <x v="504"/>
    <n v="109.9"/>
    <n v="5"/>
    <n v="0"/>
    <n v="37.366"/>
  </r>
  <r>
    <x v="2694"/>
    <s v="CA-2014-143182"/>
    <d v="2014-10-15T00:00:00"/>
    <n v="2014"/>
    <s v="Oktober"/>
    <n v="15"/>
    <x v="1"/>
    <x v="297"/>
    <x v="297"/>
    <x v="0"/>
    <s v="United States"/>
    <s v="Hialeah"/>
    <s v="Florida"/>
    <n v="33012"/>
    <x v="0"/>
    <x v="1006"/>
    <x v="0"/>
    <x v="5"/>
    <x v="1381"/>
    <n v="15.384"/>
    <n v="1"/>
    <n v="0.2"/>
    <n v="4.0383000000000013"/>
  </r>
  <r>
    <x v="2695"/>
    <s v="CA-2016-161662"/>
    <d v="2016-02-07T00:00:00"/>
    <n v="2016"/>
    <s v="Februari"/>
    <n v="7"/>
    <x v="2"/>
    <x v="648"/>
    <x v="648"/>
    <x v="0"/>
    <s v="United States"/>
    <s v="Lancaster"/>
    <s v="Ohio"/>
    <n v="43130"/>
    <x v="3"/>
    <x v="423"/>
    <x v="1"/>
    <x v="10"/>
    <x v="423"/>
    <n v="30.352"/>
    <n v="2"/>
    <n v="0.2"/>
    <n v="10.623199999999997"/>
  </r>
  <r>
    <x v="2696"/>
    <s v="CA-2014-145317"/>
    <d v="2014-03-18T00:00:00"/>
    <n v="2014"/>
    <s v="Maret"/>
    <n v="18"/>
    <x v="1"/>
    <x v="598"/>
    <x v="598"/>
    <x v="2"/>
    <s v="United States"/>
    <s v="Jacksonville"/>
    <s v="Florida"/>
    <n v="32216"/>
    <x v="0"/>
    <x v="1410"/>
    <x v="2"/>
    <x v="15"/>
    <x v="1397"/>
    <n v="821.3"/>
    <n v="4"/>
    <n v="0.5"/>
    <n v="-16.426000000000045"/>
  </r>
  <r>
    <x v="2697"/>
    <s v="CA-2014-145317"/>
    <d v="2014-03-18T00:00:00"/>
    <n v="2014"/>
    <s v="Maret"/>
    <n v="18"/>
    <x v="1"/>
    <x v="598"/>
    <x v="598"/>
    <x v="2"/>
    <s v="United States"/>
    <s v="Jacksonville"/>
    <s v="Florida"/>
    <n v="32216"/>
    <x v="0"/>
    <x v="1411"/>
    <x v="2"/>
    <x v="15"/>
    <x v="1398"/>
    <n v="22638.48"/>
    <n v="6"/>
    <n v="0.5"/>
    <n v="-1811.0784000000021"/>
  </r>
  <r>
    <x v="2698"/>
    <s v="CA-2014-145317"/>
    <d v="2014-03-18T00:00:00"/>
    <n v="2014"/>
    <s v="Maret"/>
    <n v="18"/>
    <x v="1"/>
    <x v="598"/>
    <x v="598"/>
    <x v="2"/>
    <s v="United States"/>
    <s v="Jacksonville"/>
    <s v="Florida"/>
    <n v="32216"/>
    <x v="0"/>
    <x v="128"/>
    <x v="1"/>
    <x v="10"/>
    <x v="129"/>
    <n v="21.376000000000001"/>
    <n v="4"/>
    <n v="0.2"/>
    <n v="7.4815999999999994"/>
  </r>
  <r>
    <x v="2699"/>
    <s v="CA-2014-145317"/>
    <d v="2014-03-18T00:00:00"/>
    <n v="2014"/>
    <s v="Maret"/>
    <n v="18"/>
    <x v="1"/>
    <x v="598"/>
    <x v="598"/>
    <x v="2"/>
    <s v="United States"/>
    <s v="Jacksonville"/>
    <s v="Florida"/>
    <n v="32216"/>
    <x v="0"/>
    <x v="1412"/>
    <x v="1"/>
    <x v="6"/>
    <x v="1399"/>
    <n v="8.016"/>
    <n v="3"/>
    <n v="0.2"/>
    <n v="1.0019999999999993"/>
  </r>
  <r>
    <x v="2700"/>
    <s v="CA-2014-145317"/>
    <d v="2014-03-18T00:00:00"/>
    <n v="2014"/>
    <s v="Maret"/>
    <n v="18"/>
    <x v="1"/>
    <x v="598"/>
    <x v="598"/>
    <x v="2"/>
    <s v="United States"/>
    <s v="Jacksonville"/>
    <s v="Florida"/>
    <n v="32216"/>
    <x v="0"/>
    <x v="1006"/>
    <x v="0"/>
    <x v="5"/>
    <x v="1381"/>
    <n v="30.768000000000001"/>
    <n v="2"/>
    <n v="0.2"/>
    <n v="8.0766000000000027"/>
  </r>
  <r>
    <x v="2701"/>
    <s v="CA-2014-145317"/>
    <d v="2014-03-18T00:00:00"/>
    <n v="2014"/>
    <s v="Maret"/>
    <n v="18"/>
    <x v="1"/>
    <x v="598"/>
    <x v="598"/>
    <x v="2"/>
    <s v="United States"/>
    <s v="Jacksonville"/>
    <s v="Florida"/>
    <n v="32216"/>
    <x v="0"/>
    <x v="550"/>
    <x v="1"/>
    <x v="13"/>
    <x v="128"/>
    <n v="18.936"/>
    <n v="3"/>
    <n v="0.2"/>
    <n v="5.9174999999999986"/>
  </r>
  <r>
    <x v="2702"/>
    <s v="CA-2014-145317"/>
    <d v="2014-03-18T00:00:00"/>
    <n v="2014"/>
    <s v="Maret"/>
    <n v="18"/>
    <x v="1"/>
    <x v="598"/>
    <x v="598"/>
    <x v="2"/>
    <s v="United States"/>
    <s v="Jacksonville"/>
    <s v="Florida"/>
    <n v="32216"/>
    <x v="0"/>
    <x v="1154"/>
    <x v="0"/>
    <x v="5"/>
    <x v="1142"/>
    <n v="122.352"/>
    <n v="3"/>
    <n v="0.2"/>
    <n v="15.29399999999999"/>
  </r>
  <r>
    <x v="2703"/>
    <s v="CA-2014-143413"/>
    <d v="2014-05-24T00:00:00"/>
    <n v="2014"/>
    <s v="Mei"/>
    <n v="24"/>
    <x v="1"/>
    <x v="261"/>
    <x v="261"/>
    <x v="0"/>
    <s v="United States"/>
    <s v="Baltimore"/>
    <s v="Maryland"/>
    <n v="21215"/>
    <x v="3"/>
    <x v="1413"/>
    <x v="1"/>
    <x v="10"/>
    <x v="1400"/>
    <n v="116.28"/>
    <n v="3"/>
    <n v="0"/>
    <n v="56.977199999999996"/>
  </r>
  <r>
    <x v="2704"/>
    <s v="CA-2017-156818"/>
    <d v="2017-07-11T00:00:00"/>
    <n v="2017"/>
    <s v="Juli"/>
    <n v="11"/>
    <x v="0"/>
    <x v="557"/>
    <x v="557"/>
    <x v="0"/>
    <s v="United States"/>
    <s v="New York City"/>
    <s v="New York"/>
    <n v="10009"/>
    <x v="3"/>
    <x v="176"/>
    <x v="2"/>
    <x v="11"/>
    <x v="177"/>
    <n v="132.60000000000002"/>
    <n v="6"/>
    <n v="0"/>
    <n v="17.238000000000007"/>
  </r>
  <r>
    <x v="2705"/>
    <s v="CA-2017-155873"/>
    <d v="2017-06-16T00:00:00"/>
    <n v="2017"/>
    <s v="Juni"/>
    <n v="16"/>
    <x v="1"/>
    <x v="437"/>
    <x v="437"/>
    <x v="2"/>
    <s v="United States"/>
    <s v="Carlsbad"/>
    <s v="New Mexico"/>
    <n v="88220"/>
    <x v="1"/>
    <x v="1059"/>
    <x v="1"/>
    <x v="14"/>
    <x v="1048"/>
    <n v="16.68"/>
    <n v="2"/>
    <n v="0"/>
    <n v="4.3368000000000002"/>
  </r>
  <r>
    <x v="2706"/>
    <s v="CA-2017-155873"/>
    <d v="2017-06-16T00:00:00"/>
    <n v="2017"/>
    <s v="Juni"/>
    <n v="16"/>
    <x v="1"/>
    <x v="437"/>
    <x v="437"/>
    <x v="2"/>
    <s v="United States"/>
    <s v="Carlsbad"/>
    <s v="New Mexico"/>
    <n v="88220"/>
    <x v="1"/>
    <x v="1414"/>
    <x v="1"/>
    <x v="10"/>
    <x v="1401"/>
    <n v="19.440000000000001"/>
    <n v="3"/>
    <n v="0"/>
    <n v="9.3312000000000008"/>
  </r>
  <r>
    <x v="2707"/>
    <s v="CA-2017-155873"/>
    <d v="2017-06-16T00:00:00"/>
    <n v="2017"/>
    <s v="Juni"/>
    <n v="16"/>
    <x v="1"/>
    <x v="437"/>
    <x v="437"/>
    <x v="2"/>
    <s v="United States"/>
    <s v="Carlsbad"/>
    <s v="New Mexico"/>
    <n v="88220"/>
    <x v="1"/>
    <x v="1415"/>
    <x v="1"/>
    <x v="10"/>
    <x v="1402"/>
    <n v="192.16"/>
    <n v="4"/>
    <n v="0"/>
    <n v="92.236799999999988"/>
  </r>
  <r>
    <x v="2708"/>
    <s v="CA-2015-121797"/>
    <d v="2015-01-30T00:00:00"/>
    <n v="2015"/>
    <s v="Januari"/>
    <n v="30"/>
    <x v="1"/>
    <x v="230"/>
    <x v="230"/>
    <x v="0"/>
    <s v="United States"/>
    <s v="Los Angeles"/>
    <s v="California"/>
    <n v="90049"/>
    <x v="1"/>
    <x v="1416"/>
    <x v="0"/>
    <x v="5"/>
    <x v="1403"/>
    <n v="227.35999999999999"/>
    <n v="7"/>
    <n v="0"/>
    <n v="81.849599999999981"/>
  </r>
  <r>
    <x v="2709"/>
    <s v="CA-2015-121797"/>
    <d v="2015-01-30T00:00:00"/>
    <n v="2015"/>
    <s v="Januari"/>
    <n v="30"/>
    <x v="1"/>
    <x v="230"/>
    <x v="230"/>
    <x v="0"/>
    <s v="United States"/>
    <s v="Los Angeles"/>
    <s v="California"/>
    <n v="90049"/>
    <x v="1"/>
    <x v="1150"/>
    <x v="2"/>
    <x v="15"/>
    <x v="1138"/>
    <n v="1919.9760000000001"/>
    <n v="3"/>
    <n v="0.2"/>
    <n v="215.99729999999977"/>
  </r>
  <r>
    <x v="2710"/>
    <s v="US-2015-120572"/>
    <d v="2015-12-11T00:00:00"/>
    <n v="2015"/>
    <s v="Desember"/>
    <n v="11"/>
    <x v="1"/>
    <x v="485"/>
    <x v="485"/>
    <x v="0"/>
    <s v="United States"/>
    <s v="Jacksonville"/>
    <s v="Florida"/>
    <n v="32216"/>
    <x v="0"/>
    <x v="410"/>
    <x v="1"/>
    <x v="8"/>
    <x v="410"/>
    <n v="12.828000000000001"/>
    <n v="2"/>
    <n v="0.7"/>
    <n v="-8.9795999999999978"/>
  </r>
  <r>
    <x v="2711"/>
    <s v="CA-2017-132430"/>
    <d v="2017-10-09T00:00:00"/>
    <n v="2017"/>
    <s v="Oktober"/>
    <n v="9"/>
    <x v="2"/>
    <x v="434"/>
    <x v="434"/>
    <x v="1"/>
    <s v="United States"/>
    <s v="Lakewood"/>
    <s v="Ohio"/>
    <n v="44107"/>
    <x v="3"/>
    <x v="613"/>
    <x v="0"/>
    <x v="5"/>
    <x v="613"/>
    <n v="45.888000000000005"/>
    <n v="4"/>
    <n v="0.2"/>
    <n v="9.1775999999999982"/>
  </r>
  <r>
    <x v="2712"/>
    <s v="CA-2017-146031"/>
    <d v="2017-07-29T00:00:00"/>
    <n v="2017"/>
    <s v="Juli"/>
    <n v="29"/>
    <x v="0"/>
    <x v="306"/>
    <x v="306"/>
    <x v="0"/>
    <s v="United States"/>
    <s v="Troy"/>
    <s v="New York"/>
    <n v="12180"/>
    <x v="3"/>
    <x v="158"/>
    <x v="1"/>
    <x v="6"/>
    <x v="159"/>
    <n v="60.12"/>
    <n v="9"/>
    <n v="0"/>
    <n v="22.244399999999995"/>
  </r>
  <r>
    <x v="2713"/>
    <s v="CA-2014-110100"/>
    <d v="2014-04-25T00:00:00"/>
    <n v="2014"/>
    <s v="April"/>
    <n v="25"/>
    <x v="1"/>
    <x v="62"/>
    <x v="62"/>
    <x v="0"/>
    <s v="United States"/>
    <s v="Wilmington"/>
    <s v="North Carolina"/>
    <n v="28403"/>
    <x v="0"/>
    <x v="722"/>
    <x v="2"/>
    <x v="7"/>
    <x v="1404"/>
    <n v="302.37599999999998"/>
    <n v="3"/>
    <n v="0.2"/>
    <n v="37.796999999999997"/>
  </r>
  <r>
    <x v="2714"/>
    <s v="CA-2015-103723"/>
    <d v="2015-12-01T00:00:00"/>
    <n v="2015"/>
    <s v="Desember"/>
    <n v="1"/>
    <x v="1"/>
    <x v="457"/>
    <x v="457"/>
    <x v="2"/>
    <s v="United States"/>
    <s v="Seattle"/>
    <s v="Washington"/>
    <n v="98105"/>
    <x v="1"/>
    <x v="1061"/>
    <x v="1"/>
    <x v="6"/>
    <x v="1050"/>
    <n v="13.899999999999999"/>
    <n v="5"/>
    <n v="0"/>
    <n v="5.56"/>
  </r>
  <r>
    <x v="2715"/>
    <s v="CA-2014-127187"/>
    <d v="2014-12-04T00:00:00"/>
    <n v="2014"/>
    <s v="Desember"/>
    <n v="4"/>
    <x v="1"/>
    <x v="434"/>
    <x v="434"/>
    <x v="1"/>
    <s v="United States"/>
    <s v="New York City"/>
    <s v="New York"/>
    <n v="10024"/>
    <x v="3"/>
    <x v="1417"/>
    <x v="2"/>
    <x v="7"/>
    <x v="1405"/>
    <n v="129.97999999999999"/>
    <n v="2"/>
    <n v="0"/>
    <n v="62.3904"/>
  </r>
  <r>
    <x v="2716"/>
    <s v="CA-2017-128475"/>
    <d v="2017-08-26T00:00:00"/>
    <n v="2017"/>
    <s v="Agustus"/>
    <n v="26"/>
    <x v="1"/>
    <x v="649"/>
    <x v="649"/>
    <x v="2"/>
    <s v="United States"/>
    <s v="Columbus"/>
    <s v="Georgia"/>
    <n v="31907"/>
    <x v="0"/>
    <x v="357"/>
    <x v="2"/>
    <x v="11"/>
    <x v="357"/>
    <n v="71.98"/>
    <n v="2"/>
    <n v="0"/>
    <n v="15.1158"/>
  </r>
  <r>
    <x v="2717"/>
    <s v="CA-2014-100006"/>
    <d v="2014-09-07T00:00:00"/>
    <n v="2014"/>
    <s v="September"/>
    <n v="7"/>
    <x v="1"/>
    <x v="589"/>
    <x v="589"/>
    <x v="0"/>
    <s v="United States"/>
    <s v="New York City"/>
    <s v="New York"/>
    <n v="10024"/>
    <x v="3"/>
    <x v="1418"/>
    <x v="2"/>
    <x v="7"/>
    <x v="1406"/>
    <n v="377.96999999999997"/>
    <n v="3"/>
    <n v="0"/>
    <n v="109.61129999999999"/>
  </r>
  <r>
    <x v="2718"/>
    <s v="CA-2017-144827"/>
    <d v="2017-12-21T00:00:00"/>
    <n v="2017"/>
    <s v="Desember"/>
    <n v="21"/>
    <x v="1"/>
    <x v="339"/>
    <x v="339"/>
    <x v="0"/>
    <s v="United States"/>
    <s v="Costa Mesa"/>
    <s v="California"/>
    <n v="92627"/>
    <x v="1"/>
    <x v="821"/>
    <x v="1"/>
    <x v="4"/>
    <x v="817"/>
    <n v="124.36"/>
    <n v="2"/>
    <n v="0"/>
    <n v="33.577200000000005"/>
  </r>
  <r>
    <x v="2719"/>
    <s v="CA-2014-110030"/>
    <d v="2014-12-06T00:00:00"/>
    <n v="2014"/>
    <s v="Desember"/>
    <n v="6"/>
    <x v="0"/>
    <x v="166"/>
    <x v="166"/>
    <x v="0"/>
    <s v="United States"/>
    <s v="Houston"/>
    <s v="Texas"/>
    <n v="77095"/>
    <x v="2"/>
    <x v="561"/>
    <x v="0"/>
    <x v="5"/>
    <x v="560"/>
    <n v="23.976000000000003"/>
    <n v="3"/>
    <n v="0.6"/>
    <n v="-14.385599999999997"/>
  </r>
  <r>
    <x v="2720"/>
    <s v="CA-2014-121286"/>
    <d v="2014-11-04T00:00:00"/>
    <n v="2014"/>
    <s v="November"/>
    <n v="4"/>
    <x v="0"/>
    <x v="21"/>
    <x v="21"/>
    <x v="1"/>
    <s v="United States"/>
    <s v="Cary"/>
    <s v="North Carolina"/>
    <n v="27511"/>
    <x v="0"/>
    <x v="203"/>
    <x v="1"/>
    <x v="13"/>
    <x v="204"/>
    <n v="8.3760000000000012"/>
    <n v="3"/>
    <n v="0.2"/>
    <n v="2.7222"/>
  </r>
  <r>
    <x v="2721"/>
    <s v="CA-2014-121286"/>
    <d v="2014-11-04T00:00:00"/>
    <n v="2014"/>
    <s v="November"/>
    <n v="4"/>
    <x v="0"/>
    <x v="21"/>
    <x v="21"/>
    <x v="1"/>
    <s v="United States"/>
    <s v="Cary"/>
    <s v="North Carolina"/>
    <n v="27511"/>
    <x v="0"/>
    <x v="937"/>
    <x v="1"/>
    <x v="9"/>
    <x v="930"/>
    <n v="58.240000000000009"/>
    <n v="5"/>
    <n v="0.2"/>
    <n v="5.0960000000000001"/>
  </r>
  <r>
    <x v="2722"/>
    <s v="CA-2016-164735"/>
    <d v="2016-04-14T00:00:00"/>
    <n v="2016"/>
    <s v="April"/>
    <n v="14"/>
    <x v="0"/>
    <x v="483"/>
    <x v="483"/>
    <x v="0"/>
    <s v="United States"/>
    <s v="Alexandria"/>
    <s v="Virginia"/>
    <n v="22304"/>
    <x v="0"/>
    <x v="720"/>
    <x v="1"/>
    <x v="4"/>
    <x v="719"/>
    <n v="81.199999999999989"/>
    <n v="5"/>
    <n v="0"/>
    <n v="12.18"/>
  </r>
  <r>
    <x v="2723"/>
    <s v="CA-2014-153479"/>
    <d v="2014-10-04T00:00:00"/>
    <n v="2014"/>
    <s v="Oktober"/>
    <n v="4"/>
    <x v="1"/>
    <x v="650"/>
    <x v="650"/>
    <x v="0"/>
    <s v="United States"/>
    <s v="Vallejo"/>
    <s v="California"/>
    <n v="94591"/>
    <x v="1"/>
    <x v="264"/>
    <x v="1"/>
    <x v="2"/>
    <x v="264"/>
    <n v="14.450000000000001"/>
    <n v="5"/>
    <n v="0"/>
    <n v="6.7915000000000001"/>
  </r>
  <r>
    <x v="2724"/>
    <s v="CA-2014-153479"/>
    <d v="2014-10-04T00:00:00"/>
    <n v="2014"/>
    <s v="Oktober"/>
    <n v="4"/>
    <x v="1"/>
    <x v="650"/>
    <x v="650"/>
    <x v="0"/>
    <s v="United States"/>
    <s v="Vallejo"/>
    <s v="California"/>
    <n v="94591"/>
    <x v="1"/>
    <x v="979"/>
    <x v="1"/>
    <x v="8"/>
    <x v="972"/>
    <n v="95.64800000000001"/>
    <n v="2"/>
    <n v="0.2"/>
    <n v="31.085599999999989"/>
  </r>
  <r>
    <x v="2725"/>
    <s v="CA-2017-149888"/>
    <d v="2017-11-07T00:00:00"/>
    <n v="2017"/>
    <s v="November"/>
    <n v="7"/>
    <x v="1"/>
    <x v="212"/>
    <x v="212"/>
    <x v="0"/>
    <s v="United States"/>
    <s v="Philadelphia"/>
    <s v="Pennsylvania"/>
    <n v="19120"/>
    <x v="3"/>
    <x v="1211"/>
    <x v="2"/>
    <x v="7"/>
    <x v="1196"/>
    <n v="359.97"/>
    <n v="5"/>
    <n v="0.4"/>
    <n v="-71.994000000000028"/>
  </r>
  <r>
    <x v="2726"/>
    <s v="CA-2017-149888"/>
    <d v="2017-11-07T00:00:00"/>
    <n v="2017"/>
    <s v="November"/>
    <n v="7"/>
    <x v="1"/>
    <x v="212"/>
    <x v="212"/>
    <x v="0"/>
    <s v="United States"/>
    <s v="Philadelphia"/>
    <s v="Pennsylvania"/>
    <n v="19120"/>
    <x v="3"/>
    <x v="1342"/>
    <x v="0"/>
    <x v="3"/>
    <x v="1327"/>
    <n v="350.35199999999998"/>
    <n v="4"/>
    <n v="0.4"/>
    <n v="-140.14079999999996"/>
  </r>
  <r>
    <x v="2727"/>
    <s v="CA-2017-119193"/>
    <d v="2017-12-22T00:00:00"/>
    <n v="2017"/>
    <s v="Desember"/>
    <n v="22"/>
    <x v="2"/>
    <x v="85"/>
    <x v="85"/>
    <x v="0"/>
    <s v="United States"/>
    <s v="Toledo"/>
    <s v="Ohio"/>
    <n v="43615"/>
    <x v="3"/>
    <x v="520"/>
    <x v="1"/>
    <x v="8"/>
    <x v="520"/>
    <n v="1.6410000000000002"/>
    <n v="1"/>
    <n v="0.7"/>
    <n v="-1.3128000000000002"/>
  </r>
  <r>
    <x v="2728"/>
    <s v="CA-2017-119193"/>
    <d v="2017-12-22T00:00:00"/>
    <n v="2017"/>
    <s v="Desember"/>
    <n v="22"/>
    <x v="2"/>
    <x v="85"/>
    <x v="85"/>
    <x v="0"/>
    <s v="United States"/>
    <s v="Toledo"/>
    <s v="Ohio"/>
    <n v="43615"/>
    <x v="3"/>
    <x v="1334"/>
    <x v="2"/>
    <x v="7"/>
    <x v="1319"/>
    <n v="629.95799999999997"/>
    <n v="7"/>
    <n v="0.4"/>
    <n v="94.49369999999999"/>
  </r>
  <r>
    <x v="2729"/>
    <s v="CA-2017-104801"/>
    <d v="2017-02-13T00:00:00"/>
    <n v="2017"/>
    <s v="Februari"/>
    <n v="13"/>
    <x v="1"/>
    <x v="651"/>
    <x v="651"/>
    <x v="0"/>
    <s v="United States"/>
    <s v="Seattle"/>
    <s v="Washington"/>
    <n v="98105"/>
    <x v="1"/>
    <x v="147"/>
    <x v="1"/>
    <x v="6"/>
    <x v="148"/>
    <n v="6.63"/>
    <n v="3"/>
    <n v="0"/>
    <n v="1.7901"/>
  </r>
  <r>
    <x v="2730"/>
    <s v="CA-2017-104801"/>
    <d v="2017-02-13T00:00:00"/>
    <n v="2017"/>
    <s v="Februari"/>
    <n v="13"/>
    <x v="1"/>
    <x v="651"/>
    <x v="651"/>
    <x v="0"/>
    <s v="United States"/>
    <s v="Seattle"/>
    <s v="Washington"/>
    <n v="98105"/>
    <x v="1"/>
    <x v="651"/>
    <x v="2"/>
    <x v="11"/>
    <x v="651"/>
    <n v="799.96"/>
    <n v="4"/>
    <n v="0"/>
    <n v="343.98280000000005"/>
  </r>
  <r>
    <x v="2731"/>
    <s v="CA-2017-104801"/>
    <d v="2017-02-13T00:00:00"/>
    <n v="2017"/>
    <s v="Februari"/>
    <n v="13"/>
    <x v="1"/>
    <x v="651"/>
    <x v="651"/>
    <x v="0"/>
    <s v="United States"/>
    <s v="Seattle"/>
    <s v="Washington"/>
    <n v="98105"/>
    <x v="1"/>
    <x v="216"/>
    <x v="0"/>
    <x v="5"/>
    <x v="217"/>
    <n v="107.53"/>
    <n v="1"/>
    <n v="0"/>
    <n v="21.506"/>
  </r>
  <r>
    <x v="2732"/>
    <s v="CA-2014-107594"/>
    <d v="2014-07-02T00:00:00"/>
    <n v="2014"/>
    <s v="Juli"/>
    <n v="2"/>
    <x v="1"/>
    <x v="13"/>
    <x v="13"/>
    <x v="0"/>
    <s v="United States"/>
    <s v="Plainfield"/>
    <s v="New Jersey"/>
    <n v="7060"/>
    <x v="3"/>
    <x v="687"/>
    <x v="2"/>
    <x v="7"/>
    <x v="687"/>
    <n v="73.98"/>
    <n v="2"/>
    <n v="0"/>
    <n v="19.974600000000002"/>
  </r>
  <r>
    <x v="2733"/>
    <s v="CA-2014-107594"/>
    <d v="2014-07-02T00:00:00"/>
    <n v="2014"/>
    <s v="Juli"/>
    <n v="2"/>
    <x v="1"/>
    <x v="13"/>
    <x v="13"/>
    <x v="0"/>
    <s v="United States"/>
    <s v="Plainfield"/>
    <s v="New Jersey"/>
    <n v="7060"/>
    <x v="3"/>
    <x v="796"/>
    <x v="1"/>
    <x v="6"/>
    <x v="794"/>
    <n v="5.58"/>
    <n v="1"/>
    <n v="0"/>
    <n v="2.1762000000000001"/>
  </r>
  <r>
    <x v="2734"/>
    <s v="CA-2015-129770"/>
    <d v="2015-02-21T00:00:00"/>
    <n v="2015"/>
    <s v="Februari"/>
    <n v="21"/>
    <x v="0"/>
    <x v="555"/>
    <x v="555"/>
    <x v="0"/>
    <s v="United States"/>
    <s v="Las Cruces"/>
    <s v="New Mexico"/>
    <n v="88001"/>
    <x v="1"/>
    <x v="33"/>
    <x v="1"/>
    <x v="10"/>
    <x v="33"/>
    <n v="49.12"/>
    <n v="4"/>
    <n v="0"/>
    <n v="23.086399999999998"/>
  </r>
  <r>
    <x v="2735"/>
    <s v="CA-2015-115798"/>
    <d v="2015-11-13T00:00:00"/>
    <n v="2015"/>
    <s v="November"/>
    <n v="13"/>
    <x v="1"/>
    <x v="107"/>
    <x v="107"/>
    <x v="0"/>
    <s v="United States"/>
    <s v="Newark"/>
    <s v="Delaware"/>
    <n v="19711"/>
    <x v="3"/>
    <x v="1419"/>
    <x v="2"/>
    <x v="7"/>
    <x v="1407"/>
    <n v="377.96999999999997"/>
    <n v="3"/>
    <n v="0"/>
    <n v="94.492500000000007"/>
  </r>
  <r>
    <x v="2736"/>
    <s v="CA-2015-115798"/>
    <d v="2015-11-13T00:00:00"/>
    <n v="2015"/>
    <s v="November"/>
    <n v="13"/>
    <x v="1"/>
    <x v="107"/>
    <x v="107"/>
    <x v="0"/>
    <s v="United States"/>
    <s v="Newark"/>
    <s v="Delaware"/>
    <n v="19711"/>
    <x v="3"/>
    <x v="670"/>
    <x v="1"/>
    <x v="10"/>
    <x v="670"/>
    <n v="42.28"/>
    <n v="7"/>
    <n v="0"/>
    <n v="19.871600000000001"/>
  </r>
  <r>
    <x v="2737"/>
    <s v="CA-2015-115798"/>
    <d v="2015-11-13T00:00:00"/>
    <n v="2015"/>
    <s v="November"/>
    <n v="13"/>
    <x v="1"/>
    <x v="107"/>
    <x v="107"/>
    <x v="0"/>
    <s v="United States"/>
    <s v="Newark"/>
    <s v="Delaware"/>
    <n v="19711"/>
    <x v="3"/>
    <x v="899"/>
    <x v="0"/>
    <x v="0"/>
    <x v="892"/>
    <n v="299.96999999999997"/>
    <n v="3"/>
    <n v="0"/>
    <n v="56.994299999999981"/>
  </r>
  <r>
    <x v="2738"/>
    <s v="CA-2015-115798"/>
    <d v="2015-11-13T00:00:00"/>
    <n v="2015"/>
    <s v="November"/>
    <n v="13"/>
    <x v="1"/>
    <x v="107"/>
    <x v="107"/>
    <x v="0"/>
    <s v="United States"/>
    <s v="Newark"/>
    <s v="Delaware"/>
    <n v="19711"/>
    <x v="3"/>
    <x v="817"/>
    <x v="2"/>
    <x v="7"/>
    <x v="813"/>
    <n v="89.98"/>
    <n v="2"/>
    <n v="0"/>
    <n v="43.190399999999997"/>
  </r>
  <r>
    <x v="2739"/>
    <s v="CA-2017-122707"/>
    <d v="2017-04-16T00:00:00"/>
    <n v="2017"/>
    <s v="April"/>
    <n v="16"/>
    <x v="2"/>
    <x v="494"/>
    <x v="494"/>
    <x v="1"/>
    <s v="United States"/>
    <s v="Hoover"/>
    <s v="Alabama"/>
    <n v="35244"/>
    <x v="0"/>
    <x v="1420"/>
    <x v="1"/>
    <x v="14"/>
    <x v="1408"/>
    <n v="477.24"/>
    <n v="4"/>
    <n v="0"/>
    <n v="9.5448000000000093"/>
  </r>
  <r>
    <x v="2740"/>
    <s v="CA-2017-122707"/>
    <d v="2017-04-16T00:00:00"/>
    <n v="2017"/>
    <s v="April"/>
    <n v="16"/>
    <x v="2"/>
    <x v="494"/>
    <x v="494"/>
    <x v="1"/>
    <s v="United States"/>
    <s v="Hoover"/>
    <s v="Alabama"/>
    <n v="35244"/>
    <x v="0"/>
    <x v="1421"/>
    <x v="2"/>
    <x v="11"/>
    <x v="1409"/>
    <n v="25.98"/>
    <n v="2"/>
    <n v="0"/>
    <n v="1.558799999999998"/>
  </r>
  <r>
    <x v="2741"/>
    <s v="CA-2016-165015"/>
    <d v="2016-02-25T00:00:00"/>
    <n v="2016"/>
    <s v="Februari"/>
    <n v="25"/>
    <x v="0"/>
    <x v="232"/>
    <x v="232"/>
    <x v="0"/>
    <s v="United States"/>
    <s v="Newark"/>
    <s v="Ohio"/>
    <n v="43055"/>
    <x v="3"/>
    <x v="1040"/>
    <x v="1"/>
    <x v="12"/>
    <x v="153"/>
    <n v="46.72"/>
    <n v="5"/>
    <n v="0.2"/>
    <n v="17.52"/>
  </r>
  <r>
    <x v="2742"/>
    <s v="CA-2014-149244"/>
    <d v="2014-11-04T00:00:00"/>
    <n v="2014"/>
    <s v="November"/>
    <n v="4"/>
    <x v="1"/>
    <x v="652"/>
    <x v="652"/>
    <x v="0"/>
    <s v="United States"/>
    <s v="San Diego"/>
    <s v="California"/>
    <n v="92037"/>
    <x v="1"/>
    <x v="1381"/>
    <x v="0"/>
    <x v="5"/>
    <x v="1366"/>
    <n v="35.340000000000003"/>
    <n v="2"/>
    <n v="0"/>
    <n v="13.429200000000002"/>
  </r>
  <r>
    <x v="2743"/>
    <s v="CA-2015-140144"/>
    <d v="2015-06-20T00:00:00"/>
    <n v="2015"/>
    <s v="Juni"/>
    <n v="20"/>
    <x v="0"/>
    <x v="34"/>
    <x v="34"/>
    <x v="1"/>
    <s v="United States"/>
    <s v="San Francisco"/>
    <s v="California"/>
    <n v="94122"/>
    <x v="1"/>
    <x v="592"/>
    <x v="0"/>
    <x v="5"/>
    <x v="592"/>
    <n v="257.64"/>
    <n v="6"/>
    <n v="0"/>
    <n v="100.4796"/>
  </r>
  <r>
    <x v="2744"/>
    <s v="CA-2015-140144"/>
    <d v="2015-06-20T00:00:00"/>
    <n v="2015"/>
    <s v="Juni"/>
    <n v="20"/>
    <x v="0"/>
    <x v="34"/>
    <x v="34"/>
    <x v="1"/>
    <s v="United States"/>
    <s v="San Francisco"/>
    <s v="California"/>
    <n v="94122"/>
    <x v="1"/>
    <x v="66"/>
    <x v="2"/>
    <x v="7"/>
    <x v="66"/>
    <n v="125.97600000000001"/>
    <n v="3"/>
    <n v="0.2"/>
    <n v="47.241"/>
  </r>
  <r>
    <x v="2745"/>
    <s v="CA-2017-163321"/>
    <d v="2017-08-07T00:00:00"/>
    <n v="2017"/>
    <s v="Agustus"/>
    <n v="7"/>
    <x v="0"/>
    <x v="248"/>
    <x v="248"/>
    <x v="0"/>
    <s v="United States"/>
    <s v="Jacksonville"/>
    <s v="North Carolina"/>
    <n v="28540"/>
    <x v="0"/>
    <x v="409"/>
    <x v="2"/>
    <x v="11"/>
    <x v="409"/>
    <n v="79.992000000000004"/>
    <n v="1"/>
    <n v="0.2"/>
    <n v="21.997800000000002"/>
  </r>
  <r>
    <x v="2746"/>
    <s v="CA-2014-155887"/>
    <d v="2014-05-12T00:00:00"/>
    <n v="2014"/>
    <s v="Mei"/>
    <n v="12"/>
    <x v="1"/>
    <x v="409"/>
    <x v="409"/>
    <x v="0"/>
    <s v="United States"/>
    <s v="Franklin"/>
    <s v="Massachusetts"/>
    <n v="2038"/>
    <x v="3"/>
    <x v="601"/>
    <x v="0"/>
    <x v="3"/>
    <x v="601"/>
    <n v="700.05600000000004"/>
    <n v="3"/>
    <n v="0.3"/>
    <n v="-130.0104"/>
  </r>
  <r>
    <x v="2747"/>
    <s v="US-2015-165449"/>
    <d v="2015-11-22T00:00:00"/>
    <n v="2015"/>
    <s v="November"/>
    <n v="22"/>
    <x v="1"/>
    <x v="399"/>
    <x v="399"/>
    <x v="2"/>
    <s v="United States"/>
    <s v="Frisco"/>
    <s v="Texas"/>
    <n v="75034"/>
    <x v="2"/>
    <x v="1422"/>
    <x v="2"/>
    <x v="11"/>
    <x v="1410"/>
    <n v="27.168000000000003"/>
    <n v="4"/>
    <n v="0.2"/>
    <n v="-1.3583999999999987"/>
  </r>
  <r>
    <x v="2748"/>
    <s v="CA-2015-110247"/>
    <d v="2015-12-04T00:00:00"/>
    <n v="2015"/>
    <s v="Desember"/>
    <n v="4"/>
    <x v="1"/>
    <x v="653"/>
    <x v="653"/>
    <x v="0"/>
    <s v="United States"/>
    <s v="Tallahassee"/>
    <s v="Florida"/>
    <n v="32303"/>
    <x v="0"/>
    <x v="1316"/>
    <x v="1"/>
    <x v="8"/>
    <x v="1302"/>
    <n v="8.2260000000000009"/>
    <n v="3"/>
    <n v="0.7"/>
    <n v="-6.0323999999999991"/>
  </r>
  <r>
    <x v="2749"/>
    <s v="US-2014-141257"/>
    <d v="2014-06-08T00:00:00"/>
    <n v="2014"/>
    <s v="Juni"/>
    <n v="8"/>
    <x v="1"/>
    <x v="229"/>
    <x v="229"/>
    <x v="0"/>
    <s v="United States"/>
    <s v="Seattle"/>
    <s v="Washington"/>
    <n v="98115"/>
    <x v="1"/>
    <x v="1423"/>
    <x v="0"/>
    <x v="1"/>
    <x v="1411"/>
    <n v="585.55200000000002"/>
    <n v="3"/>
    <n v="0.2"/>
    <n v="73.19399999999996"/>
  </r>
  <r>
    <x v="2750"/>
    <s v="CA-2014-154669"/>
    <d v="2014-08-08T00:00:00"/>
    <n v="2014"/>
    <s v="Agustus"/>
    <n v="8"/>
    <x v="0"/>
    <x v="612"/>
    <x v="612"/>
    <x v="0"/>
    <s v="United States"/>
    <s v="Vacaville"/>
    <s v="California"/>
    <n v="95687"/>
    <x v="1"/>
    <x v="1424"/>
    <x v="1"/>
    <x v="4"/>
    <x v="1412"/>
    <n v="423.28"/>
    <n v="11"/>
    <n v="0"/>
    <n v="110.05279999999999"/>
  </r>
  <r>
    <x v="2751"/>
    <s v="CA-2014-158029"/>
    <d v="2014-05-26T00:00:00"/>
    <n v="2014"/>
    <s v="Mei"/>
    <n v="26"/>
    <x v="1"/>
    <x v="520"/>
    <x v="520"/>
    <x v="0"/>
    <s v="United States"/>
    <s v="Los Angeles"/>
    <s v="California"/>
    <n v="90008"/>
    <x v="1"/>
    <x v="1153"/>
    <x v="0"/>
    <x v="1"/>
    <x v="1141"/>
    <n v="225.29600000000002"/>
    <n v="2"/>
    <n v="0.2"/>
    <n v="22.529599999999995"/>
  </r>
  <r>
    <x v="2752"/>
    <s v="CA-2015-155306"/>
    <d v="2015-04-17T00:00:00"/>
    <n v="2015"/>
    <s v="April"/>
    <n v="17"/>
    <x v="1"/>
    <x v="654"/>
    <x v="654"/>
    <x v="0"/>
    <s v="United States"/>
    <s v="San Francisco"/>
    <s v="California"/>
    <n v="94122"/>
    <x v="1"/>
    <x v="1061"/>
    <x v="1"/>
    <x v="6"/>
    <x v="1050"/>
    <n v="5.56"/>
    <n v="2"/>
    <n v="0"/>
    <n v="2.2239999999999998"/>
  </r>
  <r>
    <x v="2753"/>
    <s v="CA-2015-155306"/>
    <d v="2015-04-17T00:00:00"/>
    <n v="2015"/>
    <s v="April"/>
    <n v="17"/>
    <x v="1"/>
    <x v="654"/>
    <x v="654"/>
    <x v="0"/>
    <s v="United States"/>
    <s v="San Francisco"/>
    <s v="California"/>
    <n v="94122"/>
    <x v="1"/>
    <x v="619"/>
    <x v="2"/>
    <x v="11"/>
    <x v="619"/>
    <n v="323.37"/>
    <n v="3"/>
    <n v="0"/>
    <n v="129.34800000000001"/>
  </r>
  <r>
    <x v="2754"/>
    <s v="CA-2015-155306"/>
    <d v="2015-04-17T00:00:00"/>
    <n v="2015"/>
    <s v="April"/>
    <n v="17"/>
    <x v="1"/>
    <x v="654"/>
    <x v="654"/>
    <x v="0"/>
    <s v="United States"/>
    <s v="San Francisco"/>
    <s v="California"/>
    <n v="94122"/>
    <x v="1"/>
    <x v="966"/>
    <x v="2"/>
    <x v="7"/>
    <x v="1368"/>
    <n v="783.96000000000015"/>
    <n v="5"/>
    <n v="0.2"/>
    <n v="68.59650000000002"/>
  </r>
  <r>
    <x v="2755"/>
    <s v="CA-2015-155306"/>
    <d v="2015-04-17T00:00:00"/>
    <n v="2015"/>
    <s v="April"/>
    <n v="17"/>
    <x v="1"/>
    <x v="654"/>
    <x v="654"/>
    <x v="0"/>
    <s v="United States"/>
    <s v="San Francisco"/>
    <s v="California"/>
    <n v="94122"/>
    <x v="1"/>
    <x v="1364"/>
    <x v="1"/>
    <x v="9"/>
    <x v="1350"/>
    <n v="1447.6499999999999"/>
    <n v="5"/>
    <n v="0"/>
    <n v="419.8184999999998"/>
  </r>
  <r>
    <x v="2756"/>
    <s v="CA-2015-155306"/>
    <d v="2015-04-17T00:00:00"/>
    <n v="2015"/>
    <s v="April"/>
    <n v="17"/>
    <x v="1"/>
    <x v="654"/>
    <x v="654"/>
    <x v="0"/>
    <s v="United States"/>
    <s v="San Francisco"/>
    <s v="California"/>
    <n v="94122"/>
    <x v="1"/>
    <x v="1331"/>
    <x v="1"/>
    <x v="10"/>
    <x v="1316"/>
    <n v="11.96"/>
    <n v="2"/>
    <n v="0"/>
    <n v="5.8604000000000003"/>
  </r>
  <r>
    <x v="2757"/>
    <s v="CA-2016-127775"/>
    <d v="2016-06-11T00:00:00"/>
    <n v="2016"/>
    <s v="Juni"/>
    <n v="11"/>
    <x v="0"/>
    <x v="301"/>
    <x v="301"/>
    <x v="0"/>
    <s v="United States"/>
    <s v="New York City"/>
    <s v="New York"/>
    <n v="10035"/>
    <x v="3"/>
    <x v="657"/>
    <x v="2"/>
    <x v="11"/>
    <x v="657"/>
    <n v="239.96999999999997"/>
    <n v="3"/>
    <n v="0"/>
    <n v="71.990999999999985"/>
  </r>
  <r>
    <x v="2758"/>
    <s v="CA-2016-146171"/>
    <d v="2016-03-11T00:00:00"/>
    <n v="2016"/>
    <s v="Maret"/>
    <n v="11"/>
    <x v="1"/>
    <x v="655"/>
    <x v="655"/>
    <x v="2"/>
    <s v="United States"/>
    <s v="Columbus"/>
    <s v="Georgia"/>
    <n v="31907"/>
    <x v="0"/>
    <x v="1006"/>
    <x v="0"/>
    <x v="5"/>
    <x v="1381"/>
    <n v="76.92"/>
    <n v="4"/>
    <n v="0"/>
    <n v="31.537200000000006"/>
  </r>
  <r>
    <x v="2759"/>
    <s v="CA-2016-146171"/>
    <d v="2016-03-11T00:00:00"/>
    <n v="2016"/>
    <s v="Maret"/>
    <n v="11"/>
    <x v="1"/>
    <x v="655"/>
    <x v="655"/>
    <x v="2"/>
    <s v="United States"/>
    <s v="Columbus"/>
    <s v="Georgia"/>
    <n v="31907"/>
    <x v="0"/>
    <x v="772"/>
    <x v="1"/>
    <x v="4"/>
    <x v="771"/>
    <n v="481.32"/>
    <n v="4"/>
    <n v="0"/>
    <n v="125.14319999999998"/>
  </r>
  <r>
    <x v="2760"/>
    <s v="CA-2014-129574"/>
    <d v="2014-05-26T00:00:00"/>
    <n v="2014"/>
    <s v="Mei"/>
    <n v="26"/>
    <x v="2"/>
    <x v="656"/>
    <x v="656"/>
    <x v="2"/>
    <s v="United States"/>
    <s v="Murray"/>
    <s v="Utah"/>
    <n v="84107"/>
    <x v="1"/>
    <x v="364"/>
    <x v="1"/>
    <x v="10"/>
    <x v="364"/>
    <n v="48.4"/>
    <n v="5"/>
    <n v="0"/>
    <n v="23.231999999999999"/>
  </r>
  <r>
    <x v="2761"/>
    <s v="CA-2017-126536"/>
    <d v="2017-10-12T00:00:00"/>
    <n v="2017"/>
    <s v="Oktober"/>
    <n v="12"/>
    <x v="2"/>
    <x v="71"/>
    <x v="71"/>
    <x v="2"/>
    <s v="United States"/>
    <s v="San Francisco"/>
    <s v="California"/>
    <n v="94110"/>
    <x v="1"/>
    <x v="1425"/>
    <x v="2"/>
    <x v="11"/>
    <x v="1413"/>
    <n v="0.99"/>
    <n v="1"/>
    <n v="0"/>
    <n v="0.4356000000000001"/>
  </r>
  <r>
    <x v="2762"/>
    <s v="CA-2017-126536"/>
    <d v="2017-10-12T00:00:00"/>
    <n v="2017"/>
    <s v="Oktober"/>
    <n v="12"/>
    <x v="2"/>
    <x v="71"/>
    <x v="71"/>
    <x v="2"/>
    <s v="United States"/>
    <s v="San Francisco"/>
    <s v="California"/>
    <n v="94110"/>
    <x v="1"/>
    <x v="986"/>
    <x v="1"/>
    <x v="8"/>
    <x v="979"/>
    <n v="101.84"/>
    <n v="5"/>
    <n v="0.2"/>
    <n v="36.917000000000002"/>
  </r>
  <r>
    <x v="2763"/>
    <s v="CA-2017-165757"/>
    <d v="2017-06-22T00:00:00"/>
    <n v="2017"/>
    <s v="Juni"/>
    <n v="22"/>
    <x v="1"/>
    <x v="484"/>
    <x v="484"/>
    <x v="2"/>
    <s v="United States"/>
    <s v="Philadelphia"/>
    <s v="Pennsylvania"/>
    <n v="19140"/>
    <x v="3"/>
    <x v="1426"/>
    <x v="1"/>
    <x v="8"/>
    <x v="1414"/>
    <n v="10.332000000000003"/>
    <n v="3"/>
    <n v="0.7"/>
    <n v="-7.5767999999999986"/>
  </r>
  <r>
    <x v="2764"/>
    <s v="CA-2017-165757"/>
    <d v="2017-06-22T00:00:00"/>
    <n v="2017"/>
    <s v="Juni"/>
    <n v="22"/>
    <x v="1"/>
    <x v="484"/>
    <x v="484"/>
    <x v="2"/>
    <s v="United States"/>
    <s v="Philadelphia"/>
    <s v="Pennsylvania"/>
    <n v="19140"/>
    <x v="3"/>
    <x v="350"/>
    <x v="1"/>
    <x v="8"/>
    <x v="350"/>
    <n v="31.155000000000005"/>
    <n v="5"/>
    <n v="0.7"/>
    <n v="-23.8855"/>
  </r>
  <r>
    <x v="2765"/>
    <s v="CA-2017-165757"/>
    <d v="2017-06-22T00:00:00"/>
    <n v="2017"/>
    <s v="Juni"/>
    <n v="22"/>
    <x v="1"/>
    <x v="484"/>
    <x v="484"/>
    <x v="2"/>
    <s v="United States"/>
    <s v="Philadelphia"/>
    <s v="Pennsylvania"/>
    <n v="19140"/>
    <x v="3"/>
    <x v="1427"/>
    <x v="1"/>
    <x v="4"/>
    <x v="1415"/>
    <n v="8.9280000000000008"/>
    <n v="2"/>
    <n v="0.2"/>
    <n v="0.66959999999999997"/>
  </r>
  <r>
    <x v="2766"/>
    <s v="CA-2017-167752"/>
    <d v="2017-01-15T00:00:00"/>
    <n v="2017"/>
    <s v="Januari"/>
    <n v="15"/>
    <x v="2"/>
    <x v="355"/>
    <x v="355"/>
    <x v="0"/>
    <s v="United States"/>
    <s v="Philadelphia"/>
    <s v="Pennsylvania"/>
    <n v="19134"/>
    <x v="3"/>
    <x v="1428"/>
    <x v="1"/>
    <x v="9"/>
    <x v="1416"/>
    <n v="34.384"/>
    <n v="1"/>
    <n v="0.2"/>
    <n v="3.8681999999999945"/>
  </r>
  <r>
    <x v="2767"/>
    <s v="CA-2017-167752"/>
    <d v="2017-01-15T00:00:00"/>
    <n v="2017"/>
    <s v="Januari"/>
    <n v="15"/>
    <x v="2"/>
    <x v="355"/>
    <x v="355"/>
    <x v="0"/>
    <s v="United States"/>
    <s v="Philadelphia"/>
    <s v="Pennsylvania"/>
    <n v="19134"/>
    <x v="3"/>
    <x v="227"/>
    <x v="1"/>
    <x v="9"/>
    <x v="228"/>
    <n v="1924.1599999999999"/>
    <n v="8"/>
    <n v="0.2"/>
    <n v="312.67599999999993"/>
  </r>
  <r>
    <x v="2768"/>
    <s v="US-2015-122140"/>
    <d v="2015-04-02T00:00:00"/>
    <n v="2015"/>
    <s v="April"/>
    <n v="2"/>
    <x v="1"/>
    <x v="657"/>
    <x v="657"/>
    <x v="0"/>
    <s v="United States"/>
    <s v="Dallas"/>
    <s v="Texas"/>
    <n v="75220"/>
    <x v="2"/>
    <x v="1429"/>
    <x v="1"/>
    <x v="9"/>
    <x v="1417"/>
    <n v="32.191999999999993"/>
    <n v="2"/>
    <n v="0.8"/>
    <n v="-80.48"/>
  </r>
  <r>
    <x v="2769"/>
    <s v="US-2015-122140"/>
    <d v="2015-04-02T00:00:00"/>
    <n v="2015"/>
    <s v="April"/>
    <n v="2"/>
    <x v="1"/>
    <x v="657"/>
    <x v="657"/>
    <x v="0"/>
    <s v="United States"/>
    <s v="Dallas"/>
    <s v="Texas"/>
    <n v="75220"/>
    <x v="2"/>
    <x v="1044"/>
    <x v="2"/>
    <x v="11"/>
    <x v="1033"/>
    <n v="50.120000000000005"/>
    <n v="7"/>
    <n v="0.2"/>
    <n v="-0.62650000000000716"/>
  </r>
  <r>
    <x v="2770"/>
    <s v="US-2015-122140"/>
    <d v="2015-04-02T00:00:00"/>
    <n v="2015"/>
    <s v="April"/>
    <n v="2"/>
    <x v="1"/>
    <x v="657"/>
    <x v="657"/>
    <x v="0"/>
    <s v="United States"/>
    <s v="Dallas"/>
    <s v="Texas"/>
    <n v="75220"/>
    <x v="2"/>
    <x v="1235"/>
    <x v="2"/>
    <x v="11"/>
    <x v="1218"/>
    <n v="47.975999999999999"/>
    <n v="3"/>
    <n v="0.2"/>
    <n v="1.7990999999999993"/>
  </r>
  <r>
    <x v="2771"/>
    <s v="CA-2016-163986"/>
    <d v="2016-09-03T00:00:00"/>
    <n v="2016"/>
    <s v="September"/>
    <n v="3"/>
    <x v="1"/>
    <x v="370"/>
    <x v="370"/>
    <x v="0"/>
    <s v="United States"/>
    <s v="Waukesha"/>
    <s v="Wisconsin"/>
    <n v="53186"/>
    <x v="2"/>
    <x v="376"/>
    <x v="1"/>
    <x v="4"/>
    <x v="377"/>
    <n v="54.5"/>
    <n v="5"/>
    <n v="0"/>
    <n v="14.169999999999998"/>
  </r>
  <r>
    <x v="2772"/>
    <s v="CA-2017-158967"/>
    <d v="2017-12-10T00:00:00"/>
    <n v="2017"/>
    <s v="Desember"/>
    <n v="10"/>
    <x v="2"/>
    <x v="537"/>
    <x v="537"/>
    <x v="0"/>
    <s v="United States"/>
    <s v="Fort Lauderdale"/>
    <s v="Florida"/>
    <n v="33311"/>
    <x v="0"/>
    <x v="740"/>
    <x v="0"/>
    <x v="5"/>
    <x v="222"/>
    <n v="19.103999999999999"/>
    <n v="3"/>
    <n v="0.2"/>
    <n v="5.7312000000000012"/>
  </r>
  <r>
    <x v="2773"/>
    <s v="CA-2016-131576"/>
    <d v="2016-11-22T00:00:00"/>
    <n v="2016"/>
    <s v="November"/>
    <n v="22"/>
    <x v="1"/>
    <x v="361"/>
    <x v="361"/>
    <x v="0"/>
    <s v="United States"/>
    <s v="Detroit"/>
    <s v="Michigan"/>
    <n v="48205"/>
    <x v="2"/>
    <x v="91"/>
    <x v="1"/>
    <x v="8"/>
    <x v="91"/>
    <n v="49.44"/>
    <n v="3"/>
    <n v="0"/>
    <n v="24.2256"/>
  </r>
  <r>
    <x v="2774"/>
    <s v="CA-2017-143455"/>
    <d v="2017-11-11T00:00:00"/>
    <n v="2017"/>
    <s v="November"/>
    <n v="11"/>
    <x v="1"/>
    <x v="529"/>
    <x v="529"/>
    <x v="2"/>
    <s v="United States"/>
    <s v="Springfield"/>
    <s v="Ohio"/>
    <n v="45503"/>
    <x v="3"/>
    <x v="498"/>
    <x v="1"/>
    <x v="10"/>
    <x v="498"/>
    <n v="10.368000000000002"/>
    <n v="2"/>
    <n v="0.2"/>
    <n v="3.6288"/>
  </r>
  <r>
    <x v="2775"/>
    <s v="CA-2016-144729"/>
    <d v="2016-10-21T00:00:00"/>
    <n v="2016"/>
    <s v="Oktober"/>
    <n v="21"/>
    <x v="1"/>
    <x v="32"/>
    <x v="32"/>
    <x v="0"/>
    <s v="United States"/>
    <s v="San Diego"/>
    <s v="California"/>
    <n v="92037"/>
    <x v="1"/>
    <x v="232"/>
    <x v="1"/>
    <x v="4"/>
    <x v="233"/>
    <n v="154.44"/>
    <n v="3"/>
    <n v="0"/>
    <n v="1.5444000000000031"/>
  </r>
  <r>
    <x v="2776"/>
    <s v="CA-2015-127019"/>
    <d v="2015-12-21T00:00:00"/>
    <n v="2015"/>
    <s v="Desember"/>
    <n v="21"/>
    <x v="1"/>
    <x v="45"/>
    <x v="45"/>
    <x v="1"/>
    <s v="United States"/>
    <s v="Colorado Springs"/>
    <s v="Colorado"/>
    <n v="80906"/>
    <x v="1"/>
    <x v="930"/>
    <x v="1"/>
    <x v="9"/>
    <x v="923"/>
    <n v="60.984000000000009"/>
    <n v="7"/>
    <n v="0.2"/>
    <n v="4.5737999999999985"/>
  </r>
  <r>
    <x v="2777"/>
    <s v="CA-2015-138534"/>
    <d v="2015-07-17T00:00:00"/>
    <n v="2015"/>
    <s v="Juli"/>
    <n v="17"/>
    <x v="0"/>
    <x v="341"/>
    <x v="341"/>
    <x v="0"/>
    <s v="United States"/>
    <s v="Bakersfield"/>
    <s v="California"/>
    <n v="93309"/>
    <x v="1"/>
    <x v="1121"/>
    <x v="0"/>
    <x v="0"/>
    <x v="1109"/>
    <n v="195.46600000000001"/>
    <n v="2"/>
    <n v="0.15"/>
    <n v="-13.797600000000017"/>
  </r>
  <r>
    <x v="2778"/>
    <s v="CA-2017-108322"/>
    <d v="2017-04-30T00:00:00"/>
    <n v="2017"/>
    <s v="April"/>
    <n v="30"/>
    <x v="1"/>
    <x v="164"/>
    <x v="164"/>
    <x v="1"/>
    <s v="United States"/>
    <s v="Pompano Beach"/>
    <s v="Florida"/>
    <n v="33068"/>
    <x v="0"/>
    <x v="345"/>
    <x v="0"/>
    <x v="5"/>
    <x v="345"/>
    <n v="23.680000000000003"/>
    <n v="8"/>
    <n v="0.2"/>
    <n v="6.216000000000002"/>
  </r>
  <r>
    <x v="2779"/>
    <s v="CA-2017-108322"/>
    <d v="2017-04-30T00:00:00"/>
    <n v="2017"/>
    <s v="April"/>
    <n v="30"/>
    <x v="1"/>
    <x v="164"/>
    <x v="164"/>
    <x v="1"/>
    <s v="United States"/>
    <s v="Pompano Beach"/>
    <s v="Florida"/>
    <n v="33068"/>
    <x v="0"/>
    <x v="1430"/>
    <x v="2"/>
    <x v="11"/>
    <x v="1418"/>
    <n v="2.3760000000000003"/>
    <n v="3"/>
    <n v="0.2"/>
    <n v="0.74249999999999994"/>
  </r>
  <r>
    <x v="2780"/>
    <s v="CA-2017-167668"/>
    <d v="2017-05-06T00:00:00"/>
    <n v="2017"/>
    <s v="Mei"/>
    <n v="6"/>
    <x v="2"/>
    <x v="646"/>
    <x v="646"/>
    <x v="0"/>
    <s v="United States"/>
    <s v="New York City"/>
    <s v="New York"/>
    <n v="10035"/>
    <x v="3"/>
    <x v="198"/>
    <x v="1"/>
    <x v="2"/>
    <x v="199"/>
    <n v="59.2"/>
    <n v="4"/>
    <n v="0"/>
    <n v="29.6"/>
  </r>
  <r>
    <x v="2781"/>
    <s v="CA-2017-146724"/>
    <d v="2017-11-20T00:00:00"/>
    <n v="2017"/>
    <s v="November"/>
    <n v="20"/>
    <x v="1"/>
    <x v="643"/>
    <x v="643"/>
    <x v="0"/>
    <s v="United States"/>
    <s v="Lakeville"/>
    <s v="Minnesota"/>
    <n v="55044"/>
    <x v="2"/>
    <x v="208"/>
    <x v="1"/>
    <x v="6"/>
    <x v="209"/>
    <n v="22"/>
    <n v="10"/>
    <n v="0"/>
    <n v="9.6800000000000015"/>
  </r>
  <r>
    <x v="2782"/>
    <s v="CA-2016-139878"/>
    <d v="2016-11-11T00:00:00"/>
    <n v="2016"/>
    <s v="November"/>
    <n v="11"/>
    <x v="1"/>
    <x v="436"/>
    <x v="436"/>
    <x v="0"/>
    <s v="United States"/>
    <s v="Detroit"/>
    <s v="Michigan"/>
    <n v="48234"/>
    <x v="2"/>
    <x v="957"/>
    <x v="2"/>
    <x v="7"/>
    <x v="950"/>
    <n v="257.98"/>
    <n v="2"/>
    <n v="0"/>
    <n v="74.8142"/>
  </r>
  <r>
    <x v="2783"/>
    <s v="US-2016-106677"/>
    <d v="2016-11-05T00:00:00"/>
    <n v="2016"/>
    <s v="November"/>
    <n v="5"/>
    <x v="1"/>
    <x v="155"/>
    <x v="155"/>
    <x v="1"/>
    <s v="United States"/>
    <s v="Philadelphia"/>
    <s v="Pennsylvania"/>
    <n v="19134"/>
    <x v="3"/>
    <x v="1431"/>
    <x v="2"/>
    <x v="7"/>
    <x v="1419"/>
    <n v="23.987999999999996"/>
    <n v="2"/>
    <n v="0.4"/>
    <n v="-15.991999999999999"/>
  </r>
  <r>
    <x v="2784"/>
    <s v="CA-2016-116974"/>
    <d v="2016-10-09T00:00:00"/>
    <n v="2016"/>
    <s v="Oktober"/>
    <n v="9"/>
    <x v="1"/>
    <x v="172"/>
    <x v="172"/>
    <x v="1"/>
    <s v="United States"/>
    <s v="Troy"/>
    <s v="Ohio"/>
    <n v="45373"/>
    <x v="3"/>
    <x v="1136"/>
    <x v="2"/>
    <x v="7"/>
    <x v="1124"/>
    <n v="23.975999999999999"/>
    <n v="4"/>
    <n v="0.4"/>
    <n v="-15.584400000000002"/>
  </r>
  <r>
    <x v="2785"/>
    <s v="CA-2015-149972"/>
    <d v="2015-09-21T00:00:00"/>
    <n v="2015"/>
    <s v="September"/>
    <n v="21"/>
    <x v="2"/>
    <x v="522"/>
    <x v="522"/>
    <x v="2"/>
    <s v="United States"/>
    <s v="Los Angeles"/>
    <s v="California"/>
    <n v="90036"/>
    <x v="1"/>
    <x v="499"/>
    <x v="0"/>
    <x v="1"/>
    <x v="499"/>
    <n v="601.53599999999994"/>
    <n v="4"/>
    <n v="0.2"/>
    <n v="0"/>
  </r>
  <r>
    <x v="2786"/>
    <s v="CA-2015-149972"/>
    <d v="2015-09-21T00:00:00"/>
    <n v="2015"/>
    <s v="September"/>
    <n v="21"/>
    <x v="2"/>
    <x v="522"/>
    <x v="522"/>
    <x v="2"/>
    <s v="United States"/>
    <s v="Los Angeles"/>
    <s v="California"/>
    <n v="90036"/>
    <x v="1"/>
    <x v="1432"/>
    <x v="1"/>
    <x v="13"/>
    <x v="1420"/>
    <n v="7.9"/>
    <n v="2"/>
    <n v="0"/>
    <n v="2.5279999999999996"/>
  </r>
  <r>
    <x v="2787"/>
    <s v="US-2014-117744"/>
    <d v="2014-12-02T00:00:00"/>
    <n v="2014"/>
    <s v="Desember"/>
    <n v="2"/>
    <x v="1"/>
    <x v="550"/>
    <x v="550"/>
    <x v="1"/>
    <s v="United States"/>
    <s v="Corpus Christi"/>
    <s v="Texas"/>
    <n v="78415"/>
    <x v="2"/>
    <x v="287"/>
    <x v="0"/>
    <x v="5"/>
    <x v="287"/>
    <n v="58.36"/>
    <n v="5"/>
    <n v="0.6"/>
    <n v="-24.802999999999997"/>
  </r>
  <r>
    <x v="2788"/>
    <s v="US-2014-117744"/>
    <d v="2014-12-02T00:00:00"/>
    <n v="2014"/>
    <s v="Desember"/>
    <n v="2"/>
    <x v="1"/>
    <x v="550"/>
    <x v="550"/>
    <x v="1"/>
    <s v="United States"/>
    <s v="Corpus Christi"/>
    <s v="Texas"/>
    <n v="78415"/>
    <x v="2"/>
    <x v="134"/>
    <x v="1"/>
    <x v="6"/>
    <x v="135"/>
    <n v="16.463999999999999"/>
    <n v="7"/>
    <n v="0.2"/>
    <n v="1.4406000000000008"/>
  </r>
  <r>
    <x v="2789"/>
    <s v="US-2014-117744"/>
    <d v="2014-12-02T00:00:00"/>
    <n v="2014"/>
    <s v="Desember"/>
    <n v="2"/>
    <x v="1"/>
    <x v="550"/>
    <x v="550"/>
    <x v="1"/>
    <s v="United States"/>
    <s v="Corpus Christi"/>
    <s v="Texas"/>
    <n v="78415"/>
    <x v="2"/>
    <x v="561"/>
    <x v="0"/>
    <x v="5"/>
    <x v="560"/>
    <n v="39.960000000000008"/>
    <n v="5"/>
    <n v="0.6"/>
    <n v="-23.975999999999999"/>
  </r>
  <r>
    <x v="2790"/>
    <s v="CA-2014-125514"/>
    <d v="2014-09-21T00:00:00"/>
    <n v="2014"/>
    <s v="September"/>
    <n v="21"/>
    <x v="2"/>
    <x v="312"/>
    <x v="312"/>
    <x v="1"/>
    <s v="United States"/>
    <s v="Omaha"/>
    <s v="Nebraska"/>
    <n v="68104"/>
    <x v="2"/>
    <x v="95"/>
    <x v="1"/>
    <x v="9"/>
    <x v="95"/>
    <n v="25.96"/>
    <n v="2"/>
    <n v="0"/>
    <n v="7.5283999999999978"/>
  </r>
  <r>
    <x v="2791"/>
    <s v="CA-2014-125514"/>
    <d v="2014-09-21T00:00:00"/>
    <n v="2014"/>
    <s v="September"/>
    <n v="21"/>
    <x v="2"/>
    <x v="312"/>
    <x v="312"/>
    <x v="1"/>
    <s v="United States"/>
    <s v="Omaha"/>
    <s v="Nebraska"/>
    <n v="68104"/>
    <x v="2"/>
    <x v="1204"/>
    <x v="1"/>
    <x v="9"/>
    <x v="1189"/>
    <n v="36.269999999999996"/>
    <n v="3"/>
    <n v="0"/>
    <n v="10.880999999999997"/>
  </r>
  <r>
    <x v="2792"/>
    <s v="CA-2014-125514"/>
    <d v="2014-09-21T00:00:00"/>
    <n v="2014"/>
    <s v="September"/>
    <n v="21"/>
    <x v="2"/>
    <x v="312"/>
    <x v="312"/>
    <x v="1"/>
    <s v="United States"/>
    <s v="Omaha"/>
    <s v="Nebraska"/>
    <n v="68104"/>
    <x v="2"/>
    <x v="815"/>
    <x v="1"/>
    <x v="10"/>
    <x v="811"/>
    <n v="6.48"/>
    <n v="1"/>
    <n v="0"/>
    <n v="3.1104000000000003"/>
  </r>
  <r>
    <x v="2793"/>
    <s v="CA-2014-154599"/>
    <d v="2014-04-12T00:00:00"/>
    <n v="2014"/>
    <s v="April"/>
    <n v="12"/>
    <x v="1"/>
    <x v="634"/>
    <x v="634"/>
    <x v="1"/>
    <s v="United States"/>
    <s v="Redondo Beach"/>
    <s v="California"/>
    <n v="90278"/>
    <x v="1"/>
    <x v="664"/>
    <x v="2"/>
    <x v="7"/>
    <x v="664"/>
    <n v="1075.088"/>
    <n v="14"/>
    <n v="0.2"/>
    <n v="94.070199999999943"/>
  </r>
  <r>
    <x v="2794"/>
    <s v="CA-2014-154599"/>
    <d v="2014-04-12T00:00:00"/>
    <n v="2014"/>
    <s v="April"/>
    <n v="12"/>
    <x v="1"/>
    <x v="634"/>
    <x v="634"/>
    <x v="1"/>
    <s v="United States"/>
    <s v="Redondo Beach"/>
    <s v="California"/>
    <n v="90278"/>
    <x v="1"/>
    <x v="819"/>
    <x v="2"/>
    <x v="7"/>
    <x v="815"/>
    <n v="438.36800000000005"/>
    <n v="4"/>
    <n v="0.2"/>
    <n v="38.357200000000006"/>
  </r>
  <r>
    <x v="2795"/>
    <s v="CA-2014-154599"/>
    <d v="2014-04-12T00:00:00"/>
    <n v="2014"/>
    <s v="April"/>
    <n v="12"/>
    <x v="1"/>
    <x v="634"/>
    <x v="634"/>
    <x v="1"/>
    <s v="United States"/>
    <s v="Redondo Beach"/>
    <s v="California"/>
    <n v="90278"/>
    <x v="1"/>
    <x v="507"/>
    <x v="1"/>
    <x v="8"/>
    <x v="507"/>
    <n v="18.088000000000001"/>
    <n v="7"/>
    <n v="0.2"/>
    <n v="6.5569000000000006"/>
  </r>
  <r>
    <x v="2796"/>
    <s v="CA-2014-154599"/>
    <d v="2014-04-12T00:00:00"/>
    <n v="2014"/>
    <s v="April"/>
    <n v="12"/>
    <x v="1"/>
    <x v="634"/>
    <x v="634"/>
    <x v="1"/>
    <s v="United States"/>
    <s v="Redondo Beach"/>
    <s v="California"/>
    <n v="90278"/>
    <x v="1"/>
    <x v="430"/>
    <x v="0"/>
    <x v="0"/>
    <x v="430"/>
    <n v="308.49900000000002"/>
    <n v="3"/>
    <n v="0.15"/>
    <n v="-18.146999999999998"/>
  </r>
  <r>
    <x v="2797"/>
    <s v="CA-2017-158743"/>
    <d v="2017-10-20T00:00:00"/>
    <n v="2017"/>
    <s v="Oktober"/>
    <n v="20"/>
    <x v="1"/>
    <x v="490"/>
    <x v="490"/>
    <x v="0"/>
    <s v="United States"/>
    <s v="Little Rock"/>
    <s v="Arkansas"/>
    <n v="72209"/>
    <x v="0"/>
    <x v="1216"/>
    <x v="1"/>
    <x v="6"/>
    <x v="1200"/>
    <n v="13.36"/>
    <n v="4"/>
    <n v="0"/>
    <n v="4.1415999999999986"/>
  </r>
  <r>
    <x v="2798"/>
    <s v="CA-2017-158743"/>
    <d v="2017-10-20T00:00:00"/>
    <n v="2017"/>
    <s v="Oktober"/>
    <n v="20"/>
    <x v="1"/>
    <x v="490"/>
    <x v="490"/>
    <x v="0"/>
    <s v="United States"/>
    <s v="Little Rock"/>
    <s v="Arkansas"/>
    <n v="72209"/>
    <x v="0"/>
    <x v="681"/>
    <x v="1"/>
    <x v="10"/>
    <x v="681"/>
    <n v="39.96"/>
    <n v="2"/>
    <n v="0"/>
    <n v="18.781199999999998"/>
  </r>
  <r>
    <x v="2799"/>
    <s v="CA-2017-158743"/>
    <d v="2017-10-20T00:00:00"/>
    <n v="2017"/>
    <s v="Oktober"/>
    <n v="20"/>
    <x v="1"/>
    <x v="490"/>
    <x v="490"/>
    <x v="0"/>
    <s v="United States"/>
    <s v="Little Rock"/>
    <s v="Arkansas"/>
    <n v="72209"/>
    <x v="0"/>
    <x v="705"/>
    <x v="1"/>
    <x v="8"/>
    <x v="705"/>
    <n v="145.85000000000002"/>
    <n v="5"/>
    <n v="0"/>
    <n v="70.007999999999996"/>
  </r>
  <r>
    <x v="2800"/>
    <s v="CA-2016-153318"/>
    <d v="2016-10-25T00:00:00"/>
    <n v="2016"/>
    <s v="Oktober"/>
    <n v="25"/>
    <x v="2"/>
    <x v="329"/>
    <x v="329"/>
    <x v="1"/>
    <s v="United States"/>
    <s v="Miami"/>
    <s v="Florida"/>
    <n v="33180"/>
    <x v="0"/>
    <x v="469"/>
    <x v="2"/>
    <x v="7"/>
    <x v="470"/>
    <n v="783.96000000000015"/>
    <n v="5"/>
    <n v="0.2"/>
    <n v="78.396000000000043"/>
  </r>
  <r>
    <x v="2801"/>
    <s v="US-2015-110163"/>
    <d v="2015-11-01T00:00:00"/>
    <n v="2015"/>
    <s v="November"/>
    <n v="1"/>
    <x v="2"/>
    <x v="315"/>
    <x v="315"/>
    <x v="0"/>
    <s v="United States"/>
    <s v="Salem"/>
    <s v="Oregon"/>
    <n v="97301"/>
    <x v="1"/>
    <x v="32"/>
    <x v="1"/>
    <x v="6"/>
    <x v="32"/>
    <n v="7.88"/>
    <n v="1"/>
    <n v="0.2"/>
    <n v="1.7730000000000004"/>
  </r>
  <r>
    <x v="2802"/>
    <s v="CA-2017-143329"/>
    <d v="2017-11-03T00:00:00"/>
    <n v="2017"/>
    <s v="November"/>
    <n v="3"/>
    <x v="1"/>
    <x v="658"/>
    <x v="658"/>
    <x v="0"/>
    <s v="United States"/>
    <s v="Las Cruces"/>
    <s v="New Mexico"/>
    <n v="88001"/>
    <x v="1"/>
    <x v="93"/>
    <x v="0"/>
    <x v="5"/>
    <x v="93"/>
    <n v="41.37"/>
    <n v="3"/>
    <n v="0"/>
    <n v="17.375399999999999"/>
  </r>
  <r>
    <x v="2803"/>
    <s v="CA-2015-159380"/>
    <d v="2015-05-12T00:00:00"/>
    <n v="2015"/>
    <s v="Mei"/>
    <n v="12"/>
    <x v="1"/>
    <x v="473"/>
    <x v="473"/>
    <x v="0"/>
    <s v="United States"/>
    <s v="San Francisco"/>
    <s v="California"/>
    <n v="94122"/>
    <x v="1"/>
    <x v="1117"/>
    <x v="1"/>
    <x v="10"/>
    <x v="1105"/>
    <n v="12.84"/>
    <n v="3"/>
    <n v="0"/>
    <n v="5.7779999999999987"/>
  </r>
  <r>
    <x v="2804"/>
    <s v="CA-2015-159380"/>
    <d v="2015-05-12T00:00:00"/>
    <n v="2015"/>
    <s v="Mei"/>
    <n v="12"/>
    <x v="1"/>
    <x v="473"/>
    <x v="473"/>
    <x v="0"/>
    <s v="United States"/>
    <s v="San Francisco"/>
    <s v="California"/>
    <n v="94122"/>
    <x v="1"/>
    <x v="1433"/>
    <x v="1"/>
    <x v="10"/>
    <x v="1421"/>
    <n v="25.68"/>
    <n v="6"/>
    <n v="0"/>
    <n v="11.555999999999997"/>
  </r>
  <r>
    <x v="2805"/>
    <s v="CA-2015-122623"/>
    <d v="2015-09-07T00:00:00"/>
    <n v="2015"/>
    <s v="September"/>
    <n v="7"/>
    <x v="1"/>
    <x v="230"/>
    <x v="230"/>
    <x v="0"/>
    <s v="United States"/>
    <s v="El Paso"/>
    <s v="Texas"/>
    <n v="79907"/>
    <x v="2"/>
    <x v="1272"/>
    <x v="0"/>
    <x v="1"/>
    <x v="1257"/>
    <n v="47.515999999999991"/>
    <n v="2"/>
    <n v="0.3"/>
    <n v="-2.0364000000000004"/>
  </r>
  <r>
    <x v="2806"/>
    <s v="CA-2015-148635"/>
    <d v="2015-07-25T00:00:00"/>
    <n v="2015"/>
    <s v="Juli"/>
    <n v="25"/>
    <x v="0"/>
    <x v="659"/>
    <x v="659"/>
    <x v="0"/>
    <s v="United States"/>
    <s v="Seattle"/>
    <s v="Washington"/>
    <n v="98115"/>
    <x v="1"/>
    <x v="1217"/>
    <x v="1"/>
    <x v="13"/>
    <x v="1201"/>
    <n v="9.42"/>
    <n v="2"/>
    <n v="0"/>
    <n v="0.47100000000000009"/>
  </r>
  <r>
    <x v="2807"/>
    <s v="CA-2015-148635"/>
    <d v="2015-07-25T00:00:00"/>
    <n v="2015"/>
    <s v="Juli"/>
    <n v="25"/>
    <x v="0"/>
    <x v="659"/>
    <x v="659"/>
    <x v="0"/>
    <s v="United States"/>
    <s v="Seattle"/>
    <s v="Washington"/>
    <n v="98115"/>
    <x v="1"/>
    <x v="1434"/>
    <x v="1"/>
    <x v="10"/>
    <x v="1422"/>
    <n v="12.96"/>
    <n v="2"/>
    <n v="0"/>
    <n v="6.2208000000000006"/>
  </r>
  <r>
    <x v="2808"/>
    <s v="CA-2015-148635"/>
    <d v="2015-07-25T00:00:00"/>
    <n v="2015"/>
    <s v="Juli"/>
    <n v="25"/>
    <x v="0"/>
    <x v="659"/>
    <x v="659"/>
    <x v="0"/>
    <s v="United States"/>
    <s v="Seattle"/>
    <s v="Washington"/>
    <n v="98115"/>
    <x v="1"/>
    <x v="1248"/>
    <x v="0"/>
    <x v="0"/>
    <x v="1334"/>
    <n v="704.9"/>
    <n v="5"/>
    <n v="0"/>
    <n v="56.392000000000024"/>
  </r>
  <r>
    <x v="2809"/>
    <s v="CA-2015-148635"/>
    <d v="2015-07-25T00:00:00"/>
    <n v="2015"/>
    <s v="Juli"/>
    <n v="25"/>
    <x v="0"/>
    <x v="659"/>
    <x v="659"/>
    <x v="0"/>
    <s v="United States"/>
    <s v="Seattle"/>
    <s v="Washington"/>
    <n v="98115"/>
    <x v="1"/>
    <x v="1131"/>
    <x v="0"/>
    <x v="1"/>
    <x v="1119"/>
    <n v="561.5680000000001"/>
    <n v="2"/>
    <n v="0.2"/>
    <n v="28.078400000000016"/>
  </r>
  <r>
    <x v="2810"/>
    <s v="CA-2015-135685"/>
    <d v="2015-11-16T00:00:00"/>
    <n v="2015"/>
    <s v="November"/>
    <n v="16"/>
    <x v="0"/>
    <x v="486"/>
    <x v="486"/>
    <x v="2"/>
    <s v="United States"/>
    <s v="Milwaukee"/>
    <s v="Wisconsin"/>
    <n v="53209"/>
    <x v="2"/>
    <x v="368"/>
    <x v="1"/>
    <x v="10"/>
    <x v="369"/>
    <n v="179.82"/>
    <n v="9"/>
    <n v="0"/>
    <n v="84.5154"/>
  </r>
  <r>
    <x v="2811"/>
    <s v="CA-2015-135685"/>
    <d v="2015-11-16T00:00:00"/>
    <n v="2015"/>
    <s v="November"/>
    <n v="16"/>
    <x v="0"/>
    <x v="486"/>
    <x v="486"/>
    <x v="2"/>
    <s v="United States"/>
    <s v="Milwaukee"/>
    <s v="Wisconsin"/>
    <n v="53209"/>
    <x v="2"/>
    <x v="1435"/>
    <x v="0"/>
    <x v="5"/>
    <x v="1423"/>
    <n v="185.57999999999998"/>
    <n v="6"/>
    <n v="0"/>
    <n v="76.087800000000001"/>
  </r>
  <r>
    <x v="2812"/>
    <s v="CA-2015-135685"/>
    <d v="2015-11-16T00:00:00"/>
    <n v="2015"/>
    <s v="November"/>
    <n v="16"/>
    <x v="0"/>
    <x v="486"/>
    <x v="486"/>
    <x v="2"/>
    <s v="United States"/>
    <s v="Milwaukee"/>
    <s v="Wisconsin"/>
    <n v="53209"/>
    <x v="2"/>
    <x v="719"/>
    <x v="0"/>
    <x v="3"/>
    <x v="718"/>
    <n v="214.11"/>
    <n v="3"/>
    <n v="0"/>
    <n v="36.398699999999977"/>
  </r>
  <r>
    <x v="2813"/>
    <s v="CA-2015-135685"/>
    <d v="2015-11-16T00:00:00"/>
    <n v="2015"/>
    <s v="November"/>
    <n v="16"/>
    <x v="0"/>
    <x v="486"/>
    <x v="486"/>
    <x v="2"/>
    <s v="United States"/>
    <s v="Milwaukee"/>
    <s v="Wisconsin"/>
    <n v="53209"/>
    <x v="2"/>
    <x v="1287"/>
    <x v="2"/>
    <x v="11"/>
    <x v="1273"/>
    <n v="999.96"/>
    <n v="4"/>
    <n v="0"/>
    <n v="229.99080000000004"/>
  </r>
  <r>
    <x v="2814"/>
    <s v="CA-2015-135685"/>
    <d v="2015-11-16T00:00:00"/>
    <n v="2015"/>
    <s v="November"/>
    <n v="16"/>
    <x v="0"/>
    <x v="486"/>
    <x v="486"/>
    <x v="2"/>
    <s v="United States"/>
    <s v="Milwaukee"/>
    <s v="Wisconsin"/>
    <n v="53209"/>
    <x v="2"/>
    <x v="562"/>
    <x v="0"/>
    <x v="3"/>
    <x v="561"/>
    <n v="653.54999999999995"/>
    <n v="3"/>
    <n v="0"/>
    <n v="111.10349999999994"/>
  </r>
  <r>
    <x v="2815"/>
    <s v="CA-2015-104626"/>
    <d v="2015-09-01T00:00:00"/>
    <n v="2015"/>
    <s v="September"/>
    <n v="1"/>
    <x v="1"/>
    <x v="660"/>
    <x v="660"/>
    <x v="2"/>
    <s v="United States"/>
    <s v="Franklin"/>
    <s v="Massachusetts"/>
    <n v="2038"/>
    <x v="3"/>
    <x v="710"/>
    <x v="1"/>
    <x v="8"/>
    <x v="709"/>
    <n v="114.60000000000001"/>
    <n v="5"/>
    <n v="0"/>
    <n v="51.57"/>
  </r>
  <r>
    <x v="2816"/>
    <s v="CA-2015-104626"/>
    <d v="2015-09-01T00:00:00"/>
    <n v="2015"/>
    <s v="September"/>
    <n v="1"/>
    <x v="1"/>
    <x v="660"/>
    <x v="660"/>
    <x v="2"/>
    <s v="United States"/>
    <s v="Franklin"/>
    <s v="Massachusetts"/>
    <n v="2038"/>
    <x v="3"/>
    <x v="163"/>
    <x v="0"/>
    <x v="1"/>
    <x v="164"/>
    <n v="60.74"/>
    <n v="1"/>
    <n v="0"/>
    <n v="15.185000000000002"/>
  </r>
  <r>
    <x v="2817"/>
    <s v="CA-2015-104626"/>
    <d v="2015-09-01T00:00:00"/>
    <n v="2015"/>
    <s v="September"/>
    <n v="1"/>
    <x v="1"/>
    <x v="660"/>
    <x v="660"/>
    <x v="2"/>
    <s v="United States"/>
    <s v="Franklin"/>
    <s v="Massachusetts"/>
    <n v="2038"/>
    <x v="3"/>
    <x v="1292"/>
    <x v="0"/>
    <x v="5"/>
    <x v="1278"/>
    <n v="124.36"/>
    <n v="2"/>
    <n v="0"/>
    <n v="27.359200000000001"/>
  </r>
  <r>
    <x v="2818"/>
    <s v="CA-2015-104626"/>
    <d v="2015-09-01T00:00:00"/>
    <n v="2015"/>
    <s v="September"/>
    <n v="1"/>
    <x v="1"/>
    <x v="660"/>
    <x v="660"/>
    <x v="2"/>
    <s v="United States"/>
    <s v="Franklin"/>
    <s v="Massachusetts"/>
    <n v="2038"/>
    <x v="3"/>
    <x v="245"/>
    <x v="1"/>
    <x v="4"/>
    <x v="246"/>
    <n v="1088.76"/>
    <n v="6"/>
    <n v="0"/>
    <n v="315.74039999999985"/>
  </r>
  <r>
    <x v="2819"/>
    <s v="CA-2016-160500"/>
    <d v="2016-05-05T00:00:00"/>
    <n v="2016"/>
    <s v="Mei"/>
    <n v="5"/>
    <x v="2"/>
    <x v="661"/>
    <x v="661"/>
    <x v="0"/>
    <s v="United States"/>
    <s v="Encinitas"/>
    <s v="California"/>
    <n v="92024"/>
    <x v="1"/>
    <x v="1338"/>
    <x v="1"/>
    <x v="8"/>
    <x v="1323"/>
    <n v="6.7200000000000006"/>
    <n v="5"/>
    <n v="0.2"/>
    <n v="2.351999999999999"/>
  </r>
  <r>
    <x v="2820"/>
    <s v="CA-2016-160500"/>
    <d v="2016-05-05T00:00:00"/>
    <n v="2016"/>
    <s v="Mei"/>
    <n v="5"/>
    <x v="2"/>
    <x v="661"/>
    <x v="661"/>
    <x v="0"/>
    <s v="United States"/>
    <s v="Encinitas"/>
    <s v="California"/>
    <n v="92024"/>
    <x v="1"/>
    <x v="209"/>
    <x v="0"/>
    <x v="3"/>
    <x v="210"/>
    <n v="298.77600000000001"/>
    <n v="3"/>
    <n v="0.2"/>
    <n v="7.4693999999999932"/>
  </r>
  <r>
    <x v="2821"/>
    <s v="CA-2017-100202"/>
    <d v="2016-12-31T00:00:00"/>
    <n v="2016"/>
    <s v="Desember"/>
    <n v="31"/>
    <x v="1"/>
    <x v="379"/>
    <x v="379"/>
    <x v="0"/>
    <s v="United States"/>
    <s v="Anaheim"/>
    <s v="California"/>
    <n v="92804"/>
    <x v="1"/>
    <x v="202"/>
    <x v="2"/>
    <x v="7"/>
    <x v="203"/>
    <n v="302.37599999999998"/>
    <n v="3"/>
    <n v="0.2"/>
    <n v="22.678200000000018"/>
  </r>
  <r>
    <x v="2822"/>
    <s v="CA-2017-131016"/>
    <d v="2017-09-18T00:00:00"/>
    <n v="2017"/>
    <s v="September"/>
    <n v="18"/>
    <x v="2"/>
    <x v="419"/>
    <x v="419"/>
    <x v="0"/>
    <s v="United States"/>
    <s v="Arlington"/>
    <s v="Texas"/>
    <n v="76017"/>
    <x v="2"/>
    <x v="311"/>
    <x v="1"/>
    <x v="6"/>
    <x v="311"/>
    <n v="8.9280000000000008"/>
    <n v="2"/>
    <n v="0.2"/>
    <n v="0.55799999999999894"/>
  </r>
  <r>
    <x v="2823"/>
    <s v="CA-2017-131016"/>
    <d v="2017-09-18T00:00:00"/>
    <n v="2017"/>
    <s v="September"/>
    <n v="18"/>
    <x v="2"/>
    <x v="419"/>
    <x v="419"/>
    <x v="0"/>
    <s v="United States"/>
    <s v="Arlington"/>
    <s v="Texas"/>
    <n v="76017"/>
    <x v="2"/>
    <x v="1069"/>
    <x v="1"/>
    <x v="4"/>
    <x v="1058"/>
    <n v="47.584000000000003"/>
    <n v="2"/>
    <n v="0.2"/>
    <n v="-2.9739999999999966"/>
  </r>
  <r>
    <x v="2824"/>
    <s v="US-2014-112914"/>
    <d v="2014-09-25T00:00:00"/>
    <n v="2014"/>
    <s v="September"/>
    <n v="25"/>
    <x v="1"/>
    <x v="192"/>
    <x v="192"/>
    <x v="2"/>
    <s v="United States"/>
    <s v="Houston"/>
    <s v="Texas"/>
    <n v="77041"/>
    <x v="2"/>
    <x v="1436"/>
    <x v="1"/>
    <x v="10"/>
    <x v="1424"/>
    <n v="33.792000000000002"/>
    <n v="8"/>
    <n v="0.2"/>
    <n v="10.559999999999999"/>
  </r>
  <r>
    <x v="2825"/>
    <s v="US-2014-112914"/>
    <d v="2014-09-25T00:00:00"/>
    <n v="2014"/>
    <s v="September"/>
    <n v="25"/>
    <x v="1"/>
    <x v="192"/>
    <x v="192"/>
    <x v="2"/>
    <s v="United States"/>
    <s v="Houston"/>
    <s v="Texas"/>
    <n v="77041"/>
    <x v="2"/>
    <x v="587"/>
    <x v="0"/>
    <x v="0"/>
    <x v="587"/>
    <n v="300.53279999999995"/>
    <n v="2"/>
    <n v="0.32"/>
    <n v="-97.23120000000003"/>
  </r>
  <r>
    <x v="2826"/>
    <s v="US-2014-112914"/>
    <d v="2014-09-25T00:00:00"/>
    <n v="2014"/>
    <s v="September"/>
    <n v="25"/>
    <x v="1"/>
    <x v="192"/>
    <x v="192"/>
    <x v="2"/>
    <s v="United States"/>
    <s v="Houston"/>
    <s v="Texas"/>
    <n v="77041"/>
    <x v="2"/>
    <x v="1282"/>
    <x v="1"/>
    <x v="8"/>
    <x v="1267"/>
    <n v="2.7239999999999993"/>
    <n v="2"/>
    <n v="0.8"/>
    <n v="-4.3584000000000014"/>
  </r>
  <r>
    <x v="2827"/>
    <s v="US-2014-112914"/>
    <d v="2014-09-25T00:00:00"/>
    <n v="2014"/>
    <s v="September"/>
    <n v="25"/>
    <x v="1"/>
    <x v="192"/>
    <x v="192"/>
    <x v="2"/>
    <s v="United States"/>
    <s v="Houston"/>
    <s v="Texas"/>
    <n v="77041"/>
    <x v="2"/>
    <x v="29"/>
    <x v="1"/>
    <x v="12"/>
    <x v="29"/>
    <n v="3.2640000000000002"/>
    <n v="2"/>
    <n v="0.2"/>
    <n v="1.1015999999999997"/>
  </r>
  <r>
    <x v="2828"/>
    <s v="CA-2016-124149"/>
    <d v="2016-04-23T00:00:00"/>
    <n v="2016"/>
    <s v="April"/>
    <n v="23"/>
    <x v="2"/>
    <x v="77"/>
    <x v="77"/>
    <x v="0"/>
    <s v="United States"/>
    <s v="Lancaster"/>
    <s v="Ohio"/>
    <n v="43130"/>
    <x v="3"/>
    <x v="1437"/>
    <x v="1"/>
    <x v="10"/>
    <x v="1425"/>
    <n v="108.33600000000001"/>
    <n v="6"/>
    <n v="0.2"/>
    <n v="37.917599999999993"/>
  </r>
  <r>
    <x v="2829"/>
    <s v="CA-2016-124149"/>
    <d v="2016-04-23T00:00:00"/>
    <n v="2016"/>
    <s v="April"/>
    <n v="23"/>
    <x v="2"/>
    <x v="77"/>
    <x v="77"/>
    <x v="0"/>
    <s v="United States"/>
    <s v="Lancaster"/>
    <s v="Ohio"/>
    <n v="43130"/>
    <x v="3"/>
    <x v="4"/>
    <x v="1"/>
    <x v="4"/>
    <x v="4"/>
    <n v="55.92"/>
    <n v="5"/>
    <n v="0.2"/>
    <n v="6.2910000000000004"/>
  </r>
  <r>
    <x v="2830"/>
    <s v="CA-2016-124149"/>
    <d v="2016-04-23T00:00:00"/>
    <n v="2016"/>
    <s v="April"/>
    <n v="23"/>
    <x v="2"/>
    <x v="77"/>
    <x v="77"/>
    <x v="0"/>
    <s v="United States"/>
    <s v="Lancaster"/>
    <s v="Ohio"/>
    <n v="43130"/>
    <x v="3"/>
    <x v="1438"/>
    <x v="1"/>
    <x v="10"/>
    <x v="1426"/>
    <n v="78.304000000000002"/>
    <n v="2"/>
    <n v="0.2"/>
    <n v="29.363999999999997"/>
  </r>
  <r>
    <x v="2831"/>
    <s v="CA-2014-148915"/>
    <d v="2014-11-01T00:00:00"/>
    <n v="2014"/>
    <s v="November"/>
    <n v="1"/>
    <x v="1"/>
    <x v="444"/>
    <x v="444"/>
    <x v="0"/>
    <s v="United States"/>
    <s v="Portland"/>
    <s v="Oregon"/>
    <n v="97206"/>
    <x v="1"/>
    <x v="1439"/>
    <x v="1"/>
    <x v="4"/>
    <x v="1427"/>
    <n v="443.92"/>
    <n v="5"/>
    <n v="0.2"/>
    <n v="-94.33299999999997"/>
  </r>
  <r>
    <x v="2832"/>
    <s v="CA-2014-148915"/>
    <d v="2014-11-01T00:00:00"/>
    <n v="2014"/>
    <s v="November"/>
    <n v="1"/>
    <x v="1"/>
    <x v="444"/>
    <x v="444"/>
    <x v="0"/>
    <s v="United States"/>
    <s v="Portland"/>
    <s v="Oregon"/>
    <n v="97206"/>
    <x v="1"/>
    <x v="1417"/>
    <x v="2"/>
    <x v="7"/>
    <x v="1405"/>
    <n v="155.976"/>
    <n v="3"/>
    <n v="0.2"/>
    <n v="54.5916"/>
  </r>
  <r>
    <x v="2833"/>
    <s v="CA-2017-134649"/>
    <d v="2017-01-26T00:00:00"/>
    <n v="2017"/>
    <s v="Januari"/>
    <n v="26"/>
    <x v="0"/>
    <x v="662"/>
    <x v="662"/>
    <x v="1"/>
    <s v="United States"/>
    <s v="Hoover"/>
    <s v="Alabama"/>
    <n v="35244"/>
    <x v="0"/>
    <x v="147"/>
    <x v="1"/>
    <x v="6"/>
    <x v="148"/>
    <n v="15.469999999999999"/>
    <n v="7"/>
    <n v="0"/>
    <n v="4.1768999999999998"/>
  </r>
  <r>
    <x v="2834"/>
    <s v="CA-2017-134649"/>
    <d v="2017-01-26T00:00:00"/>
    <n v="2017"/>
    <s v="Januari"/>
    <n v="26"/>
    <x v="0"/>
    <x v="662"/>
    <x v="662"/>
    <x v="1"/>
    <s v="United States"/>
    <s v="Hoover"/>
    <s v="Alabama"/>
    <n v="35244"/>
    <x v="0"/>
    <x v="175"/>
    <x v="1"/>
    <x v="8"/>
    <x v="176"/>
    <n v="7.16"/>
    <n v="2"/>
    <n v="0"/>
    <n v="3.4367999999999999"/>
  </r>
  <r>
    <x v="2835"/>
    <s v="CA-2017-110842"/>
    <d v="2017-11-11T00:00:00"/>
    <n v="2017"/>
    <s v="November"/>
    <n v="11"/>
    <x v="1"/>
    <x v="315"/>
    <x v="315"/>
    <x v="0"/>
    <s v="United States"/>
    <s v="Los Angeles"/>
    <s v="California"/>
    <n v="90036"/>
    <x v="1"/>
    <x v="930"/>
    <x v="1"/>
    <x v="9"/>
    <x v="923"/>
    <n v="10.89"/>
    <n v="1"/>
    <n v="0"/>
    <n v="2.8314000000000004"/>
  </r>
  <r>
    <x v="2836"/>
    <s v="CA-2017-110842"/>
    <d v="2017-11-11T00:00:00"/>
    <n v="2017"/>
    <s v="November"/>
    <n v="11"/>
    <x v="1"/>
    <x v="315"/>
    <x v="315"/>
    <x v="0"/>
    <s v="United States"/>
    <s v="Los Angeles"/>
    <s v="California"/>
    <n v="90036"/>
    <x v="1"/>
    <x v="1440"/>
    <x v="1"/>
    <x v="10"/>
    <x v="1428"/>
    <n v="19.440000000000001"/>
    <n v="3"/>
    <n v="0"/>
    <n v="9.3312000000000008"/>
  </r>
  <r>
    <x v="2837"/>
    <s v="CA-2017-110842"/>
    <d v="2017-11-11T00:00:00"/>
    <n v="2017"/>
    <s v="November"/>
    <n v="11"/>
    <x v="1"/>
    <x v="315"/>
    <x v="315"/>
    <x v="0"/>
    <s v="United States"/>
    <s v="Los Angeles"/>
    <s v="California"/>
    <n v="90036"/>
    <x v="1"/>
    <x v="999"/>
    <x v="1"/>
    <x v="8"/>
    <x v="991"/>
    <n v="121.6"/>
    <n v="5"/>
    <n v="0.2"/>
    <n v="39.519999999999989"/>
  </r>
  <r>
    <x v="2838"/>
    <s v="CA-2016-147368"/>
    <d v="2016-06-09T00:00:00"/>
    <n v="2016"/>
    <s v="Juni"/>
    <n v="9"/>
    <x v="2"/>
    <x v="646"/>
    <x v="646"/>
    <x v="0"/>
    <s v="United States"/>
    <s v="Tallahassee"/>
    <s v="Florida"/>
    <n v="32303"/>
    <x v="0"/>
    <x v="946"/>
    <x v="2"/>
    <x v="15"/>
    <x v="939"/>
    <n v="695.7"/>
    <n v="2"/>
    <n v="0.5"/>
    <n v="-27.827999999999975"/>
  </r>
  <r>
    <x v="2839"/>
    <s v="US-2015-104185"/>
    <d v="2015-09-03T00:00:00"/>
    <n v="2015"/>
    <s v="September"/>
    <n v="3"/>
    <x v="0"/>
    <x v="80"/>
    <x v="80"/>
    <x v="1"/>
    <s v="United States"/>
    <s v="New York City"/>
    <s v="New York"/>
    <n v="10009"/>
    <x v="3"/>
    <x v="772"/>
    <x v="1"/>
    <x v="4"/>
    <x v="771"/>
    <n v="120.33"/>
    <n v="1"/>
    <n v="0"/>
    <n v="31.285799999999995"/>
  </r>
  <r>
    <x v="2840"/>
    <s v="US-2014-125521"/>
    <d v="2014-03-14T00:00:00"/>
    <n v="2014"/>
    <s v="Maret"/>
    <n v="14"/>
    <x v="1"/>
    <x v="278"/>
    <x v="278"/>
    <x v="2"/>
    <s v="United States"/>
    <s v="Chesapeake"/>
    <s v="Virginia"/>
    <n v="23320"/>
    <x v="0"/>
    <x v="463"/>
    <x v="0"/>
    <x v="1"/>
    <x v="464"/>
    <n v="1139.92"/>
    <n v="4"/>
    <n v="0"/>
    <n v="284.98"/>
  </r>
  <r>
    <x v="2841"/>
    <s v="US-2017-135062"/>
    <d v="2017-08-31T00:00:00"/>
    <n v="2017"/>
    <s v="Agustus"/>
    <n v="31"/>
    <x v="0"/>
    <x v="210"/>
    <x v="210"/>
    <x v="0"/>
    <s v="United States"/>
    <s v="Fayetteville"/>
    <s v="North Carolina"/>
    <n v="28314"/>
    <x v="0"/>
    <x v="839"/>
    <x v="1"/>
    <x v="10"/>
    <x v="833"/>
    <n v="229.54400000000001"/>
    <n v="7"/>
    <n v="0.2"/>
    <n v="83.209699999999998"/>
  </r>
  <r>
    <x v="2842"/>
    <s v="CA-2017-135650"/>
    <d v="2017-03-23T00:00:00"/>
    <n v="2017"/>
    <s v="Maret"/>
    <n v="23"/>
    <x v="1"/>
    <x v="663"/>
    <x v="663"/>
    <x v="0"/>
    <s v="United States"/>
    <s v="Huntsville"/>
    <s v="Texas"/>
    <n v="77340"/>
    <x v="2"/>
    <x v="435"/>
    <x v="1"/>
    <x v="4"/>
    <x v="435"/>
    <n v="143.72800000000001"/>
    <n v="2"/>
    <n v="0.2"/>
    <n v="-32.338800000000006"/>
  </r>
  <r>
    <x v="2843"/>
    <s v="CA-2017-112865"/>
    <d v="2017-05-18T00:00:00"/>
    <n v="2017"/>
    <s v="Mei"/>
    <n v="18"/>
    <x v="1"/>
    <x v="3"/>
    <x v="3"/>
    <x v="0"/>
    <s v="United States"/>
    <s v="Philadelphia"/>
    <s v="Pennsylvania"/>
    <n v="19140"/>
    <x v="3"/>
    <x v="1374"/>
    <x v="2"/>
    <x v="11"/>
    <x v="1359"/>
    <n v="36.048000000000002"/>
    <n v="3"/>
    <n v="0.2"/>
    <n v="-0.90120000000000111"/>
  </r>
  <r>
    <x v="2844"/>
    <s v="US-2016-162852"/>
    <d v="2016-12-27T00:00:00"/>
    <n v="2016"/>
    <s v="Desember"/>
    <n v="27"/>
    <x v="1"/>
    <x v="410"/>
    <x v="410"/>
    <x v="1"/>
    <s v="United States"/>
    <s v="Woodstock"/>
    <s v="Illinois"/>
    <n v="60098"/>
    <x v="2"/>
    <x v="531"/>
    <x v="0"/>
    <x v="1"/>
    <x v="531"/>
    <n v="845.48799999999994"/>
    <n v="8"/>
    <n v="0.3"/>
    <n v="-12.078400000000101"/>
  </r>
  <r>
    <x v="2845"/>
    <s v="CA-2017-138163"/>
    <d v="2017-11-17T00:00:00"/>
    <n v="2017"/>
    <s v="November"/>
    <n v="17"/>
    <x v="2"/>
    <x v="190"/>
    <x v="190"/>
    <x v="0"/>
    <s v="United States"/>
    <s v="Everett"/>
    <s v="Massachusetts"/>
    <n v="2149"/>
    <x v="3"/>
    <x v="207"/>
    <x v="1"/>
    <x v="6"/>
    <x v="208"/>
    <n v="50.94"/>
    <n v="3"/>
    <n v="0"/>
    <n v="14.263200000000001"/>
  </r>
  <r>
    <x v="2846"/>
    <s v="CA-2017-152093"/>
    <d v="2017-09-10T00:00:00"/>
    <n v="2017"/>
    <s v="September"/>
    <n v="10"/>
    <x v="1"/>
    <x v="381"/>
    <x v="381"/>
    <x v="2"/>
    <s v="United States"/>
    <s v="Chicago"/>
    <s v="Illinois"/>
    <n v="60653"/>
    <x v="2"/>
    <x v="450"/>
    <x v="1"/>
    <x v="8"/>
    <x v="451"/>
    <n v="762.59399999999982"/>
    <n v="3"/>
    <n v="0.8"/>
    <n v="-1143.8910000000001"/>
  </r>
  <r>
    <x v="2847"/>
    <s v="CA-2017-157854"/>
    <d v="2017-04-08T00:00:00"/>
    <n v="2017"/>
    <s v="April"/>
    <n v="8"/>
    <x v="1"/>
    <x v="664"/>
    <x v="664"/>
    <x v="1"/>
    <s v="United States"/>
    <s v="Roswell"/>
    <s v="Georgia"/>
    <n v="30076"/>
    <x v="0"/>
    <x v="1441"/>
    <x v="0"/>
    <x v="5"/>
    <x v="1429"/>
    <n v="56.28"/>
    <n v="6"/>
    <n v="0"/>
    <n v="15.758400000000002"/>
  </r>
  <r>
    <x v="2848"/>
    <s v="CA-2017-157854"/>
    <d v="2017-04-08T00:00:00"/>
    <n v="2017"/>
    <s v="April"/>
    <n v="8"/>
    <x v="1"/>
    <x v="664"/>
    <x v="664"/>
    <x v="1"/>
    <s v="United States"/>
    <s v="Roswell"/>
    <s v="Georgia"/>
    <n v="30076"/>
    <x v="0"/>
    <x v="1176"/>
    <x v="1"/>
    <x v="8"/>
    <x v="1162"/>
    <n v="2690.9700000000003"/>
    <n v="3"/>
    <n v="0"/>
    <n v="1264.7558999999999"/>
  </r>
  <r>
    <x v="2849"/>
    <s v="CA-2016-123617"/>
    <d v="2016-11-28T00:00:00"/>
    <n v="2016"/>
    <s v="November"/>
    <n v="28"/>
    <x v="1"/>
    <x v="321"/>
    <x v="321"/>
    <x v="1"/>
    <s v="United States"/>
    <s v="Palm Coast"/>
    <s v="Florida"/>
    <n v="32137"/>
    <x v="0"/>
    <x v="863"/>
    <x v="1"/>
    <x v="8"/>
    <x v="857"/>
    <n v="7.4340000000000011"/>
    <n v="6"/>
    <n v="0.7"/>
    <n v="-5.6993999999999971"/>
  </r>
  <r>
    <x v="2850"/>
    <s v="US-2016-128293"/>
    <d v="2016-06-02T00:00:00"/>
    <n v="2016"/>
    <s v="Juni"/>
    <n v="2"/>
    <x v="2"/>
    <x v="346"/>
    <x v="346"/>
    <x v="1"/>
    <s v="United States"/>
    <s v="Philadelphia"/>
    <s v="Pennsylvania"/>
    <n v="19120"/>
    <x v="3"/>
    <x v="459"/>
    <x v="1"/>
    <x v="4"/>
    <x v="460"/>
    <n v="64.784000000000006"/>
    <n v="1"/>
    <n v="0.2"/>
    <n v="-12.956800000000005"/>
  </r>
  <r>
    <x v="2851"/>
    <s v="CA-2017-107342"/>
    <d v="2017-12-17T00:00:00"/>
    <n v="2017"/>
    <s v="Desember"/>
    <n v="17"/>
    <x v="1"/>
    <x v="665"/>
    <x v="665"/>
    <x v="2"/>
    <s v="United States"/>
    <s v="Columbus"/>
    <s v="Indiana"/>
    <n v="47201"/>
    <x v="2"/>
    <x v="728"/>
    <x v="1"/>
    <x v="10"/>
    <x v="727"/>
    <n v="28.16"/>
    <n v="4"/>
    <n v="0"/>
    <n v="13.235199999999999"/>
  </r>
  <r>
    <x v="2852"/>
    <s v="CA-2016-136371"/>
    <d v="2016-03-19T00:00:00"/>
    <n v="2016"/>
    <s v="Maret"/>
    <n v="19"/>
    <x v="0"/>
    <x v="603"/>
    <x v="603"/>
    <x v="0"/>
    <s v="United States"/>
    <s v="Oceanside"/>
    <s v="New York"/>
    <n v="11572"/>
    <x v="3"/>
    <x v="1442"/>
    <x v="0"/>
    <x v="5"/>
    <x v="1430"/>
    <n v="14.98"/>
    <n v="1"/>
    <n v="0"/>
    <n v="6.8908000000000005"/>
  </r>
  <r>
    <x v="2853"/>
    <s v="CA-2016-136371"/>
    <d v="2016-03-19T00:00:00"/>
    <n v="2016"/>
    <s v="Maret"/>
    <n v="19"/>
    <x v="0"/>
    <x v="603"/>
    <x v="603"/>
    <x v="0"/>
    <s v="United States"/>
    <s v="Oceanside"/>
    <s v="New York"/>
    <n v="11572"/>
    <x v="3"/>
    <x v="534"/>
    <x v="0"/>
    <x v="5"/>
    <x v="534"/>
    <n v="20.32"/>
    <n v="4"/>
    <n v="0"/>
    <n v="6.9087999999999994"/>
  </r>
  <r>
    <x v="2854"/>
    <s v="CA-2017-137344"/>
    <d v="2017-08-20T00:00:00"/>
    <n v="2017"/>
    <s v="Agustus"/>
    <n v="20"/>
    <x v="3"/>
    <x v="613"/>
    <x v="613"/>
    <x v="1"/>
    <s v="United States"/>
    <s v="Franklin"/>
    <s v="Massachusetts"/>
    <n v="2038"/>
    <x v="3"/>
    <x v="1031"/>
    <x v="1"/>
    <x v="4"/>
    <x v="1022"/>
    <n v="40.29"/>
    <n v="3"/>
    <n v="0"/>
    <n v="10.475399999999999"/>
  </r>
  <r>
    <x v="2855"/>
    <s v="CA-2017-169810"/>
    <d v="2017-07-25T00:00:00"/>
    <n v="2017"/>
    <s v="Juli"/>
    <n v="25"/>
    <x v="1"/>
    <x v="181"/>
    <x v="181"/>
    <x v="0"/>
    <s v="United States"/>
    <s v="Sioux Falls"/>
    <s v="South Dakota"/>
    <n v="57103"/>
    <x v="2"/>
    <x v="1387"/>
    <x v="1"/>
    <x v="2"/>
    <x v="1373"/>
    <n v="20.23"/>
    <n v="7"/>
    <n v="0"/>
    <n v="9.5081000000000007"/>
  </r>
  <r>
    <x v="2856"/>
    <s v="CA-2016-128594"/>
    <d v="2016-08-26T00:00:00"/>
    <n v="2016"/>
    <s v="Agustus"/>
    <n v="26"/>
    <x v="2"/>
    <x v="137"/>
    <x v="137"/>
    <x v="1"/>
    <s v="United States"/>
    <s v="San Diego"/>
    <s v="California"/>
    <n v="92037"/>
    <x v="1"/>
    <x v="445"/>
    <x v="0"/>
    <x v="1"/>
    <x v="445"/>
    <n v="1603.1360000000002"/>
    <n v="4"/>
    <n v="0.2"/>
    <n v="100.19599999999997"/>
  </r>
  <r>
    <x v="2857"/>
    <s v="CA-2016-154690"/>
    <d v="2016-08-15T00:00:00"/>
    <n v="2016"/>
    <s v="Agustus"/>
    <n v="15"/>
    <x v="0"/>
    <x v="666"/>
    <x v="666"/>
    <x v="0"/>
    <s v="United States"/>
    <s v="Fayetteville"/>
    <s v="North Carolina"/>
    <n v="28314"/>
    <x v="0"/>
    <x v="1153"/>
    <x v="0"/>
    <x v="1"/>
    <x v="1141"/>
    <n v="225.29600000000002"/>
    <n v="2"/>
    <n v="0.2"/>
    <n v="22.529599999999995"/>
  </r>
  <r>
    <x v="2858"/>
    <s v="CA-2017-138975"/>
    <d v="2017-05-19T00:00:00"/>
    <n v="2017"/>
    <s v="Mei"/>
    <n v="19"/>
    <x v="1"/>
    <x v="618"/>
    <x v="618"/>
    <x v="0"/>
    <s v="United States"/>
    <s v="Atlanta"/>
    <s v="Georgia"/>
    <n v="30318"/>
    <x v="0"/>
    <x v="658"/>
    <x v="2"/>
    <x v="11"/>
    <x v="658"/>
    <n v="67.8"/>
    <n v="4"/>
    <n v="0"/>
    <n v="4.0679999999999978"/>
  </r>
  <r>
    <x v="2859"/>
    <s v="CA-2017-138975"/>
    <d v="2017-05-19T00:00:00"/>
    <n v="2017"/>
    <s v="Mei"/>
    <n v="19"/>
    <x v="1"/>
    <x v="618"/>
    <x v="618"/>
    <x v="0"/>
    <s v="United States"/>
    <s v="Atlanta"/>
    <s v="Georgia"/>
    <n v="30318"/>
    <x v="0"/>
    <x v="1443"/>
    <x v="2"/>
    <x v="7"/>
    <x v="1431"/>
    <n v="377.96999999999997"/>
    <n v="3"/>
    <n v="0"/>
    <n v="98.272200000000012"/>
  </r>
  <r>
    <x v="2860"/>
    <s v="CA-2017-138975"/>
    <d v="2017-05-19T00:00:00"/>
    <n v="2017"/>
    <s v="Mei"/>
    <n v="19"/>
    <x v="1"/>
    <x v="618"/>
    <x v="618"/>
    <x v="0"/>
    <s v="United States"/>
    <s v="Atlanta"/>
    <s v="Georgia"/>
    <n v="30318"/>
    <x v="0"/>
    <x v="199"/>
    <x v="0"/>
    <x v="0"/>
    <x v="200"/>
    <n v="1628.82"/>
    <n v="9"/>
    <n v="0"/>
    <n v="374.62859999999989"/>
  </r>
  <r>
    <x v="2861"/>
    <s v="CA-2017-138975"/>
    <d v="2017-05-19T00:00:00"/>
    <n v="2017"/>
    <s v="Mei"/>
    <n v="19"/>
    <x v="1"/>
    <x v="618"/>
    <x v="618"/>
    <x v="0"/>
    <s v="United States"/>
    <s v="Atlanta"/>
    <s v="Georgia"/>
    <n v="30318"/>
    <x v="0"/>
    <x v="839"/>
    <x v="1"/>
    <x v="10"/>
    <x v="833"/>
    <n v="286.93"/>
    <n v="7"/>
    <n v="0"/>
    <n v="140.59569999999999"/>
  </r>
  <r>
    <x v="2862"/>
    <s v="CA-2017-106537"/>
    <d v="2017-08-12T00:00:00"/>
    <n v="2017"/>
    <s v="Agustus"/>
    <n v="12"/>
    <x v="1"/>
    <x v="302"/>
    <x v="302"/>
    <x v="0"/>
    <s v="United States"/>
    <s v="Orlando"/>
    <s v="Florida"/>
    <n v="32839"/>
    <x v="0"/>
    <x v="1396"/>
    <x v="1"/>
    <x v="10"/>
    <x v="1383"/>
    <n v="20.736000000000004"/>
    <n v="4"/>
    <n v="0.2"/>
    <n v="7.2576000000000001"/>
  </r>
  <r>
    <x v="2863"/>
    <s v="US-2017-103828"/>
    <d v="2017-08-13T00:00:00"/>
    <n v="2017"/>
    <s v="Agustus"/>
    <n v="13"/>
    <x v="3"/>
    <x v="271"/>
    <x v="271"/>
    <x v="0"/>
    <s v="United States"/>
    <s v="San Francisco"/>
    <s v="California"/>
    <n v="94122"/>
    <x v="1"/>
    <x v="470"/>
    <x v="1"/>
    <x v="4"/>
    <x v="471"/>
    <n v="31.44"/>
    <n v="3"/>
    <n v="0"/>
    <n v="8.4888000000000012"/>
  </r>
  <r>
    <x v="2864"/>
    <s v="US-2017-103828"/>
    <d v="2017-08-13T00:00:00"/>
    <n v="2017"/>
    <s v="Agustus"/>
    <n v="13"/>
    <x v="3"/>
    <x v="271"/>
    <x v="271"/>
    <x v="0"/>
    <s v="United States"/>
    <s v="San Francisco"/>
    <s v="California"/>
    <n v="94122"/>
    <x v="1"/>
    <x v="360"/>
    <x v="1"/>
    <x v="9"/>
    <x v="360"/>
    <n v="83.79"/>
    <n v="7"/>
    <n v="0"/>
    <n v="22.623299999999997"/>
  </r>
  <r>
    <x v="2865"/>
    <s v="US-2017-103828"/>
    <d v="2017-08-13T00:00:00"/>
    <n v="2017"/>
    <s v="Agustus"/>
    <n v="13"/>
    <x v="3"/>
    <x v="271"/>
    <x v="271"/>
    <x v="0"/>
    <s v="United States"/>
    <s v="San Francisco"/>
    <s v="California"/>
    <n v="94122"/>
    <x v="1"/>
    <x v="397"/>
    <x v="1"/>
    <x v="6"/>
    <x v="398"/>
    <n v="59.519999999999996"/>
    <n v="3"/>
    <n v="0"/>
    <n v="15.475200000000001"/>
  </r>
  <r>
    <x v="2866"/>
    <s v="US-2017-103828"/>
    <d v="2017-08-13T00:00:00"/>
    <n v="2017"/>
    <s v="Agustus"/>
    <n v="13"/>
    <x v="3"/>
    <x v="271"/>
    <x v="271"/>
    <x v="0"/>
    <s v="United States"/>
    <s v="San Francisco"/>
    <s v="California"/>
    <n v="94122"/>
    <x v="1"/>
    <x v="1444"/>
    <x v="1"/>
    <x v="14"/>
    <x v="327"/>
    <n v="31.92"/>
    <n v="4"/>
    <n v="0"/>
    <n v="9.2567999999999984"/>
  </r>
  <r>
    <x v="2867"/>
    <s v="CA-2016-115588"/>
    <d v="2016-11-10T00:00:00"/>
    <n v="2016"/>
    <s v="November"/>
    <n v="10"/>
    <x v="0"/>
    <x v="314"/>
    <x v="314"/>
    <x v="0"/>
    <s v="United States"/>
    <s v="Toledo"/>
    <s v="Ohio"/>
    <n v="43615"/>
    <x v="3"/>
    <x v="327"/>
    <x v="1"/>
    <x v="14"/>
    <x v="327"/>
    <n v="14.720000000000002"/>
    <n v="5"/>
    <n v="0.2"/>
    <n v="-3.3120000000000012"/>
  </r>
  <r>
    <x v="2868"/>
    <s v="CA-2016-115588"/>
    <d v="2016-11-10T00:00:00"/>
    <n v="2016"/>
    <s v="November"/>
    <n v="10"/>
    <x v="0"/>
    <x v="314"/>
    <x v="314"/>
    <x v="0"/>
    <s v="United States"/>
    <s v="Toledo"/>
    <s v="Ohio"/>
    <n v="43615"/>
    <x v="3"/>
    <x v="720"/>
    <x v="1"/>
    <x v="4"/>
    <x v="719"/>
    <n v="38.975999999999999"/>
    <n v="3"/>
    <n v="0.2"/>
    <n v="-2.4359999999999999"/>
  </r>
  <r>
    <x v="2869"/>
    <s v="CA-2017-143861"/>
    <d v="2017-06-12T00:00:00"/>
    <n v="2017"/>
    <s v="Juni"/>
    <n v="12"/>
    <x v="1"/>
    <x v="62"/>
    <x v="62"/>
    <x v="0"/>
    <s v="United States"/>
    <s v="Saint Petersburg"/>
    <s v="Florida"/>
    <n v="33710"/>
    <x v="0"/>
    <x v="1445"/>
    <x v="0"/>
    <x v="5"/>
    <x v="1432"/>
    <n v="17.088000000000001"/>
    <n v="2"/>
    <n v="0.2"/>
    <n v="1.0679999999999996"/>
  </r>
  <r>
    <x v="2870"/>
    <s v="CA-2014-148040"/>
    <d v="2014-03-22T00:00:00"/>
    <n v="2014"/>
    <s v="Maret"/>
    <n v="22"/>
    <x v="1"/>
    <x v="667"/>
    <x v="667"/>
    <x v="1"/>
    <s v="United States"/>
    <s v="Tucson"/>
    <s v="Arizona"/>
    <n v="85705"/>
    <x v="1"/>
    <x v="1323"/>
    <x v="1"/>
    <x v="10"/>
    <x v="1309"/>
    <n v="74.352000000000004"/>
    <n v="3"/>
    <n v="0.2"/>
    <n v="23.234999999999992"/>
  </r>
  <r>
    <x v="2871"/>
    <s v="CA-2014-148040"/>
    <d v="2014-03-22T00:00:00"/>
    <n v="2014"/>
    <s v="Maret"/>
    <n v="22"/>
    <x v="1"/>
    <x v="667"/>
    <x v="667"/>
    <x v="1"/>
    <s v="United States"/>
    <s v="Tucson"/>
    <s v="Arizona"/>
    <n v="85705"/>
    <x v="1"/>
    <x v="541"/>
    <x v="0"/>
    <x v="1"/>
    <x v="541"/>
    <n v="314.35199999999998"/>
    <n v="3"/>
    <n v="0.2"/>
    <n v="-35.36460000000001"/>
  </r>
  <r>
    <x v="2872"/>
    <s v="CA-2017-135167"/>
    <d v="2017-06-15T00:00:00"/>
    <n v="2017"/>
    <s v="Juni"/>
    <n v="15"/>
    <x v="1"/>
    <x v="561"/>
    <x v="561"/>
    <x v="0"/>
    <s v="United States"/>
    <s v="Los Angeles"/>
    <s v="California"/>
    <n v="90036"/>
    <x v="1"/>
    <x v="319"/>
    <x v="1"/>
    <x v="6"/>
    <x v="319"/>
    <n v="4.26"/>
    <n v="1"/>
    <n v="0"/>
    <n v="1.7465999999999999"/>
  </r>
  <r>
    <x v="2873"/>
    <s v="CA-2017-137022"/>
    <d v="2017-11-16T00:00:00"/>
    <n v="2017"/>
    <s v="November"/>
    <n v="16"/>
    <x v="1"/>
    <x v="349"/>
    <x v="349"/>
    <x v="0"/>
    <s v="United States"/>
    <s v="San Diego"/>
    <s v="California"/>
    <n v="92105"/>
    <x v="1"/>
    <x v="537"/>
    <x v="1"/>
    <x v="4"/>
    <x v="537"/>
    <n v="811.28"/>
    <n v="8"/>
    <n v="0"/>
    <n v="24.338399999999979"/>
  </r>
  <r>
    <x v="2874"/>
    <s v="US-2017-102638"/>
    <d v="2017-12-29T00:00:00"/>
    <n v="2017"/>
    <s v="Desember"/>
    <n v="29"/>
    <x v="2"/>
    <x v="266"/>
    <x v="266"/>
    <x v="0"/>
    <s v="United States"/>
    <s v="New York City"/>
    <s v="New York"/>
    <n v="10035"/>
    <x v="3"/>
    <x v="131"/>
    <x v="1"/>
    <x v="13"/>
    <x v="132"/>
    <n v="6.0299999999999994"/>
    <n v="3"/>
    <n v="0"/>
    <n v="2.9546999999999999"/>
  </r>
  <r>
    <x v="2875"/>
    <s v="US-2016-167339"/>
    <d v="2016-01-21T00:00:00"/>
    <n v="2016"/>
    <s v="Januari"/>
    <n v="21"/>
    <x v="0"/>
    <x v="143"/>
    <x v="143"/>
    <x v="0"/>
    <s v="United States"/>
    <s v="San Diego"/>
    <s v="California"/>
    <n v="92037"/>
    <x v="1"/>
    <x v="992"/>
    <x v="0"/>
    <x v="1"/>
    <x v="984"/>
    <n v="153.56800000000001"/>
    <n v="2"/>
    <n v="0.2"/>
    <n v="-5.758800000000015"/>
  </r>
  <r>
    <x v="2876"/>
    <s v="US-2016-167339"/>
    <d v="2016-01-21T00:00:00"/>
    <n v="2016"/>
    <s v="Januari"/>
    <n v="21"/>
    <x v="0"/>
    <x v="143"/>
    <x v="143"/>
    <x v="0"/>
    <s v="United States"/>
    <s v="San Diego"/>
    <s v="California"/>
    <n v="92037"/>
    <x v="1"/>
    <x v="323"/>
    <x v="0"/>
    <x v="1"/>
    <x v="323"/>
    <n v="1013.4879999999999"/>
    <n v="7"/>
    <n v="0.2"/>
    <n v="76.011600000000016"/>
  </r>
  <r>
    <x v="2877"/>
    <s v="CA-2016-152072"/>
    <d v="2016-01-15T00:00:00"/>
    <n v="2016"/>
    <s v="Januari"/>
    <n v="15"/>
    <x v="1"/>
    <x v="656"/>
    <x v="656"/>
    <x v="2"/>
    <s v="United States"/>
    <s v="Westfield"/>
    <s v="New Jersey"/>
    <n v="7090"/>
    <x v="3"/>
    <x v="1249"/>
    <x v="1"/>
    <x v="12"/>
    <x v="1233"/>
    <n v="52.34"/>
    <n v="2"/>
    <n v="0"/>
    <n v="24.599800000000002"/>
  </r>
  <r>
    <x v="2878"/>
    <s v="CA-2016-152072"/>
    <d v="2016-01-15T00:00:00"/>
    <n v="2016"/>
    <s v="Januari"/>
    <n v="15"/>
    <x v="1"/>
    <x v="656"/>
    <x v="656"/>
    <x v="2"/>
    <s v="United States"/>
    <s v="Westfield"/>
    <s v="New Jersey"/>
    <n v="7090"/>
    <x v="3"/>
    <x v="372"/>
    <x v="1"/>
    <x v="6"/>
    <x v="373"/>
    <n v="4.66"/>
    <n v="2"/>
    <n v="0"/>
    <n v="1.3513999999999995"/>
  </r>
  <r>
    <x v="2879"/>
    <s v="CA-2016-152072"/>
    <d v="2016-01-15T00:00:00"/>
    <n v="2016"/>
    <s v="Januari"/>
    <n v="15"/>
    <x v="1"/>
    <x v="656"/>
    <x v="656"/>
    <x v="2"/>
    <s v="United States"/>
    <s v="Westfield"/>
    <s v="New Jersey"/>
    <n v="7090"/>
    <x v="3"/>
    <x v="106"/>
    <x v="2"/>
    <x v="11"/>
    <x v="106"/>
    <n v="254.96999999999997"/>
    <n v="3"/>
    <n v="0"/>
    <n v="91.789199999999994"/>
  </r>
  <r>
    <x v="2880"/>
    <s v="CA-2016-102932"/>
    <d v="2016-09-19T00:00:00"/>
    <n v="2016"/>
    <s v="September"/>
    <n v="19"/>
    <x v="0"/>
    <x v="174"/>
    <x v="174"/>
    <x v="2"/>
    <s v="United States"/>
    <s v="Orange"/>
    <s v="New Jersey"/>
    <n v="7050"/>
    <x v="3"/>
    <x v="15"/>
    <x v="1"/>
    <x v="8"/>
    <x v="15"/>
    <n v="25.44"/>
    <n v="6"/>
    <n v="0"/>
    <n v="12.72"/>
  </r>
  <r>
    <x v="2881"/>
    <s v="CA-2016-102932"/>
    <d v="2016-09-19T00:00:00"/>
    <n v="2016"/>
    <s v="September"/>
    <n v="19"/>
    <x v="0"/>
    <x v="174"/>
    <x v="174"/>
    <x v="2"/>
    <s v="United States"/>
    <s v="Orange"/>
    <s v="New Jersey"/>
    <n v="7050"/>
    <x v="3"/>
    <x v="660"/>
    <x v="1"/>
    <x v="14"/>
    <x v="660"/>
    <n v="27.93"/>
    <n v="3"/>
    <n v="0"/>
    <n v="8.0996999999999986"/>
  </r>
  <r>
    <x v="2882"/>
    <s v="CA-2014-165540"/>
    <d v="2014-02-21T00:00:00"/>
    <n v="2014"/>
    <s v="Februari"/>
    <n v="21"/>
    <x v="1"/>
    <x v="612"/>
    <x v="612"/>
    <x v="0"/>
    <s v="United States"/>
    <s v="Woodstock"/>
    <s v="Illinois"/>
    <n v="60098"/>
    <x v="2"/>
    <x v="608"/>
    <x v="1"/>
    <x v="8"/>
    <x v="608"/>
    <n v="8.8499999999999979"/>
    <n v="5"/>
    <n v="0.8"/>
    <n v="-13.717499999999998"/>
  </r>
  <r>
    <x v="2883"/>
    <s v="CA-2016-130799"/>
    <d v="2016-11-11T00:00:00"/>
    <n v="2016"/>
    <s v="November"/>
    <n v="11"/>
    <x v="0"/>
    <x v="318"/>
    <x v="318"/>
    <x v="0"/>
    <s v="United States"/>
    <s v="San Francisco"/>
    <s v="California"/>
    <n v="94110"/>
    <x v="1"/>
    <x v="852"/>
    <x v="0"/>
    <x v="5"/>
    <x v="845"/>
    <n v="6.96"/>
    <n v="4"/>
    <n v="0"/>
    <n v="2.2271999999999998"/>
  </r>
  <r>
    <x v="2884"/>
    <s v="CA-2016-164483"/>
    <d v="2016-01-30T00:00:00"/>
    <n v="2016"/>
    <s v="Januari"/>
    <n v="30"/>
    <x v="1"/>
    <x v="223"/>
    <x v="223"/>
    <x v="0"/>
    <s v="United States"/>
    <s v="San Francisco"/>
    <s v="California"/>
    <n v="94122"/>
    <x v="1"/>
    <x v="634"/>
    <x v="1"/>
    <x v="8"/>
    <x v="634"/>
    <n v="17.456"/>
    <n v="2"/>
    <n v="0.2"/>
    <n v="5.8914"/>
  </r>
  <r>
    <x v="2885"/>
    <s v="US-2016-159856"/>
    <d v="2016-10-18T00:00:00"/>
    <n v="2016"/>
    <s v="Oktober"/>
    <n v="18"/>
    <x v="1"/>
    <x v="212"/>
    <x v="212"/>
    <x v="0"/>
    <s v="United States"/>
    <s v="Tempe"/>
    <s v="Arizona"/>
    <n v="85281"/>
    <x v="1"/>
    <x v="389"/>
    <x v="0"/>
    <x v="1"/>
    <x v="390"/>
    <n v="307.92"/>
    <n v="5"/>
    <n v="0.2"/>
    <n v="-34.64100000000002"/>
  </r>
  <r>
    <x v="2886"/>
    <s v="CA-2017-102099"/>
    <d v="2017-12-18T00:00:00"/>
    <n v="2017"/>
    <s v="Desember"/>
    <n v="18"/>
    <x v="2"/>
    <x v="212"/>
    <x v="212"/>
    <x v="0"/>
    <s v="United States"/>
    <s v="Los Angeles"/>
    <s v="California"/>
    <n v="90008"/>
    <x v="1"/>
    <x v="453"/>
    <x v="1"/>
    <x v="6"/>
    <x v="454"/>
    <n v="6.63"/>
    <n v="3"/>
    <n v="0"/>
    <n v="1.7901"/>
  </r>
  <r>
    <x v="2887"/>
    <s v="CA-2017-102099"/>
    <d v="2017-12-18T00:00:00"/>
    <n v="2017"/>
    <s v="Desember"/>
    <n v="18"/>
    <x v="2"/>
    <x v="212"/>
    <x v="212"/>
    <x v="0"/>
    <s v="United States"/>
    <s v="Los Angeles"/>
    <s v="California"/>
    <n v="90008"/>
    <x v="1"/>
    <x v="860"/>
    <x v="1"/>
    <x v="10"/>
    <x v="854"/>
    <n v="12.96"/>
    <n v="2"/>
    <n v="0"/>
    <n v="6.2208000000000006"/>
  </r>
  <r>
    <x v="2888"/>
    <s v="CA-2017-102099"/>
    <d v="2017-12-18T00:00:00"/>
    <n v="2017"/>
    <s v="Desember"/>
    <n v="18"/>
    <x v="2"/>
    <x v="212"/>
    <x v="212"/>
    <x v="0"/>
    <s v="United States"/>
    <s v="Los Angeles"/>
    <s v="California"/>
    <n v="90008"/>
    <x v="1"/>
    <x v="730"/>
    <x v="1"/>
    <x v="10"/>
    <x v="729"/>
    <n v="32.400000000000006"/>
    <n v="5"/>
    <n v="0"/>
    <n v="15.552000000000001"/>
  </r>
  <r>
    <x v="2889"/>
    <s v="CA-2017-164049"/>
    <d v="2017-11-02T00:00:00"/>
    <n v="2017"/>
    <s v="November"/>
    <n v="2"/>
    <x v="1"/>
    <x v="175"/>
    <x v="175"/>
    <x v="1"/>
    <s v="United States"/>
    <s v="Seattle"/>
    <s v="Washington"/>
    <n v="98105"/>
    <x v="1"/>
    <x v="1446"/>
    <x v="1"/>
    <x v="10"/>
    <x v="1433"/>
    <n v="23.849999999999998"/>
    <n v="5"/>
    <n v="0"/>
    <n v="10.732499999999998"/>
  </r>
  <r>
    <x v="2890"/>
    <s v="CA-2014-142727"/>
    <d v="2014-04-29T00:00:00"/>
    <n v="2014"/>
    <s v="April"/>
    <n v="29"/>
    <x v="0"/>
    <x v="668"/>
    <x v="668"/>
    <x v="0"/>
    <s v="United States"/>
    <s v="Lake Charles"/>
    <s v="Louisiana"/>
    <n v="70601"/>
    <x v="0"/>
    <x v="792"/>
    <x v="0"/>
    <x v="1"/>
    <x v="790"/>
    <n v="51.96"/>
    <n v="2"/>
    <n v="0"/>
    <n v="12.990000000000002"/>
  </r>
  <r>
    <x v="2891"/>
    <s v="CA-2014-142727"/>
    <d v="2014-04-29T00:00:00"/>
    <n v="2014"/>
    <s v="April"/>
    <n v="29"/>
    <x v="0"/>
    <x v="668"/>
    <x v="668"/>
    <x v="0"/>
    <s v="United States"/>
    <s v="Lake Charles"/>
    <s v="Louisiana"/>
    <n v="70601"/>
    <x v="0"/>
    <x v="952"/>
    <x v="1"/>
    <x v="8"/>
    <x v="945"/>
    <n v="17.940000000000001"/>
    <n v="3"/>
    <n v="0"/>
    <n v="8.6112000000000002"/>
  </r>
  <r>
    <x v="2892"/>
    <s v="CA-2017-139913"/>
    <d v="2017-10-23T00:00:00"/>
    <n v="2017"/>
    <s v="Oktober"/>
    <n v="23"/>
    <x v="1"/>
    <x v="36"/>
    <x v="36"/>
    <x v="1"/>
    <s v="United States"/>
    <s v="Rochester"/>
    <s v="New York"/>
    <n v="14609"/>
    <x v="3"/>
    <x v="1447"/>
    <x v="1"/>
    <x v="10"/>
    <x v="1434"/>
    <n v="11.56"/>
    <n v="2"/>
    <n v="0"/>
    <n v="5.6644000000000005"/>
  </r>
  <r>
    <x v="2893"/>
    <s v="CA-2017-139913"/>
    <d v="2017-10-23T00:00:00"/>
    <n v="2017"/>
    <s v="Oktober"/>
    <n v="23"/>
    <x v="1"/>
    <x v="36"/>
    <x v="36"/>
    <x v="1"/>
    <s v="United States"/>
    <s v="Rochester"/>
    <s v="New York"/>
    <n v="14609"/>
    <x v="3"/>
    <x v="218"/>
    <x v="1"/>
    <x v="10"/>
    <x v="219"/>
    <n v="26.400000000000002"/>
    <n v="5"/>
    <n v="0"/>
    <n v="11.879999999999999"/>
  </r>
  <r>
    <x v="2894"/>
    <s v="CA-2017-139913"/>
    <d v="2017-10-23T00:00:00"/>
    <n v="2017"/>
    <s v="Oktober"/>
    <n v="23"/>
    <x v="1"/>
    <x v="36"/>
    <x v="36"/>
    <x v="1"/>
    <s v="United States"/>
    <s v="Rochester"/>
    <s v="New York"/>
    <n v="14609"/>
    <x v="3"/>
    <x v="1448"/>
    <x v="0"/>
    <x v="5"/>
    <x v="1435"/>
    <n v="69.08"/>
    <n v="11"/>
    <n v="0"/>
    <n v="29.013600000000004"/>
  </r>
  <r>
    <x v="2895"/>
    <s v="CA-2017-139913"/>
    <d v="2017-10-23T00:00:00"/>
    <n v="2017"/>
    <s v="Oktober"/>
    <n v="23"/>
    <x v="1"/>
    <x v="36"/>
    <x v="36"/>
    <x v="1"/>
    <s v="United States"/>
    <s v="Rochester"/>
    <s v="New York"/>
    <n v="14609"/>
    <x v="3"/>
    <x v="179"/>
    <x v="2"/>
    <x v="7"/>
    <x v="180"/>
    <n v="35.880000000000003"/>
    <n v="3"/>
    <n v="0"/>
    <n v="10.046400000000002"/>
  </r>
  <r>
    <x v="2896"/>
    <s v="CA-2014-169033"/>
    <d v="2014-03-30T00:00:00"/>
    <n v="2014"/>
    <s v="Maret"/>
    <n v="30"/>
    <x v="1"/>
    <x v="27"/>
    <x v="27"/>
    <x v="0"/>
    <s v="United States"/>
    <s v="Long Beach"/>
    <s v="New York"/>
    <n v="11561"/>
    <x v="3"/>
    <x v="1068"/>
    <x v="1"/>
    <x v="6"/>
    <x v="1057"/>
    <n v="49.65"/>
    <n v="5"/>
    <n v="0"/>
    <n v="20.853000000000002"/>
  </r>
  <r>
    <x v="2897"/>
    <s v="US-2016-164630"/>
    <d v="2016-01-04T00:00:00"/>
    <n v="2016"/>
    <s v="Januari"/>
    <n v="4"/>
    <x v="1"/>
    <x v="424"/>
    <x v="424"/>
    <x v="1"/>
    <s v="United States"/>
    <s v="Charlotte"/>
    <s v="North Carolina"/>
    <n v="28205"/>
    <x v="0"/>
    <x v="1327"/>
    <x v="2"/>
    <x v="16"/>
    <x v="1313"/>
    <n v="959.96800000000007"/>
    <n v="4"/>
    <n v="0.2"/>
    <n v="119.99599999999992"/>
  </r>
  <r>
    <x v="2898"/>
    <s v="US-2015-114839"/>
    <d v="2015-04-26T00:00:00"/>
    <n v="2015"/>
    <s v="April"/>
    <n v="26"/>
    <x v="1"/>
    <x v="617"/>
    <x v="617"/>
    <x v="0"/>
    <s v="United States"/>
    <s v="Houston"/>
    <s v="Texas"/>
    <n v="77036"/>
    <x v="2"/>
    <x v="284"/>
    <x v="0"/>
    <x v="1"/>
    <x v="284"/>
    <n v="408.42200000000003"/>
    <n v="2"/>
    <n v="0.3"/>
    <n v="-5.8346000000000231"/>
  </r>
  <r>
    <x v="2899"/>
    <s v="CA-2015-166464"/>
    <d v="2015-09-12T00:00:00"/>
    <n v="2015"/>
    <s v="September"/>
    <n v="12"/>
    <x v="1"/>
    <x v="38"/>
    <x v="38"/>
    <x v="0"/>
    <s v="United States"/>
    <s v="New York City"/>
    <s v="New York"/>
    <n v="10035"/>
    <x v="3"/>
    <x v="1327"/>
    <x v="2"/>
    <x v="16"/>
    <x v="1313"/>
    <n v="479.98400000000004"/>
    <n v="2"/>
    <n v="0.2"/>
    <n v="59.997999999999962"/>
  </r>
  <r>
    <x v="2900"/>
    <s v="CA-2015-166464"/>
    <d v="2015-09-12T00:00:00"/>
    <n v="2015"/>
    <s v="September"/>
    <n v="12"/>
    <x v="1"/>
    <x v="38"/>
    <x v="38"/>
    <x v="0"/>
    <s v="United States"/>
    <s v="New York City"/>
    <s v="New York"/>
    <n v="10035"/>
    <x v="3"/>
    <x v="395"/>
    <x v="1"/>
    <x v="2"/>
    <x v="396"/>
    <n v="12.6"/>
    <n v="4"/>
    <n v="0"/>
    <n v="6.048"/>
  </r>
  <r>
    <x v="2901"/>
    <s v="CA-2017-124898"/>
    <d v="2017-09-11T00:00:00"/>
    <n v="2017"/>
    <s v="September"/>
    <n v="11"/>
    <x v="1"/>
    <x v="626"/>
    <x v="626"/>
    <x v="2"/>
    <s v="United States"/>
    <s v="Columbus"/>
    <s v="Georgia"/>
    <n v="31907"/>
    <x v="0"/>
    <x v="779"/>
    <x v="1"/>
    <x v="10"/>
    <x v="778"/>
    <n v="184.66"/>
    <n v="7"/>
    <n v="0"/>
    <n v="84.943599999999989"/>
  </r>
  <r>
    <x v="2902"/>
    <s v="CA-2016-164035"/>
    <d v="2016-06-12T00:00:00"/>
    <n v="2016"/>
    <s v="Juni"/>
    <n v="12"/>
    <x v="1"/>
    <x v="257"/>
    <x v="257"/>
    <x v="0"/>
    <s v="United States"/>
    <s v="Chicago"/>
    <s v="Illinois"/>
    <n v="60610"/>
    <x v="2"/>
    <x v="1215"/>
    <x v="1"/>
    <x v="10"/>
    <x v="1199"/>
    <n v="23.120000000000005"/>
    <n v="5"/>
    <n v="0.2"/>
    <n v="8.3810000000000002"/>
  </r>
  <r>
    <x v="2903"/>
    <s v="CA-2016-153577"/>
    <d v="2016-06-27T00:00:00"/>
    <n v="2016"/>
    <s v="Juni"/>
    <n v="27"/>
    <x v="1"/>
    <x v="542"/>
    <x v="542"/>
    <x v="1"/>
    <s v="United States"/>
    <s v="Highland Park"/>
    <s v="Illinois"/>
    <n v="60035"/>
    <x v="2"/>
    <x v="1070"/>
    <x v="1"/>
    <x v="10"/>
    <x v="1059"/>
    <n v="37.463999999999999"/>
    <n v="7"/>
    <n v="0.2"/>
    <n v="12.175799999999999"/>
  </r>
  <r>
    <x v="2904"/>
    <s v="CA-2016-153577"/>
    <d v="2016-06-27T00:00:00"/>
    <n v="2016"/>
    <s v="Juni"/>
    <n v="27"/>
    <x v="1"/>
    <x v="542"/>
    <x v="542"/>
    <x v="1"/>
    <s v="United States"/>
    <s v="Highland Park"/>
    <s v="Illinois"/>
    <n v="60035"/>
    <x v="2"/>
    <x v="1189"/>
    <x v="0"/>
    <x v="1"/>
    <x v="1175"/>
    <n v="539.65800000000002"/>
    <n v="3"/>
    <n v="0.3"/>
    <n v="-7.7094000000001017"/>
  </r>
  <r>
    <x v="2905"/>
    <s v="CA-2014-127586"/>
    <d v="2014-09-26T00:00:00"/>
    <n v="2014"/>
    <s v="September"/>
    <n v="26"/>
    <x v="1"/>
    <x v="37"/>
    <x v="37"/>
    <x v="2"/>
    <s v="United States"/>
    <s v="Seattle"/>
    <s v="Washington"/>
    <n v="98115"/>
    <x v="1"/>
    <x v="1449"/>
    <x v="1"/>
    <x v="4"/>
    <x v="1436"/>
    <n v="310.12"/>
    <n v="2"/>
    <n v="0"/>
    <n v="80.631200000000007"/>
  </r>
  <r>
    <x v="2906"/>
    <s v="CA-2017-121615"/>
    <d v="2017-11-03T00:00:00"/>
    <n v="2017"/>
    <s v="November"/>
    <n v="3"/>
    <x v="1"/>
    <x v="351"/>
    <x v="351"/>
    <x v="0"/>
    <s v="United States"/>
    <s v="Eagan"/>
    <s v="Minnesota"/>
    <n v="55122"/>
    <x v="2"/>
    <x v="1450"/>
    <x v="1"/>
    <x v="10"/>
    <x v="1437"/>
    <n v="8.56"/>
    <n v="2"/>
    <n v="0"/>
    <n v="3.8519999999999994"/>
  </r>
  <r>
    <x v="2907"/>
    <s v="CA-2017-121615"/>
    <d v="2017-11-03T00:00:00"/>
    <n v="2017"/>
    <s v="November"/>
    <n v="3"/>
    <x v="1"/>
    <x v="351"/>
    <x v="351"/>
    <x v="0"/>
    <s v="United States"/>
    <s v="Eagan"/>
    <s v="Minnesota"/>
    <n v="55122"/>
    <x v="2"/>
    <x v="470"/>
    <x v="1"/>
    <x v="4"/>
    <x v="471"/>
    <n v="52.400000000000006"/>
    <n v="5"/>
    <n v="0"/>
    <n v="14.148"/>
  </r>
  <r>
    <x v="2908"/>
    <s v="CA-2017-121615"/>
    <d v="2017-11-03T00:00:00"/>
    <n v="2017"/>
    <s v="November"/>
    <n v="3"/>
    <x v="1"/>
    <x v="351"/>
    <x v="351"/>
    <x v="0"/>
    <s v="United States"/>
    <s v="Eagan"/>
    <s v="Minnesota"/>
    <n v="55122"/>
    <x v="2"/>
    <x v="1140"/>
    <x v="1"/>
    <x v="2"/>
    <x v="1128"/>
    <n v="14.940000000000001"/>
    <n v="3"/>
    <n v="0"/>
    <n v="6.8723999999999998"/>
  </r>
  <r>
    <x v="2909"/>
    <s v="CA-2017-166415"/>
    <d v="2017-02-19T00:00:00"/>
    <n v="2017"/>
    <s v="Februari"/>
    <n v="19"/>
    <x v="1"/>
    <x v="250"/>
    <x v="250"/>
    <x v="0"/>
    <s v="United States"/>
    <s v="Seattle"/>
    <s v="Washington"/>
    <n v="98103"/>
    <x v="1"/>
    <x v="1028"/>
    <x v="1"/>
    <x v="13"/>
    <x v="1019"/>
    <n v="11.22"/>
    <n v="3"/>
    <n v="0"/>
    <n v="0.2244000000000006"/>
  </r>
  <r>
    <x v="2910"/>
    <s v="CA-2015-118444"/>
    <d v="2015-11-05T00:00:00"/>
    <n v="2015"/>
    <s v="November"/>
    <n v="5"/>
    <x v="1"/>
    <x v="104"/>
    <x v="104"/>
    <x v="0"/>
    <s v="United States"/>
    <s v="Coral Springs"/>
    <s v="Florida"/>
    <n v="33065"/>
    <x v="0"/>
    <x v="643"/>
    <x v="1"/>
    <x v="9"/>
    <x v="850"/>
    <n v="387.13600000000002"/>
    <n v="4"/>
    <n v="0.2"/>
    <n v="24.196000000000012"/>
  </r>
  <r>
    <x v="2911"/>
    <s v="CA-2014-113929"/>
    <d v="2014-06-16T00:00:00"/>
    <n v="2014"/>
    <s v="Juni"/>
    <n v="16"/>
    <x v="1"/>
    <x v="237"/>
    <x v="237"/>
    <x v="0"/>
    <s v="United States"/>
    <s v="Hempstead"/>
    <s v="New York"/>
    <n v="11550"/>
    <x v="3"/>
    <x v="1451"/>
    <x v="1"/>
    <x v="12"/>
    <x v="153"/>
    <n v="41.4"/>
    <n v="5"/>
    <n v="0"/>
    <n v="19.457999999999998"/>
  </r>
  <r>
    <x v="2912"/>
    <s v="CA-2014-113929"/>
    <d v="2014-06-16T00:00:00"/>
    <n v="2014"/>
    <s v="Juni"/>
    <n v="16"/>
    <x v="1"/>
    <x v="237"/>
    <x v="237"/>
    <x v="0"/>
    <s v="United States"/>
    <s v="Hempstead"/>
    <s v="New York"/>
    <n v="11550"/>
    <x v="3"/>
    <x v="1452"/>
    <x v="1"/>
    <x v="6"/>
    <x v="1438"/>
    <n v="35"/>
    <n v="4"/>
    <n v="0"/>
    <n v="10.499999999999996"/>
  </r>
  <r>
    <x v="2913"/>
    <s v="CA-2014-113929"/>
    <d v="2014-06-16T00:00:00"/>
    <n v="2014"/>
    <s v="Juni"/>
    <n v="16"/>
    <x v="1"/>
    <x v="237"/>
    <x v="237"/>
    <x v="0"/>
    <s v="United States"/>
    <s v="Hempstead"/>
    <s v="New York"/>
    <n v="11550"/>
    <x v="3"/>
    <x v="91"/>
    <x v="1"/>
    <x v="8"/>
    <x v="91"/>
    <n v="39.552000000000007"/>
    <n v="3"/>
    <n v="0.2"/>
    <n v="14.337599999999998"/>
  </r>
  <r>
    <x v="2914"/>
    <s v="CA-2015-134747"/>
    <d v="2015-10-12T00:00:00"/>
    <n v="2015"/>
    <s v="Oktober"/>
    <n v="12"/>
    <x v="0"/>
    <x v="351"/>
    <x v="351"/>
    <x v="0"/>
    <s v="United States"/>
    <s v="Noblesville"/>
    <s v="Indiana"/>
    <n v="46060"/>
    <x v="2"/>
    <x v="1409"/>
    <x v="2"/>
    <x v="7"/>
    <x v="1396"/>
    <n v="135.72"/>
    <n v="3"/>
    <n v="0"/>
    <n v="35.287199999999999"/>
  </r>
  <r>
    <x v="2915"/>
    <s v="CA-2015-134747"/>
    <d v="2015-10-12T00:00:00"/>
    <n v="2015"/>
    <s v="Oktober"/>
    <n v="12"/>
    <x v="0"/>
    <x v="351"/>
    <x v="351"/>
    <x v="0"/>
    <s v="United States"/>
    <s v="Noblesville"/>
    <s v="Indiana"/>
    <n v="46060"/>
    <x v="2"/>
    <x v="1375"/>
    <x v="1"/>
    <x v="8"/>
    <x v="1360"/>
    <n v="12.56"/>
    <n v="2"/>
    <n v="0"/>
    <n v="5.6519999999999992"/>
  </r>
  <r>
    <x v="2916"/>
    <s v="CA-2015-134747"/>
    <d v="2015-10-12T00:00:00"/>
    <n v="2015"/>
    <s v="Oktober"/>
    <n v="12"/>
    <x v="0"/>
    <x v="351"/>
    <x v="351"/>
    <x v="0"/>
    <s v="United States"/>
    <s v="Noblesville"/>
    <s v="Indiana"/>
    <n v="46060"/>
    <x v="2"/>
    <x v="984"/>
    <x v="2"/>
    <x v="7"/>
    <x v="977"/>
    <n v="263.95999999999998"/>
    <n v="4"/>
    <n v="0"/>
    <n v="71.269200000000012"/>
  </r>
  <r>
    <x v="2917"/>
    <s v="CA-2017-155047"/>
    <d v="2017-08-27T00:00:00"/>
    <n v="2017"/>
    <s v="Agustus"/>
    <n v="27"/>
    <x v="2"/>
    <x v="339"/>
    <x v="339"/>
    <x v="0"/>
    <s v="United States"/>
    <s v="Dallas"/>
    <s v="Texas"/>
    <n v="75220"/>
    <x v="2"/>
    <x v="1453"/>
    <x v="1"/>
    <x v="6"/>
    <x v="1439"/>
    <n v="5.9520000000000008"/>
    <n v="1"/>
    <n v="0.2"/>
    <n v="0.37200000000000011"/>
  </r>
  <r>
    <x v="2918"/>
    <s v="CA-2016-160129"/>
    <d v="2016-11-23T00:00:00"/>
    <n v="2016"/>
    <s v="November"/>
    <n v="23"/>
    <x v="3"/>
    <x v="624"/>
    <x v="624"/>
    <x v="1"/>
    <s v="United States"/>
    <s v="Philadelphia"/>
    <s v="Pennsylvania"/>
    <n v="19140"/>
    <x v="3"/>
    <x v="1432"/>
    <x v="1"/>
    <x v="13"/>
    <x v="1420"/>
    <n v="15.8"/>
    <n v="5"/>
    <n v="0.2"/>
    <n v="2.3699999999999983"/>
  </r>
  <r>
    <x v="2919"/>
    <s v="CA-2016-160129"/>
    <d v="2016-11-23T00:00:00"/>
    <n v="2016"/>
    <s v="November"/>
    <n v="23"/>
    <x v="3"/>
    <x v="624"/>
    <x v="624"/>
    <x v="1"/>
    <s v="United States"/>
    <s v="Philadelphia"/>
    <s v="Pennsylvania"/>
    <n v="19140"/>
    <x v="3"/>
    <x v="1104"/>
    <x v="0"/>
    <x v="5"/>
    <x v="1093"/>
    <n v="14.368000000000002"/>
    <n v="2"/>
    <n v="0.2"/>
    <n v="3.9512"/>
  </r>
  <r>
    <x v="2920"/>
    <s v="CA-2016-160129"/>
    <d v="2016-11-23T00:00:00"/>
    <n v="2016"/>
    <s v="November"/>
    <n v="23"/>
    <x v="3"/>
    <x v="624"/>
    <x v="624"/>
    <x v="1"/>
    <s v="United States"/>
    <s v="Philadelphia"/>
    <s v="Pennsylvania"/>
    <n v="19140"/>
    <x v="3"/>
    <x v="980"/>
    <x v="0"/>
    <x v="5"/>
    <x v="973"/>
    <n v="70.448000000000008"/>
    <n v="7"/>
    <n v="0.2"/>
    <n v="12.328399999999988"/>
  </r>
  <r>
    <x v="2921"/>
    <s v="CA-2017-164329"/>
    <d v="2017-01-30T00:00:00"/>
    <n v="2017"/>
    <s v="Januari"/>
    <n v="30"/>
    <x v="3"/>
    <x v="462"/>
    <x v="462"/>
    <x v="0"/>
    <s v="United States"/>
    <s v="San Francisco"/>
    <s v="California"/>
    <n v="94109"/>
    <x v="1"/>
    <x v="557"/>
    <x v="1"/>
    <x v="4"/>
    <x v="556"/>
    <n v="129.30000000000001"/>
    <n v="2"/>
    <n v="0"/>
    <n v="6.4649999999999892"/>
  </r>
  <r>
    <x v="2922"/>
    <s v="US-2015-141453"/>
    <d v="2015-11-30T00:00:00"/>
    <n v="2015"/>
    <s v="November"/>
    <n v="30"/>
    <x v="0"/>
    <x v="489"/>
    <x v="489"/>
    <x v="2"/>
    <s v="United States"/>
    <s v="Austin"/>
    <s v="Texas"/>
    <n v="78745"/>
    <x v="2"/>
    <x v="625"/>
    <x v="1"/>
    <x v="8"/>
    <x v="625"/>
    <n v="3.8819999999999988"/>
    <n v="3"/>
    <n v="0.8"/>
    <n v="-5.8230000000000004"/>
  </r>
  <r>
    <x v="2923"/>
    <s v="CA-2014-156993"/>
    <d v="2014-06-28T00:00:00"/>
    <n v="2014"/>
    <s v="Juni"/>
    <n v="28"/>
    <x v="1"/>
    <x v="338"/>
    <x v="338"/>
    <x v="1"/>
    <s v="United States"/>
    <s v="Detroit"/>
    <s v="Michigan"/>
    <n v="48234"/>
    <x v="2"/>
    <x v="829"/>
    <x v="1"/>
    <x v="13"/>
    <x v="128"/>
    <n v="6.08"/>
    <n v="1"/>
    <n v="0"/>
    <n v="3.04"/>
  </r>
  <r>
    <x v="2924"/>
    <s v="CA-2014-157721"/>
    <d v="2014-09-02T00:00:00"/>
    <n v="2014"/>
    <s v="September"/>
    <n v="2"/>
    <x v="2"/>
    <x v="594"/>
    <x v="594"/>
    <x v="0"/>
    <s v="United States"/>
    <s v="Watertown"/>
    <s v="New York"/>
    <n v="13601"/>
    <x v="3"/>
    <x v="941"/>
    <x v="1"/>
    <x v="9"/>
    <x v="934"/>
    <n v="19.899999999999999"/>
    <n v="1"/>
    <n v="0"/>
    <n v="8.9549999999999983"/>
  </r>
  <r>
    <x v="2925"/>
    <s v="CA-2014-157721"/>
    <d v="2014-09-02T00:00:00"/>
    <n v="2014"/>
    <s v="September"/>
    <n v="2"/>
    <x v="2"/>
    <x v="594"/>
    <x v="594"/>
    <x v="0"/>
    <s v="United States"/>
    <s v="Watertown"/>
    <s v="New York"/>
    <n v="13601"/>
    <x v="3"/>
    <x v="1454"/>
    <x v="0"/>
    <x v="5"/>
    <x v="1440"/>
    <n v="70.709999999999994"/>
    <n v="1"/>
    <n v="0"/>
    <n v="4.9496999999999929"/>
  </r>
  <r>
    <x v="2926"/>
    <s v="CA-2017-128629"/>
    <d v="2017-07-10T00:00:00"/>
    <n v="2017"/>
    <s v="Juli"/>
    <n v="10"/>
    <x v="0"/>
    <x v="669"/>
    <x v="669"/>
    <x v="0"/>
    <s v="United States"/>
    <s v="Columbus"/>
    <s v="Georgia"/>
    <n v="31907"/>
    <x v="0"/>
    <x v="1448"/>
    <x v="0"/>
    <x v="5"/>
    <x v="1435"/>
    <n v="18.84"/>
    <n v="3"/>
    <n v="0"/>
    <n v="7.9128000000000007"/>
  </r>
  <r>
    <x v="2927"/>
    <s v="CA-2017-158106"/>
    <d v="2017-06-04T00:00:00"/>
    <n v="2017"/>
    <s v="Juni"/>
    <n v="4"/>
    <x v="1"/>
    <x v="564"/>
    <x v="564"/>
    <x v="0"/>
    <s v="United States"/>
    <s v="Apple Valley"/>
    <s v="Minnesota"/>
    <n v="55124"/>
    <x v="2"/>
    <x v="826"/>
    <x v="1"/>
    <x v="6"/>
    <x v="822"/>
    <n v="8.64"/>
    <n v="3"/>
    <n v="0"/>
    <n v="2.5055999999999998"/>
  </r>
  <r>
    <x v="2928"/>
    <s v="US-2017-120390"/>
    <d v="2017-10-19T00:00:00"/>
    <n v="2017"/>
    <s v="Oktober"/>
    <n v="19"/>
    <x v="1"/>
    <x v="274"/>
    <x v="274"/>
    <x v="2"/>
    <s v="United States"/>
    <s v="Burlington"/>
    <s v="North Carolina"/>
    <n v="27217"/>
    <x v="0"/>
    <x v="316"/>
    <x v="1"/>
    <x v="8"/>
    <x v="316"/>
    <n v="1633.1880000000003"/>
    <n v="4"/>
    <n v="0.7"/>
    <n v="-1306.5504000000001"/>
  </r>
  <r>
    <x v="2929"/>
    <s v="CA-2017-143434"/>
    <d v="2017-11-18T00:00:00"/>
    <n v="2017"/>
    <s v="November"/>
    <n v="18"/>
    <x v="1"/>
    <x v="467"/>
    <x v="467"/>
    <x v="2"/>
    <s v="United States"/>
    <s v="Saginaw"/>
    <s v="Michigan"/>
    <n v="48601"/>
    <x v="2"/>
    <x v="627"/>
    <x v="0"/>
    <x v="5"/>
    <x v="627"/>
    <n v="19.760000000000002"/>
    <n v="4"/>
    <n v="0"/>
    <n v="8.2992000000000008"/>
  </r>
  <r>
    <x v="2930"/>
    <s v="CA-2015-168564"/>
    <d v="2015-08-08T00:00:00"/>
    <n v="2015"/>
    <s v="Agustus"/>
    <n v="8"/>
    <x v="3"/>
    <x v="627"/>
    <x v="627"/>
    <x v="0"/>
    <s v="United States"/>
    <s v="San Francisco"/>
    <s v="California"/>
    <n v="94109"/>
    <x v="1"/>
    <x v="925"/>
    <x v="1"/>
    <x v="8"/>
    <x v="917"/>
    <n v="6.6080000000000005"/>
    <n v="2"/>
    <n v="0.2"/>
    <n v="2.2302"/>
  </r>
  <r>
    <x v="2931"/>
    <s v="CA-2015-168564"/>
    <d v="2015-08-08T00:00:00"/>
    <n v="2015"/>
    <s v="Agustus"/>
    <n v="8"/>
    <x v="3"/>
    <x v="627"/>
    <x v="627"/>
    <x v="0"/>
    <s v="United States"/>
    <s v="San Francisco"/>
    <s v="California"/>
    <n v="94109"/>
    <x v="1"/>
    <x v="248"/>
    <x v="1"/>
    <x v="8"/>
    <x v="249"/>
    <n v="7.28"/>
    <n v="2"/>
    <n v="0.2"/>
    <n v="2.7299999999999995"/>
  </r>
  <r>
    <x v="2932"/>
    <s v="CA-2015-168564"/>
    <d v="2015-08-08T00:00:00"/>
    <n v="2015"/>
    <s v="Agustus"/>
    <n v="8"/>
    <x v="3"/>
    <x v="627"/>
    <x v="627"/>
    <x v="0"/>
    <s v="United States"/>
    <s v="San Francisco"/>
    <s v="California"/>
    <n v="94109"/>
    <x v="1"/>
    <x v="323"/>
    <x v="0"/>
    <x v="1"/>
    <x v="323"/>
    <n v="144.78399999999999"/>
    <n v="1"/>
    <n v="0.2"/>
    <n v="10.858800000000002"/>
  </r>
  <r>
    <x v="2933"/>
    <s v="US-2016-169040"/>
    <d v="2016-12-06T00:00:00"/>
    <n v="2016"/>
    <s v="Desember"/>
    <n v="6"/>
    <x v="1"/>
    <x v="218"/>
    <x v="218"/>
    <x v="0"/>
    <s v="United States"/>
    <s v="Seattle"/>
    <s v="Washington"/>
    <n v="98105"/>
    <x v="1"/>
    <x v="966"/>
    <x v="2"/>
    <x v="7"/>
    <x v="1368"/>
    <n v="156.79200000000003"/>
    <n v="1"/>
    <n v="0.2"/>
    <n v="13.719300000000004"/>
  </r>
  <r>
    <x v="2934"/>
    <s v="US-2016-169040"/>
    <d v="2016-12-06T00:00:00"/>
    <n v="2016"/>
    <s v="Desember"/>
    <n v="6"/>
    <x v="1"/>
    <x v="218"/>
    <x v="218"/>
    <x v="0"/>
    <s v="United States"/>
    <s v="Seattle"/>
    <s v="Washington"/>
    <n v="98105"/>
    <x v="1"/>
    <x v="1400"/>
    <x v="2"/>
    <x v="7"/>
    <x v="1387"/>
    <n v="431.97600000000006"/>
    <n v="3"/>
    <n v="0.2"/>
    <n v="26.998499999999993"/>
  </r>
  <r>
    <x v="2935"/>
    <s v="US-2016-169040"/>
    <d v="2016-12-06T00:00:00"/>
    <n v="2016"/>
    <s v="Desember"/>
    <n v="6"/>
    <x v="1"/>
    <x v="218"/>
    <x v="218"/>
    <x v="0"/>
    <s v="United States"/>
    <s v="Seattle"/>
    <s v="Washington"/>
    <n v="98105"/>
    <x v="1"/>
    <x v="81"/>
    <x v="1"/>
    <x v="12"/>
    <x v="81"/>
    <n v="35.89"/>
    <n v="1"/>
    <n v="0"/>
    <n v="16.150499999999997"/>
  </r>
  <r>
    <x v="2936"/>
    <s v="US-2016-169040"/>
    <d v="2016-12-06T00:00:00"/>
    <n v="2016"/>
    <s v="Desember"/>
    <n v="6"/>
    <x v="1"/>
    <x v="218"/>
    <x v="218"/>
    <x v="0"/>
    <s v="United States"/>
    <s v="Seattle"/>
    <s v="Washington"/>
    <n v="98105"/>
    <x v="1"/>
    <x v="674"/>
    <x v="1"/>
    <x v="8"/>
    <x v="674"/>
    <n v="47.207999999999998"/>
    <n v="7"/>
    <n v="0.2"/>
    <n v="15.342599999999997"/>
  </r>
  <r>
    <x v="2937"/>
    <s v="US-2016-169040"/>
    <d v="2016-12-06T00:00:00"/>
    <n v="2016"/>
    <s v="Desember"/>
    <n v="6"/>
    <x v="1"/>
    <x v="218"/>
    <x v="218"/>
    <x v="0"/>
    <s v="United States"/>
    <s v="Seattle"/>
    <s v="Washington"/>
    <n v="98105"/>
    <x v="1"/>
    <x v="129"/>
    <x v="1"/>
    <x v="10"/>
    <x v="130"/>
    <n v="248.07999999999998"/>
    <n v="7"/>
    <n v="0"/>
    <n v="116.59759999999997"/>
  </r>
  <r>
    <x v="2938"/>
    <s v="US-2016-169040"/>
    <d v="2016-12-06T00:00:00"/>
    <n v="2016"/>
    <s v="Desember"/>
    <n v="6"/>
    <x v="1"/>
    <x v="218"/>
    <x v="218"/>
    <x v="0"/>
    <s v="United States"/>
    <s v="Seattle"/>
    <s v="Washington"/>
    <n v="98105"/>
    <x v="1"/>
    <x v="67"/>
    <x v="1"/>
    <x v="10"/>
    <x v="67"/>
    <n v="189.7"/>
    <n v="5"/>
    <n v="0"/>
    <n v="89.158999999999992"/>
  </r>
  <r>
    <x v="2939"/>
    <s v="US-2016-169040"/>
    <d v="2016-12-06T00:00:00"/>
    <n v="2016"/>
    <s v="Desember"/>
    <n v="6"/>
    <x v="1"/>
    <x v="218"/>
    <x v="218"/>
    <x v="0"/>
    <s v="United States"/>
    <s v="Seattle"/>
    <s v="Washington"/>
    <n v="98105"/>
    <x v="1"/>
    <x v="444"/>
    <x v="1"/>
    <x v="8"/>
    <x v="444"/>
    <n v="59.808000000000007"/>
    <n v="3"/>
    <n v="0.2"/>
    <n v="19.4376"/>
  </r>
  <r>
    <x v="2940"/>
    <s v="CA-2017-155880"/>
    <d v="2017-03-25T00:00:00"/>
    <n v="2017"/>
    <s v="Maret"/>
    <n v="25"/>
    <x v="1"/>
    <x v="251"/>
    <x v="251"/>
    <x v="1"/>
    <s v="United States"/>
    <s v="Milwaukee"/>
    <s v="Wisconsin"/>
    <n v="53209"/>
    <x v="2"/>
    <x v="1455"/>
    <x v="0"/>
    <x v="1"/>
    <x v="1441"/>
    <n v="90.99"/>
    <n v="1"/>
    <n v="0"/>
    <n v="14.558400000000006"/>
  </r>
  <r>
    <x v="2941"/>
    <s v="CA-2017-155880"/>
    <d v="2017-03-25T00:00:00"/>
    <n v="2017"/>
    <s v="Maret"/>
    <n v="25"/>
    <x v="1"/>
    <x v="251"/>
    <x v="251"/>
    <x v="1"/>
    <s v="United States"/>
    <s v="Milwaukee"/>
    <s v="Wisconsin"/>
    <n v="53209"/>
    <x v="2"/>
    <x v="635"/>
    <x v="0"/>
    <x v="1"/>
    <x v="635"/>
    <n v="1526.5600000000002"/>
    <n v="7"/>
    <n v="0"/>
    <n v="427.43679999999995"/>
  </r>
  <r>
    <x v="2942"/>
    <s v="CA-2017-155880"/>
    <d v="2017-03-25T00:00:00"/>
    <n v="2017"/>
    <s v="Maret"/>
    <n v="25"/>
    <x v="1"/>
    <x v="251"/>
    <x v="251"/>
    <x v="1"/>
    <s v="United States"/>
    <s v="Milwaukee"/>
    <s v="Wisconsin"/>
    <n v="53209"/>
    <x v="2"/>
    <x v="812"/>
    <x v="0"/>
    <x v="1"/>
    <x v="809"/>
    <n v="368.96999999999997"/>
    <n v="3"/>
    <n v="0"/>
    <n v="40.586699999999979"/>
  </r>
  <r>
    <x v="2943"/>
    <s v="CA-2017-126242"/>
    <d v="2017-11-19T00:00:00"/>
    <n v="2017"/>
    <s v="November"/>
    <n v="19"/>
    <x v="1"/>
    <x v="498"/>
    <x v="498"/>
    <x v="0"/>
    <s v="United States"/>
    <s v="Los Angeles"/>
    <s v="California"/>
    <n v="90049"/>
    <x v="1"/>
    <x v="298"/>
    <x v="1"/>
    <x v="4"/>
    <x v="298"/>
    <n v="305.01"/>
    <n v="9"/>
    <n v="0"/>
    <n v="76.252499999999998"/>
  </r>
  <r>
    <x v="2944"/>
    <s v="CA-2017-126242"/>
    <d v="2017-11-19T00:00:00"/>
    <n v="2017"/>
    <s v="November"/>
    <n v="19"/>
    <x v="1"/>
    <x v="498"/>
    <x v="498"/>
    <x v="0"/>
    <s v="United States"/>
    <s v="Los Angeles"/>
    <s v="California"/>
    <n v="90049"/>
    <x v="1"/>
    <x v="1456"/>
    <x v="0"/>
    <x v="5"/>
    <x v="1442"/>
    <n v="18.7"/>
    <n v="1"/>
    <n v="0"/>
    <n v="7.1059999999999999"/>
  </r>
  <r>
    <x v="2945"/>
    <s v="CA-2016-166443"/>
    <d v="2016-11-04T00:00:00"/>
    <n v="2016"/>
    <s v="November"/>
    <n v="4"/>
    <x v="2"/>
    <x v="293"/>
    <x v="293"/>
    <x v="0"/>
    <s v="United States"/>
    <s v="San Francisco"/>
    <s v="California"/>
    <n v="94122"/>
    <x v="1"/>
    <x v="493"/>
    <x v="0"/>
    <x v="5"/>
    <x v="493"/>
    <n v="38.29"/>
    <n v="7"/>
    <n v="0"/>
    <n v="16.464700000000001"/>
  </r>
  <r>
    <x v="2946"/>
    <s v="CA-2017-169859"/>
    <d v="2017-12-14T00:00:00"/>
    <n v="2017"/>
    <s v="Desember"/>
    <n v="14"/>
    <x v="1"/>
    <x v="486"/>
    <x v="486"/>
    <x v="2"/>
    <s v="United States"/>
    <s v="San Diego"/>
    <s v="California"/>
    <n v="92024"/>
    <x v="1"/>
    <x v="1457"/>
    <x v="0"/>
    <x v="5"/>
    <x v="1443"/>
    <n v="26.25"/>
    <n v="3"/>
    <n v="0"/>
    <n v="11.025000000000002"/>
  </r>
  <r>
    <x v="2947"/>
    <s v="CA-2017-169859"/>
    <d v="2017-12-14T00:00:00"/>
    <n v="2017"/>
    <s v="Desember"/>
    <n v="14"/>
    <x v="1"/>
    <x v="486"/>
    <x v="486"/>
    <x v="2"/>
    <s v="United States"/>
    <s v="San Diego"/>
    <s v="California"/>
    <n v="92024"/>
    <x v="1"/>
    <x v="1458"/>
    <x v="1"/>
    <x v="8"/>
    <x v="1444"/>
    <n v="64.959999999999994"/>
    <n v="14"/>
    <n v="0.2"/>
    <n v="22.736000000000001"/>
  </r>
  <r>
    <x v="2948"/>
    <s v="CA-2017-169859"/>
    <d v="2017-12-14T00:00:00"/>
    <n v="2017"/>
    <s v="Desember"/>
    <n v="14"/>
    <x v="1"/>
    <x v="486"/>
    <x v="486"/>
    <x v="2"/>
    <s v="United States"/>
    <s v="San Diego"/>
    <s v="California"/>
    <n v="92024"/>
    <x v="1"/>
    <x v="755"/>
    <x v="1"/>
    <x v="12"/>
    <x v="753"/>
    <n v="43.7"/>
    <n v="5"/>
    <n v="0"/>
    <n v="20.539000000000001"/>
  </r>
  <r>
    <x v="2949"/>
    <s v="CA-2017-134915"/>
    <d v="2017-11-12T00:00:00"/>
    <n v="2017"/>
    <s v="November"/>
    <n v="12"/>
    <x v="3"/>
    <x v="670"/>
    <x v="670"/>
    <x v="2"/>
    <s v="United States"/>
    <s v="Glendale"/>
    <s v="Arizona"/>
    <n v="85301"/>
    <x v="1"/>
    <x v="197"/>
    <x v="2"/>
    <x v="11"/>
    <x v="198"/>
    <n v="41.6"/>
    <n v="4"/>
    <n v="0.2"/>
    <n v="12.999999999999998"/>
  </r>
  <r>
    <x v="2950"/>
    <s v="CA-2017-134915"/>
    <d v="2017-11-12T00:00:00"/>
    <n v="2017"/>
    <s v="November"/>
    <n v="12"/>
    <x v="3"/>
    <x v="670"/>
    <x v="670"/>
    <x v="2"/>
    <s v="United States"/>
    <s v="Glendale"/>
    <s v="Arizona"/>
    <n v="85301"/>
    <x v="1"/>
    <x v="1215"/>
    <x v="1"/>
    <x v="10"/>
    <x v="1199"/>
    <n v="23.120000000000005"/>
    <n v="5"/>
    <n v="0.2"/>
    <n v="8.3810000000000002"/>
  </r>
  <r>
    <x v="2951"/>
    <s v="CA-2017-134915"/>
    <d v="2017-11-12T00:00:00"/>
    <n v="2017"/>
    <s v="November"/>
    <n v="12"/>
    <x v="3"/>
    <x v="670"/>
    <x v="670"/>
    <x v="2"/>
    <s v="United States"/>
    <s v="Glendale"/>
    <s v="Arizona"/>
    <n v="85301"/>
    <x v="1"/>
    <x v="1459"/>
    <x v="0"/>
    <x v="1"/>
    <x v="1445"/>
    <n v="113.88800000000002"/>
    <n v="2"/>
    <n v="0.2"/>
    <n v="9.9651999999999994"/>
  </r>
  <r>
    <x v="2952"/>
    <s v="CA-2017-134915"/>
    <d v="2017-11-12T00:00:00"/>
    <n v="2017"/>
    <s v="November"/>
    <n v="12"/>
    <x v="3"/>
    <x v="670"/>
    <x v="670"/>
    <x v="2"/>
    <s v="United States"/>
    <s v="Glendale"/>
    <s v="Arizona"/>
    <n v="85301"/>
    <x v="1"/>
    <x v="1460"/>
    <x v="0"/>
    <x v="5"/>
    <x v="1446"/>
    <n v="113.56800000000001"/>
    <n v="2"/>
    <n v="0.2"/>
    <n v="-5.6784000000000034"/>
  </r>
  <r>
    <x v="2953"/>
    <s v="CA-2017-134915"/>
    <d v="2017-11-12T00:00:00"/>
    <n v="2017"/>
    <s v="November"/>
    <n v="12"/>
    <x v="3"/>
    <x v="670"/>
    <x v="670"/>
    <x v="2"/>
    <s v="United States"/>
    <s v="Glendale"/>
    <s v="Arizona"/>
    <n v="85301"/>
    <x v="1"/>
    <x v="500"/>
    <x v="2"/>
    <x v="7"/>
    <x v="500"/>
    <n v="7.9200000000000008"/>
    <n v="2"/>
    <n v="0.2"/>
    <n v="0.69299999999999984"/>
  </r>
  <r>
    <x v="2954"/>
    <s v="CA-2017-134915"/>
    <d v="2017-11-12T00:00:00"/>
    <n v="2017"/>
    <s v="November"/>
    <n v="12"/>
    <x v="3"/>
    <x v="670"/>
    <x v="670"/>
    <x v="2"/>
    <s v="United States"/>
    <s v="Glendale"/>
    <s v="Arizona"/>
    <n v="85301"/>
    <x v="1"/>
    <x v="1461"/>
    <x v="2"/>
    <x v="7"/>
    <x v="1447"/>
    <n v="671.98400000000004"/>
    <n v="2"/>
    <n v="0.2"/>
    <n v="50.398800000000023"/>
  </r>
  <r>
    <x v="2955"/>
    <s v="CA-2016-153353"/>
    <d v="2016-08-18T00:00:00"/>
    <n v="2016"/>
    <s v="Agustus"/>
    <n v="18"/>
    <x v="1"/>
    <x v="55"/>
    <x v="55"/>
    <x v="1"/>
    <s v="United States"/>
    <s v="New York City"/>
    <s v="New York"/>
    <n v="10035"/>
    <x v="3"/>
    <x v="884"/>
    <x v="2"/>
    <x v="7"/>
    <x v="878"/>
    <n v="39.99"/>
    <n v="1"/>
    <n v="0"/>
    <n v="11.597099999999998"/>
  </r>
  <r>
    <x v="2956"/>
    <s v="CA-2017-123638"/>
    <d v="2017-06-27T00:00:00"/>
    <n v="2017"/>
    <s v="Juni"/>
    <n v="27"/>
    <x v="1"/>
    <x v="671"/>
    <x v="671"/>
    <x v="2"/>
    <s v="United States"/>
    <s v="Watertown"/>
    <s v="New York"/>
    <n v="13601"/>
    <x v="3"/>
    <x v="474"/>
    <x v="0"/>
    <x v="1"/>
    <x v="475"/>
    <n v="191.64600000000002"/>
    <n v="3"/>
    <n v="0.1"/>
    <n v="31.94100000000001"/>
  </r>
  <r>
    <x v="2957"/>
    <s v="CA-2017-168900"/>
    <d v="2017-05-04T00:00:00"/>
    <n v="2017"/>
    <s v="Mei"/>
    <n v="4"/>
    <x v="1"/>
    <x v="129"/>
    <x v="129"/>
    <x v="0"/>
    <s v="United States"/>
    <s v="Springfield"/>
    <s v="Ohio"/>
    <n v="45503"/>
    <x v="3"/>
    <x v="8"/>
    <x v="1"/>
    <x v="8"/>
    <x v="8"/>
    <n v="2.3130000000000002"/>
    <n v="1"/>
    <n v="0.7"/>
    <n v="-1.9274999999999993"/>
  </r>
  <r>
    <x v="2958"/>
    <s v="CA-2015-158456"/>
    <d v="2015-12-24T00:00:00"/>
    <n v="2015"/>
    <s v="Desember"/>
    <n v="24"/>
    <x v="1"/>
    <x v="446"/>
    <x v="446"/>
    <x v="0"/>
    <s v="United States"/>
    <s v="Los Angeles"/>
    <s v="California"/>
    <n v="90032"/>
    <x v="1"/>
    <x v="799"/>
    <x v="1"/>
    <x v="8"/>
    <x v="797"/>
    <n v="19.936000000000003"/>
    <n v="4"/>
    <n v="0.2"/>
    <n v="7.2267999999999999"/>
  </r>
  <r>
    <x v="2959"/>
    <s v="CA-2015-158456"/>
    <d v="2015-12-24T00:00:00"/>
    <n v="2015"/>
    <s v="Desember"/>
    <n v="24"/>
    <x v="1"/>
    <x v="446"/>
    <x v="446"/>
    <x v="0"/>
    <s v="United States"/>
    <s v="Los Angeles"/>
    <s v="California"/>
    <n v="90032"/>
    <x v="1"/>
    <x v="271"/>
    <x v="1"/>
    <x v="13"/>
    <x v="271"/>
    <n v="45.92"/>
    <n v="4"/>
    <n v="0"/>
    <n v="21.5824"/>
  </r>
  <r>
    <x v="2960"/>
    <s v="CA-2017-143665"/>
    <d v="2017-04-26T00:00:00"/>
    <n v="2017"/>
    <s v="April"/>
    <n v="26"/>
    <x v="1"/>
    <x v="178"/>
    <x v="178"/>
    <x v="2"/>
    <s v="United States"/>
    <s v="Seattle"/>
    <s v="Washington"/>
    <n v="98115"/>
    <x v="1"/>
    <x v="987"/>
    <x v="1"/>
    <x v="10"/>
    <x v="980"/>
    <n v="20.34"/>
    <n v="3"/>
    <n v="0"/>
    <n v="9.3563999999999989"/>
  </r>
  <r>
    <x v="2961"/>
    <s v="CA-2017-143665"/>
    <d v="2017-04-26T00:00:00"/>
    <n v="2017"/>
    <s v="April"/>
    <n v="26"/>
    <x v="1"/>
    <x v="178"/>
    <x v="178"/>
    <x v="2"/>
    <s v="United States"/>
    <s v="Seattle"/>
    <s v="Washington"/>
    <n v="98115"/>
    <x v="1"/>
    <x v="1123"/>
    <x v="1"/>
    <x v="2"/>
    <x v="1111"/>
    <n v="39.28"/>
    <n v="8"/>
    <n v="0"/>
    <n v="19.247199999999999"/>
  </r>
  <r>
    <x v="2962"/>
    <s v="CA-2017-137428"/>
    <d v="2017-12-16T00:00:00"/>
    <n v="2017"/>
    <s v="Desember"/>
    <n v="16"/>
    <x v="0"/>
    <x v="672"/>
    <x v="672"/>
    <x v="1"/>
    <s v="United States"/>
    <s v="Oceanside"/>
    <s v="California"/>
    <n v="92054"/>
    <x v="1"/>
    <x v="23"/>
    <x v="0"/>
    <x v="1"/>
    <x v="23"/>
    <n v="81.567999999999998"/>
    <n v="2"/>
    <n v="0.2"/>
    <n v="9.1763999999999974"/>
  </r>
  <r>
    <x v="2963"/>
    <s v="CA-2017-137428"/>
    <d v="2017-12-16T00:00:00"/>
    <n v="2017"/>
    <s v="Desember"/>
    <n v="16"/>
    <x v="0"/>
    <x v="672"/>
    <x v="672"/>
    <x v="1"/>
    <s v="United States"/>
    <s v="Oceanside"/>
    <s v="California"/>
    <n v="92054"/>
    <x v="1"/>
    <x v="163"/>
    <x v="0"/>
    <x v="1"/>
    <x v="164"/>
    <n v="97.184000000000012"/>
    <n v="2"/>
    <n v="0.2"/>
    <n v="6.0740000000000016"/>
  </r>
  <r>
    <x v="2964"/>
    <s v="CA-2017-137428"/>
    <d v="2017-12-16T00:00:00"/>
    <n v="2017"/>
    <s v="Desember"/>
    <n v="16"/>
    <x v="0"/>
    <x v="672"/>
    <x v="672"/>
    <x v="1"/>
    <s v="United States"/>
    <s v="Oceanside"/>
    <s v="California"/>
    <n v="92054"/>
    <x v="1"/>
    <x v="525"/>
    <x v="1"/>
    <x v="8"/>
    <x v="525"/>
    <n v="24.320000000000004"/>
    <n v="5"/>
    <n v="0.2"/>
    <n v="8.2079999999999984"/>
  </r>
  <r>
    <x v="2965"/>
    <s v="CA-2017-137428"/>
    <d v="2017-12-16T00:00:00"/>
    <n v="2017"/>
    <s v="Desember"/>
    <n v="16"/>
    <x v="0"/>
    <x v="672"/>
    <x v="672"/>
    <x v="1"/>
    <s v="United States"/>
    <s v="Oceanside"/>
    <s v="California"/>
    <n v="92054"/>
    <x v="1"/>
    <x v="1462"/>
    <x v="0"/>
    <x v="5"/>
    <x v="1448"/>
    <n v="18.96"/>
    <n v="2"/>
    <n v="0"/>
    <n v="7.5840000000000014"/>
  </r>
  <r>
    <x v="2966"/>
    <s v="CA-2014-162866"/>
    <d v="2014-12-27T00:00:00"/>
    <n v="2014"/>
    <s v="Desember"/>
    <n v="27"/>
    <x v="1"/>
    <x v="476"/>
    <x v="476"/>
    <x v="0"/>
    <s v="United States"/>
    <s v="Skokie"/>
    <s v="Illinois"/>
    <n v="60076"/>
    <x v="2"/>
    <x v="1001"/>
    <x v="0"/>
    <x v="5"/>
    <x v="993"/>
    <n v="32.952000000000005"/>
    <n v="6"/>
    <n v="0.6"/>
    <n v="-19.771199999999997"/>
  </r>
  <r>
    <x v="2967"/>
    <s v="CA-2014-162866"/>
    <d v="2014-12-27T00:00:00"/>
    <n v="2014"/>
    <s v="Desember"/>
    <n v="27"/>
    <x v="1"/>
    <x v="476"/>
    <x v="476"/>
    <x v="0"/>
    <s v="United States"/>
    <s v="Skokie"/>
    <s v="Illinois"/>
    <n v="60076"/>
    <x v="2"/>
    <x v="1190"/>
    <x v="1"/>
    <x v="4"/>
    <x v="683"/>
    <n v="30.016000000000005"/>
    <n v="4"/>
    <n v="0.2"/>
    <n v="3.0015999999999998"/>
  </r>
  <r>
    <x v="2968"/>
    <s v="CA-2017-167941"/>
    <d v="2017-11-06T00:00:00"/>
    <n v="2017"/>
    <s v="November"/>
    <n v="6"/>
    <x v="0"/>
    <x v="535"/>
    <x v="535"/>
    <x v="0"/>
    <s v="United States"/>
    <s v="Fayetteville"/>
    <s v="North Carolina"/>
    <n v="28314"/>
    <x v="0"/>
    <x v="77"/>
    <x v="1"/>
    <x v="9"/>
    <x v="77"/>
    <n v="499.58400000000006"/>
    <n v="3"/>
    <n v="0.2"/>
    <n v="43.713600000000014"/>
  </r>
  <r>
    <x v="2969"/>
    <s v="CA-2017-167941"/>
    <d v="2017-11-06T00:00:00"/>
    <n v="2017"/>
    <s v="November"/>
    <n v="6"/>
    <x v="0"/>
    <x v="535"/>
    <x v="535"/>
    <x v="0"/>
    <s v="United States"/>
    <s v="Fayetteville"/>
    <s v="North Carolina"/>
    <n v="28314"/>
    <x v="0"/>
    <x v="585"/>
    <x v="1"/>
    <x v="10"/>
    <x v="585"/>
    <n v="31.104000000000006"/>
    <n v="6"/>
    <n v="0.2"/>
    <n v="10.8864"/>
  </r>
  <r>
    <x v="2970"/>
    <s v="CA-2017-167941"/>
    <d v="2017-11-06T00:00:00"/>
    <n v="2017"/>
    <s v="November"/>
    <n v="6"/>
    <x v="0"/>
    <x v="535"/>
    <x v="535"/>
    <x v="0"/>
    <s v="United States"/>
    <s v="Fayetteville"/>
    <s v="North Carolina"/>
    <n v="28314"/>
    <x v="0"/>
    <x v="555"/>
    <x v="1"/>
    <x v="8"/>
    <x v="554"/>
    <n v="13.272000000000002"/>
    <n v="8"/>
    <n v="0.7"/>
    <n v="-10.617599999999999"/>
  </r>
  <r>
    <x v="2971"/>
    <s v="CA-2017-167941"/>
    <d v="2017-11-06T00:00:00"/>
    <n v="2017"/>
    <s v="November"/>
    <n v="6"/>
    <x v="0"/>
    <x v="535"/>
    <x v="535"/>
    <x v="0"/>
    <s v="United States"/>
    <s v="Fayetteville"/>
    <s v="North Carolina"/>
    <n v="28314"/>
    <x v="0"/>
    <x v="1381"/>
    <x v="0"/>
    <x v="5"/>
    <x v="1366"/>
    <n v="28.272000000000006"/>
    <n v="2"/>
    <n v="0.2"/>
    <n v="6.3612000000000002"/>
  </r>
  <r>
    <x v="2972"/>
    <s v="CA-2017-167941"/>
    <d v="2017-11-06T00:00:00"/>
    <n v="2017"/>
    <s v="November"/>
    <n v="6"/>
    <x v="0"/>
    <x v="535"/>
    <x v="535"/>
    <x v="0"/>
    <s v="United States"/>
    <s v="Fayetteville"/>
    <s v="North Carolina"/>
    <n v="28314"/>
    <x v="0"/>
    <x v="459"/>
    <x v="1"/>
    <x v="4"/>
    <x v="460"/>
    <n v="259.13600000000002"/>
    <n v="4"/>
    <n v="0.2"/>
    <n v="-51.827200000000019"/>
  </r>
  <r>
    <x v="2973"/>
    <s v="CA-2017-111808"/>
    <d v="2017-12-16T00:00:00"/>
    <n v="2017"/>
    <s v="Desember"/>
    <n v="16"/>
    <x v="1"/>
    <x v="239"/>
    <x v="239"/>
    <x v="0"/>
    <s v="United States"/>
    <s v="Tulsa"/>
    <s v="Oklahoma"/>
    <n v="74133"/>
    <x v="2"/>
    <x v="870"/>
    <x v="1"/>
    <x v="8"/>
    <x v="864"/>
    <n v="10.8"/>
    <n v="5"/>
    <n v="0"/>
    <n v="5.1839999999999993"/>
  </r>
  <r>
    <x v="2974"/>
    <s v="CA-2015-137512"/>
    <d v="2015-05-07T00:00:00"/>
    <n v="2015"/>
    <s v="Mei"/>
    <n v="7"/>
    <x v="1"/>
    <x v="165"/>
    <x v="165"/>
    <x v="0"/>
    <s v="United States"/>
    <s v="Allen"/>
    <s v="Texas"/>
    <n v="75002"/>
    <x v="2"/>
    <x v="616"/>
    <x v="0"/>
    <x v="3"/>
    <x v="616"/>
    <n v="244.00599999999997"/>
    <n v="2"/>
    <n v="0.3"/>
    <n v="-31.372200000000007"/>
  </r>
  <r>
    <x v="2975"/>
    <s v="CA-2015-137512"/>
    <d v="2015-05-07T00:00:00"/>
    <n v="2015"/>
    <s v="Mei"/>
    <n v="7"/>
    <x v="1"/>
    <x v="165"/>
    <x v="165"/>
    <x v="0"/>
    <s v="United States"/>
    <s v="Allen"/>
    <s v="Texas"/>
    <n v="75002"/>
    <x v="2"/>
    <x v="1463"/>
    <x v="1"/>
    <x v="10"/>
    <x v="1449"/>
    <n v="15.936000000000002"/>
    <n v="4"/>
    <n v="0.2"/>
    <n v="5.378400000000001"/>
  </r>
  <r>
    <x v="2976"/>
    <s v="CA-2017-139773"/>
    <d v="2017-12-04T00:00:00"/>
    <n v="2017"/>
    <s v="Desember"/>
    <n v="4"/>
    <x v="3"/>
    <x v="1"/>
    <x v="1"/>
    <x v="1"/>
    <s v="United States"/>
    <s v="Philadelphia"/>
    <s v="Pennsylvania"/>
    <n v="19143"/>
    <x v="3"/>
    <x v="1464"/>
    <x v="0"/>
    <x v="1"/>
    <x v="1450"/>
    <n v="188.55199999999996"/>
    <n v="7"/>
    <n v="0.3"/>
    <n v="-2.693600000000032"/>
  </r>
  <r>
    <x v="2977"/>
    <s v="CA-2017-134607"/>
    <d v="2017-10-03T00:00:00"/>
    <n v="2017"/>
    <s v="Oktober"/>
    <n v="3"/>
    <x v="0"/>
    <x v="332"/>
    <x v="332"/>
    <x v="0"/>
    <s v="United States"/>
    <s v="Rochester"/>
    <s v="New York"/>
    <n v="14609"/>
    <x v="3"/>
    <x v="1011"/>
    <x v="1"/>
    <x v="4"/>
    <x v="1003"/>
    <n v="22.58"/>
    <n v="2"/>
    <n v="0"/>
    <n v="5.8707999999999991"/>
  </r>
  <r>
    <x v="2978"/>
    <s v="CA-2014-109232"/>
    <d v="2014-01-13T00:00:00"/>
    <n v="2014"/>
    <s v="Januari"/>
    <n v="13"/>
    <x v="0"/>
    <x v="444"/>
    <x v="444"/>
    <x v="0"/>
    <s v="United States"/>
    <s v="Mount Pleasant"/>
    <s v="South Carolina"/>
    <n v="29464"/>
    <x v="0"/>
    <x v="1455"/>
    <x v="0"/>
    <x v="1"/>
    <x v="1441"/>
    <n v="545.93999999999994"/>
    <n v="6"/>
    <n v="0"/>
    <n v="87.350400000000036"/>
  </r>
  <r>
    <x v="2979"/>
    <s v="CA-2015-139850"/>
    <d v="2015-06-12T00:00:00"/>
    <n v="2015"/>
    <s v="Juni"/>
    <n v="12"/>
    <x v="1"/>
    <x v="673"/>
    <x v="673"/>
    <x v="0"/>
    <s v="United States"/>
    <s v="Philadelphia"/>
    <s v="Pennsylvania"/>
    <n v="19134"/>
    <x v="3"/>
    <x v="1465"/>
    <x v="1"/>
    <x v="10"/>
    <x v="1451"/>
    <n v="20.736000000000004"/>
    <n v="4"/>
    <n v="0.2"/>
    <n v="7.2576000000000001"/>
  </r>
  <r>
    <x v="2980"/>
    <s v="CA-2015-139850"/>
    <d v="2015-06-12T00:00:00"/>
    <n v="2015"/>
    <s v="Juni"/>
    <n v="12"/>
    <x v="1"/>
    <x v="673"/>
    <x v="673"/>
    <x v="0"/>
    <s v="United States"/>
    <s v="Philadelphia"/>
    <s v="Pennsylvania"/>
    <n v="19134"/>
    <x v="3"/>
    <x v="1251"/>
    <x v="0"/>
    <x v="5"/>
    <x v="1235"/>
    <n v="43.295999999999999"/>
    <n v="2"/>
    <n v="0.2"/>
    <n v="4.3295999999999975"/>
  </r>
  <r>
    <x v="2981"/>
    <s v="CA-2014-131310"/>
    <d v="2014-07-12T00:00:00"/>
    <n v="2014"/>
    <s v="Juli"/>
    <n v="12"/>
    <x v="1"/>
    <x v="52"/>
    <x v="52"/>
    <x v="0"/>
    <s v="United States"/>
    <s v="Seattle"/>
    <s v="Washington"/>
    <n v="98115"/>
    <x v="1"/>
    <x v="1464"/>
    <x v="0"/>
    <x v="1"/>
    <x v="1450"/>
    <n v="123.136"/>
    <n v="4"/>
    <n v="0.2"/>
    <n v="13.852799999999981"/>
  </r>
  <r>
    <x v="2982"/>
    <s v="CA-2014-131310"/>
    <d v="2014-07-12T00:00:00"/>
    <n v="2014"/>
    <s v="Juli"/>
    <n v="12"/>
    <x v="1"/>
    <x v="52"/>
    <x v="52"/>
    <x v="0"/>
    <s v="United States"/>
    <s v="Seattle"/>
    <s v="Washington"/>
    <n v="98115"/>
    <x v="1"/>
    <x v="653"/>
    <x v="1"/>
    <x v="8"/>
    <x v="653"/>
    <n v="11.264000000000001"/>
    <n v="4"/>
    <n v="0.2"/>
    <n v="3.8015999999999992"/>
  </r>
  <r>
    <x v="2983"/>
    <s v="US-2014-112872"/>
    <d v="2014-12-06T00:00:00"/>
    <n v="2014"/>
    <s v="Desember"/>
    <n v="6"/>
    <x v="0"/>
    <x v="53"/>
    <x v="53"/>
    <x v="0"/>
    <s v="United States"/>
    <s v="Springfield"/>
    <s v="Oregon"/>
    <n v="97477"/>
    <x v="1"/>
    <x v="330"/>
    <x v="1"/>
    <x v="4"/>
    <x v="330"/>
    <n v="53.424000000000007"/>
    <n v="3"/>
    <n v="0.2"/>
    <n v="4.6746000000000016"/>
  </r>
  <r>
    <x v="2984"/>
    <s v="US-2014-112872"/>
    <d v="2014-12-06T00:00:00"/>
    <n v="2014"/>
    <s v="Desember"/>
    <n v="6"/>
    <x v="0"/>
    <x v="53"/>
    <x v="53"/>
    <x v="0"/>
    <s v="United States"/>
    <s v="Springfield"/>
    <s v="Oregon"/>
    <n v="97477"/>
    <x v="1"/>
    <x v="1258"/>
    <x v="0"/>
    <x v="3"/>
    <x v="1242"/>
    <n v="275.49"/>
    <n v="1"/>
    <n v="0.5"/>
    <n v="-170.80380000000002"/>
  </r>
  <r>
    <x v="2985"/>
    <s v="CA-2016-139269"/>
    <d v="2016-05-25T00:00:00"/>
    <n v="2016"/>
    <s v="Mei"/>
    <n v="25"/>
    <x v="1"/>
    <x v="674"/>
    <x v="674"/>
    <x v="2"/>
    <s v="United States"/>
    <s v="Columbus"/>
    <s v="Georgia"/>
    <n v="31907"/>
    <x v="0"/>
    <x v="1466"/>
    <x v="0"/>
    <x v="5"/>
    <x v="1452"/>
    <n v="24.96"/>
    <n v="4"/>
    <n v="0"/>
    <n v="6.240000000000002"/>
  </r>
  <r>
    <x v="2986"/>
    <s v="CA-2016-139269"/>
    <d v="2016-05-25T00:00:00"/>
    <n v="2016"/>
    <s v="Mei"/>
    <n v="25"/>
    <x v="1"/>
    <x v="674"/>
    <x v="674"/>
    <x v="2"/>
    <s v="United States"/>
    <s v="Columbus"/>
    <s v="Georgia"/>
    <n v="31907"/>
    <x v="0"/>
    <x v="364"/>
    <x v="1"/>
    <x v="10"/>
    <x v="364"/>
    <n v="19.36"/>
    <n v="2"/>
    <n v="0"/>
    <n v="9.2927999999999997"/>
  </r>
  <r>
    <x v="2987"/>
    <s v="CA-2016-139269"/>
    <d v="2016-05-25T00:00:00"/>
    <n v="2016"/>
    <s v="Mei"/>
    <n v="25"/>
    <x v="1"/>
    <x v="674"/>
    <x v="674"/>
    <x v="2"/>
    <s v="United States"/>
    <s v="Columbus"/>
    <s v="Georgia"/>
    <n v="31907"/>
    <x v="0"/>
    <x v="426"/>
    <x v="1"/>
    <x v="4"/>
    <x v="426"/>
    <n v="1267.6499999999999"/>
    <n v="9"/>
    <n v="0"/>
    <n v="152.11799999999999"/>
  </r>
  <r>
    <x v="2988"/>
    <s v="CA-2016-139010"/>
    <d v="2016-02-21T00:00:00"/>
    <n v="2016"/>
    <s v="Februari"/>
    <n v="21"/>
    <x v="0"/>
    <x v="637"/>
    <x v="637"/>
    <x v="1"/>
    <s v="United States"/>
    <s v="Los Angeles"/>
    <s v="California"/>
    <n v="90032"/>
    <x v="1"/>
    <x v="1421"/>
    <x v="2"/>
    <x v="11"/>
    <x v="1409"/>
    <n v="12.99"/>
    <n v="1"/>
    <n v="0"/>
    <n v="0.77939999999999898"/>
  </r>
  <r>
    <x v="2989"/>
    <s v="CA-2016-139010"/>
    <d v="2016-02-21T00:00:00"/>
    <n v="2016"/>
    <s v="Februari"/>
    <n v="21"/>
    <x v="0"/>
    <x v="637"/>
    <x v="637"/>
    <x v="1"/>
    <s v="United States"/>
    <s v="Los Angeles"/>
    <s v="California"/>
    <n v="90032"/>
    <x v="1"/>
    <x v="1458"/>
    <x v="1"/>
    <x v="8"/>
    <x v="1444"/>
    <n v="18.559999999999999"/>
    <n v="4"/>
    <n v="0.2"/>
    <n v="6.4959999999999996"/>
  </r>
  <r>
    <x v="2990"/>
    <s v="CA-2016-139010"/>
    <d v="2016-02-21T00:00:00"/>
    <n v="2016"/>
    <s v="Februari"/>
    <n v="21"/>
    <x v="0"/>
    <x v="637"/>
    <x v="637"/>
    <x v="1"/>
    <s v="United States"/>
    <s v="Los Angeles"/>
    <s v="California"/>
    <n v="90032"/>
    <x v="1"/>
    <x v="435"/>
    <x v="1"/>
    <x v="4"/>
    <x v="435"/>
    <n v="449.15"/>
    <n v="5"/>
    <n v="0"/>
    <n v="8.9829999999999899"/>
  </r>
  <r>
    <x v="2991"/>
    <s v="CA-2016-139010"/>
    <d v="2016-02-21T00:00:00"/>
    <n v="2016"/>
    <s v="Februari"/>
    <n v="21"/>
    <x v="0"/>
    <x v="637"/>
    <x v="637"/>
    <x v="1"/>
    <s v="United States"/>
    <s v="Los Angeles"/>
    <s v="California"/>
    <n v="90032"/>
    <x v="1"/>
    <x v="78"/>
    <x v="1"/>
    <x v="8"/>
    <x v="78"/>
    <n v="31.248000000000005"/>
    <n v="7"/>
    <n v="0.2"/>
    <n v="10.936799999999998"/>
  </r>
  <r>
    <x v="2992"/>
    <s v="CA-2016-134376"/>
    <d v="2016-10-02T00:00:00"/>
    <n v="2016"/>
    <s v="Oktober"/>
    <n v="2"/>
    <x v="1"/>
    <x v="640"/>
    <x v="640"/>
    <x v="1"/>
    <s v="United States"/>
    <s v="New York City"/>
    <s v="New York"/>
    <n v="10024"/>
    <x v="3"/>
    <x v="564"/>
    <x v="1"/>
    <x v="9"/>
    <x v="564"/>
    <n v="61.44"/>
    <n v="3"/>
    <n v="0"/>
    <n v="16.588799999999999"/>
  </r>
  <r>
    <x v="2993"/>
    <s v="CA-2017-147291"/>
    <d v="2017-03-11T00:00:00"/>
    <n v="2017"/>
    <s v="Maret"/>
    <n v="11"/>
    <x v="1"/>
    <x v="77"/>
    <x v="77"/>
    <x v="0"/>
    <s v="United States"/>
    <s v="Detroit"/>
    <s v="Michigan"/>
    <n v="48227"/>
    <x v="2"/>
    <x v="1188"/>
    <x v="1"/>
    <x v="8"/>
    <x v="1174"/>
    <n v="895.92"/>
    <n v="4"/>
    <n v="0"/>
    <n v="421.08239999999995"/>
  </r>
  <r>
    <x v="2994"/>
    <s v="CA-2016-112893"/>
    <d v="2016-09-09T00:00:00"/>
    <n v="2016"/>
    <s v="September"/>
    <n v="9"/>
    <x v="0"/>
    <x v="247"/>
    <x v="247"/>
    <x v="0"/>
    <s v="United States"/>
    <s v="Stockton"/>
    <s v="California"/>
    <n v="95207"/>
    <x v="1"/>
    <x v="68"/>
    <x v="1"/>
    <x v="8"/>
    <x v="1453"/>
    <n v="55.360000000000007"/>
    <n v="4"/>
    <n v="0.2"/>
    <n v="18.683999999999997"/>
  </r>
  <r>
    <x v="2995"/>
    <s v="US-2014-150532"/>
    <d v="2014-07-14T00:00:00"/>
    <n v="2014"/>
    <s v="Juli"/>
    <n v="14"/>
    <x v="1"/>
    <x v="171"/>
    <x v="171"/>
    <x v="0"/>
    <s v="United States"/>
    <s v="Phoenix"/>
    <s v="Arizona"/>
    <n v="85023"/>
    <x v="1"/>
    <x v="4"/>
    <x v="1"/>
    <x v="4"/>
    <x v="4"/>
    <n v="55.92"/>
    <n v="5"/>
    <n v="0.2"/>
    <n v="6.2910000000000004"/>
  </r>
  <r>
    <x v="2996"/>
    <s v="CA-2014-138317"/>
    <d v="2014-06-21T00:00:00"/>
    <n v="2014"/>
    <s v="Juni"/>
    <n v="21"/>
    <x v="1"/>
    <x v="508"/>
    <x v="508"/>
    <x v="0"/>
    <s v="United States"/>
    <s v="Philadelphia"/>
    <s v="Pennsylvania"/>
    <n v="19120"/>
    <x v="3"/>
    <x v="837"/>
    <x v="1"/>
    <x v="12"/>
    <x v="153"/>
    <n v="24.896000000000001"/>
    <n v="4"/>
    <n v="0.2"/>
    <n v="8.4024000000000001"/>
  </r>
  <r>
    <x v="2997"/>
    <s v="CA-2014-138317"/>
    <d v="2014-06-21T00:00:00"/>
    <n v="2014"/>
    <s v="Juni"/>
    <n v="21"/>
    <x v="1"/>
    <x v="508"/>
    <x v="508"/>
    <x v="0"/>
    <s v="United States"/>
    <s v="Philadelphia"/>
    <s v="Pennsylvania"/>
    <n v="19120"/>
    <x v="3"/>
    <x v="1467"/>
    <x v="0"/>
    <x v="5"/>
    <x v="1454"/>
    <n v="3.9840000000000004"/>
    <n v="1"/>
    <n v="0.2"/>
    <n v="0.64739999999999964"/>
  </r>
  <r>
    <x v="2998"/>
    <s v="CA-2014-138317"/>
    <d v="2014-06-21T00:00:00"/>
    <n v="2014"/>
    <s v="Juni"/>
    <n v="21"/>
    <x v="1"/>
    <x v="508"/>
    <x v="508"/>
    <x v="0"/>
    <s v="United States"/>
    <s v="Philadelphia"/>
    <s v="Pennsylvania"/>
    <n v="19120"/>
    <x v="3"/>
    <x v="246"/>
    <x v="2"/>
    <x v="11"/>
    <x v="247"/>
    <n v="95.968000000000004"/>
    <n v="4"/>
    <n v="0.2"/>
    <n v="28.790400000000009"/>
  </r>
  <r>
    <x v="2999"/>
    <s v="CA-2014-138317"/>
    <d v="2014-06-21T00:00:00"/>
    <n v="2014"/>
    <s v="Juni"/>
    <n v="21"/>
    <x v="1"/>
    <x v="508"/>
    <x v="508"/>
    <x v="0"/>
    <s v="United States"/>
    <s v="Philadelphia"/>
    <s v="Pennsylvania"/>
    <n v="19120"/>
    <x v="3"/>
    <x v="1468"/>
    <x v="2"/>
    <x v="15"/>
    <x v="1455"/>
    <n v="206.99100000000004"/>
    <n v="3"/>
    <n v="0.7"/>
    <n v="-172.49250000000001"/>
  </r>
  <r>
    <x v="3000"/>
    <s v="CA-2014-138317"/>
    <d v="2014-06-21T00:00:00"/>
    <n v="2014"/>
    <s v="Juni"/>
    <n v="21"/>
    <x v="1"/>
    <x v="508"/>
    <x v="508"/>
    <x v="0"/>
    <s v="United States"/>
    <s v="Philadelphia"/>
    <s v="Pennsylvania"/>
    <n v="19120"/>
    <x v="3"/>
    <x v="1109"/>
    <x v="1"/>
    <x v="9"/>
    <x v="1098"/>
    <n v="44.416000000000004"/>
    <n v="2"/>
    <n v="0.2"/>
    <n v="3.8864000000000001"/>
  </r>
  <r>
    <x v="3001"/>
    <s v="CA-2014-138317"/>
    <d v="2014-06-21T00:00:00"/>
    <n v="2014"/>
    <s v="Juni"/>
    <n v="21"/>
    <x v="1"/>
    <x v="508"/>
    <x v="508"/>
    <x v="0"/>
    <s v="United States"/>
    <s v="Philadelphia"/>
    <s v="Pennsylvania"/>
    <n v="19120"/>
    <x v="3"/>
    <x v="491"/>
    <x v="1"/>
    <x v="8"/>
    <x v="491"/>
    <n v="9.006000000000002"/>
    <n v="2"/>
    <n v="0.7"/>
    <n v="-7.2048000000000023"/>
  </r>
  <r>
    <x v="3002"/>
    <s v="CA-2015-130610"/>
    <d v="2015-07-05T00:00:00"/>
    <n v="2015"/>
    <s v="Juli"/>
    <n v="5"/>
    <x v="1"/>
    <x v="163"/>
    <x v="163"/>
    <x v="2"/>
    <s v="United States"/>
    <s v="Sterling Heights"/>
    <s v="Michigan"/>
    <n v="48310"/>
    <x v="2"/>
    <x v="1469"/>
    <x v="1"/>
    <x v="8"/>
    <x v="1456"/>
    <n v="19"/>
    <n v="5"/>
    <n v="0"/>
    <n v="8.93"/>
  </r>
  <r>
    <x v="3003"/>
    <s v="CA-2017-104381"/>
    <d v="2017-12-16T00:00:00"/>
    <n v="2017"/>
    <s v="Desember"/>
    <n v="16"/>
    <x v="1"/>
    <x v="279"/>
    <x v="279"/>
    <x v="2"/>
    <s v="United States"/>
    <s v="Rochester"/>
    <s v="New York"/>
    <n v="14609"/>
    <x v="3"/>
    <x v="1124"/>
    <x v="1"/>
    <x v="8"/>
    <x v="1112"/>
    <n v="33.375999999999998"/>
    <n v="4"/>
    <n v="0.2"/>
    <n v="10.429999999999998"/>
  </r>
  <r>
    <x v="3004"/>
    <s v="CA-2016-131499"/>
    <d v="2016-09-08T00:00:00"/>
    <n v="2016"/>
    <s v="September"/>
    <n v="8"/>
    <x v="2"/>
    <x v="675"/>
    <x v="675"/>
    <x v="2"/>
    <s v="United States"/>
    <s v="New York City"/>
    <s v="New York"/>
    <n v="10011"/>
    <x v="3"/>
    <x v="1470"/>
    <x v="1"/>
    <x v="9"/>
    <x v="1457"/>
    <n v="207.48"/>
    <n v="1"/>
    <n v="0"/>
    <n v="62.243999999999971"/>
  </r>
  <r>
    <x v="3005"/>
    <s v="CA-2014-148761"/>
    <d v="2014-05-17T00:00:00"/>
    <n v="2014"/>
    <s v="Mei"/>
    <n v="17"/>
    <x v="1"/>
    <x v="50"/>
    <x v="50"/>
    <x v="2"/>
    <s v="United States"/>
    <s v="Eau Claire"/>
    <s v="Wisconsin"/>
    <n v="54703"/>
    <x v="2"/>
    <x v="997"/>
    <x v="1"/>
    <x v="8"/>
    <x v="989"/>
    <n v="91.679999999999993"/>
    <n v="3"/>
    <n v="0"/>
    <n v="45.839999999999996"/>
  </r>
  <r>
    <x v="3006"/>
    <s v="CA-2017-116519"/>
    <d v="2017-10-13T00:00:00"/>
    <n v="2017"/>
    <s v="Oktober"/>
    <n v="13"/>
    <x v="2"/>
    <x v="257"/>
    <x v="257"/>
    <x v="0"/>
    <s v="United States"/>
    <s v="New York City"/>
    <s v="New York"/>
    <n v="10009"/>
    <x v="3"/>
    <x v="1107"/>
    <x v="1"/>
    <x v="9"/>
    <x v="1096"/>
    <n v="904.9"/>
    <n v="5"/>
    <n v="0"/>
    <n v="253.37199999999996"/>
  </r>
  <r>
    <x v="3007"/>
    <s v="CA-2014-130729"/>
    <d v="2014-10-24T00:00:00"/>
    <n v="2014"/>
    <s v="Oktober"/>
    <n v="24"/>
    <x v="1"/>
    <x v="211"/>
    <x v="211"/>
    <x v="0"/>
    <s v="United States"/>
    <s v="Rancho Cucamonga"/>
    <s v="California"/>
    <n v="91730"/>
    <x v="1"/>
    <x v="276"/>
    <x v="1"/>
    <x v="8"/>
    <x v="276"/>
    <n v="34.271999999999998"/>
    <n v="3"/>
    <n v="0.2"/>
    <n v="11.138399999999999"/>
  </r>
  <r>
    <x v="3008"/>
    <s v="CA-2016-124772"/>
    <d v="2016-12-05T00:00:00"/>
    <n v="2016"/>
    <s v="Desember"/>
    <n v="5"/>
    <x v="2"/>
    <x v="506"/>
    <x v="506"/>
    <x v="0"/>
    <s v="United States"/>
    <s v="Murray"/>
    <s v="Kentucky"/>
    <n v="42071"/>
    <x v="0"/>
    <x v="1268"/>
    <x v="0"/>
    <x v="5"/>
    <x v="1252"/>
    <n v="191.82"/>
    <n v="3"/>
    <n v="0"/>
    <n v="74.809799999999996"/>
  </r>
  <r>
    <x v="3009"/>
    <s v="CA-2016-115525"/>
    <d v="2016-07-25T00:00:00"/>
    <n v="2016"/>
    <s v="Juli"/>
    <n v="25"/>
    <x v="1"/>
    <x v="645"/>
    <x v="645"/>
    <x v="1"/>
    <s v="United States"/>
    <s v="Toledo"/>
    <s v="Ohio"/>
    <n v="43615"/>
    <x v="3"/>
    <x v="1306"/>
    <x v="1"/>
    <x v="9"/>
    <x v="1291"/>
    <n v="243.88000000000002"/>
    <n v="5"/>
    <n v="0.2"/>
    <n v="27.43649999999996"/>
  </r>
  <r>
    <x v="3010"/>
    <s v="CA-2017-134845"/>
    <d v="2017-04-17T00:00:00"/>
    <n v="2017"/>
    <s v="April"/>
    <n v="17"/>
    <x v="1"/>
    <x v="676"/>
    <x v="676"/>
    <x v="2"/>
    <s v="United States"/>
    <s v="Louisville"/>
    <s v="Colorado"/>
    <n v="80027"/>
    <x v="1"/>
    <x v="385"/>
    <x v="1"/>
    <x v="8"/>
    <x v="386"/>
    <n v="12.030000000000001"/>
    <n v="5"/>
    <n v="0.7"/>
    <n v="-9.222999999999999"/>
  </r>
  <r>
    <x v="3011"/>
    <s v="CA-2017-134845"/>
    <d v="2017-04-17T00:00:00"/>
    <n v="2017"/>
    <s v="April"/>
    <n v="17"/>
    <x v="1"/>
    <x v="676"/>
    <x v="676"/>
    <x v="2"/>
    <s v="United States"/>
    <s v="Louisville"/>
    <s v="Colorado"/>
    <n v="80027"/>
    <x v="1"/>
    <x v="155"/>
    <x v="2"/>
    <x v="15"/>
    <x v="156"/>
    <n v="2549.9850000000006"/>
    <n v="5"/>
    <n v="0.7"/>
    <n v="-3399.9800000000009"/>
  </r>
  <r>
    <x v="3012"/>
    <s v="CA-2017-134845"/>
    <d v="2017-04-17T00:00:00"/>
    <n v="2017"/>
    <s v="April"/>
    <n v="17"/>
    <x v="1"/>
    <x v="676"/>
    <x v="676"/>
    <x v="2"/>
    <s v="United States"/>
    <s v="Louisville"/>
    <s v="Colorado"/>
    <n v="80027"/>
    <x v="1"/>
    <x v="379"/>
    <x v="1"/>
    <x v="8"/>
    <x v="380"/>
    <n v="21.594000000000005"/>
    <n v="2"/>
    <n v="0.7"/>
    <n v="-15.835599999999999"/>
  </r>
  <r>
    <x v="3013"/>
    <s v="CA-2017-134845"/>
    <d v="2017-04-17T00:00:00"/>
    <n v="2017"/>
    <s v="April"/>
    <n v="17"/>
    <x v="1"/>
    <x v="676"/>
    <x v="676"/>
    <x v="2"/>
    <s v="United States"/>
    <s v="Louisville"/>
    <s v="Colorado"/>
    <n v="80027"/>
    <x v="1"/>
    <x v="591"/>
    <x v="1"/>
    <x v="8"/>
    <x v="591"/>
    <n v="8.9640000000000022"/>
    <n v="6"/>
    <n v="0.7"/>
    <n v="-6.573599999999999"/>
  </r>
  <r>
    <x v="3014"/>
    <s v="CA-2017-134845"/>
    <d v="2017-04-17T00:00:00"/>
    <n v="2017"/>
    <s v="April"/>
    <n v="17"/>
    <x v="1"/>
    <x v="676"/>
    <x v="676"/>
    <x v="2"/>
    <s v="United States"/>
    <s v="Louisville"/>
    <s v="Colorado"/>
    <n v="80027"/>
    <x v="1"/>
    <x v="510"/>
    <x v="1"/>
    <x v="10"/>
    <x v="510"/>
    <n v="20.736000000000004"/>
    <n v="4"/>
    <n v="0.2"/>
    <n v="7.2576000000000001"/>
  </r>
  <r>
    <x v="3015"/>
    <s v="US-2015-138919"/>
    <d v="2015-09-17T00:00:00"/>
    <n v="2015"/>
    <s v="September"/>
    <n v="17"/>
    <x v="1"/>
    <x v="60"/>
    <x v="60"/>
    <x v="2"/>
    <s v="United States"/>
    <s v="New York City"/>
    <s v="New York"/>
    <n v="10035"/>
    <x v="3"/>
    <x v="738"/>
    <x v="0"/>
    <x v="3"/>
    <x v="737"/>
    <n v="344.22"/>
    <n v="2"/>
    <n v="0.4"/>
    <n v="-103.26600000000002"/>
  </r>
  <r>
    <x v="3016"/>
    <s v="US-2016-160528"/>
    <d v="2016-08-23T00:00:00"/>
    <n v="2016"/>
    <s v="Agustus"/>
    <n v="23"/>
    <x v="1"/>
    <x v="414"/>
    <x v="414"/>
    <x v="2"/>
    <s v="United States"/>
    <s v="Pharr"/>
    <s v="Texas"/>
    <n v="78577"/>
    <x v="2"/>
    <x v="418"/>
    <x v="1"/>
    <x v="4"/>
    <x v="418"/>
    <n v="727.29600000000005"/>
    <n v="8"/>
    <n v="0.2"/>
    <n v="-172.73280000000005"/>
  </r>
  <r>
    <x v="3017"/>
    <s v="US-2016-160528"/>
    <d v="2016-08-23T00:00:00"/>
    <n v="2016"/>
    <s v="Agustus"/>
    <n v="23"/>
    <x v="1"/>
    <x v="414"/>
    <x v="414"/>
    <x v="2"/>
    <s v="United States"/>
    <s v="Pharr"/>
    <s v="Texas"/>
    <n v="78577"/>
    <x v="2"/>
    <x v="1155"/>
    <x v="0"/>
    <x v="5"/>
    <x v="1143"/>
    <n v="22.608000000000001"/>
    <n v="3"/>
    <n v="0.6"/>
    <n v="-10.173599999999997"/>
  </r>
  <r>
    <x v="3018"/>
    <s v="US-2016-160528"/>
    <d v="2016-08-23T00:00:00"/>
    <n v="2016"/>
    <s v="Agustus"/>
    <n v="23"/>
    <x v="1"/>
    <x v="414"/>
    <x v="414"/>
    <x v="2"/>
    <s v="United States"/>
    <s v="Pharr"/>
    <s v="Texas"/>
    <n v="78577"/>
    <x v="2"/>
    <x v="1200"/>
    <x v="2"/>
    <x v="11"/>
    <x v="1185"/>
    <n v="666.4"/>
    <n v="7"/>
    <n v="0.2"/>
    <n v="-33.319999999999965"/>
  </r>
  <r>
    <x v="3019"/>
    <s v="CA-2015-123568"/>
    <d v="2015-11-08T00:00:00"/>
    <n v="2015"/>
    <s v="November"/>
    <n v="8"/>
    <x v="1"/>
    <x v="183"/>
    <x v="183"/>
    <x v="0"/>
    <s v="United States"/>
    <s v="West Jordan"/>
    <s v="Utah"/>
    <n v="84084"/>
    <x v="1"/>
    <x v="1471"/>
    <x v="1"/>
    <x v="13"/>
    <x v="1458"/>
    <n v="5.04"/>
    <n v="3"/>
    <n v="0"/>
    <n v="0.20159999999999978"/>
  </r>
  <r>
    <x v="3020"/>
    <s v="CA-2015-123568"/>
    <d v="2015-11-08T00:00:00"/>
    <n v="2015"/>
    <s v="November"/>
    <n v="8"/>
    <x v="1"/>
    <x v="183"/>
    <x v="183"/>
    <x v="0"/>
    <s v="United States"/>
    <s v="West Jordan"/>
    <s v="Utah"/>
    <n v="84084"/>
    <x v="1"/>
    <x v="1030"/>
    <x v="1"/>
    <x v="10"/>
    <x v="1021"/>
    <n v="92.94"/>
    <n v="3"/>
    <n v="0"/>
    <n v="41.822999999999993"/>
  </r>
  <r>
    <x v="3021"/>
    <s v="CA-2015-123568"/>
    <d v="2015-11-08T00:00:00"/>
    <n v="2015"/>
    <s v="November"/>
    <n v="8"/>
    <x v="1"/>
    <x v="183"/>
    <x v="183"/>
    <x v="0"/>
    <s v="United States"/>
    <s v="West Jordan"/>
    <s v="Utah"/>
    <n v="84084"/>
    <x v="1"/>
    <x v="642"/>
    <x v="0"/>
    <x v="5"/>
    <x v="642"/>
    <n v="66.69"/>
    <n v="3"/>
    <n v="0"/>
    <n v="22.007699999999996"/>
  </r>
  <r>
    <x v="3022"/>
    <s v="CA-2015-123568"/>
    <d v="2015-11-08T00:00:00"/>
    <n v="2015"/>
    <s v="November"/>
    <n v="8"/>
    <x v="1"/>
    <x v="183"/>
    <x v="183"/>
    <x v="0"/>
    <s v="United States"/>
    <s v="West Jordan"/>
    <s v="Utah"/>
    <n v="84084"/>
    <x v="1"/>
    <x v="710"/>
    <x v="1"/>
    <x v="8"/>
    <x v="709"/>
    <n v="91.68"/>
    <n v="5"/>
    <n v="0.2"/>
    <n v="28.65"/>
  </r>
  <r>
    <x v="3023"/>
    <s v="CA-2017-124674"/>
    <d v="2017-11-17T00:00:00"/>
    <n v="2017"/>
    <s v="November"/>
    <n v="17"/>
    <x v="1"/>
    <x v="677"/>
    <x v="677"/>
    <x v="0"/>
    <s v="United States"/>
    <s v="Brownsville"/>
    <s v="Texas"/>
    <n v="78521"/>
    <x v="2"/>
    <x v="1275"/>
    <x v="0"/>
    <x v="0"/>
    <x v="1260"/>
    <n v="327.73279999999994"/>
    <n v="2"/>
    <n v="0.32"/>
    <n v="-14.458800000000025"/>
  </r>
  <r>
    <x v="3024"/>
    <s v="CA-2015-164441"/>
    <d v="2015-11-08T00:00:00"/>
    <n v="2015"/>
    <s v="November"/>
    <n v="8"/>
    <x v="1"/>
    <x v="549"/>
    <x v="549"/>
    <x v="0"/>
    <s v="United States"/>
    <s v="New York City"/>
    <s v="New York"/>
    <n v="10011"/>
    <x v="3"/>
    <x v="305"/>
    <x v="1"/>
    <x v="8"/>
    <x v="305"/>
    <n v="52.272000000000006"/>
    <n v="11"/>
    <n v="0.2"/>
    <n v="17.641799999999996"/>
  </r>
  <r>
    <x v="3025"/>
    <s v="CA-2015-164441"/>
    <d v="2015-11-08T00:00:00"/>
    <n v="2015"/>
    <s v="November"/>
    <n v="8"/>
    <x v="1"/>
    <x v="549"/>
    <x v="549"/>
    <x v="0"/>
    <s v="United States"/>
    <s v="New York City"/>
    <s v="New York"/>
    <n v="10011"/>
    <x v="3"/>
    <x v="457"/>
    <x v="1"/>
    <x v="10"/>
    <x v="458"/>
    <n v="17.940000000000001"/>
    <n v="3"/>
    <n v="0"/>
    <n v="8.0730000000000004"/>
  </r>
  <r>
    <x v="3026"/>
    <s v="CA-2017-169054"/>
    <d v="2017-04-22T00:00:00"/>
    <n v="2017"/>
    <s v="April"/>
    <n v="22"/>
    <x v="1"/>
    <x v="246"/>
    <x v="246"/>
    <x v="2"/>
    <s v="United States"/>
    <s v="Philadelphia"/>
    <s v="Pennsylvania"/>
    <n v="19140"/>
    <x v="3"/>
    <x v="1060"/>
    <x v="0"/>
    <x v="5"/>
    <x v="1049"/>
    <n v="254.35200000000003"/>
    <n v="3"/>
    <n v="0.2"/>
    <n v="0"/>
  </r>
  <r>
    <x v="3027"/>
    <s v="CA-2014-106719"/>
    <d v="2014-08-24T00:00:00"/>
    <n v="2014"/>
    <s v="Agustus"/>
    <n v="24"/>
    <x v="3"/>
    <x v="516"/>
    <x v="516"/>
    <x v="1"/>
    <s v="United States"/>
    <s v="Billings"/>
    <s v="Montana"/>
    <n v="59102"/>
    <x v="1"/>
    <x v="1472"/>
    <x v="1"/>
    <x v="8"/>
    <x v="1459"/>
    <n v="8.2880000000000003"/>
    <n v="2"/>
    <n v="0.2"/>
    <n v="2.6935999999999991"/>
  </r>
  <r>
    <x v="3028"/>
    <s v="CA-2017-116855"/>
    <d v="2017-12-17T00:00:00"/>
    <n v="2017"/>
    <s v="Desember"/>
    <n v="17"/>
    <x v="1"/>
    <x v="482"/>
    <x v="482"/>
    <x v="0"/>
    <s v="United States"/>
    <s v="Chesapeake"/>
    <s v="Virginia"/>
    <n v="23320"/>
    <x v="0"/>
    <x v="931"/>
    <x v="0"/>
    <x v="1"/>
    <x v="924"/>
    <n v="504.90000000000003"/>
    <n v="5"/>
    <n v="0"/>
    <n v="80.78400000000002"/>
  </r>
  <r>
    <x v="3029"/>
    <s v="US-2016-164189"/>
    <d v="2016-03-24T00:00:00"/>
    <n v="2016"/>
    <s v="Maret"/>
    <n v="24"/>
    <x v="1"/>
    <x v="112"/>
    <x v="112"/>
    <x v="1"/>
    <s v="United States"/>
    <s v="Gresham"/>
    <s v="Oregon"/>
    <n v="97030"/>
    <x v="1"/>
    <x v="1419"/>
    <x v="2"/>
    <x v="7"/>
    <x v="1407"/>
    <n v="403.16800000000001"/>
    <n v="4"/>
    <n v="0.2"/>
    <n v="25.198000000000008"/>
  </r>
  <r>
    <x v="3030"/>
    <s v="CA-2015-168480"/>
    <d v="2015-09-21T00:00:00"/>
    <n v="2015"/>
    <s v="September"/>
    <n v="21"/>
    <x v="1"/>
    <x v="678"/>
    <x v="678"/>
    <x v="1"/>
    <s v="United States"/>
    <s v="Lincoln Park"/>
    <s v="Michigan"/>
    <n v="48146"/>
    <x v="2"/>
    <x v="1195"/>
    <x v="0"/>
    <x v="0"/>
    <x v="1180"/>
    <n v="194.32"/>
    <n v="4"/>
    <n v="0"/>
    <n v="31.091200000000015"/>
  </r>
  <r>
    <x v="3031"/>
    <s v="CA-2015-168480"/>
    <d v="2015-09-21T00:00:00"/>
    <n v="2015"/>
    <s v="September"/>
    <n v="21"/>
    <x v="1"/>
    <x v="678"/>
    <x v="678"/>
    <x v="1"/>
    <s v="United States"/>
    <s v="Lincoln Park"/>
    <s v="Michigan"/>
    <n v="48146"/>
    <x v="2"/>
    <x v="1062"/>
    <x v="1"/>
    <x v="6"/>
    <x v="1051"/>
    <n v="25.99"/>
    <n v="1"/>
    <n v="0"/>
    <n v="7.5370999999999988"/>
  </r>
  <r>
    <x v="3032"/>
    <s v="US-2016-114293"/>
    <d v="2016-11-21T00:00:00"/>
    <n v="2016"/>
    <s v="November"/>
    <n v="21"/>
    <x v="1"/>
    <x v="423"/>
    <x v="423"/>
    <x v="0"/>
    <s v="United States"/>
    <s v="Gresham"/>
    <s v="Oregon"/>
    <n v="97030"/>
    <x v="1"/>
    <x v="1225"/>
    <x v="0"/>
    <x v="1"/>
    <x v="1209"/>
    <n v="195.136"/>
    <n v="4"/>
    <n v="0.2"/>
    <n v="-12.196000000000005"/>
  </r>
  <r>
    <x v="3033"/>
    <s v="CA-2017-134173"/>
    <d v="2017-09-16T00:00:00"/>
    <n v="2017"/>
    <s v="September"/>
    <n v="16"/>
    <x v="1"/>
    <x v="144"/>
    <x v="144"/>
    <x v="2"/>
    <s v="United States"/>
    <s v="Philadelphia"/>
    <s v="Pennsylvania"/>
    <n v="19143"/>
    <x v="3"/>
    <x v="1114"/>
    <x v="1"/>
    <x v="10"/>
    <x v="1103"/>
    <n v="20.736000000000004"/>
    <n v="4"/>
    <n v="0.2"/>
    <n v="7.2576000000000001"/>
  </r>
  <r>
    <x v="3034"/>
    <s v="US-2015-123960"/>
    <d v="2015-06-11T00:00:00"/>
    <n v="2015"/>
    <s v="Juni"/>
    <n v="11"/>
    <x v="1"/>
    <x v="205"/>
    <x v="205"/>
    <x v="0"/>
    <s v="United States"/>
    <s v="Monroe"/>
    <s v="Louisiana"/>
    <n v="71203"/>
    <x v="0"/>
    <x v="1044"/>
    <x v="2"/>
    <x v="11"/>
    <x v="1033"/>
    <n v="53.699999999999996"/>
    <n v="6"/>
    <n v="0"/>
    <n v="10.202999999999994"/>
  </r>
  <r>
    <x v="3035"/>
    <s v="US-2015-123960"/>
    <d v="2015-06-11T00:00:00"/>
    <n v="2015"/>
    <s v="Juni"/>
    <n v="11"/>
    <x v="1"/>
    <x v="205"/>
    <x v="205"/>
    <x v="0"/>
    <s v="United States"/>
    <s v="Monroe"/>
    <s v="Louisiana"/>
    <n v="71203"/>
    <x v="0"/>
    <x v="1472"/>
    <x v="1"/>
    <x v="8"/>
    <x v="1459"/>
    <n v="36.26"/>
    <n v="7"/>
    <n v="0"/>
    <n v="16.679599999999997"/>
  </r>
  <r>
    <x v="3036"/>
    <s v="US-2015-123960"/>
    <d v="2015-06-11T00:00:00"/>
    <n v="2015"/>
    <s v="Juni"/>
    <n v="11"/>
    <x v="1"/>
    <x v="205"/>
    <x v="205"/>
    <x v="0"/>
    <s v="United States"/>
    <s v="Monroe"/>
    <s v="Louisiana"/>
    <n v="71203"/>
    <x v="0"/>
    <x v="1473"/>
    <x v="1"/>
    <x v="6"/>
    <x v="1460"/>
    <n v="56.3"/>
    <n v="2"/>
    <n v="0"/>
    <n v="15.764000000000003"/>
  </r>
  <r>
    <x v="3037"/>
    <s v="US-2015-123960"/>
    <d v="2015-06-11T00:00:00"/>
    <n v="2015"/>
    <s v="Juni"/>
    <n v="11"/>
    <x v="1"/>
    <x v="205"/>
    <x v="205"/>
    <x v="0"/>
    <s v="United States"/>
    <s v="Monroe"/>
    <s v="Louisiana"/>
    <n v="71203"/>
    <x v="0"/>
    <x v="498"/>
    <x v="1"/>
    <x v="10"/>
    <x v="498"/>
    <n v="32.400000000000006"/>
    <n v="5"/>
    <n v="0"/>
    <n v="15.552000000000001"/>
  </r>
  <r>
    <x v="3038"/>
    <s v="US-2015-123960"/>
    <d v="2015-06-11T00:00:00"/>
    <n v="2015"/>
    <s v="Juni"/>
    <n v="11"/>
    <x v="1"/>
    <x v="205"/>
    <x v="205"/>
    <x v="0"/>
    <s v="United States"/>
    <s v="Monroe"/>
    <s v="Louisiana"/>
    <n v="71203"/>
    <x v="0"/>
    <x v="1474"/>
    <x v="0"/>
    <x v="5"/>
    <x v="1461"/>
    <n v="29.16"/>
    <n v="2"/>
    <n v="0"/>
    <n v="10.789200000000001"/>
  </r>
  <r>
    <x v="3039"/>
    <s v="CA-2017-101749"/>
    <d v="2017-10-03T00:00:00"/>
    <n v="2017"/>
    <s v="Oktober"/>
    <n v="3"/>
    <x v="1"/>
    <x v="442"/>
    <x v="442"/>
    <x v="1"/>
    <s v="United States"/>
    <s v="Pasadena"/>
    <s v="California"/>
    <n v="91104"/>
    <x v="1"/>
    <x v="719"/>
    <x v="0"/>
    <x v="3"/>
    <x v="718"/>
    <n v="171.28800000000001"/>
    <n v="3"/>
    <n v="0.2"/>
    <n v="-6.423300000000026"/>
  </r>
  <r>
    <x v="3040"/>
    <s v="US-2016-147991"/>
    <d v="2016-05-05T00:00:00"/>
    <n v="2016"/>
    <s v="Mei"/>
    <n v="5"/>
    <x v="1"/>
    <x v="9"/>
    <x v="9"/>
    <x v="0"/>
    <s v="United States"/>
    <s v="Chattanooga"/>
    <s v="Tennessee"/>
    <n v="37421"/>
    <x v="0"/>
    <x v="1006"/>
    <x v="0"/>
    <x v="5"/>
    <x v="998"/>
    <n v="16.72"/>
    <n v="5"/>
    <n v="0.2"/>
    <n v="3.3439999999999994"/>
  </r>
  <r>
    <x v="3041"/>
    <s v="CA-2017-149559"/>
    <d v="2017-09-11T00:00:00"/>
    <n v="2017"/>
    <s v="September"/>
    <n v="11"/>
    <x v="3"/>
    <x v="580"/>
    <x v="580"/>
    <x v="2"/>
    <s v="United States"/>
    <s v="Long Beach"/>
    <s v="California"/>
    <n v="90805"/>
    <x v="1"/>
    <x v="860"/>
    <x v="1"/>
    <x v="10"/>
    <x v="854"/>
    <n v="12.96"/>
    <n v="2"/>
    <n v="0"/>
    <n v="6.2208000000000006"/>
  </r>
  <r>
    <x v="3042"/>
    <s v="CA-2017-149559"/>
    <d v="2017-09-11T00:00:00"/>
    <n v="2017"/>
    <s v="September"/>
    <n v="11"/>
    <x v="3"/>
    <x v="580"/>
    <x v="580"/>
    <x v="2"/>
    <s v="United States"/>
    <s v="Long Beach"/>
    <s v="California"/>
    <n v="90805"/>
    <x v="1"/>
    <x v="1475"/>
    <x v="1"/>
    <x v="12"/>
    <x v="1462"/>
    <n v="22.18"/>
    <n v="2"/>
    <n v="0"/>
    <n v="10.8682"/>
  </r>
  <r>
    <x v="3043"/>
    <s v="CA-2017-149559"/>
    <d v="2017-09-11T00:00:00"/>
    <n v="2017"/>
    <s v="September"/>
    <n v="11"/>
    <x v="3"/>
    <x v="580"/>
    <x v="580"/>
    <x v="2"/>
    <s v="United States"/>
    <s v="Long Beach"/>
    <s v="California"/>
    <n v="90805"/>
    <x v="1"/>
    <x v="1476"/>
    <x v="0"/>
    <x v="1"/>
    <x v="1463"/>
    <n v="2054.2720000000004"/>
    <n v="8"/>
    <n v="0.2"/>
    <n v="256.78399999999976"/>
  </r>
  <r>
    <x v="3044"/>
    <s v="CA-2015-135174"/>
    <d v="2015-04-30T00:00:00"/>
    <n v="2015"/>
    <s v="April"/>
    <n v="30"/>
    <x v="0"/>
    <x v="546"/>
    <x v="546"/>
    <x v="0"/>
    <s v="United States"/>
    <s v="Troy"/>
    <s v="Ohio"/>
    <n v="45373"/>
    <x v="3"/>
    <x v="638"/>
    <x v="2"/>
    <x v="7"/>
    <x v="638"/>
    <n v="1022.97"/>
    <n v="5"/>
    <n v="0.4"/>
    <n v="-255.74250000000001"/>
  </r>
  <r>
    <x v="3045"/>
    <s v="CA-2017-125290"/>
    <d v="2017-11-06T00:00:00"/>
    <n v="2017"/>
    <s v="November"/>
    <n v="6"/>
    <x v="0"/>
    <x v="254"/>
    <x v="254"/>
    <x v="2"/>
    <s v="United States"/>
    <s v="Minneapolis"/>
    <s v="Minnesota"/>
    <n v="55407"/>
    <x v="2"/>
    <x v="1477"/>
    <x v="1"/>
    <x v="6"/>
    <x v="1464"/>
    <n v="13.899999999999999"/>
    <n v="5"/>
    <n v="0"/>
    <n v="3.6139999999999994"/>
  </r>
  <r>
    <x v="3046"/>
    <s v="CA-2017-125290"/>
    <d v="2017-11-06T00:00:00"/>
    <n v="2017"/>
    <s v="November"/>
    <n v="6"/>
    <x v="0"/>
    <x v="254"/>
    <x v="254"/>
    <x v="2"/>
    <s v="United States"/>
    <s v="Minneapolis"/>
    <s v="Minnesota"/>
    <n v="55407"/>
    <x v="2"/>
    <x v="813"/>
    <x v="1"/>
    <x v="10"/>
    <x v="33"/>
    <n v="26.38"/>
    <n v="1"/>
    <n v="0"/>
    <n v="12.134799999999998"/>
  </r>
  <r>
    <x v="3047"/>
    <s v="CA-2014-137351"/>
    <d v="2014-09-30T00:00:00"/>
    <n v="2014"/>
    <s v="September"/>
    <n v="30"/>
    <x v="1"/>
    <x v="140"/>
    <x v="140"/>
    <x v="0"/>
    <s v="United States"/>
    <s v="Seattle"/>
    <s v="Washington"/>
    <n v="98105"/>
    <x v="1"/>
    <x v="8"/>
    <x v="1"/>
    <x v="8"/>
    <x v="8"/>
    <n v="43.176000000000002"/>
    <n v="7"/>
    <n v="0.2"/>
    <n v="13.4925"/>
  </r>
  <r>
    <x v="3048"/>
    <s v="CA-2017-121419"/>
    <d v="2017-04-02T00:00:00"/>
    <n v="2017"/>
    <s v="April"/>
    <n v="2"/>
    <x v="2"/>
    <x v="679"/>
    <x v="679"/>
    <x v="2"/>
    <s v="United States"/>
    <s v="Columbus"/>
    <s v="Georgia"/>
    <n v="31907"/>
    <x v="0"/>
    <x v="121"/>
    <x v="0"/>
    <x v="3"/>
    <x v="121"/>
    <n v="411.8"/>
    <n v="2"/>
    <n v="0"/>
    <n v="70.005999999999972"/>
  </r>
  <r>
    <x v="3049"/>
    <s v="CA-2017-121419"/>
    <d v="2017-04-02T00:00:00"/>
    <n v="2017"/>
    <s v="April"/>
    <n v="2"/>
    <x v="2"/>
    <x v="679"/>
    <x v="679"/>
    <x v="2"/>
    <s v="United States"/>
    <s v="Columbus"/>
    <s v="Georgia"/>
    <n v="31907"/>
    <x v="0"/>
    <x v="293"/>
    <x v="2"/>
    <x v="11"/>
    <x v="293"/>
    <n v="360"/>
    <n v="4"/>
    <n v="0"/>
    <n v="129.6"/>
  </r>
  <r>
    <x v="3050"/>
    <s v="US-2017-148054"/>
    <d v="2017-10-06T00:00:00"/>
    <n v="2017"/>
    <s v="Oktober"/>
    <n v="6"/>
    <x v="1"/>
    <x v="125"/>
    <x v="125"/>
    <x v="2"/>
    <s v="United States"/>
    <s v="Meridian"/>
    <s v="Idaho"/>
    <n v="83642"/>
    <x v="1"/>
    <x v="1478"/>
    <x v="0"/>
    <x v="5"/>
    <x v="1465"/>
    <n v="41.96"/>
    <n v="2"/>
    <n v="0"/>
    <n v="2.9371999999999971"/>
  </r>
  <r>
    <x v="3051"/>
    <s v="US-2017-148054"/>
    <d v="2017-10-06T00:00:00"/>
    <n v="2017"/>
    <s v="Oktober"/>
    <n v="6"/>
    <x v="1"/>
    <x v="125"/>
    <x v="125"/>
    <x v="2"/>
    <s v="United States"/>
    <s v="Meridian"/>
    <s v="Idaho"/>
    <n v="83642"/>
    <x v="1"/>
    <x v="1051"/>
    <x v="1"/>
    <x v="9"/>
    <x v="1040"/>
    <n v="227.84"/>
    <n v="4"/>
    <n v="0"/>
    <n v="66.073599999999971"/>
  </r>
  <r>
    <x v="3052"/>
    <s v="US-2017-148054"/>
    <d v="2017-10-06T00:00:00"/>
    <n v="2017"/>
    <s v="Oktober"/>
    <n v="6"/>
    <x v="1"/>
    <x v="125"/>
    <x v="125"/>
    <x v="2"/>
    <s v="United States"/>
    <s v="Meridian"/>
    <s v="Idaho"/>
    <n v="83642"/>
    <x v="1"/>
    <x v="1237"/>
    <x v="1"/>
    <x v="10"/>
    <x v="1220"/>
    <n v="37.94"/>
    <n v="2"/>
    <n v="0"/>
    <n v="18.211199999999998"/>
  </r>
  <r>
    <x v="3053"/>
    <s v="CA-2016-128517"/>
    <d v="2016-04-09T00:00:00"/>
    <n v="2016"/>
    <s v="April"/>
    <n v="9"/>
    <x v="0"/>
    <x v="680"/>
    <x v="680"/>
    <x v="2"/>
    <s v="United States"/>
    <s v="Detroit"/>
    <s v="Michigan"/>
    <n v="48227"/>
    <x v="2"/>
    <x v="1367"/>
    <x v="2"/>
    <x v="7"/>
    <x v="1352"/>
    <n v="517.9"/>
    <n v="2"/>
    <n v="0"/>
    <n v="134.654"/>
  </r>
  <r>
    <x v="3054"/>
    <s v="CA-2016-128517"/>
    <d v="2016-04-09T00:00:00"/>
    <n v="2016"/>
    <s v="April"/>
    <n v="9"/>
    <x v="0"/>
    <x v="680"/>
    <x v="680"/>
    <x v="2"/>
    <s v="United States"/>
    <s v="Detroit"/>
    <s v="Michigan"/>
    <n v="48227"/>
    <x v="2"/>
    <x v="446"/>
    <x v="1"/>
    <x v="8"/>
    <x v="446"/>
    <n v="5.28"/>
    <n v="2"/>
    <n v="0"/>
    <n v="2.4287999999999998"/>
  </r>
  <r>
    <x v="3055"/>
    <s v="US-2015-100377"/>
    <d v="2015-08-28T00:00:00"/>
    <n v="2015"/>
    <s v="Agustus"/>
    <n v="28"/>
    <x v="1"/>
    <x v="477"/>
    <x v="477"/>
    <x v="1"/>
    <s v="United States"/>
    <s v="Chicago"/>
    <s v="Illinois"/>
    <n v="60623"/>
    <x v="2"/>
    <x v="890"/>
    <x v="2"/>
    <x v="16"/>
    <x v="883"/>
    <n v="2799.9600000000005"/>
    <n v="5"/>
    <n v="0.2"/>
    <n v="874.98749999999984"/>
  </r>
  <r>
    <x v="3056"/>
    <s v="CA-2017-131492"/>
    <d v="2017-10-19T00:00:00"/>
    <n v="2017"/>
    <s v="Oktober"/>
    <n v="19"/>
    <x v="0"/>
    <x v="511"/>
    <x v="511"/>
    <x v="1"/>
    <s v="United States"/>
    <s v="San Francisco"/>
    <s v="California"/>
    <n v="94110"/>
    <x v="1"/>
    <x v="1343"/>
    <x v="1"/>
    <x v="12"/>
    <x v="1328"/>
    <n v="8.9600000000000009"/>
    <n v="2"/>
    <n v="0"/>
    <n v="4.3008000000000006"/>
  </r>
  <r>
    <x v="3057"/>
    <s v="CA-2017-131492"/>
    <d v="2017-10-19T00:00:00"/>
    <n v="2017"/>
    <s v="Oktober"/>
    <n v="19"/>
    <x v="0"/>
    <x v="511"/>
    <x v="511"/>
    <x v="1"/>
    <s v="United States"/>
    <s v="San Francisco"/>
    <s v="California"/>
    <n v="94110"/>
    <x v="1"/>
    <x v="1042"/>
    <x v="1"/>
    <x v="2"/>
    <x v="1031"/>
    <n v="31.5"/>
    <n v="10"/>
    <n v="0"/>
    <n v="15.120000000000001"/>
  </r>
  <r>
    <x v="3058"/>
    <s v="CA-2017-131492"/>
    <d v="2017-10-19T00:00:00"/>
    <n v="2017"/>
    <s v="Oktober"/>
    <n v="19"/>
    <x v="0"/>
    <x v="511"/>
    <x v="511"/>
    <x v="1"/>
    <s v="United States"/>
    <s v="San Francisco"/>
    <s v="California"/>
    <n v="94110"/>
    <x v="1"/>
    <x v="677"/>
    <x v="0"/>
    <x v="5"/>
    <x v="677"/>
    <n v="30.56"/>
    <n v="2"/>
    <n v="0"/>
    <n v="10.3904"/>
  </r>
  <r>
    <x v="3059"/>
    <s v="CA-2017-131492"/>
    <d v="2017-10-19T00:00:00"/>
    <n v="2017"/>
    <s v="Oktober"/>
    <n v="19"/>
    <x v="0"/>
    <x v="511"/>
    <x v="511"/>
    <x v="1"/>
    <s v="United States"/>
    <s v="San Francisco"/>
    <s v="California"/>
    <n v="94110"/>
    <x v="1"/>
    <x v="1479"/>
    <x v="0"/>
    <x v="3"/>
    <x v="1466"/>
    <n v="24.368000000000002"/>
    <n v="2"/>
    <n v="0.2"/>
    <n v="-3.3506000000000018"/>
  </r>
  <r>
    <x v="3060"/>
    <s v="CA-2016-144554"/>
    <d v="2016-11-07T00:00:00"/>
    <n v="2016"/>
    <s v="November"/>
    <n v="7"/>
    <x v="1"/>
    <x v="664"/>
    <x v="664"/>
    <x v="1"/>
    <s v="United States"/>
    <s v="Newark"/>
    <s v="Ohio"/>
    <n v="43055"/>
    <x v="3"/>
    <x v="1233"/>
    <x v="2"/>
    <x v="11"/>
    <x v="1216"/>
    <n v="119.97600000000001"/>
    <n v="3"/>
    <n v="0.2"/>
    <n v="22.495499999999989"/>
  </r>
  <r>
    <x v="3061"/>
    <s v="CA-2017-127621"/>
    <d v="2017-03-03T00:00:00"/>
    <n v="2017"/>
    <s v="Maret"/>
    <n v="3"/>
    <x v="1"/>
    <x v="681"/>
    <x v="681"/>
    <x v="0"/>
    <s v="United States"/>
    <s v="Dallas"/>
    <s v="Texas"/>
    <n v="75081"/>
    <x v="2"/>
    <x v="794"/>
    <x v="1"/>
    <x v="10"/>
    <x v="792"/>
    <n v="26.880000000000003"/>
    <n v="8"/>
    <n v="0.2"/>
    <n v="9.743999999999998"/>
  </r>
  <r>
    <x v="3062"/>
    <s v="CA-2015-145184"/>
    <d v="2015-11-27T00:00:00"/>
    <n v="2015"/>
    <s v="November"/>
    <n v="27"/>
    <x v="2"/>
    <x v="251"/>
    <x v="251"/>
    <x v="1"/>
    <s v="United States"/>
    <s v="Newark"/>
    <s v="Delaware"/>
    <n v="19711"/>
    <x v="3"/>
    <x v="1480"/>
    <x v="2"/>
    <x v="7"/>
    <x v="1467"/>
    <n v="83.97"/>
    <n v="3"/>
    <n v="0"/>
    <n v="23.511599999999998"/>
  </r>
  <r>
    <x v="3063"/>
    <s v="CA-2015-145184"/>
    <d v="2015-11-27T00:00:00"/>
    <n v="2015"/>
    <s v="November"/>
    <n v="27"/>
    <x v="2"/>
    <x v="251"/>
    <x v="251"/>
    <x v="1"/>
    <s v="United States"/>
    <s v="Newark"/>
    <s v="Delaware"/>
    <n v="19711"/>
    <x v="3"/>
    <x v="1481"/>
    <x v="2"/>
    <x v="11"/>
    <x v="1468"/>
    <n v="104.97"/>
    <n v="3"/>
    <n v="0"/>
    <n v="7.3479000000000028"/>
  </r>
  <r>
    <x v="3064"/>
    <s v="CA-2017-106859"/>
    <d v="2017-03-13T00:00:00"/>
    <n v="2017"/>
    <s v="Maret"/>
    <n v="13"/>
    <x v="0"/>
    <x v="682"/>
    <x v="682"/>
    <x v="2"/>
    <s v="United States"/>
    <s v="Albuquerque"/>
    <s v="New Mexico"/>
    <n v="87105"/>
    <x v="1"/>
    <x v="75"/>
    <x v="1"/>
    <x v="4"/>
    <x v="75"/>
    <n v="90.8"/>
    <n v="8"/>
    <n v="0"/>
    <n v="25.424000000000007"/>
  </r>
  <r>
    <x v="3065"/>
    <s v="CA-2017-106859"/>
    <d v="2017-03-13T00:00:00"/>
    <n v="2017"/>
    <s v="Maret"/>
    <n v="13"/>
    <x v="0"/>
    <x v="682"/>
    <x v="682"/>
    <x v="2"/>
    <s v="United States"/>
    <s v="Albuquerque"/>
    <s v="New Mexico"/>
    <n v="87105"/>
    <x v="1"/>
    <x v="722"/>
    <x v="2"/>
    <x v="7"/>
    <x v="721"/>
    <n v="140.73599999999999"/>
    <n v="8"/>
    <n v="0.2"/>
    <n v="49.257599999999996"/>
  </r>
  <r>
    <x v="3066"/>
    <s v="CA-2017-106859"/>
    <d v="2017-03-13T00:00:00"/>
    <n v="2017"/>
    <s v="Maret"/>
    <n v="13"/>
    <x v="0"/>
    <x v="682"/>
    <x v="682"/>
    <x v="2"/>
    <s v="United States"/>
    <s v="Albuquerque"/>
    <s v="New Mexico"/>
    <n v="87105"/>
    <x v="1"/>
    <x v="1482"/>
    <x v="2"/>
    <x v="11"/>
    <x v="1469"/>
    <n v="214.95000000000002"/>
    <n v="5"/>
    <n v="0"/>
    <n v="88.129500000000007"/>
  </r>
  <r>
    <x v="3067"/>
    <s v="CA-2017-106859"/>
    <d v="2017-03-13T00:00:00"/>
    <n v="2017"/>
    <s v="Maret"/>
    <n v="13"/>
    <x v="0"/>
    <x v="682"/>
    <x v="682"/>
    <x v="2"/>
    <s v="United States"/>
    <s v="Albuquerque"/>
    <s v="New Mexico"/>
    <n v="87105"/>
    <x v="1"/>
    <x v="1483"/>
    <x v="1"/>
    <x v="10"/>
    <x v="1470"/>
    <n v="45.36"/>
    <n v="7"/>
    <n v="0"/>
    <n v="21.772800000000004"/>
  </r>
  <r>
    <x v="3068"/>
    <s v="CA-2017-106859"/>
    <d v="2017-03-13T00:00:00"/>
    <n v="2017"/>
    <s v="Maret"/>
    <n v="13"/>
    <x v="0"/>
    <x v="682"/>
    <x v="682"/>
    <x v="2"/>
    <s v="United States"/>
    <s v="Albuquerque"/>
    <s v="New Mexico"/>
    <n v="87105"/>
    <x v="1"/>
    <x v="1415"/>
    <x v="1"/>
    <x v="10"/>
    <x v="1402"/>
    <n v="288.24"/>
    <n v="6"/>
    <n v="0"/>
    <n v="138.35519999999997"/>
  </r>
  <r>
    <x v="3069"/>
    <s v="US-2017-120089"/>
    <d v="2017-11-30T00:00:00"/>
    <n v="2017"/>
    <s v="November"/>
    <n v="30"/>
    <x v="3"/>
    <x v="529"/>
    <x v="529"/>
    <x v="2"/>
    <s v="United States"/>
    <s v="Toledo"/>
    <s v="Ohio"/>
    <n v="43615"/>
    <x v="3"/>
    <x v="1470"/>
    <x v="1"/>
    <x v="9"/>
    <x v="1457"/>
    <n v="663.93600000000004"/>
    <n v="4"/>
    <n v="0.2"/>
    <n v="82.991999999999877"/>
  </r>
  <r>
    <x v="3070"/>
    <s v="CA-2014-119375"/>
    <d v="2014-11-17T00:00:00"/>
    <n v="2014"/>
    <s v="November"/>
    <n v="17"/>
    <x v="1"/>
    <x v="289"/>
    <x v="289"/>
    <x v="1"/>
    <s v="United States"/>
    <s v="Newark"/>
    <s v="Delaware"/>
    <n v="19711"/>
    <x v="3"/>
    <x v="1074"/>
    <x v="1"/>
    <x v="4"/>
    <x v="1064"/>
    <n v="2934.33"/>
    <n v="7"/>
    <n v="0"/>
    <n v="792.26910000000021"/>
  </r>
  <r>
    <x v="3071"/>
    <s v="CA-2014-119375"/>
    <d v="2014-11-17T00:00:00"/>
    <n v="2014"/>
    <s v="November"/>
    <n v="17"/>
    <x v="1"/>
    <x v="289"/>
    <x v="289"/>
    <x v="1"/>
    <s v="United States"/>
    <s v="Newark"/>
    <s v="Delaware"/>
    <n v="19711"/>
    <x v="3"/>
    <x v="1484"/>
    <x v="0"/>
    <x v="5"/>
    <x v="1471"/>
    <n v="124.41"/>
    <n v="3"/>
    <n v="0"/>
    <n v="14.929199999999994"/>
  </r>
  <r>
    <x v="3072"/>
    <s v="CA-2014-119375"/>
    <d v="2014-11-17T00:00:00"/>
    <n v="2014"/>
    <s v="November"/>
    <n v="17"/>
    <x v="1"/>
    <x v="289"/>
    <x v="289"/>
    <x v="1"/>
    <s v="United States"/>
    <s v="Newark"/>
    <s v="Delaware"/>
    <n v="19711"/>
    <x v="3"/>
    <x v="684"/>
    <x v="1"/>
    <x v="6"/>
    <x v="684"/>
    <n v="57.75"/>
    <n v="5"/>
    <n v="0"/>
    <n v="26.564999999999998"/>
  </r>
  <r>
    <x v="3073"/>
    <s v="CA-2016-125206"/>
    <d v="2016-01-03T00:00:00"/>
    <n v="2016"/>
    <s v="Januari"/>
    <n v="3"/>
    <x v="2"/>
    <x v="235"/>
    <x v="235"/>
    <x v="0"/>
    <s v="United States"/>
    <s v="Los Angeles"/>
    <s v="California"/>
    <n v="90045"/>
    <x v="1"/>
    <x v="1277"/>
    <x v="1"/>
    <x v="4"/>
    <x v="1262"/>
    <n v="114.46"/>
    <n v="2"/>
    <n v="0"/>
    <n v="28.614999999999995"/>
  </r>
  <r>
    <x v="3074"/>
    <s v="CA-2015-126137"/>
    <d v="2015-10-03T00:00:00"/>
    <n v="2015"/>
    <s v="Oktober"/>
    <n v="3"/>
    <x v="1"/>
    <x v="94"/>
    <x v="94"/>
    <x v="0"/>
    <s v="United States"/>
    <s v="Los Angeles"/>
    <s v="California"/>
    <n v="90032"/>
    <x v="1"/>
    <x v="631"/>
    <x v="0"/>
    <x v="0"/>
    <x v="631"/>
    <n v="120.666"/>
    <n v="2"/>
    <n v="0.15"/>
    <n v="18.454800000000002"/>
  </r>
  <r>
    <x v="3075"/>
    <s v="CA-2014-143903"/>
    <d v="2014-07-20T00:00:00"/>
    <n v="2014"/>
    <s v="Juli"/>
    <n v="20"/>
    <x v="1"/>
    <x v="454"/>
    <x v="454"/>
    <x v="2"/>
    <s v="United States"/>
    <s v="Dallas"/>
    <s v="Texas"/>
    <n v="75217"/>
    <x v="2"/>
    <x v="384"/>
    <x v="1"/>
    <x v="4"/>
    <x v="385"/>
    <n v="342.86400000000003"/>
    <n v="3"/>
    <n v="0.2"/>
    <n v="38.572199999999953"/>
  </r>
  <r>
    <x v="3076"/>
    <s v="CA-2014-143903"/>
    <d v="2014-07-20T00:00:00"/>
    <n v="2014"/>
    <s v="Juli"/>
    <n v="20"/>
    <x v="1"/>
    <x v="454"/>
    <x v="454"/>
    <x v="2"/>
    <s v="United States"/>
    <s v="Dallas"/>
    <s v="Texas"/>
    <n v="75217"/>
    <x v="2"/>
    <x v="904"/>
    <x v="0"/>
    <x v="5"/>
    <x v="896"/>
    <n v="16.739999999999998"/>
    <n v="5"/>
    <n v="0.6"/>
    <n v="-14.228999999999997"/>
  </r>
  <r>
    <x v="3077"/>
    <s v="CA-2014-143903"/>
    <d v="2014-07-20T00:00:00"/>
    <n v="2014"/>
    <s v="Juli"/>
    <n v="20"/>
    <x v="1"/>
    <x v="454"/>
    <x v="454"/>
    <x v="2"/>
    <s v="United States"/>
    <s v="Dallas"/>
    <s v="Texas"/>
    <n v="75217"/>
    <x v="2"/>
    <x v="483"/>
    <x v="0"/>
    <x v="1"/>
    <x v="483"/>
    <n v="981.37199999999996"/>
    <n v="2"/>
    <n v="0.3"/>
    <n v="-140.19599999999997"/>
  </r>
  <r>
    <x v="3078"/>
    <s v="CA-2014-104780"/>
    <d v="2014-05-21T00:00:00"/>
    <n v="2014"/>
    <s v="Mei"/>
    <n v="21"/>
    <x v="1"/>
    <x v="404"/>
    <x v="404"/>
    <x v="2"/>
    <s v="United States"/>
    <s v="San Diego"/>
    <s v="California"/>
    <n v="92037"/>
    <x v="1"/>
    <x v="181"/>
    <x v="1"/>
    <x v="6"/>
    <x v="182"/>
    <n v="31.84"/>
    <n v="8"/>
    <n v="0"/>
    <n v="10.507199999999997"/>
  </r>
  <r>
    <x v="3079"/>
    <s v="CA-2017-101182"/>
    <d v="2017-09-04T00:00:00"/>
    <n v="2017"/>
    <s v="September"/>
    <n v="4"/>
    <x v="2"/>
    <x v="683"/>
    <x v="683"/>
    <x v="2"/>
    <s v="United States"/>
    <s v="Apple Valley"/>
    <s v="California"/>
    <n v="92307"/>
    <x v="1"/>
    <x v="585"/>
    <x v="1"/>
    <x v="10"/>
    <x v="585"/>
    <n v="12.96"/>
    <n v="2"/>
    <n v="0"/>
    <n v="6.2208000000000006"/>
  </r>
  <r>
    <x v="3080"/>
    <s v="CA-2017-101182"/>
    <d v="2017-09-04T00:00:00"/>
    <n v="2017"/>
    <s v="September"/>
    <n v="4"/>
    <x v="2"/>
    <x v="683"/>
    <x v="683"/>
    <x v="2"/>
    <s v="United States"/>
    <s v="Apple Valley"/>
    <s v="California"/>
    <n v="92307"/>
    <x v="1"/>
    <x v="831"/>
    <x v="2"/>
    <x v="7"/>
    <x v="826"/>
    <n v="43.176000000000002"/>
    <n v="3"/>
    <n v="0.2"/>
    <n v="15.111599999999999"/>
  </r>
  <r>
    <x v="3081"/>
    <s v="US-2017-132297"/>
    <d v="2017-05-27T00:00:00"/>
    <n v="2017"/>
    <s v="Mei"/>
    <n v="27"/>
    <x v="1"/>
    <x v="108"/>
    <x v="108"/>
    <x v="2"/>
    <s v="United States"/>
    <s v="Louisville"/>
    <s v="Kentucky"/>
    <n v="40214"/>
    <x v="0"/>
    <x v="705"/>
    <x v="1"/>
    <x v="8"/>
    <x v="705"/>
    <n v="58.34"/>
    <n v="2"/>
    <n v="0"/>
    <n v="28.0032"/>
  </r>
  <r>
    <x v="3082"/>
    <s v="US-2017-132297"/>
    <d v="2017-05-27T00:00:00"/>
    <n v="2017"/>
    <s v="Mei"/>
    <n v="27"/>
    <x v="1"/>
    <x v="108"/>
    <x v="108"/>
    <x v="2"/>
    <s v="United States"/>
    <s v="Louisville"/>
    <s v="Kentucky"/>
    <n v="40214"/>
    <x v="0"/>
    <x v="1400"/>
    <x v="2"/>
    <x v="7"/>
    <x v="1387"/>
    <n v="539.97"/>
    <n v="3"/>
    <n v="0"/>
    <n v="134.99250000000001"/>
  </r>
  <r>
    <x v="3083"/>
    <s v="CA-2014-100328"/>
    <d v="2014-01-28T00:00:00"/>
    <n v="2014"/>
    <s v="Januari"/>
    <n v="28"/>
    <x v="1"/>
    <x v="209"/>
    <x v="209"/>
    <x v="0"/>
    <s v="United States"/>
    <s v="New York City"/>
    <s v="New York"/>
    <n v="10024"/>
    <x v="3"/>
    <x v="185"/>
    <x v="1"/>
    <x v="8"/>
    <x v="186"/>
    <n v="3.9280000000000004"/>
    <n v="1"/>
    <n v="0.2"/>
    <n v="1.3256999999999999"/>
  </r>
  <r>
    <x v="3084"/>
    <s v="CA-2017-118773"/>
    <d v="2017-02-09T00:00:00"/>
    <n v="2017"/>
    <s v="Februari"/>
    <n v="9"/>
    <x v="1"/>
    <x v="599"/>
    <x v="599"/>
    <x v="0"/>
    <s v="United States"/>
    <s v="Houston"/>
    <s v="Texas"/>
    <n v="77070"/>
    <x v="2"/>
    <x v="382"/>
    <x v="1"/>
    <x v="8"/>
    <x v="383"/>
    <n v="252.78399999999996"/>
    <n v="4"/>
    <n v="0.8"/>
    <n v="-417.09360000000004"/>
  </r>
  <r>
    <x v="3085"/>
    <s v="CA-2017-118773"/>
    <d v="2017-02-09T00:00:00"/>
    <n v="2017"/>
    <s v="Februari"/>
    <n v="9"/>
    <x v="1"/>
    <x v="599"/>
    <x v="599"/>
    <x v="0"/>
    <s v="United States"/>
    <s v="Houston"/>
    <s v="Texas"/>
    <n v="77070"/>
    <x v="2"/>
    <x v="657"/>
    <x v="2"/>
    <x v="11"/>
    <x v="657"/>
    <n v="127.98399999999999"/>
    <n v="2"/>
    <n v="0.2"/>
    <n v="15.997999999999987"/>
  </r>
  <r>
    <x v="3086"/>
    <s v="CA-2017-118773"/>
    <d v="2017-02-09T00:00:00"/>
    <n v="2017"/>
    <s v="Februari"/>
    <n v="9"/>
    <x v="1"/>
    <x v="599"/>
    <x v="599"/>
    <x v="0"/>
    <s v="United States"/>
    <s v="Houston"/>
    <s v="Texas"/>
    <n v="77070"/>
    <x v="2"/>
    <x v="1467"/>
    <x v="0"/>
    <x v="5"/>
    <x v="1454"/>
    <n v="3.9840000000000004"/>
    <n v="2"/>
    <n v="0.6"/>
    <n v="-2.6892000000000005"/>
  </r>
  <r>
    <x v="3087"/>
    <s v="CA-2017-118773"/>
    <d v="2017-02-09T00:00:00"/>
    <n v="2017"/>
    <s v="Februari"/>
    <n v="9"/>
    <x v="1"/>
    <x v="599"/>
    <x v="599"/>
    <x v="0"/>
    <s v="United States"/>
    <s v="Houston"/>
    <s v="Texas"/>
    <n v="77070"/>
    <x v="2"/>
    <x v="791"/>
    <x v="1"/>
    <x v="9"/>
    <x v="789"/>
    <n v="12.991999999999996"/>
    <n v="2"/>
    <n v="0.8"/>
    <n v="-32.480000000000004"/>
  </r>
  <r>
    <x v="3088"/>
    <s v="US-2017-159205"/>
    <d v="2017-03-31T00:00:00"/>
    <n v="2017"/>
    <s v="Maret"/>
    <n v="31"/>
    <x v="0"/>
    <x v="626"/>
    <x v="626"/>
    <x v="2"/>
    <s v="United States"/>
    <s v="Henderson"/>
    <s v="Kentucky"/>
    <n v="42420"/>
    <x v="0"/>
    <x v="1122"/>
    <x v="0"/>
    <x v="5"/>
    <x v="1110"/>
    <n v="61"/>
    <n v="5"/>
    <n v="0"/>
    <n v="25.620000000000005"/>
  </r>
  <r>
    <x v="3089"/>
    <s v="US-2017-159205"/>
    <d v="2017-03-31T00:00:00"/>
    <n v="2017"/>
    <s v="Maret"/>
    <n v="31"/>
    <x v="0"/>
    <x v="626"/>
    <x v="626"/>
    <x v="2"/>
    <s v="United States"/>
    <s v="Henderson"/>
    <s v="Kentucky"/>
    <n v="42420"/>
    <x v="0"/>
    <x v="1485"/>
    <x v="2"/>
    <x v="7"/>
    <x v="1472"/>
    <n v="671.93"/>
    <n v="7"/>
    <n v="0"/>
    <n v="188.1404"/>
  </r>
  <r>
    <x v="3090"/>
    <s v="CA-2016-112123"/>
    <d v="2016-03-03T00:00:00"/>
    <n v="2016"/>
    <s v="Maret"/>
    <n v="3"/>
    <x v="1"/>
    <x v="3"/>
    <x v="3"/>
    <x v="0"/>
    <s v="United States"/>
    <s v="Newark"/>
    <s v="Delaware"/>
    <n v="19711"/>
    <x v="3"/>
    <x v="669"/>
    <x v="1"/>
    <x v="8"/>
    <x v="669"/>
    <n v="447.85999999999996"/>
    <n v="7"/>
    <n v="0"/>
    <n v="219.45140000000001"/>
  </r>
  <r>
    <x v="3091"/>
    <s v="CA-2016-112123"/>
    <d v="2016-03-03T00:00:00"/>
    <n v="2016"/>
    <s v="Maret"/>
    <n v="3"/>
    <x v="1"/>
    <x v="3"/>
    <x v="3"/>
    <x v="0"/>
    <s v="United States"/>
    <s v="Newark"/>
    <s v="Delaware"/>
    <n v="19711"/>
    <x v="3"/>
    <x v="664"/>
    <x v="2"/>
    <x v="7"/>
    <x v="664"/>
    <n v="479.95"/>
    <n v="5"/>
    <n v="0"/>
    <n v="129.5865"/>
  </r>
  <r>
    <x v="3092"/>
    <s v="CA-2016-112123"/>
    <d v="2016-03-03T00:00:00"/>
    <n v="2016"/>
    <s v="Maret"/>
    <n v="3"/>
    <x v="1"/>
    <x v="3"/>
    <x v="3"/>
    <x v="0"/>
    <s v="United States"/>
    <s v="Newark"/>
    <s v="Delaware"/>
    <n v="19711"/>
    <x v="3"/>
    <x v="1486"/>
    <x v="1"/>
    <x v="10"/>
    <x v="1473"/>
    <n v="166.44"/>
    <n v="3"/>
    <n v="0"/>
    <n v="79.891199999999998"/>
  </r>
  <r>
    <x v="3093"/>
    <s v="CA-2015-114468"/>
    <d v="2015-08-23T00:00:00"/>
    <n v="2015"/>
    <s v="Agustus"/>
    <n v="23"/>
    <x v="3"/>
    <x v="143"/>
    <x v="143"/>
    <x v="0"/>
    <s v="United States"/>
    <s v="Bolingbrook"/>
    <s v="Illinois"/>
    <n v="60440"/>
    <x v="2"/>
    <x v="558"/>
    <x v="1"/>
    <x v="14"/>
    <x v="557"/>
    <n v="31.680000000000003"/>
    <n v="4"/>
    <n v="0.2"/>
    <n v="2.7719999999999994"/>
  </r>
  <r>
    <x v="3094"/>
    <s v="CA-2015-114468"/>
    <d v="2015-08-23T00:00:00"/>
    <n v="2015"/>
    <s v="Agustus"/>
    <n v="23"/>
    <x v="3"/>
    <x v="143"/>
    <x v="143"/>
    <x v="0"/>
    <s v="United States"/>
    <s v="Bolingbrook"/>
    <s v="Illinois"/>
    <n v="60440"/>
    <x v="2"/>
    <x v="1145"/>
    <x v="1"/>
    <x v="10"/>
    <x v="1133"/>
    <n v="10.368000000000002"/>
    <n v="2"/>
    <n v="0.2"/>
    <n v="3.6288"/>
  </r>
  <r>
    <x v="3095"/>
    <s v="CA-2015-114468"/>
    <d v="2015-08-23T00:00:00"/>
    <n v="2015"/>
    <s v="Agustus"/>
    <n v="23"/>
    <x v="3"/>
    <x v="143"/>
    <x v="143"/>
    <x v="0"/>
    <s v="United States"/>
    <s v="Bolingbrook"/>
    <s v="Illinois"/>
    <n v="60440"/>
    <x v="2"/>
    <x v="1014"/>
    <x v="1"/>
    <x v="13"/>
    <x v="128"/>
    <n v="12.032"/>
    <n v="8"/>
    <n v="0.2"/>
    <n v="2.2559999999999993"/>
  </r>
  <r>
    <x v="3096"/>
    <s v="CA-2015-114468"/>
    <d v="2015-08-23T00:00:00"/>
    <n v="2015"/>
    <s v="Agustus"/>
    <n v="23"/>
    <x v="3"/>
    <x v="143"/>
    <x v="143"/>
    <x v="0"/>
    <s v="United States"/>
    <s v="Bolingbrook"/>
    <s v="Illinois"/>
    <n v="60440"/>
    <x v="2"/>
    <x v="336"/>
    <x v="1"/>
    <x v="9"/>
    <x v="336"/>
    <n v="5.7679999999999989"/>
    <n v="2"/>
    <n v="0.8"/>
    <n v="-13.554800000000004"/>
  </r>
  <r>
    <x v="3097"/>
    <s v="CA-2017-135692"/>
    <d v="2017-04-27T00:00:00"/>
    <n v="2017"/>
    <s v="April"/>
    <n v="27"/>
    <x v="1"/>
    <x v="51"/>
    <x v="51"/>
    <x v="1"/>
    <s v="United States"/>
    <s v="Fort Worth"/>
    <s v="Texas"/>
    <n v="76106"/>
    <x v="2"/>
    <x v="322"/>
    <x v="1"/>
    <x v="2"/>
    <x v="322"/>
    <n v="33.119999999999997"/>
    <n v="4"/>
    <n v="0.2"/>
    <n v="11.592000000000001"/>
  </r>
  <r>
    <x v="3098"/>
    <s v="CA-2017-135692"/>
    <d v="2017-04-27T00:00:00"/>
    <n v="2017"/>
    <s v="April"/>
    <n v="27"/>
    <x v="1"/>
    <x v="51"/>
    <x v="51"/>
    <x v="1"/>
    <s v="United States"/>
    <s v="Fort Worth"/>
    <s v="Texas"/>
    <n v="76106"/>
    <x v="2"/>
    <x v="317"/>
    <x v="0"/>
    <x v="0"/>
    <x v="317"/>
    <n v="220.26559999999998"/>
    <n v="4"/>
    <n v="0.32"/>
    <n v="-42.1096"/>
  </r>
  <r>
    <x v="3099"/>
    <s v="CA-2017-131233"/>
    <d v="2017-04-14T00:00:00"/>
    <n v="2017"/>
    <s v="April"/>
    <n v="14"/>
    <x v="1"/>
    <x v="394"/>
    <x v="394"/>
    <x v="0"/>
    <s v="United States"/>
    <s v="New York City"/>
    <s v="New York"/>
    <n v="10024"/>
    <x v="3"/>
    <x v="1366"/>
    <x v="1"/>
    <x v="8"/>
    <x v="307"/>
    <n v="10.776000000000002"/>
    <n v="3"/>
    <n v="0.2"/>
    <n v="3.5021999999999989"/>
  </r>
  <r>
    <x v="3100"/>
    <s v="CA-2017-131233"/>
    <d v="2017-04-14T00:00:00"/>
    <n v="2017"/>
    <s v="April"/>
    <n v="14"/>
    <x v="1"/>
    <x v="394"/>
    <x v="394"/>
    <x v="0"/>
    <s v="United States"/>
    <s v="New York City"/>
    <s v="New York"/>
    <n v="10024"/>
    <x v="3"/>
    <x v="713"/>
    <x v="0"/>
    <x v="0"/>
    <x v="712"/>
    <n v="242.35200000000003"/>
    <n v="3"/>
    <n v="0.2"/>
    <n v="9.0881999999999721"/>
  </r>
  <r>
    <x v="3101"/>
    <s v="CA-2017-119578"/>
    <d v="2017-12-22T00:00:00"/>
    <n v="2017"/>
    <s v="Desember"/>
    <n v="22"/>
    <x v="0"/>
    <x v="684"/>
    <x v="684"/>
    <x v="1"/>
    <s v="United States"/>
    <s v="Providence"/>
    <s v="Rhode Island"/>
    <n v="2908"/>
    <x v="3"/>
    <x v="413"/>
    <x v="1"/>
    <x v="14"/>
    <x v="413"/>
    <n v="695.16"/>
    <n v="6"/>
    <n v="0"/>
    <n v="34.757999999999953"/>
  </r>
  <r>
    <x v="3102"/>
    <s v="CA-2017-119578"/>
    <d v="2017-12-22T00:00:00"/>
    <n v="2017"/>
    <s v="Desember"/>
    <n v="22"/>
    <x v="0"/>
    <x v="684"/>
    <x v="684"/>
    <x v="1"/>
    <s v="United States"/>
    <s v="Providence"/>
    <s v="Rhode Island"/>
    <n v="2908"/>
    <x v="3"/>
    <x v="1487"/>
    <x v="0"/>
    <x v="0"/>
    <x v="1474"/>
    <n v="220.98"/>
    <n v="1"/>
    <n v="0"/>
    <n v="50.825400000000002"/>
  </r>
  <r>
    <x v="3103"/>
    <s v="CA-2016-124562"/>
    <d v="2016-12-08T00:00:00"/>
    <n v="2016"/>
    <s v="Desember"/>
    <n v="8"/>
    <x v="1"/>
    <x v="655"/>
    <x v="655"/>
    <x v="2"/>
    <s v="United States"/>
    <s v="Columbus"/>
    <s v="Ohio"/>
    <n v="43229"/>
    <x v="3"/>
    <x v="1488"/>
    <x v="1"/>
    <x v="8"/>
    <x v="1475"/>
    <n v="12.957000000000001"/>
    <n v="7"/>
    <n v="0.7"/>
    <n v="-9.5018000000000029"/>
  </r>
  <r>
    <x v="3104"/>
    <s v="US-2017-140074"/>
    <d v="2017-03-23T00:00:00"/>
    <n v="2017"/>
    <s v="Maret"/>
    <n v="23"/>
    <x v="1"/>
    <x v="685"/>
    <x v="685"/>
    <x v="0"/>
    <s v="United States"/>
    <s v="New York City"/>
    <s v="New York"/>
    <n v="10024"/>
    <x v="3"/>
    <x v="1489"/>
    <x v="1"/>
    <x v="10"/>
    <x v="1476"/>
    <n v="25.68"/>
    <n v="6"/>
    <n v="0"/>
    <n v="11.555999999999997"/>
  </r>
  <r>
    <x v="3105"/>
    <s v="CA-2016-103037"/>
    <d v="2016-07-25T00:00:00"/>
    <n v="2016"/>
    <s v="Juli"/>
    <n v="25"/>
    <x v="1"/>
    <x v="175"/>
    <x v="175"/>
    <x v="1"/>
    <s v="United States"/>
    <s v="Houston"/>
    <s v="Texas"/>
    <n v="77070"/>
    <x v="2"/>
    <x v="522"/>
    <x v="1"/>
    <x v="2"/>
    <x v="522"/>
    <n v="15.712000000000002"/>
    <n v="4"/>
    <n v="0.2"/>
    <n v="5.6955999999999989"/>
  </r>
  <r>
    <x v="3106"/>
    <s v="CA-2017-127460"/>
    <d v="2017-07-10T00:00:00"/>
    <n v="2017"/>
    <s v="Juli"/>
    <n v="10"/>
    <x v="1"/>
    <x v="435"/>
    <x v="435"/>
    <x v="2"/>
    <s v="United States"/>
    <s v="Aurora"/>
    <s v="Illinois"/>
    <n v="60505"/>
    <x v="2"/>
    <x v="821"/>
    <x v="1"/>
    <x v="4"/>
    <x v="817"/>
    <n v="298.464"/>
    <n v="6"/>
    <n v="0.2"/>
    <n v="26.115600000000015"/>
  </r>
  <r>
    <x v="3107"/>
    <s v="CA-2016-121671"/>
    <d v="2016-07-17T00:00:00"/>
    <n v="2016"/>
    <s v="Juli"/>
    <n v="17"/>
    <x v="1"/>
    <x v="4"/>
    <x v="4"/>
    <x v="0"/>
    <s v="United States"/>
    <s v="Springfield"/>
    <s v="Missouri"/>
    <n v="65807"/>
    <x v="2"/>
    <x v="1490"/>
    <x v="1"/>
    <x v="10"/>
    <x v="1477"/>
    <n v="21.93"/>
    <n v="3"/>
    <n v="0"/>
    <n v="10.087799999999998"/>
  </r>
  <r>
    <x v="3108"/>
    <s v="CA-2016-121671"/>
    <d v="2016-07-17T00:00:00"/>
    <n v="2016"/>
    <s v="Juli"/>
    <n v="17"/>
    <x v="1"/>
    <x v="4"/>
    <x v="4"/>
    <x v="0"/>
    <s v="United States"/>
    <s v="Springfield"/>
    <s v="Missouri"/>
    <n v="65807"/>
    <x v="2"/>
    <x v="871"/>
    <x v="1"/>
    <x v="4"/>
    <x v="865"/>
    <n v="242.94"/>
    <n v="3"/>
    <n v="0"/>
    <n v="4.8588000000000164"/>
  </r>
  <r>
    <x v="3109"/>
    <s v="CA-2016-121671"/>
    <d v="2016-07-17T00:00:00"/>
    <n v="2016"/>
    <s v="Juli"/>
    <n v="17"/>
    <x v="1"/>
    <x v="4"/>
    <x v="4"/>
    <x v="0"/>
    <s v="United States"/>
    <s v="Springfield"/>
    <s v="Missouri"/>
    <n v="65807"/>
    <x v="2"/>
    <x v="827"/>
    <x v="1"/>
    <x v="10"/>
    <x v="823"/>
    <n v="7.64"/>
    <n v="1"/>
    <n v="0"/>
    <n v="3.7435999999999998"/>
  </r>
  <r>
    <x v="3110"/>
    <s v="CA-2016-121671"/>
    <d v="2016-07-17T00:00:00"/>
    <n v="2016"/>
    <s v="Juli"/>
    <n v="17"/>
    <x v="1"/>
    <x v="4"/>
    <x v="4"/>
    <x v="0"/>
    <s v="United States"/>
    <s v="Springfield"/>
    <s v="Missouri"/>
    <n v="65807"/>
    <x v="2"/>
    <x v="548"/>
    <x v="1"/>
    <x v="10"/>
    <x v="548"/>
    <n v="51.84"/>
    <n v="8"/>
    <n v="0"/>
    <n v="25.401600000000002"/>
  </r>
  <r>
    <x v="3111"/>
    <s v="CA-2016-121671"/>
    <d v="2016-07-17T00:00:00"/>
    <n v="2016"/>
    <s v="Juli"/>
    <n v="17"/>
    <x v="1"/>
    <x v="4"/>
    <x v="4"/>
    <x v="0"/>
    <s v="United States"/>
    <s v="Springfield"/>
    <s v="Missouri"/>
    <n v="65807"/>
    <x v="2"/>
    <x v="1244"/>
    <x v="1"/>
    <x v="4"/>
    <x v="1227"/>
    <n v="265.17"/>
    <n v="1"/>
    <n v="0"/>
    <n v="47.730599999999981"/>
  </r>
  <r>
    <x v="3112"/>
    <s v="CA-2016-150350"/>
    <d v="2016-08-23T00:00:00"/>
    <n v="2016"/>
    <s v="Agustus"/>
    <n v="23"/>
    <x v="1"/>
    <x v="474"/>
    <x v="474"/>
    <x v="0"/>
    <s v="United States"/>
    <s v="Seattle"/>
    <s v="Washington"/>
    <n v="98105"/>
    <x v="1"/>
    <x v="1491"/>
    <x v="2"/>
    <x v="15"/>
    <x v="1478"/>
    <n v="837.59999999999991"/>
    <n v="3"/>
    <n v="0.2"/>
    <n v="62.82000000000005"/>
  </r>
  <r>
    <x v="3113"/>
    <s v="CA-2016-150350"/>
    <d v="2016-08-23T00:00:00"/>
    <n v="2016"/>
    <s v="Agustus"/>
    <n v="23"/>
    <x v="1"/>
    <x v="474"/>
    <x v="474"/>
    <x v="0"/>
    <s v="United States"/>
    <s v="Seattle"/>
    <s v="Washington"/>
    <n v="98105"/>
    <x v="1"/>
    <x v="113"/>
    <x v="1"/>
    <x v="12"/>
    <x v="113"/>
    <n v="135.9"/>
    <n v="5"/>
    <n v="0"/>
    <n v="63.872999999999998"/>
  </r>
  <r>
    <x v="3114"/>
    <s v="CA-2016-150350"/>
    <d v="2016-08-23T00:00:00"/>
    <n v="2016"/>
    <s v="Agustus"/>
    <n v="23"/>
    <x v="1"/>
    <x v="474"/>
    <x v="474"/>
    <x v="0"/>
    <s v="United States"/>
    <s v="Seattle"/>
    <s v="Washington"/>
    <n v="98105"/>
    <x v="1"/>
    <x v="1215"/>
    <x v="1"/>
    <x v="10"/>
    <x v="1199"/>
    <n v="34.68"/>
    <n v="6"/>
    <n v="0"/>
    <n v="16.993200000000002"/>
  </r>
  <r>
    <x v="3115"/>
    <s v="CA-2016-150350"/>
    <d v="2016-08-23T00:00:00"/>
    <n v="2016"/>
    <s v="Agustus"/>
    <n v="23"/>
    <x v="1"/>
    <x v="474"/>
    <x v="474"/>
    <x v="0"/>
    <s v="United States"/>
    <s v="Seattle"/>
    <s v="Washington"/>
    <n v="98105"/>
    <x v="1"/>
    <x v="913"/>
    <x v="0"/>
    <x v="1"/>
    <x v="905"/>
    <n v="532.70400000000006"/>
    <n v="6"/>
    <n v="0.2"/>
    <n v="-39.952800000000025"/>
  </r>
  <r>
    <x v="3116"/>
    <s v="CA-2016-150350"/>
    <d v="2016-08-23T00:00:00"/>
    <n v="2016"/>
    <s v="Agustus"/>
    <n v="23"/>
    <x v="1"/>
    <x v="474"/>
    <x v="474"/>
    <x v="0"/>
    <s v="United States"/>
    <s v="Seattle"/>
    <s v="Washington"/>
    <n v="98105"/>
    <x v="1"/>
    <x v="22"/>
    <x v="1"/>
    <x v="9"/>
    <x v="22"/>
    <n v="43.099999999999994"/>
    <n v="5"/>
    <n v="0"/>
    <n v="11.206"/>
  </r>
  <r>
    <x v="3117"/>
    <s v="CA-2016-150350"/>
    <d v="2016-08-23T00:00:00"/>
    <n v="2016"/>
    <s v="Agustus"/>
    <n v="23"/>
    <x v="1"/>
    <x v="474"/>
    <x v="474"/>
    <x v="0"/>
    <s v="United States"/>
    <s v="Seattle"/>
    <s v="Washington"/>
    <n v="98105"/>
    <x v="1"/>
    <x v="168"/>
    <x v="1"/>
    <x v="14"/>
    <x v="169"/>
    <n v="15.88"/>
    <n v="4"/>
    <n v="0"/>
    <n v="0.15879999999999939"/>
  </r>
  <r>
    <x v="3118"/>
    <s v="CA-2015-121720"/>
    <d v="2015-06-11T00:00:00"/>
    <n v="2015"/>
    <s v="Juni"/>
    <n v="11"/>
    <x v="2"/>
    <x v="531"/>
    <x v="531"/>
    <x v="1"/>
    <s v="United States"/>
    <s v="Lakeland"/>
    <s v="Florida"/>
    <n v="33801"/>
    <x v="0"/>
    <x v="299"/>
    <x v="0"/>
    <x v="1"/>
    <x v="299"/>
    <n v="1123.92"/>
    <n v="5"/>
    <n v="0.2"/>
    <n v="-182.63700000000017"/>
  </r>
  <r>
    <x v="3119"/>
    <s v="CA-2015-121720"/>
    <d v="2015-06-11T00:00:00"/>
    <n v="2015"/>
    <s v="Juni"/>
    <n v="11"/>
    <x v="2"/>
    <x v="531"/>
    <x v="531"/>
    <x v="1"/>
    <s v="United States"/>
    <s v="Lakeland"/>
    <s v="Florida"/>
    <n v="33801"/>
    <x v="0"/>
    <x v="495"/>
    <x v="2"/>
    <x v="7"/>
    <x v="495"/>
    <n v="249.58400000000003"/>
    <n v="2"/>
    <n v="0.2"/>
    <n v="31.197999999999986"/>
  </r>
  <r>
    <x v="3120"/>
    <s v="CA-2015-121720"/>
    <d v="2015-06-11T00:00:00"/>
    <n v="2015"/>
    <s v="Juni"/>
    <n v="11"/>
    <x v="2"/>
    <x v="531"/>
    <x v="531"/>
    <x v="1"/>
    <s v="United States"/>
    <s v="Lakeland"/>
    <s v="Florida"/>
    <n v="33801"/>
    <x v="0"/>
    <x v="1492"/>
    <x v="0"/>
    <x v="5"/>
    <x v="1479"/>
    <n v="48.671999999999997"/>
    <n v="3"/>
    <n v="0.2"/>
    <n v="7.3007999999999988"/>
  </r>
  <r>
    <x v="3121"/>
    <s v="CA-2015-121720"/>
    <d v="2015-06-11T00:00:00"/>
    <n v="2015"/>
    <s v="Juni"/>
    <n v="11"/>
    <x v="2"/>
    <x v="531"/>
    <x v="531"/>
    <x v="1"/>
    <s v="United States"/>
    <s v="Lakeland"/>
    <s v="Florida"/>
    <n v="33801"/>
    <x v="0"/>
    <x v="108"/>
    <x v="1"/>
    <x v="6"/>
    <x v="108"/>
    <n v="60.768000000000001"/>
    <n v="2"/>
    <n v="0.2"/>
    <n v="7.5959999999999894"/>
  </r>
  <r>
    <x v="3122"/>
    <s v="CA-2015-121720"/>
    <d v="2015-06-11T00:00:00"/>
    <n v="2015"/>
    <s v="Juni"/>
    <n v="11"/>
    <x v="2"/>
    <x v="531"/>
    <x v="531"/>
    <x v="1"/>
    <s v="United States"/>
    <s v="Lakeland"/>
    <s v="Florida"/>
    <n v="33801"/>
    <x v="0"/>
    <x v="270"/>
    <x v="1"/>
    <x v="8"/>
    <x v="270"/>
    <n v="78.600000000000009"/>
    <n v="5"/>
    <n v="0.7"/>
    <n v="-62.88000000000001"/>
  </r>
  <r>
    <x v="3123"/>
    <s v="CA-2015-121720"/>
    <d v="2015-06-11T00:00:00"/>
    <n v="2015"/>
    <s v="Juni"/>
    <n v="11"/>
    <x v="2"/>
    <x v="531"/>
    <x v="531"/>
    <x v="1"/>
    <s v="United States"/>
    <s v="Lakeland"/>
    <s v="Florida"/>
    <n v="33801"/>
    <x v="0"/>
    <x v="1375"/>
    <x v="1"/>
    <x v="8"/>
    <x v="1360"/>
    <n v="3.7680000000000007"/>
    <n v="2"/>
    <n v="0.7"/>
    <n v="-3.1400000000000006"/>
  </r>
  <r>
    <x v="3124"/>
    <s v="CA-2015-121720"/>
    <d v="2015-06-11T00:00:00"/>
    <n v="2015"/>
    <s v="Juni"/>
    <n v="11"/>
    <x v="2"/>
    <x v="531"/>
    <x v="531"/>
    <x v="1"/>
    <s v="United States"/>
    <s v="Lakeland"/>
    <s v="Florida"/>
    <n v="33801"/>
    <x v="0"/>
    <x v="486"/>
    <x v="1"/>
    <x v="4"/>
    <x v="486"/>
    <n v="1036.624"/>
    <n v="2"/>
    <n v="0.2"/>
    <n v="51.831200000000024"/>
  </r>
  <r>
    <x v="3125"/>
    <s v="CA-2015-121720"/>
    <d v="2015-06-11T00:00:00"/>
    <n v="2015"/>
    <s v="Juni"/>
    <n v="11"/>
    <x v="2"/>
    <x v="531"/>
    <x v="531"/>
    <x v="1"/>
    <s v="United States"/>
    <s v="Lakeland"/>
    <s v="Florida"/>
    <n v="33801"/>
    <x v="0"/>
    <x v="718"/>
    <x v="1"/>
    <x v="4"/>
    <x v="717"/>
    <n v="563.80799999999999"/>
    <n v="4"/>
    <n v="0.2"/>
    <n v="21.142799999999966"/>
  </r>
  <r>
    <x v="3126"/>
    <s v="CA-2017-149895"/>
    <d v="2017-09-08T00:00:00"/>
    <n v="2017"/>
    <s v="September"/>
    <n v="8"/>
    <x v="1"/>
    <x v="686"/>
    <x v="686"/>
    <x v="0"/>
    <s v="United States"/>
    <s v="Philadelphia"/>
    <s v="Pennsylvania"/>
    <n v="19134"/>
    <x v="3"/>
    <x v="883"/>
    <x v="2"/>
    <x v="7"/>
    <x v="1480"/>
    <n v="258.52799999999996"/>
    <n v="2"/>
    <n v="0.4"/>
    <n v="-47.396800000000013"/>
  </r>
  <r>
    <x v="3127"/>
    <s v="CA-2017-147564"/>
    <d v="2017-10-02T00:00:00"/>
    <n v="2017"/>
    <s v="Oktober"/>
    <n v="2"/>
    <x v="1"/>
    <x v="669"/>
    <x v="669"/>
    <x v="0"/>
    <s v="United States"/>
    <s v="New York City"/>
    <s v="New York"/>
    <n v="10011"/>
    <x v="3"/>
    <x v="1493"/>
    <x v="1"/>
    <x v="10"/>
    <x v="1481"/>
    <n v="49.12"/>
    <n v="4"/>
    <n v="0"/>
    <n v="23.086399999999998"/>
  </r>
  <r>
    <x v="3128"/>
    <s v="CA-2014-136399"/>
    <d v="2014-12-16T00:00:00"/>
    <n v="2014"/>
    <s v="Desember"/>
    <n v="16"/>
    <x v="2"/>
    <x v="385"/>
    <x v="385"/>
    <x v="2"/>
    <s v="United States"/>
    <s v="Los Angeles"/>
    <s v="California"/>
    <n v="90049"/>
    <x v="1"/>
    <x v="642"/>
    <x v="0"/>
    <x v="5"/>
    <x v="642"/>
    <n v="44.46"/>
    <n v="2"/>
    <n v="0"/>
    <n v="14.671799999999998"/>
  </r>
  <r>
    <x v="3129"/>
    <s v="CA-2014-136399"/>
    <d v="2014-12-16T00:00:00"/>
    <n v="2014"/>
    <s v="Desember"/>
    <n v="16"/>
    <x v="2"/>
    <x v="385"/>
    <x v="385"/>
    <x v="2"/>
    <s v="United States"/>
    <s v="Los Angeles"/>
    <s v="California"/>
    <n v="90049"/>
    <x v="1"/>
    <x v="291"/>
    <x v="0"/>
    <x v="1"/>
    <x v="291"/>
    <n v="241.56799999999998"/>
    <n v="2"/>
    <n v="0.2"/>
    <n v="18.11760000000001"/>
  </r>
  <r>
    <x v="3130"/>
    <s v="CA-2014-136399"/>
    <d v="2014-12-16T00:00:00"/>
    <n v="2014"/>
    <s v="Desember"/>
    <n v="16"/>
    <x v="2"/>
    <x v="385"/>
    <x v="385"/>
    <x v="2"/>
    <s v="United States"/>
    <s v="Los Angeles"/>
    <s v="California"/>
    <n v="90049"/>
    <x v="1"/>
    <x v="552"/>
    <x v="2"/>
    <x v="11"/>
    <x v="551"/>
    <n v="395"/>
    <n v="5"/>
    <n v="0"/>
    <n v="39.499999999999957"/>
  </r>
  <r>
    <x v="3131"/>
    <s v="CA-2014-136399"/>
    <d v="2014-12-16T00:00:00"/>
    <n v="2014"/>
    <s v="Desember"/>
    <n v="16"/>
    <x v="2"/>
    <x v="385"/>
    <x v="385"/>
    <x v="2"/>
    <s v="United States"/>
    <s v="Los Angeles"/>
    <s v="California"/>
    <n v="90049"/>
    <x v="1"/>
    <x v="34"/>
    <x v="2"/>
    <x v="7"/>
    <x v="34"/>
    <n v="627.16800000000012"/>
    <n v="4"/>
    <n v="0.2"/>
    <n v="70.55639999999994"/>
  </r>
  <r>
    <x v="3132"/>
    <s v="CA-2014-107916"/>
    <d v="2014-08-24T00:00:00"/>
    <n v="2014"/>
    <s v="Agustus"/>
    <n v="24"/>
    <x v="2"/>
    <x v="687"/>
    <x v="687"/>
    <x v="1"/>
    <s v="United States"/>
    <s v="Oceanside"/>
    <s v="New York"/>
    <n v="11572"/>
    <x v="3"/>
    <x v="1494"/>
    <x v="0"/>
    <x v="5"/>
    <x v="1482"/>
    <n v="13.28"/>
    <n v="2"/>
    <n v="0"/>
    <n v="6.3743999999999996"/>
  </r>
  <r>
    <x v="3133"/>
    <s v="CA-2014-107916"/>
    <d v="2014-08-24T00:00:00"/>
    <n v="2014"/>
    <s v="Agustus"/>
    <n v="24"/>
    <x v="2"/>
    <x v="687"/>
    <x v="687"/>
    <x v="1"/>
    <s v="United States"/>
    <s v="Oceanside"/>
    <s v="New York"/>
    <n v="11572"/>
    <x v="3"/>
    <x v="1085"/>
    <x v="1"/>
    <x v="8"/>
    <x v="1075"/>
    <n v="12.672000000000001"/>
    <n v="3"/>
    <n v="0.2"/>
    <n v="4.4352000000000009"/>
  </r>
  <r>
    <x v="3134"/>
    <s v="CA-2017-164168"/>
    <d v="2017-11-12T00:00:00"/>
    <n v="2017"/>
    <s v="November"/>
    <n v="12"/>
    <x v="1"/>
    <x v="60"/>
    <x v="60"/>
    <x v="2"/>
    <s v="United States"/>
    <s v="Dallas"/>
    <s v="Texas"/>
    <n v="75081"/>
    <x v="2"/>
    <x v="997"/>
    <x v="1"/>
    <x v="8"/>
    <x v="989"/>
    <n v="30.559999999999992"/>
    <n v="5"/>
    <n v="0.8"/>
    <n v="-45.840000000000018"/>
  </r>
  <r>
    <x v="3135"/>
    <s v="CA-2017-164168"/>
    <d v="2017-11-12T00:00:00"/>
    <n v="2017"/>
    <s v="November"/>
    <n v="12"/>
    <x v="1"/>
    <x v="60"/>
    <x v="60"/>
    <x v="2"/>
    <s v="United States"/>
    <s v="Dallas"/>
    <s v="Texas"/>
    <n v="75081"/>
    <x v="2"/>
    <x v="571"/>
    <x v="1"/>
    <x v="4"/>
    <x v="571"/>
    <n v="77.951999999999998"/>
    <n v="3"/>
    <n v="0.2"/>
    <n v="-15.590400000000002"/>
  </r>
  <r>
    <x v="3136"/>
    <s v="CA-2017-164168"/>
    <d v="2017-11-12T00:00:00"/>
    <n v="2017"/>
    <s v="November"/>
    <n v="12"/>
    <x v="1"/>
    <x v="60"/>
    <x v="60"/>
    <x v="2"/>
    <s v="United States"/>
    <s v="Dallas"/>
    <s v="Texas"/>
    <n v="75081"/>
    <x v="2"/>
    <x v="1495"/>
    <x v="2"/>
    <x v="7"/>
    <x v="1483"/>
    <n v="67.992000000000004"/>
    <n v="1"/>
    <n v="0.2"/>
    <n v="8.4989999999999917"/>
  </r>
  <r>
    <x v="3137"/>
    <s v="CA-2017-164168"/>
    <d v="2017-11-12T00:00:00"/>
    <n v="2017"/>
    <s v="November"/>
    <n v="12"/>
    <x v="1"/>
    <x v="60"/>
    <x v="60"/>
    <x v="2"/>
    <s v="United States"/>
    <s v="Dallas"/>
    <s v="Texas"/>
    <n v="75081"/>
    <x v="2"/>
    <x v="588"/>
    <x v="1"/>
    <x v="12"/>
    <x v="588"/>
    <n v="12.224"/>
    <n v="2"/>
    <n v="0.2"/>
    <n v="4.4311999999999996"/>
  </r>
  <r>
    <x v="3138"/>
    <s v="CA-2017-164168"/>
    <d v="2017-11-12T00:00:00"/>
    <n v="2017"/>
    <s v="November"/>
    <n v="12"/>
    <x v="1"/>
    <x v="60"/>
    <x v="60"/>
    <x v="2"/>
    <s v="United States"/>
    <s v="Dallas"/>
    <s v="Texas"/>
    <n v="75081"/>
    <x v="2"/>
    <x v="1130"/>
    <x v="2"/>
    <x v="11"/>
    <x v="1118"/>
    <n v="44.783999999999999"/>
    <n v="2"/>
    <n v="0.2"/>
    <n v="-0.55980000000000452"/>
  </r>
  <r>
    <x v="3139"/>
    <s v="CA-2017-164168"/>
    <d v="2017-11-12T00:00:00"/>
    <n v="2017"/>
    <s v="November"/>
    <n v="12"/>
    <x v="1"/>
    <x v="60"/>
    <x v="60"/>
    <x v="2"/>
    <s v="United States"/>
    <s v="Dallas"/>
    <s v="Texas"/>
    <n v="75081"/>
    <x v="2"/>
    <x v="285"/>
    <x v="0"/>
    <x v="5"/>
    <x v="285"/>
    <n v="22.847999999999999"/>
    <n v="3"/>
    <n v="0.6"/>
    <n v="-17.707200000000007"/>
  </r>
  <r>
    <x v="3140"/>
    <s v="CA-2015-112557"/>
    <d v="2015-04-25T00:00:00"/>
    <n v="2015"/>
    <s v="April"/>
    <n v="25"/>
    <x v="2"/>
    <x v="139"/>
    <x v="139"/>
    <x v="0"/>
    <s v="United States"/>
    <s v="New York City"/>
    <s v="New York"/>
    <n v="10035"/>
    <x v="3"/>
    <x v="14"/>
    <x v="1"/>
    <x v="9"/>
    <x v="14"/>
    <n v="206.43"/>
    <n v="3"/>
    <n v="0"/>
    <n v="90.829200000000014"/>
  </r>
  <r>
    <x v="3141"/>
    <s v="US-2014-122959"/>
    <d v="2014-12-12T00:00:00"/>
    <n v="2014"/>
    <s v="Desember"/>
    <n v="12"/>
    <x v="3"/>
    <x v="388"/>
    <x v="388"/>
    <x v="1"/>
    <s v="United States"/>
    <s v="San Antonio"/>
    <s v="Texas"/>
    <n v="78207"/>
    <x v="2"/>
    <x v="115"/>
    <x v="1"/>
    <x v="8"/>
    <x v="115"/>
    <n v="210.39199999999997"/>
    <n v="2"/>
    <n v="0.8"/>
    <n v="-336.62720000000013"/>
  </r>
  <r>
    <x v="3142"/>
    <s v="CA-2017-162572"/>
    <d v="2017-09-25T00:00:00"/>
    <n v="2017"/>
    <s v="September"/>
    <n v="25"/>
    <x v="0"/>
    <x v="181"/>
    <x v="181"/>
    <x v="0"/>
    <s v="United States"/>
    <s v="Cincinnati"/>
    <s v="Ohio"/>
    <n v="45231"/>
    <x v="3"/>
    <x v="246"/>
    <x v="2"/>
    <x v="11"/>
    <x v="247"/>
    <n v="119.96000000000001"/>
    <n v="5"/>
    <n v="0.2"/>
    <n v="35.988000000000007"/>
  </r>
  <r>
    <x v="3143"/>
    <s v="CA-2017-162572"/>
    <d v="2017-09-25T00:00:00"/>
    <n v="2017"/>
    <s v="September"/>
    <n v="25"/>
    <x v="0"/>
    <x v="181"/>
    <x v="181"/>
    <x v="0"/>
    <s v="United States"/>
    <s v="Cincinnati"/>
    <s v="Ohio"/>
    <n v="45231"/>
    <x v="3"/>
    <x v="147"/>
    <x v="1"/>
    <x v="6"/>
    <x v="148"/>
    <n v="10.608000000000001"/>
    <n v="6"/>
    <n v="0.2"/>
    <n v="0.92819999999999991"/>
  </r>
  <r>
    <x v="3144"/>
    <s v="US-2016-148110"/>
    <d v="2016-09-05T00:00:00"/>
    <n v="2016"/>
    <s v="September"/>
    <n v="5"/>
    <x v="1"/>
    <x v="255"/>
    <x v="255"/>
    <x v="1"/>
    <s v="United States"/>
    <s v="Austin"/>
    <s v="Texas"/>
    <n v="78745"/>
    <x v="2"/>
    <x v="474"/>
    <x v="0"/>
    <x v="1"/>
    <x v="475"/>
    <n v="347.80200000000002"/>
    <n v="7"/>
    <n v="0.3"/>
    <n v="-24.842999999999961"/>
  </r>
  <r>
    <x v="3145"/>
    <s v="CA-2017-131828"/>
    <d v="2017-02-11T00:00:00"/>
    <n v="2017"/>
    <s v="Februari"/>
    <n v="11"/>
    <x v="0"/>
    <x v="688"/>
    <x v="688"/>
    <x v="1"/>
    <s v="United States"/>
    <s v="Seattle"/>
    <s v="Washington"/>
    <n v="98105"/>
    <x v="1"/>
    <x v="1496"/>
    <x v="0"/>
    <x v="1"/>
    <x v="1484"/>
    <n v="963.13600000000008"/>
    <n v="4"/>
    <n v="0.2"/>
    <n v="108.35279999999986"/>
  </r>
  <r>
    <x v="3146"/>
    <s v="CA-2017-131828"/>
    <d v="2017-02-11T00:00:00"/>
    <n v="2017"/>
    <s v="Februari"/>
    <n v="11"/>
    <x v="0"/>
    <x v="688"/>
    <x v="688"/>
    <x v="1"/>
    <s v="United States"/>
    <s v="Seattle"/>
    <s v="Washington"/>
    <n v="98105"/>
    <x v="1"/>
    <x v="687"/>
    <x v="2"/>
    <x v="7"/>
    <x v="687"/>
    <n v="88.77600000000001"/>
    <n v="3"/>
    <n v="0.2"/>
    <n v="7.7679000000000009"/>
  </r>
  <r>
    <x v="3147"/>
    <s v="CA-2014-109218"/>
    <d v="2014-06-30T00:00:00"/>
    <n v="2014"/>
    <s v="Juni"/>
    <n v="30"/>
    <x v="0"/>
    <x v="255"/>
    <x v="255"/>
    <x v="1"/>
    <s v="United States"/>
    <s v="Los Angeles"/>
    <s v="California"/>
    <n v="90004"/>
    <x v="1"/>
    <x v="313"/>
    <x v="1"/>
    <x v="6"/>
    <x v="313"/>
    <n v="32.400000000000006"/>
    <n v="5"/>
    <n v="0"/>
    <n v="10.367999999999999"/>
  </r>
  <r>
    <x v="3148"/>
    <s v="CA-2016-120558"/>
    <d v="2016-06-07T00:00:00"/>
    <n v="2016"/>
    <s v="Juni"/>
    <n v="7"/>
    <x v="2"/>
    <x v="279"/>
    <x v="279"/>
    <x v="2"/>
    <s v="United States"/>
    <s v="New York City"/>
    <s v="New York"/>
    <n v="10035"/>
    <x v="3"/>
    <x v="490"/>
    <x v="1"/>
    <x v="10"/>
    <x v="490"/>
    <n v="32.400000000000006"/>
    <n v="5"/>
    <n v="0"/>
    <n v="15.552000000000001"/>
  </r>
  <r>
    <x v="3149"/>
    <s v="US-2014-109036"/>
    <d v="2014-12-20T00:00:00"/>
    <n v="2014"/>
    <s v="Desember"/>
    <n v="20"/>
    <x v="1"/>
    <x v="168"/>
    <x v="168"/>
    <x v="0"/>
    <s v="United States"/>
    <s v="Seattle"/>
    <s v="Washington"/>
    <n v="98103"/>
    <x v="1"/>
    <x v="254"/>
    <x v="1"/>
    <x v="2"/>
    <x v="255"/>
    <n v="31.049999999999997"/>
    <n v="3"/>
    <n v="0"/>
    <n v="14.904"/>
  </r>
  <r>
    <x v="3150"/>
    <s v="CA-2015-147830"/>
    <d v="2015-12-15T00:00:00"/>
    <n v="2015"/>
    <s v="Desember"/>
    <n v="15"/>
    <x v="2"/>
    <x v="173"/>
    <x v="173"/>
    <x v="0"/>
    <s v="United States"/>
    <s v="Newark"/>
    <s v="Ohio"/>
    <n v="43055"/>
    <x v="3"/>
    <x v="695"/>
    <x v="2"/>
    <x v="11"/>
    <x v="1062"/>
    <n v="2025.3600000000001"/>
    <n v="6"/>
    <n v="0.2"/>
    <n v="607.60800000000006"/>
  </r>
  <r>
    <x v="3151"/>
    <s v="CA-2015-147830"/>
    <d v="2015-12-15T00:00:00"/>
    <n v="2015"/>
    <s v="Desember"/>
    <n v="15"/>
    <x v="2"/>
    <x v="173"/>
    <x v="173"/>
    <x v="0"/>
    <s v="United States"/>
    <s v="Newark"/>
    <s v="Ohio"/>
    <n v="43055"/>
    <x v="3"/>
    <x v="1497"/>
    <x v="2"/>
    <x v="15"/>
    <x v="1485"/>
    <n v="1799.9940000000001"/>
    <n v="2"/>
    <n v="0.7"/>
    <n v="-2639.9912000000004"/>
  </r>
  <r>
    <x v="3152"/>
    <s v="CA-2015-147830"/>
    <d v="2015-12-15T00:00:00"/>
    <n v="2015"/>
    <s v="Desember"/>
    <n v="15"/>
    <x v="2"/>
    <x v="173"/>
    <x v="173"/>
    <x v="0"/>
    <s v="United States"/>
    <s v="Newark"/>
    <s v="Ohio"/>
    <n v="43055"/>
    <x v="3"/>
    <x v="1495"/>
    <x v="2"/>
    <x v="7"/>
    <x v="1483"/>
    <n v="101.98799999999999"/>
    <n v="2"/>
    <n v="0.4"/>
    <n v="-16.998000000000019"/>
  </r>
  <r>
    <x v="3153"/>
    <s v="CA-2015-147830"/>
    <d v="2015-12-15T00:00:00"/>
    <n v="2015"/>
    <s v="Desember"/>
    <n v="15"/>
    <x v="2"/>
    <x v="173"/>
    <x v="173"/>
    <x v="0"/>
    <s v="United States"/>
    <s v="Newark"/>
    <s v="Ohio"/>
    <n v="43055"/>
    <x v="3"/>
    <x v="267"/>
    <x v="0"/>
    <x v="5"/>
    <x v="267"/>
    <n v="262.86399999999998"/>
    <n v="7"/>
    <n v="0.2"/>
    <n v="69.001800000000017"/>
  </r>
  <r>
    <x v="3154"/>
    <s v="CA-2017-150497"/>
    <d v="2017-07-20T00:00:00"/>
    <n v="2017"/>
    <s v="Juli"/>
    <n v="20"/>
    <x v="1"/>
    <x v="416"/>
    <x v="416"/>
    <x v="1"/>
    <s v="United States"/>
    <s v="Maple Grove"/>
    <s v="Minnesota"/>
    <n v="55369"/>
    <x v="2"/>
    <x v="1498"/>
    <x v="1"/>
    <x v="8"/>
    <x v="1486"/>
    <n v="735.98"/>
    <n v="2"/>
    <n v="0"/>
    <n v="331.19099999999997"/>
  </r>
  <r>
    <x v="3155"/>
    <s v="CA-2014-128986"/>
    <d v="2014-08-03T00:00:00"/>
    <n v="2014"/>
    <s v="Agustus"/>
    <n v="3"/>
    <x v="0"/>
    <x v="689"/>
    <x v="689"/>
    <x v="2"/>
    <s v="United States"/>
    <s v="Glendale"/>
    <s v="Arizona"/>
    <n v="85301"/>
    <x v="1"/>
    <x v="968"/>
    <x v="1"/>
    <x v="10"/>
    <x v="961"/>
    <n v="93.024000000000001"/>
    <n v="3"/>
    <n v="0.2"/>
    <n v="33.721199999999996"/>
  </r>
  <r>
    <x v="3156"/>
    <s v="CA-2015-139584"/>
    <d v="2015-08-24T00:00:00"/>
    <n v="2015"/>
    <s v="Agustus"/>
    <n v="24"/>
    <x v="1"/>
    <x v="613"/>
    <x v="613"/>
    <x v="1"/>
    <s v="United States"/>
    <s v="New York City"/>
    <s v="New York"/>
    <n v="10009"/>
    <x v="3"/>
    <x v="10"/>
    <x v="0"/>
    <x v="3"/>
    <x v="10"/>
    <n v="284.36399999999998"/>
    <n v="2"/>
    <n v="0.4"/>
    <n v="-75.830400000000054"/>
  </r>
  <r>
    <x v="3157"/>
    <s v="CA-2015-139584"/>
    <d v="2015-08-24T00:00:00"/>
    <n v="2015"/>
    <s v="Agustus"/>
    <n v="24"/>
    <x v="1"/>
    <x v="613"/>
    <x v="613"/>
    <x v="1"/>
    <s v="United States"/>
    <s v="New York City"/>
    <s v="New York"/>
    <n v="10009"/>
    <x v="3"/>
    <x v="197"/>
    <x v="2"/>
    <x v="11"/>
    <x v="198"/>
    <n v="26"/>
    <n v="2"/>
    <n v="0"/>
    <n v="11.7"/>
  </r>
  <r>
    <x v="3158"/>
    <s v="US-2016-162677"/>
    <d v="2016-03-26T00:00:00"/>
    <n v="2016"/>
    <s v="Maret"/>
    <n v="26"/>
    <x v="2"/>
    <x v="203"/>
    <x v="203"/>
    <x v="0"/>
    <s v="United States"/>
    <s v="Jacksonville"/>
    <s v="North Carolina"/>
    <n v="28540"/>
    <x v="0"/>
    <x v="1036"/>
    <x v="1"/>
    <x v="4"/>
    <x v="1026"/>
    <n v="67.64"/>
    <n v="5"/>
    <n v="0.2"/>
    <n v="5.9184999999999981"/>
  </r>
  <r>
    <x v="3159"/>
    <s v="US-2016-162677"/>
    <d v="2016-03-26T00:00:00"/>
    <n v="2016"/>
    <s v="Maret"/>
    <n v="26"/>
    <x v="2"/>
    <x v="203"/>
    <x v="203"/>
    <x v="0"/>
    <s v="United States"/>
    <s v="Jacksonville"/>
    <s v="North Carolina"/>
    <n v="28540"/>
    <x v="0"/>
    <x v="959"/>
    <x v="2"/>
    <x v="11"/>
    <x v="952"/>
    <n v="119.97600000000001"/>
    <n v="3"/>
    <n v="0.2"/>
    <n v="-17.996400000000019"/>
  </r>
  <r>
    <x v="3160"/>
    <s v="US-2014-150924"/>
    <d v="2014-09-12T00:00:00"/>
    <n v="2014"/>
    <s v="September"/>
    <n v="12"/>
    <x v="0"/>
    <x v="690"/>
    <x v="690"/>
    <x v="0"/>
    <s v="United States"/>
    <s v="Houston"/>
    <s v="Texas"/>
    <n v="77070"/>
    <x v="2"/>
    <x v="1499"/>
    <x v="1"/>
    <x v="8"/>
    <x v="1487"/>
    <n v="5.1799999999999988"/>
    <n v="5"/>
    <n v="0.8"/>
    <n v="-8.0289999999999999"/>
  </r>
  <r>
    <x v="3161"/>
    <s v="CA-2014-153969"/>
    <d v="2014-09-21T00:00:00"/>
    <n v="2014"/>
    <s v="September"/>
    <n v="21"/>
    <x v="1"/>
    <x v="520"/>
    <x v="520"/>
    <x v="0"/>
    <s v="United States"/>
    <s v="San Francisco"/>
    <s v="California"/>
    <n v="94109"/>
    <x v="1"/>
    <x v="837"/>
    <x v="1"/>
    <x v="12"/>
    <x v="153"/>
    <n v="15.56"/>
    <n v="2"/>
    <n v="0"/>
    <n v="7.3132000000000001"/>
  </r>
  <r>
    <x v="3162"/>
    <s v="CA-2014-153969"/>
    <d v="2014-09-21T00:00:00"/>
    <n v="2014"/>
    <s v="September"/>
    <n v="21"/>
    <x v="1"/>
    <x v="520"/>
    <x v="520"/>
    <x v="0"/>
    <s v="United States"/>
    <s v="San Francisco"/>
    <s v="California"/>
    <n v="94109"/>
    <x v="1"/>
    <x v="1358"/>
    <x v="1"/>
    <x v="12"/>
    <x v="1344"/>
    <n v="78.349999999999994"/>
    <n v="5"/>
    <n v="0"/>
    <n v="36.824499999999993"/>
  </r>
  <r>
    <x v="3163"/>
    <s v="CA-2014-153969"/>
    <d v="2014-09-21T00:00:00"/>
    <n v="2014"/>
    <s v="September"/>
    <n v="21"/>
    <x v="1"/>
    <x v="520"/>
    <x v="520"/>
    <x v="0"/>
    <s v="United States"/>
    <s v="San Francisco"/>
    <s v="California"/>
    <n v="94109"/>
    <x v="1"/>
    <x v="1500"/>
    <x v="1"/>
    <x v="6"/>
    <x v="1488"/>
    <n v="59.519999999999996"/>
    <n v="3"/>
    <n v="0"/>
    <n v="15.475200000000001"/>
  </r>
  <r>
    <x v="3164"/>
    <s v="CA-2014-153969"/>
    <d v="2014-09-21T00:00:00"/>
    <n v="2014"/>
    <s v="September"/>
    <n v="21"/>
    <x v="1"/>
    <x v="520"/>
    <x v="520"/>
    <x v="0"/>
    <s v="United States"/>
    <s v="San Francisco"/>
    <s v="California"/>
    <n v="94109"/>
    <x v="1"/>
    <x v="1450"/>
    <x v="1"/>
    <x v="10"/>
    <x v="1437"/>
    <n v="38.520000000000003"/>
    <n v="9"/>
    <n v="0"/>
    <n v="17.333999999999996"/>
  </r>
  <r>
    <x v="3165"/>
    <s v="CA-2014-153969"/>
    <d v="2014-09-21T00:00:00"/>
    <n v="2014"/>
    <s v="September"/>
    <n v="21"/>
    <x v="1"/>
    <x v="520"/>
    <x v="520"/>
    <x v="0"/>
    <s v="United States"/>
    <s v="San Francisco"/>
    <s v="California"/>
    <n v="94109"/>
    <x v="1"/>
    <x v="1501"/>
    <x v="2"/>
    <x v="7"/>
    <x v="1489"/>
    <n v="239.98400000000004"/>
    <n v="2"/>
    <n v="0.2"/>
    <n v="23.998400000000004"/>
  </r>
  <r>
    <x v="3166"/>
    <s v="CA-2014-153969"/>
    <d v="2014-09-21T00:00:00"/>
    <n v="2014"/>
    <s v="September"/>
    <n v="21"/>
    <x v="1"/>
    <x v="520"/>
    <x v="520"/>
    <x v="0"/>
    <s v="United States"/>
    <s v="San Francisco"/>
    <s v="California"/>
    <n v="94109"/>
    <x v="1"/>
    <x v="1408"/>
    <x v="1"/>
    <x v="10"/>
    <x v="1395"/>
    <n v="19.350000000000001"/>
    <n v="3"/>
    <n v="0"/>
    <n v="9.4815000000000005"/>
  </r>
  <r>
    <x v="3167"/>
    <s v="CA-2016-146682"/>
    <d v="2016-10-29T00:00:00"/>
    <n v="2016"/>
    <s v="Oktober"/>
    <n v="29"/>
    <x v="2"/>
    <x v="147"/>
    <x v="147"/>
    <x v="0"/>
    <s v="United States"/>
    <s v="Lansing"/>
    <s v="Michigan"/>
    <n v="48911"/>
    <x v="2"/>
    <x v="278"/>
    <x v="0"/>
    <x v="5"/>
    <x v="278"/>
    <n v="67"/>
    <n v="5"/>
    <n v="0"/>
    <n v="32.159999999999997"/>
  </r>
  <r>
    <x v="3168"/>
    <s v="CA-2016-138695"/>
    <d v="2016-05-28T00:00:00"/>
    <n v="2016"/>
    <s v="Mei"/>
    <n v="28"/>
    <x v="1"/>
    <x v="169"/>
    <x v="169"/>
    <x v="1"/>
    <s v="United States"/>
    <s v="Tallahassee"/>
    <s v="Florida"/>
    <n v="32303"/>
    <x v="0"/>
    <x v="1225"/>
    <x v="0"/>
    <x v="1"/>
    <x v="1209"/>
    <n v="390.27199999999999"/>
    <n v="8"/>
    <n v="0.2"/>
    <n v="-24.39200000000001"/>
  </r>
  <r>
    <x v="3169"/>
    <s v="CA-2016-138695"/>
    <d v="2016-05-28T00:00:00"/>
    <n v="2016"/>
    <s v="Mei"/>
    <n v="28"/>
    <x v="1"/>
    <x v="169"/>
    <x v="169"/>
    <x v="1"/>
    <s v="United States"/>
    <s v="Tallahassee"/>
    <s v="Florida"/>
    <n v="32303"/>
    <x v="0"/>
    <x v="457"/>
    <x v="1"/>
    <x v="10"/>
    <x v="458"/>
    <n v="62.192000000000007"/>
    <n v="13"/>
    <n v="0.2"/>
    <n v="19.434999999999995"/>
  </r>
  <r>
    <x v="3170"/>
    <s v="CA-2017-107461"/>
    <d v="2017-12-21T00:00:00"/>
    <n v="2017"/>
    <s v="Desember"/>
    <n v="21"/>
    <x v="0"/>
    <x v="7"/>
    <x v="7"/>
    <x v="0"/>
    <s v="United States"/>
    <s v="Columbia"/>
    <s v="South Carolina"/>
    <n v="29203"/>
    <x v="0"/>
    <x v="1406"/>
    <x v="1"/>
    <x v="8"/>
    <x v="1393"/>
    <n v="23.88"/>
    <n v="6"/>
    <n v="0"/>
    <n v="11.223600000000001"/>
  </r>
  <r>
    <x v="3171"/>
    <s v="US-2016-133879"/>
    <d v="2016-03-21T00:00:00"/>
    <n v="2016"/>
    <s v="Maret"/>
    <n v="21"/>
    <x v="1"/>
    <x v="446"/>
    <x v="446"/>
    <x v="0"/>
    <s v="United States"/>
    <s v="Chicago"/>
    <s v="Illinois"/>
    <n v="60623"/>
    <x v="2"/>
    <x v="741"/>
    <x v="1"/>
    <x v="8"/>
    <x v="739"/>
    <n v="3.1679999999999993"/>
    <n v="2"/>
    <n v="0.8"/>
    <n v="-4.7520000000000007"/>
  </r>
  <r>
    <x v="3172"/>
    <s v="US-2016-133879"/>
    <d v="2016-03-21T00:00:00"/>
    <n v="2016"/>
    <s v="Maret"/>
    <n v="21"/>
    <x v="1"/>
    <x v="446"/>
    <x v="446"/>
    <x v="0"/>
    <s v="United States"/>
    <s v="Chicago"/>
    <s v="Illinois"/>
    <n v="60623"/>
    <x v="2"/>
    <x v="662"/>
    <x v="0"/>
    <x v="1"/>
    <x v="662"/>
    <n v="528.42999999999995"/>
    <n v="5"/>
    <n v="0.3"/>
    <n v="0"/>
  </r>
  <r>
    <x v="3173"/>
    <s v="US-2016-133879"/>
    <d v="2016-03-21T00:00:00"/>
    <n v="2016"/>
    <s v="Maret"/>
    <n v="21"/>
    <x v="1"/>
    <x v="446"/>
    <x v="446"/>
    <x v="0"/>
    <s v="United States"/>
    <s v="Chicago"/>
    <s v="Illinois"/>
    <n v="60623"/>
    <x v="2"/>
    <x v="1260"/>
    <x v="1"/>
    <x v="6"/>
    <x v="1244"/>
    <n v="13.392000000000001"/>
    <n v="3"/>
    <n v="0.2"/>
    <n v="1.5065999999999975"/>
  </r>
  <r>
    <x v="3174"/>
    <s v="CA-2017-157483"/>
    <d v="2017-11-11T00:00:00"/>
    <n v="2017"/>
    <s v="November"/>
    <n v="11"/>
    <x v="1"/>
    <x v="212"/>
    <x v="212"/>
    <x v="0"/>
    <s v="United States"/>
    <s v="Detroit"/>
    <s v="Michigan"/>
    <n v="48227"/>
    <x v="2"/>
    <x v="1502"/>
    <x v="1"/>
    <x v="6"/>
    <x v="1490"/>
    <n v="181.86"/>
    <n v="7"/>
    <n v="0"/>
    <n v="50.9208"/>
  </r>
  <r>
    <x v="3175"/>
    <s v="US-2017-132059"/>
    <d v="2017-09-23T00:00:00"/>
    <n v="2017"/>
    <s v="September"/>
    <n v="23"/>
    <x v="1"/>
    <x v="275"/>
    <x v="275"/>
    <x v="0"/>
    <s v="United States"/>
    <s v="Fort Collins"/>
    <s v="Colorado"/>
    <n v="80525"/>
    <x v="1"/>
    <x v="789"/>
    <x v="0"/>
    <x v="0"/>
    <x v="787"/>
    <n v="180.58800000000005"/>
    <n v="2"/>
    <n v="0.7"/>
    <n v="-240.78400000000005"/>
  </r>
  <r>
    <x v="3176"/>
    <s v="US-2017-132059"/>
    <d v="2017-09-23T00:00:00"/>
    <n v="2017"/>
    <s v="September"/>
    <n v="23"/>
    <x v="1"/>
    <x v="275"/>
    <x v="275"/>
    <x v="0"/>
    <s v="United States"/>
    <s v="Fort Collins"/>
    <s v="Colorado"/>
    <n v="80525"/>
    <x v="1"/>
    <x v="1048"/>
    <x v="2"/>
    <x v="11"/>
    <x v="1037"/>
    <n v="47.984000000000002"/>
    <n v="2"/>
    <n v="0.2"/>
    <n v="0.59979999999999656"/>
  </r>
  <r>
    <x v="3177"/>
    <s v="CA-2017-122280"/>
    <d v="2017-09-10T00:00:00"/>
    <n v="2017"/>
    <s v="September"/>
    <n v="10"/>
    <x v="3"/>
    <x v="129"/>
    <x v="129"/>
    <x v="0"/>
    <s v="United States"/>
    <s v="New York City"/>
    <s v="New York"/>
    <n v="10024"/>
    <x v="3"/>
    <x v="945"/>
    <x v="1"/>
    <x v="10"/>
    <x v="938"/>
    <n v="18.760000000000002"/>
    <n v="2"/>
    <n v="0"/>
    <n v="9.0048000000000012"/>
  </r>
  <r>
    <x v="3178"/>
    <s v="CA-2017-105235"/>
    <d v="2017-12-05T00:00:00"/>
    <n v="2017"/>
    <s v="Desember"/>
    <n v="5"/>
    <x v="1"/>
    <x v="416"/>
    <x v="416"/>
    <x v="1"/>
    <s v="United States"/>
    <s v="New York City"/>
    <s v="New York"/>
    <n v="10011"/>
    <x v="3"/>
    <x v="5"/>
    <x v="0"/>
    <x v="5"/>
    <x v="5"/>
    <n v="20.94"/>
    <n v="3"/>
    <n v="0"/>
    <n v="6.0725999999999987"/>
  </r>
  <r>
    <x v="3179"/>
    <s v="CA-2017-105235"/>
    <d v="2017-12-05T00:00:00"/>
    <n v="2017"/>
    <s v="Desember"/>
    <n v="5"/>
    <x v="1"/>
    <x v="416"/>
    <x v="416"/>
    <x v="1"/>
    <s v="United States"/>
    <s v="New York City"/>
    <s v="New York"/>
    <n v="10011"/>
    <x v="3"/>
    <x v="138"/>
    <x v="0"/>
    <x v="5"/>
    <x v="139"/>
    <n v="58.68"/>
    <n v="2"/>
    <n v="0"/>
    <n v="18.190799999999996"/>
  </r>
  <r>
    <x v="3180"/>
    <s v="CA-2017-105235"/>
    <d v="2017-12-05T00:00:00"/>
    <n v="2017"/>
    <s v="Desember"/>
    <n v="5"/>
    <x v="1"/>
    <x v="416"/>
    <x v="416"/>
    <x v="1"/>
    <s v="United States"/>
    <s v="New York City"/>
    <s v="New York"/>
    <n v="10011"/>
    <x v="3"/>
    <x v="473"/>
    <x v="1"/>
    <x v="9"/>
    <x v="474"/>
    <n v="254.89999999999998"/>
    <n v="5"/>
    <n v="0"/>
    <n v="68.823000000000008"/>
  </r>
  <r>
    <x v="3181"/>
    <s v="CA-2017-152912"/>
    <d v="2017-11-09T00:00:00"/>
    <n v="2017"/>
    <s v="November"/>
    <n v="9"/>
    <x v="0"/>
    <x v="312"/>
    <x v="312"/>
    <x v="1"/>
    <s v="United States"/>
    <s v="Columbia"/>
    <s v="Maryland"/>
    <n v="21044"/>
    <x v="3"/>
    <x v="544"/>
    <x v="1"/>
    <x v="8"/>
    <x v="544"/>
    <n v="9.64"/>
    <n v="2"/>
    <n v="0"/>
    <n v="4.4344000000000001"/>
  </r>
  <r>
    <x v="3182"/>
    <s v="CA-2017-152912"/>
    <d v="2017-11-09T00:00:00"/>
    <n v="2017"/>
    <s v="November"/>
    <n v="9"/>
    <x v="0"/>
    <x v="312"/>
    <x v="312"/>
    <x v="1"/>
    <s v="United States"/>
    <s v="Columbia"/>
    <s v="Maryland"/>
    <n v="21044"/>
    <x v="3"/>
    <x v="717"/>
    <x v="2"/>
    <x v="11"/>
    <x v="716"/>
    <n v="826.62000000000012"/>
    <n v="3"/>
    <n v="0"/>
    <n v="355.4466000000001"/>
  </r>
  <r>
    <x v="3183"/>
    <s v="CA-2017-152912"/>
    <d v="2017-11-09T00:00:00"/>
    <n v="2017"/>
    <s v="November"/>
    <n v="9"/>
    <x v="0"/>
    <x v="312"/>
    <x v="312"/>
    <x v="1"/>
    <s v="United States"/>
    <s v="Columbia"/>
    <s v="Maryland"/>
    <n v="21044"/>
    <x v="3"/>
    <x v="245"/>
    <x v="1"/>
    <x v="4"/>
    <x v="246"/>
    <n v="1633.14"/>
    <n v="9"/>
    <n v="0"/>
    <n v="473.61059999999975"/>
  </r>
  <r>
    <x v="3184"/>
    <s v="CA-2017-152912"/>
    <d v="2017-11-09T00:00:00"/>
    <n v="2017"/>
    <s v="November"/>
    <n v="9"/>
    <x v="0"/>
    <x v="312"/>
    <x v="312"/>
    <x v="1"/>
    <s v="United States"/>
    <s v="Columbia"/>
    <s v="Maryland"/>
    <n v="21044"/>
    <x v="3"/>
    <x v="245"/>
    <x v="1"/>
    <x v="4"/>
    <x v="246"/>
    <n v="544.38"/>
    <n v="3"/>
    <n v="0"/>
    <n v="157.87019999999993"/>
  </r>
  <r>
    <x v="3185"/>
    <s v="CA-2014-123498"/>
    <d v="2014-11-07T00:00:00"/>
    <n v="2014"/>
    <s v="November"/>
    <n v="7"/>
    <x v="2"/>
    <x v="568"/>
    <x v="568"/>
    <x v="1"/>
    <s v="United States"/>
    <s v="Houston"/>
    <s v="Texas"/>
    <n v="77041"/>
    <x v="2"/>
    <x v="1311"/>
    <x v="1"/>
    <x v="8"/>
    <x v="1297"/>
    <n v="26.045999999999992"/>
    <n v="3"/>
    <n v="0.8"/>
    <n v="-44.278199999999998"/>
  </r>
  <r>
    <x v="3186"/>
    <s v="CA-2014-123498"/>
    <d v="2014-11-07T00:00:00"/>
    <n v="2014"/>
    <s v="November"/>
    <n v="7"/>
    <x v="2"/>
    <x v="568"/>
    <x v="568"/>
    <x v="1"/>
    <s v="United States"/>
    <s v="Houston"/>
    <s v="Texas"/>
    <n v="77041"/>
    <x v="2"/>
    <x v="1503"/>
    <x v="1"/>
    <x v="12"/>
    <x v="153"/>
    <n v="74.352000000000004"/>
    <n v="3"/>
    <n v="0.2"/>
    <n v="26.952599999999997"/>
  </r>
  <r>
    <x v="3187"/>
    <s v="CA-2017-159352"/>
    <d v="2017-03-12T00:00:00"/>
    <n v="2017"/>
    <s v="Maret"/>
    <n v="12"/>
    <x v="1"/>
    <x v="10"/>
    <x v="10"/>
    <x v="1"/>
    <s v="United States"/>
    <s v="Lowell"/>
    <s v="Massachusetts"/>
    <n v="1852"/>
    <x v="3"/>
    <x v="857"/>
    <x v="2"/>
    <x v="7"/>
    <x v="851"/>
    <n v="69.930000000000007"/>
    <n v="7"/>
    <n v="0"/>
    <n v="32.1678"/>
  </r>
  <r>
    <x v="3188"/>
    <s v="US-2017-146416"/>
    <d v="2017-10-20T00:00:00"/>
    <n v="2017"/>
    <s v="Oktober"/>
    <n v="20"/>
    <x v="0"/>
    <x v="68"/>
    <x v="68"/>
    <x v="1"/>
    <s v="United States"/>
    <s v="Woodland"/>
    <s v="California"/>
    <n v="95695"/>
    <x v="1"/>
    <x v="1171"/>
    <x v="1"/>
    <x v="2"/>
    <x v="1157"/>
    <n v="3.75"/>
    <n v="1"/>
    <n v="0"/>
    <n v="1.7999999999999998"/>
  </r>
  <r>
    <x v="3189"/>
    <s v="US-2017-146416"/>
    <d v="2017-10-20T00:00:00"/>
    <n v="2017"/>
    <s v="Oktober"/>
    <n v="20"/>
    <x v="0"/>
    <x v="68"/>
    <x v="68"/>
    <x v="1"/>
    <s v="United States"/>
    <s v="Woodland"/>
    <s v="California"/>
    <n v="95695"/>
    <x v="1"/>
    <x v="1504"/>
    <x v="1"/>
    <x v="8"/>
    <x v="1491"/>
    <n v="20.928000000000001"/>
    <n v="4"/>
    <n v="0.2"/>
    <n v="7.5864000000000003"/>
  </r>
  <r>
    <x v="3190"/>
    <s v="US-2015-163783"/>
    <d v="2015-12-27T00:00:00"/>
    <n v="2015"/>
    <s v="Desember"/>
    <n v="27"/>
    <x v="1"/>
    <x v="660"/>
    <x v="660"/>
    <x v="2"/>
    <s v="United States"/>
    <s v="Chicago"/>
    <s v="Illinois"/>
    <n v="60610"/>
    <x v="2"/>
    <x v="1505"/>
    <x v="1"/>
    <x v="4"/>
    <x v="1492"/>
    <n v="12.672000000000001"/>
    <n v="3"/>
    <n v="0.2"/>
    <n v="-3.1680000000000001"/>
  </r>
  <r>
    <x v="3191"/>
    <s v="CA-2017-123981"/>
    <d v="2017-10-02T00:00:00"/>
    <n v="2017"/>
    <s v="Oktober"/>
    <n v="2"/>
    <x v="1"/>
    <x v="338"/>
    <x v="338"/>
    <x v="1"/>
    <s v="United States"/>
    <s v="New York City"/>
    <s v="New York"/>
    <n v="10035"/>
    <x v="3"/>
    <x v="803"/>
    <x v="2"/>
    <x v="7"/>
    <x v="801"/>
    <n v="65.989999999999995"/>
    <n v="1"/>
    <n v="0"/>
    <n v="17.157400000000003"/>
  </r>
  <r>
    <x v="3192"/>
    <s v="CA-2017-158953"/>
    <d v="2017-06-04T00:00:00"/>
    <n v="2017"/>
    <s v="Juni"/>
    <n v="4"/>
    <x v="1"/>
    <x v="614"/>
    <x v="614"/>
    <x v="1"/>
    <s v="United States"/>
    <s v="Missouri City"/>
    <s v="Texas"/>
    <n v="77489"/>
    <x v="2"/>
    <x v="248"/>
    <x v="1"/>
    <x v="8"/>
    <x v="249"/>
    <n v="6.3699999999999983"/>
    <n v="7"/>
    <n v="0.8"/>
    <n v="-9.5550000000000015"/>
  </r>
  <r>
    <x v="3193"/>
    <s v="CA-2014-165428"/>
    <d v="2014-09-01T00:00:00"/>
    <n v="2014"/>
    <s v="September"/>
    <n v="1"/>
    <x v="2"/>
    <x v="691"/>
    <x v="691"/>
    <x v="0"/>
    <s v="United States"/>
    <s v="Houston"/>
    <s v="Texas"/>
    <n v="77036"/>
    <x v="2"/>
    <x v="525"/>
    <x v="1"/>
    <x v="8"/>
    <x v="525"/>
    <n v="3.6479999999999992"/>
    <n v="3"/>
    <n v="0.8"/>
    <n v="-6.0192000000000032"/>
  </r>
  <r>
    <x v="3194"/>
    <s v="CA-2014-165428"/>
    <d v="2014-09-01T00:00:00"/>
    <n v="2014"/>
    <s v="September"/>
    <n v="1"/>
    <x v="2"/>
    <x v="691"/>
    <x v="691"/>
    <x v="0"/>
    <s v="United States"/>
    <s v="Houston"/>
    <s v="Texas"/>
    <n v="77036"/>
    <x v="2"/>
    <x v="260"/>
    <x v="1"/>
    <x v="10"/>
    <x v="260"/>
    <n v="31.104000000000006"/>
    <n v="6"/>
    <n v="0.2"/>
    <n v="10.8864"/>
  </r>
  <r>
    <x v="3195"/>
    <s v="CA-2016-169026"/>
    <d v="2016-08-08T00:00:00"/>
    <n v="2016"/>
    <s v="Agustus"/>
    <n v="8"/>
    <x v="1"/>
    <x v="475"/>
    <x v="475"/>
    <x v="2"/>
    <s v="United States"/>
    <s v="Jackson"/>
    <s v="Mississippi"/>
    <n v="39212"/>
    <x v="0"/>
    <x v="1506"/>
    <x v="1"/>
    <x v="13"/>
    <x v="1493"/>
    <n v="23.34"/>
    <n v="3"/>
    <n v="0"/>
    <n v="0.23339999999999961"/>
  </r>
  <r>
    <x v="3196"/>
    <s v="CA-2017-109750"/>
    <d v="2017-07-22T00:00:00"/>
    <n v="2017"/>
    <s v="Juli"/>
    <n v="22"/>
    <x v="1"/>
    <x v="92"/>
    <x v="92"/>
    <x v="1"/>
    <s v="United States"/>
    <s v="New York City"/>
    <s v="New York"/>
    <n v="10009"/>
    <x v="3"/>
    <x v="312"/>
    <x v="2"/>
    <x v="7"/>
    <x v="312"/>
    <n v="29.97"/>
    <n v="3"/>
    <n v="0"/>
    <n v="14.085899999999999"/>
  </r>
  <r>
    <x v="3197"/>
    <s v="CA-2015-149384"/>
    <d v="2015-07-10T00:00:00"/>
    <n v="2015"/>
    <s v="Juli"/>
    <n v="10"/>
    <x v="3"/>
    <x v="13"/>
    <x v="13"/>
    <x v="0"/>
    <s v="United States"/>
    <s v="Tempe"/>
    <s v="Arizona"/>
    <n v="85281"/>
    <x v="1"/>
    <x v="1390"/>
    <x v="1"/>
    <x v="8"/>
    <x v="1376"/>
    <n v="3.366000000000001"/>
    <n v="3"/>
    <n v="0.7"/>
    <n v="-2.2439999999999989"/>
  </r>
  <r>
    <x v="3198"/>
    <s v="CA-2014-131527"/>
    <d v="2014-12-01T00:00:00"/>
    <n v="2014"/>
    <s v="Desember"/>
    <n v="1"/>
    <x v="1"/>
    <x v="509"/>
    <x v="509"/>
    <x v="0"/>
    <s v="United States"/>
    <s v="Jacksonville"/>
    <s v="North Carolina"/>
    <n v="28540"/>
    <x v="0"/>
    <x v="1507"/>
    <x v="2"/>
    <x v="7"/>
    <x v="1494"/>
    <n v="95.968000000000004"/>
    <n v="4"/>
    <n v="0.2"/>
    <n v="9.5968000000000053"/>
  </r>
  <r>
    <x v="3199"/>
    <s v="CA-2017-164000"/>
    <d v="2017-12-18T00:00:00"/>
    <n v="2017"/>
    <s v="Desember"/>
    <n v="18"/>
    <x v="1"/>
    <x v="692"/>
    <x v="692"/>
    <x v="1"/>
    <s v="United States"/>
    <s v="Philadelphia"/>
    <s v="Pennsylvania"/>
    <n v="19134"/>
    <x v="3"/>
    <x v="1412"/>
    <x v="1"/>
    <x v="6"/>
    <x v="1399"/>
    <n v="18.704000000000001"/>
    <n v="7"/>
    <n v="0.2"/>
    <n v="2.3379999999999983"/>
  </r>
  <r>
    <x v="3200"/>
    <s v="CA-2014-164224"/>
    <d v="2014-05-18T00:00:00"/>
    <n v="2014"/>
    <s v="Mei"/>
    <n v="18"/>
    <x v="0"/>
    <x v="74"/>
    <x v="74"/>
    <x v="0"/>
    <s v="United States"/>
    <s v="Akron"/>
    <s v="Ohio"/>
    <n v="44312"/>
    <x v="3"/>
    <x v="1292"/>
    <x v="0"/>
    <x v="5"/>
    <x v="1278"/>
    <n v="149.232"/>
    <n v="3"/>
    <n v="0.2"/>
    <n v="3.7308000000000021"/>
  </r>
  <r>
    <x v="3201"/>
    <s v="CA-2014-164224"/>
    <d v="2014-05-18T00:00:00"/>
    <n v="2014"/>
    <s v="Mei"/>
    <n v="18"/>
    <x v="0"/>
    <x v="74"/>
    <x v="74"/>
    <x v="0"/>
    <s v="United States"/>
    <s v="Akron"/>
    <s v="Ohio"/>
    <n v="44312"/>
    <x v="3"/>
    <x v="1050"/>
    <x v="1"/>
    <x v="10"/>
    <x v="1039"/>
    <n v="15.936000000000002"/>
    <n v="4"/>
    <n v="0.2"/>
    <n v="5.7768000000000015"/>
  </r>
  <r>
    <x v="3202"/>
    <s v="CA-2014-158372"/>
    <d v="2014-11-10T00:00:00"/>
    <n v="2014"/>
    <s v="November"/>
    <n v="10"/>
    <x v="1"/>
    <x v="76"/>
    <x v="76"/>
    <x v="0"/>
    <s v="United States"/>
    <s v="San Diego"/>
    <s v="California"/>
    <n v="92037"/>
    <x v="1"/>
    <x v="539"/>
    <x v="2"/>
    <x v="7"/>
    <x v="539"/>
    <n v="601.53599999999994"/>
    <n v="8"/>
    <n v="0.2"/>
    <n v="60.153600000000012"/>
  </r>
  <r>
    <x v="3203"/>
    <s v="CA-2014-158372"/>
    <d v="2014-11-10T00:00:00"/>
    <n v="2014"/>
    <s v="November"/>
    <n v="10"/>
    <x v="1"/>
    <x v="76"/>
    <x v="76"/>
    <x v="0"/>
    <s v="United States"/>
    <s v="San Diego"/>
    <s v="California"/>
    <n v="92037"/>
    <x v="1"/>
    <x v="916"/>
    <x v="2"/>
    <x v="11"/>
    <x v="908"/>
    <n v="10.99"/>
    <n v="1"/>
    <n v="0"/>
    <n v="4.2861000000000002"/>
  </r>
  <r>
    <x v="3204"/>
    <s v="CA-2014-158372"/>
    <d v="2014-11-10T00:00:00"/>
    <n v="2014"/>
    <s v="November"/>
    <n v="10"/>
    <x v="1"/>
    <x v="76"/>
    <x v="76"/>
    <x v="0"/>
    <s v="United States"/>
    <s v="San Diego"/>
    <s v="California"/>
    <n v="92037"/>
    <x v="1"/>
    <x v="63"/>
    <x v="0"/>
    <x v="5"/>
    <x v="63"/>
    <n v="39.880000000000003"/>
    <n v="2"/>
    <n v="0"/>
    <n v="11.166400000000003"/>
  </r>
  <r>
    <x v="3205"/>
    <s v="CA-2014-158372"/>
    <d v="2014-11-10T00:00:00"/>
    <n v="2014"/>
    <s v="November"/>
    <n v="10"/>
    <x v="1"/>
    <x v="76"/>
    <x v="76"/>
    <x v="0"/>
    <s v="United States"/>
    <s v="San Diego"/>
    <s v="California"/>
    <n v="92037"/>
    <x v="1"/>
    <x v="565"/>
    <x v="1"/>
    <x v="10"/>
    <x v="565"/>
    <n v="62.24"/>
    <n v="8"/>
    <n v="0"/>
    <n v="28.007999999999996"/>
  </r>
  <r>
    <x v="3206"/>
    <s v="CA-2014-158372"/>
    <d v="2014-11-10T00:00:00"/>
    <n v="2014"/>
    <s v="November"/>
    <n v="10"/>
    <x v="1"/>
    <x v="76"/>
    <x v="76"/>
    <x v="0"/>
    <s v="United States"/>
    <s v="San Diego"/>
    <s v="California"/>
    <n v="92037"/>
    <x v="1"/>
    <x v="882"/>
    <x v="0"/>
    <x v="5"/>
    <x v="876"/>
    <n v="53.2"/>
    <n v="5"/>
    <n v="0"/>
    <n v="14.896000000000003"/>
  </r>
  <r>
    <x v="3207"/>
    <s v="CA-2014-158372"/>
    <d v="2014-11-10T00:00:00"/>
    <n v="2014"/>
    <s v="November"/>
    <n v="10"/>
    <x v="1"/>
    <x v="76"/>
    <x v="76"/>
    <x v="0"/>
    <s v="United States"/>
    <s v="San Diego"/>
    <s v="California"/>
    <n v="92037"/>
    <x v="1"/>
    <x v="1508"/>
    <x v="1"/>
    <x v="2"/>
    <x v="1495"/>
    <n v="39.840000000000003"/>
    <n v="8"/>
    <n v="0"/>
    <n v="18.3264"/>
  </r>
  <r>
    <x v="3208"/>
    <s v="CA-2016-108882"/>
    <d v="2016-01-09T00:00:00"/>
    <n v="2016"/>
    <s v="Januari"/>
    <n v="9"/>
    <x v="1"/>
    <x v="156"/>
    <x v="156"/>
    <x v="1"/>
    <s v="United States"/>
    <s v="Fresno"/>
    <s v="California"/>
    <n v="93727"/>
    <x v="1"/>
    <x v="1509"/>
    <x v="2"/>
    <x v="11"/>
    <x v="1496"/>
    <n v="349.95"/>
    <n v="5"/>
    <n v="0"/>
    <n v="118.98299999999999"/>
  </r>
  <r>
    <x v="3209"/>
    <s v="CA-2016-108882"/>
    <d v="2016-01-09T00:00:00"/>
    <n v="2016"/>
    <s v="Januari"/>
    <n v="9"/>
    <x v="1"/>
    <x v="156"/>
    <x v="156"/>
    <x v="1"/>
    <s v="United States"/>
    <s v="Fresno"/>
    <s v="California"/>
    <n v="93727"/>
    <x v="1"/>
    <x v="66"/>
    <x v="2"/>
    <x v="7"/>
    <x v="66"/>
    <n v="377.92800000000005"/>
    <n v="9"/>
    <n v="0.2"/>
    <n v="141.72300000000001"/>
  </r>
  <r>
    <x v="3210"/>
    <s v="US-2017-108245"/>
    <d v="2017-09-22T00:00:00"/>
    <n v="2017"/>
    <s v="September"/>
    <n v="22"/>
    <x v="1"/>
    <x v="64"/>
    <x v="64"/>
    <x v="1"/>
    <s v="United States"/>
    <s v="Pearland"/>
    <s v="Texas"/>
    <n v="77581"/>
    <x v="2"/>
    <x v="407"/>
    <x v="1"/>
    <x v="12"/>
    <x v="153"/>
    <n v="13.392000000000001"/>
    <n v="3"/>
    <n v="0.2"/>
    <n v="5.0220000000000002"/>
  </r>
  <r>
    <x v="3211"/>
    <s v="US-2017-108245"/>
    <d v="2017-09-22T00:00:00"/>
    <n v="2017"/>
    <s v="September"/>
    <n v="22"/>
    <x v="1"/>
    <x v="64"/>
    <x v="64"/>
    <x v="1"/>
    <s v="United States"/>
    <s v="Pearland"/>
    <s v="Texas"/>
    <n v="77581"/>
    <x v="2"/>
    <x v="385"/>
    <x v="1"/>
    <x v="8"/>
    <x v="386"/>
    <n v="11.227999999999998"/>
    <n v="7"/>
    <n v="0.8"/>
    <n v="-18.52620000000001"/>
  </r>
  <r>
    <x v="3212"/>
    <s v="CA-2014-142314"/>
    <d v="2014-12-23T00:00:00"/>
    <n v="2014"/>
    <s v="Desember"/>
    <n v="23"/>
    <x v="1"/>
    <x v="227"/>
    <x v="227"/>
    <x v="0"/>
    <s v="United States"/>
    <s v="Richmond"/>
    <s v="Indiana"/>
    <n v="47374"/>
    <x v="2"/>
    <x v="551"/>
    <x v="1"/>
    <x v="9"/>
    <x v="550"/>
    <n v="207.24"/>
    <n v="11"/>
    <n v="0"/>
    <n v="58.027200000000001"/>
  </r>
  <r>
    <x v="3213"/>
    <s v="CA-2016-132409"/>
    <d v="2016-05-26T00:00:00"/>
    <n v="2016"/>
    <s v="Mei"/>
    <n v="26"/>
    <x v="1"/>
    <x v="260"/>
    <x v="260"/>
    <x v="1"/>
    <s v="United States"/>
    <s v="Philadelphia"/>
    <s v="Pennsylvania"/>
    <n v="19134"/>
    <x v="3"/>
    <x v="868"/>
    <x v="1"/>
    <x v="6"/>
    <x v="862"/>
    <n v="1.504"/>
    <n v="1"/>
    <n v="0.2"/>
    <n v="0.16919999999999991"/>
  </r>
  <r>
    <x v="3214"/>
    <s v="CA-2016-132409"/>
    <d v="2016-05-26T00:00:00"/>
    <n v="2016"/>
    <s v="Mei"/>
    <n v="26"/>
    <x v="1"/>
    <x v="260"/>
    <x v="260"/>
    <x v="1"/>
    <s v="United States"/>
    <s v="Philadelphia"/>
    <s v="Pennsylvania"/>
    <n v="19134"/>
    <x v="3"/>
    <x v="1112"/>
    <x v="1"/>
    <x v="9"/>
    <x v="1101"/>
    <n v="34.848000000000006"/>
    <n v="2"/>
    <n v="0.2"/>
    <n v="6.5339999999999971"/>
  </r>
  <r>
    <x v="3215"/>
    <s v="CA-2017-150189"/>
    <d v="2017-07-08T00:00:00"/>
    <n v="2017"/>
    <s v="Juli"/>
    <n v="8"/>
    <x v="2"/>
    <x v="364"/>
    <x v="364"/>
    <x v="0"/>
    <s v="United States"/>
    <s v="San Mateo"/>
    <s v="California"/>
    <n v="94403"/>
    <x v="1"/>
    <x v="49"/>
    <x v="1"/>
    <x v="2"/>
    <x v="49"/>
    <n v="75.179999999999993"/>
    <n v="6"/>
    <n v="0"/>
    <n v="35.334599999999995"/>
  </r>
  <r>
    <x v="3216"/>
    <s v="CA-2014-114433"/>
    <d v="2014-05-13T00:00:00"/>
    <n v="2014"/>
    <s v="Mei"/>
    <n v="13"/>
    <x v="1"/>
    <x v="268"/>
    <x v="268"/>
    <x v="0"/>
    <s v="United States"/>
    <s v="Oakland"/>
    <s v="California"/>
    <n v="94601"/>
    <x v="1"/>
    <x v="1233"/>
    <x v="2"/>
    <x v="11"/>
    <x v="1216"/>
    <n v="149.97"/>
    <n v="3"/>
    <n v="0"/>
    <n v="52.489499999999992"/>
  </r>
  <r>
    <x v="3217"/>
    <s v="CA-2017-104640"/>
    <d v="2017-11-10T00:00:00"/>
    <n v="2017"/>
    <s v="November"/>
    <n v="10"/>
    <x v="1"/>
    <x v="395"/>
    <x v="395"/>
    <x v="1"/>
    <s v="United States"/>
    <s v="New York City"/>
    <s v="New York"/>
    <n v="10024"/>
    <x v="3"/>
    <x v="760"/>
    <x v="1"/>
    <x v="8"/>
    <x v="758"/>
    <n v="931.17600000000016"/>
    <n v="3"/>
    <n v="0.2"/>
    <n v="314.27190000000002"/>
  </r>
  <r>
    <x v="3218"/>
    <s v="CA-2017-104640"/>
    <d v="2017-11-10T00:00:00"/>
    <n v="2017"/>
    <s v="November"/>
    <n v="10"/>
    <x v="1"/>
    <x v="395"/>
    <x v="395"/>
    <x v="1"/>
    <s v="United States"/>
    <s v="New York City"/>
    <s v="New York"/>
    <n v="10024"/>
    <x v="3"/>
    <x v="883"/>
    <x v="2"/>
    <x v="7"/>
    <x v="1480"/>
    <n v="430.88"/>
    <n v="2"/>
    <n v="0"/>
    <n v="124.95519999999999"/>
  </r>
  <r>
    <x v="3219"/>
    <s v="US-2015-137008"/>
    <d v="2015-10-02T00:00:00"/>
    <n v="2015"/>
    <s v="Oktober"/>
    <n v="2"/>
    <x v="1"/>
    <x v="687"/>
    <x v="687"/>
    <x v="1"/>
    <s v="United States"/>
    <s v="Lakewood"/>
    <s v="New Jersey"/>
    <n v="8701"/>
    <x v="3"/>
    <x v="1237"/>
    <x v="1"/>
    <x v="10"/>
    <x v="1220"/>
    <n v="94.85"/>
    <n v="5"/>
    <n v="0"/>
    <n v="45.527999999999992"/>
  </r>
  <r>
    <x v="3220"/>
    <s v="US-2015-137008"/>
    <d v="2015-10-02T00:00:00"/>
    <n v="2015"/>
    <s v="Oktober"/>
    <n v="2"/>
    <x v="1"/>
    <x v="687"/>
    <x v="687"/>
    <x v="1"/>
    <s v="United States"/>
    <s v="Lakewood"/>
    <s v="New Jersey"/>
    <n v="8701"/>
    <x v="3"/>
    <x v="118"/>
    <x v="1"/>
    <x v="12"/>
    <x v="118"/>
    <n v="51.12"/>
    <n v="4"/>
    <n v="0"/>
    <n v="23.003999999999998"/>
  </r>
  <r>
    <x v="3221"/>
    <s v="US-2015-137008"/>
    <d v="2015-10-02T00:00:00"/>
    <n v="2015"/>
    <s v="Oktober"/>
    <n v="2"/>
    <x v="1"/>
    <x v="687"/>
    <x v="687"/>
    <x v="1"/>
    <s v="United States"/>
    <s v="Lakewood"/>
    <s v="New Jersey"/>
    <n v="8701"/>
    <x v="3"/>
    <x v="293"/>
    <x v="2"/>
    <x v="11"/>
    <x v="293"/>
    <n v="90"/>
    <n v="1"/>
    <n v="0"/>
    <n v="32.4"/>
  </r>
  <r>
    <x v="3222"/>
    <s v="CA-2014-108189"/>
    <d v="2014-10-02T00:00:00"/>
    <n v="2014"/>
    <s v="Oktober"/>
    <n v="2"/>
    <x v="2"/>
    <x v="20"/>
    <x v="20"/>
    <x v="1"/>
    <s v="United States"/>
    <s v="Tempe"/>
    <s v="Arizona"/>
    <n v="85281"/>
    <x v="1"/>
    <x v="1017"/>
    <x v="1"/>
    <x v="10"/>
    <x v="1008"/>
    <n v="9.4079999999999995"/>
    <n v="2"/>
    <n v="0.2"/>
    <n v="3.4103999999999997"/>
  </r>
  <r>
    <x v="3223"/>
    <s v="CA-2014-108189"/>
    <d v="2014-10-02T00:00:00"/>
    <n v="2014"/>
    <s v="Oktober"/>
    <n v="2"/>
    <x v="2"/>
    <x v="20"/>
    <x v="20"/>
    <x v="1"/>
    <s v="United States"/>
    <s v="Tempe"/>
    <s v="Arizona"/>
    <n v="85281"/>
    <x v="1"/>
    <x v="848"/>
    <x v="1"/>
    <x v="13"/>
    <x v="128"/>
    <n v="4.6719999999999997"/>
    <n v="2"/>
    <n v="0.2"/>
    <n v="1.4599999999999997"/>
  </r>
  <r>
    <x v="3224"/>
    <s v="CA-2014-108189"/>
    <d v="2014-10-02T00:00:00"/>
    <n v="2014"/>
    <s v="Oktober"/>
    <n v="2"/>
    <x v="2"/>
    <x v="20"/>
    <x v="20"/>
    <x v="1"/>
    <s v="United States"/>
    <s v="Tempe"/>
    <s v="Arizona"/>
    <n v="85281"/>
    <x v="1"/>
    <x v="256"/>
    <x v="2"/>
    <x v="7"/>
    <x v="257"/>
    <n v="318.40000000000003"/>
    <n v="2"/>
    <n v="0.2"/>
    <n v="107.46"/>
  </r>
  <r>
    <x v="3225"/>
    <s v="CA-2014-108189"/>
    <d v="2014-10-02T00:00:00"/>
    <n v="2014"/>
    <s v="Oktober"/>
    <n v="2"/>
    <x v="2"/>
    <x v="20"/>
    <x v="20"/>
    <x v="1"/>
    <s v="United States"/>
    <s v="Tempe"/>
    <s v="Arizona"/>
    <n v="85281"/>
    <x v="1"/>
    <x v="1510"/>
    <x v="1"/>
    <x v="12"/>
    <x v="1497"/>
    <n v="12.768000000000001"/>
    <n v="6"/>
    <n v="0.2"/>
    <n v="4.628400000000001"/>
  </r>
  <r>
    <x v="3226"/>
    <s v="CA-2014-108189"/>
    <d v="2014-10-02T00:00:00"/>
    <n v="2014"/>
    <s v="Oktober"/>
    <n v="2"/>
    <x v="2"/>
    <x v="20"/>
    <x v="20"/>
    <x v="1"/>
    <s v="United States"/>
    <s v="Tempe"/>
    <s v="Arizona"/>
    <n v="85281"/>
    <x v="1"/>
    <x v="1511"/>
    <x v="1"/>
    <x v="14"/>
    <x v="1498"/>
    <n v="15.36"/>
    <n v="2"/>
    <n v="0.2"/>
    <n v="-3.2639999999999993"/>
  </r>
  <r>
    <x v="3227"/>
    <s v="CA-2014-108189"/>
    <d v="2014-10-02T00:00:00"/>
    <n v="2014"/>
    <s v="Oktober"/>
    <n v="2"/>
    <x v="2"/>
    <x v="20"/>
    <x v="20"/>
    <x v="1"/>
    <s v="United States"/>
    <s v="Tempe"/>
    <s v="Arizona"/>
    <n v="85281"/>
    <x v="1"/>
    <x v="664"/>
    <x v="2"/>
    <x v="7"/>
    <x v="664"/>
    <n v="230.376"/>
    <n v="3"/>
    <n v="0.2"/>
    <n v="20.157899999999991"/>
  </r>
  <r>
    <x v="3228"/>
    <s v="CA-2014-108189"/>
    <d v="2014-10-02T00:00:00"/>
    <n v="2014"/>
    <s v="Oktober"/>
    <n v="2"/>
    <x v="2"/>
    <x v="20"/>
    <x v="20"/>
    <x v="1"/>
    <s v="United States"/>
    <s v="Tempe"/>
    <s v="Arizona"/>
    <n v="85281"/>
    <x v="1"/>
    <x v="1044"/>
    <x v="2"/>
    <x v="11"/>
    <x v="1033"/>
    <n v="7.16"/>
    <n v="1"/>
    <n v="0.2"/>
    <n v="-8.9500000000001023E-2"/>
  </r>
  <r>
    <x v="3229"/>
    <s v="CA-2014-154641"/>
    <d v="2014-08-11T00:00:00"/>
    <n v="2014"/>
    <s v="Agustus"/>
    <n v="11"/>
    <x v="1"/>
    <x v="107"/>
    <x v="107"/>
    <x v="0"/>
    <s v="United States"/>
    <s v="New York City"/>
    <s v="New York"/>
    <n v="10035"/>
    <x v="3"/>
    <x v="458"/>
    <x v="1"/>
    <x v="4"/>
    <x v="459"/>
    <n v="375.34"/>
    <n v="1"/>
    <n v="0"/>
    <n v="18.766999999999996"/>
  </r>
  <r>
    <x v="3230"/>
    <s v="CA-2017-131625"/>
    <d v="2017-09-01T00:00:00"/>
    <n v="2017"/>
    <s v="September"/>
    <n v="1"/>
    <x v="0"/>
    <x v="202"/>
    <x v="202"/>
    <x v="0"/>
    <s v="United States"/>
    <s v="New York City"/>
    <s v="New York"/>
    <n v="10009"/>
    <x v="3"/>
    <x v="935"/>
    <x v="0"/>
    <x v="5"/>
    <x v="928"/>
    <n v="114.9"/>
    <n v="5"/>
    <n v="0"/>
    <n v="39.066000000000003"/>
  </r>
  <r>
    <x v="3231"/>
    <s v="US-2017-156356"/>
    <d v="2017-04-16T00:00:00"/>
    <n v="2017"/>
    <s v="April"/>
    <n v="16"/>
    <x v="1"/>
    <x v="444"/>
    <x v="444"/>
    <x v="0"/>
    <s v="United States"/>
    <s v="Houston"/>
    <s v="Texas"/>
    <n v="77095"/>
    <x v="2"/>
    <x v="1311"/>
    <x v="1"/>
    <x v="8"/>
    <x v="1297"/>
    <n v="26.045999999999992"/>
    <n v="3"/>
    <n v="0.8"/>
    <n v="-44.278199999999998"/>
  </r>
  <r>
    <x v="3232"/>
    <s v="US-2017-156356"/>
    <d v="2017-04-16T00:00:00"/>
    <n v="2017"/>
    <s v="April"/>
    <n v="16"/>
    <x v="1"/>
    <x v="444"/>
    <x v="444"/>
    <x v="0"/>
    <s v="United States"/>
    <s v="Houston"/>
    <s v="Texas"/>
    <n v="77095"/>
    <x v="2"/>
    <x v="497"/>
    <x v="1"/>
    <x v="8"/>
    <x v="497"/>
    <n v="2.8959999999999995"/>
    <n v="1"/>
    <n v="0.8"/>
    <n v="-4.7784000000000013"/>
  </r>
  <r>
    <x v="3233"/>
    <s v="US-2017-156356"/>
    <d v="2017-04-16T00:00:00"/>
    <n v="2017"/>
    <s v="April"/>
    <n v="16"/>
    <x v="1"/>
    <x v="444"/>
    <x v="444"/>
    <x v="0"/>
    <s v="United States"/>
    <s v="Houston"/>
    <s v="Texas"/>
    <n v="77095"/>
    <x v="2"/>
    <x v="1512"/>
    <x v="1"/>
    <x v="4"/>
    <x v="1499"/>
    <n v="32.544000000000004"/>
    <n v="2"/>
    <n v="0.2"/>
    <n v="-7.7292000000000041"/>
  </r>
  <r>
    <x v="3234"/>
    <s v="CA-2016-138933"/>
    <d v="2016-04-24T00:00:00"/>
    <n v="2016"/>
    <s v="April"/>
    <n v="24"/>
    <x v="2"/>
    <x v="691"/>
    <x v="691"/>
    <x v="0"/>
    <s v="United States"/>
    <s v="Riverside"/>
    <s v="California"/>
    <n v="92503"/>
    <x v="1"/>
    <x v="591"/>
    <x v="1"/>
    <x v="8"/>
    <x v="591"/>
    <n v="3.9840000000000004"/>
    <n v="1"/>
    <n v="0.2"/>
    <n v="1.3944000000000001"/>
  </r>
  <r>
    <x v="3235"/>
    <s v="CA-2016-140746"/>
    <d v="2016-01-15T00:00:00"/>
    <n v="2016"/>
    <s v="Januari"/>
    <n v="15"/>
    <x v="3"/>
    <x v="116"/>
    <x v="116"/>
    <x v="0"/>
    <s v="United States"/>
    <s v="Fairfield"/>
    <s v="Connecticut"/>
    <n v="6824"/>
    <x v="3"/>
    <x v="257"/>
    <x v="0"/>
    <x v="3"/>
    <x v="258"/>
    <n v="181.79699999999997"/>
    <n v="1"/>
    <n v="0.3"/>
    <n v="-15.582599999999999"/>
  </r>
  <r>
    <x v="3236"/>
    <s v="CA-2016-146836"/>
    <d v="2016-05-02T00:00:00"/>
    <n v="2016"/>
    <s v="Mei"/>
    <n v="2"/>
    <x v="3"/>
    <x v="693"/>
    <x v="693"/>
    <x v="0"/>
    <s v="United States"/>
    <s v="New York City"/>
    <s v="New York"/>
    <n v="10024"/>
    <x v="3"/>
    <x v="355"/>
    <x v="1"/>
    <x v="4"/>
    <x v="355"/>
    <n v="44.94"/>
    <n v="3"/>
    <n v="0"/>
    <n v="12.5832"/>
  </r>
  <r>
    <x v="3237"/>
    <s v="CA-2016-146836"/>
    <d v="2016-05-02T00:00:00"/>
    <n v="2016"/>
    <s v="Mei"/>
    <n v="2"/>
    <x v="3"/>
    <x v="693"/>
    <x v="693"/>
    <x v="0"/>
    <s v="United States"/>
    <s v="New York City"/>
    <s v="New York"/>
    <n v="10024"/>
    <x v="3"/>
    <x v="412"/>
    <x v="1"/>
    <x v="8"/>
    <x v="412"/>
    <n v="45.576000000000001"/>
    <n v="3"/>
    <n v="0.2"/>
    <n v="15.951599999999997"/>
  </r>
  <r>
    <x v="3238"/>
    <s v="US-2016-127971"/>
    <d v="2016-11-20T00:00:00"/>
    <n v="2016"/>
    <s v="November"/>
    <n v="20"/>
    <x v="1"/>
    <x v="694"/>
    <x v="694"/>
    <x v="1"/>
    <s v="United States"/>
    <s v="Houston"/>
    <s v="Texas"/>
    <n v="77095"/>
    <x v="2"/>
    <x v="1209"/>
    <x v="0"/>
    <x v="1"/>
    <x v="1194"/>
    <n v="318.43"/>
    <n v="5"/>
    <n v="0.3"/>
    <n v="-77.333000000000013"/>
  </r>
  <r>
    <x v="3239"/>
    <s v="US-2016-127971"/>
    <d v="2016-11-20T00:00:00"/>
    <n v="2016"/>
    <s v="November"/>
    <n v="20"/>
    <x v="1"/>
    <x v="694"/>
    <x v="694"/>
    <x v="1"/>
    <s v="United States"/>
    <s v="Houston"/>
    <s v="Texas"/>
    <n v="77095"/>
    <x v="2"/>
    <x v="1513"/>
    <x v="2"/>
    <x v="7"/>
    <x v="1500"/>
    <n v="122.91999999999999"/>
    <n v="7"/>
    <n v="0.2"/>
    <n v="46.095000000000006"/>
  </r>
  <r>
    <x v="3240"/>
    <s v="US-2016-127971"/>
    <d v="2016-11-20T00:00:00"/>
    <n v="2016"/>
    <s v="November"/>
    <n v="20"/>
    <x v="1"/>
    <x v="694"/>
    <x v="694"/>
    <x v="1"/>
    <s v="United States"/>
    <s v="Houston"/>
    <s v="Texas"/>
    <n v="77095"/>
    <x v="2"/>
    <x v="325"/>
    <x v="0"/>
    <x v="5"/>
    <x v="325"/>
    <n v="7.0679999999999996"/>
    <n v="3"/>
    <n v="0.6"/>
    <n v="-2.8271999999999995"/>
  </r>
  <r>
    <x v="3241"/>
    <s v="US-2016-140809"/>
    <d v="2016-02-01T00:00:00"/>
    <n v="2016"/>
    <s v="Februari"/>
    <n v="1"/>
    <x v="2"/>
    <x v="316"/>
    <x v="316"/>
    <x v="1"/>
    <s v="United States"/>
    <s v="Arlington"/>
    <s v="Virginia"/>
    <n v="22204"/>
    <x v="0"/>
    <x v="1011"/>
    <x v="1"/>
    <x v="4"/>
    <x v="1003"/>
    <n v="56.449999999999996"/>
    <n v="5"/>
    <n v="0"/>
    <n v="14.676999999999998"/>
  </r>
  <r>
    <x v="3242"/>
    <s v="CA-2017-114524"/>
    <d v="2017-03-31T00:00:00"/>
    <n v="2017"/>
    <s v="Maret"/>
    <n v="31"/>
    <x v="0"/>
    <x v="283"/>
    <x v="283"/>
    <x v="0"/>
    <s v="United States"/>
    <s v="Chicago"/>
    <s v="Illinois"/>
    <n v="60623"/>
    <x v="2"/>
    <x v="1472"/>
    <x v="1"/>
    <x v="8"/>
    <x v="1459"/>
    <n v="13.467999999999998"/>
    <n v="13"/>
    <n v="0.8"/>
    <n v="-22.895600000000005"/>
  </r>
  <r>
    <x v="3243"/>
    <s v="CA-2017-113355"/>
    <d v="2017-12-01T00:00:00"/>
    <n v="2017"/>
    <s v="Desember"/>
    <n v="1"/>
    <x v="1"/>
    <x v="695"/>
    <x v="695"/>
    <x v="0"/>
    <s v="United States"/>
    <s v="Grand Prairie"/>
    <s v="Texas"/>
    <n v="75051"/>
    <x v="2"/>
    <x v="1514"/>
    <x v="2"/>
    <x v="7"/>
    <x v="1501"/>
    <n v="219.80000000000004"/>
    <n v="5"/>
    <n v="0.2"/>
    <n v="24.727499999999971"/>
  </r>
  <r>
    <x v="3244"/>
    <s v="CA-2017-113355"/>
    <d v="2017-12-01T00:00:00"/>
    <n v="2017"/>
    <s v="Desember"/>
    <n v="1"/>
    <x v="1"/>
    <x v="695"/>
    <x v="695"/>
    <x v="0"/>
    <s v="United States"/>
    <s v="Grand Prairie"/>
    <s v="Texas"/>
    <n v="75051"/>
    <x v="2"/>
    <x v="291"/>
    <x v="0"/>
    <x v="1"/>
    <x v="291"/>
    <n v="317.05799999999999"/>
    <n v="3"/>
    <n v="0.3"/>
    <n v="-18.117599999999996"/>
  </r>
  <r>
    <x v="3245"/>
    <s v="US-2017-140907"/>
    <d v="2017-12-10T00:00:00"/>
    <n v="2017"/>
    <s v="Desember"/>
    <n v="10"/>
    <x v="0"/>
    <x v="130"/>
    <x v="130"/>
    <x v="1"/>
    <s v="United States"/>
    <s v="Seattle"/>
    <s v="Washington"/>
    <n v="98103"/>
    <x v="1"/>
    <x v="960"/>
    <x v="2"/>
    <x v="11"/>
    <x v="953"/>
    <n v="49.08"/>
    <n v="3"/>
    <n v="0"/>
    <n v="4.9079999999999977"/>
  </r>
  <r>
    <x v="3246"/>
    <s v="US-2017-140907"/>
    <d v="2017-12-10T00:00:00"/>
    <n v="2017"/>
    <s v="Desember"/>
    <n v="10"/>
    <x v="0"/>
    <x v="130"/>
    <x v="130"/>
    <x v="1"/>
    <s v="United States"/>
    <s v="Seattle"/>
    <s v="Washington"/>
    <n v="98103"/>
    <x v="1"/>
    <x v="391"/>
    <x v="1"/>
    <x v="4"/>
    <x v="392"/>
    <n v="324.90000000000003"/>
    <n v="5"/>
    <n v="0"/>
    <n v="38.988000000000014"/>
  </r>
  <r>
    <x v="3247"/>
    <s v="US-2017-140907"/>
    <d v="2017-12-10T00:00:00"/>
    <n v="2017"/>
    <s v="Desember"/>
    <n v="10"/>
    <x v="0"/>
    <x v="130"/>
    <x v="130"/>
    <x v="1"/>
    <s v="United States"/>
    <s v="Seattle"/>
    <s v="Washington"/>
    <n v="98103"/>
    <x v="1"/>
    <x v="1515"/>
    <x v="1"/>
    <x v="6"/>
    <x v="1502"/>
    <n v="18.240000000000002"/>
    <n v="3"/>
    <n v="0"/>
    <n v="5.2895999999999983"/>
  </r>
  <r>
    <x v="3248"/>
    <s v="CA-2016-159730"/>
    <d v="2016-09-17T00:00:00"/>
    <n v="2016"/>
    <s v="September"/>
    <n v="17"/>
    <x v="1"/>
    <x v="319"/>
    <x v="319"/>
    <x v="2"/>
    <s v="United States"/>
    <s v="Seattle"/>
    <s v="Washington"/>
    <n v="98103"/>
    <x v="1"/>
    <x v="1459"/>
    <x v="0"/>
    <x v="1"/>
    <x v="1445"/>
    <n v="113.88800000000002"/>
    <n v="2"/>
    <n v="0.2"/>
    <n v="9.9651999999999994"/>
  </r>
  <r>
    <x v="3249"/>
    <s v="CA-2016-159730"/>
    <d v="2016-09-17T00:00:00"/>
    <n v="2016"/>
    <s v="September"/>
    <n v="17"/>
    <x v="1"/>
    <x v="319"/>
    <x v="319"/>
    <x v="2"/>
    <s v="United States"/>
    <s v="Seattle"/>
    <s v="Washington"/>
    <n v="98103"/>
    <x v="1"/>
    <x v="665"/>
    <x v="2"/>
    <x v="7"/>
    <x v="665"/>
    <n v="105.584"/>
    <n v="2"/>
    <n v="0.2"/>
    <n v="7.9188000000000045"/>
  </r>
  <r>
    <x v="3250"/>
    <s v="CA-2016-157868"/>
    <d v="2016-12-23T00:00:00"/>
    <n v="2016"/>
    <s v="Desember"/>
    <n v="23"/>
    <x v="1"/>
    <x v="565"/>
    <x v="565"/>
    <x v="1"/>
    <s v="United States"/>
    <s v="Grand Rapids"/>
    <s v="Michigan"/>
    <n v="49505"/>
    <x v="2"/>
    <x v="1053"/>
    <x v="1"/>
    <x v="13"/>
    <x v="1042"/>
    <n v="24.849999999999998"/>
    <n v="7"/>
    <n v="0"/>
    <n v="11.679499999999999"/>
  </r>
  <r>
    <x v="3251"/>
    <s v="CA-2017-119389"/>
    <d v="2017-04-17T00:00:00"/>
    <n v="2017"/>
    <s v="April"/>
    <n v="17"/>
    <x v="2"/>
    <x v="696"/>
    <x v="696"/>
    <x v="0"/>
    <s v="United States"/>
    <s v="Philadelphia"/>
    <s v="Pennsylvania"/>
    <n v="19120"/>
    <x v="3"/>
    <x v="1001"/>
    <x v="0"/>
    <x v="5"/>
    <x v="1253"/>
    <n v="60.311999999999998"/>
    <n v="3"/>
    <n v="0.2"/>
    <n v="5.2773000000000003"/>
  </r>
  <r>
    <x v="3252"/>
    <s v="CA-2017-110373"/>
    <d v="2017-10-27T00:00:00"/>
    <n v="2017"/>
    <s v="Oktober"/>
    <n v="27"/>
    <x v="0"/>
    <x v="15"/>
    <x v="15"/>
    <x v="2"/>
    <s v="United States"/>
    <s v="Chicago"/>
    <s v="Illinois"/>
    <n v="60610"/>
    <x v="2"/>
    <x v="425"/>
    <x v="1"/>
    <x v="6"/>
    <x v="425"/>
    <n v="7.0559999999999992"/>
    <n v="3"/>
    <n v="0.2"/>
    <n v="2.2050000000000001"/>
  </r>
  <r>
    <x v="3253"/>
    <s v="CA-2017-110373"/>
    <d v="2017-10-27T00:00:00"/>
    <n v="2017"/>
    <s v="Oktober"/>
    <n v="27"/>
    <x v="0"/>
    <x v="15"/>
    <x v="15"/>
    <x v="2"/>
    <s v="United States"/>
    <s v="Chicago"/>
    <s v="Illinois"/>
    <n v="60610"/>
    <x v="2"/>
    <x v="1259"/>
    <x v="2"/>
    <x v="7"/>
    <x v="1243"/>
    <n v="27.183999999999997"/>
    <n v="2"/>
    <n v="0.2"/>
    <n v="2.0387999999999984"/>
  </r>
  <r>
    <x v="3254"/>
    <s v="CA-2016-155474"/>
    <d v="2016-07-08T00:00:00"/>
    <n v="2016"/>
    <s v="Juli"/>
    <n v="8"/>
    <x v="1"/>
    <x v="417"/>
    <x v="417"/>
    <x v="0"/>
    <s v="United States"/>
    <s v="Seattle"/>
    <s v="Washington"/>
    <n v="98105"/>
    <x v="1"/>
    <x v="233"/>
    <x v="2"/>
    <x v="7"/>
    <x v="234"/>
    <n v="107.98399999999999"/>
    <n v="1"/>
    <n v="0.2"/>
    <n v="9.4485999999999954"/>
  </r>
  <r>
    <x v="3255"/>
    <s v="CA-2016-155474"/>
    <d v="2016-07-08T00:00:00"/>
    <n v="2016"/>
    <s v="Juli"/>
    <n v="8"/>
    <x v="1"/>
    <x v="417"/>
    <x v="417"/>
    <x v="0"/>
    <s v="United States"/>
    <s v="Seattle"/>
    <s v="Washington"/>
    <n v="98105"/>
    <x v="1"/>
    <x v="1232"/>
    <x v="1"/>
    <x v="8"/>
    <x v="1215"/>
    <n v="19.295999999999999"/>
    <n v="3"/>
    <n v="0.2"/>
    <n v="6.0299999999999994"/>
  </r>
  <r>
    <x v="3256"/>
    <s v="CA-2015-155453"/>
    <d v="2015-08-09T00:00:00"/>
    <n v="2015"/>
    <s v="Agustus"/>
    <n v="9"/>
    <x v="1"/>
    <x v="19"/>
    <x v="19"/>
    <x v="1"/>
    <s v="United States"/>
    <s v="Jacksonville"/>
    <s v="Florida"/>
    <n v="32216"/>
    <x v="0"/>
    <x v="745"/>
    <x v="1"/>
    <x v="2"/>
    <x v="743"/>
    <n v="4.6079999999999997"/>
    <n v="2"/>
    <n v="0.2"/>
    <n v="1.6704000000000001"/>
  </r>
  <r>
    <x v="3257"/>
    <s v="US-2016-161844"/>
    <d v="2016-12-09T00:00:00"/>
    <n v="2016"/>
    <s v="Desember"/>
    <n v="9"/>
    <x v="0"/>
    <x v="460"/>
    <x v="460"/>
    <x v="1"/>
    <s v="United States"/>
    <s v="Franklin"/>
    <s v="Tennessee"/>
    <n v="37064"/>
    <x v="0"/>
    <x v="972"/>
    <x v="0"/>
    <x v="3"/>
    <x v="966"/>
    <n v="79.97399999999999"/>
    <n v="3"/>
    <n v="0.4"/>
    <n v="-29.323800000000006"/>
  </r>
  <r>
    <x v="3258"/>
    <s v="US-2016-161844"/>
    <d v="2016-12-09T00:00:00"/>
    <n v="2016"/>
    <s v="Desember"/>
    <n v="9"/>
    <x v="0"/>
    <x v="460"/>
    <x v="460"/>
    <x v="1"/>
    <s v="United States"/>
    <s v="Franklin"/>
    <s v="Tennessee"/>
    <n v="37064"/>
    <x v="0"/>
    <x v="696"/>
    <x v="1"/>
    <x v="8"/>
    <x v="696"/>
    <n v="2.9460000000000006"/>
    <n v="2"/>
    <n v="0.7"/>
    <n v="-2.0621999999999998"/>
  </r>
  <r>
    <x v="3259"/>
    <s v="US-2016-162103"/>
    <d v="2016-11-13T00:00:00"/>
    <n v="2016"/>
    <s v="November"/>
    <n v="13"/>
    <x v="1"/>
    <x v="697"/>
    <x v="697"/>
    <x v="2"/>
    <s v="United States"/>
    <s v="Highland Park"/>
    <s v="Illinois"/>
    <n v="60035"/>
    <x v="2"/>
    <x v="460"/>
    <x v="1"/>
    <x v="8"/>
    <x v="461"/>
    <n v="3.1359999999999992"/>
    <n v="2"/>
    <n v="0.8"/>
    <n v="-4.7040000000000006"/>
  </r>
  <r>
    <x v="3260"/>
    <s v="CA-2014-151554"/>
    <d v="2014-11-14T00:00:00"/>
    <n v="2014"/>
    <s v="November"/>
    <n v="14"/>
    <x v="2"/>
    <x v="698"/>
    <x v="698"/>
    <x v="1"/>
    <s v="United States"/>
    <s v="Pasadena"/>
    <s v="Texas"/>
    <n v="77506"/>
    <x v="2"/>
    <x v="1516"/>
    <x v="1"/>
    <x v="10"/>
    <x v="1503"/>
    <n v="20.736000000000004"/>
    <n v="4"/>
    <n v="0.2"/>
    <n v="7.2576000000000001"/>
  </r>
  <r>
    <x v="3261"/>
    <s v="CA-2014-140662"/>
    <d v="2014-11-17T00:00:00"/>
    <n v="2014"/>
    <s v="November"/>
    <n v="17"/>
    <x v="2"/>
    <x v="131"/>
    <x v="131"/>
    <x v="1"/>
    <s v="United States"/>
    <s v="San Francisco"/>
    <s v="California"/>
    <n v="94109"/>
    <x v="1"/>
    <x v="959"/>
    <x v="2"/>
    <x v="11"/>
    <x v="952"/>
    <n v="99.98"/>
    <n v="2"/>
    <n v="0"/>
    <n v="7.9983999999999895"/>
  </r>
  <r>
    <x v="3262"/>
    <s v="CA-2014-140662"/>
    <d v="2014-11-17T00:00:00"/>
    <n v="2014"/>
    <s v="November"/>
    <n v="17"/>
    <x v="2"/>
    <x v="131"/>
    <x v="131"/>
    <x v="1"/>
    <s v="United States"/>
    <s v="San Francisco"/>
    <s v="California"/>
    <n v="94109"/>
    <x v="1"/>
    <x v="656"/>
    <x v="1"/>
    <x v="10"/>
    <x v="656"/>
    <n v="733.94999999999993"/>
    <n v="7"/>
    <n v="0"/>
    <n v="352.29599999999999"/>
  </r>
  <r>
    <x v="3263"/>
    <s v="CA-2014-140662"/>
    <d v="2014-11-17T00:00:00"/>
    <n v="2014"/>
    <s v="November"/>
    <n v="17"/>
    <x v="2"/>
    <x v="131"/>
    <x v="131"/>
    <x v="1"/>
    <s v="United States"/>
    <s v="San Francisco"/>
    <s v="California"/>
    <n v="94109"/>
    <x v="1"/>
    <x v="1429"/>
    <x v="1"/>
    <x v="9"/>
    <x v="1417"/>
    <n v="241.44"/>
    <n v="3"/>
    <n v="0"/>
    <n v="72.431999999999988"/>
  </r>
  <r>
    <x v="3264"/>
    <s v="CA-2016-122518"/>
    <d v="2016-03-04T00:00:00"/>
    <n v="2016"/>
    <s v="Maret"/>
    <n v="4"/>
    <x v="0"/>
    <x v="575"/>
    <x v="575"/>
    <x v="1"/>
    <s v="United States"/>
    <s v="Miami"/>
    <s v="Florida"/>
    <n v="33180"/>
    <x v="0"/>
    <x v="1042"/>
    <x v="1"/>
    <x v="2"/>
    <x v="1031"/>
    <n v="10.08"/>
    <n v="4"/>
    <n v="0.2"/>
    <n v="3.528"/>
  </r>
  <r>
    <x v="3265"/>
    <s v="US-2014-126571"/>
    <d v="2014-10-11T00:00:00"/>
    <n v="2014"/>
    <s v="Oktober"/>
    <n v="11"/>
    <x v="1"/>
    <x v="535"/>
    <x v="535"/>
    <x v="0"/>
    <s v="United States"/>
    <s v="Philadelphia"/>
    <s v="Pennsylvania"/>
    <n v="19120"/>
    <x v="3"/>
    <x v="718"/>
    <x v="1"/>
    <x v="4"/>
    <x v="717"/>
    <n v="281.904"/>
    <n v="2"/>
    <n v="0.2"/>
    <n v="10.571399999999983"/>
  </r>
  <r>
    <x v="3266"/>
    <s v="US-2014-126571"/>
    <d v="2014-10-11T00:00:00"/>
    <n v="2014"/>
    <s v="Oktober"/>
    <n v="11"/>
    <x v="1"/>
    <x v="535"/>
    <x v="535"/>
    <x v="0"/>
    <s v="United States"/>
    <s v="Philadelphia"/>
    <s v="Pennsylvania"/>
    <n v="19120"/>
    <x v="3"/>
    <x v="556"/>
    <x v="1"/>
    <x v="12"/>
    <x v="555"/>
    <n v="201.43200000000002"/>
    <n v="3"/>
    <n v="0.2"/>
    <n v="67.983299999999986"/>
  </r>
  <r>
    <x v="3267"/>
    <s v="CA-2014-143840"/>
    <d v="2014-05-22T00:00:00"/>
    <n v="2014"/>
    <s v="Mei"/>
    <n v="22"/>
    <x v="1"/>
    <x v="699"/>
    <x v="699"/>
    <x v="0"/>
    <s v="United States"/>
    <s v="Decatur"/>
    <s v="Alabama"/>
    <n v="35601"/>
    <x v="0"/>
    <x v="704"/>
    <x v="2"/>
    <x v="7"/>
    <x v="704"/>
    <n v="135.97999999999999"/>
    <n v="2"/>
    <n v="0"/>
    <n v="33.995000000000005"/>
  </r>
  <r>
    <x v="3268"/>
    <s v="CA-2014-143840"/>
    <d v="2014-05-22T00:00:00"/>
    <n v="2014"/>
    <s v="Mei"/>
    <n v="22"/>
    <x v="1"/>
    <x v="699"/>
    <x v="699"/>
    <x v="0"/>
    <s v="United States"/>
    <s v="Decatur"/>
    <s v="Alabama"/>
    <n v="35601"/>
    <x v="0"/>
    <x v="1517"/>
    <x v="2"/>
    <x v="7"/>
    <x v="1504"/>
    <n v="44.95"/>
    <n v="1"/>
    <n v="0"/>
    <n v="12.585999999999999"/>
  </r>
  <r>
    <x v="3269"/>
    <s v="CA-2014-115980"/>
    <d v="2014-07-15T00:00:00"/>
    <n v="2014"/>
    <s v="Juli"/>
    <n v="15"/>
    <x v="1"/>
    <x v="100"/>
    <x v="100"/>
    <x v="1"/>
    <s v="United States"/>
    <s v="Sioux Falls"/>
    <s v="South Dakota"/>
    <n v="57103"/>
    <x v="2"/>
    <x v="1425"/>
    <x v="2"/>
    <x v="11"/>
    <x v="1413"/>
    <n v="2.9699999999999998"/>
    <n v="3"/>
    <n v="0"/>
    <n v="1.3068000000000004"/>
  </r>
  <r>
    <x v="3270"/>
    <s v="CA-2014-115980"/>
    <d v="2014-07-15T00:00:00"/>
    <n v="2014"/>
    <s v="Juli"/>
    <n v="15"/>
    <x v="1"/>
    <x v="100"/>
    <x v="100"/>
    <x v="1"/>
    <s v="United States"/>
    <s v="Sioux Falls"/>
    <s v="South Dakota"/>
    <n v="57103"/>
    <x v="2"/>
    <x v="52"/>
    <x v="1"/>
    <x v="13"/>
    <x v="52"/>
    <n v="6.5400000000000009"/>
    <n v="3"/>
    <n v="0"/>
    <n v="2.6814000000000004"/>
  </r>
  <r>
    <x v="3271"/>
    <s v="CA-2015-155145"/>
    <d v="2015-12-27T00:00:00"/>
    <n v="2015"/>
    <s v="Desember"/>
    <n v="27"/>
    <x v="0"/>
    <x v="634"/>
    <x v="634"/>
    <x v="1"/>
    <s v="United States"/>
    <s v="Visalia"/>
    <s v="California"/>
    <n v="93277"/>
    <x v="1"/>
    <x v="1425"/>
    <x v="2"/>
    <x v="11"/>
    <x v="1413"/>
    <n v="7.92"/>
    <n v="8"/>
    <n v="0"/>
    <n v="3.4848000000000008"/>
  </r>
  <r>
    <x v="3272"/>
    <s v="CA-2015-146038"/>
    <d v="2015-02-09T00:00:00"/>
    <n v="2015"/>
    <s v="Februari"/>
    <n v="9"/>
    <x v="1"/>
    <x v="695"/>
    <x v="695"/>
    <x v="0"/>
    <s v="United States"/>
    <s v="Los Angeles"/>
    <s v="California"/>
    <n v="90049"/>
    <x v="1"/>
    <x v="23"/>
    <x v="0"/>
    <x v="1"/>
    <x v="23"/>
    <n v="203.92"/>
    <n v="5"/>
    <n v="0.2"/>
    <n v="22.940999999999995"/>
  </r>
  <r>
    <x v="3273"/>
    <s v="CA-2017-133865"/>
    <d v="2017-05-08T00:00:00"/>
    <n v="2017"/>
    <s v="Mei"/>
    <n v="8"/>
    <x v="1"/>
    <x v="390"/>
    <x v="390"/>
    <x v="2"/>
    <s v="United States"/>
    <s v="Los Angeles"/>
    <s v="California"/>
    <n v="90032"/>
    <x v="1"/>
    <x v="890"/>
    <x v="2"/>
    <x v="16"/>
    <x v="883"/>
    <n v="3359.9520000000002"/>
    <n v="6"/>
    <n v="0.2"/>
    <n v="1049.9849999999999"/>
  </r>
  <r>
    <x v="3274"/>
    <s v="CA-2017-116358"/>
    <d v="2017-11-02T00:00:00"/>
    <n v="2017"/>
    <s v="November"/>
    <n v="2"/>
    <x v="1"/>
    <x v="366"/>
    <x v="366"/>
    <x v="1"/>
    <s v="United States"/>
    <s v="Overland Park"/>
    <s v="Kansas"/>
    <n v="66212"/>
    <x v="2"/>
    <x v="829"/>
    <x v="1"/>
    <x v="13"/>
    <x v="128"/>
    <n v="18.240000000000002"/>
    <n v="3"/>
    <n v="0"/>
    <n v="9.120000000000001"/>
  </r>
  <r>
    <x v="3275"/>
    <s v="CA-2017-116358"/>
    <d v="2017-11-02T00:00:00"/>
    <n v="2017"/>
    <s v="November"/>
    <n v="2"/>
    <x v="1"/>
    <x v="366"/>
    <x v="366"/>
    <x v="1"/>
    <s v="United States"/>
    <s v="Overland Park"/>
    <s v="Kansas"/>
    <n v="66212"/>
    <x v="2"/>
    <x v="182"/>
    <x v="1"/>
    <x v="6"/>
    <x v="183"/>
    <n v="27.78"/>
    <n v="6"/>
    <n v="0"/>
    <n v="9.1673999999999989"/>
  </r>
  <r>
    <x v="3276"/>
    <s v="CA-2014-102988"/>
    <d v="2014-04-05T00:00:00"/>
    <n v="2014"/>
    <s v="April"/>
    <n v="5"/>
    <x v="0"/>
    <x v="620"/>
    <x v="620"/>
    <x v="1"/>
    <s v="United States"/>
    <s v="Alexandria"/>
    <s v="Virginia"/>
    <n v="22304"/>
    <x v="0"/>
    <x v="346"/>
    <x v="1"/>
    <x v="6"/>
    <x v="346"/>
    <n v="22.959999999999997"/>
    <n v="7"/>
    <n v="0"/>
    <n v="7.5767999999999986"/>
  </r>
  <r>
    <x v="3277"/>
    <s v="CA-2014-102988"/>
    <d v="2014-04-05T00:00:00"/>
    <n v="2014"/>
    <s v="April"/>
    <n v="5"/>
    <x v="0"/>
    <x v="620"/>
    <x v="620"/>
    <x v="1"/>
    <s v="United States"/>
    <s v="Alexandria"/>
    <s v="Virginia"/>
    <n v="22304"/>
    <x v="0"/>
    <x v="1129"/>
    <x v="2"/>
    <x v="7"/>
    <x v="1117"/>
    <n v="28.99"/>
    <n v="1"/>
    <n v="0"/>
    <n v="8.4070999999999962"/>
  </r>
  <r>
    <x v="3278"/>
    <s v="CA-2014-102988"/>
    <d v="2014-04-05T00:00:00"/>
    <n v="2014"/>
    <s v="April"/>
    <n v="5"/>
    <x v="0"/>
    <x v="620"/>
    <x v="620"/>
    <x v="1"/>
    <s v="United States"/>
    <s v="Alexandria"/>
    <s v="Virginia"/>
    <n v="22304"/>
    <x v="0"/>
    <x v="219"/>
    <x v="1"/>
    <x v="10"/>
    <x v="220"/>
    <n v="12.96"/>
    <n v="2"/>
    <n v="0"/>
    <n v="6.3504000000000005"/>
  </r>
  <r>
    <x v="3279"/>
    <s v="CA-2014-102988"/>
    <d v="2014-04-05T00:00:00"/>
    <n v="2014"/>
    <s v="April"/>
    <n v="5"/>
    <x v="0"/>
    <x v="620"/>
    <x v="620"/>
    <x v="1"/>
    <s v="United States"/>
    <s v="Alexandria"/>
    <s v="Virginia"/>
    <n v="22304"/>
    <x v="0"/>
    <x v="1210"/>
    <x v="1"/>
    <x v="6"/>
    <x v="1195"/>
    <n v="22.959999999999997"/>
    <n v="7"/>
    <n v="0"/>
    <n v="6.6583999999999968"/>
  </r>
  <r>
    <x v="3280"/>
    <s v="CA-2014-102988"/>
    <d v="2014-04-05T00:00:00"/>
    <n v="2014"/>
    <s v="April"/>
    <n v="5"/>
    <x v="0"/>
    <x v="620"/>
    <x v="620"/>
    <x v="1"/>
    <s v="United States"/>
    <s v="Alexandria"/>
    <s v="Virginia"/>
    <n v="22304"/>
    <x v="0"/>
    <x v="465"/>
    <x v="1"/>
    <x v="14"/>
    <x v="466"/>
    <n v="4164.0499999999993"/>
    <n v="5"/>
    <n v="0"/>
    <n v="83.281000000000063"/>
  </r>
  <r>
    <x v="3281"/>
    <s v="US-2014-117170"/>
    <d v="2014-09-17T00:00:00"/>
    <n v="2014"/>
    <s v="September"/>
    <n v="17"/>
    <x v="1"/>
    <x v="446"/>
    <x v="446"/>
    <x v="0"/>
    <s v="United States"/>
    <s v="Raleigh"/>
    <s v="North Carolina"/>
    <n v="27604"/>
    <x v="0"/>
    <x v="1016"/>
    <x v="2"/>
    <x v="11"/>
    <x v="1007"/>
    <n v="47.984000000000002"/>
    <n v="2"/>
    <n v="0.2"/>
    <n v="13.195600000000001"/>
  </r>
  <r>
    <x v="3282"/>
    <s v="US-2014-117170"/>
    <d v="2014-09-17T00:00:00"/>
    <n v="2014"/>
    <s v="September"/>
    <n v="17"/>
    <x v="1"/>
    <x v="446"/>
    <x v="446"/>
    <x v="0"/>
    <s v="United States"/>
    <s v="Raleigh"/>
    <s v="North Carolina"/>
    <n v="27604"/>
    <x v="0"/>
    <x v="874"/>
    <x v="1"/>
    <x v="10"/>
    <x v="868"/>
    <n v="4.6240000000000006"/>
    <n v="1"/>
    <n v="0.2"/>
    <n v="1.6762000000000001"/>
  </r>
  <r>
    <x v="3283"/>
    <s v="CA-2014-159478"/>
    <d v="2014-09-30T00:00:00"/>
    <n v="2014"/>
    <s v="September"/>
    <n v="30"/>
    <x v="1"/>
    <x v="186"/>
    <x v="186"/>
    <x v="1"/>
    <s v="United States"/>
    <s v="New York City"/>
    <s v="New York"/>
    <n v="10035"/>
    <x v="3"/>
    <x v="534"/>
    <x v="0"/>
    <x v="5"/>
    <x v="534"/>
    <n v="15.24"/>
    <n v="3"/>
    <n v="0"/>
    <n v="5.1815999999999995"/>
  </r>
  <r>
    <x v="3284"/>
    <s v="CA-2014-103702"/>
    <d v="2014-09-12T00:00:00"/>
    <n v="2014"/>
    <s v="September"/>
    <n v="12"/>
    <x v="1"/>
    <x v="314"/>
    <x v="314"/>
    <x v="0"/>
    <s v="United States"/>
    <s v="Fairfield"/>
    <s v="Ohio"/>
    <n v="45014"/>
    <x v="3"/>
    <x v="471"/>
    <x v="1"/>
    <x v="8"/>
    <x v="472"/>
    <n v="63.924000000000007"/>
    <n v="7"/>
    <n v="0.7"/>
    <n v="-46.877600000000001"/>
  </r>
  <r>
    <x v="3285"/>
    <s v="CA-2017-150525"/>
    <d v="2017-02-20T00:00:00"/>
    <n v="2017"/>
    <s v="Februari"/>
    <n v="20"/>
    <x v="1"/>
    <x v="655"/>
    <x v="655"/>
    <x v="2"/>
    <s v="United States"/>
    <s v="Muskogee"/>
    <s v="Oklahoma"/>
    <n v="74403"/>
    <x v="2"/>
    <x v="836"/>
    <x v="1"/>
    <x v="6"/>
    <x v="831"/>
    <n v="6.56"/>
    <n v="2"/>
    <n v="0"/>
    <n v="1.9023999999999992"/>
  </r>
  <r>
    <x v="3286"/>
    <s v="CA-2017-150525"/>
    <d v="2017-02-20T00:00:00"/>
    <n v="2017"/>
    <s v="Februari"/>
    <n v="20"/>
    <x v="1"/>
    <x v="655"/>
    <x v="655"/>
    <x v="2"/>
    <s v="United States"/>
    <s v="Muskogee"/>
    <s v="Oklahoma"/>
    <n v="74403"/>
    <x v="2"/>
    <x v="1518"/>
    <x v="1"/>
    <x v="9"/>
    <x v="1505"/>
    <n v="13.11"/>
    <n v="3"/>
    <n v="0"/>
    <n v="3.4086000000000003"/>
  </r>
  <r>
    <x v="3287"/>
    <s v="CA-2015-157770"/>
    <d v="2015-12-13T00:00:00"/>
    <n v="2015"/>
    <s v="Desember"/>
    <n v="13"/>
    <x v="2"/>
    <x v="361"/>
    <x v="361"/>
    <x v="0"/>
    <s v="United States"/>
    <s v="Temecula"/>
    <s v="California"/>
    <n v="92592"/>
    <x v="1"/>
    <x v="638"/>
    <x v="2"/>
    <x v="7"/>
    <x v="759"/>
    <n v="494.37600000000009"/>
    <n v="3"/>
    <n v="0.2"/>
    <n v="49.437599999999975"/>
  </r>
  <r>
    <x v="3288"/>
    <s v="CA-2015-157770"/>
    <d v="2015-12-13T00:00:00"/>
    <n v="2015"/>
    <s v="Desember"/>
    <n v="13"/>
    <x v="2"/>
    <x v="361"/>
    <x v="361"/>
    <x v="0"/>
    <s v="United States"/>
    <s v="Temecula"/>
    <s v="California"/>
    <n v="92592"/>
    <x v="1"/>
    <x v="347"/>
    <x v="1"/>
    <x v="8"/>
    <x v="347"/>
    <n v="29.2"/>
    <n v="5"/>
    <n v="0.2"/>
    <n v="9.8549999999999969"/>
  </r>
  <r>
    <x v="3289"/>
    <s v="CA-2015-157770"/>
    <d v="2015-12-13T00:00:00"/>
    <n v="2015"/>
    <s v="Desember"/>
    <n v="13"/>
    <x v="2"/>
    <x v="361"/>
    <x v="361"/>
    <x v="0"/>
    <s v="United States"/>
    <s v="Temecula"/>
    <s v="California"/>
    <n v="92592"/>
    <x v="1"/>
    <x v="100"/>
    <x v="2"/>
    <x v="11"/>
    <x v="100"/>
    <n v="248.85000000000002"/>
    <n v="5"/>
    <n v="0"/>
    <n v="27.373499999999993"/>
  </r>
  <r>
    <x v="3290"/>
    <s v="CA-2015-157770"/>
    <d v="2015-12-13T00:00:00"/>
    <n v="2015"/>
    <s v="Desember"/>
    <n v="13"/>
    <x v="2"/>
    <x v="361"/>
    <x v="361"/>
    <x v="0"/>
    <s v="United States"/>
    <s v="Temecula"/>
    <s v="California"/>
    <n v="92592"/>
    <x v="1"/>
    <x v="1519"/>
    <x v="2"/>
    <x v="11"/>
    <x v="1506"/>
    <n v="36.24"/>
    <n v="1"/>
    <n v="0"/>
    <n v="15.220800000000001"/>
  </r>
  <r>
    <x v="3291"/>
    <s v="CA-2016-167290"/>
    <d v="2016-10-30T00:00:00"/>
    <n v="2016"/>
    <s v="Oktober"/>
    <n v="30"/>
    <x v="1"/>
    <x v="639"/>
    <x v="639"/>
    <x v="0"/>
    <s v="United States"/>
    <s v="Sterling Heights"/>
    <s v="Michigan"/>
    <n v="48310"/>
    <x v="2"/>
    <x v="512"/>
    <x v="1"/>
    <x v="6"/>
    <x v="512"/>
    <n v="11.68"/>
    <n v="2"/>
    <n v="0"/>
    <n v="3.5039999999999996"/>
  </r>
  <r>
    <x v="3292"/>
    <s v="CA-2014-106264"/>
    <d v="2014-12-26T00:00:00"/>
    <n v="2014"/>
    <s v="Desember"/>
    <n v="26"/>
    <x v="1"/>
    <x v="242"/>
    <x v="242"/>
    <x v="0"/>
    <s v="United States"/>
    <s v="San Diego"/>
    <s v="California"/>
    <n v="92024"/>
    <x v="1"/>
    <x v="168"/>
    <x v="1"/>
    <x v="14"/>
    <x v="169"/>
    <n v="11.91"/>
    <n v="3"/>
    <n v="0"/>
    <n v="0.11909999999999954"/>
  </r>
  <r>
    <x v="3293"/>
    <s v="CA-2014-106264"/>
    <d v="2014-12-26T00:00:00"/>
    <n v="2014"/>
    <s v="Desember"/>
    <n v="26"/>
    <x v="1"/>
    <x v="242"/>
    <x v="242"/>
    <x v="0"/>
    <s v="United States"/>
    <s v="San Diego"/>
    <s v="California"/>
    <n v="92024"/>
    <x v="1"/>
    <x v="852"/>
    <x v="0"/>
    <x v="5"/>
    <x v="845"/>
    <n v="3.48"/>
    <n v="2"/>
    <n v="0"/>
    <n v="1.1135999999999999"/>
  </r>
  <r>
    <x v="3294"/>
    <s v="CA-2014-138023"/>
    <d v="2014-08-15T00:00:00"/>
    <n v="2014"/>
    <s v="Agustus"/>
    <n v="15"/>
    <x v="2"/>
    <x v="168"/>
    <x v="168"/>
    <x v="0"/>
    <s v="United States"/>
    <s v="Dallas"/>
    <s v="Texas"/>
    <n v="75081"/>
    <x v="2"/>
    <x v="612"/>
    <x v="1"/>
    <x v="8"/>
    <x v="612"/>
    <n v="30.959999999999994"/>
    <n v="8"/>
    <n v="0.8"/>
    <n v="-52.632000000000019"/>
  </r>
  <r>
    <x v="3295"/>
    <s v="CA-2017-113418"/>
    <d v="2017-10-01T00:00:00"/>
    <n v="2017"/>
    <s v="Oktober"/>
    <n v="1"/>
    <x v="2"/>
    <x v="475"/>
    <x v="475"/>
    <x v="2"/>
    <s v="United States"/>
    <s v="New York City"/>
    <s v="New York"/>
    <n v="10035"/>
    <x v="3"/>
    <x v="1520"/>
    <x v="2"/>
    <x v="15"/>
    <x v="1507"/>
    <n v="1704.89"/>
    <n v="11"/>
    <n v="0"/>
    <n v="767.20049999999992"/>
  </r>
  <r>
    <x v="3296"/>
    <s v="US-2015-110569"/>
    <d v="2015-05-23T00:00:00"/>
    <n v="2015"/>
    <s v="Mei"/>
    <n v="23"/>
    <x v="1"/>
    <x v="12"/>
    <x v="12"/>
    <x v="0"/>
    <s v="United States"/>
    <s v="Phoenix"/>
    <s v="Arizona"/>
    <n v="85023"/>
    <x v="1"/>
    <x v="624"/>
    <x v="1"/>
    <x v="8"/>
    <x v="624"/>
    <n v="19.194000000000003"/>
    <n v="7"/>
    <n v="0.7"/>
    <n v="-12.795999999999999"/>
  </r>
  <r>
    <x v="3297"/>
    <s v="US-2015-110569"/>
    <d v="2015-05-23T00:00:00"/>
    <n v="2015"/>
    <s v="Mei"/>
    <n v="23"/>
    <x v="1"/>
    <x v="12"/>
    <x v="12"/>
    <x v="0"/>
    <s v="United States"/>
    <s v="Phoenix"/>
    <s v="Arizona"/>
    <n v="85023"/>
    <x v="1"/>
    <x v="513"/>
    <x v="1"/>
    <x v="9"/>
    <x v="513"/>
    <n v="121.79200000000002"/>
    <n v="4"/>
    <n v="0.2"/>
    <n v="13.701599999999988"/>
  </r>
  <r>
    <x v="3298"/>
    <s v="CA-2017-136308"/>
    <d v="2017-11-16T00:00:00"/>
    <n v="2017"/>
    <s v="November"/>
    <n v="16"/>
    <x v="3"/>
    <x v="360"/>
    <x v="360"/>
    <x v="1"/>
    <s v="United States"/>
    <s v="San Francisco"/>
    <s v="California"/>
    <n v="94122"/>
    <x v="1"/>
    <x v="1150"/>
    <x v="2"/>
    <x v="15"/>
    <x v="1138"/>
    <n v="1919.9760000000001"/>
    <n v="3"/>
    <n v="0.2"/>
    <n v="215.99729999999977"/>
  </r>
  <r>
    <x v="3299"/>
    <s v="US-2014-159926"/>
    <d v="2014-11-18T00:00:00"/>
    <n v="2014"/>
    <s v="November"/>
    <n v="18"/>
    <x v="1"/>
    <x v="229"/>
    <x v="229"/>
    <x v="0"/>
    <s v="United States"/>
    <s v="Philadelphia"/>
    <s v="Pennsylvania"/>
    <n v="19140"/>
    <x v="3"/>
    <x v="13"/>
    <x v="1"/>
    <x v="8"/>
    <x v="13"/>
    <n v="50.997000000000007"/>
    <n v="1"/>
    <n v="0.7"/>
    <n v="-40.797600000000003"/>
  </r>
  <r>
    <x v="3300"/>
    <s v="US-2014-159926"/>
    <d v="2014-11-18T00:00:00"/>
    <n v="2014"/>
    <s v="November"/>
    <n v="18"/>
    <x v="1"/>
    <x v="229"/>
    <x v="229"/>
    <x v="0"/>
    <s v="United States"/>
    <s v="Philadelphia"/>
    <s v="Pennsylvania"/>
    <n v="19140"/>
    <x v="3"/>
    <x v="82"/>
    <x v="1"/>
    <x v="4"/>
    <x v="82"/>
    <n v="76.792000000000002"/>
    <n v="1"/>
    <n v="0.2"/>
    <n v="-16.318300000000001"/>
  </r>
  <r>
    <x v="3301"/>
    <s v="US-2014-159926"/>
    <d v="2014-11-18T00:00:00"/>
    <n v="2014"/>
    <s v="November"/>
    <n v="18"/>
    <x v="1"/>
    <x v="229"/>
    <x v="229"/>
    <x v="0"/>
    <s v="United States"/>
    <s v="Philadelphia"/>
    <s v="Pennsylvania"/>
    <n v="19140"/>
    <x v="3"/>
    <x v="1521"/>
    <x v="2"/>
    <x v="7"/>
    <x v="1508"/>
    <n v="539.96399999999994"/>
    <n v="6"/>
    <n v="0.4"/>
    <n v="-107.99280000000002"/>
  </r>
  <r>
    <x v="3302"/>
    <s v="US-2014-159926"/>
    <d v="2014-11-18T00:00:00"/>
    <n v="2014"/>
    <s v="November"/>
    <n v="18"/>
    <x v="1"/>
    <x v="229"/>
    <x v="229"/>
    <x v="0"/>
    <s v="United States"/>
    <s v="Philadelphia"/>
    <s v="Pennsylvania"/>
    <n v="19140"/>
    <x v="3"/>
    <x v="1001"/>
    <x v="0"/>
    <x v="5"/>
    <x v="1253"/>
    <n v="60.311999999999998"/>
    <n v="3"/>
    <n v="0.2"/>
    <n v="5.2773000000000003"/>
  </r>
  <r>
    <x v="3303"/>
    <s v="US-2014-159926"/>
    <d v="2014-11-18T00:00:00"/>
    <n v="2014"/>
    <s v="November"/>
    <n v="18"/>
    <x v="1"/>
    <x v="229"/>
    <x v="229"/>
    <x v="0"/>
    <s v="United States"/>
    <s v="Philadelphia"/>
    <s v="Pennsylvania"/>
    <n v="19140"/>
    <x v="3"/>
    <x v="870"/>
    <x v="1"/>
    <x v="8"/>
    <x v="864"/>
    <n v="1.9440000000000004"/>
    <n v="3"/>
    <n v="0.7"/>
    <n v="-1.4255999999999998"/>
  </r>
  <r>
    <x v="3304"/>
    <s v="CA-2014-104738"/>
    <d v="2014-12-30T00:00:00"/>
    <n v="2014"/>
    <s v="Desember"/>
    <n v="30"/>
    <x v="0"/>
    <x v="407"/>
    <x v="407"/>
    <x v="1"/>
    <s v="United States"/>
    <s v="Laredo"/>
    <s v="Texas"/>
    <n v="78041"/>
    <x v="2"/>
    <x v="897"/>
    <x v="1"/>
    <x v="12"/>
    <x v="890"/>
    <n v="12.984000000000002"/>
    <n v="3"/>
    <n v="0.2"/>
    <n v="4.7066999999999997"/>
  </r>
  <r>
    <x v="3305"/>
    <s v="CA-2014-104738"/>
    <d v="2014-12-30T00:00:00"/>
    <n v="2014"/>
    <s v="Desember"/>
    <n v="30"/>
    <x v="0"/>
    <x v="407"/>
    <x v="407"/>
    <x v="1"/>
    <s v="United States"/>
    <s v="Laredo"/>
    <s v="Texas"/>
    <n v="78041"/>
    <x v="2"/>
    <x v="1236"/>
    <x v="2"/>
    <x v="7"/>
    <x v="1219"/>
    <n v="217.58400000000003"/>
    <n v="2"/>
    <n v="0.2"/>
    <n v="19.03860000000001"/>
  </r>
  <r>
    <x v="3306"/>
    <s v="CA-2014-104738"/>
    <d v="2014-12-30T00:00:00"/>
    <n v="2014"/>
    <s v="Desember"/>
    <n v="30"/>
    <x v="0"/>
    <x v="407"/>
    <x v="407"/>
    <x v="1"/>
    <s v="United States"/>
    <s v="Laredo"/>
    <s v="Texas"/>
    <n v="78041"/>
    <x v="2"/>
    <x v="819"/>
    <x v="2"/>
    <x v="7"/>
    <x v="815"/>
    <n v="328.77600000000007"/>
    <n v="3"/>
    <n v="0.2"/>
    <n v="28.767899999999997"/>
  </r>
  <r>
    <x v="3307"/>
    <s v="CA-2014-104738"/>
    <d v="2014-12-30T00:00:00"/>
    <n v="2014"/>
    <s v="Desember"/>
    <n v="30"/>
    <x v="0"/>
    <x v="407"/>
    <x v="407"/>
    <x v="1"/>
    <s v="United States"/>
    <s v="Laredo"/>
    <s v="Texas"/>
    <n v="78041"/>
    <x v="2"/>
    <x v="315"/>
    <x v="1"/>
    <x v="8"/>
    <x v="315"/>
    <n v="2.2859999999999996"/>
    <n v="3"/>
    <n v="0.8"/>
    <n v="-3.6576000000000004"/>
  </r>
  <r>
    <x v="3308"/>
    <s v="CA-2014-104738"/>
    <d v="2014-12-30T00:00:00"/>
    <n v="2014"/>
    <s v="Desember"/>
    <n v="30"/>
    <x v="0"/>
    <x v="407"/>
    <x v="407"/>
    <x v="1"/>
    <s v="United States"/>
    <s v="Laredo"/>
    <s v="Texas"/>
    <n v="78041"/>
    <x v="2"/>
    <x v="246"/>
    <x v="2"/>
    <x v="11"/>
    <x v="247"/>
    <n v="47.984000000000002"/>
    <n v="2"/>
    <n v="0.2"/>
    <n v="14.395200000000004"/>
  </r>
  <r>
    <x v="3309"/>
    <s v="CA-2015-144386"/>
    <d v="2015-11-05T00:00:00"/>
    <n v="2015"/>
    <s v="November"/>
    <n v="5"/>
    <x v="1"/>
    <x v="265"/>
    <x v="265"/>
    <x v="1"/>
    <s v="United States"/>
    <s v="New York City"/>
    <s v="New York"/>
    <n v="10009"/>
    <x v="3"/>
    <x v="1085"/>
    <x v="1"/>
    <x v="8"/>
    <x v="1075"/>
    <n v="25.344000000000001"/>
    <n v="6"/>
    <n v="0.2"/>
    <n v="8.8704000000000018"/>
  </r>
  <r>
    <x v="3310"/>
    <s v="CA-2016-111416"/>
    <d v="2016-09-17T00:00:00"/>
    <n v="2016"/>
    <s v="September"/>
    <n v="17"/>
    <x v="1"/>
    <x v="560"/>
    <x v="560"/>
    <x v="0"/>
    <s v="United States"/>
    <s v="New York City"/>
    <s v="New York"/>
    <n v="10035"/>
    <x v="3"/>
    <x v="920"/>
    <x v="1"/>
    <x v="8"/>
    <x v="912"/>
    <n v="232.40000000000003"/>
    <n v="5"/>
    <n v="0.2"/>
    <n v="78.434999999999988"/>
  </r>
  <r>
    <x v="3311"/>
    <s v="CA-2016-162747"/>
    <d v="2016-03-20T00:00:00"/>
    <n v="2016"/>
    <s v="Maret"/>
    <n v="20"/>
    <x v="0"/>
    <x v="692"/>
    <x v="692"/>
    <x v="1"/>
    <s v="United States"/>
    <s v="Gulfport"/>
    <s v="Mississippi"/>
    <n v="39503"/>
    <x v="0"/>
    <x v="893"/>
    <x v="0"/>
    <x v="5"/>
    <x v="886"/>
    <n v="86.45"/>
    <n v="7"/>
    <n v="0"/>
    <n v="38.038000000000004"/>
  </r>
  <r>
    <x v="3312"/>
    <s v="US-2014-133130"/>
    <d v="2014-09-27T00:00:00"/>
    <n v="2014"/>
    <s v="September"/>
    <n v="27"/>
    <x v="1"/>
    <x v="513"/>
    <x v="513"/>
    <x v="0"/>
    <s v="United States"/>
    <s v="San Diego"/>
    <s v="California"/>
    <n v="92037"/>
    <x v="1"/>
    <x v="291"/>
    <x v="0"/>
    <x v="1"/>
    <x v="291"/>
    <n v="603.91999999999996"/>
    <n v="5"/>
    <n v="0.2"/>
    <n v="45.294000000000011"/>
  </r>
  <r>
    <x v="3313"/>
    <s v="US-2014-133130"/>
    <d v="2014-09-27T00:00:00"/>
    <n v="2014"/>
    <s v="September"/>
    <n v="27"/>
    <x v="1"/>
    <x v="513"/>
    <x v="513"/>
    <x v="0"/>
    <s v="United States"/>
    <s v="San Diego"/>
    <s v="California"/>
    <n v="92037"/>
    <x v="1"/>
    <x v="1127"/>
    <x v="1"/>
    <x v="10"/>
    <x v="1115"/>
    <n v="81.98"/>
    <n v="2"/>
    <n v="0"/>
    <n v="40.170200000000001"/>
  </r>
  <r>
    <x v="3314"/>
    <s v="CA-2017-169978"/>
    <d v="2017-12-24T00:00:00"/>
    <n v="2017"/>
    <s v="Desember"/>
    <n v="24"/>
    <x v="1"/>
    <x v="643"/>
    <x v="643"/>
    <x v="0"/>
    <s v="United States"/>
    <s v="Oceanside"/>
    <s v="New York"/>
    <n v="11572"/>
    <x v="3"/>
    <x v="291"/>
    <x v="0"/>
    <x v="1"/>
    <x v="291"/>
    <n v="271.76400000000001"/>
    <n v="2"/>
    <n v="0.1"/>
    <n v="48.313600000000008"/>
  </r>
  <r>
    <x v="3315"/>
    <s v="CA-2017-169978"/>
    <d v="2017-12-24T00:00:00"/>
    <n v="2017"/>
    <s v="Desember"/>
    <n v="24"/>
    <x v="1"/>
    <x v="643"/>
    <x v="643"/>
    <x v="0"/>
    <s v="United States"/>
    <s v="Oceanside"/>
    <s v="New York"/>
    <n v="11572"/>
    <x v="3"/>
    <x v="1120"/>
    <x v="1"/>
    <x v="8"/>
    <x v="1108"/>
    <n v="14.376000000000001"/>
    <n v="3"/>
    <n v="0.2"/>
    <n v="4.8518999999999997"/>
  </r>
  <r>
    <x v="3316"/>
    <s v="CA-2017-161739"/>
    <d v="2017-11-10T00:00:00"/>
    <n v="2017"/>
    <s v="November"/>
    <n v="10"/>
    <x v="0"/>
    <x v="494"/>
    <x v="494"/>
    <x v="1"/>
    <s v="United States"/>
    <s v="Round Rock"/>
    <s v="Texas"/>
    <n v="78664"/>
    <x v="2"/>
    <x v="1304"/>
    <x v="0"/>
    <x v="5"/>
    <x v="1289"/>
    <n v="341.96"/>
    <n v="5"/>
    <n v="0.6"/>
    <n v="-427.45000000000005"/>
  </r>
  <r>
    <x v="3317"/>
    <s v="CA-2015-165057"/>
    <d v="2015-09-11T00:00:00"/>
    <n v="2015"/>
    <s v="September"/>
    <n v="11"/>
    <x v="1"/>
    <x v="56"/>
    <x v="56"/>
    <x v="0"/>
    <s v="United States"/>
    <s v="Redlands"/>
    <s v="California"/>
    <n v="92374"/>
    <x v="1"/>
    <x v="626"/>
    <x v="1"/>
    <x v="6"/>
    <x v="626"/>
    <n v="181.35"/>
    <n v="9"/>
    <n v="0"/>
    <n v="48.964500000000001"/>
  </r>
  <r>
    <x v="3318"/>
    <s v="CA-2015-165057"/>
    <d v="2015-09-11T00:00:00"/>
    <n v="2015"/>
    <s v="September"/>
    <n v="11"/>
    <x v="1"/>
    <x v="56"/>
    <x v="56"/>
    <x v="0"/>
    <s v="United States"/>
    <s v="Redlands"/>
    <s v="California"/>
    <n v="92374"/>
    <x v="1"/>
    <x v="1186"/>
    <x v="1"/>
    <x v="2"/>
    <x v="1172"/>
    <n v="8.64"/>
    <n v="3"/>
    <n v="0"/>
    <n v="4.2336"/>
  </r>
  <r>
    <x v="3319"/>
    <s v="CA-2014-134551"/>
    <d v="2014-12-20T00:00:00"/>
    <n v="2014"/>
    <s v="Desember"/>
    <n v="20"/>
    <x v="1"/>
    <x v="700"/>
    <x v="700"/>
    <x v="0"/>
    <s v="United States"/>
    <s v="Columbia"/>
    <s v="Tennessee"/>
    <n v="38401"/>
    <x v="0"/>
    <x v="1037"/>
    <x v="1"/>
    <x v="9"/>
    <x v="1027"/>
    <n v="43.512"/>
    <n v="7"/>
    <n v="0.2"/>
    <n v="3.8073000000000015"/>
  </r>
  <r>
    <x v="3320"/>
    <s v="CA-2014-134551"/>
    <d v="2014-12-20T00:00:00"/>
    <n v="2014"/>
    <s v="Desember"/>
    <n v="20"/>
    <x v="1"/>
    <x v="700"/>
    <x v="700"/>
    <x v="0"/>
    <s v="United States"/>
    <s v="Columbia"/>
    <s v="Tennessee"/>
    <n v="38401"/>
    <x v="0"/>
    <x v="157"/>
    <x v="0"/>
    <x v="1"/>
    <x v="158"/>
    <n v="662.88"/>
    <n v="3"/>
    <n v="0.2"/>
    <n v="74.573999999999955"/>
  </r>
  <r>
    <x v="3321"/>
    <s v="CA-2014-134551"/>
    <d v="2014-12-20T00:00:00"/>
    <n v="2014"/>
    <s v="Desember"/>
    <n v="20"/>
    <x v="1"/>
    <x v="700"/>
    <x v="700"/>
    <x v="0"/>
    <s v="United States"/>
    <s v="Columbia"/>
    <s v="Tennessee"/>
    <n v="38401"/>
    <x v="0"/>
    <x v="1076"/>
    <x v="1"/>
    <x v="10"/>
    <x v="1066"/>
    <n v="25.920000000000005"/>
    <n v="5"/>
    <n v="0.2"/>
    <n v="9.0719999999999992"/>
  </r>
  <r>
    <x v="3322"/>
    <s v="CA-2015-120810"/>
    <d v="2015-07-23T00:00:00"/>
    <n v="2015"/>
    <s v="Juli"/>
    <n v="23"/>
    <x v="1"/>
    <x v="274"/>
    <x v="274"/>
    <x v="2"/>
    <s v="United States"/>
    <s v="New York City"/>
    <s v="New York"/>
    <n v="10009"/>
    <x v="3"/>
    <x v="9"/>
    <x v="1"/>
    <x v="9"/>
    <x v="9"/>
    <n v="68.94"/>
    <n v="3"/>
    <n v="0"/>
    <n v="20.681999999999995"/>
  </r>
  <r>
    <x v="3323"/>
    <s v="CA-2015-120810"/>
    <d v="2015-07-23T00:00:00"/>
    <n v="2015"/>
    <s v="Juli"/>
    <n v="23"/>
    <x v="1"/>
    <x v="274"/>
    <x v="274"/>
    <x v="2"/>
    <s v="United States"/>
    <s v="New York City"/>
    <s v="New York"/>
    <n v="10009"/>
    <x v="3"/>
    <x v="592"/>
    <x v="0"/>
    <x v="5"/>
    <x v="592"/>
    <n v="128.82"/>
    <n v="3"/>
    <n v="0"/>
    <n v="50.239800000000002"/>
  </r>
  <r>
    <x v="3324"/>
    <s v="CA-2014-165309"/>
    <d v="2014-11-11T00:00:00"/>
    <n v="2014"/>
    <s v="November"/>
    <n v="11"/>
    <x v="1"/>
    <x v="30"/>
    <x v="30"/>
    <x v="0"/>
    <s v="United States"/>
    <s v="Houston"/>
    <s v="Texas"/>
    <n v="77095"/>
    <x v="2"/>
    <x v="1176"/>
    <x v="1"/>
    <x v="8"/>
    <x v="1162"/>
    <n v="896.98999999999978"/>
    <n v="5"/>
    <n v="0.8"/>
    <n v="-1480.0335000000009"/>
  </r>
  <r>
    <x v="3325"/>
    <s v="CA-2014-165309"/>
    <d v="2014-11-11T00:00:00"/>
    <n v="2014"/>
    <s v="November"/>
    <n v="11"/>
    <x v="1"/>
    <x v="30"/>
    <x v="30"/>
    <x v="0"/>
    <s v="United States"/>
    <s v="Houston"/>
    <s v="Texas"/>
    <n v="77095"/>
    <x v="2"/>
    <x v="1488"/>
    <x v="1"/>
    <x v="8"/>
    <x v="1475"/>
    <n v="1.2339999999999998"/>
    <n v="1"/>
    <n v="0.8"/>
    <n v="-1.9744000000000002"/>
  </r>
  <r>
    <x v="3326"/>
    <s v="CA-2014-165309"/>
    <d v="2014-11-11T00:00:00"/>
    <n v="2014"/>
    <s v="November"/>
    <n v="11"/>
    <x v="1"/>
    <x v="30"/>
    <x v="30"/>
    <x v="0"/>
    <s v="United States"/>
    <s v="Houston"/>
    <s v="Texas"/>
    <n v="77095"/>
    <x v="2"/>
    <x v="1473"/>
    <x v="1"/>
    <x v="6"/>
    <x v="1460"/>
    <n v="67.56"/>
    <n v="3"/>
    <n v="0.2"/>
    <n v="6.7560000000000038"/>
  </r>
  <r>
    <x v="3327"/>
    <s v="CA-2014-165309"/>
    <d v="2014-11-11T00:00:00"/>
    <n v="2014"/>
    <s v="November"/>
    <n v="11"/>
    <x v="1"/>
    <x v="30"/>
    <x v="30"/>
    <x v="0"/>
    <s v="United States"/>
    <s v="Houston"/>
    <s v="Texas"/>
    <n v="77095"/>
    <x v="2"/>
    <x v="362"/>
    <x v="1"/>
    <x v="10"/>
    <x v="362"/>
    <n v="21.720000000000002"/>
    <n v="5"/>
    <n v="0.2"/>
    <n v="7.8734999999999991"/>
  </r>
  <r>
    <x v="3328"/>
    <s v="CA-2014-165309"/>
    <d v="2014-11-11T00:00:00"/>
    <n v="2014"/>
    <s v="November"/>
    <n v="11"/>
    <x v="1"/>
    <x v="30"/>
    <x v="30"/>
    <x v="0"/>
    <s v="United States"/>
    <s v="Houston"/>
    <s v="Texas"/>
    <n v="77095"/>
    <x v="2"/>
    <x v="1522"/>
    <x v="1"/>
    <x v="10"/>
    <x v="1509"/>
    <n v="262.33600000000001"/>
    <n v="8"/>
    <n v="0.2"/>
    <n v="95.096800000000002"/>
  </r>
  <r>
    <x v="3329"/>
    <s v="CA-2014-165309"/>
    <d v="2014-11-11T00:00:00"/>
    <n v="2014"/>
    <s v="November"/>
    <n v="11"/>
    <x v="1"/>
    <x v="30"/>
    <x v="30"/>
    <x v="0"/>
    <s v="United States"/>
    <s v="Houston"/>
    <s v="Texas"/>
    <n v="77095"/>
    <x v="2"/>
    <x v="918"/>
    <x v="2"/>
    <x v="7"/>
    <x v="910"/>
    <n v="148.47999999999999"/>
    <n v="2"/>
    <n v="0.2"/>
    <n v="16.703999999999986"/>
  </r>
  <r>
    <x v="3330"/>
    <s v="CA-2014-165309"/>
    <d v="2014-11-11T00:00:00"/>
    <n v="2014"/>
    <s v="November"/>
    <n v="11"/>
    <x v="1"/>
    <x v="30"/>
    <x v="30"/>
    <x v="0"/>
    <s v="United States"/>
    <s v="Houston"/>
    <s v="Texas"/>
    <n v="77095"/>
    <x v="2"/>
    <x v="1161"/>
    <x v="2"/>
    <x v="7"/>
    <x v="1148"/>
    <n v="241.17599999999999"/>
    <n v="3"/>
    <n v="0.2"/>
    <n v="15.07350000000001"/>
  </r>
  <r>
    <x v="3331"/>
    <s v="CA-2017-122595"/>
    <d v="2017-12-14T00:00:00"/>
    <n v="2017"/>
    <s v="Desember"/>
    <n v="14"/>
    <x v="1"/>
    <x v="39"/>
    <x v="39"/>
    <x v="2"/>
    <s v="United States"/>
    <s v="Chicago"/>
    <s v="Illinois"/>
    <n v="60653"/>
    <x v="2"/>
    <x v="1523"/>
    <x v="2"/>
    <x v="11"/>
    <x v="1510"/>
    <n v="227.976"/>
    <n v="3"/>
    <n v="0.2"/>
    <n v="28.496999999999957"/>
  </r>
  <r>
    <x v="3332"/>
    <s v="CA-2017-122595"/>
    <d v="2017-12-14T00:00:00"/>
    <n v="2017"/>
    <s v="Desember"/>
    <n v="14"/>
    <x v="1"/>
    <x v="39"/>
    <x v="39"/>
    <x v="2"/>
    <s v="United States"/>
    <s v="Chicago"/>
    <s v="Illinois"/>
    <n v="60653"/>
    <x v="2"/>
    <x v="1513"/>
    <x v="2"/>
    <x v="7"/>
    <x v="1500"/>
    <n v="52.679999999999993"/>
    <n v="3"/>
    <n v="0.2"/>
    <n v="19.754999999999999"/>
  </r>
  <r>
    <x v="3333"/>
    <s v="CA-2017-122595"/>
    <d v="2017-12-14T00:00:00"/>
    <n v="2017"/>
    <s v="Desember"/>
    <n v="14"/>
    <x v="1"/>
    <x v="39"/>
    <x v="39"/>
    <x v="2"/>
    <s v="United States"/>
    <s v="Chicago"/>
    <s v="Illinois"/>
    <n v="60653"/>
    <x v="2"/>
    <x v="1524"/>
    <x v="0"/>
    <x v="5"/>
    <x v="1511"/>
    <n v="2.032"/>
    <n v="1"/>
    <n v="0.6"/>
    <n v="-1.3208000000000002"/>
  </r>
  <r>
    <x v="3334"/>
    <s v="US-2017-109253"/>
    <d v="2017-08-21T00:00:00"/>
    <n v="2017"/>
    <s v="Agustus"/>
    <n v="21"/>
    <x v="2"/>
    <x v="701"/>
    <x v="701"/>
    <x v="0"/>
    <s v="United States"/>
    <s v="Oakland"/>
    <s v="California"/>
    <n v="94601"/>
    <x v="1"/>
    <x v="786"/>
    <x v="1"/>
    <x v="6"/>
    <x v="785"/>
    <n v="17.12"/>
    <n v="4"/>
    <n v="0"/>
    <n v="4.9647999999999985"/>
  </r>
  <r>
    <x v="3335"/>
    <s v="US-2017-109253"/>
    <d v="2017-08-21T00:00:00"/>
    <n v="2017"/>
    <s v="Agustus"/>
    <n v="21"/>
    <x v="2"/>
    <x v="701"/>
    <x v="701"/>
    <x v="0"/>
    <s v="United States"/>
    <s v="Oakland"/>
    <s v="California"/>
    <n v="94601"/>
    <x v="1"/>
    <x v="524"/>
    <x v="2"/>
    <x v="7"/>
    <x v="524"/>
    <n v="431.96800000000007"/>
    <n v="4"/>
    <n v="0.2"/>
    <n v="37.797199999999975"/>
  </r>
  <r>
    <x v="3336"/>
    <s v="US-2017-109253"/>
    <d v="2017-08-21T00:00:00"/>
    <n v="2017"/>
    <s v="Agustus"/>
    <n v="21"/>
    <x v="2"/>
    <x v="701"/>
    <x v="701"/>
    <x v="0"/>
    <s v="United States"/>
    <s v="Oakland"/>
    <s v="California"/>
    <n v="94601"/>
    <x v="1"/>
    <x v="1525"/>
    <x v="0"/>
    <x v="5"/>
    <x v="1512"/>
    <n v="129.91999999999999"/>
    <n v="4"/>
    <n v="0"/>
    <n v="10.393599999999992"/>
  </r>
  <r>
    <x v="3337"/>
    <s v="US-2017-109253"/>
    <d v="2017-08-21T00:00:00"/>
    <n v="2017"/>
    <s v="Agustus"/>
    <n v="21"/>
    <x v="2"/>
    <x v="701"/>
    <x v="701"/>
    <x v="0"/>
    <s v="United States"/>
    <s v="Oakland"/>
    <s v="California"/>
    <n v="94601"/>
    <x v="1"/>
    <x v="10"/>
    <x v="0"/>
    <x v="3"/>
    <x v="10"/>
    <n v="568.72800000000007"/>
    <n v="3"/>
    <n v="0.2"/>
    <n v="28.436399999999935"/>
  </r>
  <r>
    <x v="3338"/>
    <s v="US-2017-109253"/>
    <d v="2017-08-21T00:00:00"/>
    <n v="2017"/>
    <s v="Agustus"/>
    <n v="21"/>
    <x v="2"/>
    <x v="701"/>
    <x v="701"/>
    <x v="0"/>
    <s v="United States"/>
    <s v="Oakland"/>
    <s v="California"/>
    <n v="94601"/>
    <x v="1"/>
    <x v="1526"/>
    <x v="1"/>
    <x v="8"/>
    <x v="1513"/>
    <n v="117.14400000000001"/>
    <n v="9"/>
    <n v="0.2"/>
    <n v="42.464699999999993"/>
  </r>
  <r>
    <x v="3339"/>
    <s v="US-2017-109253"/>
    <d v="2017-08-21T00:00:00"/>
    <n v="2017"/>
    <s v="Agustus"/>
    <n v="21"/>
    <x v="2"/>
    <x v="701"/>
    <x v="701"/>
    <x v="0"/>
    <s v="United States"/>
    <s v="Oakland"/>
    <s v="California"/>
    <n v="94601"/>
    <x v="1"/>
    <x v="1527"/>
    <x v="1"/>
    <x v="9"/>
    <x v="1514"/>
    <n v="203.52"/>
    <n v="3"/>
    <n v="0"/>
    <n v="54.950400000000002"/>
  </r>
  <r>
    <x v="3340"/>
    <s v="US-2017-109253"/>
    <d v="2017-08-21T00:00:00"/>
    <n v="2017"/>
    <s v="Agustus"/>
    <n v="21"/>
    <x v="2"/>
    <x v="701"/>
    <x v="701"/>
    <x v="0"/>
    <s v="United States"/>
    <s v="Oakland"/>
    <s v="California"/>
    <n v="94601"/>
    <x v="1"/>
    <x v="322"/>
    <x v="1"/>
    <x v="2"/>
    <x v="322"/>
    <n v="51.75"/>
    <n v="5"/>
    <n v="0"/>
    <n v="24.84"/>
  </r>
  <r>
    <x v="3341"/>
    <s v="CA-2016-145982"/>
    <d v="2016-08-27T00:00:00"/>
    <n v="2016"/>
    <s v="Agustus"/>
    <n v="27"/>
    <x v="0"/>
    <x v="26"/>
    <x v="26"/>
    <x v="0"/>
    <s v="United States"/>
    <s v="Quincy"/>
    <s v="Massachusetts"/>
    <n v="2169"/>
    <x v="3"/>
    <x v="1127"/>
    <x v="1"/>
    <x v="10"/>
    <x v="1115"/>
    <n v="122.97"/>
    <n v="3"/>
    <n v="0"/>
    <n v="60.255300000000005"/>
  </r>
  <r>
    <x v="3342"/>
    <s v="CA-2016-145982"/>
    <d v="2016-08-27T00:00:00"/>
    <n v="2016"/>
    <s v="Agustus"/>
    <n v="27"/>
    <x v="0"/>
    <x v="26"/>
    <x v="26"/>
    <x v="0"/>
    <s v="United States"/>
    <s v="Quincy"/>
    <s v="Massachusetts"/>
    <n v="2169"/>
    <x v="3"/>
    <x v="1110"/>
    <x v="0"/>
    <x v="3"/>
    <x v="1099"/>
    <n v="244.61499999999998"/>
    <n v="1"/>
    <n v="0.3"/>
    <n v="20.966999999999999"/>
  </r>
  <r>
    <x v="3343"/>
    <s v="CA-2016-145982"/>
    <d v="2016-08-27T00:00:00"/>
    <n v="2016"/>
    <s v="Agustus"/>
    <n v="27"/>
    <x v="0"/>
    <x v="26"/>
    <x v="26"/>
    <x v="0"/>
    <s v="United States"/>
    <s v="Quincy"/>
    <s v="Massachusetts"/>
    <n v="2169"/>
    <x v="3"/>
    <x v="222"/>
    <x v="2"/>
    <x v="7"/>
    <x v="223"/>
    <n v="59.97"/>
    <n v="3"/>
    <n v="0"/>
    <n v="28.785599999999995"/>
  </r>
  <r>
    <x v="3344"/>
    <s v="CA-2016-145982"/>
    <d v="2016-08-27T00:00:00"/>
    <n v="2016"/>
    <s v="Agustus"/>
    <n v="27"/>
    <x v="0"/>
    <x v="26"/>
    <x v="26"/>
    <x v="0"/>
    <s v="United States"/>
    <s v="Quincy"/>
    <s v="Massachusetts"/>
    <n v="2169"/>
    <x v="3"/>
    <x v="187"/>
    <x v="1"/>
    <x v="10"/>
    <x v="188"/>
    <n v="81.540000000000006"/>
    <n v="9"/>
    <n v="0"/>
    <n v="36.692999999999998"/>
  </r>
  <r>
    <x v="3345"/>
    <s v="CA-2016-145982"/>
    <d v="2016-08-27T00:00:00"/>
    <n v="2016"/>
    <s v="Agustus"/>
    <n v="27"/>
    <x v="0"/>
    <x v="26"/>
    <x v="26"/>
    <x v="0"/>
    <s v="United States"/>
    <s v="Quincy"/>
    <s v="Massachusetts"/>
    <n v="2169"/>
    <x v="3"/>
    <x v="848"/>
    <x v="1"/>
    <x v="13"/>
    <x v="128"/>
    <n v="11.68"/>
    <n v="4"/>
    <n v="0"/>
    <n v="5.2559999999999993"/>
  </r>
  <r>
    <x v="3346"/>
    <s v="CA-2016-145982"/>
    <d v="2016-08-27T00:00:00"/>
    <n v="2016"/>
    <s v="Agustus"/>
    <n v="27"/>
    <x v="0"/>
    <x v="26"/>
    <x v="26"/>
    <x v="0"/>
    <s v="United States"/>
    <s v="Quincy"/>
    <s v="Massachusetts"/>
    <n v="2169"/>
    <x v="3"/>
    <x v="1458"/>
    <x v="1"/>
    <x v="8"/>
    <x v="1444"/>
    <n v="29"/>
    <n v="5"/>
    <n v="0"/>
    <n v="13.919999999999998"/>
  </r>
  <r>
    <x v="3347"/>
    <s v="CA-2015-112014"/>
    <d v="2015-08-13T00:00:00"/>
    <n v="2015"/>
    <s v="Agustus"/>
    <n v="13"/>
    <x v="1"/>
    <x v="21"/>
    <x v="21"/>
    <x v="1"/>
    <s v="United States"/>
    <s v="Yucaipa"/>
    <s v="California"/>
    <n v="92399"/>
    <x v="1"/>
    <x v="400"/>
    <x v="1"/>
    <x v="6"/>
    <x v="401"/>
    <n v="50.8"/>
    <n v="5"/>
    <n v="0"/>
    <n v="13.208000000000002"/>
  </r>
  <r>
    <x v="3348"/>
    <s v="CA-2017-154732"/>
    <d v="2017-11-05T00:00:00"/>
    <n v="2017"/>
    <s v="November"/>
    <n v="5"/>
    <x v="2"/>
    <x v="124"/>
    <x v="124"/>
    <x v="1"/>
    <s v="United States"/>
    <s v="Chicago"/>
    <s v="Illinois"/>
    <n v="60623"/>
    <x v="2"/>
    <x v="27"/>
    <x v="1"/>
    <x v="8"/>
    <x v="27"/>
    <n v="16.029999999999998"/>
    <n v="5"/>
    <n v="0.8"/>
    <n v="-25.648000000000003"/>
  </r>
  <r>
    <x v="3349"/>
    <s v="US-2016-157308"/>
    <d v="2016-08-17T00:00:00"/>
    <n v="2016"/>
    <s v="Agustus"/>
    <n v="17"/>
    <x v="1"/>
    <x v="392"/>
    <x v="392"/>
    <x v="0"/>
    <s v="United States"/>
    <s v="Seattle"/>
    <s v="Washington"/>
    <n v="98105"/>
    <x v="1"/>
    <x v="696"/>
    <x v="1"/>
    <x v="8"/>
    <x v="696"/>
    <n v="15.712000000000002"/>
    <n v="4"/>
    <n v="0.2"/>
    <n v="5.6955999999999989"/>
  </r>
  <r>
    <x v="3350"/>
    <s v="CA-2016-147536"/>
    <d v="2016-12-26T00:00:00"/>
    <n v="2016"/>
    <s v="Desember"/>
    <n v="26"/>
    <x v="1"/>
    <x v="239"/>
    <x v="239"/>
    <x v="0"/>
    <s v="United States"/>
    <s v="New York City"/>
    <s v="New York"/>
    <n v="10024"/>
    <x v="3"/>
    <x v="1048"/>
    <x v="2"/>
    <x v="11"/>
    <x v="1037"/>
    <n v="89.97"/>
    <n v="3"/>
    <n v="0"/>
    <n v="18.893699999999995"/>
  </r>
  <r>
    <x v="3351"/>
    <s v="US-2014-134733"/>
    <d v="2014-09-23T00:00:00"/>
    <n v="2014"/>
    <s v="September"/>
    <n v="23"/>
    <x v="1"/>
    <x v="312"/>
    <x v="312"/>
    <x v="1"/>
    <s v="United States"/>
    <s v="San Diego"/>
    <s v="California"/>
    <n v="92037"/>
    <x v="1"/>
    <x v="1528"/>
    <x v="0"/>
    <x v="0"/>
    <x v="1515"/>
    <n v="435.99900000000002"/>
    <n v="3"/>
    <n v="0.15"/>
    <n v="20.517599999999987"/>
  </r>
  <r>
    <x v="3352"/>
    <s v="US-2014-134733"/>
    <d v="2014-09-23T00:00:00"/>
    <n v="2014"/>
    <s v="September"/>
    <n v="23"/>
    <x v="1"/>
    <x v="312"/>
    <x v="312"/>
    <x v="1"/>
    <s v="United States"/>
    <s v="San Diego"/>
    <s v="California"/>
    <n v="92037"/>
    <x v="1"/>
    <x v="66"/>
    <x v="2"/>
    <x v="7"/>
    <x v="66"/>
    <n v="83.984000000000009"/>
    <n v="2"/>
    <n v="0.2"/>
    <n v="31.494"/>
  </r>
  <r>
    <x v="3353"/>
    <s v="US-2014-150434"/>
    <d v="2014-07-19T00:00:00"/>
    <n v="2014"/>
    <s v="Juli"/>
    <n v="19"/>
    <x v="1"/>
    <x v="119"/>
    <x v="119"/>
    <x v="1"/>
    <s v="United States"/>
    <s v="Bristol"/>
    <s v="Connecticut"/>
    <n v="6010"/>
    <x v="3"/>
    <x v="1149"/>
    <x v="2"/>
    <x v="7"/>
    <x v="1137"/>
    <n v="359.98"/>
    <n v="2"/>
    <n v="0"/>
    <n v="93.594800000000021"/>
  </r>
  <r>
    <x v="3354"/>
    <s v="US-2014-150434"/>
    <d v="2014-07-19T00:00:00"/>
    <n v="2014"/>
    <s v="Juli"/>
    <n v="19"/>
    <x v="1"/>
    <x v="119"/>
    <x v="119"/>
    <x v="1"/>
    <s v="United States"/>
    <s v="Bristol"/>
    <s v="Connecticut"/>
    <n v="6010"/>
    <x v="3"/>
    <x v="1529"/>
    <x v="0"/>
    <x v="3"/>
    <x v="1516"/>
    <n v="70.559999999999988"/>
    <n v="1"/>
    <n v="0.3"/>
    <n v="-4.032"/>
  </r>
  <r>
    <x v="3355"/>
    <s v="US-2014-150434"/>
    <d v="2014-07-19T00:00:00"/>
    <n v="2014"/>
    <s v="Juli"/>
    <n v="19"/>
    <x v="1"/>
    <x v="119"/>
    <x v="119"/>
    <x v="1"/>
    <s v="United States"/>
    <s v="Bristol"/>
    <s v="Connecticut"/>
    <n v="6010"/>
    <x v="3"/>
    <x v="864"/>
    <x v="1"/>
    <x v="8"/>
    <x v="858"/>
    <n v="20.88"/>
    <n v="2"/>
    <n v="0"/>
    <n v="9.6047999999999991"/>
  </r>
  <r>
    <x v="3356"/>
    <s v="US-2014-150434"/>
    <d v="2014-07-19T00:00:00"/>
    <n v="2014"/>
    <s v="Juli"/>
    <n v="19"/>
    <x v="1"/>
    <x v="119"/>
    <x v="119"/>
    <x v="1"/>
    <s v="United States"/>
    <s v="Bristol"/>
    <s v="Connecticut"/>
    <n v="6010"/>
    <x v="3"/>
    <x v="315"/>
    <x v="1"/>
    <x v="8"/>
    <x v="315"/>
    <n v="3.81"/>
    <n v="1"/>
    <n v="0"/>
    <n v="1.8288"/>
  </r>
  <r>
    <x v="3357"/>
    <s v="CA-2017-100335"/>
    <d v="2017-09-07T00:00:00"/>
    <n v="2017"/>
    <s v="September"/>
    <n v="7"/>
    <x v="1"/>
    <x v="376"/>
    <x v="376"/>
    <x v="2"/>
    <s v="United States"/>
    <s v="Chicago"/>
    <s v="Illinois"/>
    <n v="60610"/>
    <x v="2"/>
    <x v="885"/>
    <x v="1"/>
    <x v="10"/>
    <x v="33"/>
    <n v="73.007999999999996"/>
    <n v="9"/>
    <n v="0.2"/>
    <n v="26.465400000000006"/>
  </r>
  <r>
    <x v="3358"/>
    <s v="CA-2016-139234"/>
    <d v="2016-05-06T00:00:00"/>
    <n v="2016"/>
    <s v="Mei"/>
    <n v="6"/>
    <x v="1"/>
    <x v="578"/>
    <x v="578"/>
    <x v="0"/>
    <s v="United States"/>
    <s v="Chicago"/>
    <s v="Illinois"/>
    <n v="60610"/>
    <x v="2"/>
    <x v="385"/>
    <x v="1"/>
    <x v="8"/>
    <x v="386"/>
    <n v="3.2079999999999993"/>
    <n v="2"/>
    <n v="0.8"/>
    <n v="-5.2932000000000023"/>
  </r>
  <r>
    <x v="3359"/>
    <s v="CA-2016-139234"/>
    <d v="2016-05-06T00:00:00"/>
    <n v="2016"/>
    <s v="Mei"/>
    <n v="6"/>
    <x v="1"/>
    <x v="578"/>
    <x v="578"/>
    <x v="0"/>
    <s v="United States"/>
    <s v="Chicago"/>
    <s v="Illinois"/>
    <n v="60610"/>
    <x v="2"/>
    <x v="960"/>
    <x v="2"/>
    <x v="11"/>
    <x v="953"/>
    <n v="26.176000000000002"/>
    <n v="2"/>
    <n v="0.2"/>
    <n v="-3.272000000000002"/>
  </r>
  <r>
    <x v="3360"/>
    <s v="US-2015-142020"/>
    <d v="2015-06-04T00:00:00"/>
    <n v="2015"/>
    <s v="Juni"/>
    <n v="4"/>
    <x v="0"/>
    <x v="426"/>
    <x v="426"/>
    <x v="2"/>
    <s v="United States"/>
    <s v="New York City"/>
    <s v="New York"/>
    <n v="10024"/>
    <x v="3"/>
    <x v="229"/>
    <x v="1"/>
    <x v="10"/>
    <x v="230"/>
    <n v="30.44"/>
    <n v="4"/>
    <n v="0"/>
    <n v="14.306799999999999"/>
  </r>
  <r>
    <x v="3361"/>
    <s v="US-2015-142020"/>
    <d v="2015-06-04T00:00:00"/>
    <n v="2015"/>
    <s v="Juni"/>
    <n v="4"/>
    <x v="0"/>
    <x v="426"/>
    <x v="426"/>
    <x v="2"/>
    <s v="United States"/>
    <s v="New York City"/>
    <s v="New York"/>
    <n v="10024"/>
    <x v="3"/>
    <x v="1530"/>
    <x v="0"/>
    <x v="5"/>
    <x v="1517"/>
    <n v="35.28"/>
    <n v="3"/>
    <n v="0"/>
    <n v="11.995199999999997"/>
  </r>
  <r>
    <x v="3362"/>
    <s v="CA-2015-139962"/>
    <d v="2015-12-13T00:00:00"/>
    <n v="2015"/>
    <s v="Desember"/>
    <n v="13"/>
    <x v="1"/>
    <x v="656"/>
    <x v="656"/>
    <x v="2"/>
    <s v="United States"/>
    <s v="Revere"/>
    <s v="Massachusetts"/>
    <n v="2151"/>
    <x v="3"/>
    <x v="498"/>
    <x v="1"/>
    <x v="10"/>
    <x v="498"/>
    <n v="19.440000000000001"/>
    <n v="3"/>
    <n v="0"/>
    <n v="9.3312000000000008"/>
  </r>
  <r>
    <x v="3363"/>
    <s v="CA-2015-139962"/>
    <d v="2015-12-13T00:00:00"/>
    <n v="2015"/>
    <s v="Desember"/>
    <n v="13"/>
    <x v="1"/>
    <x v="656"/>
    <x v="656"/>
    <x v="2"/>
    <s v="United States"/>
    <s v="Revere"/>
    <s v="Massachusetts"/>
    <n v="2151"/>
    <x v="3"/>
    <x v="92"/>
    <x v="1"/>
    <x v="8"/>
    <x v="92"/>
    <n v="37.880000000000003"/>
    <n v="2"/>
    <n v="0"/>
    <n v="18.940000000000001"/>
  </r>
  <r>
    <x v="3364"/>
    <s v="CA-2016-130050"/>
    <d v="2016-07-16T00:00:00"/>
    <n v="2016"/>
    <s v="Juli"/>
    <n v="16"/>
    <x v="0"/>
    <x v="466"/>
    <x v="466"/>
    <x v="1"/>
    <s v="United States"/>
    <s v="Houston"/>
    <s v="Texas"/>
    <n v="77036"/>
    <x v="2"/>
    <x v="740"/>
    <x v="0"/>
    <x v="5"/>
    <x v="222"/>
    <n v="9.5519999999999996"/>
    <n v="3"/>
    <n v="0.6"/>
    <n v="-3.8207999999999984"/>
  </r>
  <r>
    <x v="3365"/>
    <s v="CA-2014-115161"/>
    <d v="2014-01-31T00:00:00"/>
    <n v="2014"/>
    <s v="Januari"/>
    <n v="31"/>
    <x v="2"/>
    <x v="702"/>
    <x v="702"/>
    <x v="0"/>
    <s v="United States"/>
    <s v="Mission Viejo"/>
    <s v="California"/>
    <n v="92691"/>
    <x v="1"/>
    <x v="1106"/>
    <x v="0"/>
    <x v="0"/>
    <x v="1095"/>
    <n v="290.666"/>
    <n v="2"/>
    <n v="0.15"/>
    <n v="3.4195999999999884"/>
  </r>
  <r>
    <x v="3366"/>
    <s v="CA-2014-165379"/>
    <d v="2014-07-09T00:00:00"/>
    <n v="2014"/>
    <s v="Juli"/>
    <n v="9"/>
    <x v="1"/>
    <x v="312"/>
    <x v="312"/>
    <x v="1"/>
    <s v="United States"/>
    <s v="Dallas"/>
    <s v="Texas"/>
    <n v="75217"/>
    <x v="2"/>
    <x v="934"/>
    <x v="1"/>
    <x v="10"/>
    <x v="927"/>
    <n v="10.368000000000002"/>
    <n v="2"/>
    <n v="0.2"/>
    <n v="3.6288"/>
  </r>
  <r>
    <x v="3367"/>
    <s v="CA-2014-165379"/>
    <d v="2014-07-09T00:00:00"/>
    <n v="2014"/>
    <s v="Juli"/>
    <n v="9"/>
    <x v="1"/>
    <x v="312"/>
    <x v="312"/>
    <x v="1"/>
    <s v="United States"/>
    <s v="Dallas"/>
    <s v="Texas"/>
    <n v="75217"/>
    <x v="2"/>
    <x v="1357"/>
    <x v="1"/>
    <x v="10"/>
    <x v="1343"/>
    <n v="14.352000000000002"/>
    <n v="3"/>
    <n v="0.2"/>
    <n v="4.4849999999999994"/>
  </r>
  <r>
    <x v="3368"/>
    <s v="CA-2015-115511"/>
    <d v="2015-11-21T00:00:00"/>
    <n v="2015"/>
    <s v="November"/>
    <n v="21"/>
    <x v="1"/>
    <x v="508"/>
    <x v="508"/>
    <x v="0"/>
    <s v="United States"/>
    <s v="Las Vegas"/>
    <s v="Nevada"/>
    <n v="89115"/>
    <x v="1"/>
    <x v="1531"/>
    <x v="0"/>
    <x v="0"/>
    <x v="1518"/>
    <n v="141.96"/>
    <n v="2"/>
    <n v="0"/>
    <n v="41.168399999999991"/>
  </r>
  <r>
    <x v="3369"/>
    <s v="CA-2015-115511"/>
    <d v="2015-11-21T00:00:00"/>
    <n v="2015"/>
    <s v="November"/>
    <n v="21"/>
    <x v="1"/>
    <x v="508"/>
    <x v="508"/>
    <x v="0"/>
    <s v="United States"/>
    <s v="Las Vegas"/>
    <s v="Nevada"/>
    <n v="89115"/>
    <x v="1"/>
    <x v="340"/>
    <x v="1"/>
    <x v="8"/>
    <x v="340"/>
    <n v="66.048000000000002"/>
    <n v="4"/>
    <n v="0.2"/>
    <n v="23.116799999999998"/>
  </r>
  <r>
    <x v="3370"/>
    <s v="CA-2016-134887"/>
    <d v="2016-03-25T00:00:00"/>
    <n v="2016"/>
    <s v="Maret"/>
    <n v="25"/>
    <x v="3"/>
    <x v="509"/>
    <x v="509"/>
    <x v="0"/>
    <s v="United States"/>
    <s v="Norman"/>
    <s v="Oklahoma"/>
    <n v="73071"/>
    <x v="2"/>
    <x v="217"/>
    <x v="2"/>
    <x v="11"/>
    <x v="218"/>
    <n v="1287.45"/>
    <n v="5"/>
    <n v="0"/>
    <n v="244.61549999999988"/>
  </r>
  <r>
    <x v="3371"/>
    <s v="CA-2017-123778"/>
    <d v="2017-09-23T00:00:00"/>
    <n v="2017"/>
    <s v="September"/>
    <n v="23"/>
    <x v="1"/>
    <x v="94"/>
    <x v="94"/>
    <x v="0"/>
    <s v="United States"/>
    <s v="San Francisco"/>
    <s v="California"/>
    <n v="94122"/>
    <x v="1"/>
    <x v="973"/>
    <x v="1"/>
    <x v="8"/>
    <x v="967"/>
    <n v="25.824000000000002"/>
    <n v="6"/>
    <n v="0.2"/>
    <n v="9.0383999999999993"/>
  </r>
  <r>
    <x v="3372"/>
    <s v="CA-2017-123778"/>
    <d v="2017-09-23T00:00:00"/>
    <n v="2017"/>
    <s v="September"/>
    <n v="23"/>
    <x v="1"/>
    <x v="94"/>
    <x v="94"/>
    <x v="0"/>
    <s v="United States"/>
    <s v="San Francisco"/>
    <s v="California"/>
    <n v="94122"/>
    <x v="1"/>
    <x v="1429"/>
    <x v="1"/>
    <x v="9"/>
    <x v="1417"/>
    <n v="160.96"/>
    <n v="2"/>
    <n v="0"/>
    <n v="48.287999999999997"/>
  </r>
  <r>
    <x v="3373"/>
    <s v="CA-2015-161718"/>
    <d v="2015-12-04T00:00:00"/>
    <n v="2015"/>
    <s v="Desember"/>
    <n v="4"/>
    <x v="1"/>
    <x v="2"/>
    <x v="2"/>
    <x v="0"/>
    <s v="United States"/>
    <s v="Hempstead"/>
    <s v="New York"/>
    <n v="11550"/>
    <x v="3"/>
    <x v="1462"/>
    <x v="0"/>
    <x v="5"/>
    <x v="1448"/>
    <n v="28.44"/>
    <n v="3"/>
    <n v="0"/>
    <n v="11.376000000000001"/>
  </r>
  <r>
    <x v="3374"/>
    <s v="CA-2015-161718"/>
    <d v="2015-12-04T00:00:00"/>
    <n v="2015"/>
    <s v="Desember"/>
    <n v="4"/>
    <x v="1"/>
    <x v="2"/>
    <x v="2"/>
    <x v="0"/>
    <s v="United States"/>
    <s v="Hempstead"/>
    <s v="New York"/>
    <n v="11550"/>
    <x v="3"/>
    <x v="394"/>
    <x v="0"/>
    <x v="1"/>
    <x v="395"/>
    <n v="364.41"/>
    <n v="5"/>
    <n v="0.1"/>
    <n v="8.0980000000000203"/>
  </r>
  <r>
    <x v="3375"/>
    <s v="CA-2015-161718"/>
    <d v="2015-12-04T00:00:00"/>
    <n v="2015"/>
    <s v="Desember"/>
    <n v="4"/>
    <x v="1"/>
    <x v="2"/>
    <x v="2"/>
    <x v="0"/>
    <s v="United States"/>
    <s v="Hempstead"/>
    <s v="New York"/>
    <n v="11550"/>
    <x v="3"/>
    <x v="433"/>
    <x v="2"/>
    <x v="7"/>
    <x v="433"/>
    <n v="39.96"/>
    <n v="4"/>
    <n v="0"/>
    <n v="10.389600000000002"/>
  </r>
  <r>
    <x v="3376"/>
    <s v="CA-2015-161718"/>
    <d v="2015-12-04T00:00:00"/>
    <n v="2015"/>
    <s v="Desember"/>
    <n v="4"/>
    <x v="1"/>
    <x v="2"/>
    <x v="2"/>
    <x v="0"/>
    <s v="United States"/>
    <s v="Hempstead"/>
    <s v="New York"/>
    <n v="11550"/>
    <x v="3"/>
    <x v="228"/>
    <x v="0"/>
    <x v="1"/>
    <x v="229"/>
    <n v="361.76400000000001"/>
    <n v="2"/>
    <n v="0.1"/>
    <n v="68.333200000000005"/>
  </r>
  <r>
    <x v="3377"/>
    <s v="CA-2016-100671"/>
    <d v="2016-11-01T00:00:00"/>
    <n v="2016"/>
    <s v="November"/>
    <n v="1"/>
    <x v="2"/>
    <x v="703"/>
    <x v="703"/>
    <x v="1"/>
    <s v="United States"/>
    <s v="Conroe"/>
    <s v="Texas"/>
    <n v="77301"/>
    <x v="2"/>
    <x v="1018"/>
    <x v="1"/>
    <x v="4"/>
    <x v="1519"/>
    <n v="111.67200000000001"/>
    <n v="9"/>
    <n v="0.2"/>
    <n v="6.9794999999999909"/>
  </r>
  <r>
    <x v="3378"/>
    <s v="CA-2017-142867"/>
    <d v="2017-03-17T00:00:00"/>
    <n v="2017"/>
    <s v="Maret"/>
    <n v="17"/>
    <x v="1"/>
    <x v="178"/>
    <x v="178"/>
    <x v="2"/>
    <s v="United States"/>
    <s v="Houston"/>
    <s v="Texas"/>
    <n v="77095"/>
    <x v="2"/>
    <x v="1426"/>
    <x v="1"/>
    <x v="8"/>
    <x v="1414"/>
    <n v="13.775999999999996"/>
    <n v="6"/>
    <n v="0.8"/>
    <n v="-22.04160000000001"/>
  </r>
  <r>
    <x v="3379"/>
    <s v="CA-2017-142867"/>
    <d v="2017-03-17T00:00:00"/>
    <n v="2017"/>
    <s v="Maret"/>
    <n v="17"/>
    <x v="1"/>
    <x v="178"/>
    <x v="178"/>
    <x v="2"/>
    <s v="United States"/>
    <s v="Houston"/>
    <s v="Texas"/>
    <n v="77095"/>
    <x v="2"/>
    <x v="1532"/>
    <x v="1"/>
    <x v="10"/>
    <x v="1520"/>
    <n v="10.272000000000002"/>
    <n v="3"/>
    <n v="0.2"/>
    <n v="3.2099999999999982"/>
  </r>
  <r>
    <x v="3380"/>
    <s v="CA-2017-103156"/>
    <d v="2017-11-23T00:00:00"/>
    <n v="2017"/>
    <s v="November"/>
    <n v="23"/>
    <x v="2"/>
    <x v="143"/>
    <x v="143"/>
    <x v="0"/>
    <s v="United States"/>
    <s v="Philadelphia"/>
    <s v="Pennsylvania"/>
    <n v="19120"/>
    <x v="3"/>
    <x v="1533"/>
    <x v="0"/>
    <x v="5"/>
    <x v="1521"/>
    <n v="24.048000000000002"/>
    <n v="9"/>
    <n v="0.2"/>
    <n v="7.2144000000000013"/>
  </r>
  <r>
    <x v="3381"/>
    <s v="US-2017-162208"/>
    <d v="2017-08-27T00:00:00"/>
    <n v="2017"/>
    <s v="Agustus"/>
    <n v="27"/>
    <x v="2"/>
    <x v="407"/>
    <x v="407"/>
    <x v="1"/>
    <s v="United States"/>
    <s v="Tampa"/>
    <s v="Florida"/>
    <n v="33614"/>
    <x v="0"/>
    <x v="135"/>
    <x v="1"/>
    <x v="12"/>
    <x v="136"/>
    <n v="2.8960000000000004"/>
    <n v="1"/>
    <n v="0.2"/>
    <n v="0.97739999999999994"/>
  </r>
  <r>
    <x v="3382"/>
    <s v="CA-2015-130659"/>
    <d v="2015-12-04T00:00:00"/>
    <n v="2015"/>
    <s v="Desember"/>
    <n v="4"/>
    <x v="0"/>
    <x v="333"/>
    <x v="333"/>
    <x v="0"/>
    <s v="United States"/>
    <s v="New York City"/>
    <s v="New York"/>
    <n v="10035"/>
    <x v="3"/>
    <x v="1303"/>
    <x v="1"/>
    <x v="12"/>
    <x v="1288"/>
    <n v="17.940000000000001"/>
    <n v="3"/>
    <n v="0"/>
    <n v="8.7906000000000013"/>
  </r>
  <r>
    <x v="3383"/>
    <s v="CA-2015-130659"/>
    <d v="2015-12-04T00:00:00"/>
    <n v="2015"/>
    <s v="Desember"/>
    <n v="4"/>
    <x v="0"/>
    <x v="333"/>
    <x v="333"/>
    <x v="0"/>
    <s v="United States"/>
    <s v="New York City"/>
    <s v="New York"/>
    <n v="10035"/>
    <x v="3"/>
    <x v="1534"/>
    <x v="0"/>
    <x v="1"/>
    <x v="1522"/>
    <n v="384.17399999999998"/>
    <n v="7"/>
    <n v="0.1"/>
    <n v="29.880199999999981"/>
  </r>
  <r>
    <x v="3384"/>
    <s v="CA-2015-130659"/>
    <d v="2015-12-04T00:00:00"/>
    <n v="2015"/>
    <s v="Desember"/>
    <n v="4"/>
    <x v="0"/>
    <x v="333"/>
    <x v="333"/>
    <x v="0"/>
    <s v="United States"/>
    <s v="New York City"/>
    <s v="New York"/>
    <n v="10035"/>
    <x v="3"/>
    <x v="907"/>
    <x v="2"/>
    <x v="7"/>
    <x v="899"/>
    <n v="1799.75"/>
    <n v="5"/>
    <n v="0"/>
    <n v="539.92499999999995"/>
  </r>
  <r>
    <x v="3385"/>
    <s v="CA-2017-148404"/>
    <d v="2017-10-07T00:00:00"/>
    <n v="2017"/>
    <s v="Oktober"/>
    <n v="7"/>
    <x v="1"/>
    <x v="656"/>
    <x v="656"/>
    <x v="2"/>
    <s v="United States"/>
    <s v="Charlotte"/>
    <s v="North Carolina"/>
    <n v="28205"/>
    <x v="0"/>
    <x v="245"/>
    <x v="1"/>
    <x v="4"/>
    <x v="246"/>
    <n v="580.67200000000003"/>
    <n v="4"/>
    <n v="0.2"/>
    <n v="65.325599999999895"/>
  </r>
  <r>
    <x v="3386"/>
    <s v="CA-2017-148404"/>
    <d v="2017-10-07T00:00:00"/>
    <n v="2017"/>
    <s v="Oktober"/>
    <n v="7"/>
    <x v="1"/>
    <x v="656"/>
    <x v="656"/>
    <x v="2"/>
    <s v="United States"/>
    <s v="Charlotte"/>
    <s v="North Carolina"/>
    <n v="28205"/>
    <x v="0"/>
    <x v="550"/>
    <x v="1"/>
    <x v="13"/>
    <x v="128"/>
    <n v="18.936"/>
    <n v="3"/>
    <n v="0.2"/>
    <n v="5.9174999999999986"/>
  </r>
  <r>
    <x v="3387"/>
    <s v="CA-2017-148404"/>
    <d v="2017-10-07T00:00:00"/>
    <n v="2017"/>
    <s v="Oktober"/>
    <n v="7"/>
    <x v="1"/>
    <x v="656"/>
    <x v="656"/>
    <x v="2"/>
    <s v="United States"/>
    <s v="Charlotte"/>
    <s v="North Carolina"/>
    <n v="28205"/>
    <x v="0"/>
    <x v="872"/>
    <x v="2"/>
    <x v="7"/>
    <x v="866"/>
    <n v="222.38400000000001"/>
    <n v="2"/>
    <n v="0.2"/>
    <n v="16.678799999999995"/>
  </r>
  <r>
    <x v="3388"/>
    <s v="CA-2017-148404"/>
    <d v="2017-10-07T00:00:00"/>
    <n v="2017"/>
    <s v="Oktober"/>
    <n v="7"/>
    <x v="1"/>
    <x v="656"/>
    <x v="656"/>
    <x v="2"/>
    <s v="United States"/>
    <s v="Charlotte"/>
    <s v="North Carolina"/>
    <n v="28205"/>
    <x v="0"/>
    <x v="912"/>
    <x v="1"/>
    <x v="8"/>
    <x v="904"/>
    <n v="50.454000000000015"/>
    <n v="6"/>
    <n v="0.7"/>
    <n v="-33.635999999999996"/>
  </r>
  <r>
    <x v="3389"/>
    <s v="CA-2017-148404"/>
    <d v="2017-10-07T00:00:00"/>
    <n v="2017"/>
    <s v="Oktober"/>
    <n v="7"/>
    <x v="1"/>
    <x v="656"/>
    <x v="656"/>
    <x v="2"/>
    <s v="United States"/>
    <s v="Charlotte"/>
    <s v="North Carolina"/>
    <n v="28205"/>
    <x v="0"/>
    <x v="977"/>
    <x v="0"/>
    <x v="3"/>
    <x v="832"/>
    <n v="154.76400000000001"/>
    <n v="3"/>
    <n v="0.4"/>
    <n v="-36.11160000000001"/>
  </r>
  <r>
    <x v="3390"/>
    <s v="CA-2017-101077"/>
    <d v="2017-03-25T00:00:00"/>
    <n v="2017"/>
    <s v="Maret"/>
    <n v="25"/>
    <x v="0"/>
    <x v="551"/>
    <x v="551"/>
    <x v="0"/>
    <s v="United States"/>
    <s v="Dallas"/>
    <s v="Texas"/>
    <n v="75081"/>
    <x v="2"/>
    <x v="1433"/>
    <x v="1"/>
    <x v="10"/>
    <x v="1421"/>
    <n v="6.8480000000000008"/>
    <n v="2"/>
    <n v="0.2"/>
    <n v="2.1399999999999992"/>
  </r>
  <r>
    <x v="3391"/>
    <s v="CA-2014-166471"/>
    <d v="2014-08-09T00:00:00"/>
    <n v="2014"/>
    <s v="Agustus"/>
    <n v="9"/>
    <x v="1"/>
    <x v="377"/>
    <x v="377"/>
    <x v="2"/>
    <s v="United States"/>
    <s v="Seattle"/>
    <s v="Washington"/>
    <n v="98103"/>
    <x v="1"/>
    <x v="638"/>
    <x v="2"/>
    <x v="7"/>
    <x v="638"/>
    <n v="1091.1680000000001"/>
    <n v="4"/>
    <n v="0.2"/>
    <n v="68.197999999999979"/>
  </r>
  <r>
    <x v="3392"/>
    <s v="CA-2014-166471"/>
    <d v="2014-08-09T00:00:00"/>
    <n v="2014"/>
    <s v="Agustus"/>
    <n v="9"/>
    <x v="1"/>
    <x v="377"/>
    <x v="377"/>
    <x v="2"/>
    <s v="United States"/>
    <s v="Seattle"/>
    <s v="Washington"/>
    <n v="98103"/>
    <x v="1"/>
    <x v="1075"/>
    <x v="2"/>
    <x v="7"/>
    <x v="1065"/>
    <n v="219.16800000000001"/>
    <n v="2"/>
    <n v="0.2"/>
    <n v="-43.833600000000018"/>
  </r>
  <r>
    <x v="3393"/>
    <s v="CA-2014-105340"/>
    <d v="2014-11-22T00:00:00"/>
    <n v="2014"/>
    <s v="November"/>
    <n v="22"/>
    <x v="2"/>
    <x v="699"/>
    <x v="699"/>
    <x v="0"/>
    <s v="United States"/>
    <s v="Pasadena"/>
    <s v="Texas"/>
    <n v="77506"/>
    <x v="2"/>
    <x v="1002"/>
    <x v="1"/>
    <x v="8"/>
    <x v="994"/>
    <n v="6.9279999999999982"/>
    <n v="1"/>
    <n v="0.8"/>
    <n v="-11.084800000000005"/>
  </r>
  <r>
    <x v="3394"/>
    <s v="US-2017-131583"/>
    <d v="2017-06-10T00:00:00"/>
    <n v="2017"/>
    <s v="Juni"/>
    <n v="10"/>
    <x v="3"/>
    <x v="488"/>
    <x v="488"/>
    <x v="0"/>
    <s v="United States"/>
    <s v="Philadelphia"/>
    <s v="Pennsylvania"/>
    <n v="19143"/>
    <x v="3"/>
    <x v="1305"/>
    <x v="1"/>
    <x v="10"/>
    <x v="1290"/>
    <n v="40.032000000000004"/>
    <n v="6"/>
    <n v="0.2"/>
    <n v="15.011999999999999"/>
  </r>
  <r>
    <x v="3395"/>
    <s v="US-2017-148362"/>
    <d v="2017-07-01T00:00:00"/>
    <n v="2017"/>
    <s v="Juli"/>
    <n v="1"/>
    <x v="1"/>
    <x v="580"/>
    <x v="580"/>
    <x v="2"/>
    <s v="United States"/>
    <s v="Indianapolis"/>
    <s v="Indiana"/>
    <n v="46203"/>
    <x v="2"/>
    <x v="1439"/>
    <x v="1"/>
    <x v="4"/>
    <x v="1427"/>
    <n v="443.92"/>
    <n v="4"/>
    <n v="0"/>
    <n v="13.317600000000027"/>
  </r>
  <r>
    <x v="3396"/>
    <s v="US-2017-148362"/>
    <d v="2017-07-01T00:00:00"/>
    <n v="2017"/>
    <s v="Juli"/>
    <n v="1"/>
    <x v="1"/>
    <x v="580"/>
    <x v="580"/>
    <x v="2"/>
    <s v="United States"/>
    <s v="Indianapolis"/>
    <s v="Indiana"/>
    <n v="46203"/>
    <x v="2"/>
    <x v="13"/>
    <x v="1"/>
    <x v="8"/>
    <x v="13"/>
    <n v="169.99"/>
    <n v="1"/>
    <n v="0"/>
    <n v="78.195399999999992"/>
  </r>
  <r>
    <x v="3397"/>
    <s v="US-2017-148362"/>
    <d v="2017-07-01T00:00:00"/>
    <n v="2017"/>
    <s v="Juli"/>
    <n v="1"/>
    <x v="1"/>
    <x v="580"/>
    <x v="580"/>
    <x v="2"/>
    <s v="United States"/>
    <s v="Indianapolis"/>
    <s v="Indiana"/>
    <n v="46203"/>
    <x v="2"/>
    <x v="490"/>
    <x v="1"/>
    <x v="10"/>
    <x v="490"/>
    <n v="25.92"/>
    <n v="4"/>
    <n v="0"/>
    <n v="12.441600000000001"/>
  </r>
  <r>
    <x v="3398"/>
    <s v="CA-2014-102274"/>
    <d v="2014-11-21T00:00:00"/>
    <n v="2014"/>
    <s v="November"/>
    <n v="21"/>
    <x v="1"/>
    <x v="704"/>
    <x v="704"/>
    <x v="1"/>
    <s v="United States"/>
    <s v="Richmond"/>
    <s v="Kentucky"/>
    <n v="40475"/>
    <x v="0"/>
    <x v="687"/>
    <x v="2"/>
    <x v="7"/>
    <x v="687"/>
    <n v="36.99"/>
    <n v="1"/>
    <n v="0"/>
    <n v="9.9873000000000012"/>
  </r>
  <r>
    <x v="3399"/>
    <s v="CA-2014-102274"/>
    <d v="2014-11-21T00:00:00"/>
    <n v="2014"/>
    <s v="November"/>
    <n v="21"/>
    <x v="1"/>
    <x v="704"/>
    <x v="704"/>
    <x v="1"/>
    <s v="United States"/>
    <s v="Richmond"/>
    <s v="Kentucky"/>
    <n v="40475"/>
    <x v="0"/>
    <x v="1078"/>
    <x v="1"/>
    <x v="10"/>
    <x v="1068"/>
    <n v="629.09999999999991"/>
    <n v="6"/>
    <n v="0"/>
    <n v="301.96799999999996"/>
  </r>
  <r>
    <x v="3400"/>
    <s v="CA-2014-102274"/>
    <d v="2014-11-21T00:00:00"/>
    <n v="2014"/>
    <s v="November"/>
    <n v="21"/>
    <x v="1"/>
    <x v="704"/>
    <x v="704"/>
    <x v="1"/>
    <s v="United States"/>
    <s v="Richmond"/>
    <s v="Kentucky"/>
    <n v="40475"/>
    <x v="0"/>
    <x v="557"/>
    <x v="1"/>
    <x v="4"/>
    <x v="556"/>
    <n v="193.95000000000002"/>
    <n v="3"/>
    <n v="0"/>
    <n v="9.6974999999999838"/>
  </r>
  <r>
    <x v="3401"/>
    <s v="CA-2014-102274"/>
    <d v="2014-11-21T00:00:00"/>
    <n v="2014"/>
    <s v="November"/>
    <n v="21"/>
    <x v="1"/>
    <x v="704"/>
    <x v="704"/>
    <x v="1"/>
    <s v="United States"/>
    <s v="Richmond"/>
    <s v="Kentucky"/>
    <n v="40475"/>
    <x v="0"/>
    <x v="6"/>
    <x v="1"/>
    <x v="6"/>
    <x v="6"/>
    <n v="5.46"/>
    <n v="3"/>
    <n v="0"/>
    <n v="1.4742000000000002"/>
  </r>
  <r>
    <x v="3402"/>
    <s v="CA-2015-129700"/>
    <d v="2015-05-04T00:00:00"/>
    <n v="2015"/>
    <s v="Mei"/>
    <n v="4"/>
    <x v="2"/>
    <x v="156"/>
    <x v="156"/>
    <x v="1"/>
    <s v="United States"/>
    <s v="Tinley Park"/>
    <s v="Illinois"/>
    <n v="60477"/>
    <x v="2"/>
    <x v="740"/>
    <x v="0"/>
    <x v="5"/>
    <x v="222"/>
    <n v="22.288"/>
    <n v="7"/>
    <n v="0.6"/>
    <n v="-8.9151999999999987"/>
  </r>
  <r>
    <x v="3403"/>
    <s v="CA-2017-168739"/>
    <d v="2017-05-29T00:00:00"/>
    <n v="2017"/>
    <s v="Mei"/>
    <n v="29"/>
    <x v="1"/>
    <x v="521"/>
    <x v="521"/>
    <x v="0"/>
    <s v="United States"/>
    <s v="Houston"/>
    <s v="Texas"/>
    <n v="77095"/>
    <x v="2"/>
    <x v="1535"/>
    <x v="0"/>
    <x v="5"/>
    <x v="1523"/>
    <n v="65.424000000000007"/>
    <n v="4"/>
    <n v="0.6"/>
    <n v="-52.339199999999991"/>
  </r>
  <r>
    <x v="3404"/>
    <s v="CA-2015-152527"/>
    <d v="2015-10-17T00:00:00"/>
    <n v="2015"/>
    <s v="Oktober"/>
    <n v="17"/>
    <x v="3"/>
    <x v="496"/>
    <x v="496"/>
    <x v="0"/>
    <s v="United States"/>
    <s v="Los Angeles"/>
    <s v="California"/>
    <n v="90004"/>
    <x v="1"/>
    <x v="41"/>
    <x v="1"/>
    <x v="4"/>
    <x v="41"/>
    <n v="77.88"/>
    <n v="2"/>
    <n v="0"/>
    <n v="3.8939999999999912"/>
  </r>
  <r>
    <x v="3405"/>
    <s v="US-2014-150119"/>
    <d v="2014-04-23T00:00:00"/>
    <n v="2014"/>
    <s v="April"/>
    <n v="23"/>
    <x v="1"/>
    <x v="697"/>
    <x v="697"/>
    <x v="2"/>
    <s v="United States"/>
    <s v="Columbus"/>
    <s v="Ohio"/>
    <n v="43229"/>
    <x v="3"/>
    <x v="228"/>
    <x v="0"/>
    <x v="1"/>
    <x v="229"/>
    <n v="281.37199999999996"/>
    <n v="2"/>
    <n v="0.3"/>
    <n v="-12.058799999999991"/>
  </r>
  <r>
    <x v="3406"/>
    <s v="US-2014-150119"/>
    <d v="2014-04-23T00:00:00"/>
    <n v="2014"/>
    <s v="April"/>
    <n v="23"/>
    <x v="1"/>
    <x v="697"/>
    <x v="697"/>
    <x v="2"/>
    <s v="United States"/>
    <s v="Columbus"/>
    <s v="Ohio"/>
    <n v="43229"/>
    <x v="3"/>
    <x v="228"/>
    <x v="0"/>
    <x v="1"/>
    <x v="229"/>
    <n v="281.37199999999996"/>
    <n v="2"/>
    <n v="0.3"/>
    <n v="-12.058799999999991"/>
  </r>
  <r>
    <x v="3407"/>
    <s v="US-2014-150119"/>
    <d v="2014-04-23T00:00:00"/>
    <n v="2014"/>
    <s v="April"/>
    <n v="23"/>
    <x v="1"/>
    <x v="697"/>
    <x v="697"/>
    <x v="2"/>
    <s v="United States"/>
    <s v="Columbus"/>
    <s v="Ohio"/>
    <n v="43229"/>
    <x v="3"/>
    <x v="744"/>
    <x v="1"/>
    <x v="8"/>
    <x v="742"/>
    <n v="7.4880000000000013"/>
    <n v="8"/>
    <n v="0.7"/>
    <n v="-5.2415999999999983"/>
  </r>
  <r>
    <x v="3408"/>
    <s v="US-2014-150119"/>
    <d v="2014-04-23T00:00:00"/>
    <n v="2014"/>
    <s v="April"/>
    <n v="23"/>
    <x v="1"/>
    <x v="697"/>
    <x v="697"/>
    <x v="2"/>
    <s v="United States"/>
    <s v="Columbus"/>
    <s v="Ohio"/>
    <n v="43229"/>
    <x v="3"/>
    <x v="770"/>
    <x v="0"/>
    <x v="5"/>
    <x v="769"/>
    <n v="22.336000000000002"/>
    <n v="4"/>
    <n v="0.2"/>
    <n v="7.8175999999999997"/>
  </r>
  <r>
    <x v="3409"/>
    <s v="US-2017-150847"/>
    <d v="2017-04-30T00:00:00"/>
    <n v="2017"/>
    <s v="April"/>
    <n v="30"/>
    <x v="1"/>
    <x v="223"/>
    <x v="223"/>
    <x v="0"/>
    <s v="United States"/>
    <s v="Columbus"/>
    <s v="Ohio"/>
    <n v="43229"/>
    <x v="3"/>
    <x v="498"/>
    <x v="1"/>
    <x v="10"/>
    <x v="498"/>
    <n v="10.368000000000002"/>
    <n v="2"/>
    <n v="0.2"/>
    <n v="3.6288"/>
  </r>
  <r>
    <x v="3410"/>
    <s v="CA-2016-100244"/>
    <d v="2016-09-20T00:00:00"/>
    <n v="2016"/>
    <s v="September"/>
    <n v="20"/>
    <x v="1"/>
    <x v="620"/>
    <x v="620"/>
    <x v="1"/>
    <s v="United States"/>
    <s v="San Francisco"/>
    <s v="California"/>
    <n v="94122"/>
    <x v="1"/>
    <x v="1490"/>
    <x v="1"/>
    <x v="10"/>
    <x v="1477"/>
    <n v="65.789999999999992"/>
    <n v="9"/>
    <n v="0"/>
    <n v="30.263399999999997"/>
  </r>
  <r>
    <x v="3411"/>
    <s v="CA-2016-100244"/>
    <d v="2016-09-20T00:00:00"/>
    <n v="2016"/>
    <s v="September"/>
    <n v="20"/>
    <x v="1"/>
    <x v="620"/>
    <x v="620"/>
    <x v="1"/>
    <s v="United States"/>
    <s v="San Francisco"/>
    <s v="California"/>
    <n v="94122"/>
    <x v="1"/>
    <x v="13"/>
    <x v="1"/>
    <x v="8"/>
    <x v="13"/>
    <n v="271.98400000000004"/>
    <n v="2"/>
    <n v="0.2"/>
    <n v="88.394799999999975"/>
  </r>
  <r>
    <x v="3412"/>
    <s v="CA-2016-100244"/>
    <d v="2016-09-20T00:00:00"/>
    <n v="2016"/>
    <s v="September"/>
    <n v="20"/>
    <x v="1"/>
    <x v="620"/>
    <x v="620"/>
    <x v="1"/>
    <s v="United States"/>
    <s v="San Francisco"/>
    <s v="California"/>
    <n v="94122"/>
    <x v="1"/>
    <x v="134"/>
    <x v="1"/>
    <x v="6"/>
    <x v="135"/>
    <n v="11.76"/>
    <n v="4"/>
    <n v="0"/>
    <n v="3.1752000000000002"/>
  </r>
  <r>
    <x v="3413"/>
    <s v="CA-2016-100244"/>
    <d v="2016-09-20T00:00:00"/>
    <n v="2016"/>
    <s v="September"/>
    <n v="20"/>
    <x v="1"/>
    <x v="620"/>
    <x v="620"/>
    <x v="1"/>
    <s v="United States"/>
    <s v="San Francisco"/>
    <s v="California"/>
    <n v="94122"/>
    <x v="1"/>
    <x v="1413"/>
    <x v="1"/>
    <x v="10"/>
    <x v="1400"/>
    <n v="77.52"/>
    <n v="2"/>
    <n v="0"/>
    <n v="37.9848"/>
  </r>
  <r>
    <x v="3414"/>
    <s v="CA-2016-100244"/>
    <d v="2016-09-20T00:00:00"/>
    <n v="2016"/>
    <s v="September"/>
    <n v="20"/>
    <x v="1"/>
    <x v="620"/>
    <x v="620"/>
    <x v="1"/>
    <s v="United States"/>
    <s v="San Francisco"/>
    <s v="California"/>
    <n v="94122"/>
    <x v="1"/>
    <x v="999"/>
    <x v="1"/>
    <x v="8"/>
    <x v="991"/>
    <n v="48.64"/>
    <n v="2"/>
    <n v="0.2"/>
    <n v="15.807999999999996"/>
  </r>
  <r>
    <x v="3415"/>
    <s v="CA-2016-116540"/>
    <d v="2016-09-02T00:00:00"/>
    <n v="2016"/>
    <s v="September"/>
    <n v="2"/>
    <x v="3"/>
    <x v="196"/>
    <x v="196"/>
    <x v="0"/>
    <s v="United States"/>
    <s v="Madison"/>
    <s v="Wisconsin"/>
    <n v="53711"/>
    <x v="2"/>
    <x v="1088"/>
    <x v="1"/>
    <x v="13"/>
    <x v="1078"/>
    <n v="1.81"/>
    <n v="1"/>
    <n v="0"/>
    <n v="0.65159999999999996"/>
  </r>
  <r>
    <x v="3416"/>
    <s v="CA-2016-116540"/>
    <d v="2016-09-02T00:00:00"/>
    <n v="2016"/>
    <s v="September"/>
    <n v="2"/>
    <x v="3"/>
    <x v="196"/>
    <x v="196"/>
    <x v="0"/>
    <s v="United States"/>
    <s v="Madison"/>
    <s v="Wisconsin"/>
    <n v="53711"/>
    <x v="2"/>
    <x v="925"/>
    <x v="1"/>
    <x v="8"/>
    <x v="917"/>
    <n v="8.26"/>
    <n v="2"/>
    <n v="0"/>
    <n v="3.8822000000000001"/>
  </r>
  <r>
    <x v="3417"/>
    <s v="CA-2015-151841"/>
    <d v="2015-04-27T00:00:00"/>
    <n v="2015"/>
    <s v="April"/>
    <n v="27"/>
    <x v="1"/>
    <x v="679"/>
    <x v="679"/>
    <x v="2"/>
    <s v="United States"/>
    <s v="Aurora"/>
    <s v="Colorado"/>
    <n v="80013"/>
    <x v="1"/>
    <x v="930"/>
    <x v="1"/>
    <x v="9"/>
    <x v="923"/>
    <n v="43.560000000000009"/>
    <n v="5"/>
    <n v="0.2"/>
    <n v="3.2669999999999995"/>
  </r>
  <r>
    <x v="3418"/>
    <s v="CA-2015-151841"/>
    <d v="2015-04-27T00:00:00"/>
    <n v="2015"/>
    <s v="April"/>
    <n v="27"/>
    <x v="1"/>
    <x v="679"/>
    <x v="679"/>
    <x v="2"/>
    <s v="United States"/>
    <s v="Aurora"/>
    <s v="Colorado"/>
    <n v="80013"/>
    <x v="1"/>
    <x v="503"/>
    <x v="1"/>
    <x v="14"/>
    <x v="503"/>
    <n v="5.84"/>
    <n v="2"/>
    <n v="0.2"/>
    <n v="0.72999999999999954"/>
  </r>
  <r>
    <x v="3419"/>
    <s v="CA-2015-150791"/>
    <d v="2015-09-06T00:00:00"/>
    <n v="2015"/>
    <s v="September"/>
    <n v="6"/>
    <x v="1"/>
    <x v="254"/>
    <x v="254"/>
    <x v="2"/>
    <s v="United States"/>
    <s v="New York City"/>
    <s v="New York"/>
    <n v="10024"/>
    <x v="3"/>
    <x v="662"/>
    <x v="0"/>
    <x v="1"/>
    <x v="662"/>
    <n v="271.76400000000001"/>
    <n v="2"/>
    <n v="0.1"/>
    <n v="60.391999999999967"/>
  </r>
  <r>
    <x v="3420"/>
    <s v="CA-2016-134803"/>
    <d v="2016-05-28T00:00:00"/>
    <n v="2016"/>
    <s v="Mei"/>
    <n v="28"/>
    <x v="1"/>
    <x v="52"/>
    <x v="52"/>
    <x v="0"/>
    <s v="United States"/>
    <s v="Los Angeles"/>
    <s v="California"/>
    <n v="90004"/>
    <x v="1"/>
    <x v="164"/>
    <x v="1"/>
    <x v="9"/>
    <x v="165"/>
    <n v="262.24"/>
    <n v="2"/>
    <n v="0"/>
    <n v="78.671999999999997"/>
  </r>
  <r>
    <x v="3421"/>
    <s v="CA-2016-134803"/>
    <d v="2016-05-28T00:00:00"/>
    <n v="2016"/>
    <s v="Mei"/>
    <n v="28"/>
    <x v="1"/>
    <x v="52"/>
    <x v="52"/>
    <x v="0"/>
    <s v="United States"/>
    <s v="Los Angeles"/>
    <s v="California"/>
    <n v="90004"/>
    <x v="1"/>
    <x v="1274"/>
    <x v="1"/>
    <x v="10"/>
    <x v="1259"/>
    <n v="182.72"/>
    <n v="8"/>
    <n v="0"/>
    <n v="84.051199999999994"/>
  </r>
  <r>
    <x v="3422"/>
    <s v="CA-2016-134803"/>
    <d v="2016-05-28T00:00:00"/>
    <n v="2016"/>
    <s v="Mei"/>
    <n v="28"/>
    <x v="1"/>
    <x v="52"/>
    <x v="52"/>
    <x v="0"/>
    <s v="United States"/>
    <s v="Los Angeles"/>
    <s v="California"/>
    <n v="90004"/>
    <x v="1"/>
    <x v="1202"/>
    <x v="2"/>
    <x v="11"/>
    <x v="1187"/>
    <n v="131.6"/>
    <n v="7"/>
    <n v="0"/>
    <n v="7.8960000000000008"/>
  </r>
  <r>
    <x v="3423"/>
    <s v="CA-2016-134803"/>
    <d v="2016-05-28T00:00:00"/>
    <n v="2016"/>
    <s v="Mei"/>
    <n v="28"/>
    <x v="1"/>
    <x v="52"/>
    <x v="52"/>
    <x v="0"/>
    <s v="United States"/>
    <s v="Los Angeles"/>
    <s v="California"/>
    <n v="90004"/>
    <x v="1"/>
    <x v="20"/>
    <x v="1"/>
    <x v="8"/>
    <x v="20"/>
    <n v="22.72"/>
    <n v="4"/>
    <n v="0.2"/>
    <n v="7.3839999999999986"/>
  </r>
  <r>
    <x v="3424"/>
    <s v="CA-2016-134803"/>
    <d v="2016-05-28T00:00:00"/>
    <n v="2016"/>
    <s v="Mei"/>
    <n v="28"/>
    <x v="1"/>
    <x v="52"/>
    <x v="52"/>
    <x v="0"/>
    <s v="United States"/>
    <s v="Los Angeles"/>
    <s v="California"/>
    <n v="90004"/>
    <x v="1"/>
    <x v="1491"/>
    <x v="2"/>
    <x v="15"/>
    <x v="1478"/>
    <n v="558.4"/>
    <n v="2"/>
    <n v="0.2"/>
    <n v="41.880000000000024"/>
  </r>
  <r>
    <x v="3425"/>
    <s v="CA-2015-153381"/>
    <d v="2015-09-24T00:00:00"/>
    <n v="2015"/>
    <s v="September"/>
    <n v="24"/>
    <x v="1"/>
    <x v="368"/>
    <x v="368"/>
    <x v="2"/>
    <s v="United States"/>
    <s v="Dubuque"/>
    <s v="Iowa"/>
    <n v="52001"/>
    <x v="2"/>
    <x v="31"/>
    <x v="1"/>
    <x v="8"/>
    <x v="31"/>
    <n v="15.24"/>
    <n v="4"/>
    <n v="0"/>
    <n v="6.8579999999999988"/>
  </r>
  <r>
    <x v="3426"/>
    <s v="CA-2015-153381"/>
    <d v="2015-09-24T00:00:00"/>
    <n v="2015"/>
    <s v="September"/>
    <n v="24"/>
    <x v="1"/>
    <x v="368"/>
    <x v="368"/>
    <x v="2"/>
    <s v="United States"/>
    <s v="Dubuque"/>
    <s v="Iowa"/>
    <n v="52001"/>
    <x v="2"/>
    <x v="1153"/>
    <x v="0"/>
    <x v="1"/>
    <x v="1141"/>
    <n v="1408.1"/>
    <n v="10"/>
    <n v="0"/>
    <n v="394.26800000000003"/>
  </r>
  <r>
    <x v="3427"/>
    <s v="US-2017-111024"/>
    <d v="2017-07-03T00:00:00"/>
    <n v="2017"/>
    <s v="Juli"/>
    <n v="3"/>
    <x v="0"/>
    <x v="449"/>
    <x v="449"/>
    <x v="2"/>
    <s v="United States"/>
    <s v="Lancaster"/>
    <s v="Ohio"/>
    <n v="43130"/>
    <x v="3"/>
    <x v="1536"/>
    <x v="1"/>
    <x v="10"/>
    <x v="1524"/>
    <n v="32.896000000000001"/>
    <n v="4"/>
    <n v="0.2"/>
    <n v="11.102399999999996"/>
  </r>
  <r>
    <x v="3428"/>
    <s v="US-2017-111024"/>
    <d v="2017-07-03T00:00:00"/>
    <n v="2017"/>
    <s v="Juli"/>
    <n v="3"/>
    <x v="0"/>
    <x v="449"/>
    <x v="449"/>
    <x v="2"/>
    <s v="United States"/>
    <s v="Lancaster"/>
    <s v="Ohio"/>
    <n v="43130"/>
    <x v="3"/>
    <x v="363"/>
    <x v="0"/>
    <x v="3"/>
    <x v="363"/>
    <n v="215.148"/>
    <n v="2"/>
    <n v="0.4"/>
    <n v="-103.98819999999998"/>
  </r>
  <r>
    <x v="3429"/>
    <s v="US-2017-111024"/>
    <d v="2017-07-03T00:00:00"/>
    <n v="2017"/>
    <s v="Juli"/>
    <n v="3"/>
    <x v="0"/>
    <x v="449"/>
    <x v="449"/>
    <x v="2"/>
    <s v="United States"/>
    <s v="Lancaster"/>
    <s v="Ohio"/>
    <n v="43130"/>
    <x v="3"/>
    <x v="1408"/>
    <x v="1"/>
    <x v="10"/>
    <x v="1395"/>
    <n v="30.96"/>
    <n v="6"/>
    <n v="0.2"/>
    <n v="11.223000000000001"/>
  </r>
  <r>
    <x v="3430"/>
    <s v="CA-2017-148264"/>
    <d v="2017-12-08T00:00:00"/>
    <n v="2017"/>
    <s v="Desember"/>
    <n v="8"/>
    <x v="2"/>
    <x v="166"/>
    <x v="166"/>
    <x v="0"/>
    <s v="United States"/>
    <s v="Inglewood"/>
    <s v="California"/>
    <n v="90301"/>
    <x v="1"/>
    <x v="337"/>
    <x v="1"/>
    <x v="4"/>
    <x v="337"/>
    <n v="29.79"/>
    <n v="3"/>
    <n v="0"/>
    <n v="8.6390999999999956"/>
  </r>
  <r>
    <x v="3431"/>
    <s v="CA-2017-148264"/>
    <d v="2017-12-08T00:00:00"/>
    <n v="2017"/>
    <s v="Desember"/>
    <n v="8"/>
    <x v="2"/>
    <x v="166"/>
    <x v="166"/>
    <x v="0"/>
    <s v="United States"/>
    <s v="Inglewood"/>
    <s v="California"/>
    <n v="90301"/>
    <x v="1"/>
    <x v="1537"/>
    <x v="0"/>
    <x v="5"/>
    <x v="1525"/>
    <n v="128.9"/>
    <n v="2"/>
    <n v="0"/>
    <n v="15.468000000000004"/>
  </r>
  <r>
    <x v="3432"/>
    <s v="CA-2017-148264"/>
    <d v="2017-12-08T00:00:00"/>
    <n v="2017"/>
    <s v="Desember"/>
    <n v="8"/>
    <x v="2"/>
    <x v="166"/>
    <x v="166"/>
    <x v="0"/>
    <s v="United States"/>
    <s v="Inglewood"/>
    <s v="California"/>
    <n v="90301"/>
    <x v="1"/>
    <x v="652"/>
    <x v="1"/>
    <x v="10"/>
    <x v="652"/>
    <n v="60.12"/>
    <n v="9"/>
    <n v="0"/>
    <n v="28.857599999999998"/>
  </r>
  <r>
    <x v="3433"/>
    <s v="CA-2017-131212"/>
    <d v="2017-12-05T00:00:00"/>
    <n v="2017"/>
    <s v="Desember"/>
    <n v="5"/>
    <x v="1"/>
    <x v="269"/>
    <x v="269"/>
    <x v="0"/>
    <s v="United States"/>
    <s v="Bellevue"/>
    <s v="Washington"/>
    <n v="98006"/>
    <x v="1"/>
    <x v="1339"/>
    <x v="1"/>
    <x v="8"/>
    <x v="1324"/>
    <n v="24.816000000000003"/>
    <n v="3"/>
    <n v="0.2"/>
    <n v="8.3753999999999991"/>
  </r>
  <r>
    <x v="3434"/>
    <s v="CA-2017-131212"/>
    <d v="2017-12-05T00:00:00"/>
    <n v="2017"/>
    <s v="Desember"/>
    <n v="5"/>
    <x v="1"/>
    <x v="269"/>
    <x v="269"/>
    <x v="0"/>
    <s v="United States"/>
    <s v="Bellevue"/>
    <s v="Washington"/>
    <n v="98006"/>
    <x v="1"/>
    <x v="744"/>
    <x v="1"/>
    <x v="8"/>
    <x v="742"/>
    <n v="14.976000000000003"/>
    <n v="6"/>
    <n v="0.2"/>
    <n v="5.4287999999999981"/>
  </r>
  <r>
    <x v="3435"/>
    <s v="US-2015-100531"/>
    <d v="2015-09-27T00:00:00"/>
    <n v="2015"/>
    <s v="September"/>
    <n v="27"/>
    <x v="2"/>
    <x v="392"/>
    <x v="392"/>
    <x v="0"/>
    <s v="United States"/>
    <s v="Chicago"/>
    <s v="Illinois"/>
    <n v="60610"/>
    <x v="2"/>
    <x v="443"/>
    <x v="1"/>
    <x v="8"/>
    <x v="443"/>
    <n v="15.079999999999998"/>
    <n v="2"/>
    <n v="0.8"/>
    <n v="-22.620000000000005"/>
  </r>
  <r>
    <x v="3436"/>
    <s v="US-2015-100531"/>
    <d v="2015-09-27T00:00:00"/>
    <n v="2015"/>
    <s v="September"/>
    <n v="27"/>
    <x v="2"/>
    <x v="392"/>
    <x v="392"/>
    <x v="0"/>
    <s v="United States"/>
    <s v="Chicago"/>
    <s v="Illinois"/>
    <n v="60610"/>
    <x v="2"/>
    <x v="526"/>
    <x v="0"/>
    <x v="5"/>
    <x v="526"/>
    <n v="24.288"/>
    <n v="3"/>
    <n v="0.6"/>
    <n v="-12.751199999999997"/>
  </r>
  <r>
    <x v="3437"/>
    <s v="CA-2017-152583"/>
    <d v="2017-10-30T00:00:00"/>
    <n v="2017"/>
    <s v="Oktober"/>
    <n v="30"/>
    <x v="3"/>
    <x v="362"/>
    <x v="362"/>
    <x v="0"/>
    <s v="United States"/>
    <s v="Dallas"/>
    <s v="Texas"/>
    <n v="75217"/>
    <x v="2"/>
    <x v="526"/>
    <x v="0"/>
    <x v="5"/>
    <x v="526"/>
    <n v="16.192"/>
    <n v="2"/>
    <n v="0.6"/>
    <n v="-8.5007999999999981"/>
  </r>
  <r>
    <x v="3438"/>
    <s v="CA-2017-152583"/>
    <d v="2017-10-30T00:00:00"/>
    <n v="2017"/>
    <s v="Oktober"/>
    <n v="30"/>
    <x v="3"/>
    <x v="362"/>
    <x v="362"/>
    <x v="0"/>
    <s v="United States"/>
    <s v="Dallas"/>
    <s v="Texas"/>
    <n v="75217"/>
    <x v="2"/>
    <x v="363"/>
    <x v="0"/>
    <x v="3"/>
    <x v="363"/>
    <n v="251.00599999999997"/>
    <n v="2"/>
    <n v="0.3"/>
    <n v="-68.130199999999988"/>
  </r>
  <r>
    <x v="3439"/>
    <s v="CA-2017-152583"/>
    <d v="2017-10-30T00:00:00"/>
    <n v="2017"/>
    <s v="Oktober"/>
    <n v="30"/>
    <x v="3"/>
    <x v="362"/>
    <x v="362"/>
    <x v="0"/>
    <s v="United States"/>
    <s v="Dallas"/>
    <s v="Texas"/>
    <n v="75217"/>
    <x v="2"/>
    <x v="1011"/>
    <x v="1"/>
    <x v="4"/>
    <x v="1003"/>
    <n v="54.192"/>
    <n v="6"/>
    <n v="0.2"/>
    <n v="4.0643999999999973"/>
  </r>
  <r>
    <x v="3440"/>
    <s v="CA-2015-144099"/>
    <d v="2015-11-29T00:00:00"/>
    <n v="2015"/>
    <s v="November"/>
    <n v="29"/>
    <x v="3"/>
    <x v="285"/>
    <x v="285"/>
    <x v="2"/>
    <s v="United States"/>
    <s v="San Francisco"/>
    <s v="California"/>
    <n v="94122"/>
    <x v="1"/>
    <x v="61"/>
    <x v="1"/>
    <x v="8"/>
    <x v="61"/>
    <n v="4.3040000000000003"/>
    <n v="1"/>
    <n v="0.2"/>
    <n v="1.5602"/>
  </r>
  <r>
    <x v="3441"/>
    <s v="CA-2014-158337"/>
    <d v="2014-03-11T00:00:00"/>
    <n v="2014"/>
    <s v="Maret"/>
    <n v="11"/>
    <x v="0"/>
    <x v="567"/>
    <x v="567"/>
    <x v="0"/>
    <s v="United States"/>
    <s v="New York City"/>
    <s v="New York"/>
    <n v="10024"/>
    <x v="3"/>
    <x v="565"/>
    <x v="1"/>
    <x v="10"/>
    <x v="565"/>
    <n v="108.92"/>
    <n v="14"/>
    <n v="0"/>
    <n v="49.013999999999996"/>
  </r>
  <r>
    <x v="3442"/>
    <s v="CA-2017-168858"/>
    <d v="2017-11-19T00:00:00"/>
    <n v="2017"/>
    <s v="November"/>
    <n v="19"/>
    <x v="1"/>
    <x v="251"/>
    <x v="251"/>
    <x v="1"/>
    <s v="United States"/>
    <s v="New York City"/>
    <s v="New York"/>
    <n v="10011"/>
    <x v="3"/>
    <x v="407"/>
    <x v="1"/>
    <x v="12"/>
    <x v="153"/>
    <n v="16.740000000000002"/>
    <n v="3"/>
    <n v="0"/>
    <n v="8.370000000000001"/>
  </r>
  <r>
    <x v="3443"/>
    <s v="CA-2017-168858"/>
    <d v="2017-11-19T00:00:00"/>
    <n v="2017"/>
    <s v="November"/>
    <n v="19"/>
    <x v="1"/>
    <x v="251"/>
    <x v="251"/>
    <x v="1"/>
    <s v="United States"/>
    <s v="New York City"/>
    <s v="New York"/>
    <n v="10011"/>
    <x v="3"/>
    <x v="847"/>
    <x v="1"/>
    <x v="9"/>
    <x v="841"/>
    <n v="2504.7399999999998"/>
    <n v="7"/>
    <n v="0"/>
    <n v="626.18499999999995"/>
  </r>
  <r>
    <x v="3444"/>
    <s v="CA-2016-116344"/>
    <d v="2016-07-29T00:00:00"/>
    <n v="2016"/>
    <s v="Juli"/>
    <n v="29"/>
    <x v="1"/>
    <x v="705"/>
    <x v="705"/>
    <x v="1"/>
    <s v="United States"/>
    <s v="Philadelphia"/>
    <s v="Pennsylvania"/>
    <n v="19140"/>
    <x v="3"/>
    <x v="45"/>
    <x v="1"/>
    <x v="4"/>
    <x v="45"/>
    <n v="84.784000000000006"/>
    <n v="2"/>
    <n v="0.2"/>
    <n v="-16.956800000000005"/>
  </r>
  <r>
    <x v="3445"/>
    <s v="CA-2015-131779"/>
    <d v="2015-06-12T00:00:00"/>
    <n v="2015"/>
    <s v="Juni"/>
    <n v="12"/>
    <x v="1"/>
    <x v="97"/>
    <x v="97"/>
    <x v="0"/>
    <s v="United States"/>
    <s v="Newark"/>
    <s v="Delaware"/>
    <n v="19711"/>
    <x v="3"/>
    <x v="1198"/>
    <x v="1"/>
    <x v="4"/>
    <x v="1183"/>
    <n v="29.900000000000002"/>
    <n v="5"/>
    <n v="0"/>
    <n v="5.0829999999999975"/>
  </r>
  <r>
    <x v="3446"/>
    <s v="CA-2016-158869"/>
    <d v="2016-08-06T00:00:00"/>
    <n v="2016"/>
    <s v="Agustus"/>
    <n v="6"/>
    <x v="2"/>
    <x v="706"/>
    <x v="706"/>
    <x v="1"/>
    <s v="United States"/>
    <s v="New York City"/>
    <s v="New York"/>
    <n v="10024"/>
    <x v="3"/>
    <x v="258"/>
    <x v="1"/>
    <x v="10"/>
    <x v="33"/>
    <n v="70.88"/>
    <n v="2"/>
    <n v="0"/>
    <n v="33.313599999999994"/>
  </r>
  <r>
    <x v="3447"/>
    <s v="CA-2017-102554"/>
    <d v="2017-06-11T00:00:00"/>
    <n v="2017"/>
    <s v="Juni"/>
    <n v="11"/>
    <x v="1"/>
    <x v="607"/>
    <x v="607"/>
    <x v="2"/>
    <s v="United States"/>
    <s v="Auburn"/>
    <s v="Alabama"/>
    <n v="36830"/>
    <x v="0"/>
    <x v="868"/>
    <x v="1"/>
    <x v="6"/>
    <x v="862"/>
    <n v="3.76"/>
    <n v="2"/>
    <n v="0"/>
    <n v="1.0903999999999998"/>
  </r>
  <r>
    <x v="3448"/>
    <s v="CA-2016-162614"/>
    <d v="2016-10-07T00:00:00"/>
    <n v="2016"/>
    <s v="Oktober"/>
    <n v="7"/>
    <x v="1"/>
    <x v="621"/>
    <x v="621"/>
    <x v="0"/>
    <s v="United States"/>
    <s v="Los Angeles"/>
    <s v="California"/>
    <n v="90049"/>
    <x v="1"/>
    <x v="822"/>
    <x v="1"/>
    <x v="8"/>
    <x v="818"/>
    <n v="27.263999999999999"/>
    <n v="2"/>
    <n v="0.2"/>
    <n v="8.8607999999999976"/>
  </r>
  <r>
    <x v="3449"/>
    <s v="CA-2014-168592"/>
    <d v="2014-09-08T00:00:00"/>
    <n v="2014"/>
    <s v="September"/>
    <n v="8"/>
    <x v="1"/>
    <x v="503"/>
    <x v="503"/>
    <x v="2"/>
    <s v="United States"/>
    <s v="San Francisco"/>
    <s v="California"/>
    <n v="94110"/>
    <x v="1"/>
    <x v="1201"/>
    <x v="1"/>
    <x v="9"/>
    <x v="1186"/>
    <n v="56.65"/>
    <n v="5"/>
    <n v="0"/>
    <n v="24.359500000000004"/>
  </r>
  <r>
    <x v="3450"/>
    <s v="CA-2014-168592"/>
    <d v="2014-09-08T00:00:00"/>
    <n v="2014"/>
    <s v="September"/>
    <n v="8"/>
    <x v="1"/>
    <x v="503"/>
    <x v="503"/>
    <x v="2"/>
    <s v="United States"/>
    <s v="San Francisco"/>
    <s v="California"/>
    <n v="94110"/>
    <x v="1"/>
    <x v="328"/>
    <x v="1"/>
    <x v="4"/>
    <x v="328"/>
    <n v="14.97"/>
    <n v="1"/>
    <n v="0"/>
    <n v="4.1916000000000011"/>
  </r>
  <r>
    <x v="3451"/>
    <s v="CA-2014-168592"/>
    <d v="2014-09-08T00:00:00"/>
    <n v="2014"/>
    <s v="September"/>
    <n v="8"/>
    <x v="1"/>
    <x v="503"/>
    <x v="503"/>
    <x v="2"/>
    <s v="United States"/>
    <s v="San Francisco"/>
    <s v="California"/>
    <n v="94110"/>
    <x v="1"/>
    <x v="131"/>
    <x v="1"/>
    <x v="13"/>
    <x v="132"/>
    <n v="4.0199999999999996"/>
    <n v="2"/>
    <n v="0"/>
    <n v="1.9697999999999998"/>
  </r>
  <r>
    <x v="3452"/>
    <s v="CA-2014-157609"/>
    <d v="2014-03-16T00:00:00"/>
    <n v="2014"/>
    <s v="Maret"/>
    <n v="16"/>
    <x v="0"/>
    <x v="607"/>
    <x v="607"/>
    <x v="2"/>
    <s v="United States"/>
    <s v="Raleigh"/>
    <s v="North Carolina"/>
    <n v="27604"/>
    <x v="0"/>
    <x v="1538"/>
    <x v="2"/>
    <x v="7"/>
    <x v="1526"/>
    <n v="471.92"/>
    <n v="2"/>
    <n v="0.2"/>
    <n v="29.495000000000019"/>
  </r>
  <r>
    <x v="3453"/>
    <s v="CA-2015-153325"/>
    <d v="2015-03-01T00:00:00"/>
    <n v="2015"/>
    <s v="Maret"/>
    <n v="1"/>
    <x v="0"/>
    <x v="461"/>
    <x v="461"/>
    <x v="0"/>
    <s v="United States"/>
    <s v="Macon"/>
    <s v="Georgia"/>
    <n v="31204"/>
    <x v="0"/>
    <x v="908"/>
    <x v="1"/>
    <x v="8"/>
    <x v="900"/>
    <n v="58.72"/>
    <n v="4"/>
    <n v="0"/>
    <n v="27.011199999999999"/>
  </r>
  <r>
    <x v="3454"/>
    <s v="CA-2015-153626"/>
    <d v="2015-07-09T00:00:00"/>
    <n v="2015"/>
    <s v="Juli"/>
    <n v="9"/>
    <x v="1"/>
    <x v="12"/>
    <x v="12"/>
    <x v="0"/>
    <s v="United States"/>
    <s v="Nashville"/>
    <s v="Tennessee"/>
    <n v="37211"/>
    <x v="0"/>
    <x v="1539"/>
    <x v="1"/>
    <x v="6"/>
    <x v="1527"/>
    <n v="5.16"/>
    <n v="3"/>
    <n v="0.2"/>
    <n v="0.83849999999999936"/>
  </r>
  <r>
    <x v="3455"/>
    <s v="CA-2016-166485"/>
    <d v="2016-02-20T00:00:00"/>
    <n v="2016"/>
    <s v="Februari"/>
    <n v="20"/>
    <x v="1"/>
    <x v="117"/>
    <x v="117"/>
    <x v="0"/>
    <s v="United States"/>
    <s v="Nashville"/>
    <s v="Tennessee"/>
    <n v="37211"/>
    <x v="0"/>
    <x v="1540"/>
    <x v="1"/>
    <x v="10"/>
    <x v="1528"/>
    <n v="16.496000000000002"/>
    <n v="2"/>
    <n v="0.2"/>
    <n v="5.5673999999999992"/>
  </r>
  <r>
    <x v="3456"/>
    <s v="CA-2017-136448"/>
    <d v="2017-09-16T00:00:00"/>
    <n v="2017"/>
    <s v="September"/>
    <n v="16"/>
    <x v="2"/>
    <x v="548"/>
    <x v="548"/>
    <x v="0"/>
    <s v="United States"/>
    <s v="Philadelphia"/>
    <s v="Pennsylvania"/>
    <n v="19143"/>
    <x v="3"/>
    <x v="1016"/>
    <x v="2"/>
    <x v="11"/>
    <x v="1007"/>
    <n v="71.975999999999999"/>
    <n v="3"/>
    <n v="0.2"/>
    <n v="19.793400000000005"/>
  </r>
  <r>
    <x v="3457"/>
    <s v="CA-2017-136448"/>
    <d v="2017-09-16T00:00:00"/>
    <n v="2017"/>
    <s v="September"/>
    <n v="16"/>
    <x v="2"/>
    <x v="548"/>
    <x v="548"/>
    <x v="0"/>
    <s v="United States"/>
    <s v="Philadelphia"/>
    <s v="Pennsylvania"/>
    <n v="19143"/>
    <x v="3"/>
    <x v="1441"/>
    <x v="0"/>
    <x v="5"/>
    <x v="1429"/>
    <n v="22.512000000000004"/>
    <n v="3"/>
    <n v="0.2"/>
    <n v="2.2511999999999999"/>
  </r>
  <r>
    <x v="3458"/>
    <s v="CA-2017-136448"/>
    <d v="2017-09-16T00:00:00"/>
    <n v="2017"/>
    <s v="September"/>
    <n v="16"/>
    <x v="2"/>
    <x v="548"/>
    <x v="548"/>
    <x v="0"/>
    <s v="United States"/>
    <s v="Philadelphia"/>
    <s v="Pennsylvania"/>
    <n v="19143"/>
    <x v="3"/>
    <x v="1212"/>
    <x v="1"/>
    <x v="8"/>
    <x v="1197"/>
    <n v="3.4440000000000008"/>
    <n v="2"/>
    <n v="0.7"/>
    <n v="-2.7551999999999994"/>
  </r>
  <r>
    <x v="3459"/>
    <s v="CA-2017-136448"/>
    <d v="2017-09-16T00:00:00"/>
    <n v="2017"/>
    <s v="September"/>
    <n v="16"/>
    <x v="2"/>
    <x v="548"/>
    <x v="548"/>
    <x v="0"/>
    <s v="United States"/>
    <s v="Philadelphia"/>
    <s v="Pennsylvania"/>
    <n v="19143"/>
    <x v="3"/>
    <x v="1176"/>
    <x v="1"/>
    <x v="8"/>
    <x v="1162"/>
    <n v="538.19400000000007"/>
    <n v="2"/>
    <n v="0.7"/>
    <n v="-412.61539999999991"/>
  </r>
  <r>
    <x v="3460"/>
    <s v="CA-2017-136448"/>
    <d v="2017-09-16T00:00:00"/>
    <n v="2017"/>
    <s v="September"/>
    <n v="16"/>
    <x v="2"/>
    <x v="548"/>
    <x v="548"/>
    <x v="0"/>
    <s v="United States"/>
    <s v="Philadelphia"/>
    <s v="Pennsylvania"/>
    <n v="19143"/>
    <x v="3"/>
    <x v="246"/>
    <x v="2"/>
    <x v="11"/>
    <x v="247"/>
    <n v="47.984000000000002"/>
    <n v="2"/>
    <n v="0.2"/>
    <n v="14.395200000000004"/>
  </r>
  <r>
    <x v="3461"/>
    <s v="CA-2017-114258"/>
    <d v="2017-11-05T00:00:00"/>
    <n v="2017"/>
    <s v="November"/>
    <n v="5"/>
    <x v="0"/>
    <x v="605"/>
    <x v="605"/>
    <x v="1"/>
    <s v="United States"/>
    <s v="Dallas"/>
    <s v="Texas"/>
    <n v="75081"/>
    <x v="2"/>
    <x v="348"/>
    <x v="2"/>
    <x v="7"/>
    <x v="348"/>
    <n v="492.76800000000003"/>
    <n v="4"/>
    <n v="0.2"/>
    <n v="55.436399999999935"/>
  </r>
  <r>
    <x v="3462"/>
    <s v="CA-2015-152611"/>
    <d v="2015-02-20T00:00:00"/>
    <n v="2015"/>
    <s v="Februari"/>
    <n v="20"/>
    <x v="0"/>
    <x v="567"/>
    <x v="567"/>
    <x v="0"/>
    <s v="United States"/>
    <s v="Perth Amboy"/>
    <s v="New Jersey"/>
    <n v="8861"/>
    <x v="3"/>
    <x v="894"/>
    <x v="1"/>
    <x v="6"/>
    <x v="887"/>
    <n v="286.78999999999996"/>
    <n v="7"/>
    <n v="0"/>
    <n v="74.565400000000011"/>
  </r>
  <r>
    <x v="3463"/>
    <s v="CA-2016-165470"/>
    <d v="2016-11-25T00:00:00"/>
    <n v="2016"/>
    <s v="November"/>
    <n v="25"/>
    <x v="1"/>
    <x v="707"/>
    <x v="707"/>
    <x v="2"/>
    <s v="United States"/>
    <s v="Jacksonville"/>
    <s v="Florida"/>
    <n v="32216"/>
    <x v="0"/>
    <x v="69"/>
    <x v="1"/>
    <x v="10"/>
    <x v="69"/>
    <n v="5.08"/>
    <n v="1"/>
    <n v="0.2"/>
    <n v="1.6509999999999998"/>
  </r>
  <r>
    <x v="3464"/>
    <s v="CA-2017-128699"/>
    <d v="2017-12-03T00:00:00"/>
    <n v="2017"/>
    <s v="Desember"/>
    <n v="3"/>
    <x v="0"/>
    <x v="444"/>
    <x v="444"/>
    <x v="0"/>
    <s v="United States"/>
    <s v="Jacksonville"/>
    <s v="Florida"/>
    <n v="32216"/>
    <x v="0"/>
    <x v="876"/>
    <x v="2"/>
    <x v="11"/>
    <x v="870"/>
    <n v="47.992000000000004"/>
    <n v="1"/>
    <n v="0.2"/>
    <n v="7.198799999999995"/>
  </r>
  <r>
    <x v="3465"/>
    <s v="US-2015-147242"/>
    <d v="2015-09-10T00:00:00"/>
    <n v="2015"/>
    <s v="September"/>
    <n v="10"/>
    <x v="1"/>
    <x v="553"/>
    <x v="553"/>
    <x v="1"/>
    <s v="United States"/>
    <s v="Revere"/>
    <s v="Massachusetts"/>
    <n v="2151"/>
    <x v="3"/>
    <x v="1271"/>
    <x v="1"/>
    <x v="9"/>
    <x v="1256"/>
    <n v="61.96"/>
    <n v="2"/>
    <n v="0"/>
    <n v="16.1096"/>
  </r>
  <r>
    <x v="3466"/>
    <s v="US-2015-147242"/>
    <d v="2015-09-10T00:00:00"/>
    <n v="2015"/>
    <s v="September"/>
    <n v="10"/>
    <x v="1"/>
    <x v="553"/>
    <x v="553"/>
    <x v="1"/>
    <s v="United States"/>
    <s v="Revere"/>
    <s v="Massachusetts"/>
    <n v="2151"/>
    <x v="3"/>
    <x v="199"/>
    <x v="0"/>
    <x v="0"/>
    <x v="200"/>
    <n v="361.96"/>
    <n v="2"/>
    <n v="0"/>
    <n v="83.25079999999997"/>
  </r>
  <r>
    <x v="3467"/>
    <s v="US-2015-147242"/>
    <d v="2015-09-10T00:00:00"/>
    <n v="2015"/>
    <s v="September"/>
    <n v="10"/>
    <x v="1"/>
    <x v="553"/>
    <x v="553"/>
    <x v="1"/>
    <s v="United States"/>
    <s v="Revere"/>
    <s v="Massachusetts"/>
    <n v="2151"/>
    <x v="3"/>
    <x v="334"/>
    <x v="1"/>
    <x v="10"/>
    <x v="334"/>
    <n v="278.82"/>
    <n v="9"/>
    <n v="0"/>
    <n v="125.46899999999999"/>
  </r>
  <r>
    <x v="3468"/>
    <s v="CA-2016-146143"/>
    <d v="2016-12-14T00:00:00"/>
    <n v="2016"/>
    <s v="Desember"/>
    <n v="14"/>
    <x v="1"/>
    <x v="266"/>
    <x v="266"/>
    <x v="0"/>
    <s v="United States"/>
    <s v="Jackson"/>
    <s v="Mississippi"/>
    <n v="39212"/>
    <x v="0"/>
    <x v="1380"/>
    <x v="0"/>
    <x v="5"/>
    <x v="1365"/>
    <n v="133.38"/>
    <n v="6"/>
    <n v="0"/>
    <n v="58.687200000000011"/>
  </r>
  <r>
    <x v="3469"/>
    <s v="CA-2015-100888"/>
    <d v="2015-04-06T00:00:00"/>
    <n v="2015"/>
    <s v="April"/>
    <n v="6"/>
    <x v="1"/>
    <x v="708"/>
    <x v="708"/>
    <x v="0"/>
    <s v="United States"/>
    <s v="Jacksonville"/>
    <s v="North Carolina"/>
    <n v="28540"/>
    <x v="0"/>
    <x v="681"/>
    <x v="1"/>
    <x v="10"/>
    <x v="681"/>
    <n v="47.952000000000005"/>
    <n v="3"/>
    <n v="0.2"/>
    <n v="16.183799999999998"/>
  </r>
  <r>
    <x v="3470"/>
    <s v="US-2016-150035"/>
    <d v="2016-12-01T00:00:00"/>
    <n v="2016"/>
    <s v="Desember"/>
    <n v="1"/>
    <x v="1"/>
    <x v="488"/>
    <x v="488"/>
    <x v="0"/>
    <s v="United States"/>
    <s v="San Francisco"/>
    <s v="California"/>
    <n v="94122"/>
    <x v="1"/>
    <x v="904"/>
    <x v="0"/>
    <x v="5"/>
    <x v="896"/>
    <n v="16.739999999999998"/>
    <n v="2"/>
    <n v="0"/>
    <n v="4.3523999999999994"/>
  </r>
  <r>
    <x v="3471"/>
    <s v="CA-2017-122644"/>
    <d v="2017-11-12T00:00:00"/>
    <n v="2017"/>
    <s v="November"/>
    <n v="12"/>
    <x v="1"/>
    <x v="245"/>
    <x v="245"/>
    <x v="1"/>
    <s v="United States"/>
    <s v="Columbus"/>
    <s v="Ohio"/>
    <n v="43229"/>
    <x v="3"/>
    <x v="987"/>
    <x v="1"/>
    <x v="10"/>
    <x v="980"/>
    <n v="10.848000000000001"/>
    <n v="2"/>
    <n v="0.2"/>
    <n v="3.5255999999999994"/>
  </r>
  <r>
    <x v="3472"/>
    <s v="CA-2017-122644"/>
    <d v="2017-11-12T00:00:00"/>
    <n v="2017"/>
    <s v="November"/>
    <n v="12"/>
    <x v="1"/>
    <x v="245"/>
    <x v="245"/>
    <x v="1"/>
    <s v="United States"/>
    <s v="Columbus"/>
    <s v="Ohio"/>
    <n v="43229"/>
    <x v="3"/>
    <x v="567"/>
    <x v="2"/>
    <x v="11"/>
    <x v="567"/>
    <n v="18.544"/>
    <n v="2"/>
    <n v="0.2"/>
    <n v="3.0133999999999981"/>
  </r>
  <r>
    <x v="3473"/>
    <s v="CA-2017-111815"/>
    <d v="2017-03-03T00:00:00"/>
    <n v="2017"/>
    <s v="Maret"/>
    <n v="3"/>
    <x v="1"/>
    <x v="212"/>
    <x v="212"/>
    <x v="0"/>
    <s v="United States"/>
    <s v="Dearborn Heights"/>
    <s v="Michigan"/>
    <n v="48127"/>
    <x v="2"/>
    <x v="323"/>
    <x v="0"/>
    <x v="1"/>
    <x v="323"/>
    <n v="180.98"/>
    <n v="1"/>
    <n v="0"/>
    <n v="47.0548"/>
  </r>
  <r>
    <x v="3474"/>
    <s v="CA-2017-111815"/>
    <d v="2017-03-03T00:00:00"/>
    <n v="2017"/>
    <s v="Maret"/>
    <n v="3"/>
    <x v="1"/>
    <x v="212"/>
    <x v="212"/>
    <x v="0"/>
    <s v="United States"/>
    <s v="Dearborn Heights"/>
    <s v="Michigan"/>
    <n v="48127"/>
    <x v="2"/>
    <x v="1135"/>
    <x v="2"/>
    <x v="11"/>
    <x v="1123"/>
    <n v="99.98"/>
    <n v="2"/>
    <n v="0"/>
    <n v="42.991400000000006"/>
  </r>
  <r>
    <x v="3475"/>
    <s v="CA-2016-144911"/>
    <d v="2016-11-27T00:00:00"/>
    <n v="2016"/>
    <s v="November"/>
    <n v="27"/>
    <x v="2"/>
    <x v="338"/>
    <x v="338"/>
    <x v="1"/>
    <s v="United States"/>
    <s v="Overland Park"/>
    <s v="Kansas"/>
    <n v="66212"/>
    <x v="2"/>
    <x v="60"/>
    <x v="2"/>
    <x v="11"/>
    <x v="60"/>
    <n v="34.950000000000003"/>
    <n v="5"/>
    <n v="0"/>
    <n v="15.378000000000004"/>
  </r>
  <r>
    <x v="3476"/>
    <s v="CA-2016-144911"/>
    <d v="2016-11-27T00:00:00"/>
    <n v="2016"/>
    <s v="November"/>
    <n v="27"/>
    <x v="2"/>
    <x v="338"/>
    <x v="338"/>
    <x v="1"/>
    <s v="United States"/>
    <s v="Overland Park"/>
    <s v="Kansas"/>
    <n v="66212"/>
    <x v="2"/>
    <x v="999"/>
    <x v="1"/>
    <x v="8"/>
    <x v="991"/>
    <n v="152"/>
    <n v="5"/>
    <n v="0"/>
    <n v="69.919999999999987"/>
  </r>
  <r>
    <x v="3477"/>
    <s v="CA-2014-143385"/>
    <d v="2014-08-31T00:00:00"/>
    <n v="2014"/>
    <s v="Agustus"/>
    <n v="31"/>
    <x v="1"/>
    <x v="81"/>
    <x v="81"/>
    <x v="0"/>
    <s v="United States"/>
    <s v="Santa Fe"/>
    <s v="New Mexico"/>
    <n v="87505"/>
    <x v="1"/>
    <x v="1386"/>
    <x v="2"/>
    <x v="11"/>
    <x v="1372"/>
    <n v="92.52"/>
    <n v="9"/>
    <n v="0"/>
    <n v="18.503999999999991"/>
  </r>
  <r>
    <x v="3478"/>
    <s v="CA-2016-131289"/>
    <d v="2016-12-08T00:00:00"/>
    <n v="2016"/>
    <s v="Desember"/>
    <n v="8"/>
    <x v="1"/>
    <x v="407"/>
    <x v="407"/>
    <x v="1"/>
    <s v="United States"/>
    <s v="San Francisco"/>
    <s v="California"/>
    <n v="94110"/>
    <x v="1"/>
    <x v="18"/>
    <x v="1"/>
    <x v="6"/>
    <x v="18"/>
    <n v="8.56"/>
    <n v="2"/>
    <n v="0"/>
    <n v="2.4823999999999993"/>
  </r>
  <r>
    <x v="3479"/>
    <s v="CA-2016-131289"/>
    <d v="2016-12-08T00:00:00"/>
    <n v="2016"/>
    <s v="Desember"/>
    <n v="8"/>
    <x v="1"/>
    <x v="407"/>
    <x v="407"/>
    <x v="1"/>
    <s v="United States"/>
    <s v="San Francisco"/>
    <s v="California"/>
    <n v="94110"/>
    <x v="1"/>
    <x v="1541"/>
    <x v="1"/>
    <x v="10"/>
    <x v="1529"/>
    <n v="45.36"/>
    <n v="7"/>
    <n v="0"/>
    <n v="21.772800000000004"/>
  </r>
  <r>
    <x v="3480"/>
    <s v="CA-2016-131289"/>
    <d v="2016-12-08T00:00:00"/>
    <n v="2016"/>
    <s v="Desember"/>
    <n v="8"/>
    <x v="1"/>
    <x v="407"/>
    <x v="407"/>
    <x v="1"/>
    <s v="United States"/>
    <s v="San Francisco"/>
    <s v="California"/>
    <n v="94110"/>
    <x v="1"/>
    <x v="1234"/>
    <x v="0"/>
    <x v="3"/>
    <x v="1217"/>
    <n v="1421.6640000000002"/>
    <n v="6"/>
    <n v="0.2"/>
    <n v="-195.47879999999998"/>
  </r>
  <r>
    <x v="3481"/>
    <s v="CA-2014-124023"/>
    <d v="2014-04-07T00:00:00"/>
    <n v="2014"/>
    <s v="April"/>
    <n v="7"/>
    <x v="2"/>
    <x v="307"/>
    <x v="307"/>
    <x v="0"/>
    <s v="United States"/>
    <s v="Mobile"/>
    <s v="Alabama"/>
    <n v="36608"/>
    <x v="0"/>
    <x v="1073"/>
    <x v="0"/>
    <x v="5"/>
    <x v="1063"/>
    <n v="8.9600000000000009"/>
    <n v="2"/>
    <n v="0"/>
    <n v="2.7775999999999996"/>
  </r>
  <r>
    <x v="3482"/>
    <s v="CA-2014-124688"/>
    <d v="2014-08-27T00:00:00"/>
    <n v="2014"/>
    <s v="Agustus"/>
    <n v="27"/>
    <x v="2"/>
    <x v="566"/>
    <x v="566"/>
    <x v="1"/>
    <s v="United States"/>
    <s v="Springfield"/>
    <s v="Virginia"/>
    <n v="22153"/>
    <x v="0"/>
    <x v="1133"/>
    <x v="2"/>
    <x v="7"/>
    <x v="1121"/>
    <n v="579.94999999999993"/>
    <n v="5"/>
    <n v="0"/>
    <n v="168.18549999999993"/>
  </r>
  <r>
    <x v="3483"/>
    <s v="CA-2014-124688"/>
    <d v="2014-08-27T00:00:00"/>
    <n v="2014"/>
    <s v="Agustus"/>
    <n v="27"/>
    <x v="2"/>
    <x v="566"/>
    <x v="566"/>
    <x v="1"/>
    <s v="United States"/>
    <s v="Springfield"/>
    <s v="Virginia"/>
    <n v="22153"/>
    <x v="0"/>
    <x v="1027"/>
    <x v="0"/>
    <x v="5"/>
    <x v="1018"/>
    <n v="29.12"/>
    <n v="4"/>
    <n v="0"/>
    <n v="12.521600000000003"/>
  </r>
  <r>
    <x v="3484"/>
    <s v="CA-2014-124688"/>
    <d v="2014-08-27T00:00:00"/>
    <n v="2014"/>
    <s v="Agustus"/>
    <n v="27"/>
    <x v="2"/>
    <x v="566"/>
    <x v="566"/>
    <x v="1"/>
    <s v="United States"/>
    <s v="Springfield"/>
    <s v="Virginia"/>
    <n v="22153"/>
    <x v="0"/>
    <x v="1382"/>
    <x v="0"/>
    <x v="3"/>
    <x v="1367"/>
    <n v="1202.94"/>
    <n v="3"/>
    <n v="0"/>
    <n v="300.73500000000001"/>
  </r>
  <r>
    <x v="3485"/>
    <s v="CA-2016-151169"/>
    <d v="2016-10-21T00:00:00"/>
    <n v="2016"/>
    <s v="Oktober"/>
    <n v="21"/>
    <x v="1"/>
    <x v="501"/>
    <x v="501"/>
    <x v="1"/>
    <s v="United States"/>
    <s v="Newark"/>
    <s v="Delaware"/>
    <n v="19711"/>
    <x v="3"/>
    <x v="922"/>
    <x v="1"/>
    <x v="8"/>
    <x v="914"/>
    <n v="7.92"/>
    <n v="4"/>
    <n v="0"/>
    <n v="3.5640000000000001"/>
  </r>
  <r>
    <x v="3486"/>
    <s v="US-2016-134761"/>
    <d v="2016-11-30T00:00:00"/>
    <n v="2016"/>
    <s v="November"/>
    <n v="30"/>
    <x v="3"/>
    <x v="203"/>
    <x v="203"/>
    <x v="0"/>
    <s v="United States"/>
    <s v="Hickory"/>
    <s v="North Carolina"/>
    <n v="28601"/>
    <x v="0"/>
    <x v="1409"/>
    <x v="2"/>
    <x v="7"/>
    <x v="1396"/>
    <n v="36.192"/>
    <n v="1"/>
    <n v="0.2"/>
    <n v="2.7143999999999995"/>
  </r>
  <r>
    <x v="3487"/>
    <s v="CA-2017-120705"/>
    <d v="2017-09-05T00:00:00"/>
    <n v="2017"/>
    <s v="September"/>
    <n v="5"/>
    <x v="1"/>
    <x v="675"/>
    <x v="675"/>
    <x v="2"/>
    <s v="United States"/>
    <s v="Fort Lauderdale"/>
    <s v="Florida"/>
    <n v="33311"/>
    <x v="0"/>
    <x v="196"/>
    <x v="1"/>
    <x v="4"/>
    <x v="197"/>
    <n v="147.184"/>
    <n v="2"/>
    <n v="0.2"/>
    <n v="-29.436800000000012"/>
  </r>
  <r>
    <x v="3488"/>
    <s v="CA-2015-157322"/>
    <d v="2015-07-02T00:00:00"/>
    <n v="2015"/>
    <s v="Juli"/>
    <n v="2"/>
    <x v="1"/>
    <x v="584"/>
    <x v="584"/>
    <x v="0"/>
    <s v="United States"/>
    <s v="Carol Stream"/>
    <s v="Illinois"/>
    <n v="60188"/>
    <x v="2"/>
    <x v="284"/>
    <x v="0"/>
    <x v="1"/>
    <x v="284"/>
    <n v="408.42200000000003"/>
    <n v="2"/>
    <n v="0.3"/>
    <n v="-5.8346000000000231"/>
  </r>
  <r>
    <x v="3489"/>
    <s v="CA-2015-157322"/>
    <d v="2015-07-02T00:00:00"/>
    <n v="2015"/>
    <s v="Juli"/>
    <n v="2"/>
    <x v="1"/>
    <x v="584"/>
    <x v="584"/>
    <x v="0"/>
    <s v="United States"/>
    <s v="Carol Stream"/>
    <s v="Illinois"/>
    <n v="60188"/>
    <x v="2"/>
    <x v="1209"/>
    <x v="0"/>
    <x v="1"/>
    <x v="1194"/>
    <n v="382.11599999999999"/>
    <n v="6"/>
    <n v="0.3"/>
    <n v="-92.799600000000027"/>
  </r>
  <r>
    <x v="3490"/>
    <s v="CA-2015-157322"/>
    <d v="2015-07-02T00:00:00"/>
    <n v="2015"/>
    <s v="Juli"/>
    <n v="2"/>
    <x v="1"/>
    <x v="584"/>
    <x v="584"/>
    <x v="0"/>
    <s v="United States"/>
    <s v="Carol Stream"/>
    <s v="Illinois"/>
    <n v="60188"/>
    <x v="2"/>
    <x v="456"/>
    <x v="1"/>
    <x v="4"/>
    <x v="457"/>
    <n v="68.599999999999994"/>
    <n v="5"/>
    <n v="0.2"/>
    <n v="6.0024999999999977"/>
  </r>
  <r>
    <x v="3491"/>
    <s v="CA-2015-157322"/>
    <d v="2015-07-02T00:00:00"/>
    <n v="2015"/>
    <s v="Juli"/>
    <n v="2"/>
    <x v="1"/>
    <x v="584"/>
    <x v="584"/>
    <x v="0"/>
    <s v="United States"/>
    <s v="Carol Stream"/>
    <s v="Illinois"/>
    <n v="60188"/>
    <x v="2"/>
    <x v="245"/>
    <x v="1"/>
    <x v="4"/>
    <x v="246"/>
    <n v="435.50400000000002"/>
    <n v="3"/>
    <n v="0.2"/>
    <n v="48.994199999999921"/>
  </r>
  <r>
    <x v="3492"/>
    <s v="CA-2015-157322"/>
    <d v="2015-07-02T00:00:00"/>
    <n v="2015"/>
    <s v="Juli"/>
    <n v="2"/>
    <x v="1"/>
    <x v="584"/>
    <x v="584"/>
    <x v="0"/>
    <s v="United States"/>
    <s v="Carol Stream"/>
    <s v="Illinois"/>
    <n v="60188"/>
    <x v="2"/>
    <x v="161"/>
    <x v="1"/>
    <x v="10"/>
    <x v="162"/>
    <n v="11.168000000000001"/>
    <n v="2"/>
    <n v="0.2"/>
    <n v="3.7692000000000001"/>
  </r>
  <r>
    <x v="3493"/>
    <s v="CA-2017-142034"/>
    <d v="2017-09-24T00:00:00"/>
    <n v="2017"/>
    <s v="September"/>
    <n v="24"/>
    <x v="1"/>
    <x v="208"/>
    <x v="208"/>
    <x v="1"/>
    <s v="United States"/>
    <s v="Saint Cloud"/>
    <s v="Minnesota"/>
    <n v="56301"/>
    <x v="2"/>
    <x v="1542"/>
    <x v="2"/>
    <x v="11"/>
    <x v="1530"/>
    <n v="72"/>
    <n v="4"/>
    <n v="0"/>
    <n v="12.959999999999994"/>
  </r>
  <r>
    <x v="3494"/>
    <s v="CA-2017-142034"/>
    <d v="2017-09-24T00:00:00"/>
    <n v="2017"/>
    <s v="September"/>
    <n v="24"/>
    <x v="1"/>
    <x v="208"/>
    <x v="208"/>
    <x v="1"/>
    <s v="United States"/>
    <s v="Saint Cloud"/>
    <s v="Minnesota"/>
    <n v="56301"/>
    <x v="2"/>
    <x v="1543"/>
    <x v="2"/>
    <x v="11"/>
    <x v="1531"/>
    <n v="655.90000000000009"/>
    <n v="5"/>
    <n v="0"/>
    <n v="275.47800000000001"/>
  </r>
  <r>
    <x v="3495"/>
    <s v="CA-2017-142034"/>
    <d v="2017-09-24T00:00:00"/>
    <n v="2017"/>
    <s v="September"/>
    <n v="24"/>
    <x v="1"/>
    <x v="208"/>
    <x v="208"/>
    <x v="1"/>
    <s v="United States"/>
    <s v="Saint Cloud"/>
    <s v="Minnesota"/>
    <n v="56301"/>
    <x v="2"/>
    <x v="662"/>
    <x v="0"/>
    <x v="1"/>
    <x v="662"/>
    <n v="603.91999999999996"/>
    <n v="4"/>
    <n v="0"/>
    <n v="181.17599999999993"/>
  </r>
  <r>
    <x v="3496"/>
    <s v="CA-2016-107328"/>
    <d v="2016-08-08T00:00:00"/>
    <n v="2016"/>
    <s v="Agustus"/>
    <n v="8"/>
    <x v="1"/>
    <x v="402"/>
    <x v="402"/>
    <x v="2"/>
    <s v="United States"/>
    <s v="Los Angeles"/>
    <s v="California"/>
    <n v="90036"/>
    <x v="1"/>
    <x v="855"/>
    <x v="0"/>
    <x v="3"/>
    <x v="848"/>
    <n v="513.024"/>
    <n v="2"/>
    <n v="0.2"/>
    <n v="12.82559999999998"/>
  </r>
  <r>
    <x v="3497"/>
    <s v="CA-2016-107328"/>
    <d v="2016-08-08T00:00:00"/>
    <n v="2016"/>
    <s v="Agustus"/>
    <n v="8"/>
    <x v="1"/>
    <x v="402"/>
    <x v="402"/>
    <x v="2"/>
    <s v="United States"/>
    <s v="Los Angeles"/>
    <s v="California"/>
    <n v="90036"/>
    <x v="1"/>
    <x v="723"/>
    <x v="1"/>
    <x v="9"/>
    <x v="722"/>
    <n v="487.91999999999996"/>
    <n v="6"/>
    <n v="0"/>
    <n v="136.61759999999998"/>
  </r>
  <r>
    <x v="3498"/>
    <s v="CA-2016-107328"/>
    <d v="2016-08-08T00:00:00"/>
    <n v="2016"/>
    <s v="Agustus"/>
    <n v="8"/>
    <x v="1"/>
    <x v="402"/>
    <x v="402"/>
    <x v="2"/>
    <s v="United States"/>
    <s v="Los Angeles"/>
    <s v="California"/>
    <n v="90036"/>
    <x v="1"/>
    <x v="315"/>
    <x v="1"/>
    <x v="8"/>
    <x v="315"/>
    <n v="15.24"/>
    <n v="5"/>
    <n v="0.2"/>
    <n v="5.3339999999999996"/>
  </r>
  <r>
    <x v="3499"/>
    <s v="CA-2016-108616"/>
    <d v="2016-09-29T00:00:00"/>
    <n v="2016"/>
    <s v="September"/>
    <n v="29"/>
    <x v="1"/>
    <x v="300"/>
    <x v="300"/>
    <x v="0"/>
    <s v="United States"/>
    <s v="Mobile"/>
    <s v="Alabama"/>
    <n v="36608"/>
    <x v="0"/>
    <x v="1509"/>
    <x v="2"/>
    <x v="11"/>
    <x v="1496"/>
    <n v="209.96999999999997"/>
    <n v="3"/>
    <n v="0"/>
    <n v="71.389799999999994"/>
  </r>
  <r>
    <x v="3500"/>
    <s v="CA-2016-108616"/>
    <d v="2016-09-29T00:00:00"/>
    <n v="2016"/>
    <s v="September"/>
    <n v="29"/>
    <x v="1"/>
    <x v="300"/>
    <x v="300"/>
    <x v="0"/>
    <s v="United States"/>
    <s v="Mobile"/>
    <s v="Alabama"/>
    <n v="36608"/>
    <x v="0"/>
    <x v="542"/>
    <x v="1"/>
    <x v="8"/>
    <x v="542"/>
    <n v="62.94"/>
    <n v="3"/>
    <n v="0"/>
    <n v="30.211199999999998"/>
  </r>
  <r>
    <x v="3501"/>
    <s v="CA-2016-108616"/>
    <d v="2016-09-29T00:00:00"/>
    <n v="2016"/>
    <s v="September"/>
    <n v="29"/>
    <x v="1"/>
    <x v="300"/>
    <x v="300"/>
    <x v="0"/>
    <s v="United States"/>
    <s v="Mobile"/>
    <s v="Alabama"/>
    <n v="36608"/>
    <x v="0"/>
    <x v="130"/>
    <x v="1"/>
    <x v="6"/>
    <x v="131"/>
    <n v="25.919999999999998"/>
    <n v="9"/>
    <n v="0"/>
    <n v="7.7759999999999989"/>
  </r>
  <r>
    <x v="3502"/>
    <s v="CA-2017-125115"/>
    <d v="2017-04-10T00:00:00"/>
    <n v="2017"/>
    <s v="April"/>
    <n v="10"/>
    <x v="3"/>
    <x v="709"/>
    <x v="709"/>
    <x v="0"/>
    <s v="United States"/>
    <s v="Austin"/>
    <s v="Texas"/>
    <n v="78745"/>
    <x v="2"/>
    <x v="511"/>
    <x v="1"/>
    <x v="10"/>
    <x v="511"/>
    <n v="10.368000000000002"/>
    <n v="2"/>
    <n v="0.2"/>
    <n v="3.6288"/>
  </r>
  <r>
    <x v="3503"/>
    <s v="CA-2017-125115"/>
    <d v="2017-04-10T00:00:00"/>
    <n v="2017"/>
    <s v="April"/>
    <n v="10"/>
    <x v="3"/>
    <x v="709"/>
    <x v="709"/>
    <x v="0"/>
    <s v="United States"/>
    <s v="Austin"/>
    <s v="Texas"/>
    <n v="78745"/>
    <x v="2"/>
    <x v="685"/>
    <x v="2"/>
    <x v="11"/>
    <x v="685"/>
    <n v="95.736000000000004"/>
    <n v="3"/>
    <n v="0.2"/>
    <n v="20.343900000000001"/>
  </r>
  <r>
    <x v="3504"/>
    <s v="CA-2016-150945"/>
    <d v="2016-12-18T00:00:00"/>
    <n v="2016"/>
    <s v="Desember"/>
    <n v="18"/>
    <x v="0"/>
    <x v="451"/>
    <x v="451"/>
    <x v="2"/>
    <s v="United States"/>
    <s v="New York City"/>
    <s v="New York"/>
    <n v="10009"/>
    <x v="3"/>
    <x v="906"/>
    <x v="1"/>
    <x v="4"/>
    <x v="898"/>
    <n v="900.08"/>
    <n v="4"/>
    <n v="0"/>
    <n v="117.0104"/>
  </r>
  <r>
    <x v="3505"/>
    <s v="CA-2014-166863"/>
    <d v="2014-06-20T00:00:00"/>
    <n v="2014"/>
    <s v="Juni"/>
    <n v="20"/>
    <x v="1"/>
    <x v="710"/>
    <x v="710"/>
    <x v="0"/>
    <s v="United States"/>
    <s v="Plano"/>
    <s v="Texas"/>
    <n v="75023"/>
    <x v="2"/>
    <x v="1370"/>
    <x v="2"/>
    <x v="7"/>
    <x v="1355"/>
    <n v="201.584"/>
    <n v="2"/>
    <n v="0.2"/>
    <n v="20.158400000000015"/>
  </r>
  <r>
    <x v="3506"/>
    <s v="CA-2014-166863"/>
    <d v="2014-06-20T00:00:00"/>
    <n v="2014"/>
    <s v="Juni"/>
    <n v="20"/>
    <x v="1"/>
    <x v="710"/>
    <x v="710"/>
    <x v="0"/>
    <s v="United States"/>
    <s v="Plano"/>
    <s v="Texas"/>
    <n v="75023"/>
    <x v="2"/>
    <x v="15"/>
    <x v="1"/>
    <x v="8"/>
    <x v="15"/>
    <n v="3.3919999999999995"/>
    <n v="4"/>
    <n v="0.8"/>
    <n v="-5.088000000000001"/>
  </r>
  <r>
    <x v="3507"/>
    <s v="CA-2014-166863"/>
    <d v="2014-06-20T00:00:00"/>
    <n v="2014"/>
    <s v="Juni"/>
    <n v="20"/>
    <x v="1"/>
    <x v="710"/>
    <x v="710"/>
    <x v="0"/>
    <s v="United States"/>
    <s v="Plano"/>
    <s v="Texas"/>
    <n v="75023"/>
    <x v="2"/>
    <x v="1544"/>
    <x v="0"/>
    <x v="0"/>
    <x v="1532"/>
    <n v="193.06559999999999"/>
    <n v="4"/>
    <n v="0.32"/>
    <n v="-19.874399999999994"/>
  </r>
  <r>
    <x v="3508"/>
    <s v="CA-2014-166863"/>
    <d v="2014-06-20T00:00:00"/>
    <n v="2014"/>
    <s v="Juni"/>
    <n v="20"/>
    <x v="1"/>
    <x v="710"/>
    <x v="710"/>
    <x v="0"/>
    <s v="United States"/>
    <s v="Plano"/>
    <s v="Texas"/>
    <n v="75023"/>
    <x v="2"/>
    <x v="778"/>
    <x v="1"/>
    <x v="10"/>
    <x v="777"/>
    <n v="15.552000000000003"/>
    <n v="3"/>
    <n v="0.2"/>
    <n v="5.4432"/>
  </r>
  <r>
    <x v="3509"/>
    <s v="CA-2014-166863"/>
    <d v="2014-06-20T00:00:00"/>
    <n v="2014"/>
    <s v="Juni"/>
    <n v="20"/>
    <x v="1"/>
    <x v="710"/>
    <x v="710"/>
    <x v="0"/>
    <s v="United States"/>
    <s v="Plano"/>
    <s v="Texas"/>
    <n v="75023"/>
    <x v="2"/>
    <x v="57"/>
    <x v="1"/>
    <x v="10"/>
    <x v="57"/>
    <n v="11.648000000000001"/>
    <n v="2"/>
    <n v="0.2"/>
    <n v="4.0768000000000004"/>
  </r>
  <r>
    <x v="3510"/>
    <s v="CA-2014-166863"/>
    <d v="2014-06-20T00:00:00"/>
    <n v="2014"/>
    <s v="Juni"/>
    <n v="20"/>
    <x v="1"/>
    <x v="710"/>
    <x v="710"/>
    <x v="0"/>
    <s v="United States"/>
    <s v="Plano"/>
    <s v="Texas"/>
    <n v="75023"/>
    <x v="2"/>
    <x v="1491"/>
    <x v="2"/>
    <x v="15"/>
    <x v="1478"/>
    <n v="418.8"/>
    <n v="2"/>
    <n v="0.4"/>
    <n v="-97.71999999999997"/>
  </r>
  <r>
    <x v="3511"/>
    <s v="CA-2014-166863"/>
    <d v="2014-06-20T00:00:00"/>
    <n v="2014"/>
    <s v="Juni"/>
    <n v="20"/>
    <x v="1"/>
    <x v="710"/>
    <x v="710"/>
    <x v="0"/>
    <s v="United States"/>
    <s v="Plano"/>
    <s v="Texas"/>
    <n v="75023"/>
    <x v="2"/>
    <x v="72"/>
    <x v="1"/>
    <x v="4"/>
    <x v="72"/>
    <n v="509.48800000000006"/>
    <n v="7"/>
    <n v="0.2"/>
    <n v="-127.37200000000001"/>
  </r>
  <r>
    <x v="3512"/>
    <s v="CA-2017-140326"/>
    <d v="2017-09-04T00:00:00"/>
    <n v="2017"/>
    <s v="September"/>
    <n v="4"/>
    <x v="2"/>
    <x v="304"/>
    <x v="304"/>
    <x v="1"/>
    <s v="United States"/>
    <s v="Chicago"/>
    <s v="Illinois"/>
    <n v="60653"/>
    <x v="2"/>
    <x v="1545"/>
    <x v="0"/>
    <x v="0"/>
    <x v="1533"/>
    <n v="825.17399999999998"/>
    <n v="9"/>
    <n v="0.3"/>
    <n v="-117.88199999999998"/>
  </r>
  <r>
    <x v="3513"/>
    <s v="CA-2017-140326"/>
    <d v="2017-09-04T00:00:00"/>
    <n v="2017"/>
    <s v="September"/>
    <n v="4"/>
    <x v="2"/>
    <x v="304"/>
    <x v="304"/>
    <x v="1"/>
    <s v="United States"/>
    <s v="Chicago"/>
    <s v="Illinois"/>
    <n v="60653"/>
    <x v="2"/>
    <x v="956"/>
    <x v="1"/>
    <x v="10"/>
    <x v="949"/>
    <n v="17.760000000000002"/>
    <n v="3"/>
    <n v="0.2"/>
    <n v="5.55"/>
  </r>
  <r>
    <x v="3514"/>
    <s v="CA-2017-140326"/>
    <d v="2017-09-04T00:00:00"/>
    <n v="2017"/>
    <s v="September"/>
    <n v="4"/>
    <x v="2"/>
    <x v="304"/>
    <x v="304"/>
    <x v="1"/>
    <s v="United States"/>
    <s v="Chicago"/>
    <s v="Illinois"/>
    <n v="60653"/>
    <x v="2"/>
    <x v="130"/>
    <x v="1"/>
    <x v="6"/>
    <x v="131"/>
    <n v="6.911999999999999"/>
    <n v="3"/>
    <n v="0.2"/>
    <n v="0.86399999999999988"/>
  </r>
  <r>
    <x v="3515"/>
    <s v="CA-2016-168536"/>
    <d v="2016-12-20T00:00:00"/>
    <n v="2016"/>
    <s v="Desember"/>
    <n v="20"/>
    <x v="1"/>
    <x v="561"/>
    <x v="561"/>
    <x v="0"/>
    <s v="United States"/>
    <s v="Jackson"/>
    <s v="Mississippi"/>
    <n v="39212"/>
    <x v="0"/>
    <x v="176"/>
    <x v="2"/>
    <x v="11"/>
    <x v="177"/>
    <n v="66.300000000000011"/>
    <n v="3"/>
    <n v="0"/>
    <n v="8.6190000000000033"/>
  </r>
  <r>
    <x v="3516"/>
    <s v="US-2016-113649"/>
    <d v="2016-08-09T00:00:00"/>
    <n v="2016"/>
    <s v="Agustus"/>
    <n v="9"/>
    <x v="2"/>
    <x v="66"/>
    <x v="66"/>
    <x v="0"/>
    <s v="United States"/>
    <s v="Fayetteville"/>
    <s v="North Carolina"/>
    <n v="28314"/>
    <x v="0"/>
    <x v="1012"/>
    <x v="1"/>
    <x v="10"/>
    <x v="1004"/>
    <n v="30.816000000000003"/>
    <n v="9"/>
    <n v="0.2"/>
    <n v="9.6299999999999955"/>
  </r>
  <r>
    <x v="3517"/>
    <s v="US-2016-113649"/>
    <d v="2016-08-09T00:00:00"/>
    <n v="2016"/>
    <s v="Agustus"/>
    <n v="9"/>
    <x v="2"/>
    <x v="66"/>
    <x v="66"/>
    <x v="0"/>
    <s v="United States"/>
    <s v="Fayetteville"/>
    <s v="North Carolina"/>
    <n v="28314"/>
    <x v="0"/>
    <x v="1480"/>
    <x v="2"/>
    <x v="7"/>
    <x v="1467"/>
    <n v="44.783999999999999"/>
    <n v="2"/>
    <n v="0.2"/>
    <n v="4.4783999999999988"/>
  </r>
  <r>
    <x v="3518"/>
    <s v="US-2016-113649"/>
    <d v="2016-08-09T00:00:00"/>
    <n v="2016"/>
    <s v="Agustus"/>
    <n v="9"/>
    <x v="2"/>
    <x v="66"/>
    <x v="66"/>
    <x v="0"/>
    <s v="United States"/>
    <s v="Fayetteville"/>
    <s v="North Carolina"/>
    <n v="28314"/>
    <x v="0"/>
    <x v="159"/>
    <x v="1"/>
    <x v="9"/>
    <x v="160"/>
    <n v="569.53599999999994"/>
    <n v="4"/>
    <n v="0.2"/>
    <n v="64.072799999999944"/>
  </r>
  <r>
    <x v="3519"/>
    <s v="CA-2015-124975"/>
    <d v="2015-06-22T00:00:00"/>
    <n v="2015"/>
    <s v="Juni"/>
    <n v="22"/>
    <x v="2"/>
    <x v="675"/>
    <x v="675"/>
    <x v="2"/>
    <s v="United States"/>
    <s v="Aurora"/>
    <s v="Illinois"/>
    <n v="60505"/>
    <x v="2"/>
    <x v="1337"/>
    <x v="0"/>
    <x v="3"/>
    <x v="1322"/>
    <n v="796.42500000000007"/>
    <n v="7"/>
    <n v="0.5"/>
    <n v="-525.6405000000002"/>
  </r>
  <r>
    <x v="3520"/>
    <s v="CA-2015-168767"/>
    <d v="2015-04-10T00:00:00"/>
    <n v="2015"/>
    <s v="April"/>
    <n v="10"/>
    <x v="1"/>
    <x v="678"/>
    <x v="678"/>
    <x v="1"/>
    <s v="United States"/>
    <s v="Sacramento"/>
    <s v="California"/>
    <n v="95823"/>
    <x v="1"/>
    <x v="385"/>
    <x v="1"/>
    <x v="8"/>
    <x v="386"/>
    <n v="12.832000000000001"/>
    <n v="2"/>
    <n v="0.2"/>
    <n v="4.3307999999999982"/>
  </r>
  <r>
    <x v="3521"/>
    <s v="CA-2016-114482"/>
    <d v="2016-11-21T00:00:00"/>
    <n v="2016"/>
    <s v="November"/>
    <n v="21"/>
    <x v="0"/>
    <x v="664"/>
    <x v="664"/>
    <x v="1"/>
    <s v="United States"/>
    <s v="Des Moines"/>
    <s v="Iowa"/>
    <n v="50315"/>
    <x v="2"/>
    <x v="371"/>
    <x v="1"/>
    <x v="10"/>
    <x v="372"/>
    <n v="40.46"/>
    <n v="7"/>
    <n v="0"/>
    <n v="19.825400000000002"/>
  </r>
  <r>
    <x v="3522"/>
    <s v="CA-2016-114482"/>
    <d v="2016-11-21T00:00:00"/>
    <n v="2016"/>
    <s v="November"/>
    <n v="21"/>
    <x v="0"/>
    <x v="664"/>
    <x v="664"/>
    <x v="1"/>
    <s v="United States"/>
    <s v="Des Moines"/>
    <s v="Iowa"/>
    <n v="50315"/>
    <x v="2"/>
    <x v="233"/>
    <x v="2"/>
    <x v="7"/>
    <x v="234"/>
    <n v="404.93999999999994"/>
    <n v="3"/>
    <n v="0"/>
    <n v="109.33379999999998"/>
  </r>
  <r>
    <x v="3523"/>
    <s v="CA-2016-137673"/>
    <d v="2016-09-05T00:00:00"/>
    <n v="2016"/>
    <s v="September"/>
    <n v="5"/>
    <x v="1"/>
    <x v="504"/>
    <x v="504"/>
    <x v="1"/>
    <s v="United States"/>
    <s v="San Diego"/>
    <s v="California"/>
    <n v="92105"/>
    <x v="1"/>
    <x v="174"/>
    <x v="2"/>
    <x v="11"/>
    <x v="175"/>
    <n v="116"/>
    <n v="8"/>
    <n v="0"/>
    <n v="29"/>
  </r>
  <r>
    <x v="3524"/>
    <s v="CA-2016-132731"/>
    <d v="2016-11-24T00:00:00"/>
    <n v="2016"/>
    <s v="November"/>
    <n v="24"/>
    <x v="1"/>
    <x v="654"/>
    <x v="654"/>
    <x v="0"/>
    <s v="United States"/>
    <s v="Dallas"/>
    <s v="Texas"/>
    <n v="75081"/>
    <x v="2"/>
    <x v="1546"/>
    <x v="2"/>
    <x v="7"/>
    <x v="1534"/>
    <n v="657.55200000000013"/>
    <n v="6"/>
    <n v="0.2"/>
    <n v="49.316399999999987"/>
  </r>
  <r>
    <x v="3525"/>
    <s v="CA-2017-148922"/>
    <d v="2017-12-10T00:00:00"/>
    <n v="2017"/>
    <s v="Desember"/>
    <n v="10"/>
    <x v="0"/>
    <x v="711"/>
    <x v="711"/>
    <x v="2"/>
    <s v="United States"/>
    <s v="Jackson"/>
    <s v="Mississippi"/>
    <n v="39212"/>
    <x v="0"/>
    <x v="651"/>
    <x v="2"/>
    <x v="11"/>
    <x v="651"/>
    <n v="599.97"/>
    <n v="3"/>
    <n v="0"/>
    <n v="257.98710000000005"/>
  </r>
  <r>
    <x v="3526"/>
    <s v="CA-2017-148922"/>
    <d v="2017-12-10T00:00:00"/>
    <n v="2017"/>
    <s v="Desember"/>
    <n v="10"/>
    <x v="0"/>
    <x v="711"/>
    <x v="711"/>
    <x v="2"/>
    <s v="United States"/>
    <s v="Jackson"/>
    <s v="Mississippi"/>
    <n v="39212"/>
    <x v="0"/>
    <x v="780"/>
    <x v="2"/>
    <x v="7"/>
    <x v="779"/>
    <n v="38.97"/>
    <n v="3"/>
    <n v="0"/>
    <n v="0.77940000000000076"/>
  </r>
  <r>
    <x v="3527"/>
    <s v="CA-2017-148922"/>
    <d v="2017-12-10T00:00:00"/>
    <n v="2017"/>
    <s v="Desember"/>
    <n v="10"/>
    <x v="0"/>
    <x v="711"/>
    <x v="711"/>
    <x v="2"/>
    <s v="United States"/>
    <s v="Jackson"/>
    <s v="Mississippi"/>
    <n v="39212"/>
    <x v="0"/>
    <x v="1547"/>
    <x v="1"/>
    <x v="8"/>
    <x v="1535"/>
    <n v="45.84"/>
    <n v="8"/>
    <n v="0"/>
    <n v="22.0032"/>
  </r>
  <r>
    <x v="3528"/>
    <s v="CA-2016-130680"/>
    <d v="2016-06-24T00:00:00"/>
    <n v="2016"/>
    <s v="Juni"/>
    <n v="24"/>
    <x v="1"/>
    <x v="217"/>
    <x v="217"/>
    <x v="0"/>
    <s v="United States"/>
    <s v="San Diego"/>
    <s v="California"/>
    <n v="92024"/>
    <x v="1"/>
    <x v="1378"/>
    <x v="2"/>
    <x v="7"/>
    <x v="1363"/>
    <n v="38.24"/>
    <n v="4"/>
    <n v="0.2"/>
    <n v="-9.56"/>
  </r>
  <r>
    <x v="3529"/>
    <s v="CA-2015-141145"/>
    <d v="2015-09-17T00:00:00"/>
    <n v="2015"/>
    <s v="September"/>
    <n v="17"/>
    <x v="1"/>
    <x v="591"/>
    <x v="591"/>
    <x v="0"/>
    <s v="United States"/>
    <s v="Orlando"/>
    <s v="Florida"/>
    <n v="32839"/>
    <x v="0"/>
    <x v="477"/>
    <x v="2"/>
    <x v="11"/>
    <x v="478"/>
    <n v="87.168000000000006"/>
    <n v="3"/>
    <n v="0.2"/>
    <n v="10.895999999999987"/>
  </r>
  <r>
    <x v="3530"/>
    <s v="US-2016-152835"/>
    <d v="2016-05-19T00:00:00"/>
    <n v="2016"/>
    <s v="Mei"/>
    <n v="19"/>
    <x v="1"/>
    <x v="532"/>
    <x v="532"/>
    <x v="1"/>
    <s v="United States"/>
    <s v="Lafayette"/>
    <s v="Indiana"/>
    <n v="47905"/>
    <x v="2"/>
    <x v="18"/>
    <x v="1"/>
    <x v="6"/>
    <x v="18"/>
    <n v="21.400000000000002"/>
    <n v="5"/>
    <n v="0"/>
    <n v="6.2059999999999977"/>
  </r>
  <r>
    <x v="3531"/>
    <s v="CA-2016-155565"/>
    <d v="2016-05-28T00:00:00"/>
    <n v="2016"/>
    <s v="Mei"/>
    <n v="28"/>
    <x v="3"/>
    <x v="553"/>
    <x v="553"/>
    <x v="1"/>
    <s v="United States"/>
    <s v="New York City"/>
    <s v="New York"/>
    <n v="10035"/>
    <x v="3"/>
    <x v="133"/>
    <x v="1"/>
    <x v="14"/>
    <x v="134"/>
    <n v="54.900000000000006"/>
    <n v="5"/>
    <n v="0"/>
    <n v="15.372000000000003"/>
  </r>
  <r>
    <x v="3532"/>
    <s v="CA-2014-110849"/>
    <d v="2014-04-18T00:00:00"/>
    <n v="2014"/>
    <s v="April"/>
    <n v="18"/>
    <x v="1"/>
    <x v="252"/>
    <x v="252"/>
    <x v="0"/>
    <s v="United States"/>
    <s v="Los Angeles"/>
    <s v="California"/>
    <n v="90049"/>
    <x v="1"/>
    <x v="1548"/>
    <x v="2"/>
    <x v="15"/>
    <x v="1536"/>
    <n v="287.96800000000002"/>
    <n v="4"/>
    <n v="0.2"/>
    <n v="97.189199999999985"/>
  </r>
  <r>
    <x v="3533"/>
    <s v="CA-2014-110849"/>
    <d v="2014-04-18T00:00:00"/>
    <n v="2014"/>
    <s v="April"/>
    <n v="18"/>
    <x v="1"/>
    <x v="252"/>
    <x v="252"/>
    <x v="0"/>
    <s v="United States"/>
    <s v="Los Angeles"/>
    <s v="California"/>
    <n v="90049"/>
    <x v="1"/>
    <x v="836"/>
    <x v="1"/>
    <x v="6"/>
    <x v="831"/>
    <n v="13.12"/>
    <n v="4"/>
    <n v="0"/>
    <n v="3.8047999999999984"/>
  </r>
  <r>
    <x v="3534"/>
    <s v="CA-2014-110849"/>
    <d v="2014-04-18T00:00:00"/>
    <n v="2014"/>
    <s v="April"/>
    <n v="18"/>
    <x v="1"/>
    <x v="252"/>
    <x v="252"/>
    <x v="0"/>
    <s v="United States"/>
    <s v="Los Angeles"/>
    <s v="California"/>
    <n v="90049"/>
    <x v="1"/>
    <x v="1539"/>
    <x v="1"/>
    <x v="6"/>
    <x v="1527"/>
    <n v="10.75"/>
    <n v="5"/>
    <n v="0"/>
    <n v="3.547499999999999"/>
  </r>
  <r>
    <x v="3535"/>
    <s v="CA-2014-110849"/>
    <d v="2014-04-18T00:00:00"/>
    <n v="2014"/>
    <s v="April"/>
    <n v="18"/>
    <x v="1"/>
    <x v="252"/>
    <x v="252"/>
    <x v="0"/>
    <s v="United States"/>
    <s v="Los Angeles"/>
    <s v="California"/>
    <n v="90049"/>
    <x v="1"/>
    <x v="195"/>
    <x v="1"/>
    <x v="13"/>
    <x v="196"/>
    <n v="11.62"/>
    <n v="2"/>
    <n v="0"/>
    <n v="3.6021999999999998"/>
  </r>
  <r>
    <x v="3536"/>
    <s v="CA-2016-145842"/>
    <d v="2016-06-17T00:00:00"/>
    <n v="2016"/>
    <s v="Juni"/>
    <n v="17"/>
    <x v="0"/>
    <x v="248"/>
    <x v="248"/>
    <x v="0"/>
    <s v="United States"/>
    <s v="New York City"/>
    <s v="New York"/>
    <n v="10024"/>
    <x v="3"/>
    <x v="1033"/>
    <x v="1"/>
    <x v="4"/>
    <x v="1024"/>
    <n v="40.74"/>
    <n v="3"/>
    <n v="0"/>
    <n v="0.4073999999999991"/>
  </r>
  <r>
    <x v="3537"/>
    <s v="CA-2014-158771"/>
    <d v="2014-05-09T00:00:00"/>
    <n v="2014"/>
    <s v="Mei"/>
    <n v="9"/>
    <x v="3"/>
    <x v="115"/>
    <x v="115"/>
    <x v="1"/>
    <s v="United States"/>
    <s v="Henderson"/>
    <s v="Kentucky"/>
    <n v="42420"/>
    <x v="0"/>
    <x v="17"/>
    <x v="1"/>
    <x v="4"/>
    <x v="17"/>
    <n v="83.25"/>
    <n v="3"/>
    <n v="0"/>
    <n v="14.984999999999992"/>
  </r>
  <r>
    <x v="3538"/>
    <s v="CA-2014-158771"/>
    <d v="2014-05-09T00:00:00"/>
    <n v="2014"/>
    <s v="Mei"/>
    <n v="9"/>
    <x v="3"/>
    <x v="115"/>
    <x v="115"/>
    <x v="1"/>
    <s v="United States"/>
    <s v="Henderson"/>
    <s v="Kentucky"/>
    <n v="42420"/>
    <x v="0"/>
    <x v="1042"/>
    <x v="1"/>
    <x v="2"/>
    <x v="1031"/>
    <n v="9.4499999999999993"/>
    <n v="3"/>
    <n v="0"/>
    <n v="4.5359999999999996"/>
  </r>
  <r>
    <x v="3539"/>
    <s v="CA-2014-158771"/>
    <d v="2014-05-09T00:00:00"/>
    <n v="2014"/>
    <s v="Mei"/>
    <n v="9"/>
    <x v="3"/>
    <x v="115"/>
    <x v="115"/>
    <x v="1"/>
    <s v="United States"/>
    <s v="Henderson"/>
    <s v="Kentucky"/>
    <n v="42420"/>
    <x v="0"/>
    <x v="1008"/>
    <x v="1"/>
    <x v="2"/>
    <x v="1000"/>
    <n v="20.65"/>
    <n v="5"/>
    <n v="0"/>
    <n v="9.4989999999999988"/>
  </r>
  <r>
    <x v="3540"/>
    <s v="CA-2014-158771"/>
    <d v="2014-05-09T00:00:00"/>
    <n v="2014"/>
    <s v="Mei"/>
    <n v="9"/>
    <x v="3"/>
    <x v="115"/>
    <x v="115"/>
    <x v="1"/>
    <s v="United States"/>
    <s v="Henderson"/>
    <s v="Kentucky"/>
    <n v="42420"/>
    <x v="0"/>
    <x v="1076"/>
    <x v="1"/>
    <x v="10"/>
    <x v="1066"/>
    <n v="45.36"/>
    <n v="7"/>
    <n v="0"/>
    <n v="21.772800000000004"/>
  </r>
  <r>
    <x v="3541"/>
    <s v="CA-2016-157511"/>
    <d v="2016-09-18T00:00:00"/>
    <n v="2016"/>
    <s v="September"/>
    <n v="18"/>
    <x v="2"/>
    <x v="277"/>
    <x v="277"/>
    <x v="0"/>
    <s v="United States"/>
    <s v="Columbus"/>
    <s v="Ohio"/>
    <n v="43229"/>
    <x v="3"/>
    <x v="1348"/>
    <x v="0"/>
    <x v="5"/>
    <x v="1333"/>
    <n v="5.3520000000000003"/>
    <n v="3"/>
    <n v="0.2"/>
    <n v="1.6055999999999999"/>
  </r>
  <r>
    <x v="3542"/>
    <s v="CA-2016-157511"/>
    <d v="2016-09-18T00:00:00"/>
    <n v="2016"/>
    <s v="September"/>
    <n v="18"/>
    <x v="2"/>
    <x v="277"/>
    <x v="277"/>
    <x v="0"/>
    <s v="United States"/>
    <s v="Columbus"/>
    <s v="Ohio"/>
    <n v="43229"/>
    <x v="3"/>
    <x v="474"/>
    <x v="0"/>
    <x v="1"/>
    <x v="475"/>
    <n v="99.372"/>
    <n v="2"/>
    <n v="0.3"/>
    <n v="-7.0979999999999919"/>
  </r>
  <r>
    <x v="3543"/>
    <s v="CA-2016-157511"/>
    <d v="2016-09-18T00:00:00"/>
    <n v="2016"/>
    <s v="September"/>
    <n v="18"/>
    <x v="2"/>
    <x v="277"/>
    <x v="277"/>
    <x v="0"/>
    <s v="United States"/>
    <s v="Columbus"/>
    <s v="Ohio"/>
    <n v="43229"/>
    <x v="3"/>
    <x v="1216"/>
    <x v="1"/>
    <x v="6"/>
    <x v="1200"/>
    <n v="2.6720000000000002"/>
    <n v="1"/>
    <n v="0.2"/>
    <n v="0.36739999999999962"/>
  </r>
  <r>
    <x v="3544"/>
    <s v="CA-2017-121216"/>
    <d v="2017-12-23T00:00:00"/>
    <n v="2017"/>
    <s v="Desember"/>
    <n v="23"/>
    <x v="0"/>
    <x v="462"/>
    <x v="462"/>
    <x v="0"/>
    <s v="United States"/>
    <s v="College Station"/>
    <s v="Texas"/>
    <n v="77840"/>
    <x v="2"/>
    <x v="1056"/>
    <x v="1"/>
    <x v="10"/>
    <x v="1045"/>
    <n v="28.672000000000004"/>
    <n v="8"/>
    <n v="0.2"/>
    <n v="10.393600000000001"/>
  </r>
  <r>
    <x v="3545"/>
    <s v="CA-2017-121216"/>
    <d v="2017-12-23T00:00:00"/>
    <n v="2017"/>
    <s v="Desember"/>
    <n v="23"/>
    <x v="0"/>
    <x v="462"/>
    <x v="462"/>
    <x v="0"/>
    <s v="United States"/>
    <s v="College Station"/>
    <s v="Texas"/>
    <n v="77840"/>
    <x v="2"/>
    <x v="1549"/>
    <x v="1"/>
    <x v="9"/>
    <x v="1537"/>
    <n v="29.311999999999994"/>
    <n v="8"/>
    <n v="0.8"/>
    <n v="-74.74560000000001"/>
  </r>
  <r>
    <x v="3546"/>
    <s v="CA-2017-155292"/>
    <d v="2017-10-30T00:00:00"/>
    <n v="2017"/>
    <s v="Oktober"/>
    <n v="30"/>
    <x v="2"/>
    <x v="279"/>
    <x v="279"/>
    <x v="2"/>
    <s v="United States"/>
    <s v="Richmond"/>
    <s v="Kentucky"/>
    <n v="40475"/>
    <x v="0"/>
    <x v="464"/>
    <x v="1"/>
    <x v="4"/>
    <x v="465"/>
    <n v="105.98"/>
    <n v="7"/>
    <n v="0"/>
    <n v="4.2391999999999932"/>
  </r>
  <r>
    <x v="3547"/>
    <s v="CA-2017-155292"/>
    <d v="2017-10-30T00:00:00"/>
    <n v="2017"/>
    <s v="Oktober"/>
    <n v="30"/>
    <x v="2"/>
    <x v="279"/>
    <x v="279"/>
    <x v="2"/>
    <s v="United States"/>
    <s v="Richmond"/>
    <s v="Kentucky"/>
    <n v="40475"/>
    <x v="0"/>
    <x v="354"/>
    <x v="1"/>
    <x v="14"/>
    <x v="354"/>
    <n v="35.06"/>
    <n v="2"/>
    <n v="0"/>
    <n v="10.517999999999997"/>
  </r>
  <r>
    <x v="3548"/>
    <s v="CA-2017-155292"/>
    <d v="2017-10-30T00:00:00"/>
    <n v="2017"/>
    <s v="Oktober"/>
    <n v="30"/>
    <x v="2"/>
    <x v="279"/>
    <x v="279"/>
    <x v="2"/>
    <s v="United States"/>
    <s v="Richmond"/>
    <s v="Kentucky"/>
    <n v="40475"/>
    <x v="0"/>
    <x v="1272"/>
    <x v="0"/>
    <x v="1"/>
    <x v="1257"/>
    <n v="33.94"/>
    <n v="1"/>
    <n v="0"/>
    <n v="9.1637999999999984"/>
  </r>
  <r>
    <x v="3549"/>
    <s v="CA-2017-155292"/>
    <d v="2017-10-30T00:00:00"/>
    <n v="2017"/>
    <s v="Oktober"/>
    <n v="30"/>
    <x v="2"/>
    <x v="279"/>
    <x v="279"/>
    <x v="2"/>
    <s v="United States"/>
    <s v="Richmond"/>
    <s v="Kentucky"/>
    <n v="40475"/>
    <x v="0"/>
    <x v="1550"/>
    <x v="1"/>
    <x v="2"/>
    <x v="1538"/>
    <n v="30"/>
    <n v="8"/>
    <n v="0"/>
    <n v="14.399999999999999"/>
  </r>
  <r>
    <x v="3550"/>
    <s v="CA-2016-152555"/>
    <d v="2016-03-29T00:00:00"/>
    <n v="2016"/>
    <s v="Maret"/>
    <n v="29"/>
    <x v="0"/>
    <x v="467"/>
    <x v="467"/>
    <x v="2"/>
    <s v="United States"/>
    <s v="Chicago"/>
    <s v="Illinois"/>
    <n v="60653"/>
    <x v="2"/>
    <x v="1237"/>
    <x v="1"/>
    <x v="10"/>
    <x v="1220"/>
    <n v="45.527999999999999"/>
    <n v="3"/>
    <n v="0.2"/>
    <n v="15.934799999999997"/>
  </r>
  <r>
    <x v="3551"/>
    <s v="CA-2016-152555"/>
    <d v="2016-03-29T00:00:00"/>
    <n v="2016"/>
    <s v="Maret"/>
    <n v="29"/>
    <x v="0"/>
    <x v="467"/>
    <x v="467"/>
    <x v="2"/>
    <s v="United States"/>
    <s v="Chicago"/>
    <s v="Illinois"/>
    <n v="60653"/>
    <x v="2"/>
    <x v="228"/>
    <x v="0"/>
    <x v="1"/>
    <x v="229"/>
    <n v="844.11599999999987"/>
    <n v="6"/>
    <n v="0.3"/>
    <n v="-36.176400000000001"/>
  </r>
  <r>
    <x v="3552"/>
    <s v="CA-2016-152555"/>
    <d v="2016-03-29T00:00:00"/>
    <n v="2016"/>
    <s v="Maret"/>
    <n v="29"/>
    <x v="0"/>
    <x v="467"/>
    <x v="467"/>
    <x v="2"/>
    <s v="United States"/>
    <s v="Chicago"/>
    <s v="Illinois"/>
    <n v="60653"/>
    <x v="2"/>
    <x v="143"/>
    <x v="2"/>
    <x v="7"/>
    <x v="144"/>
    <n v="812.73599999999999"/>
    <n v="8"/>
    <n v="0.2"/>
    <n v="60.955199999999962"/>
  </r>
  <r>
    <x v="3553"/>
    <s v="CA-2017-107832"/>
    <d v="2017-11-23T00:00:00"/>
    <n v="2017"/>
    <s v="November"/>
    <n v="23"/>
    <x v="0"/>
    <x v="395"/>
    <x v="395"/>
    <x v="1"/>
    <s v="United States"/>
    <s v="Philadelphia"/>
    <s v="Pennsylvania"/>
    <n v="19120"/>
    <x v="3"/>
    <x v="444"/>
    <x v="1"/>
    <x v="8"/>
    <x v="444"/>
    <n v="7.4760000000000018"/>
    <n v="1"/>
    <n v="0.7"/>
    <n v="-5.9807999999999986"/>
  </r>
  <r>
    <x v="3554"/>
    <s v="CA-2014-120838"/>
    <d v="2014-03-23T00:00:00"/>
    <n v="2014"/>
    <s v="Maret"/>
    <n v="23"/>
    <x v="0"/>
    <x v="22"/>
    <x v="22"/>
    <x v="0"/>
    <s v="United States"/>
    <s v="Los Angeles"/>
    <s v="California"/>
    <n v="90036"/>
    <x v="1"/>
    <x v="546"/>
    <x v="1"/>
    <x v="4"/>
    <x v="546"/>
    <n v="330.4"/>
    <n v="2"/>
    <n v="0"/>
    <n v="85.903999999999996"/>
  </r>
  <r>
    <x v="3555"/>
    <s v="CA-2014-120838"/>
    <d v="2014-03-23T00:00:00"/>
    <n v="2014"/>
    <s v="Maret"/>
    <n v="23"/>
    <x v="0"/>
    <x v="22"/>
    <x v="22"/>
    <x v="0"/>
    <s v="United States"/>
    <s v="Los Angeles"/>
    <s v="California"/>
    <n v="90036"/>
    <x v="1"/>
    <x v="1551"/>
    <x v="2"/>
    <x v="7"/>
    <x v="1539"/>
    <n v="604.75199999999995"/>
    <n v="6"/>
    <n v="0.2"/>
    <n v="37.797000000000025"/>
  </r>
  <r>
    <x v="3556"/>
    <s v="CA-2017-118542"/>
    <d v="2017-12-01T00:00:00"/>
    <n v="2017"/>
    <s v="Desember"/>
    <n v="1"/>
    <x v="1"/>
    <x v="142"/>
    <x v="142"/>
    <x v="0"/>
    <s v="United States"/>
    <s v="Los Angeles"/>
    <s v="California"/>
    <n v="90008"/>
    <x v="1"/>
    <x v="832"/>
    <x v="1"/>
    <x v="10"/>
    <x v="827"/>
    <n v="45.36"/>
    <n v="7"/>
    <n v="0"/>
    <n v="21.772800000000004"/>
  </r>
  <r>
    <x v="3557"/>
    <s v="CA-2017-118542"/>
    <d v="2017-12-01T00:00:00"/>
    <n v="2017"/>
    <s v="Desember"/>
    <n v="1"/>
    <x v="1"/>
    <x v="142"/>
    <x v="142"/>
    <x v="0"/>
    <s v="United States"/>
    <s v="Los Angeles"/>
    <s v="California"/>
    <n v="90008"/>
    <x v="1"/>
    <x v="858"/>
    <x v="1"/>
    <x v="8"/>
    <x v="852"/>
    <n v="10.128"/>
    <n v="2"/>
    <n v="0.2"/>
    <n v="3.6714000000000002"/>
  </r>
  <r>
    <x v="3558"/>
    <s v="CA-2017-152737"/>
    <d v="2017-11-07T00:00:00"/>
    <n v="2017"/>
    <s v="November"/>
    <n v="7"/>
    <x v="1"/>
    <x v="700"/>
    <x v="700"/>
    <x v="0"/>
    <s v="United States"/>
    <s v="San Francisco"/>
    <s v="California"/>
    <n v="94122"/>
    <x v="1"/>
    <x v="1282"/>
    <x v="1"/>
    <x v="8"/>
    <x v="1267"/>
    <n v="21.792000000000002"/>
    <n v="4"/>
    <n v="0.2"/>
    <n v="7.6271999999999984"/>
  </r>
  <r>
    <x v="3559"/>
    <s v="CA-2017-152737"/>
    <d v="2017-11-07T00:00:00"/>
    <n v="2017"/>
    <s v="November"/>
    <n v="7"/>
    <x v="1"/>
    <x v="700"/>
    <x v="700"/>
    <x v="0"/>
    <s v="United States"/>
    <s v="San Francisco"/>
    <s v="California"/>
    <n v="94122"/>
    <x v="1"/>
    <x v="989"/>
    <x v="2"/>
    <x v="11"/>
    <x v="982"/>
    <n v="439.8"/>
    <n v="4"/>
    <n v="0"/>
    <n v="145.13400000000001"/>
  </r>
  <r>
    <x v="3560"/>
    <s v="CA-2017-109757"/>
    <d v="2017-09-04T00:00:00"/>
    <n v="2017"/>
    <s v="September"/>
    <n v="4"/>
    <x v="0"/>
    <x v="198"/>
    <x v="198"/>
    <x v="0"/>
    <s v="United States"/>
    <s v="Akron"/>
    <s v="Ohio"/>
    <n v="44312"/>
    <x v="3"/>
    <x v="679"/>
    <x v="1"/>
    <x v="6"/>
    <x v="679"/>
    <n v="8.2560000000000002"/>
    <n v="4"/>
    <n v="0.2"/>
    <n v="0.61920000000000019"/>
  </r>
  <r>
    <x v="3561"/>
    <s v="CA-2017-109757"/>
    <d v="2017-09-04T00:00:00"/>
    <n v="2017"/>
    <s v="September"/>
    <n v="4"/>
    <x v="0"/>
    <x v="198"/>
    <x v="198"/>
    <x v="0"/>
    <s v="United States"/>
    <s v="Akron"/>
    <s v="Ohio"/>
    <n v="44312"/>
    <x v="3"/>
    <x v="822"/>
    <x v="1"/>
    <x v="8"/>
    <x v="818"/>
    <n v="25.560000000000002"/>
    <n v="5"/>
    <n v="0.7"/>
    <n v="-20.448"/>
  </r>
  <r>
    <x v="3562"/>
    <s v="CA-2017-109757"/>
    <d v="2017-09-04T00:00:00"/>
    <n v="2017"/>
    <s v="September"/>
    <n v="4"/>
    <x v="0"/>
    <x v="198"/>
    <x v="198"/>
    <x v="0"/>
    <s v="United States"/>
    <s v="Akron"/>
    <s v="Ohio"/>
    <n v="44312"/>
    <x v="3"/>
    <x v="24"/>
    <x v="1"/>
    <x v="8"/>
    <x v="24"/>
    <n v="4.3680000000000012"/>
    <n v="2"/>
    <n v="0.7"/>
    <n v="-3.0575999999999999"/>
  </r>
  <r>
    <x v="3563"/>
    <s v="CA-2017-109757"/>
    <d v="2017-09-04T00:00:00"/>
    <n v="2017"/>
    <s v="September"/>
    <n v="4"/>
    <x v="0"/>
    <x v="198"/>
    <x v="198"/>
    <x v="0"/>
    <s v="United States"/>
    <s v="Akron"/>
    <s v="Ohio"/>
    <n v="44312"/>
    <x v="3"/>
    <x v="1552"/>
    <x v="1"/>
    <x v="10"/>
    <x v="1540"/>
    <n v="11.520000000000001"/>
    <n v="4"/>
    <n v="0.2"/>
    <n v="3.7439999999999993"/>
  </r>
  <r>
    <x v="3564"/>
    <s v="CA-2016-130029"/>
    <d v="2016-07-03T00:00:00"/>
    <n v="2016"/>
    <s v="Juli"/>
    <n v="3"/>
    <x v="2"/>
    <x v="150"/>
    <x v="150"/>
    <x v="0"/>
    <s v="United States"/>
    <s v="Los Angeles"/>
    <s v="California"/>
    <n v="90049"/>
    <x v="1"/>
    <x v="1553"/>
    <x v="1"/>
    <x v="10"/>
    <x v="1541"/>
    <n v="12.96"/>
    <n v="2"/>
    <n v="0"/>
    <n v="6.2208000000000006"/>
  </r>
  <r>
    <x v="3565"/>
    <s v="CA-2016-130029"/>
    <d v="2016-07-03T00:00:00"/>
    <n v="2016"/>
    <s v="Juli"/>
    <n v="3"/>
    <x v="2"/>
    <x v="150"/>
    <x v="150"/>
    <x v="0"/>
    <s v="United States"/>
    <s v="Los Angeles"/>
    <s v="California"/>
    <n v="90049"/>
    <x v="1"/>
    <x v="1079"/>
    <x v="1"/>
    <x v="13"/>
    <x v="1069"/>
    <n v="3.96"/>
    <n v="2"/>
    <n v="0"/>
    <n v="7.9200000000000159E-2"/>
  </r>
  <r>
    <x v="3566"/>
    <s v="CA-2017-103877"/>
    <d v="2017-09-07T00:00:00"/>
    <n v="2017"/>
    <s v="September"/>
    <n v="7"/>
    <x v="1"/>
    <x v="372"/>
    <x v="372"/>
    <x v="2"/>
    <s v="United States"/>
    <s v="Independence"/>
    <s v="Missouri"/>
    <n v="64055"/>
    <x v="2"/>
    <x v="115"/>
    <x v="1"/>
    <x v="8"/>
    <x v="115"/>
    <n v="1577.94"/>
    <n v="3"/>
    <n v="0"/>
    <n v="757.41120000000001"/>
  </r>
  <r>
    <x v="3567"/>
    <s v="CA-2016-137176"/>
    <d v="2016-09-09T00:00:00"/>
    <n v="2016"/>
    <s v="September"/>
    <n v="9"/>
    <x v="0"/>
    <x v="626"/>
    <x v="626"/>
    <x v="2"/>
    <s v="United States"/>
    <s v="Dallas"/>
    <s v="Texas"/>
    <n v="75220"/>
    <x v="2"/>
    <x v="1441"/>
    <x v="0"/>
    <x v="5"/>
    <x v="1429"/>
    <n v="15.008000000000003"/>
    <n v="4"/>
    <n v="0.6"/>
    <n v="-12.006399999999999"/>
  </r>
  <r>
    <x v="3568"/>
    <s v="CA-2017-168109"/>
    <d v="2017-07-03T00:00:00"/>
    <n v="2017"/>
    <s v="Juli"/>
    <n v="3"/>
    <x v="3"/>
    <x v="82"/>
    <x v="82"/>
    <x v="2"/>
    <s v="United States"/>
    <s v="Seattle"/>
    <s v="Washington"/>
    <n v="98105"/>
    <x v="1"/>
    <x v="246"/>
    <x v="2"/>
    <x v="11"/>
    <x v="247"/>
    <n v="59.98"/>
    <n v="2"/>
    <n v="0"/>
    <n v="26.391200000000005"/>
  </r>
  <r>
    <x v="3569"/>
    <s v="CA-2017-168109"/>
    <d v="2017-07-03T00:00:00"/>
    <n v="2017"/>
    <s v="Juli"/>
    <n v="3"/>
    <x v="3"/>
    <x v="82"/>
    <x v="82"/>
    <x v="2"/>
    <s v="United States"/>
    <s v="Seattle"/>
    <s v="Washington"/>
    <n v="98105"/>
    <x v="1"/>
    <x v="206"/>
    <x v="2"/>
    <x v="15"/>
    <x v="1542"/>
    <n v="2395.2000000000003"/>
    <n v="6"/>
    <n v="0.2"/>
    <n v="209.58000000000004"/>
  </r>
  <r>
    <x v="3570"/>
    <s v="CA-2017-168109"/>
    <d v="2017-07-03T00:00:00"/>
    <n v="2017"/>
    <s v="Juli"/>
    <n v="3"/>
    <x v="3"/>
    <x v="82"/>
    <x v="82"/>
    <x v="2"/>
    <s v="United States"/>
    <s v="Seattle"/>
    <s v="Washington"/>
    <n v="98105"/>
    <x v="1"/>
    <x v="695"/>
    <x v="2"/>
    <x v="11"/>
    <x v="1062"/>
    <n v="1687.8"/>
    <n v="4"/>
    <n v="0"/>
    <n v="742.63200000000006"/>
  </r>
  <r>
    <x v="3571"/>
    <s v="CA-2017-168109"/>
    <d v="2017-07-03T00:00:00"/>
    <n v="2017"/>
    <s v="Juli"/>
    <n v="3"/>
    <x v="3"/>
    <x v="82"/>
    <x v="82"/>
    <x v="2"/>
    <s v="United States"/>
    <s v="Seattle"/>
    <s v="Washington"/>
    <n v="98105"/>
    <x v="1"/>
    <x v="312"/>
    <x v="2"/>
    <x v="7"/>
    <x v="312"/>
    <n v="7.9920000000000009"/>
    <n v="1"/>
    <n v="0.2"/>
    <n v="2.6972999999999994"/>
  </r>
  <r>
    <x v="3572"/>
    <s v="US-2017-126081"/>
    <d v="2017-06-29T00:00:00"/>
    <n v="2017"/>
    <s v="Juni"/>
    <n v="29"/>
    <x v="1"/>
    <x v="712"/>
    <x v="712"/>
    <x v="1"/>
    <s v="United States"/>
    <s v="Mesquite"/>
    <s v="Texas"/>
    <n v="75150"/>
    <x v="2"/>
    <x v="644"/>
    <x v="1"/>
    <x v="10"/>
    <x v="644"/>
    <n v="5.1840000000000011"/>
    <n v="1"/>
    <n v="0.2"/>
    <n v="1.8144"/>
  </r>
  <r>
    <x v="3573"/>
    <s v="CA-2017-117023"/>
    <d v="2017-08-07T00:00:00"/>
    <n v="2017"/>
    <s v="Agustus"/>
    <n v="7"/>
    <x v="1"/>
    <x v="527"/>
    <x v="527"/>
    <x v="0"/>
    <s v="United States"/>
    <s v="Long Beach"/>
    <s v="New York"/>
    <n v="11561"/>
    <x v="3"/>
    <x v="241"/>
    <x v="1"/>
    <x v="6"/>
    <x v="242"/>
    <n v="11.68"/>
    <n v="2"/>
    <n v="0"/>
    <n v="5.4895999999999994"/>
  </r>
  <r>
    <x v="3574"/>
    <s v="CA-2017-117023"/>
    <d v="2017-08-07T00:00:00"/>
    <n v="2017"/>
    <s v="Agustus"/>
    <n v="7"/>
    <x v="1"/>
    <x v="527"/>
    <x v="527"/>
    <x v="0"/>
    <s v="United States"/>
    <s v="Long Beach"/>
    <s v="New York"/>
    <n v="11561"/>
    <x v="3"/>
    <x v="1554"/>
    <x v="1"/>
    <x v="6"/>
    <x v="772"/>
    <n v="104.80000000000001"/>
    <n v="10"/>
    <n v="0"/>
    <n v="26.200000000000003"/>
  </r>
  <r>
    <x v="3575"/>
    <s v="CA-2015-143532"/>
    <d v="2015-03-19T00:00:00"/>
    <n v="2015"/>
    <s v="Maret"/>
    <n v="19"/>
    <x v="1"/>
    <x v="419"/>
    <x v="419"/>
    <x v="0"/>
    <s v="United States"/>
    <s v="North Miami"/>
    <s v="Florida"/>
    <n v="33161"/>
    <x v="0"/>
    <x v="670"/>
    <x v="1"/>
    <x v="10"/>
    <x v="670"/>
    <n v="14.496000000000002"/>
    <n v="3"/>
    <n v="0.2"/>
    <n v="4.8924000000000003"/>
  </r>
  <r>
    <x v="3576"/>
    <s v="CA-2016-103163"/>
    <d v="2016-06-07T00:00:00"/>
    <n v="2016"/>
    <s v="Juni"/>
    <n v="7"/>
    <x v="1"/>
    <x v="86"/>
    <x v="86"/>
    <x v="2"/>
    <s v="United States"/>
    <s v="Bakersfield"/>
    <s v="California"/>
    <n v="93309"/>
    <x v="1"/>
    <x v="570"/>
    <x v="1"/>
    <x v="8"/>
    <x v="570"/>
    <n v="4.7840000000000007"/>
    <n v="1"/>
    <n v="0.2"/>
    <n v="1.5547999999999997"/>
  </r>
  <r>
    <x v="3577"/>
    <s v="CA-2016-103163"/>
    <d v="2016-06-07T00:00:00"/>
    <n v="2016"/>
    <s v="Juni"/>
    <n v="7"/>
    <x v="1"/>
    <x v="86"/>
    <x v="86"/>
    <x v="2"/>
    <s v="United States"/>
    <s v="Bakersfield"/>
    <s v="California"/>
    <n v="93309"/>
    <x v="1"/>
    <x v="204"/>
    <x v="1"/>
    <x v="10"/>
    <x v="205"/>
    <n v="4.7300000000000004"/>
    <n v="1"/>
    <n v="0"/>
    <n v="2.3177000000000003"/>
  </r>
  <r>
    <x v="3578"/>
    <s v="CA-2016-104157"/>
    <d v="2016-07-25T00:00:00"/>
    <n v="2016"/>
    <s v="Juli"/>
    <n v="25"/>
    <x v="1"/>
    <x v="363"/>
    <x v="363"/>
    <x v="0"/>
    <s v="United States"/>
    <s v="Jackson"/>
    <s v="Mississippi"/>
    <n v="39212"/>
    <x v="0"/>
    <x v="1555"/>
    <x v="1"/>
    <x v="4"/>
    <x v="1543"/>
    <n v="7.89"/>
    <n v="1"/>
    <n v="0"/>
    <n v="0.31559999999999899"/>
  </r>
  <r>
    <x v="3579"/>
    <s v="CA-2016-104157"/>
    <d v="2016-07-25T00:00:00"/>
    <n v="2016"/>
    <s v="Juli"/>
    <n v="25"/>
    <x v="1"/>
    <x v="363"/>
    <x v="363"/>
    <x v="0"/>
    <s v="United States"/>
    <s v="Jackson"/>
    <s v="Mississippi"/>
    <n v="39212"/>
    <x v="0"/>
    <x v="1402"/>
    <x v="1"/>
    <x v="10"/>
    <x v="1389"/>
    <n v="65.5"/>
    <n v="5"/>
    <n v="0"/>
    <n v="32.094999999999999"/>
  </r>
  <r>
    <x v="3580"/>
    <s v="CA-2016-104157"/>
    <d v="2016-07-25T00:00:00"/>
    <n v="2016"/>
    <s v="Juli"/>
    <n v="25"/>
    <x v="1"/>
    <x v="363"/>
    <x v="363"/>
    <x v="0"/>
    <s v="United States"/>
    <s v="Jackson"/>
    <s v="Mississippi"/>
    <n v="39212"/>
    <x v="0"/>
    <x v="335"/>
    <x v="0"/>
    <x v="3"/>
    <x v="335"/>
    <n v="2430.08"/>
    <n v="8"/>
    <n v="0"/>
    <n v="388.81280000000015"/>
  </r>
  <r>
    <x v="3581"/>
    <s v="CA-2017-117807"/>
    <d v="2017-10-01T00:00:00"/>
    <n v="2017"/>
    <s v="Oktober"/>
    <n v="1"/>
    <x v="1"/>
    <x v="54"/>
    <x v="54"/>
    <x v="0"/>
    <s v="United States"/>
    <s v="Fremont"/>
    <s v="Nebraska"/>
    <n v="68025"/>
    <x v="2"/>
    <x v="921"/>
    <x v="1"/>
    <x v="10"/>
    <x v="913"/>
    <n v="104.85"/>
    <n v="1"/>
    <n v="0"/>
    <n v="50.327999999999996"/>
  </r>
  <r>
    <x v="3582"/>
    <s v="CA-2015-121650"/>
    <d v="2015-12-10T00:00:00"/>
    <n v="2015"/>
    <s v="Desember"/>
    <n v="10"/>
    <x v="1"/>
    <x v="470"/>
    <x v="470"/>
    <x v="1"/>
    <s v="United States"/>
    <s v="Jackson"/>
    <s v="Michigan"/>
    <n v="49201"/>
    <x v="2"/>
    <x v="130"/>
    <x v="1"/>
    <x v="6"/>
    <x v="1544"/>
    <n v="3.9"/>
    <n v="2"/>
    <n v="0"/>
    <n v="1.5209999999999999"/>
  </r>
  <r>
    <x v="3583"/>
    <s v="CA-2015-121650"/>
    <d v="2015-12-10T00:00:00"/>
    <n v="2015"/>
    <s v="Desember"/>
    <n v="10"/>
    <x v="1"/>
    <x v="470"/>
    <x v="470"/>
    <x v="1"/>
    <s v="United States"/>
    <s v="Jackson"/>
    <s v="Michigan"/>
    <n v="49201"/>
    <x v="2"/>
    <x v="1382"/>
    <x v="0"/>
    <x v="3"/>
    <x v="1367"/>
    <n v="801.96"/>
    <n v="2"/>
    <n v="0"/>
    <n v="200.49"/>
  </r>
  <r>
    <x v="3584"/>
    <s v="CA-2015-121650"/>
    <d v="2015-12-10T00:00:00"/>
    <n v="2015"/>
    <s v="Desember"/>
    <n v="10"/>
    <x v="1"/>
    <x v="470"/>
    <x v="470"/>
    <x v="1"/>
    <s v="United States"/>
    <s v="Jackson"/>
    <s v="Michigan"/>
    <n v="49201"/>
    <x v="2"/>
    <x v="992"/>
    <x v="0"/>
    <x v="1"/>
    <x v="984"/>
    <n v="191.96"/>
    <n v="2"/>
    <n v="0"/>
    <n v="32.633199999999988"/>
  </r>
  <r>
    <x v="3585"/>
    <s v="CA-2015-121650"/>
    <d v="2015-12-10T00:00:00"/>
    <n v="2015"/>
    <s v="Desember"/>
    <n v="10"/>
    <x v="1"/>
    <x v="470"/>
    <x v="470"/>
    <x v="1"/>
    <s v="United States"/>
    <s v="Jackson"/>
    <s v="Michigan"/>
    <n v="49201"/>
    <x v="2"/>
    <x v="709"/>
    <x v="1"/>
    <x v="2"/>
    <x v="708"/>
    <n v="2.61"/>
    <n v="1"/>
    <n v="0"/>
    <n v="1.2005999999999999"/>
  </r>
  <r>
    <x v="3586"/>
    <s v="CA-2017-161823"/>
    <d v="2017-09-03T00:00:00"/>
    <n v="2017"/>
    <s v="September"/>
    <n v="3"/>
    <x v="1"/>
    <x v="636"/>
    <x v="636"/>
    <x v="1"/>
    <s v="United States"/>
    <s v="San Francisco"/>
    <s v="California"/>
    <n v="94122"/>
    <x v="1"/>
    <x v="79"/>
    <x v="1"/>
    <x v="6"/>
    <x v="79"/>
    <n v="5.96"/>
    <n v="2"/>
    <n v="0"/>
    <n v="1.6688000000000001"/>
  </r>
  <r>
    <x v="3587"/>
    <s v="CA-2017-121839"/>
    <d v="2017-09-24T00:00:00"/>
    <n v="2017"/>
    <s v="September"/>
    <n v="24"/>
    <x v="1"/>
    <x v="414"/>
    <x v="414"/>
    <x v="2"/>
    <s v="United States"/>
    <s v="Lancaster"/>
    <s v="Ohio"/>
    <n v="43130"/>
    <x v="3"/>
    <x v="1148"/>
    <x v="2"/>
    <x v="7"/>
    <x v="1136"/>
    <n v="1169.694"/>
    <n v="3"/>
    <n v="0.4"/>
    <n v="-253.43369999999993"/>
  </r>
  <r>
    <x v="3588"/>
    <s v="CA-2017-158729"/>
    <d v="2017-12-19T00:00:00"/>
    <n v="2017"/>
    <s v="Desember"/>
    <n v="19"/>
    <x v="2"/>
    <x v="549"/>
    <x v="549"/>
    <x v="0"/>
    <s v="United States"/>
    <s v="Lafayette"/>
    <s v="Louisiana"/>
    <n v="70506"/>
    <x v="0"/>
    <x v="465"/>
    <x v="1"/>
    <x v="14"/>
    <x v="466"/>
    <n v="1665.62"/>
    <n v="2"/>
    <n v="0"/>
    <n v="33.312400000000025"/>
  </r>
  <r>
    <x v="3589"/>
    <s v="CA-2017-146535"/>
    <d v="2017-11-24T00:00:00"/>
    <n v="2017"/>
    <s v="November"/>
    <n v="24"/>
    <x v="1"/>
    <x v="86"/>
    <x v="86"/>
    <x v="2"/>
    <s v="United States"/>
    <s v="Richmond"/>
    <s v="Kentucky"/>
    <n v="40475"/>
    <x v="0"/>
    <x v="614"/>
    <x v="1"/>
    <x v="8"/>
    <x v="614"/>
    <n v="2.88"/>
    <n v="1"/>
    <n v="0"/>
    <n v="1.4112"/>
  </r>
  <r>
    <x v="3590"/>
    <s v="CA-2017-146535"/>
    <d v="2017-11-24T00:00:00"/>
    <n v="2017"/>
    <s v="November"/>
    <n v="24"/>
    <x v="1"/>
    <x v="86"/>
    <x v="86"/>
    <x v="2"/>
    <s v="United States"/>
    <s v="Richmond"/>
    <s v="Kentucky"/>
    <n v="40475"/>
    <x v="0"/>
    <x v="772"/>
    <x v="1"/>
    <x v="4"/>
    <x v="771"/>
    <n v="1443.96"/>
    <n v="12"/>
    <n v="0"/>
    <n v="375.42959999999994"/>
  </r>
  <r>
    <x v="3591"/>
    <s v="CA-2014-154186"/>
    <d v="2014-12-13T00:00:00"/>
    <n v="2014"/>
    <s v="Desember"/>
    <n v="13"/>
    <x v="0"/>
    <x v="267"/>
    <x v="267"/>
    <x v="0"/>
    <s v="United States"/>
    <s v="Houston"/>
    <s v="Texas"/>
    <n v="77070"/>
    <x v="2"/>
    <x v="503"/>
    <x v="1"/>
    <x v="14"/>
    <x v="503"/>
    <n v="2.92"/>
    <n v="1"/>
    <n v="0.2"/>
    <n v="0.36499999999999977"/>
  </r>
  <r>
    <x v="3592"/>
    <s v="CA-2016-108434"/>
    <d v="2016-12-05T00:00:00"/>
    <n v="2016"/>
    <s v="Desember"/>
    <n v="5"/>
    <x v="0"/>
    <x v="506"/>
    <x v="506"/>
    <x v="0"/>
    <s v="United States"/>
    <s v="New York City"/>
    <s v="New York"/>
    <n v="10024"/>
    <x v="3"/>
    <x v="1449"/>
    <x v="1"/>
    <x v="4"/>
    <x v="1436"/>
    <n v="465.18"/>
    <n v="3"/>
    <n v="0"/>
    <n v="120.94680000000001"/>
  </r>
  <r>
    <x v="3593"/>
    <s v="CA-2016-164154"/>
    <d v="2016-09-11T00:00:00"/>
    <n v="2016"/>
    <s v="September"/>
    <n v="11"/>
    <x v="1"/>
    <x v="125"/>
    <x v="125"/>
    <x v="2"/>
    <s v="United States"/>
    <s v="Toledo"/>
    <s v="Ohio"/>
    <n v="43615"/>
    <x v="3"/>
    <x v="444"/>
    <x v="1"/>
    <x v="8"/>
    <x v="444"/>
    <n v="22.428000000000004"/>
    <n v="3"/>
    <n v="0.7"/>
    <n v="-17.942399999999992"/>
  </r>
  <r>
    <x v="3594"/>
    <s v="CA-2016-164154"/>
    <d v="2016-09-11T00:00:00"/>
    <n v="2016"/>
    <s v="September"/>
    <n v="11"/>
    <x v="1"/>
    <x v="125"/>
    <x v="125"/>
    <x v="2"/>
    <s v="United States"/>
    <s v="Toledo"/>
    <s v="Ohio"/>
    <n v="43615"/>
    <x v="3"/>
    <x v="1190"/>
    <x v="1"/>
    <x v="4"/>
    <x v="683"/>
    <n v="37.52000000000001"/>
    <n v="5"/>
    <n v="0.2"/>
    <n v="3.7519999999999989"/>
  </r>
  <r>
    <x v="3595"/>
    <s v="CA-2017-148012"/>
    <d v="2017-12-09T00:00:00"/>
    <n v="2017"/>
    <s v="Desember"/>
    <n v="9"/>
    <x v="1"/>
    <x v="366"/>
    <x v="366"/>
    <x v="1"/>
    <s v="United States"/>
    <s v="Philadelphia"/>
    <s v="Pennsylvania"/>
    <n v="19143"/>
    <x v="3"/>
    <x v="346"/>
    <x v="1"/>
    <x v="6"/>
    <x v="346"/>
    <n v="2.6240000000000001"/>
    <n v="1"/>
    <n v="0.2"/>
    <n v="0.42639999999999978"/>
  </r>
  <r>
    <x v="3596"/>
    <s v="CA-2014-102869"/>
    <d v="2014-09-09T00:00:00"/>
    <n v="2014"/>
    <s v="September"/>
    <n v="9"/>
    <x v="0"/>
    <x v="95"/>
    <x v="95"/>
    <x v="0"/>
    <s v="United States"/>
    <s v="Philadelphia"/>
    <s v="Pennsylvania"/>
    <n v="19140"/>
    <x v="3"/>
    <x v="739"/>
    <x v="1"/>
    <x v="10"/>
    <x v="738"/>
    <n v="15.552000000000003"/>
    <n v="3"/>
    <n v="0.2"/>
    <n v="5.4432"/>
  </r>
  <r>
    <x v="3597"/>
    <s v="CA-2014-102869"/>
    <d v="2014-09-09T00:00:00"/>
    <n v="2014"/>
    <s v="September"/>
    <n v="9"/>
    <x v="0"/>
    <x v="95"/>
    <x v="95"/>
    <x v="0"/>
    <s v="United States"/>
    <s v="Philadelphia"/>
    <s v="Pennsylvania"/>
    <n v="19140"/>
    <x v="3"/>
    <x v="1556"/>
    <x v="2"/>
    <x v="11"/>
    <x v="1545"/>
    <n v="64.704000000000008"/>
    <n v="6"/>
    <n v="0.2"/>
    <n v="-4.852800000000002"/>
  </r>
  <r>
    <x v="3598"/>
    <s v="CA-2014-102869"/>
    <d v="2014-09-09T00:00:00"/>
    <n v="2014"/>
    <s v="September"/>
    <n v="9"/>
    <x v="0"/>
    <x v="95"/>
    <x v="95"/>
    <x v="0"/>
    <s v="United States"/>
    <s v="Philadelphia"/>
    <s v="Pennsylvania"/>
    <n v="19140"/>
    <x v="3"/>
    <x v="1027"/>
    <x v="0"/>
    <x v="5"/>
    <x v="1018"/>
    <n v="17.472000000000001"/>
    <n v="3"/>
    <n v="0.2"/>
    <n v="5.023200000000001"/>
  </r>
  <r>
    <x v="3599"/>
    <s v="CA-2014-102869"/>
    <d v="2014-09-09T00:00:00"/>
    <n v="2014"/>
    <s v="September"/>
    <n v="9"/>
    <x v="0"/>
    <x v="95"/>
    <x v="95"/>
    <x v="0"/>
    <s v="United States"/>
    <s v="Philadelphia"/>
    <s v="Pennsylvania"/>
    <n v="19140"/>
    <x v="3"/>
    <x v="944"/>
    <x v="2"/>
    <x v="7"/>
    <x v="937"/>
    <n v="135.51599999999999"/>
    <n v="1"/>
    <n v="0.4"/>
    <n v="-31.620400000000004"/>
  </r>
  <r>
    <x v="3600"/>
    <s v="CA-2017-138310"/>
    <d v="2017-06-26T00:00:00"/>
    <n v="2017"/>
    <s v="Juni"/>
    <n v="26"/>
    <x v="1"/>
    <x v="413"/>
    <x v="413"/>
    <x v="0"/>
    <s v="United States"/>
    <s v="Denver"/>
    <s v="Colorado"/>
    <n v="80219"/>
    <x v="1"/>
    <x v="876"/>
    <x v="2"/>
    <x v="11"/>
    <x v="870"/>
    <n v="431.92800000000005"/>
    <n v="9"/>
    <n v="0.2"/>
    <n v="64.789199999999951"/>
  </r>
  <r>
    <x v="3601"/>
    <s v="CA-2014-159835"/>
    <d v="2014-11-17T00:00:00"/>
    <n v="2014"/>
    <s v="November"/>
    <n v="17"/>
    <x v="1"/>
    <x v="713"/>
    <x v="713"/>
    <x v="0"/>
    <s v="United States"/>
    <s v="Philadelphia"/>
    <s v="Pennsylvania"/>
    <n v="19143"/>
    <x v="3"/>
    <x v="565"/>
    <x v="1"/>
    <x v="10"/>
    <x v="565"/>
    <n v="12.448"/>
    <n v="2"/>
    <n v="0.2"/>
    <n v="3.8899999999999988"/>
  </r>
  <r>
    <x v="3602"/>
    <s v="CA-2014-159835"/>
    <d v="2014-11-17T00:00:00"/>
    <n v="2014"/>
    <s v="November"/>
    <n v="17"/>
    <x v="1"/>
    <x v="713"/>
    <x v="713"/>
    <x v="0"/>
    <s v="United States"/>
    <s v="Philadelphia"/>
    <s v="Pennsylvania"/>
    <n v="19143"/>
    <x v="3"/>
    <x v="499"/>
    <x v="0"/>
    <x v="1"/>
    <x v="499"/>
    <n v="657.93"/>
    <n v="5"/>
    <n v="0.3"/>
    <n v="-93.989999999999952"/>
  </r>
  <r>
    <x v="3603"/>
    <s v="CA-2017-112956"/>
    <d v="2017-08-21T00:00:00"/>
    <n v="2017"/>
    <s v="Agustus"/>
    <n v="21"/>
    <x v="1"/>
    <x v="274"/>
    <x v="274"/>
    <x v="2"/>
    <s v="United States"/>
    <s v="Columbia"/>
    <s v="Maryland"/>
    <n v="21044"/>
    <x v="3"/>
    <x v="447"/>
    <x v="1"/>
    <x v="10"/>
    <x v="1228"/>
    <n v="277.39999999999998"/>
    <n v="5"/>
    <n v="0"/>
    <n v="133.15199999999999"/>
  </r>
  <r>
    <x v="3604"/>
    <s v="CA-2017-112956"/>
    <d v="2017-08-21T00:00:00"/>
    <n v="2017"/>
    <s v="Agustus"/>
    <n v="21"/>
    <x v="1"/>
    <x v="274"/>
    <x v="274"/>
    <x v="2"/>
    <s v="United States"/>
    <s v="Columbia"/>
    <s v="Maryland"/>
    <n v="21044"/>
    <x v="3"/>
    <x v="980"/>
    <x v="0"/>
    <x v="5"/>
    <x v="973"/>
    <n v="25.16"/>
    <n v="2"/>
    <n v="0"/>
    <n v="8.5543999999999976"/>
  </r>
  <r>
    <x v="3605"/>
    <s v="CA-2017-112956"/>
    <d v="2017-08-21T00:00:00"/>
    <n v="2017"/>
    <s v="Agustus"/>
    <n v="21"/>
    <x v="1"/>
    <x v="274"/>
    <x v="274"/>
    <x v="2"/>
    <s v="United States"/>
    <s v="Columbia"/>
    <s v="Maryland"/>
    <n v="21044"/>
    <x v="3"/>
    <x v="935"/>
    <x v="0"/>
    <x v="5"/>
    <x v="928"/>
    <n v="91.92"/>
    <n v="4"/>
    <n v="0"/>
    <n v="31.252800000000001"/>
  </r>
  <r>
    <x v="3606"/>
    <s v="CA-2016-119683"/>
    <d v="2016-03-12T00:00:00"/>
    <n v="2016"/>
    <s v="Maret"/>
    <n v="12"/>
    <x v="0"/>
    <x v="242"/>
    <x v="242"/>
    <x v="0"/>
    <s v="United States"/>
    <s v="New York City"/>
    <s v="New York"/>
    <n v="10024"/>
    <x v="3"/>
    <x v="706"/>
    <x v="1"/>
    <x v="12"/>
    <x v="153"/>
    <n v="29.339999999999996"/>
    <n v="3"/>
    <n v="0"/>
    <n v="13.496399999999998"/>
  </r>
  <r>
    <x v="3607"/>
    <s v="CA-2014-163559"/>
    <d v="2014-09-23T00:00:00"/>
    <n v="2014"/>
    <s v="September"/>
    <n v="23"/>
    <x v="0"/>
    <x v="461"/>
    <x v="461"/>
    <x v="0"/>
    <s v="United States"/>
    <s v="New York City"/>
    <s v="New York"/>
    <n v="10035"/>
    <x v="3"/>
    <x v="920"/>
    <x v="1"/>
    <x v="8"/>
    <x v="912"/>
    <n v="139.44"/>
    <n v="3"/>
    <n v="0.2"/>
    <n v="47.060999999999993"/>
  </r>
  <r>
    <x v="3608"/>
    <s v="CA-2014-140228"/>
    <d v="2014-04-28T00:00:00"/>
    <n v="2014"/>
    <s v="April"/>
    <n v="28"/>
    <x v="1"/>
    <x v="334"/>
    <x v="334"/>
    <x v="1"/>
    <s v="United States"/>
    <s v="Newark"/>
    <s v="Ohio"/>
    <n v="43055"/>
    <x v="3"/>
    <x v="745"/>
    <x v="1"/>
    <x v="2"/>
    <x v="743"/>
    <n v="6.911999999999999"/>
    <n v="3"/>
    <n v="0.2"/>
    <n v="2.5056000000000003"/>
  </r>
  <r>
    <x v="3609"/>
    <s v="CA-2014-140228"/>
    <d v="2014-04-28T00:00:00"/>
    <n v="2014"/>
    <s v="April"/>
    <n v="28"/>
    <x v="1"/>
    <x v="334"/>
    <x v="334"/>
    <x v="1"/>
    <s v="United States"/>
    <s v="Newark"/>
    <s v="Ohio"/>
    <n v="43055"/>
    <x v="3"/>
    <x v="1011"/>
    <x v="1"/>
    <x v="4"/>
    <x v="1003"/>
    <n v="27.096"/>
    <n v="3"/>
    <n v="0.2"/>
    <n v="2.0321999999999987"/>
  </r>
  <r>
    <x v="3610"/>
    <s v="CA-2014-140228"/>
    <d v="2014-04-28T00:00:00"/>
    <n v="2014"/>
    <s v="April"/>
    <n v="28"/>
    <x v="1"/>
    <x v="334"/>
    <x v="334"/>
    <x v="1"/>
    <s v="United States"/>
    <s v="Newark"/>
    <s v="Ohio"/>
    <n v="43055"/>
    <x v="3"/>
    <x v="1439"/>
    <x v="1"/>
    <x v="4"/>
    <x v="1427"/>
    <n v="177.56800000000001"/>
    <n v="2"/>
    <n v="0.2"/>
    <n v="-37.733199999999989"/>
  </r>
  <r>
    <x v="3611"/>
    <s v="US-2016-131674"/>
    <d v="2016-11-29T00:00:00"/>
    <n v="2016"/>
    <s v="November"/>
    <n v="29"/>
    <x v="0"/>
    <x v="714"/>
    <x v="714"/>
    <x v="1"/>
    <s v="United States"/>
    <s v="Dallas"/>
    <s v="Texas"/>
    <n v="75217"/>
    <x v="2"/>
    <x v="1312"/>
    <x v="2"/>
    <x v="11"/>
    <x v="1298"/>
    <n v="58.415999999999997"/>
    <n v="2"/>
    <n v="0.2"/>
    <n v="16.794600000000003"/>
  </r>
  <r>
    <x v="3612"/>
    <s v="CA-2015-110093"/>
    <d v="2015-12-03T00:00:00"/>
    <n v="2015"/>
    <s v="Desember"/>
    <n v="3"/>
    <x v="1"/>
    <x v="437"/>
    <x v="437"/>
    <x v="2"/>
    <s v="United States"/>
    <s v="Philadelphia"/>
    <s v="Pennsylvania"/>
    <n v="19134"/>
    <x v="3"/>
    <x v="1536"/>
    <x v="1"/>
    <x v="10"/>
    <x v="1524"/>
    <n v="16.448"/>
    <n v="2"/>
    <n v="0.2"/>
    <n v="5.5511999999999979"/>
  </r>
  <r>
    <x v="3613"/>
    <s v="CA-2015-110093"/>
    <d v="2015-12-03T00:00:00"/>
    <n v="2015"/>
    <s v="Desember"/>
    <n v="3"/>
    <x v="1"/>
    <x v="437"/>
    <x v="437"/>
    <x v="2"/>
    <s v="United States"/>
    <s v="Philadelphia"/>
    <s v="Pennsylvania"/>
    <n v="19134"/>
    <x v="3"/>
    <x v="43"/>
    <x v="2"/>
    <x v="11"/>
    <x v="43"/>
    <n v="36.783999999999999"/>
    <n v="2"/>
    <n v="0.2"/>
    <n v="10.5754"/>
  </r>
  <r>
    <x v="3614"/>
    <s v="CA-2017-112529"/>
    <d v="2017-11-19T00:00:00"/>
    <n v="2017"/>
    <s v="November"/>
    <n v="19"/>
    <x v="2"/>
    <x v="34"/>
    <x v="34"/>
    <x v="1"/>
    <s v="United States"/>
    <s v="San Antonio"/>
    <s v="Texas"/>
    <n v="78207"/>
    <x v="2"/>
    <x v="975"/>
    <x v="0"/>
    <x v="3"/>
    <x v="969"/>
    <n v="718.11599999999987"/>
    <n v="6"/>
    <n v="0.3"/>
    <n v="-71.811599999999999"/>
  </r>
  <r>
    <x v="3615"/>
    <s v="CA-2017-112529"/>
    <d v="2017-11-19T00:00:00"/>
    <n v="2017"/>
    <s v="November"/>
    <n v="19"/>
    <x v="2"/>
    <x v="34"/>
    <x v="34"/>
    <x v="1"/>
    <s v="United States"/>
    <s v="San Antonio"/>
    <s v="Texas"/>
    <n v="78207"/>
    <x v="2"/>
    <x v="1068"/>
    <x v="1"/>
    <x v="6"/>
    <x v="1057"/>
    <n v="31.776"/>
    <n v="4"/>
    <n v="0.2"/>
    <n v="8.7384000000000022"/>
  </r>
  <r>
    <x v="3616"/>
    <s v="CA-2016-154536"/>
    <d v="2016-09-05T00:00:00"/>
    <n v="2016"/>
    <s v="September"/>
    <n v="5"/>
    <x v="1"/>
    <x v="209"/>
    <x v="209"/>
    <x v="0"/>
    <s v="United States"/>
    <s v="Philadelphia"/>
    <s v="Pennsylvania"/>
    <n v="19120"/>
    <x v="3"/>
    <x v="48"/>
    <x v="1"/>
    <x v="8"/>
    <x v="48"/>
    <n v="9.5550000000000015"/>
    <n v="5"/>
    <n v="0.7"/>
    <n v="-7.3254999999999981"/>
  </r>
  <r>
    <x v="3617"/>
    <s v="CA-2017-141929"/>
    <d v="2017-09-04T00:00:00"/>
    <n v="2017"/>
    <s v="September"/>
    <n v="4"/>
    <x v="1"/>
    <x v="267"/>
    <x v="267"/>
    <x v="0"/>
    <s v="United States"/>
    <s v="Los Angeles"/>
    <s v="California"/>
    <n v="90004"/>
    <x v="1"/>
    <x v="569"/>
    <x v="1"/>
    <x v="8"/>
    <x v="569"/>
    <n v="487.98400000000004"/>
    <n v="2"/>
    <n v="0.2"/>
    <n v="152.49499999999998"/>
  </r>
  <r>
    <x v="3618"/>
    <s v="CA-2017-141929"/>
    <d v="2017-09-04T00:00:00"/>
    <n v="2017"/>
    <s v="September"/>
    <n v="4"/>
    <x v="1"/>
    <x v="267"/>
    <x v="267"/>
    <x v="0"/>
    <s v="United States"/>
    <s v="Los Angeles"/>
    <s v="California"/>
    <n v="90004"/>
    <x v="1"/>
    <x v="1091"/>
    <x v="2"/>
    <x v="7"/>
    <x v="1081"/>
    <n v="5.5600000000000005"/>
    <n v="1"/>
    <n v="0.2"/>
    <n v="1.7374999999999998"/>
  </r>
  <r>
    <x v="3619"/>
    <s v="CA-2017-141929"/>
    <d v="2017-09-04T00:00:00"/>
    <n v="2017"/>
    <s v="September"/>
    <n v="4"/>
    <x v="1"/>
    <x v="267"/>
    <x v="267"/>
    <x v="0"/>
    <s v="United States"/>
    <s v="Los Angeles"/>
    <s v="California"/>
    <n v="90004"/>
    <x v="1"/>
    <x v="123"/>
    <x v="1"/>
    <x v="4"/>
    <x v="123"/>
    <n v="217.85"/>
    <n v="5"/>
    <n v="0"/>
    <n v="65.35499999999999"/>
  </r>
  <r>
    <x v="3620"/>
    <s v="CA-2016-109743"/>
    <d v="2016-09-22T00:00:00"/>
    <n v="2016"/>
    <s v="September"/>
    <n v="22"/>
    <x v="1"/>
    <x v="64"/>
    <x v="64"/>
    <x v="1"/>
    <s v="United States"/>
    <s v="Smyrna"/>
    <s v="Tennessee"/>
    <n v="37167"/>
    <x v="0"/>
    <x v="1385"/>
    <x v="1"/>
    <x v="6"/>
    <x v="1371"/>
    <n v="40.775999999999996"/>
    <n v="3"/>
    <n v="0.2"/>
    <n v="4.5872999999999937"/>
  </r>
  <r>
    <x v="3621"/>
    <s v="CA-2016-109743"/>
    <d v="2016-09-22T00:00:00"/>
    <n v="2016"/>
    <s v="September"/>
    <n v="22"/>
    <x v="1"/>
    <x v="64"/>
    <x v="64"/>
    <x v="1"/>
    <s v="United States"/>
    <s v="Smyrna"/>
    <s v="Tennessee"/>
    <n v="37167"/>
    <x v="0"/>
    <x v="1557"/>
    <x v="2"/>
    <x v="7"/>
    <x v="1546"/>
    <n v="63.936000000000007"/>
    <n v="8"/>
    <n v="0.2"/>
    <n v="5.5944000000000003"/>
  </r>
  <r>
    <x v="3622"/>
    <s v="CA-2014-159184"/>
    <d v="2014-09-14T00:00:00"/>
    <n v="2014"/>
    <s v="September"/>
    <n v="14"/>
    <x v="1"/>
    <x v="547"/>
    <x v="547"/>
    <x v="0"/>
    <s v="United States"/>
    <s v="Macon"/>
    <s v="Georgia"/>
    <n v="31204"/>
    <x v="0"/>
    <x v="1146"/>
    <x v="0"/>
    <x v="5"/>
    <x v="1134"/>
    <n v="142.4"/>
    <n v="5"/>
    <n v="0"/>
    <n v="52.688000000000002"/>
  </r>
  <r>
    <x v="3623"/>
    <s v="CA-2014-159184"/>
    <d v="2014-09-14T00:00:00"/>
    <n v="2014"/>
    <s v="September"/>
    <n v="14"/>
    <x v="1"/>
    <x v="547"/>
    <x v="547"/>
    <x v="0"/>
    <s v="United States"/>
    <s v="Macon"/>
    <s v="Georgia"/>
    <n v="31204"/>
    <x v="0"/>
    <x v="175"/>
    <x v="1"/>
    <x v="8"/>
    <x v="176"/>
    <n v="7.16"/>
    <n v="2"/>
    <n v="0"/>
    <n v="3.4367999999999999"/>
  </r>
  <r>
    <x v="3624"/>
    <s v="CA-2017-113530"/>
    <d v="2017-05-19T00:00:00"/>
    <n v="2017"/>
    <s v="Mei"/>
    <n v="19"/>
    <x v="0"/>
    <x v="604"/>
    <x v="604"/>
    <x v="2"/>
    <s v="United States"/>
    <s v="San Francisco"/>
    <s v="California"/>
    <n v="94109"/>
    <x v="1"/>
    <x v="474"/>
    <x v="0"/>
    <x v="1"/>
    <x v="475"/>
    <n v="681.40800000000013"/>
    <n v="12"/>
    <n v="0.2"/>
    <n v="42.588000000000022"/>
  </r>
  <r>
    <x v="3625"/>
    <s v="CA-2017-113530"/>
    <d v="2017-05-19T00:00:00"/>
    <n v="2017"/>
    <s v="Mei"/>
    <n v="19"/>
    <x v="0"/>
    <x v="604"/>
    <x v="604"/>
    <x v="2"/>
    <s v="United States"/>
    <s v="San Francisco"/>
    <s v="California"/>
    <n v="94109"/>
    <x v="1"/>
    <x v="1039"/>
    <x v="1"/>
    <x v="6"/>
    <x v="1029"/>
    <n v="3.52"/>
    <n v="2"/>
    <n v="0"/>
    <n v="1.0207999999999999"/>
  </r>
  <r>
    <x v="3626"/>
    <s v="CA-2017-113530"/>
    <d v="2017-05-19T00:00:00"/>
    <n v="2017"/>
    <s v="Mei"/>
    <n v="19"/>
    <x v="0"/>
    <x v="604"/>
    <x v="604"/>
    <x v="2"/>
    <s v="United States"/>
    <s v="San Francisco"/>
    <s v="California"/>
    <n v="94109"/>
    <x v="1"/>
    <x v="311"/>
    <x v="1"/>
    <x v="6"/>
    <x v="311"/>
    <n v="5.58"/>
    <n v="1"/>
    <n v="0"/>
    <n v="1.3949999999999996"/>
  </r>
  <r>
    <x v="3627"/>
    <s v="CA-2017-113530"/>
    <d v="2017-05-19T00:00:00"/>
    <n v="2017"/>
    <s v="Mei"/>
    <n v="19"/>
    <x v="0"/>
    <x v="604"/>
    <x v="604"/>
    <x v="2"/>
    <s v="United States"/>
    <s v="San Francisco"/>
    <s v="California"/>
    <n v="94109"/>
    <x v="1"/>
    <x v="477"/>
    <x v="2"/>
    <x v="11"/>
    <x v="478"/>
    <n v="36.32"/>
    <n v="1"/>
    <n v="0"/>
    <n v="10.895999999999997"/>
  </r>
  <r>
    <x v="3628"/>
    <s v="CA-2014-169726"/>
    <d v="2014-08-09T00:00:00"/>
    <n v="2014"/>
    <s v="Agustus"/>
    <n v="9"/>
    <x v="1"/>
    <x v="98"/>
    <x v="98"/>
    <x v="0"/>
    <s v="United States"/>
    <s v="Seattle"/>
    <s v="Washington"/>
    <n v="98103"/>
    <x v="1"/>
    <x v="1498"/>
    <x v="1"/>
    <x v="8"/>
    <x v="1486"/>
    <n v="2060.7440000000001"/>
    <n v="7"/>
    <n v="0.2"/>
    <n v="643.98249999999996"/>
  </r>
  <r>
    <x v="3629"/>
    <s v="CA-2017-155957"/>
    <d v="2017-11-26T00:00:00"/>
    <n v="2017"/>
    <s v="November"/>
    <n v="26"/>
    <x v="1"/>
    <x v="566"/>
    <x v="566"/>
    <x v="1"/>
    <s v="United States"/>
    <s v="Columbus"/>
    <s v="Ohio"/>
    <n v="43229"/>
    <x v="3"/>
    <x v="1112"/>
    <x v="1"/>
    <x v="9"/>
    <x v="1101"/>
    <n v="52.272000000000006"/>
    <n v="3"/>
    <n v="0.2"/>
    <n v="9.8009999999999984"/>
  </r>
  <r>
    <x v="3630"/>
    <s v="CA-2017-155957"/>
    <d v="2017-11-26T00:00:00"/>
    <n v="2017"/>
    <s v="November"/>
    <n v="26"/>
    <x v="1"/>
    <x v="566"/>
    <x v="566"/>
    <x v="1"/>
    <s v="United States"/>
    <s v="Columbus"/>
    <s v="Ohio"/>
    <n v="43229"/>
    <x v="3"/>
    <x v="513"/>
    <x v="1"/>
    <x v="9"/>
    <x v="513"/>
    <n v="213.13600000000002"/>
    <n v="7"/>
    <n v="0.2"/>
    <n v="23.977799999999988"/>
  </r>
  <r>
    <x v="3631"/>
    <s v="CA-2017-132178"/>
    <d v="2017-05-03T00:00:00"/>
    <n v="2017"/>
    <s v="Mei"/>
    <n v="3"/>
    <x v="0"/>
    <x v="715"/>
    <x v="715"/>
    <x v="1"/>
    <s v="United States"/>
    <s v="Los Angeles"/>
    <s v="California"/>
    <n v="90004"/>
    <x v="1"/>
    <x v="1156"/>
    <x v="1"/>
    <x v="4"/>
    <x v="1144"/>
    <n v="69.52"/>
    <n v="2"/>
    <n v="0"/>
    <n v="19.465600000000002"/>
  </r>
  <r>
    <x v="3632"/>
    <s v="CA-2017-132178"/>
    <d v="2017-05-03T00:00:00"/>
    <n v="2017"/>
    <s v="Mei"/>
    <n v="3"/>
    <x v="0"/>
    <x v="715"/>
    <x v="715"/>
    <x v="1"/>
    <s v="United States"/>
    <s v="Los Angeles"/>
    <s v="California"/>
    <n v="90004"/>
    <x v="1"/>
    <x v="621"/>
    <x v="1"/>
    <x v="4"/>
    <x v="621"/>
    <n v="763.44"/>
    <n v="8"/>
    <n v="0"/>
    <n v="45.80639999999994"/>
  </r>
  <r>
    <x v="3633"/>
    <s v="CA-2016-145177"/>
    <d v="2016-11-10T00:00:00"/>
    <n v="2016"/>
    <s v="November"/>
    <n v="10"/>
    <x v="1"/>
    <x v="452"/>
    <x v="452"/>
    <x v="2"/>
    <s v="United States"/>
    <s v="Springfield"/>
    <s v="Ohio"/>
    <n v="45503"/>
    <x v="3"/>
    <x v="745"/>
    <x v="1"/>
    <x v="2"/>
    <x v="743"/>
    <n v="9.2159999999999993"/>
    <n v="4"/>
    <n v="0.2"/>
    <n v="3.3408000000000002"/>
  </r>
  <r>
    <x v="3634"/>
    <s v="CA-2016-145177"/>
    <d v="2016-11-10T00:00:00"/>
    <n v="2016"/>
    <s v="November"/>
    <n v="10"/>
    <x v="1"/>
    <x v="452"/>
    <x v="452"/>
    <x v="2"/>
    <s v="United States"/>
    <s v="Springfield"/>
    <s v="Ohio"/>
    <n v="45503"/>
    <x v="3"/>
    <x v="433"/>
    <x v="2"/>
    <x v="7"/>
    <x v="433"/>
    <n v="41.957999999999998"/>
    <n v="7"/>
    <n v="0.4"/>
    <n v="-9.7901999999999987"/>
  </r>
  <r>
    <x v="3635"/>
    <s v="CA-2016-145177"/>
    <d v="2016-11-10T00:00:00"/>
    <n v="2016"/>
    <s v="November"/>
    <n v="10"/>
    <x v="1"/>
    <x v="452"/>
    <x v="452"/>
    <x v="2"/>
    <s v="United States"/>
    <s v="Springfield"/>
    <s v="Ohio"/>
    <n v="45503"/>
    <x v="3"/>
    <x v="1558"/>
    <x v="1"/>
    <x v="10"/>
    <x v="1547"/>
    <n v="89.567999999999998"/>
    <n v="2"/>
    <n v="0.2"/>
    <n v="32.468400000000003"/>
  </r>
  <r>
    <x v="3636"/>
    <s v="CA-2016-145177"/>
    <d v="2016-11-10T00:00:00"/>
    <n v="2016"/>
    <s v="November"/>
    <n v="10"/>
    <x v="1"/>
    <x v="452"/>
    <x v="452"/>
    <x v="2"/>
    <s v="United States"/>
    <s v="Springfield"/>
    <s v="Ohio"/>
    <n v="45503"/>
    <x v="3"/>
    <x v="1286"/>
    <x v="1"/>
    <x v="10"/>
    <x v="1272"/>
    <n v="22.248000000000001"/>
    <n v="3"/>
    <n v="0.2"/>
    <n v="7.5086999999999984"/>
  </r>
  <r>
    <x v="3637"/>
    <s v="CA-2016-145177"/>
    <d v="2016-11-10T00:00:00"/>
    <n v="2016"/>
    <s v="November"/>
    <n v="10"/>
    <x v="1"/>
    <x v="452"/>
    <x v="452"/>
    <x v="2"/>
    <s v="United States"/>
    <s v="Springfield"/>
    <s v="Ohio"/>
    <n v="45503"/>
    <x v="3"/>
    <x v="549"/>
    <x v="1"/>
    <x v="9"/>
    <x v="549"/>
    <n v="334.88000000000005"/>
    <n v="4"/>
    <n v="0.2"/>
    <n v="29.301999999999978"/>
  </r>
  <r>
    <x v="3638"/>
    <s v="CA-2016-145177"/>
    <d v="2016-11-10T00:00:00"/>
    <n v="2016"/>
    <s v="November"/>
    <n v="10"/>
    <x v="1"/>
    <x v="452"/>
    <x v="452"/>
    <x v="2"/>
    <s v="United States"/>
    <s v="Springfield"/>
    <s v="Ohio"/>
    <n v="45503"/>
    <x v="3"/>
    <x v="1092"/>
    <x v="0"/>
    <x v="5"/>
    <x v="1082"/>
    <n v="148.28800000000001"/>
    <n v="7"/>
    <n v="0.2"/>
    <n v="29.657599999999988"/>
  </r>
  <r>
    <x v="3639"/>
    <s v="CA-2016-145177"/>
    <d v="2016-11-10T00:00:00"/>
    <n v="2016"/>
    <s v="November"/>
    <n v="10"/>
    <x v="1"/>
    <x v="452"/>
    <x v="452"/>
    <x v="2"/>
    <s v="United States"/>
    <s v="Springfield"/>
    <s v="Ohio"/>
    <n v="45503"/>
    <x v="3"/>
    <x v="874"/>
    <x v="1"/>
    <x v="10"/>
    <x v="868"/>
    <n v="4.6240000000000006"/>
    <n v="1"/>
    <n v="0.2"/>
    <n v="1.6762000000000001"/>
  </r>
  <r>
    <x v="3640"/>
    <s v="CA-2016-145177"/>
    <d v="2016-11-10T00:00:00"/>
    <n v="2016"/>
    <s v="November"/>
    <n v="10"/>
    <x v="1"/>
    <x v="452"/>
    <x v="452"/>
    <x v="2"/>
    <s v="United States"/>
    <s v="Springfield"/>
    <s v="Ohio"/>
    <n v="45503"/>
    <x v="3"/>
    <x v="1365"/>
    <x v="2"/>
    <x v="11"/>
    <x v="1548"/>
    <n v="178.92000000000002"/>
    <n v="7"/>
    <n v="0.2"/>
    <n v="-29.074500000000008"/>
  </r>
  <r>
    <x v="3641"/>
    <s v="CA-2016-145177"/>
    <d v="2016-11-10T00:00:00"/>
    <n v="2016"/>
    <s v="November"/>
    <n v="10"/>
    <x v="1"/>
    <x v="452"/>
    <x v="452"/>
    <x v="2"/>
    <s v="United States"/>
    <s v="Springfield"/>
    <s v="Ohio"/>
    <n v="45503"/>
    <x v="3"/>
    <x v="1197"/>
    <x v="1"/>
    <x v="8"/>
    <x v="1182"/>
    <n v="69.888000000000005"/>
    <n v="7"/>
    <n v="0.7"/>
    <n v="-46.591999999999999"/>
  </r>
  <r>
    <x v="3642"/>
    <s v="CA-2014-156594"/>
    <d v="2014-12-20T00:00:00"/>
    <n v="2014"/>
    <s v="Desember"/>
    <n v="20"/>
    <x v="0"/>
    <x v="266"/>
    <x v="266"/>
    <x v="0"/>
    <s v="United States"/>
    <s v="Los Angeles"/>
    <s v="California"/>
    <n v="90008"/>
    <x v="1"/>
    <x v="569"/>
    <x v="1"/>
    <x v="8"/>
    <x v="569"/>
    <n v="487.98400000000004"/>
    <n v="2"/>
    <n v="0.2"/>
    <n v="152.49499999999998"/>
  </r>
  <r>
    <x v="3643"/>
    <s v="CA-2014-156594"/>
    <d v="2014-12-20T00:00:00"/>
    <n v="2014"/>
    <s v="Desember"/>
    <n v="20"/>
    <x v="0"/>
    <x v="266"/>
    <x v="266"/>
    <x v="0"/>
    <s v="United States"/>
    <s v="Los Angeles"/>
    <s v="California"/>
    <n v="90008"/>
    <x v="1"/>
    <x v="1559"/>
    <x v="1"/>
    <x v="6"/>
    <x v="1549"/>
    <n v="47.3"/>
    <n v="2"/>
    <n v="0"/>
    <n v="12.298000000000002"/>
  </r>
  <r>
    <x v="3644"/>
    <s v="CA-2014-156594"/>
    <d v="2014-12-20T00:00:00"/>
    <n v="2014"/>
    <s v="Desember"/>
    <n v="20"/>
    <x v="0"/>
    <x v="266"/>
    <x v="266"/>
    <x v="0"/>
    <s v="United States"/>
    <s v="Los Angeles"/>
    <s v="California"/>
    <n v="90008"/>
    <x v="1"/>
    <x v="1560"/>
    <x v="1"/>
    <x v="6"/>
    <x v="1550"/>
    <n v="4.13"/>
    <n v="1"/>
    <n v="0"/>
    <n v="1.1564000000000001"/>
  </r>
  <r>
    <x v="3645"/>
    <s v="CA-2014-156594"/>
    <d v="2014-12-20T00:00:00"/>
    <n v="2014"/>
    <s v="Desember"/>
    <n v="20"/>
    <x v="0"/>
    <x v="266"/>
    <x v="266"/>
    <x v="0"/>
    <s v="United States"/>
    <s v="Los Angeles"/>
    <s v="California"/>
    <n v="90008"/>
    <x v="1"/>
    <x v="1561"/>
    <x v="1"/>
    <x v="8"/>
    <x v="1551"/>
    <n v="155.12"/>
    <n v="5"/>
    <n v="0.2"/>
    <n v="50.413999999999987"/>
  </r>
  <r>
    <x v="3646"/>
    <s v="CA-2014-146528"/>
    <d v="2014-07-25T00:00:00"/>
    <n v="2014"/>
    <s v="Juli"/>
    <n v="25"/>
    <x v="0"/>
    <x v="665"/>
    <x v="665"/>
    <x v="2"/>
    <s v="United States"/>
    <s v="Los Angeles"/>
    <s v="California"/>
    <n v="90045"/>
    <x v="1"/>
    <x v="727"/>
    <x v="1"/>
    <x v="10"/>
    <x v="1552"/>
    <n v="6.48"/>
    <n v="1"/>
    <n v="0"/>
    <n v="3.1752000000000002"/>
  </r>
  <r>
    <x v="3647"/>
    <s v="CA-2014-146528"/>
    <d v="2014-07-25T00:00:00"/>
    <n v="2014"/>
    <s v="Juli"/>
    <n v="25"/>
    <x v="0"/>
    <x v="665"/>
    <x v="665"/>
    <x v="2"/>
    <s v="United States"/>
    <s v="Los Angeles"/>
    <s v="California"/>
    <n v="90045"/>
    <x v="1"/>
    <x v="1562"/>
    <x v="1"/>
    <x v="14"/>
    <x v="1553"/>
    <n v="15.52"/>
    <n v="4"/>
    <n v="0"/>
    <n v="4.5007999999999981"/>
  </r>
  <r>
    <x v="3648"/>
    <s v="CA-2015-168459"/>
    <d v="2015-11-22T00:00:00"/>
    <n v="2015"/>
    <s v="November"/>
    <n v="22"/>
    <x v="1"/>
    <x v="507"/>
    <x v="507"/>
    <x v="0"/>
    <s v="United States"/>
    <s v="Memphis"/>
    <s v="Tennessee"/>
    <n v="38109"/>
    <x v="0"/>
    <x v="696"/>
    <x v="1"/>
    <x v="8"/>
    <x v="696"/>
    <n v="2.9460000000000006"/>
    <n v="2"/>
    <n v="0.7"/>
    <n v="-2.0621999999999998"/>
  </r>
  <r>
    <x v="3649"/>
    <s v="CA-2015-168459"/>
    <d v="2015-11-22T00:00:00"/>
    <n v="2015"/>
    <s v="November"/>
    <n v="22"/>
    <x v="1"/>
    <x v="507"/>
    <x v="507"/>
    <x v="0"/>
    <s v="United States"/>
    <s v="Memphis"/>
    <s v="Tennessee"/>
    <n v="38109"/>
    <x v="0"/>
    <x v="271"/>
    <x v="1"/>
    <x v="13"/>
    <x v="271"/>
    <n v="55.104000000000006"/>
    <n v="6"/>
    <n v="0.2"/>
    <n v="18.597599999999993"/>
  </r>
  <r>
    <x v="3650"/>
    <s v="CA-2017-109960"/>
    <d v="2017-12-09T00:00:00"/>
    <n v="2017"/>
    <s v="Desember"/>
    <n v="9"/>
    <x v="0"/>
    <x v="203"/>
    <x v="203"/>
    <x v="0"/>
    <s v="United States"/>
    <s v="Detroit"/>
    <s v="Michigan"/>
    <n v="48234"/>
    <x v="2"/>
    <x v="1563"/>
    <x v="2"/>
    <x v="11"/>
    <x v="1554"/>
    <n v="104.88"/>
    <n v="6"/>
    <n v="0"/>
    <n v="41.952000000000005"/>
  </r>
  <r>
    <x v="3651"/>
    <s v="CA-2017-109960"/>
    <d v="2017-12-09T00:00:00"/>
    <n v="2017"/>
    <s v="Desember"/>
    <n v="9"/>
    <x v="0"/>
    <x v="203"/>
    <x v="203"/>
    <x v="0"/>
    <s v="United States"/>
    <s v="Detroit"/>
    <s v="Michigan"/>
    <n v="48234"/>
    <x v="2"/>
    <x v="924"/>
    <x v="1"/>
    <x v="6"/>
    <x v="916"/>
    <n v="34.700000000000003"/>
    <n v="5"/>
    <n v="0"/>
    <n v="12.492000000000001"/>
  </r>
  <r>
    <x v="3652"/>
    <s v="CA-2017-109960"/>
    <d v="2017-12-09T00:00:00"/>
    <n v="2017"/>
    <s v="Desember"/>
    <n v="9"/>
    <x v="0"/>
    <x v="203"/>
    <x v="203"/>
    <x v="0"/>
    <s v="United States"/>
    <s v="Detroit"/>
    <s v="Michigan"/>
    <n v="48234"/>
    <x v="2"/>
    <x v="674"/>
    <x v="1"/>
    <x v="8"/>
    <x v="674"/>
    <n v="33.72"/>
    <n v="4"/>
    <n v="0"/>
    <n v="15.511199999999999"/>
  </r>
  <r>
    <x v="3653"/>
    <s v="CA-2017-109960"/>
    <d v="2017-12-09T00:00:00"/>
    <n v="2017"/>
    <s v="Desember"/>
    <n v="9"/>
    <x v="0"/>
    <x v="203"/>
    <x v="203"/>
    <x v="0"/>
    <s v="United States"/>
    <s v="Detroit"/>
    <s v="Michigan"/>
    <n v="48234"/>
    <x v="2"/>
    <x v="811"/>
    <x v="1"/>
    <x v="10"/>
    <x v="33"/>
    <n v="14.940000000000001"/>
    <n v="3"/>
    <n v="0"/>
    <n v="7.0218000000000007"/>
  </r>
  <r>
    <x v="3654"/>
    <s v="CA-2017-133004"/>
    <d v="2017-08-31T00:00:00"/>
    <n v="2017"/>
    <s v="Agustus"/>
    <n v="31"/>
    <x v="1"/>
    <x v="219"/>
    <x v="219"/>
    <x v="0"/>
    <s v="United States"/>
    <s v="Lawrence"/>
    <s v="Indiana"/>
    <n v="46226"/>
    <x v="2"/>
    <x v="554"/>
    <x v="1"/>
    <x v="9"/>
    <x v="553"/>
    <n v="638.73"/>
    <n v="9"/>
    <n v="0"/>
    <n v="166.06979999999999"/>
  </r>
  <r>
    <x v="3655"/>
    <s v="CA-2017-168102"/>
    <d v="2017-04-24T00:00:00"/>
    <n v="2017"/>
    <s v="April"/>
    <n v="24"/>
    <x v="1"/>
    <x v="291"/>
    <x v="291"/>
    <x v="1"/>
    <s v="United States"/>
    <s v="Jacksonville"/>
    <s v="Florida"/>
    <n v="32216"/>
    <x v="0"/>
    <x v="1043"/>
    <x v="1"/>
    <x v="4"/>
    <x v="1032"/>
    <n v="113.56800000000001"/>
    <n v="2"/>
    <n v="0.2"/>
    <n v="-21.294000000000018"/>
  </r>
  <r>
    <x v="3656"/>
    <s v="CA-2017-158036"/>
    <d v="2017-09-08T00:00:00"/>
    <n v="2017"/>
    <s v="September"/>
    <n v="8"/>
    <x v="1"/>
    <x v="587"/>
    <x v="587"/>
    <x v="1"/>
    <s v="United States"/>
    <s v="Dublin"/>
    <s v="Ohio"/>
    <n v="43017"/>
    <x v="3"/>
    <x v="1564"/>
    <x v="2"/>
    <x v="11"/>
    <x v="1555"/>
    <n v="9.0960000000000001"/>
    <n v="1"/>
    <n v="0.2"/>
    <n v="1.7054999999999998"/>
  </r>
  <r>
    <x v="3657"/>
    <s v="CA-2015-128083"/>
    <d v="2015-03-12T00:00:00"/>
    <n v="2015"/>
    <s v="Maret"/>
    <n v="12"/>
    <x v="1"/>
    <x v="494"/>
    <x v="494"/>
    <x v="1"/>
    <s v="United States"/>
    <s v="Plantation"/>
    <s v="Florida"/>
    <n v="33317"/>
    <x v="0"/>
    <x v="135"/>
    <x v="1"/>
    <x v="12"/>
    <x v="136"/>
    <n v="8.6880000000000006"/>
    <n v="3"/>
    <n v="0.2"/>
    <n v="2.9322000000000004"/>
  </r>
  <r>
    <x v="3658"/>
    <s v="CA-2015-128083"/>
    <d v="2015-03-12T00:00:00"/>
    <n v="2015"/>
    <s v="Maret"/>
    <n v="12"/>
    <x v="1"/>
    <x v="494"/>
    <x v="494"/>
    <x v="1"/>
    <s v="United States"/>
    <s v="Plantation"/>
    <s v="Florida"/>
    <n v="33317"/>
    <x v="0"/>
    <x v="76"/>
    <x v="0"/>
    <x v="5"/>
    <x v="76"/>
    <n v="30.880000000000003"/>
    <n v="4"/>
    <n v="0.2"/>
    <n v="3.8599999999999977"/>
  </r>
  <r>
    <x v="3659"/>
    <s v="CA-2015-128083"/>
    <d v="2015-03-12T00:00:00"/>
    <n v="2015"/>
    <s v="Maret"/>
    <n v="12"/>
    <x v="1"/>
    <x v="494"/>
    <x v="494"/>
    <x v="1"/>
    <s v="United States"/>
    <s v="Plantation"/>
    <s v="Florida"/>
    <n v="33317"/>
    <x v="0"/>
    <x v="1565"/>
    <x v="0"/>
    <x v="5"/>
    <x v="1556"/>
    <n v="6.4080000000000004"/>
    <n v="3"/>
    <n v="0.2"/>
    <n v="1.4418"/>
  </r>
  <r>
    <x v="3660"/>
    <s v="CA-2016-161676"/>
    <d v="2016-07-18T00:00:00"/>
    <n v="2016"/>
    <s v="Juli"/>
    <n v="18"/>
    <x v="1"/>
    <x v="687"/>
    <x v="687"/>
    <x v="1"/>
    <s v="United States"/>
    <s v="Glendale"/>
    <s v="Arizona"/>
    <n v="85301"/>
    <x v="1"/>
    <x v="1566"/>
    <x v="1"/>
    <x v="14"/>
    <x v="1557"/>
    <n v="33.799999999999997"/>
    <n v="5"/>
    <n v="0.2"/>
    <n v="4.2249999999999979"/>
  </r>
  <r>
    <x v="3661"/>
    <s v="CA-2016-155005"/>
    <d v="2016-06-13T00:00:00"/>
    <n v="2016"/>
    <s v="Juni"/>
    <n v="13"/>
    <x v="0"/>
    <x v="337"/>
    <x v="337"/>
    <x v="2"/>
    <s v="United States"/>
    <s v="Jackson"/>
    <s v="Michigan"/>
    <n v="49201"/>
    <x v="2"/>
    <x v="1551"/>
    <x v="2"/>
    <x v="7"/>
    <x v="1539"/>
    <n v="377.96999999999997"/>
    <n v="3"/>
    <n v="0"/>
    <n v="94.492500000000007"/>
  </r>
  <r>
    <x v="3662"/>
    <s v="US-2017-129777"/>
    <d v="2017-07-03T00:00:00"/>
    <n v="2017"/>
    <s v="Juli"/>
    <n v="3"/>
    <x v="1"/>
    <x v="86"/>
    <x v="86"/>
    <x v="2"/>
    <s v="United States"/>
    <s v="Quincy"/>
    <s v="Massachusetts"/>
    <n v="2169"/>
    <x v="3"/>
    <x v="1113"/>
    <x v="2"/>
    <x v="11"/>
    <x v="1102"/>
    <n v="258.89999999999998"/>
    <n v="10"/>
    <n v="0"/>
    <n v="93.203999999999994"/>
  </r>
  <r>
    <x v="3663"/>
    <s v="US-2017-129777"/>
    <d v="2017-07-03T00:00:00"/>
    <n v="2017"/>
    <s v="Juli"/>
    <n v="3"/>
    <x v="1"/>
    <x v="86"/>
    <x v="86"/>
    <x v="2"/>
    <s v="United States"/>
    <s v="Quincy"/>
    <s v="Massachusetts"/>
    <n v="2169"/>
    <x v="3"/>
    <x v="314"/>
    <x v="1"/>
    <x v="10"/>
    <x v="314"/>
    <n v="24.56"/>
    <n v="2"/>
    <n v="0"/>
    <n v="11.543199999999999"/>
  </r>
  <r>
    <x v="3664"/>
    <s v="CA-2014-129364"/>
    <d v="2014-12-08T00:00:00"/>
    <n v="2014"/>
    <s v="Desember"/>
    <n v="8"/>
    <x v="1"/>
    <x v="621"/>
    <x v="621"/>
    <x v="0"/>
    <s v="United States"/>
    <s v="Salem"/>
    <s v="Oregon"/>
    <n v="97301"/>
    <x v="1"/>
    <x v="639"/>
    <x v="1"/>
    <x v="2"/>
    <x v="639"/>
    <n v="27.888000000000002"/>
    <n v="7"/>
    <n v="0.2"/>
    <n v="9.0635999999999974"/>
  </r>
  <r>
    <x v="3665"/>
    <s v="CA-2014-129364"/>
    <d v="2014-12-08T00:00:00"/>
    <n v="2014"/>
    <s v="Desember"/>
    <n v="8"/>
    <x v="1"/>
    <x v="621"/>
    <x v="621"/>
    <x v="0"/>
    <s v="United States"/>
    <s v="Salem"/>
    <s v="Oregon"/>
    <n v="97301"/>
    <x v="1"/>
    <x v="636"/>
    <x v="1"/>
    <x v="8"/>
    <x v="636"/>
    <n v="6.4560000000000004"/>
    <n v="4"/>
    <n v="0.7"/>
    <n v="-4.5191999999999979"/>
  </r>
  <r>
    <x v="3666"/>
    <s v="CA-2014-129364"/>
    <d v="2014-12-08T00:00:00"/>
    <n v="2014"/>
    <s v="Desember"/>
    <n v="8"/>
    <x v="1"/>
    <x v="621"/>
    <x v="621"/>
    <x v="0"/>
    <s v="United States"/>
    <s v="Salem"/>
    <s v="Oregon"/>
    <n v="97301"/>
    <x v="1"/>
    <x v="1513"/>
    <x v="2"/>
    <x v="7"/>
    <x v="1500"/>
    <n v="52.679999999999993"/>
    <n v="3"/>
    <n v="0.2"/>
    <n v="19.754999999999999"/>
  </r>
  <r>
    <x v="3667"/>
    <s v="CA-2014-129364"/>
    <d v="2014-12-08T00:00:00"/>
    <n v="2014"/>
    <s v="Desember"/>
    <n v="8"/>
    <x v="1"/>
    <x v="621"/>
    <x v="621"/>
    <x v="0"/>
    <s v="United States"/>
    <s v="Salem"/>
    <s v="Oregon"/>
    <n v="97301"/>
    <x v="1"/>
    <x v="1567"/>
    <x v="1"/>
    <x v="14"/>
    <x v="1558"/>
    <n v="13.88"/>
    <n v="5"/>
    <n v="0.2"/>
    <n v="-2.6025000000000014"/>
  </r>
  <r>
    <x v="3668"/>
    <s v="CA-2014-129364"/>
    <d v="2014-12-08T00:00:00"/>
    <n v="2014"/>
    <s v="Desember"/>
    <n v="8"/>
    <x v="1"/>
    <x v="621"/>
    <x v="621"/>
    <x v="0"/>
    <s v="United States"/>
    <s v="Salem"/>
    <s v="Oregon"/>
    <n v="97301"/>
    <x v="1"/>
    <x v="1421"/>
    <x v="2"/>
    <x v="11"/>
    <x v="1409"/>
    <n v="103.92000000000002"/>
    <n v="10"/>
    <n v="0.2"/>
    <n v="-18.186000000000014"/>
  </r>
  <r>
    <x v="3669"/>
    <s v="CA-2014-129364"/>
    <d v="2014-12-08T00:00:00"/>
    <n v="2014"/>
    <s v="Desember"/>
    <n v="8"/>
    <x v="1"/>
    <x v="621"/>
    <x v="621"/>
    <x v="0"/>
    <s v="United States"/>
    <s v="Salem"/>
    <s v="Oregon"/>
    <n v="97301"/>
    <x v="1"/>
    <x v="1568"/>
    <x v="1"/>
    <x v="2"/>
    <x v="1559"/>
    <n v="11.52"/>
    <n v="5"/>
    <n v="0.2"/>
    <n v="3.7439999999999989"/>
  </r>
  <r>
    <x v="3670"/>
    <s v="CA-2014-129364"/>
    <d v="2014-12-08T00:00:00"/>
    <n v="2014"/>
    <s v="Desember"/>
    <n v="8"/>
    <x v="1"/>
    <x v="621"/>
    <x v="621"/>
    <x v="0"/>
    <s v="United States"/>
    <s v="Salem"/>
    <s v="Oregon"/>
    <n v="97301"/>
    <x v="1"/>
    <x v="55"/>
    <x v="1"/>
    <x v="10"/>
    <x v="55"/>
    <n v="10.368000000000002"/>
    <n v="2"/>
    <n v="0.2"/>
    <n v="3.6288"/>
  </r>
  <r>
    <x v="3671"/>
    <s v="CA-2014-129364"/>
    <d v="2014-12-08T00:00:00"/>
    <n v="2014"/>
    <s v="Desember"/>
    <n v="8"/>
    <x v="1"/>
    <x v="621"/>
    <x v="621"/>
    <x v="0"/>
    <s v="United States"/>
    <s v="Salem"/>
    <s v="Oregon"/>
    <n v="97301"/>
    <x v="1"/>
    <x v="1569"/>
    <x v="1"/>
    <x v="4"/>
    <x v="1560"/>
    <n v="39.072000000000003"/>
    <n v="3"/>
    <n v="0.2"/>
    <n v="2.9304000000000023"/>
  </r>
  <r>
    <x v="3672"/>
    <s v="CA-2016-104969"/>
    <d v="2016-04-08T00:00:00"/>
    <n v="2016"/>
    <s v="April"/>
    <n v="8"/>
    <x v="1"/>
    <x v="258"/>
    <x v="258"/>
    <x v="2"/>
    <s v="United States"/>
    <s v="Troy"/>
    <s v="Ohio"/>
    <n v="45373"/>
    <x v="3"/>
    <x v="1475"/>
    <x v="1"/>
    <x v="12"/>
    <x v="1462"/>
    <n v="8.8719999999999999"/>
    <n v="1"/>
    <n v="0.2"/>
    <n v="3.2161"/>
  </r>
  <r>
    <x v="3673"/>
    <s v="CA-2016-104969"/>
    <d v="2016-04-08T00:00:00"/>
    <n v="2016"/>
    <s v="April"/>
    <n v="8"/>
    <x v="1"/>
    <x v="258"/>
    <x v="258"/>
    <x v="2"/>
    <s v="United States"/>
    <s v="Troy"/>
    <s v="Ohio"/>
    <n v="45373"/>
    <x v="3"/>
    <x v="1080"/>
    <x v="1"/>
    <x v="8"/>
    <x v="1070"/>
    <n v="121.10400000000003"/>
    <n v="6"/>
    <n v="0.7"/>
    <n v="-100.91999999999999"/>
  </r>
  <r>
    <x v="3674"/>
    <s v="CA-2017-154109"/>
    <d v="2017-11-06T00:00:00"/>
    <n v="2017"/>
    <s v="November"/>
    <n v="6"/>
    <x v="1"/>
    <x v="586"/>
    <x v="586"/>
    <x v="0"/>
    <s v="United States"/>
    <s v="Philadelphia"/>
    <s v="Pennsylvania"/>
    <n v="19143"/>
    <x v="3"/>
    <x v="1209"/>
    <x v="0"/>
    <x v="1"/>
    <x v="1194"/>
    <n v="127.372"/>
    <n v="2"/>
    <n v="0.3"/>
    <n v="-30.933200000000006"/>
  </r>
  <r>
    <x v="3675"/>
    <s v="CA-2017-154109"/>
    <d v="2017-11-06T00:00:00"/>
    <n v="2017"/>
    <s v="November"/>
    <n v="6"/>
    <x v="1"/>
    <x v="586"/>
    <x v="586"/>
    <x v="0"/>
    <s v="United States"/>
    <s v="Philadelphia"/>
    <s v="Pennsylvania"/>
    <n v="19143"/>
    <x v="3"/>
    <x v="368"/>
    <x v="1"/>
    <x v="10"/>
    <x v="369"/>
    <n v="47.952000000000005"/>
    <n v="3"/>
    <n v="0.2"/>
    <n v="16.183799999999998"/>
  </r>
  <r>
    <x v="3676"/>
    <s v="CA-2015-156440"/>
    <d v="2015-12-05T00:00:00"/>
    <n v="2015"/>
    <s v="Desember"/>
    <n v="5"/>
    <x v="1"/>
    <x v="588"/>
    <x v="588"/>
    <x v="1"/>
    <s v="United States"/>
    <s v="San Diego"/>
    <s v="California"/>
    <n v="92105"/>
    <x v="1"/>
    <x v="642"/>
    <x v="0"/>
    <x v="5"/>
    <x v="642"/>
    <n v="44.46"/>
    <n v="2"/>
    <n v="0"/>
    <n v="14.671799999999998"/>
  </r>
  <r>
    <x v="3677"/>
    <s v="CA-2015-132626"/>
    <d v="2015-07-09T00:00:00"/>
    <n v="2015"/>
    <s v="Juli"/>
    <n v="9"/>
    <x v="1"/>
    <x v="537"/>
    <x v="537"/>
    <x v="0"/>
    <s v="United States"/>
    <s v="Clinton"/>
    <s v="Maryland"/>
    <n v="20735"/>
    <x v="3"/>
    <x v="1432"/>
    <x v="1"/>
    <x v="13"/>
    <x v="1420"/>
    <n v="15.8"/>
    <n v="4"/>
    <n v="0"/>
    <n v="5.0559999999999992"/>
  </r>
  <r>
    <x v="3678"/>
    <s v="CA-2015-132626"/>
    <d v="2015-07-09T00:00:00"/>
    <n v="2015"/>
    <s v="Juli"/>
    <n v="9"/>
    <x v="1"/>
    <x v="537"/>
    <x v="537"/>
    <x v="0"/>
    <s v="United States"/>
    <s v="Clinton"/>
    <s v="Maryland"/>
    <n v="20735"/>
    <x v="3"/>
    <x v="1520"/>
    <x v="2"/>
    <x v="15"/>
    <x v="1507"/>
    <n v="464.97"/>
    <n v="3"/>
    <n v="0"/>
    <n v="209.23649999999998"/>
  </r>
  <r>
    <x v="3679"/>
    <s v="CA-2015-132626"/>
    <d v="2015-07-09T00:00:00"/>
    <n v="2015"/>
    <s v="Juli"/>
    <n v="9"/>
    <x v="1"/>
    <x v="537"/>
    <x v="537"/>
    <x v="0"/>
    <s v="United States"/>
    <s v="Clinton"/>
    <s v="Maryland"/>
    <n v="20735"/>
    <x v="3"/>
    <x v="269"/>
    <x v="0"/>
    <x v="5"/>
    <x v="269"/>
    <n v="181.96"/>
    <n v="2"/>
    <n v="0"/>
    <n v="20.015600000000006"/>
  </r>
  <r>
    <x v="3680"/>
    <s v="CA-2015-132626"/>
    <d v="2015-07-09T00:00:00"/>
    <n v="2015"/>
    <s v="Juli"/>
    <n v="9"/>
    <x v="1"/>
    <x v="537"/>
    <x v="537"/>
    <x v="0"/>
    <s v="United States"/>
    <s v="Clinton"/>
    <s v="Maryland"/>
    <n v="20735"/>
    <x v="3"/>
    <x v="1570"/>
    <x v="1"/>
    <x v="2"/>
    <x v="1561"/>
    <n v="12.39"/>
    <n v="3"/>
    <n v="0"/>
    <n v="5.6993999999999998"/>
  </r>
  <r>
    <x v="3681"/>
    <s v="CA-2015-132626"/>
    <d v="2015-07-09T00:00:00"/>
    <n v="2015"/>
    <s v="Juli"/>
    <n v="9"/>
    <x v="1"/>
    <x v="537"/>
    <x v="537"/>
    <x v="0"/>
    <s v="United States"/>
    <s v="Clinton"/>
    <s v="Maryland"/>
    <n v="20735"/>
    <x v="3"/>
    <x v="912"/>
    <x v="1"/>
    <x v="8"/>
    <x v="904"/>
    <n v="84.09"/>
    <n v="3"/>
    <n v="0"/>
    <n v="42.045000000000002"/>
  </r>
  <r>
    <x v="3682"/>
    <s v="CA-2015-132626"/>
    <d v="2015-07-09T00:00:00"/>
    <n v="2015"/>
    <s v="Juli"/>
    <n v="9"/>
    <x v="1"/>
    <x v="537"/>
    <x v="537"/>
    <x v="0"/>
    <s v="United States"/>
    <s v="Clinton"/>
    <s v="Maryland"/>
    <n v="20735"/>
    <x v="3"/>
    <x v="1571"/>
    <x v="1"/>
    <x v="6"/>
    <x v="1562"/>
    <n v="79.36"/>
    <n v="4"/>
    <n v="0"/>
    <n v="32.537600000000005"/>
  </r>
  <r>
    <x v="3683"/>
    <s v="CA-2015-132626"/>
    <d v="2015-07-09T00:00:00"/>
    <n v="2015"/>
    <s v="Juli"/>
    <n v="9"/>
    <x v="1"/>
    <x v="537"/>
    <x v="537"/>
    <x v="0"/>
    <s v="United States"/>
    <s v="Clinton"/>
    <s v="Maryland"/>
    <n v="20735"/>
    <x v="3"/>
    <x v="822"/>
    <x v="1"/>
    <x v="8"/>
    <x v="818"/>
    <n v="153.35999999999999"/>
    <n v="9"/>
    <n v="0"/>
    <n v="70.545599999999979"/>
  </r>
  <r>
    <x v="3684"/>
    <s v="CA-2015-132626"/>
    <d v="2015-07-09T00:00:00"/>
    <n v="2015"/>
    <s v="Juli"/>
    <n v="9"/>
    <x v="1"/>
    <x v="537"/>
    <x v="537"/>
    <x v="0"/>
    <s v="United States"/>
    <s v="Clinton"/>
    <s v="Maryland"/>
    <n v="20735"/>
    <x v="3"/>
    <x v="24"/>
    <x v="1"/>
    <x v="8"/>
    <x v="24"/>
    <n v="43.68"/>
    <n v="6"/>
    <n v="0"/>
    <n v="21.403200000000002"/>
  </r>
  <r>
    <x v="3685"/>
    <s v="CA-2015-132626"/>
    <d v="2015-07-09T00:00:00"/>
    <n v="2015"/>
    <s v="Juli"/>
    <n v="9"/>
    <x v="1"/>
    <x v="537"/>
    <x v="537"/>
    <x v="0"/>
    <s v="United States"/>
    <s v="Clinton"/>
    <s v="Maryland"/>
    <n v="20735"/>
    <x v="3"/>
    <x v="768"/>
    <x v="1"/>
    <x v="4"/>
    <x v="767"/>
    <n v="98.21"/>
    <n v="7"/>
    <n v="0"/>
    <n v="28.480899999999984"/>
  </r>
  <r>
    <x v="3686"/>
    <s v="CA-2016-102792"/>
    <d v="2016-12-13T00:00:00"/>
    <n v="2016"/>
    <s v="Desember"/>
    <n v="13"/>
    <x v="1"/>
    <x v="209"/>
    <x v="209"/>
    <x v="0"/>
    <s v="United States"/>
    <s v="Riverside"/>
    <s v="California"/>
    <n v="92503"/>
    <x v="1"/>
    <x v="346"/>
    <x v="1"/>
    <x v="6"/>
    <x v="346"/>
    <n v="9.84"/>
    <n v="3"/>
    <n v="0"/>
    <n v="3.2471999999999994"/>
  </r>
  <r>
    <x v="3687"/>
    <s v="CA-2016-108567"/>
    <d v="2016-05-20T00:00:00"/>
    <n v="2016"/>
    <s v="Mei"/>
    <n v="20"/>
    <x v="1"/>
    <x v="203"/>
    <x v="203"/>
    <x v="0"/>
    <s v="United States"/>
    <s v="Port Saint Lucie"/>
    <s v="Florida"/>
    <n v="34952"/>
    <x v="0"/>
    <x v="307"/>
    <x v="1"/>
    <x v="8"/>
    <x v="307"/>
    <n v="2.6940000000000004"/>
    <n v="2"/>
    <n v="0.7"/>
    <n v="-2.2450000000000001"/>
  </r>
  <r>
    <x v="3688"/>
    <s v="CA-2017-140760"/>
    <d v="2017-06-02T00:00:00"/>
    <n v="2017"/>
    <s v="Juni"/>
    <n v="2"/>
    <x v="0"/>
    <x v="157"/>
    <x v="157"/>
    <x v="0"/>
    <s v="United States"/>
    <s v="Mesa"/>
    <s v="Arizona"/>
    <n v="85204"/>
    <x v="1"/>
    <x v="218"/>
    <x v="1"/>
    <x v="10"/>
    <x v="219"/>
    <n v="25.344000000000001"/>
    <n v="6"/>
    <n v="0.2"/>
    <n v="7.92"/>
  </r>
  <r>
    <x v="3689"/>
    <s v="CA-2017-140760"/>
    <d v="2017-06-02T00:00:00"/>
    <n v="2017"/>
    <s v="Juni"/>
    <n v="2"/>
    <x v="0"/>
    <x v="157"/>
    <x v="157"/>
    <x v="0"/>
    <s v="United States"/>
    <s v="Mesa"/>
    <s v="Arizona"/>
    <n v="85204"/>
    <x v="1"/>
    <x v="598"/>
    <x v="1"/>
    <x v="12"/>
    <x v="598"/>
    <n v="43.92"/>
    <n v="5"/>
    <n v="0.2"/>
    <n v="15.921000000000003"/>
  </r>
  <r>
    <x v="3690"/>
    <s v="US-2015-131359"/>
    <d v="2015-10-30T00:00:00"/>
    <n v="2015"/>
    <s v="Oktober"/>
    <n v="30"/>
    <x v="0"/>
    <x v="135"/>
    <x v="135"/>
    <x v="1"/>
    <s v="United States"/>
    <s v="Denver"/>
    <s v="Colorado"/>
    <n v="80219"/>
    <x v="1"/>
    <x v="1313"/>
    <x v="2"/>
    <x v="15"/>
    <x v="1299"/>
    <n v="59.994000000000007"/>
    <n v="2"/>
    <n v="0.7"/>
    <n v="-45.995400000000004"/>
  </r>
  <r>
    <x v="3691"/>
    <s v="US-2015-131359"/>
    <d v="2015-10-30T00:00:00"/>
    <n v="2015"/>
    <s v="Oktober"/>
    <n v="30"/>
    <x v="0"/>
    <x v="135"/>
    <x v="135"/>
    <x v="1"/>
    <s v="United States"/>
    <s v="Denver"/>
    <s v="Colorado"/>
    <n v="80219"/>
    <x v="1"/>
    <x v="1572"/>
    <x v="2"/>
    <x v="16"/>
    <x v="1563"/>
    <n v="439.99200000000002"/>
    <n v="1"/>
    <n v="0.2"/>
    <n v="164.99700000000001"/>
  </r>
  <r>
    <x v="3692"/>
    <s v="US-2015-131359"/>
    <d v="2015-10-30T00:00:00"/>
    <n v="2015"/>
    <s v="Oktober"/>
    <n v="30"/>
    <x v="0"/>
    <x v="135"/>
    <x v="135"/>
    <x v="1"/>
    <s v="United States"/>
    <s v="Denver"/>
    <s v="Colorado"/>
    <n v="80219"/>
    <x v="1"/>
    <x v="722"/>
    <x v="2"/>
    <x v="7"/>
    <x v="721"/>
    <n v="87.96"/>
    <n v="5"/>
    <n v="0.2"/>
    <n v="30.785999999999998"/>
  </r>
  <r>
    <x v="3693"/>
    <s v="US-2015-131359"/>
    <d v="2015-10-30T00:00:00"/>
    <n v="2015"/>
    <s v="Oktober"/>
    <n v="30"/>
    <x v="0"/>
    <x v="135"/>
    <x v="135"/>
    <x v="1"/>
    <s v="United States"/>
    <s v="Denver"/>
    <s v="Colorado"/>
    <n v="80219"/>
    <x v="1"/>
    <x v="1573"/>
    <x v="0"/>
    <x v="5"/>
    <x v="1564"/>
    <n v="15.488"/>
    <n v="4"/>
    <n v="0.2"/>
    <n v="3.6783999999999999"/>
  </r>
  <r>
    <x v="3694"/>
    <s v="CA-2016-142097"/>
    <d v="2016-10-15T00:00:00"/>
    <n v="2016"/>
    <s v="Oktober"/>
    <n v="15"/>
    <x v="1"/>
    <x v="425"/>
    <x v="425"/>
    <x v="1"/>
    <s v="United States"/>
    <s v="Springfield"/>
    <s v="Virginia"/>
    <n v="22153"/>
    <x v="0"/>
    <x v="1197"/>
    <x v="1"/>
    <x v="8"/>
    <x v="1182"/>
    <n v="232.96"/>
    <n v="7"/>
    <n v="0"/>
    <n v="116.48"/>
  </r>
  <r>
    <x v="3695"/>
    <s v="CA-2016-142097"/>
    <d v="2016-10-15T00:00:00"/>
    <n v="2016"/>
    <s v="Oktober"/>
    <n v="15"/>
    <x v="1"/>
    <x v="425"/>
    <x v="425"/>
    <x v="1"/>
    <s v="United States"/>
    <s v="Springfield"/>
    <s v="Virginia"/>
    <n v="22153"/>
    <x v="0"/>
    <x v="1475"/>
    <x v="1"/>
    <x v="12"/>
    <x v="1462"/>
    <n v="66.539999999999992"/>
    <n v="6"/>
    <n v="0"/>
    <n v="32.604599999999998"/>
  </r>
  <r>
    <x v="3696"/>
    <s v="CA-2016-142097"/>
    <d v="2016-10-15T00:00:00"/>
    <n v="2016"/>
    <s v="Oktober"/>
    <n v="15"/>
    <x v="1"/>
    <x v="425"/>
    <x v="425"/>
    <x v="1"/>
    <s v="United States"/>
    <s v="Springfield"/>
    <s v="Virginia"/>
    <n v="22153"/>
    <x v="0"/>
    <x v="336"/>
    <x v="1"/>
    <x v="9"/>
    <x v="336"/>
    <n v="43.26"/>
    <n v="3"/>
    <n v="0"/>
    <n v="14.275799999999998"/>
  </r>
  <r>
    <x v="3697"/>
    <s v="CA-2015-151680"/>
    <d v="2015-11-19T00:00:00"/>
    <n v="2015"/>
    <s v="November"/>
    <n v="19"/>
    <x v="0"/>
    <x v="679"/>
    <x v="679"/>
    <x v="2"/>
    <s v="United States"/>
    <s v="Seattle"/>
    <s v="Washington"/>
    <n v="98115"/>
    <x v="1"/>
    <x v="1460"/>
    <x v="0"/>
    <x v="5"/>
    <x v="1446"/>
    <n v="141.96"/>
    <n v="2"/>
    <n v="0"/>
    <n v="22.7136"/>
  </r>
  <r>
    <x v="3698"/>
    <s v="CA-2014-140039"/>
    <d v="2014-09-13T00:00:00"/>
    <n v="2014"/>
    <s v="September"/>
    <n v="13"/>
    <x v="1"/>
    <x v="21"/>
    <x v="21"/>
    <x v="1"/>
    <s v="United States"/>
    <s v="Tempe"/>
    <s v="Arizona"/>
    <n v="85281"/>
    <x v="1"/>
    <x v="1574"/>
    <x v="1"/>
    <x v="4"/>
    <x v="1565"/>
    <n v="79.400000000000006"/>
    <n v="5"/>
    <n v="0.2"/>
    <n v="5.9550000000000054"/>
  </r>
  <r>
    <x v="3699"/>
    <s v="CA-2017-160416"/>
    <d v="2017-11-13T00:00:00"/>
    <n v="2017"/>
    <s v="November"/>
    <n v="13"/>
    <x v="0"/>
    <x v="57"/>
    <x v="57"/>
    <x v="2"/>
    <s v="United States"/>
    <s v="Yonkers"/>
    <s v="New York"/>
    <n v="10701"/>
    <x v="3"/>
    <x v="374"/>
    <x v="2"/>
    <x v="11"/>
    <x v="375"/>
    <n v="163.96"/>
    <n v="4"/>
    <n v="0"/>
    <n v="70.502800000000008"/>
  </r>
  <r>
    <x v="3700"/>
    <s v="CA-2017-169411"/>
    <d v="2017-12-24T00:00:00"/>
    <n v="2017"/>
    <s v="Desember"/>
    <n v="24"/>
    <x v="1"/>
    <x v="556"/>
    <x v="556"/>
    <x v="1"/>
    <s v="United States"/>
    <s v="Rochester"/>
    <s v="New York"/>
    <n v="14609"/>
    <x v="3"/>
    <x v="767"/>
    <x v="0"/>
    <x v="5"/>
    <x v="766"/>
    <n v="37.93"/>
    <n v="1"/>
    <n v="0"/>
    <n v="6.8273999999999972"/>
  </r>
  <r>
    <x v="3701"/>
    <s v="CA-2016-126543"/>
    <d v="2016-01-09T00:00:00"/>
    <n v="2016"/>
    <s v="Januari"/>
    <n v="9"/>
    <x v="0"/>
    <x v="716"/>
    <x v="716"/>
    <x v="1"/>
    <s v="United States"/>
    <s v="Toledo"/>
    <s v="Ohio"/>
    <n v="43615"/>
    <x v="3"/>
    <x v="1462"/>
    <x v="0"/>
    <x v="5"/>
    <x v="1448"/>
    <n v="15.168000000000001"/>
    <n v="2"/>
    <n v="0.2"/>
    <n v="3.7920000000000011"/>
  </r>
  <r>
    <x v="3702"/>
    <s v="CA-2015-104941"/>
    <d v="2015-06-13T00:00:00"/>
    <n v="2015"/>
    <s v="Juni"/>
    <n v="13"/>
    <x v="1"/>
    <x v="704"/>
    <x v="704"/>
    <x v="1"/>
    <s v="United States"/>
    <s v="Decatur"/>
    <s v="Alabama"/>
    <n v="35601"/>
    <x v="0"/>
    <x v="1560"/>
    <x v="1"/>
    <x v="6"/>
    <x v="1550"/>
    <n v="24.78"/>
    <n v="6"/>
    <n v="0"/>
    <n v="6.9384000000000006"/>
  </r>
  <r>
    <x v="3703"/>
    <s v="CA-2015-104941"/>
    <d v="2015-06-13T00:00:00"/>
    <n v="2015"/>
    <s v="Juni"/>
    <n v="13"/>
    <x v="1"/>
    <x v="704"/>
    <x v="704"/>
    <x v="1"/>
    <s v="United States"/>
    <s v="Decatur"/>
    <s v="Alabama"/>
    <n v="35601"/>
    <x v="0"/>
    <x v="1206"/>
    <x v="1"/>
    <x v="8"/>
    <x v="1191"/>
    <n v="19.14"/>
    <n v="3"/>
    <n v="0"/>
    <n v="8.8043999999999993"/>
  </r>
  <r>
    <x v="3704"/>
    <s v="CA-2015-104941"/>
    <d v="2015-06-13T00:00:00"/>
    <n v="2015"/>
    <s v="Juni"/>
    <n v="13"/>
    <x v="1"/>
    <x v="704"/>
    <x v="704"/>
    <x v="1"/>
    <s v="United States"/>
    <s v="Decatur"/>
    <s v="Alabama"/>
    <n v="35601"/>
    <x v="0"/>
    <x v="851"/>
    <x v="2"/>
    <x v="16"/>
    <x v="844"/>
    <n v="899.97"/>
    <n v="3"/>
    <n v="0"/>
    <n v="314.98950000000002"/>
  </r>
  <r>
    <x v="3705"/>
    <s v="CA-2015-104941"/>
    <d v="2015-06-13T00:00:00"/>
    <n v="2015"/>
    <s v="Juni"/>
    <n v="13"/>
    <x v="1"/>
    <x v="704"/>
    <x v="704"/>
    <x v="1"/>
    <s v="United States"/>
    <s v="Decatur"/>
    <s v="Alabama"/>
    <n v="35601"/>
    <x v="0"/>
    <x v="1541"/>
    <x v="1"/>
    <x v="10"/>
    <x v="1529"/>
    <n v="32.400000000000006"/>
    <n v="5"/>
    <n v="0"/>
    <n v="15.552000000000001"/>
  </r>
  <r>
    <x v="3706"/>
    <s v="CA-2017-160087"/>
    <d v="2017-03-18T00:00:00"/>
    <n v="2017"/>
    <s v="Maret"/>
    <n v="18"/>
    <x v="1"/>
    <x v="633"/>
    <x v="633"/>
    <x v="0"/>
    <s v="United States"/>
    <s v="Dallas"/>
    <s v="Texas"/>
    <n v="75220"/>
    <x v="2"/>
    <x v="1068"/>
    <x v="1"/>
    <x v="6"/>
    <x v="1057"/>
    <n v="23.832000000000001"/>
    <n v="3"/>
    <n v="0.2"/>
    <n v="6.5538000000000007"/>
  </r>
  <r>
    <x v="3707"/>
    <s v="CA-2014-120544"/>
    <d v="2014-11-23T00:00:00"/>
    <n v="2014"/>
    <s v="November"/>
    <n v="23"/>
    <x v="1"/>
    <x v="164"/>
    <x v="164"/>
    <x v="1"/>
    <s v="United States"/>
    <s v="Mesquite"/>
    <s v="Texas"/>
    <n v="75150"/>
    <x v="2"/>
    <x v="740"/>
    <x v="0"/>
    <x v="5"/>
    <x v="222"/>
    <n v="6.3680000000000003"/>
    <n v="2"/>
    <n v="0.6"/>
    <n v="-2.5471999999999984"/>
  </r>
  <r>
    <x v="3708"/>
    <s v="CA-2014-120544"/>
    <d v="2014-11-23T00:00:00"/>
    <n v="2014"/>
    <s v="November"/>
    <n v="23"/>
    <x v="1"/>
    <x v="164"/>
    <x v="164"/>
    <x v="1"/>
    <s v="United States"/>
    <s v="Mesquite"/>
    <s v="Texas"/>
    <n v="75150"/>
    <x v="2"/>
    <x v="1051"/>
    <x v="1"/>
    <x v="9"/>
    <x v="1040"/>
    <n v="34.175999999999995"/>
    <n v="3"/>
    <n v="0.8"/>
    <n v="-87.148800000000023"/>
  </r>
  <r>
    <x v="3709"/>
    <s v="CA-2014-120544"/>
    <d v="2014-11-23T00:00:00"/>
    <n v="2014"/>
    <s v="November"/>
    <n v="23"/>
    <x v="1"/>
    <x v="164"/>
    <x v="164"/>
    <x v="1"/>
    <s v="United States"/>
    <s v="Mesquite"/>
    <s v="Texas"/>
    <n v="75150"/>
    <x v="2"/>
    <x v="1425"/>
    <x v="2"/>
    <x v="11"/>
    <x v="1413"/>
    <n v="5.5440000000000005"/>
    <n v="7"/>
    <n v="0.2"/>
    <n v="1.6632000000000007"/>
  </r>
  <r>
    <x v="3710"/>
    <s v="CA-2017-113670"/>
    <d v="2017-10-15T00:00:00"/>
    <n v="2017"/>
    <s v="Oktober"/>
    <n v="15"/>
    <x v="2"/>
    <x v="276"/>
    <x v="276"/>
    <x v="1"/>
    <s v="United States"/>
    <s v="Los Angeles"/>
    <s v="California"/>
    <n v="90045"/>
    <x v="1"/>
    <x v="214"/>
    <x v="0"/>
    <x v="3"/>
    <x v="215"/>
    <n v="510.24"/>
    <n v="3"/>
    <n v="0.2"/>
    <n v="6.3779999999999575"/>
  </r>
  <r>
    <x v="3711"/>
    <s v="CA-2017-113670"/>
    <d v="2017-10-15T00:00:00"/>
    <n v="2017"/>
    <s v="Oktober"/>
    <n v="15"/>
    <x v="2"/>
    <x v="276"/>
    <x v="276"/>
    <x v="1"/>
    <s v="United States"/>
    <s v="Los Angeles"/>
    <s v="California"/>
    <n v="90045"/>
    <x v="1"/>
    <x v="1127"/>
    <x v="1"/>
    <x v="10"/>
    <x v="1115"/>
    <n v="204.95000000000002"/>
    <n v="5"/>
    <n v="0"/>
    <n v="100.4255"/>
  </r>
  <r>
    <x v="3712"/>
    <s v="CA-2017-166198"/>
    <d v="2017-04-21T00:00:00"/>
    <n v="2017"/>
    <s v="April"/>
    <n v="21"/>
    <x v="2"/>
    <x v="527"/>
    <x v="527"/>
    <x v="0"/>
    <s v="United States"/>
    <s v="Seattle"/>
    <s v="Washington"/>
    <n v="98103"/>
    <x v="1"/>
    <x v="1575"/>
    <x v="2"/>
    <x v="11"/>
    <x v="1566"/>
    <n v="11.54"/>
    <n v="1"/>
    <n v="0"/>
    <n v="3.4619999999999997"/>
  </r>
  <r>
    <x v="3713"/>
    <s v="CA-2017-166198"/>
    <d v="2017-04-21T00:00:00"/>
    <n v="2017"/>
    <s v="April"/>
    <n v="21"/>
    <x v="2"/>
    <x v="527"/>
    <x v="527"/>
    <x v="0"/>
    <s v="United States"/>
    <s v="Seattle"/>
    <s v="Washington"/>
    <n v="98103"/>
    <x v="1"/>
    <x v="797"/>
    <x v="0"/>
    <x v="5"/>
    <x v="795"/>
    <n v="162.60000000000002"/>
    <n v="3"/>
    <n v="0"/>
    <n v="34.145999999999994"/>
  </r>
  <r>
    <x v="3714"/>
    <s v="CA-2014-135608"/>
    <d v="2014-12-08T00:00:00"/>
    <n v="2014"/>
    <s v="Desember"/>
    <n v="8"/>
    <x v="0"/>
    <x v="600"/>
    <x v="600"/>
    <x v="0"/>
    <s v="United States"/>
    <s v="Olympia"/>
    <s v="Washington"/>
    <n v="98502"/>
    <x v="1"/>
    <x v="600"/>
    <x v="1"/>
    <x v="10"/>
    <x v="600"/>
    <n v="45.68"/>
    <n v="2"/>
    <n v="0"/>
    <n v="21.012799999999999"/>
  </r>
  <r>
    <x v="3715"/>
    <s v="CA-2014-135608"/>
    <d v="2014-12-08T00:00:00"/>
    <n v="2014"/>
    <s v="Desember"/>
    <n v="8"/>
    <x v="0"/>
    <x v="600"/>
    <x v="600"/>
    <x v="0"/>
    <s v="United States"/>
    <s v="Olympia"/>
    <s v="Washington"/>
    <n v="98502"/>
    <x v="1"/>
    <x v="291"/>
    <x v="0"/>
    <x v="1"/>
    <x v="291"/>
    <n v="603.91999999999996"/>
    <n v="5"/>
    <n v="0.2"/>
    <n v="45.294000000000011"/>
  </r>
  <r>
    <x v="3716"/>
    <s v="CA-2017-144568"/>
    <d v="2017-05-29T00:00:00"/>
    <n v="2017"/>
    <s v="Mei"/>
    <n v="29"/>
    <x v="1"/>
    <x v="270"/>
    <x v="270"/>
    <x v="2"/>
    <s v="United States"/>
    <s v="Omaha"/>
    <s v="Nebraska"/>
    <n v="68104"/>
    <x v="2"/>
    <x v="1217"/>
    <x v="1"/>
    <x v="13"/>
    <x v="1201"/>
    <n v="23.55"/>
    <n v="5"/>
    <n v="0"/>
    <n v="1.1775000000000002"/>
  </r>
  <r>
    <x v="3717"/>
    <s v="CA-2016-142370"/>
    <d v="2016-09-19T00:00:00"/>
    <n v="2016"/>
    <s v="September"/>
    <n v="19"/>
    <x v="1"/>
    <x v="236"/>
    <x v="236"/>
    <x v="0"/>
    <s v="United States"/>
    <s v="Columbus"/>
    <s v="Georgia"/>
    <n v="31907"/>
    <x v="0"/>
    <x v="1576"/>
    <x v="1"/>
    <x v="14"/>
    <x v="1567"/>
    <n v="5.04"/>
    <n v="2"/>
    <n v="0"/>
    <n v="0.15120000000000022"/>
  </r>
  <r>
    <x v="3718"/>
    <s v="CA-2016-142370"/>
    <d v="2016-09-19T00:00:00"/>
    <n v="2016"/>
    <s v="September"/>
    <n v="19"/>
    <x v="1"/>
    <x v="236"/>
    <x v="236"/>
    <x v="0"/>
    <s v="United States"/>
    <s v="Columbus"/>
    <s v="Georgia"/>
    <n v="31907"/>
    <x v="0"/>
    <x v="1135"/>
    <x v="2"/>
    <x v="11"/>
    <x v="1123"/>
    <n v="249.95000000000002"/>
    <n v="5"/>
    <n v="0"/>
    <n v="107.47850000000001"/>
  </r>
  <r>
    <x v="3719"/>
    <s v="CA-2016-105900"/>
    <d v="2016-09-17T00:00:00"/>
    <n v="2016"/>
    <s v="September"/>
    <n v="17"/>
    <x v="1"/>
    <x v="29"/>
    <x v="29"/>
    <x v="1"/>
    <s v="United States"/>
    <s v="Columbus"/>
    <s v="Indiana"/>
    <n v="47201"/>
    <x v="2"/>
    <x v="158"/>
    <x v="1"/>
    <x v="6"/>
    <x v="159"/>
    <n v="33.4"/>
    <n v="5"/>
    <n v="0"/>
    <n v="12.357999999999997"/>
  </r>
  <r>
    <x v="3720"/>
    <s v="CA-2016-151155"/>
    <d v="2016-12-20T00:00:00"/>
    <n v="2016"/>
    <s v="Desember"/>
    <n v="20"/>
    <x v="1"/>
    <x v="437"/>
    <x v="437"/>
    <x v="2"/>
    <s v="United States"/>
    <s v="Jackson"/>
    <s v="Mississippi"/>
    <n v="39212"/>
    <x v="0"/>
    <x v="283"/>
    <x v="0"/>
    <x v="5"/>
    <x v="283"/>
    <n v="18.920000000000002"/>
    <n v="4"/>
    <n v="0"/>
    <n v="7.3788000000000018"/>
  </r>
  <r>
    <x v="3721"/>
    <s v="CA-2016-151155"/>
    <d v="2016-12-20T00:00:00"/>
    <n v="2016"/>
    <s v="Desember"/>
    <n v="20"/>
    <x v="1"/>
    <x v="437"/>
    <x v="437"/>
    <x v="2"/>
    <s v="United States"/>
    <s v="Jackson"/>
    <s v="Mississippi"/>
    <n v="39212"/>
    <x v="0"/>
    <x v="8"/>
    <x v="1"/>
    <x v="8"/>
    <x v="8"/>
    <n v="15.42"/>
    <n v="2"/>
    <n v="0"/>
    <n v="6.9390000000000001"/>
  </r>
  <r>
    <x v="3722"/>
    <s v="CA-2017-144036"/>
    <d v="2017-11-22T00:00:00"/>
    <n v="2017"/>
    <s v="November"/>
    <n v="22"/>
    <x v="1"/>
    <x v="383"/>
    <x v="383"/>
    <x v="0"/>
    <s v="United States"/>
    <s v="Houston"/>
    <s v="Texas"/>
    <n v="77070"/>
    <x v="2"/>
    <x v="311"/>
    <x v="1"/>
    <x v="6"/>
    <x v="311"/>
    <n v="35.712000000000003"/>
    <n v="8"/>
    <n v="0.2"/>
    <n v="2.2319999999999958"/>
  </r>
  <r>
    <x v="3723"/>
    <s v="US-2014-169789"/>
    <d v="2014-12-30T00:00:00"/>
    <n v="2014"/>
    <s v="Desember"/>
    <n v="30"/>
    <x v="1"/>
    <x v="716"/>
    <x v="716"/>
    <x v="1"/>
    <s v="United States"/>
    <s v="Phoenix"/>
    <s v="Arizona"/>
    <n v="85023"/>
    <x v="1"/>
    <x v="1498"/>
    <x v="1"/>
    <x v="8"/>
    <x v="1486"/>
    <n v="551.98500000000013"/>
    <n v="5"/>
    <n v="0.7"/>
    <n v="-459.98750000000018"/>
  </r>
  <r>
    <x v="3724"/>
    <s v="CA-2017-127264"/>
    <d v="2017-04-03T00:00:00"/>
    <n v="2017"/>
    <s v="April"/>
    <n v="3"/>
    <x v="2"/>
    <x v="193"/>
    <x v="193"/>
    <x v="0"/>
    <s v="United States"/>
    <s v="Chicago"/>
    <s v="Illinois"/>
    <n v="60653"/>
    <x v="2"/>
    <x v="425"/>
    <x v="1"/>
    <x v="6"/>
    <x v="425"/>
    <n v="7.0559999999999992"/>
    <n v="3"/>
    <n v="0.2"/>
    <n v="2.2050000000000001"/>
  </r>
  <r>
    <x v="3725"/>
    <s v="CA-2016-151512"/>
    <d v="2016-12-26T00:00:00"/>
    <n v="2016"/>
    <s v="Desember"/>
    <n v="26"/>
    <x v="1"/>
    <x v="64"/>
    <x v="64"/>
    <x v="1"/>
    <s v="United States"/>
    <s v="Denver"/>
    <s v="Colorado"/>
    <n v="80219"/>
    <x v="1"/>
    <x v="1267"/>
    <x v="1"/>
    <x v="9"/>
    <x v="1251"/>
    <n v="18.72"/>
    <n v="2"/>
    <n v="0.2"/>
    <n v="3.51"/>
  </r>
  <r>
    <x v="3726"/>
    <s v="CA-2016-165169"/>
    <d v="2016-06-05T00:00:00"/>
    <n v="2016"/>
    <s v="Juni"/>
    <n v="5"/>
    <x v="1"/>
    <x v="538"/>
    <x v="538"/>
    <x v="0"/>
    <s v="United States"/>
    <s v="Newark"/>
    <s v="Delaware"/>
    <n v="19711"/>
    <x v="3"/>
    <x v="734"/>
    <x v="1"/>
    <x v="4"/>
    <x v="733"/>
    <n v="360.38"/>
    <n v="2"/>
    <n v="0"/>
    <n v="93.698800000000006"/>
  </r>
  <r>
    <x v="3727"/>
    <s v="CA-2016-165169"/>
    <d v="2016-06-05T00:00:00"/>
    <n v="2016"/>
    <s v="Juni"/>
    <n v="5"/>
    <x v="1"/>
    <x v="538"/>
    <x v="538"/>
    <x v="0"/>
    <s v="United States"/>
    <s v="Newark"/>
    <s v="Delaware"/>
    <n v="19711"/>
    <x v="3"/>
    <x v="311"/>
    <x v="1"/>
    <x v="6"/>
    <x v="311"/>
    <n v="11.16"/>
    <n v="2"/>
    <n v="0"/>
    <n v="2.7899999999999991"/>
  </r>
  <r>
    <x v="3728"/>
    <s v="CA-2016-165169"/>
    <d v="2016-06-05T00:00:00"/>
    <n v="2016"/>
    <s v="Juni"/>
    <n v="5"/>
    <x v="1"/>
    <x v="538"/>
    <x v="538"/>
    <x v="0"/>
    <s v="United States"/>
    <s v="Newark"/>
    <s v="Delaware"/>
    <n v="19711"/>
    <x v="3"/>
    <x v="1508"/>
    <x v="1"/>
    <x v="2"/>
    <x v="1495"/>
    <n v="14.940000000000001"/>
    <n v="3"/>
    <n v="0"/>
    <n v="6.8723999999999998"/>
  </r>
  <r>
    <x v="3729"/>
    <s v="CA-2015-109575"/>
    <d v="2015-09-18T00:00:00"/>
    <n v="2015"/>
    <s v="September"/>
    <n v="18"/>
    <x v="1"/>
    <x v="175"/>
    <x v="175"/>
    <x v="1"/>
    <s v="United States"/>
    <s v="Clinton"/>
    <s v="Maryland"/>
    <n v="20735"/>
    <x v="3"/>
    <x v="1018"/>
    <x v="1"/>
    <x v="4"/>
    <x v="1009"/>
    <n v="41.96"/>
    <n v="2"/>
    <n v="0"/>
    <n v="7.9724000000000004"/>
  </r>
  <r>
    <x v="3730"/>
    <s v="CA-2015-109575"/>
    <d v="2015-09-18T00:00:00"/>
    <n v="2015"/>
    <s v="September"/>
    <n v="18"/>
    <x v="1"/>
    <x v="175"/>
    <x v="175"/>
    <x v="1"/>
    <s v="United States"/>
    <s v="Clinton"/>
    <s v="Maryland"/>
    <n v="20735"/>
    <x v="3"/>
    <x v="72"/>
    <x v="1"/>
    <x v="4"/>
    <x v="72"/>
    <n v="636.86"/>
    <n v="7"/>
    <n v="0"/>
    <n v="0"/>
  </r>
  <r>
    <x v="3731"/>
    <s v="CA-2015-109575"/>
    <d v="2015-09-18T00:00:00"/>
    <n v="2015"/>
    <s v="September"/>
    <n v="18"/>
    <x v="1"/>
    <x v="175"/>
    <x v="175"/>
    <x v="1"/>
    <s v="United States"/>
    <s v="Clinton"/>
    <s v="Maryland"/>
    <n v="20735"/>
    <x v="3"/>
    <x v="1577"/>
    <x v="2"/>
    <x v="7"/>
    <x v="1568"/>
    <n v="499.99"/>
    <n v="1"/>
    <n v="0"/>
    <n v="129.99740000000003"/>
  </r>
  <r>
    <x v="3732"/>
    <s v="CA-2015-109575"/>
    <d v="2015-09-18T00:00:00"/>
    <n v="2015"/>
    <s v="September"/>
    <n v="18"/>
    <x v="1"/>
    <x v="175"/>
    <x v="175"/>
    <x v="1"/>
    <s v="United States"/>
    <s v="Clinton"/>
    <s v="Maryland"/>
    <n v="20735"/>
    <x v="3"/>
    <x v="1149"/>
    <x v="2"/>
    <x v="7"/>
    <x v="1137"/>
    <n v="1259.93"/>
    <n v="7"/>
    <n v="0"/>
    <n v="327.58180000000004"/>
  </r>
  <r>
    <x v="3733"/>
    <s v="CA-2015-109575"/>
    <d v="2015-09-18T00:00:00"/>
    <n v="2015"/>
    <s v="September"/>
    <n v="18"/>
    <x v="1"/>
    <x v="175"/>
    <x v="175"/>
    <x v="1"/>
    <s v="United States"/>
    <s v="Clinton"/>
    <s v="Maryland"/>
    <n v="20735"/>
    <x v="3"/>
    <x v="1526"/>
    <x v="1"/>
    <x v="8"/>
    <x v="1513"/>
    <n v="65.08"/>
    <n v="4"/>
    <n v="0"/>
    <n v="31.889199999999995"/>
  </r>
  <r>
    <x v="3734"/>
    <s v="CA-2017-168193"/>
    <d v="2017-03-06T00:00:00"/>
    <n v="2017"/>
    <s v="Maret"/>
    <n v="6"/>
    <x v="0"/>
    <x v="717"/>
    <x v="717"/>
    <x v="0"/>
    <s v="United States"/>
    <s v="New York City"/>
    <s v="New York"/>
    <n v="10011"/>
    <x v="3"/>
    <x v="145"/>
    <x v="1"/>
    <x v="10"/>
    <x v="146"/>
    <n v="26.38"/>
    <n v="1"/>
    <n v="0"/>
    <n v="12.134799999999998"/>
  </r>
  <r>
    <x v="3735"/>
    <s v="CA-2017-168193"/>
    <d v="2017-03-06T00:00:00"/>
    <n v="2017"/>
    <s v="Maret"/>
    <n v="6"/>
    <x v="0"/>
    <x v="717"/>
    <x v="717"/>
    <x v="0"/>
    <s v="United States"/>
    <s v="New York City"/>
    <s v="New York"/>
    <n v="10011"/>
    <x v="3"/>
    <x v="928"/>
    <x v="0"/>
    <x v="5"/>
    <x v="921"/>
    <n v="71.97"/>
    <n v="3"/>
    <n v="0"/>
    <n v="16.553099999999993"/>
  </r>
  <r>
    <x v="3736"/>
    <s v="CA-2016-115476"/>
    <d v="2016-03-17T00:00:00"/>
    <n v="2016"/>
    <s v="Maret"/>
    <n v="17"/>
    <x v="3"/>
    <x v="718"/>
    <x v="718"/>
    <x v="0"/>
    <s v="United States"/>
    <s v="Newark"/>
    <s v="Delaware"/>
    <n v="19711"/>
    <x v="3"/>
    <x v="1417"/>
    <x v="2"/>
    <x v="7"/>
    <x v="1405"/>
    <n v="129.97999999999999"/>
    <n v="2"/>
    <n v="0"/>
    <n v="62.3904"/>
  </r>
  <r>
    <x v="3737"/>
    <s v="CA-2016-115476"/>
    <d v="2016-03-17T00:00:00"/>
    <n v="2016"/>
    <s v="Maret"/>
    <n v="17"/>
    <x v="3"/>
    <x v="718"/>
    <x v="718"/>
    <x v="0"/>
    <s v="United States"/>
    <s v="Newark"/>
    <s v="Delaware"/>
    <n v="19711"/>
    <x v="3"/>
    <x v="1526"/>
    <x v="1"/>
    <x v="8"/>
    <x v="1513"/>
    <n v="32.54"/>
    <n v="2"/>
    <n v="0"/>
    <n v="15.944599999999998"/>
  </r>
  <r>
    <x v="3738"/>
    <s v="CA-2016-133340"/>
    <d v="2016-12-09T00:00:00"/>
    <n v="2016"/>
    <s v="Desember"/>
    <n v="9"/>
    <x v="1"/>
    <x v="109"/>
    <x v="109"/>
    <x v="0"/>
    <s v="United States"/>
    <s v="Jackson"/>
    <s v="Michigan"/>
    <n v="49201"/>
    <x v="2"/>
    <x v="47"/>
    <x v="2"/>
    <x v="7"/>
    <x v="47"/>
    <n v="10.9"/>
    <n v="1"/>
    <n v="0"/>
    <n v="3.0520000000000005"/>
  </r>
  <r>
    <x v="3739"/>
    <s v="CA-2016-133340"/>
    <d v="2016-12-09T00:00:00"/>
    <n v="2016"/>
    <s v="Desember"/>
    <n v="9"/>
    <x v="1"/>
    <x v="109"/>
    <x v="109"/>
    <x v="0"/>
    <s v="United States"/>
    <s v="Jackson"/>
    <s v="Michigan"/>
    <n v="49201"/>
    <x v="2"/>
    <x v="1016"/>
    <x v="2"/>
    <x v="11"/>
    <x v="1007"/>
    <n v="59.98"/>
    <n v="2"/>
    <n v="0"/>
    <n v="25.191600000000001"/>
  </r>
  <r>
    <x v="3740"/>
    <s v="CA-2016-133340"/>
    <d v="2016-12-09T00:00:00"/>
    <n v="2016"/>
    <s v="Desember"/>
    <n v="9"/>
    <x v="1"/>
    <x v="109"/>
    <x v="109"/>
    <x v="0"/>
    <s v="United States"/>
    <s v="Jackson"/>
    <s v="Michigan"/>
    <n v="49201"/>
    <x v="2"/>
    <x v="14"/>
    <x v="1"/>
    <x v="9"/>
    <x v="14"/>
    <n v="61.929000000000002"/>
    <n v="1"/>
    <n v="0.1"/>
    <n v="23.395400000000002"/>
  </r>
  <r>
    <x v="3741"/>
    <s v="CA-2016-137848"/>
    <d v="2016-01-15T00:00:00"/>
    <n v="2016"/>
    <s v="Januari"/>
    <n v="15"/>
    <x v="1"/>
    <x v="576"/>
    <x v="576"/>
    <x v="0"/>
    <s v="United States"/>
    <s v="New York City"/>
    <s v="New York"/>
    <n v="10011"/>
    <x v="3"/>
    <x v="318"/>
    <x v="1"/>
    <x v="12"/>
    <x v="318"/>
    <n v="16.52"/>
    <n v="4"/>
    <n v="0"/>
    <n v="7.5991999999999997"/>
  </r>
  <r>
    <x v="3742"/>
    <s v="CA-2016-137848"/>
    <d v="2016-01-15T00:00:00"/>
    <n v="2016"/>
    <s v="Januari"/>
    <n v="15"/>
    <x v="1"/>
    <x v="576"/>
    <x v="576"/>
    <x v="0"/>
    <s v="United States"/>
    <s v="New York City"/>
    <s v="New York"/>
    <n v="10011"/>
    <x v="3"/>
    <x v="1283"/>
    <x v="1"/>
    <x v="10"/>
    <x v="1268"/>
    <n v="60.12"/>
    <n v="9"/>
    <n v="0"/>
    <n v="28.857599999999998"/>
  </r>
  <r>
    <x v="3743"/>
    <s v="CA-2016-137848"/>
    <d v="2016-01-15T00:00:00"/>
    <n v="2016"/>
    <s v="Januari"/>
    <n v="15"/>
    <x v="1"/>
    <x v="576"/>
    <x v="576"/>
    <x v="0"/>
    <s v="United States"/>
    <s v="New York City"/>
    <s v="New York"/>
    <n v="10011"/>
    <x v="3"/>
    <x v="340"/>
    <x v="1"/>
    <x v="8"/>
    <x v="340"/>
    <n v="49.536000000000001"/>
    <n v="3"/>
    <n v="0.2"/>
    <n v="17.337599999999998"/>
  </r>
  <r>
    <x v="3744"/>
    <s v="CA-2014-113047"/>
    <d v="2014-10-24T00:00:00"/>
    <n v="2014"/>
    <s v="Oktober"/>
    <n v="24"/>
    <x v="3"/>
    <x v="275"/>
    <x v="275"/>
    <x v="0"/>
    <s v="United States"/>
    <s v="Rock Hill"/>
    <s v="South Carolina"/>
    <n v="29730"/>
    <x v="0"/>
    <x v="1432"/>
    <x v="1"/>
    <x v="13"/>
    <x v="1420"/>
    <n v="11.850000000000001"/>
    <n v="3"/>
    <n v="0"/>
    <n v="3.7919999999999994"/>
  </r>
  <r>
    <x v="3745"/>
    <s v="CA-2016-149979"/>
    <d v="2016-09-23T00:00:00"/>
    <n v="2016"/>
    <s v="September"/>
    <n v="23"/>
    <x v="0"/>
    <x v="154"/>
    <x v="154"/>
    <x v="0"/>
    <s v="United States"/>
    <s v="Columbus"/>
    <s v="Georgia"/>
    <n v="31907"/>
    <x v="0"/>
    <x v="392"/>
    <x v="1"/>
    <x v="4"/>
    <x v="393"/>
    <n v="118.25"/>
    <n v="5"/>
    <n v="0"/>
    <n v="34.292499999999997"/>
  </r>
  <r>
    <x v="3746"/>
    <s v="CA-2016-149979"/>
    <d v="2016-09-23T00:00:00"/>
    <n v="2016"/>
    <s v="September"/>
    <n v="23"/>
    <x v="0"/>
    <x v="154"/>
    <x v="154"/>
    <x v="0"/>
    <s v="United States"/>
    <s v="Columbus"/>
    <s v="Georgia"/>
    <n v="31907"/>
    <x v="0"/>
    <x v="1265"/>
    <x v="0"/>
    <x v="1"/>
    <x v="1249"/>
    <n v="368.96999999999997"/>
    <n v="3"/>
    <n v="0"/>
    <n v="81.173400000000001"/>
  </r>
  <r>
    <x v="3747"/>
    <s v="CA-2017-161956"/>
    <d v="2017-08-27T00:00:00"/>
    <n v="2017"/>
    <s v="Agustus"/>
    <n v="27"/>
    <x v="0"/>
    <x v="112"/>
    <x v="112"/>
    <x v="1"/>
    <s v="United States"/>
    <s v="Inglewood"/>
    <s v="California"/>
    <n v="90301"/>
    <x v="1"/>
    <x v="1071"/>
    <x v="0"/>
    <x v="5"/>
    <x v="1060"/>
    <n v="198.46"/>
    <n v="2"/>
    <n v="0"/>
    <n v="99.23"/>
  </r>
  <r>
    <x v="3748"/>
    <s v="CA-2017-161956"/>
    <d v="2017-08-27T00:00:00"/>
    <n v="2017"/>
    <s v="Agustus"/>
    <n v="27"/>
    <x v="0"/>
    <x v="112"/>
    <x v="112"/>
    <x v="1"/>
    <s v="United States"/>
    <s v="Inglewood"/>
    <s v="California"/>
    <n v="90301"/>
    <x v="1"/>
    <x v="1429"/>
    <x v="1"/>
    <x v="9"/>
    <x v="1417"/>
    <n v="321.92"/>
    <n v="4"/>
    <n v="0"/>
    <n v="96.575999999999993"/>
  </r>
  <r>
    <x v="3749"/>
    <s v="CA-2017-161956"/>
    <d v="2017-08-27T00:00:00"/>
    <n v="2017"/>
    <s v="Agustus"/>
    <n v="27"/>
    <x v="0"/>
    <x v="112"/>
    <x v="112"/>
    <x v="1"/>
    <s v="United States"/>
    <s v="Inglewood"/>
    <s v="California"/>
    <n v="90301"/>
    <x v="1"/>
    <x v="1572"/>
    <x v="2"/>
    <x v="16"/>
    <x v="1563"/>
    <n v="879.98400000000004"/>
    <n v="2"/>
    <n v="0.2"/>
    <n v="329.99400000000003"/>
  </r>
  <r>
    <x v="3750"/>
    <s v="CA-2017-161956"/>
    <d v="2017-08-27T00:00:00"/>
    <n v="2017"/>
    <s v="Agustus"/>
    <n v="27"/>
    <x v="0"/>
    <x v="112"/>
    <x v="112"/>
    <x v="1"/>
    <s v="United States"/>
    <s v="Inglewood"/>
    <s v="California"/>
    <n v="90301"/>
    <x v="1"/>
    <x v="675"/>
    <x v="1"/>
    <x v="14"/>
    <x v="675"/>
    <n v="28.4"/>
    <n v="5"/>
    <n v="0"/>
    <n v="8.2359999999999989"/>
  </r>
  <r>
    <x v="3751"/>
    <s v="CA-2017-161956"/>
    <d v="2017-08-27T00:00:00"/>
    <n v="2017"/>
    <s v="Agustus"/>
    <n v="27"/>
    <x v="0"/>
    <x v="112"/>
    <x v="112"/>
    <x v="1"/>
    <s v="United States"/>
    <s v="Inglewood"/>
    <s v="California"/>
    <n v="90301"/>
    <x v="1"/>
    <x v="370"/>
    <x v="0"/>
    <x v="1"/>
    <x v="371"/>
    <n v="230.28000000000003"/>
    <n v="3"/>
    <n v="0.2"/>
    <n v="23.027999999999992"/>
  </r>
  <r>
    <x v="3752"/>
    <s v="CA-2017-161956"/>
    <d v="2017-08-27T00:00:00"/>
    <n v="2017"/>
    <s v="Agustus"/>
    <n v="27"/>
    <x v="0"/>
    <x v="112"/>
    <x v="112"/>
    <x v="1"/>
    <s v="United States"/>
    <s v="Inglewood"/>
    <s v="California"/>
    <n v="90301"/>
    <x v="1"/>
    <x v="968"/>
    <x v="1"/>
    <x v="10"/>
    <x v="961"/>
    <n v="116.28"/>
    <n v="3"/>
    <n v="0"/>
    <n v="56.977199999999996"/>
  </r>
  <r>
    <x v="3753"/>
    <s v="CA-2017-161956"/>
    <d v="2017-08-27T00:00:00"/>
    <n v="2017"/>
    <s v="Agustus"/>
    <n v="27"/>
    <x v="0"/>
    <x v="112"/>
    <x v="112"/>
    <x v="1"/>
    <s v="United States"/>
    <s v="Inglewood"/>
    <s v="California"/>
    <n v="90301"/>
    <x v="1"/>
    <x v="115"/>
    <x v="1"/>
    <x v="8"/>
    <x v="115"/>
    <n v="841.5680000000001"/>
    <n v="2"/>
    <n v="0.2"/>
    <n v="294.54879999999991"/>
  </r>
  <r>
    <x v="3754"/>
    <s v="CA-2017-161956"/>
    <d v="2017-08-27T00:00:00"/>
    <n v="2017"/>
    <s v="Agustus"/>
    <n v="27"/>
    <x v="0"/>
    <x v="112"/>
    <x v="112"/>
    <x v="1"/>
    <s v="United States"/>
    <s v="Inglewood"/>
    <s v="California"/>
    <n v="90301"/>
    <x v="1"/>
    <x v="1043"/>
    <x v="1"/>
    <x v="4"/>
    <x v="1032"/>
    <n v="354.90000000000003"/>
    <n v="5"/>
    <n v="0"/>
    <n v="17.744999999999962"/>
  </r>
  <r>
    <x v="3755"/>
    <s v="CA-2016-116799"/>
    <d v="2016-03-03T00:00:00"/>
    <n v="2016"/>
    <s v="Maret"/>
    <n v="3"/>
    <x v="2"/>
    <x v="684"/>
    <x v="684"/>
    <x v="1"/>
    <s v="United States"/>
    <s v="Odessa"/>
    <s v="Texas"/>
    <n v="79762"/>
    <x v="2"/>
    <x v="827"/>
    <x v="1"/>
    <x v="10"/>
    <x v="823"/>
    <n v="42.783999999999999"/>
    <n v="7"/>
    <n v="0.2"/>
    <n v="15.509199999999998"/>
  </r>
  <r>
    <x v="3756"/>
    <s v="CA-2016-116799"/>
    <d v="2016-03-03T00:00:00"/>
    <n v="2016"/>
    <s v="Maret"/>
    <n v="3"/>
    <x v="2"/>
    <x v="684"/>
    <x v="684"/>
    <x v="1"/>
    <s v="United States"/>
    <s v="Odessa"/>
    <s v="Texas"/>
    <n v="79762"/>
    <x v="2"/>
    <x v="1578"/>
    <x v="0"/>
    <x v="1"/>
    <x v="1569"/>
    <n v="563.42999999999984"/>
    <n v="5"/>
    <n v="0.3"/>
    <n v="-56.343000000000018"/>
  </r>
  <r>
    <x v="3757"/>
    <s v="CA-2016-111283"/>
    <d v="2016-02-29T00:00:00"/>
    <n v="2016"/>
    <s v="Februari"/>
    <n v="29"/>
    <x v="1"/>
    <x v="48"/>
    <x v="48"/>
    <x v="0"/>
    <s v="United States"/>
    <s v="Newark"/>
    <s v="Ohio"/>
    <n v="43055"/>
    <x v="3"/>
    <x v="1500"/>
    <x v="1"/>
    <x v="6"/>
    <x v="1488"/>
    <n v="111.104"/>
    <n v="7"/>
    <n v="0.2"/>
    <n v="8.3328000000000024"/>
  </r>
  <r>
    <x v="3758"/>
    <s v="CA-2015-167745"/>
    <d v="2015-09-18T00:00:00"/>
    <n v="2015"/>
    <s v="September"/>
    <n v="18"/>
    <x v="1"/>
    <x v="334"/>
    <x v="334"/>
    <x v="1"/>
    <s v="United States"/>
    <s v="Los Angeles"/>
    <s v="California"/>
    <n v="90049"/>
    <x v="1"/>
    <x v="241"/>
    <x v="1"/>
    <x v="6"/>
    <x v="242"/>
    <n v="11.68"/>
    <n v="2"/>
    <n v="0"/>
    <n v="5.4895999999999994"/>
  </r>
  <r>
    <x v="3759"/>
    <s v="CA-2015-167745"/>
    <d v="2015-09-18T00:00:00"/>
    <n v="2015"/>
    <s v="September"/>
    <n v="18"/>
    <x v="1"/>
    <x v="334"/>
    <x v="334"/>
    <x v="1"/>
    <s v="United States"/>
    <s v="Los Angeles"/>
    <s v="California"/>
    <n v="90049"/>
    <x v="1"/>
    <x v="1566"/>
    <x v="1"/>
    <x v="14"/>
    <x v="1557"/>
    <n v="16.899999999999999"/>
    <n v="2"/>
    <n v="0"/>
    <n v="5.0699999999999985"/>
  </r>
  <r>
    <x v="3760"/>
    <s v="CA-2015-167745"/>
    <d v="2015-09-18T00:00:00"/>
    <n v="2015"/>
    <s v="September"/>
    <n v="18"/>
    <x v="1"/>
    <x v="334"/>
    <x v="334"/>
    <x v="1"/>
    <s v="United States"/>
    <s v="Los Angeles"/>
    <s v="California"/>
    <n v="90049"/>
    <x v="1"/>
    <x v="1122"/>
    <x v="0"/>
    <x v="5"/>
    <x v="1110"/>
    <n v="24.4"/>
    <n v="2"/>
    <n v="0"/>
    <n v="10.248000000000001"/>
  </r>
  <r>
    <x v="3761"/>
    <s v="CA-2017-104577"/>
    <d v="2017-05-12T00:00:00"/>
    <n v="2017"/>
    <s v="Mei"/>
    <n v="12"/>
    <x v="1"/>
    <x v="237"/>
    <x v="237"/>
    <x v="0"/>
    <s v="United States"/>
    <s v="Everett"/>
    <s v="Massachusetts"/>
    <n v="2149"/>
    <x v="3"/>
    <x v="161"/>
    <x v="1"/>
    <x v="10"/>
    <x v="1295"/>
    <n v="87.6"/>
    <n v="5"/>
    <n v="0"/>
    <n v="42.047999999999995"/>
  </r>
  <r>
    <x v="3762"/>
    <s v="CA-2016-156251"/>
    <d v="2016-08-13T00:00:00"/>
    <n v="2016"/>
    <s v="Agustus"/>
    <n v="13"/>
    <x v="0"/>
    <x v="378"/>
    <x v="378"/>
    <x v="1"/>
    <s v="United States"/>
    <s v="West Allis"/>
    <s v="Wisconsin"/>
    <n v="53214"/>
    <x v="2"/>
    <x v="430"/>
    <x v="0"/>
    <x v="0"/>
    <x v="430"/>
    <n v="241.96"/>
    <n v="2"/>
    <n v="0"/>
    <n v="24.195999999999998"/>
  </r>
  <r>
    <x v="3763"/>
    <s v="CA-2016-156251"/>
    <d v="2016-08-13T00:00:00"/>
    <n v="2016"/>
    <s v="Agustus"/>
    <n v="13"/>
    <x v="0"/>
    <x v="378"/>
    <x v="378"/>
    <x v="1"/>
    <s v="United States"/>
    <s v="West Allis"/>
    <s v="Wisconsin"/>
    <n v="53214"/>
    <x v="2"/>
    <x v="798"/>
    <x v="1"/>
    <x v="8"/>
    <x v="796"/>
    <n v="8.52"/>
    <n v="3"/>
    <n v="0"/>
    <n v="4.1747999999999994"/>
  </r>
  <r>
    <x v="3764"/>
    <s v="CA-2017-125878"/>
    <d v="2017-02-25T00:00:00"/>
    <n v="2017"/>
    <s v="Februari"/>
    <n v="25"/>
    <x v="1"/>
    <x v="659"/>
    <x v="659"/>
    <x v="0"/>
    <s v="United States"/>
    <s v="Chicago"/>
    <s v="Illinois"/>
    <n v="60623"/>
    <x v="2"/>
    <x v="98"/>
    <x v="1"/>
    <x v="8"/>
    <x v="98"/>
    <n v="1.7879999999999996"/>
    <n v="3"/>
    <n v="0.8"/>
    <n v="-3.0396000000000001"/>
  </r>
  <r>
    <x v="3765"/>
    <s v="CA-2016-163153"/>
    <d v="2016-03-21T00:00:00"/>
    <n v="2016"/>
    <s v="Maret"/>
    <n v="21"/>
    <x v="1"/>
    <x v="678"/>
    <x v="678"/>
    <x v="1"/>
    <s v="United States"/>
    <s v="Houston"/>
    <s v="Texas"/>
    <n v="77036"/>
    <x v="2"/>
    <x v="1169"/>
    <x v="0"/>
    <x v="3"/>
    <x v="1156"/>
    <n v="99.372"/>
    <n v="2"/>
    <n v="0.3"/>
    <n v="-1.4196000000000097"/>
  </r>
  <r>
    <x v="3766"/>
    <s v="CA-2016-163153"/>
    <d v="2016-03-21T00:00:00"/>
    <n v="2016"/>
    <s v="Maret"/>
    <n v="21"/>
    <x v="1"/>
    <x v="678"/>
    <x v="678"/>
    <x v="1"/>
    <s v="United States"/>
    <s v="Houston"/>
    <s v="Texas"/>
    <n v="77036"/>
    <x v="2"/>
    <x v="59"/>
    <x v="1"/>
    <x v="6"/>
    <x v="59"/>
    <n v="1.3440000000000001"/>
    <n v="1"/>
    <n v="0.2"/>
    <n v="0.504"/>
  </r>
  <r>
    <x v="3767"/>
    <s v="CA-2015-103205"/>
    <d v="2015-12-08T00:00:00"/>
    <n v="2015"/>
    <s v="Desember"/>
    <n v="8"/>
    <x v="0"/>
    <x v="342"/>
    <x v="342"/>
    <x v="2"/>
    <s v="United States"/>
    <s v="Houston"/>
    <s v="Texas"/>
    <n v="77036"/>
    <x v="2"/>
    <x v="173"/>
    <x v="2"/>
    <x v="7"/>
    <x v="174"/>
    <n v="119.96000000000001"/>
    <n v="5"/>
    <n v="0.2"/>
    <n v="11.996000000000002"/>
  </r>
  <r>
    <x v="3768"/>
    <s v="CA-2014-153913"/>
    <d v="2014-12-16T00:00:00"/>
    <n v="2014"/>
    <s v="Desember"/>
    <n v="16"/>
    <x v="0"/>
    <x v="10"/>
    <x v="10"/>
    <x v="1"/>
    <s v="United States"/>
    <s v="Hialeah"/>
    <s v="Florida"/>
    <n v="33012"/>
    <x v="0"/>
    <x v="1153"/>
    <x v="0"/>
    <x v="1"/>
    <x v="1141"/>
    <n v="1013.8320000000001"/>
    <n v="9"/>
    <n v="0.2"/>
    <n v="101.38319999999999"/>
  </r>
  <r>
    <x v="3769"/>
    <s v="CA-2014-153913"/>
    <d v="2014-12-16T00:00:00"/>
    <n v="2014"/>
    <s v="Desember"/>
    <n v="16"/>
    <x v="0"/>
    <x v="10"/>
    <x v="10"/>
    <x v="1"/>
    <s v="United States"/>
    <s v="Hialeah"/>
    <s v="Florida"/>
    <n v="33012"/>
    <x v="0"/>
    <x v="310"/>
    <x v="1"/>
    <x v="13"/>
    <x v="310"/>
    <n v="1.984"/>
    <n v="2"/>
    <n v="0.2"/>
    <n v="0.66959999999999997"/>
  </r>
  <r>
    <x v="3770"/>
    <s v="CA-2016-155530"/>
    <d v="2016-12-17T00:00:00"/>
    <n v="2016"/>
    <s v="Desember"/>
    <n v="17"/>
    <x v="1"/>
    <x v="380"/>
    <x v="380"/>
    <x v="0"/>
    <s v="United States"/>
    <s v="San Francisco"/>
    <s v="California"/>
    <n v="94122"/>
    <x v="1"/>
    <x v="489"/>
    <x v="0"/>
    <x v="3"/>
    <x v="489"/>
    <n v="2003.52"/>
    <n v="6"/>
    <n v="0.2"/>
    <n v="-325.57200000000023"/>
  </r>
  <r>
    <x v="3771"/>
    <s v="US-2016-101196"/>
    <d v="2016-05-12T00:00:00"/>
    <n v="2016"/>
    <s v="Mei"/>
    <n v="12"/>
    <x v="1"/>
    <x v="524"/>
    <x v="524"/>
    <x v="1"/>
    <s v="United States"/>
    <s v="Philadelphia"/>
    <s v="Pennsylvania"/>
    <n v="19140"/>
    <x v="3"/>
    <x v="232"/>
    <x v="1"/>
    <x v="4"/>
    <x v="233"/>
    <n v="82.367999999999995"/>
    <n v="2"/>
    <n v="0.2"/>
    <n v="-19.562399999999997"/>
  </r>
  <r>
    <x v="3772"/>
    <s v="CA-2014-115357"/>
    <d v="2014-08-06T00:00:00"/>
    <n v="2014"/>
    <s v="Agustus"/>
    <n v="6"/>
    <x v="0"/>
    <x v="288"/>
    <x v="288"/>
    <x v="0"/>
    <s v="United States"/>
    <s v="Columbia"/>
    <s v="South Carolina"/>
    <n v="29203"/>
    <x v="0"/>
    <x v="917"/>
    <x v="2"/>
    <x v="11"/>
    <x v="909"/>
    <n v="62.91"/>
    <n v="3"/>
    <n v="0"/>
    <n v="22.647599999999997"/>
  </r>
  <r>
    <x v="3773"/>
    <s v="US-2014-102715"/>
    <d v="2014-04-11T00:00:00"/>
    <n v="2014"/>
    <s v="April"/>
    <n v="11"/>
    <x v="0"/>
    <x v="271"/>
    <x v="271"/>
    <x v="0"/>
    <s v="United States"/>
    <s v="Miami"/>
    <s v="Florida"/>
    <n v="33180"/>
    <x v="0"/>
    <x v="1579"/>
    <x v="1"/>
    <x v="13"/>
    <x v="1570"/>
    <n v="6.911999999999999"/>
    <n v="3"/>
    <n v="0.2"/>
    <n v="2.3327999999999998"/>
  </r>
  <r>
    <x v="3774"/>
    <s v="US-2014-102715"/>
    <d v="2014-04-11T00:00:00"/>
    <n v="2014"/>
    <s v="April"/>
    <n v="11"/>
    <x v="0"/>
    <x v="271"/>
    <x v="271"/>
    <x v="0"/>
    <s v="United States"/>
    <s v="Miami"/>
    <s v="Florida"/>
    <n v="33180"/>
    <x v="0"/>
    <x v="265"/>
    <x v="2"/>
    <x v="11"/>
    <x v="265"/>
    <n v="383.97600000000006"/>
    <n v="3"/>
    <n v="0.2"/>
    <n v="81.59490000000001"/>
  </r>
  <r>
    <x v="3775"/>
    <s v="US-2014-102715"/>
    <d v="2014-04-11T00:00:00"/>
    <n v="2014"/>
    <s v="April"/>
    <n v="11"/>
    <x v="0"/>
    <x v="271"/>
    <x v="271"/>
    <x v="0"/>
    <s v="United States"/>
    <s v="Miami"/>
    <s v="Florida"/>
    <n v="33180"/>
    <x v="0"/>
    <x v="815"/>
    <x v="1"/>
    <x v="10"/>
    <x v="811"/>
    <n v="10.368000000000002"/>
    <n v="2"/>
    <n v="0.2"/>
    <n v="3.6288"/>
  </r>
  <r>
    <x v="3776"/>
    <s v="US-2014-102715"/>
    <d v="2014-04-11T00:00:00"/>
    <n v="2014"/>
    <s v="April"/>
    <n v="11"/>
    <x v="0"/>
    <x v="271"/>
    <x v="271"/>
    <x v="0"/>
    <s v="United States"/>
    <s v="Miami"/>
    <s v="Florida"/>
    <n v="33180"/>
    <x v="0"/>
    <x v="1580"/>
    <x v="2"/>
    <x v="11"/>
    <x v="1571"/>
    <n v="335.94400000000002"/>
    <n v="7"/>
    <n v="0.2"/>
    <n v="41.992999999999995"/>
  </r>
  <r>
    <x v="3777"/>
    <s v="CA-2015-107937"/>
    <d v="2015-05-03T00:00:00"/>
    <n v="2015"/>
    <s v="Mei"/>
    <n v="3"/>
    <x v="1"/>
    <x v="674"/>
    <x v="674"/>
    <x v="2"/>
    <s v="United States"/>
    <s v="Chula Vista"/>
    <s v="California"/>
    <n v="91911"/>
    <x v="1"/>
    <x v="1319"/>
    <x v="0"/>
    <x v="5"/>
    <x v="1305"/>
    <n v="665.88"/>
    <n v="6"/>
    <n v="0"/>
    <n v="106.54079999999999"/>
  </r>
  <r>
    <x v="3778"/>
    <s v="US-2017-148768"/>
    <d v="2017-11-30T00:00:00"/>
    <n v="2017"/>
    <s v="November"/>
    <n v="30"/>
    <x v="0"/>
    <x v="43"/>
    <x v="43"/>
    <x v="2"/>
    <s v="United States"/>
    <s v="Miami"/>
    <s v="Florida"/>
    <n v="33180"/>
    <x v="0"/>
    <x v="993"/>
    <x v="2"/>
    <x v="7"/>
    <x v="985"/>
    <n v="71.975999999999999"/>
    <n v="3"/>
    <n v="0.2"/>
    <n v="8.9969999999999892"/>
  </r>
  <r>
    <x v="3779"/>
    <s v="CA-2017-118521"/>
    <d v="2017-02-16T00:00:00"/>
    <n v="2017"/>
    <s v="Februari"/>
    <n v="16"/>
    <x v="1"/>
    <x v="166"/>
    <x v="166"/>
    <x v="0"/>
    <s v="United States"/>
    <s v="New York City"/>
    <s v="New York"/>
    <n v="10035"/>
    <x v="3"/>
    <x v="423"/>
    <x v="1"/>
    <x v="10"/>
    <x v="423"/>
    <n v="37.94"/>
    <n v="2"/>
    <n v="0"/>
    <n v="18.211199999999998"/>
  </r>
  <r>
    <x v="3780"/>
    <s v="CA-2014-149643"/>
    <d v="2014-11-16T00:00:00"/>
    <n v="2014"/>
    <s v="November"/>
    <n v="16"/>
    <x v="1"/>
    <x v="563"/>
    <x v="563"/>
    <x v="2"/>
    <s v="United States"/>
    <s v="Manhattan"/>
    <s v="Kansas"/>
    <n v="66502"/>
    <x v="2"/>
    <x v="1075"/>
    <x v="2"/>
    <x v="7"/>
    <x v="1065"/>
    <n v="273.95999999999998"/>
    <n v="2"/>
    <n v="0"/>
    <n v="10.958399999999983"/>
  </r>
  <r>
    <x v="3781"/>
    <s v="CA-2015-135314"/>
    <d v="2015-07-09T00:00:00"/>
    <n v="2015"/>
    <s v="Juli"/>
    <n v="9"/>
    <x v="0"/>
    <x v="430"/>
    <x v="430"/>
    <x v="0"/>
    <s v="United States"/>
    <s v="Philadelphia"/>
    <s v="Pennsylvania"/>
    <n v="19120"/>
    <x v="3"/>
    <x v="1334"/>
    <x v="2"/>
    <x v="7"/>
    <x v="1319"/>
    <n v="269.98199999999997"/>
    <n v="3"/>
    <n v="0.4"/>
    <n v="40.497299999999996"/>
  </r>
  <r>
    <x v="3782"/>
    <s v="CA-2017-165204"/>
    <d v="2017-11-13T00:00:00"/>
    <n v="2017"/>
    <s v="November"/>
    <n v="13"/>
    <x v="0"/>
    <x v="438"/>
    <x v="438"/>
    <x v="0"/>
    <s v="United States"/>
    <s v="Memphis"/>
    <s v="Tennessee"/>
    <n v="38109"/>
    <x v="0"/>
    <x v="1101"/>
    <x v="1"/>
    <x v="10"/>
    <x v="1090"/>
    <n v="8.9039999999999999"/>
    <n v="3"/>
    <n v="0.2"/>
    <n v="3.3389999999999995"/>
  </r>
  <r>
    <x v="3783"/>
    <s v="CA-2017-165204"/>
    <d v="2017-11-13T00:00:00"/>
    <n v="2017"/>
    <s v="November"/>
    <n v="13"/>
    <x v="0"/>
    <x v="438"/>
    <x v="438"/>
    <x v="0"/>
    <s v="United States"/>
    <s v="Memphis"/>
    <s v="Tennessee"/>
    <n v="38109"/>
    <x v="0"/>
    <x v="906"/>
    <x v="1"/>
    <x v="4"/>
    <x v="898"/>
    <n v="720.06400000000008"/>
    <n v="4"/>
    <n v="0.2"/>
    <n v="-63.005600000000015"/>
  </r>
  <r>
    <x v="3784"/>
    <s v="CA-2017-125752"/>
    <d v="2017-07-31T00:00:00"/>
    <n v="2017"/>
    <s v="Juli"/>
    <n v="31"/>
    <x v="1"/>
    <x v="258"/>
    <x v="258"/>
    <x v="2"/>
    <s v="United States"/>
    <s v="Fort Lauderdale"/>
    <s v="Florida"/>
    <n v="33311"/>
    <x v="0"/>
    <x v="1113"/>
    <x v="2"/>
    <x v="11"/>
    <x v="1102"/>
    <n v="41.424000000000007"/>
    <n v="2"/>
    <n v="0.2"/>
    <n v="8.2847999999999971"/>
  </r>
  <r>
    <x v="3785"/>
    <s v="CA-2017-112487"/>
    <d v="2017-12-26T00:00:00"/>
    <n v="2017"/>
    <s v="Desember"/>
    <n v="26"/>
    <x v="1"/>
    <x v="426"/>
    <x v="426"/>
    <x v="2"/>
    <s v="United States"/>
    <s v="Columbus"/>
    <s v="Ohio"/>
    <n v="43229"/>
    <x v="3"/>
    <x v="1581"/>
    <x v="1"/>
    <x v="8"/>
    <x v="1572"/>
    <n v="3.1320000000000001"/>
    <n v="2"/>
    <n v="0.7"/>
    <n v="-2.6099999999999994"/>
  </r>
  <r>
    <x v="3786"/>
    <s v="CA-2016-144218"/>
    <d v="2016-10-31T00:00:00"/>
    <n v="2016"/>
    <s v="Oktober"/>
    <n v="31"/>
    <x v="1"/>
    <x v="63"/>
    <x v="63"/>
    <x v="1"/>
    <s v="United States"/>
    <s v="Los Angeles"/>
    <s v="California"/>
    <n v="90045"/>
    <x v="1"/>
    <x v="1449"/>
    <x v="1"/>
    <x v="4"/>
    <x v="1436"/>
    <n v="1085.42"/>
    <n v="7"/>
    <n v="0"/>
    <n v="282.20920000000001"/>
  </r>
  <r>
    <x v="3787"/>
    <s v="CA-2016-169971"/>
    <d v="2016-09-04T00:00:00"/>
    <n v="2016"/>
    <s v="September"/>
    <n v="4"/>
    <x v="1"/>
    <x v="582"/>
    <x v="582"/>
    <x v="0"/>
    <s v="United States"/>
    <s v="Houston"/>
    <s v="Texas"/>
    <n v="77041"/>
    <x v="2"/>
    <x v="282"/>
    <x v="1"/>
    <x v="6"/>
    <x v="282"/>
    <n v="3.9119999999999999"/>
    <n v="1"/>
    <n v="0.2"/>
    <n v="1.0269000000000001"/>
  </r>
  <r>
    <x v="3788"/>
    <s v="CA-2016-169971"/>
    <d v="2016-09-04T00:00:00"/>
    <n v="2016"/>
    <s v="September"/>
    <n v="4"/>
    <x v="1"/>
    <x v="582"/>
    <x v="582"/>
    <x v="0"/>
    <s v="United States"/>
    <s v="Houston"/>
    <s v="Texas"/>
    <n v="77041"/>
    <x v="2"/>
    <x v="1062"/>
    <x v="1"/>
    <x v="6"/>
    <x v="1051"/>
    <n v="62.376000000000005"/>
    <n v="3"/>
    <n v="0.2"/>
    <n v="7.0172999999999952"/>
  </r>
  <r>
    <x v="3789"/>
    <s v="US-2016-133508"/>
    <d v="2016-04-17T00:00:00"/>
    <n v="2016"/>
    <s v="April"/>
    <n v="17"/>
    <x v="1"/>
    <x v="680"/>
    <x v="680"/>
    <x v="2"/>
    <s v="United States"/>
    <s v="Omaha"/>
    <s v="Nebraska"/>
    <n v="68104"/>
    <x v="2"/>
    <x v="195"/>
    <x v="1"/>
    <x v="13"/>
    <x v="196"/>
    <n v="29.049999999999997"/>
    <n v="5"/>
    <n v="0"/>
    <n v="9.0054999999999996"/>
  </r>
  <r>
    <x v="3790"/>
    <s v="CA-2014-107139"/>
    <d v="2014-07-05T00:00:00"/>
    <n v="2014"/>
    <s v="Juli"/>
    <n v="5"/>
    <x v="1"/>
    <x v="503"/>
    <x v="503"/>
    <x v="2"/>
    <s v="United States"/>
    <s v="Los Angeles"/>
    <s v="California"/>
    <n v="90004"/>
    <x v="1"/>
    <x v="443"/>
    <x v="1"/>
    <x v="8"/>
    <x v="443"/>
    <n v="180.96000000000004"/>
    <n v="6"/>
    <n v="0.2"/>
    <n v="67.86"/>
  </r>
  <r>
    <x v="3791"/>
    <s v="CA-2015-111325"/>
    <d v="2015-02-27T00:00:00"/>
    <n v="2015"/>
    <s v="Februari"/>
    <n v="27"/>
    <x v="2"/>
    <x v="387"/>
    <x v="387"/>
    <x v="1"/>
    <s v="United States"/>
    <s v="Altoona"/>
    <s v="Pennsylvania"/>
    <n v="16602"/>
    <x v="3"/>
    <x v="185"/>
    <x v="1"/>
    <x v="8"/>
    <x v="186"/>
    <n v="4.4190000000000005"/>
    <n v="3"/>
    <n v="0.7"/>
    <n v="-3.3879000000000001"/>
  </r>
  <r>
    <x v="3792"/>
    <s v="CA-2015-111325"/>
    <d v="2015-02-27T00:00:00"/>
    <n v="2015"/>
    <s v="Februari"/>
    <n v="27"/>
    <x v="2"/>
    <x v="387"/>
    <x v="387"/>
    <x v="1"/>
    <s v="United States"/>
    <s v="Altoona"/>
    <s v="Pennsylvania"/>
    <n v="16602"/>
    <x v="3"/>
    <x v="1216"/>
    <x v="1"/>
    <x v="6"/>
    <x v="1200"/>
    <n v="16.032"/>
    <n v="6"/>
    <n v="0.2"/>
    <n v="2.2043999999999979"/>
  </r>
  <r>
    <x v="3793"/>
    <s v="CA-2015-163762"/>
    <d v="2015-11-27T00:00:00"/>
    <n v="2015"/>
    <s v="November"/>
    <n v="27"/>
    <x v="1"/>
    <x v="188"/>
    <x v="188"/>
    <x v="0"/>
    <s v="United States"/>
    <s v="New York City"/>
    <s v="New York"/>
    <n v="10024"/>
    <x v="3"/>
    <x v="1068"/>
    <x v="1"/>
    <x v="6"/>
    <x v="1057"/>
    <n v="29.79"/>
    <n v="3"/>
    <n v="0"/>
    <n v="12.511800000000001"/>
  </r>
  <r>
    <x v="3794"/>
    <s v="US-2014-117163"/>
    <d v="2014-01-27T00:00:00"/>
    <n v="2014"/>
    <s v="Januari"/>
    <n v="27"/>
    <x v="1"/>
    <x v="719"/>
    <x v="719"/>
    <x v="0"/>
    <s v="United States"/>
    <s v="San Diego"/>
    <s v="California"/>
    <n v="92037"/>
    <x v="1"/>
    <x v="1277"/>
    <x v="1"/>
    <x v="4"/>
    <x v="1262"/>
    <n v="57.23"/>
    <n v="1"/>
    <n v="0"/>
    <n v="14.307499999999997"/>
  </r>
  <r>
    <x v="3795"/>
    <s v="US-2014-117163"/>
    <d v="2014-01-27T00:00:00"/>
    <n v="2014"/>
    <s v="Januari"/>
    <n v="27"/>
    <x v="1"/>
    <x v="719"/>
    <x v="719"/>
    <x v="0"/>
    <s v="United States"/>
    <s v="San Diego"/>
    <s v="California"/>
    <n v="92037"/>
    <x v="1"/>
    <x v="1582"/>
    <x v="0"/>
    <x v="3"/>
    <x v="1573"/>
    <n v="333"/>
    <n v="3"/>
    <n v="0.2"/>
    <n v="-16.649999999999991"/>
  </r>
  <r>
    <x v="3796"/>
    <s v="US-2014-117163"/>
    <d v="2014-01-27T00:00:00"/>
    <n v="2014"/>
    <s v="Januari"/>
    <n v="27"/>
    <x v="1"/>
    <x v="719"/>
    <x v="719"/>
    <x v="0"/>
    <s v="United States"/>
    <s v="San Diego"/>
    <s v="California"/>
    <n v="92037"/>
    <x v="1"/>
    <x v="1583"/>
    <x v="1"/>
    <x v="6"/>
    <x v="1574"/>
    <n v="36.44"/>
    <n v="4"/>
    <n v="0"/>
    <n v="12.025199999999998"/>
  </r>
  <r>
    <x v="3797"/>
    <s v="CA-2017-121314"/>
    <d v="2017-09-23T00:00:00"/>
    <n v="2017"/>
    <s v="September"/>
    <n v="23"/>
    <x v="2"/>
    <x v="648"/>
    <x v="648"/>
    <x v="0"/>
    <s v="United States"/>
    <s v="Miami"/>
    <s v="Florida"/>
    <n v="33178"/>
    <x v="0"/>
    <x v="656"/>
    <x v="1"/>
    <x v="10"/>
    <x v="656"/>
    <n v="251.64"/>
    <n v="3"/>
    <n v="0.2"/>
    <n v="88.073999999999984"/>
  </r>
  <r>
    <x v="3798"/>
    <s v="CA-2017-147760"/>
    <d v="2017-11-04T00:00:00"/>
    <n v="2017"/>
    <s v="November"/>
    <n v="4"/>
    <x v="2"/>
    <x v="126"/>
    <x v="126"/>
    <x v="1"/>
    <s v="United States"/>
    <s v="Greensboro"/>
    <s v="North Carolina"/>
    <n v="27405"/>
    <x v="0"/>
    <x v="309"/>
    <x v="0"/>
    <x v="3"/>
    <x v="309"/>
    <n v="523.76400000000001"/>
    <n v="3"/>
    <n v="0.4"/>
    <n v="-192.04680000000008"/>
  </r>
  <r>
    <x v="3799"/>
    <s v="CA-2017-147760"/>
    <d v="2017-11-04T00:00:00"/>
    <n v="2017"/>
    <s v="November"/>
    <n v="4"/>
    <x v="2"/>
    <x v="126"/>
    <x v="126"/>
    <x v="1"/>
    <s v="United States"/>
    <s v="Greensboro"/>
    <s v="North Carolina"/>
    <n v="27405"/>
    <x v="0"/>
    <x v="1194"/>
    <x v="2"/>
    <x v="7"/>
    <x v="1179"/>
    <n v="1359.96"/>
    <n v="5"/>
    <n v="0.2"/>
    <n v="118.99650000000003"/>
  </r>
  <r>
    <x v="3800"/>
    <s v="CA-2016-156503"/>
    <d v="2016-10-14T00:00:00"/>
    <n v="2016"/>
    <s v="Oktober"/>
    <n v="14"/>
    <x v="1"/>
    <x v="720"/>
    <x v="720"/>
    <x v="0"/>
    <s v="United States"/>
    <s v="Jacksonville"/>
    <s v="North Carolina"/>
    <n v="28540"/>
    <x v="0"/>
    <x v="1584"/>
    <x v="0"/>
    <x v="1"/>
    <x v="1575"/>
    <n v="102.59200000000001"/>
    <n v="1"/>
    <n v="0.2"/>
    <n v="10.2592"/>
  </r>
  <r>
    <x v="3801"/>
    <s v="CA-2016-156503"/>
    <d v="2016-10-14T00:00:00"/>
    <n v="2016"/>
    <s v="Oktober"/>
    <n v="14"/>
    <x v="1"/>
    <x v="720"/>
    <x v="720"/>
    <x v="0"/>
    <s v="United States"/>
    <s v="Jacksonville"/>
    <s v="North Carolina"/>
    <n v="28540"/>
    <x v="0"/>
    <x v="721"/>
    <x v="2"/>
    <x v="11"/>
    <x v="720"/>
    <n v="22.704000000000001"/>
    <n v="1"/>
    <n v="0.2"/>
    <n v="5.9597999999999995"/>
  </r>
  <r>
    <x v="3802"/>
    <s v="CA-2016-156503"/>
    <d v="2016-10-14T00:00:00"/>
    <n v="2016"/>
    <s v="Oktober"/>
    <n v="14"/>
    <x v="1"/>
    <x v="720"/>
    <x v="720"/>
    <x v="0"/>
    <s v="United States"/>
    <s v="Jacksonville"/>
    <s v="North Carolina"/>
    <n v="28540"/>
    <x v="0"/>
    <x v="1413"/>
    <x v="1"/>
    <x v="10"/>
    <x v="1400"/>
    <n v="93.024000000000001"/>
    <n v="3"/>
    <n v="0.2"/>
    <n v="33.721199999999996"/>
  </r>
  <r>
    <x v="3803"/>
    <s v="CA-2016-156503"/>
    <d v="2016-10-14T00:00:00"/>
    <n v="2016"/>
    <s v="Oktober"/>
    <n v="14"/>
    <x v="1"/>
    <x v="720"/>
    <x v="720"/>
    <x v="0"/>
    <s v="United States"/>
    <s v="Jacksonville"/>
    <s v="North Carolina"/>
    <n v="28540"/>
    <x v="0"/>
    <x v="1444"/>
    <x v="1"/>
    <x v="14"/>
    <x v="327"/>
    <n v="12.768000000000001"/>
    <n v="2"/>
    <n v="0.2"/>
    <n v="1.436399999999999"/>
  </r>
  <r>
    <x v="3804"/>
    <s v="CA-2016-156503"/>
    <d v="2016-10-14T00:00:00"/>
    <n v="2016"/>
    <s v="Oktober"/>
    <n v="14"/>
    <x v="1"/>
    <x v="720"/>
    <x v="720"/>
    <x v="0"/>
    <s v="United States"/>
    <s v="Jacksonville"/>
    <s v="North Carolina"/>
    <n v="28540"/>
    <x v="0"/>
    <x v="466"/>
    <x v="1"/>
    <x v="12"/>
    <x v="467"/>
    <n v="35.008000000000003"/>
    <n v="4"/>
    <n v="0.2"/>
    <n v="13.127999999999998"/>
  </r>
  <r>
    <x v="3805"/>
    <s v="CA-2016-156503"/>
    <d v="2016-10-14T00:00:00"/>
    <n v="2016"/>
    <s v="Oktober"/>
    <n v="14"/>
    <x v="1"/>
    <x v="720"/>
    <x v="720"/>
    <x v="0"/>
    <s v="United States"/>
    <s v="Jacksonville"/>
    <s v="North Carolina"/>
    <n v="28540"/>
    <x v="0"/>
    <x v="126"/>
    <x v="1"/>
    <x v="10"/>
    <x v="127"/>
    <n v="39.152000000000001"/>
    <n v="1"/>
    <n v="0.2"/>
    <n v="14.681999999999999"/>
  </r>
  <r>
    <x v="3806"/>
    <s v="CA-2015-113628"/>
    <d v="2015-11-12T00:00:00"/>
    <n v="2015"/>
    <s v="November"/>
    <n v="12"/>
    <x v="1"/>
    <x v="706"/>
    <x v="706"/>
    <x v="1"/>
    <s v="United States"/>
    <s v="Plantation"/>
    <s v="Florida"/>
    <n v="33317"/>
    <x v="0"/>
    <x v="454"/>
    <x v="1"/>
    <x v="6"/>
    <x v="455"/>
    <n v="11.76"/>
    <n v="5"/>
    <n v="0.2"/>
    <n v="1.3229999999999991"/>
  </r>
  <r>
    <x v="3807"/>
    <s v="CA-2015-113628"/>
    <d v="2015-11-12T00:00:00"/>
    <n v="2015"/>
    <s v="November"/>
    <n v="12"/>
    <x v="1"/>
    <x v="706"/>
    <x v="706"/>
    <x v="1"/>
    <s v="United States"/>
    <s v="Plantation"/>
    <s v="Florida"/>
    <n v="33317"/>
    <x v="0"/>
    <x v="44"/>
    <x v="1"/>
    <x v="8"/>
    <x v="44"/>
    <n v="5.2380000000000013"/>
    <n v="2"/>
    <n v="0.7"/>
    <n v="-4.0158000000000005"/>
  </r>
  <r>
    <x v="3808"/>
    <s v="CA-2015-113628"/>
    <d v="2015-11-12T00:00:00"/>
    <n v="2015"/>
    <s v="November"/>
    <n v="12"/>
    <x v="1"/>
    <x v="706"/>
    <x v="706"/>
    <x v="1"/>
    <s v="United States"/>
    <s v="Plantation"/>
    <s v="Florida"/>
    <n v="33317"/>
    <x v="0"/>
    <x v="1472"/>
    <x v="1"/>
    <x v="8"/>
    <x v="1459"/>
    <n v="4.6619999999999999"/>
    <n v="3"/>
    <n v="0.7"/>
    <n v="-3.7295999999999996"/>
  </r>
  <r>
    <x v="3809"/>
    <s v="CA-2015-113628"/>
    <d v="2015-11-12T00:00:00"/>
    <n v="2015"/>
    <s v="November"/>
    <n v="12"/>
    <x v="1"/>
    <x v="706"/>
    <x v="706"/>
    <x v="1"/>
    <s v="United States"/>
    <s v="Plantation"/>
    <s v="Florida"/>
    <n v="33317"/>
    <x v="0"/>
    <x v="1585"/>
    <x v="0"/>
    <x v="1"/>
    <x v="1576"/>
    <n v="523.91999999999996"/>
    <n v="5"/>
    <n v="0.2"/>
    <n v="-72.039000000000044"/>
  </r>
  <r>
    <x v="3810"/>
    <s v="CA-2015-113628"/>
    <d v="2015-11-12T00:00:00"/>
    <n v="2015"/>
    <s v="November"/>
    <n v="12"/>
    <x v="1"/>
    <x v="706"/>
    <x v="706"/>
    <x v="1"/>
    <s v="United States"/>
    <s v="Plantation"/>
    <s v="Florida"/>
    <n v="33317"/>
    <x v="0"/>
    <x v="1066"/>
    <x v="2"/>
    <x v="7"/>
    <x v="1055"/>
    <n v="100.792"/>
    <n v="1"/>
    <n v="0.2"/>
    <n v="10.079200000000007"/>
  </r>
  <r>
    <x v="3811"/>
    <s v="CA-2015-113628"/>
    <d v="2015-11-12T00:00:00"/>
    <n v="2015"/>
    <s v="November"/>
    <n v="12"/>
    <x v="1"/>
    <x v="706"/>
    <x v="706"/>
    <x v="1"/>
    <s v="United States"/>
    <s v="Plantation"/>
    <s v="Florida"/>
    <n v="33317"/>
    <x v="0"/>
    <x v="212"/>
    <x v="0"/>
    <x v="1"/>
    <x v="213"/>
    <n v="146.13600000000002"/>
    <n v="3"/>
    <n v="0.2"/>
    <n v="16.440299999999986"/>
  </r>
  <r>
    <x v="3812"/>
    <s v="CA-2017-147753"/>
    <d v="2017-03-05T00:00:00"/>
    <n v="2017"/>
    <s v="Maret"/>
    <n v="5"/>
    <x v="3"/>
    <x v="7"/>
    <x v="7"/>
    <x v="0"/>
    <s v="United States"/>
    <s v="Milwaukee"/>
    <s v="Wisconsin"/>
    <n v="53209"/>
    <x v="2"/>
    <x v="1586"/>
    <x v="1"/>
    <x v="2"/>
    <x v="1577"/>
    <n v="25.06"/>
    <n v="2"/>
    <n v="0"/>
    <n v="11.778199999999998"/>
  </r>
  <r>
    <x v="3813"/>
    <s v="CA-2015-103961"/>
    <d v="2015-11-05T00:00:00"/>
    <n v="2015"/>
    <s v="November"/>
    <n v="5"/>
    <x v="1"/>
    <x v="159"/>
    <x v="159"/>
    <x v="0"/>
    <s v="United States"/>
    <s v="Quincy"/>
    <s v="Illinois"/>
    <n v="62301"/>
    <x v="2"/>
    <x v="617"/>
    <x v="1"/>
    <x v="2"/>
    <x v="617"/>
    <n v="19.824000000000002"/>
    <n v="6"/>
    <n v="0.2"/>
    <n v="6.4427999999999992"/>
  </r>
  <r>
    <x v="3814"/>
    <s v="CA-2016-152471"/>
    <d v="2016-07-08T00:00:00"/>
    <n v="2016"/>
    <s v="Juli"/>
    <n v="8"/>
    <x v="3"/>
    <x v="9"/>
    <x v="9"/>
    <x v="0"/>
    <s v="United States"/>
    <s v="Jacksonville"/>
    <s v="Florida"/>
    <n v="32216"/>
    <x v="0"/>
    <x v="1164"/>
    <x v="2"/>
    <x v="7"/>
    <x v="1151"/>
    <n v="823.96000000000015"/>
    <n v="5"/>
    <n v="0.2"/>
    <n v="51.497499999999974"/>
  </r>
  <r>
    <x v="3815"/>
    <s v="CA-2016-152471"/>
    <d v="2016-07-08T00:00:00"/>
    <n v="2016"/>
    <s v="Juli"/>
    <n v="8"/>
    <x v="3"/>
    <x v="9"/>
    <x v="9"/>
    <x v="0"/>
    <s v="United States"/>
    <s v="Jacksonville"/>
    <s v="Florida"/>
    <n v="32216"/>
    <x v="0"/>
    <x v="112"/>
    <x v="1"/>
    <x v="10"/>
    <x v="112"/>
    <n v="15.984000000000002"/>
    <n v="2"/>
    <n v="0.2"/>
    <n v="4.9949999999999992"/>
  </r>
  <r>
    <x v="3816"/>
    <s v="CA-2015-102582"/>
    <d v="2015-09-15T00:00:00"/>
    <n v="2015"/>
    <s v="September"/>
    <n v="15"/>
    <x v="1"/>
    <x v="508"/>
    <x v="508"/>
    <x v="0"/>
    <s v="United States"/>
    <s v="Mobile"/>
    <s v="Alabama"/>
    <n v="36608"/>
    <x v="0"/>
    <x v="1382"/>
    <x v="0"/>
    <x v="3"/>
    <x v="1367"/>
    <n v="801.96"/>
    <n v="2"/>
    <n v="0"/>
    <n v="200.49"/>
  </r>
  <r>
    <x v="3817"/>
    <s v="CA-2015-102582"/>
    <d v="2015-09-15T00:00:00"/>
    <n v="2015"/>
    <s v="September"/>
    <n v="15"/>
    <x v="1"/>
    <x v="508"/>
    <x v="508"/>
    <x v="0"/>
    <s v="United States"/>
    <s v="Mobile"/>
    <s v="Alabama"/>
    <n v="36608"/>
    <x v="0"/>
    <x v="1431"/>
    <x v="2"/>
    <x v="7"/>
    <x v="1419"/>
    <n v="59.97"/>
    <n v="3"/>
    <n v="0"/>
    <n v="0"/>
  </r>
  <r>
    <x v="3818"/>
    <s v="CA-2015-102582"/>
    <d v="2015-09-15T00:00:00"/>
    <n v="2015"/>
    <s v="September"/>
    <n v="15"/>
    <x v="1"/>
    <x v="508"/>
    <x v="508"/>
    <x v="0"/>
    <s v="United States"/>
    <s v="Mobile"/>
    <s v="Alabama"/>
    <n v="36608"/>
    <x v="0"/>
    <x v="531"/>
    <x v="0"/>
    <x v="1"/>
    <x v="531"/>
    <n v="1056.8599999999999"/>
    <n v="7"/>
    <n v="0"/>
    <n v="306.48939999999988"/>
  </r>
  <r>
    <x v="3819"/>
    <s v="CA-2017-141873"/>
    <d v="2017-10-09T00:00:00"/>
    <n v="2017"/>
    <s v="Oktober"/>
    <n v="9"/>
    <x v="1"/>
    <x v="668"/>
    <x v="668"/>
    <x v="0"/>
    <s v="United States"/>
    <s v="New York City"/>
    <s v="New York"/>
    <n v="10024"/>
    <x v="3"/>
    <x v="880"/>
    <x v="1"/>
    <x v="8"/>
    <x v="874"/>
    <n v="12.816000000000001"/>
    <n v="3"/>
    <n v="0.2"/>
    <n v="4.3253999999999984"/>
  </r>
  <r>
    <x v="3820"/>
    <s v="CA-2017-141873"/>
    <d v="2017-10-09T00:00:00"/>
    <n v="2017"/>
    <s v="Oktober"/>
    <n v="9"/>
    <x v="1"/>
    <x v="668"/>
    <x v="668"/>
    <x v="0"/>
    <s v="United States"/>
    <s v="New York City"/>
    <s v="New York"/>
    <n v="10024"/>
    <x v="3"/>
    <x v="1219"/>
    <x v="0"/>
    <x v="0"/>
    <x v="1203"/>
    <n v="314.35199999999998"/>
    <n v="3"/>
    <n v="0.2"/>
    <n v="-15.71759999999999"/>
  </r>
  <r>
    <x v="3821"/>
    <s v="CA-2017-141873"/>
    <d v="2017-10-09T00:00:00"/>
    <n v="2017"/>
    <s v="Oktober"/>
    <n v="9"/>
    <x v="1"/>
    <x v="668"/>
    <x v="668"/>
    <x v="0"/>
    <s v="United States"/>
    <s v="New York City"/>
    <s v="New York"/>
    <n v="10024"/>
    <x v="3"/>
    <x v="1587"/>
    <x v="1"/>
    <x v="10"/>
    <x v="1578"/>
    <n v="18.98"/>
    <n v="2"/>
    <n v="0"/>
    <n v="8.9206000000000003"/>
  </r>
  <r>
    <x v="3822"/>
    <s v="CA-2017-141873"/>
    <d v="2017-10-09T00:00:00"/>
    <n v="2017"/>
    <s v="Oktober"/>
    <n v="9"/>
    <x v="1"/>
    <x v="668"/>
    <x v="668"/>
    <x v="0"/>
    <s v="United States"/>
    <s v="New York City"/>
    <s v="New York"/>
    <n v="10024"/>
    <x v="3"/>
    <x v="1469"/>
    <x v="1"/>
    <x v="8"/>
    <x v="1456"/>
    <n v="18.240000000000002"/>
    <n v="6"/>
    <n v="0.2"/>
    <n v="6.1560000000000006"/>
  </r>
  <r>
    <x v="3823"/>
    <s v="CA-2015-140984"/>
    <d v="2015-09-14T00:00:00"/>
    <n v="2015"/>
    <s v="September"/>
    <n v="14"/>
    <x v="1"/>
    <x v="530"/>
    <x v="530"/>
    <x v="0"/>
    <s v="United States"/>
    <s v="New York City"/>
    <s v="New York"/>
    <n v="10011"/>
    <x v="3"/>
    <x v="546"/>
    <x v="1"/>
    <x v="4"/>
    <x v="546"/>
    <n v="991.19999999999993"/>
    <n v="6"/>
    <n v="0"/>
    <n v="257.71199999999999"/>
  </r>
  <r>
    <x v="3824"/>
    <s v="CA-2015-140984"/>
    <d v="2015-09-14T00:00:00"/>
    <n v="2015"/>
    <s v="September"/>
    <n v="14"/>
    <x v="1"/>
    <x v="530"/>
    <x v="530"/>
    <x v="0"/>
    <s v="United States"/>
    <s v="New York City"/>
    <s v="New York"/>
    <n v="10011"/>
    <x v="3"/>
    <x v="1572"/>
    <x v="2"/>
    <x v="16"/>
    <x v="1563"/>
    <n v="879.98400000000004"/>
    <n v="2"/>
    <n v="0.2"/>
    <n v="329.99400000000003"/>
  </r>
  <r>
    <x v="3825"/>
    <s v="CA-2015-140984"/>
    <d v="2015-09-14T00:00:00"/>
    <n v="2015"/>
    <s v="September"/>
    <n v="14"/>
    <x v="1"/>
    <x v="530"/>
    <x v="530"/>
    <x v="0"/>
    <s v="United States"/>
    <s v="New York City"/>
    <s v="New York"/>
    <n v="10011"/>
    <x v="3"/>
    <x v="751"/>
    <x v="1"/>
    <x v="8"/>
    <x v="749"/>
    <n v="12.96"/>
    <n v="9"/>
    <n v="0.2"/>
    <n v="4.5359999999999996"/>
  </r>
  <r>
    <x v="3826"/>
    <s v="CA-2014-132801"/>
    <d v="2014-10-07T00:00:00"/>
    <n v="2014"/>
    <s v="Oktober"/>
    <n v="7"/>
    <x v="1"/>
    <x v="189"/>
    <x v="189"/>
    <x v="1"/>
    <s v="United States"/>
    <s v="Dallas"/>
    <s v="Texas"/>
    <n v="75217"/>
    <x v="2"/>
    <x v="230"/>
    <x v="1"/>
    <x v="4"/>
    <x v="231"/>
    <n v="107.44"/>
    <n v="10"/>
    <n v="0.2"/>
    <n v="10.744000000000007"/>
  </r>
  <r>
    <x v="3827"/>
    <s v="CA-2017-141733"/>
    <d v="2017-05-07T00:00:00"/>
    <n v="2017"/>
    <s v="Mei"/>
    <n v="7"/>
    <x v="1"/>
    <x v="459"/>
    <x v="459"/>
    <x v="1"/>
    <s v="United States"/>
    <s v="Detroit"/>
    <s v="Michigan"/>
    <n v="48234"/>
    <x v="2"/>
    <x v="284"/>
    <x v="0"/>
    <x v="1"/>
    <x v="284"/>
    <n v="1458.65"/>
    <n v="5"/>
    <n v="0"/>
    <n v="423.00849999999997"/>
  </r>
  <r>
    <x v="3828"/>
    <s v="CA-2017-141733"/>
    <d v="2017-05-07T00:00:00"/>
    <n v="2017"/>
    <s v="Mei"/>
    <n v="7"/>
    <x v="1"/>
    <x v="459"/>
    <x v="459"/>
    <x v="1"/>
    <s v="United States"/>
    <s v="Detroit"/>
    <s v="Michigan"/>
    <n v="48234"/>
    <x v="2"/>
    <x v="1391"/>
    <x v="0"/>
    <x v="1"/>
    <x v="1377"/>
    <n v="26.64"/>
    <n v="1"/>
    <n v="0"/>
    <n v="7.4591999999999992"/>
  </r>
  <r>
    <x v="3829"/>
    <s v="CA-2017-141733"/>
    <d v="2017-05-07T00:00:00"/>
    <n v="2017"/>
    <s v="Mei"/>
    <n v="7"/>
    <x v="1"/>
    <x v="459"/>
    <x v="459"/>
    <x v="1"/>
    <s v="United States"/>
    <s v="Detroit"/>
    <s v="Michigan"/>
    <n v="48234"/>
    <x v="2"/>
    <x v="467"/>
    <x v="0"/>
    <x v="1"/>
    <x v="468"/>
    <n v="476.8"/>
    <n v="2"/>
    <n v="0"/>
    <n v="119.19999999999999"/>
  </r>
  <r>
    <x v="3830"/>
    <s v="CA-2017-141733"/>
    <d v="2017-05-07T00:00:00"/>
    <n v="2017"/>
    <s v="Mei"/>
    <n v="7"/>
    <x v="1"/>
    <x v="459"/>
    <x v="459"/>
    <x v="1"/>
    <s v="United States"/>
    <s v="Detroit"/>
    <s v="Michigan"/>
    <n v="48234"/>
    <x v="2"/>
    <x v="535"/>
    <x v="1"/>
    <x v="9"/>
    <x v="535"/>
    <n v="87.444000000000003"/>
    <n v="2"/>
    <n v="0.1"/>
    <n v="18.460399999999986"/>
  </r>
  <r>
    <x v="3831"/>
    <s v="US-2015-111927"/>
    <d v="2015-11-14T00:00:00"/>
    <n v="2015"/>
    <s v="November"/>
    <n v="14"/>
    <x v="1"/>
    <x v="721"/>
    <x v="721"/>
    <x v="0"/>
    <s v="United States"/>
    <s v="Dover"/>
    <s v="Delaware"/>
    <n v="19901"/>
    <x v="3"/>
    <x v="216"/>
    <x v="0"/>
    <x v="5"/>
    <x v="1579"/>
    <n v="76.14"/>
    <n v="3"/>
    <n v="0"/>
    <n v="26.648999999999997"/>
  </r>
  <r>
    <x v="3832"/>
    <s v="US-2015-111927"/>
    <d v="2015-11-14T00:00:00"/>
    <n v="2015"/>
    <s v="November"/>
    <n v="14"/>
    <x v="1"/>
    <x v="721"/>
    <x v="721"/>
    <x v="0"/>
    <s v="United States"/>
    <s v="Dover"/>
    <s v="Delaware"/>
    <n v="19901"/>
    <x v="3"/>
    <x v="1230"/>
    <x v="1"/>
    <x v="8"/>
    <x v="1213"/>
    <n v="19.96"/>
    <n v="2"/>
    <n v="0"/>
    <n v="9.3811999999999998"/>
  </r>
  <r>
    <x v="3833"/>
    <s v="CA-2014-105984"/>
    <d v="2014-11-24T00:00:00"/>
    <n v="2014"/>
    <s v="November"/>
    <n v="24"/>
    <x v="3"/>
    <x v="501"/>
    <x v="501"/>
    <x v="1"/>
    <s v="United States"/>
    <s v="Columbus"/>
    <s v="Ohio"/>
    <n v="43229"/>
    <x v="3"/>
    <x v="754"/>
    <x v="2"/>
    <x v="7"/>
    <x v="752"/>
    <n v="1049.97"/>
    <n v="5"/>
    <n v="0.4"/>
    <n v="-209.99399999999991"/>
  </r>
  <r>
    <x v="3834"/>
    <s v="CA-2014-105984"/>
    <d v="2014-11-24T00:00:00"/>
    <n v="2014"/>
    <s v="November"/>
    <n v="24"/>
    <x v="3"/>
    <x v="501"/>
    <x v="501"/>
    <x v="1"/>
    <s v="United States"/>
    <s v="Columbus"/>
    <s v="Ohio"/>
    <n v="43229"/>
    <x v="3"/>
    <x v="1003"/>
    <x v="0"/>
    <x v="1"/>
    <x v="995"/>
    <n v="611.05799999999999"/>
    <n v="3"/>
    <n v="0.3"/>
    <n v="-34.917600000000022"/>
  </r>
  <r>
    <x v="3835"/>
    <s v="CA-2014-100363"/>
    <d v="2014-04-08T00:00:00"/>
    <n v="2014"/>
    <s v="April"/>
    <n v="8"/>
    <x v="1"/>
    <x v="487"/>
    <x v="487"/>
    <x v="1"/>
    <s v="United States"/>
    <s v="Glendale"/>
    <s v="Arizona"/>
    <n v="85301"/>
    <x v="1"/>
    <x v="1084"/>
    <x v="1"/>
    <x v="13"/>
    <x v="1074"/>
    <n v="2.3679999999999999"/>
    <n v="2"/>
    <n v="0.2"/>
    <n v="0.82879999999999987"/>
  </r>
  <r>
    <x v="3836"/>
    <s v="CA-2014-100363"/>
    <d v="2014-04-08T00:00:00"/>
    <n v="2014"/>
    <s v="April"/>
    <n v="8"/>
    <x v="1"/>
    <x v="487"/>
    <x v="487"/>
    <x v="1"/>
    <s v="United States"/>
    <s v="Glendale"/>
    <s v="Arizona"/>
    <n v="85301"/>
    <x v="1"/>
    <x v="1588"/>
    <x v="1"/>
    <x v="10"/>
    <x v="1580"/>
    <n v="19.008000000000003"/>
    <n v="3"/>
    <n v="0.2"/>
    <n v="6.8903999999999979"/>
  </r>
  <r>
    <x v="3837"/>
    <s v="CA-2014-126760"/>
    <d v="2014-07-26T00:00:00"/>
    <n v="2014"/>
    <s v="Juli"/>
    <n v="26"/>
    <x v="1"/>
    <x v="27"/>
    <x v="27"/>
    <x v="0"/>
    <s v="United States"/>
    <s v="North Las Vegas"/>
    <s v="Nevada"/>
    <n v="89031"/>
    <x v="1"/>
    <x v="432"/>
    <x v="2"/>
    <x v="7"/>
    <x v="432"/>
    <n v="911.98400000000004"/>
    <n v="2"/>
    <n v="0.2"/>
    <n v="113.99799999999991"/>
  </r>
  <r>
    <x v="3838"/>
    <s v="CA-2014-126760"/>
    <d v="2014-07-26T00:00:00"/>
    <n v="2014"/>
    <s v="Juli"/>
    <n v="26"/>
    <x v="1"/>
    <x v="27"/>
    <x v="27"/>
    <x v="0"/>
    <s v="United States"/>
    <s v="North Las Vegas"/>
    <s v="Nevada"/>
    <n v="89031"/>
    <x v="1"/>
    <x v="299"/>
    <x v="0"/>
    <x v="1"/>
    <x v="299"/>
    <n v="674.35200000000009"/>
    <n v="3"/>
    <n v="0.2"/>
    <n v="-109.58220000000011"/>
  </r>
  <r>
    <x v="3839"/>
    <s v="CA-2014-126760"/>
    <d v="2014-07-26T00:00:00"/>
    <n v="2014"/>
    <s v="Juli"/>
    <n v="26"/>
    <x v="1"/>
    <x v="27"/>
    <x v="27"/>
    <x v="0"/>
    <s v="United States"/>
    <s v="North Las Vegas"/>
    <s v="Nevada"/>
    <n v="89031"/>
    <x v="1"/>
    <x v="943"/>
    <x v="0"/>
    <x v="5"/>
    <x v="936"/>
    <n v="134.01"/>
    <n v="9"/>
    <n v="0"/>
    <n v="36.182700000000004"/>
  </r>
  <r>
    <x v="3840"/>
    <s v="CA-2014-126760"/>
    <d v="2014-07-26T00:00:00"/>
    <n v="2014"/>
    <s v="Juli"/>
    <n v="26"/>
    <x v="1"/>
    <x v="27"/>
    <x v="27"/>
    <x v="0"/>
    <s v="United States"/>
    <s v="North Las Vegas"/>
    <s v="Nevada"/>
    <n v="89031"/>
    <x v="1"/>
    <x v="1589"/>
    <x v="2"/>
    <x v="11"/>
    <x v="1581"/>
    <n v="170.97"/>
    <n v="3"/>
    <n v="0"/>
    <n v="70.097700000000003"/>
  </r>
  <r>
    <x v="3841"/>
    <s v="US-2014-109162"/>
    <d v="2014-06-08T00:00:00"/>
    <n v="2014"/>
    <s v="Juni"/>
    <n v="8"/>
    <x v="1"/>
    <x v="722"/>
    <x v="722"/>
    <x v="1"/>
    <s v="United States"/>
    <s v="Bristol"/>
    <s v="Tennessee"/>
    <n v="37620"/>
    <x v="0"/>
    <x v="474"/>
    <x v="0"/>
    <x v="1"/>
    <x v="475"/>
    <n v="170.35200000000003"/>
    <n v="3"/>
    <n v="0.2"/>
    <n v="10.647000000000006"/>
  </r>
  <r>
    <x v="3842"/>
    <s v="CA-2014-101931"/>
    <d v="2014-10-28T00:00:00"/>
    <n v="2014"/>
    <s v="Oktober"/>
    <n v="28"/>
    <x v="2"/>
    <x v="477"/>
    <x v="477"/>
    <x v="1"/>
    <s v="United States"/>
    <s v="Los Angeles"/>
    <s v="California"/>
    <n v="90049"/>
    <x v="1"/>
    <x v="307"/>
    <x v="1"/>
    <x v="8"/>
    <x v="307"/>
    <n v="7.1840000000000011"/>
    <n v="2"/>
    <n v="0.2"/>
    <n v="2.2449999999999992"/>
  </r>
  <r>
    <x v="3843"/>
    <s v="CA-2014-101931"/>
    <d v="2014-10-28T00:00:00"/>
    <n v="2014"/>
    <s v="Oktober"/>
    <n v="28"/>
    <x v="2"/>
    <x v="477"/>
    <x v="477"/>
    <x v="1"/>
    <s v="United States"/>
    <s v="Los Angeles"/>
    <s v="California"/>
    <n v="90049"/>
    <x v="1"/>
    <x v="1590"/>
    <x v="1"/>
    <x v="14"/>
    <x v="1582"/>
    <n v="6.28"/>
    <n v="2"/>
    <n v="0"/>
    <n v="6.2800000000000189E-2"/>
  </r>
  <r>
    <x v="3844"/>
    <s v="CA-2014-101931"/>
    <d v="2014-10-28T00:00:00"/>
    <n v="2014"/>
    <s v="Oktober"/>
    <n v="28"/>
    <x v="2"/>
    <x v="477"/>
    <x v="477"/>
    <x v="1"/>
    <s v="United States"/>
    <s v="Los Angeles"/>
    <s v="California"/>
    <n v="90049"/>
    <x v="1"/>
    <x v="262"/>
    <x v="1"/>
    <x v="14"/>
    <x v="262"/>
    <n v="480.74"/>
    <n v="2"/>
    <n v="0"/>
    <n v="14.422200000000032"/>
  </r>
  <r>
    <x v="3845"/>
    <s v="CA-2014-101931"/>
    <d v="2014-10-28T00:00:00"/>
    <n v="2014"/>
    <s v="Oktober"/>
    <n v="28"/>
    <x v="2"/>
    <x v="477"/>
    <x v="477"/>
    <x v="1"/>
    <s v="United States"/>
    <s v="Los Angeles"/>
    <s v="California"/>
    <n v="90049"/>
    <x v="1"/>
    <x v="430"/>
    <x v="0"/>
    <x v="0"/>
    <x v="430"/>
    <n v="616.99800000000005"/>
    <n v="6"/>
    <n v="0.15"/>
    <n v="-36.293999999999997"/>
  </r>
  <r>
    <x v="3846"/>
    <s v="CA-2014-101931"/>
    <d v="2014-10-28T00:00:00"/>
    <n v="2014"/>
    <s v="Oktober"/>
    <n v="28"/>
    <x v="2"/>
    <x v="477"/>
    <x v="477"/>
    <x v="1"/>
    <s v="United States"/>
    <s v="Los Angeles"/>
    <s v="California"/>
    <n v="90049"/>
    <x v="1"/>
    <x v="86"/>
    <x v="1"/>
    <x v="4"/>
    <x v="86"/>
    <n v="141.4"/>
    <n v="5"/>
    <n v="0"/>
    <n v="38.177999999999997"/>
  </r>
  <r>
    <x v="3847"/>
    <s v="CA-2017-129000"/>
    <d v="2017-11-25T00:00:00"/>
    <n v="2017"/>
    <s v="November"/>
    <n v="25"/>
    <x v="0"/>
    <x v="449"/>
    <x v="449"/>
    <x v="2"/>
    <s v="United States"/>
    <s v="Canton"/>
    <s v="Michigan"/>
    <n v="48187"/>
    <x v="2"/>
    <x v="749"/>
    <x v="1"/>
    <x v="4"/>
    <x v="747"/>
    <n v="501.81000000000006"/>
    <n v="3"/>
    <n v="0"/>
    <n v="0"/>
  </r>
  <r>
    <x v="3848"/>
    <s v="CA-2017-161053"/>
    <d v="2017-09-22T00:00:00"/>
    <n v="2017"/>
    <s v="September"/>
    <n v="22"/>
    <x v="2"/>
    <x v="32"/>
    <x v="32"/>
    <x v="0"/>
    <s v="United States"/>
    <s v="Fayetteville"/>
    <s v="Arkansas"/>
    <n v="72701"/>
    <x v="0"/>
    <x v="1591"/>
    <x v="1"/>
    <x v="8"/>
    <x v="1583"/>
    <n v="691.96"/>
    <n v="4"/>
    <n v="0"/>
    <n v="318.30160000000001"/>
  </r>
  <r>
    <x v="3849"/>
    <s v="CA-2017-161053"/>
    <d v="2017-09-22T00:00:00"/>
    <n v="2017"/>
    <s v="September"/>
    <n v="22"/>
    <x v="2"/>
    <x v="32"/>
    <x v="32"/>
    <x v="0"/>
    <s v="United States"/>
    <s v="Fayetteville"/>
    <s v="Arkansas"/>
    <n v="72701"/>
    <x v="0"/>
    <x v="60"/>
    <x v="2"/>
    <x v="11"/>
    <x v="60"/>
    <n v="34.950000000000003"/>
    <n v="5"/>
    <n v="0"/>
    <n v="15.378000000000004"/>
  </r>
  <r>
    <x v="3850"/>
    <s v="CA-2015-142377"/>
    <d v="2015-12-04T00:00:00"/>
    <n v="2015"/>
    <s v="Desember"/>
    <n v="4"/>
    <x v="1"/>
    <x v="99"/>
    <x v="99"/>
    <x v="1"/>
    <s v="United States"/>
    <s v="Springfield"/>
    <s v="Missouri"/>
    <n v="65807"/>
    <x v="2"/>
    <x v="314"/>
    <x v="1"/>
    <x v="10"/>
    <x v="314"/>
    <n v="85.96"/>
    <n v="7"/>
    <n v="0"/>
    <n v="40.401199999999996"/>
  </r>
  <r>
    <x v="3851"/>
    <s v="CA-2015-127593"/>
    <d v="2015-09-21T00:00:00"/>
    <n v="2015"/>
    <s v="September"/>
    <n v="21"/>
    <x v="3"/>
    <x v="723"/>
    <x v="723"/>
    <x v="2"/>
    <s v="United States"/>
    <s v="Quincy"/>
    <s v="Massachusetts"/>
    <n v="2169"/>
    <x v="3"/>
    <x v="101"/>
    <x v="0"/>
    <x v="5"/>
    <x v="101"/>
    <n v="85.3"/>
    <n v="2"/>
    <n v="0"/>
    <n v="14.500999999999991"/>
  </r>
  <r>
    <x v="3852"/>
    <s v="CA-2017-130526"/>
    <d v="2017-11-26T00:00:00"/>
    <n v="2017"/>
    <s v="November"/>
    <n v="26"/>
    <x v="2"/>
    <x v="150"/>
    <x v="150"/>
    <x v="0"/>
    <s v="United States"/>
    <s v="Rockford"/>
    <s v="Illinois"/>
    <n v="61107"/>
    <x v="2"/>
    <x v="301"/>
    <x v="1"/>
    <x v="8"/>
    <x v="301"/>
    <n v="33.567999999999991"/>
    <n v="8"/>
    <n v="0.8"/>
    <n v="-53.708800000000025"/>
  </r>
  <r>
    <x v="3853"/>
    <s v="US-2017-131849"/>
    <d v="2017-06-06T00:00:00"/>
    <n v="2017"/>
    <s v="Juni"/>
    <n v="6"/>
    <x v="1"/>
    <x v="689"/>
    <x v="689"/>
    <x v="2"/>
    <s v="United States"/>
    <s v="San Francisco"/>
    <s v="California"/>
    <n v="94122"/>
    <x v="1"/>
    <x v="1592"/>
    <x v="0"/>
    <x v="5"/>
    <x v="1584"/>
    <n v="4.95"/>
    <n v="1"/>
    <n v="0"/>
    <n v="2.1780000000000004"/>
  </r>
  <r>
    <x v="3854"/>
    <s v="US-2017-131849"/>
    <d v="2017-06-06T00:00:00"/>
    <n v="2017"/>
    <s v="Juni"/>
    <n v="6"/>
    <x v="1"/>
    <x v="689"/>
    <x v="689"/>
    <x v="2"/>
    <s v="United States"/>
    <s v="San Francisco"/>
    <s v="California"/>
    <n v="94122"/>
    <x v="1"/>
    <x v="1505"/>
    <x v="1"/>
    <x v="4"/>
    <x v="1492"/>
    <n v="26.400000000000002"/>
    <n v="5"/>
    <n v="0"/>
    <n v="0"/>
  </r>
  <r>
    <x v="3855"/>
    <s v="US-2017-105389"/>
    <d v="2017-10-23T00:00:00"/>
    <n v="2017"/>
    <s v="Oktober"/>
    <n v="23"/>
    <x v="0"/>
    <x v="661"/>
    <x v="661"/>
    <x v="0"/>
    <s v="United States"/>
    <s v="San Antonio"/>
    <s v="Texas"/>
    <n v="78207"/>
    <x v="2"/>
    <x v="990"/>
    <x v="1"/>
    <x v="8"/>
    <x v="305"/>
    <n v="3.5639999999999992"/>
    <n v="3"/>
    <n v="0.8"/>
    <n v="-6.2370000000000019"/>
  </r>
  <r>
    <x v="3856"/>
    <s v="US-2017-105389"/>
    <d v="2017-10-23T00:00:00"/>
    <n v="2017"/>
    <s v="Oktober"/>
    <n v="23"/>
    <x v="0"/>
    <x v="661"/>
    <x v="661"/>
    <x v="0"/>
    <s v="United States"/>
    <s v="San Antonio"/>
    <s v="Texas"/>
    <n v="78207"/>
    <x v="2"/>
    <x v="1164"/>
    <x v="2"/>
    <x v="7"/>
    <x v="1151"/>
    <n v="823.96000000000015"/>
    <n v="5"/>
    <n v="0.2"/>
    <n v="51.497499999999974"/>
  </r>
  <r>
    <x v="3857"/>
    <s v="US-2017-105389"/>
    <d v="2017-10-23T00:00:00"/>
    <n v="2017"/>
    <s v="Oktober"/>
    <n v="23"/>
    <x v="0"/>
    <x v="661"/>
    <x v="661"/>
    <x v="0"/>
    <s v="United States"/>
    <s v="San Antonio"/>
    <s v="Texas"/>
    <n v="78207"/>
    <x v="2"/>
    <x v="1005"/>
    <x v="1"/>
    <x v="6"/>
    <x v="997"/>
    <n v="10.272000000000002"/>
    <n v="3"/>
    <n v="0.2"/>
    <n v="0.89880000000000004"/>
  </r>
  <r>
    <x v="3858"/>
    <s v="CA-2014-140816"/>
    <d v="2014-12-20T00:00:00"/>
    <n v="2014"/>
    <s v="Desember"/>
    <n v="20"/>
    <x v="3"/>
    <x v="646"/>
    <x v="646"/>
    <x v="0"/>
    <s v="United States"/>
    <s v="Thornton"/>
    <s v="Colorado"/>
    <n v="80229"/>
    <x v="1"/>
    <x v="1593"/>
    <x v="2"/>
    <x v="11"/>
    <x v="1585"/>
    <n v="447.94399999999996"/>
    <n v="7"/>
    <n v="0.2"/>
    <n v="89.588799999999992"/>
  </r>
  <r>
    <x v="3859"/>
    <s v="CA-2017-154039"/>
    <d v="2017-02-17T00:00:00"/>
    <n v="2017"/>
    <s v="Februari"/>
    <n v="17"/>
    <x v="1"/>
    <x v="451"/>
    <x v="451"/>
    <x v="2"/>
    <s v="United States"/>
    <s v="Chicago"/>
    <s v="Illinois"/>
    <n v="60653"/>
    <x v="2"/>
    <x v="855"/>
    <x v="0"/>
    <x v="3"/>
    <x v="848"/>
    <n v="480.96"/>
    <n v="3"/>
    <n v="0.5"/>
    <n v="-269.33760000000001"/>
  </r>
  <r>
    <x v="3860"/>
    <s v="CA-2017-154039"/>
    <d v="2017-02-17T00:00:00"/>
    <n v="2017"/>
    <s v="Februari"/>
    <n v="17"/>
    <x v="1"/>
    <x v="451"/>
    <x v="451"/>
    <x v="2"/>
    <s v="United States"/>
    <s v="Chicago"/>
    <s v="Illinois"/>
    <n v="60653"/>
    <x v="2"/>
    <x v="1594"/>
    <x v="2"/>
    <x v="7"/>
    <x v="1586"/>
    <n v="124.79200000000002"/>
    <n v="1"/>
    <n v="0.2"/>
    <n v="10.919299999999996"/>
  </r>
  <r>
    <x v="3861"/>
    <s v="CA-2014-135755"/>
    <d v="2014-05-03T00:00:00"/>
    <n v="2014"/>
    <s v="Mei"/>
    <n v="3"/>
    <x v="1"/>
    <x v="720"/>
    <x v="720"/>
    <x v="0"/>
    <s v="United States"/>
    <s v="Yonkers"/>
    <s v="New York"/>
    <n v="10701"/>
    <x v="3"/>
    <x v="1595"/>
    <x v="1"/>
    <x v="8"/>
    <x v="1587"/>
    <n v="40.176000000000002"/>
    <n v="3"/>
    <n v="0.2"/>
    <n v="14.563799999999997"/>
  </r>
  <r>
    <x v="3862"/>
    <s v="CA-2014-135755"/>
    <d v="2014-05-03T00:00:00"/>
    <n v="2014"/>
    <s v="Mei"/>
    <n v="3"/>
    <x v="1"/>
    <x v="720"/>
    <x v="720"/>
    <x v="0"/>
    <s v="United States"/>
    <s v="Yonkers"/>
    <s v="New York"/>
    <n v="10701"/>
    <x v="3"/>
    <x v="109"/>
    <x v="1"/>
    <x v="8"/>
    <x v="109"/>
    <n v="10.896000000000001"/>
    <n v="3"/>
    <n v="0.2"/>
    <n v="3.9497999999999998"/>
  </r>
  <r>
    <x v="3863"/>
    <s v="CA-2017-123246"/>
    <d v="2017-10-17T00:00:00"/>
    <n v="2017"/>
    <s v="Oktober"/>
    <n v="17"/>
    <x v="0"/>
    <x v="195"/>
    <x v="195"/>
    <x v="0"/>
    <s v="United States"/>
    <s v="San Diego"/>
    <s v="California"/>
    <n v="92037"/>
    <x v="1"/>
    <x v="1596"/>
    <x v="1"/>
    <x v="6"/>
    <x v="1588"/>
    <n v="10.64"/>
    <n v="4"/>
    <n v="0"/>
    <n v="2.7664"/>
  </r>
  <r>
    <x v="3864"/>
    <s v="CA-2015-157133"/>
    <d v="2015-11-28T00:00:00"/>
    <n v="2015"/>
    <s v="November"/>
    <n v="28"/>
    <x v="1"/>
    <x v="62"/>
    <x v="62"/>
    <x v="0"/>
    <s v="United States"/>
    <s v="Champaign"/>
    <s v="Illinois"/>
    <n v="61821"/>
    <x v="2"/>
    <x v="1597"/>
    <x v="0"/>
    <x v="5"/>
    <x v="1589"/>
    <n v="151.96"/>
    <n v="5"/>
    <n v="0.6"/>
    <n v="-182.35200000000003"/>
  </r>
  <r>
    <x v="3865"/>
    <s v="CA-2014-124709"/>
    <d v="2014-07-27T00:00:00"/>
    <n v="2014"/>
    <s v="Juli"/>
    <n v="27"/>
    <x v="0"/>
    <x v="543"/>
    <x v="543"/>
    <x v="0"/>
    <s v="United States"/>
    <s v="San Francisco"/>
    <s v="California"/>
    <n v="94122"/>
    <x v="1"/>
    <x v="1200"/>
    <x v="2"/>
    <x v="11"/>
    <x v="1185"/>
    <n v="238"/>
    <n v="2"/>
    <n v="0"/>
    <n v="38.080000000000013"/>
  </r>
  <r>
    <x v="3866"/>
    <s v="CA-2017-146360"/>
    <d v="2017-04-23T00:00:00"/>
    <n v="2017"/>
    <s v="April"/>
    <n v="23"/>
    <x v="0"/>
    <x v="253"/>
    <x v="253"/>
    <x v="0"/>
    <s v="United States"/>
    <s v="Lawrence"/>
    <s v="Indiana"/>
    <n v="46226"/>
    <x v="2"/>
    <x v="1113"/>
    <x v="2"/>
    <x v="11"/>
    <x v="1102"/>
    <n v="155.34"/>
    <n v="6"/>
    <n v="0"/>
    <n v="55.922399999999996"/>
  </r>
  <r>
    <x v="3867"/>
    <s v="CA-2015-132486"/>
    <d v="2015-10-23T00:00:00"/>
    <n v="2015"/>
    <s v="Oktober"/>
    <n v="23"/>
    <x v="0"/>
    <x v="282"/>
    <x v="282"/>
    <x v="0"/>
    <s v="United States"/>
    <s v="San Diego"/>
    <s v="California"/>
    <n v="92105"/>
    <x v="1"/>
    <x v="678"/>
    <x v="2"/>
    <x v="11"/>
    <x v="678"/>
    <n v="148.32"/>
    <n v="9"/>
    <n v="0"/>
    <n v="63.777600000000007"/>
  </r>
  <r>
    <x v="3868"/>
    <s v="CA-2015-132486"/>
    <d v="2015-10-23T00:00:00"/>
    <n v="2015"/>
    <s v="Oktober"/>
    <n v="23"/>
    <x v="0"/>
    <x v="282"/>
    <x v="282"/>
    <x v="0"/>
    <s v="United States"/>
    <s v="San Diego"/>
    <s v="California"/>
    <n v="92105"/>
    <x v="1"/>
    <x v="1496"/>
    <x v="0"/>
    <x v="1"/>
    <x v="1484"/>
    <n v="240.78400000000002"/>
    <n v="1"/>
    <n v="0.2"/>
    <n v="27.088199999999965"/>
  </r>
  <r>
    <x v="3869"/>
    <s v="CA-2015-132486"/>
    <d v="2015-10-23T00:00:00"/>
    <n v="2015"/>
    <s v="Oktober"/>
    <n v="23"/>
    <x v="0"/>
    <x v="282"/>
    <x v="282"/>
    <x v="0"/>
    <s v="United States"/>
    <s v="San Diego"/>
    <s v="California"/>
    <n v="92105"/>
    <x v="1"/>
    <x v="877"/>
    <x v="0"/>
    <x v="1"/>
    <x v="871"/>
    <n v="191.96800000000002"/>
    <n v="7"/>
    <n v="0.2"/>
    <n v="16.797200000000004"/>
  </r>
  <r>
    <x v="3870"/>
    <s v="CA-2015-132486"/>
    <d v="2015-10-23T00:00:00"/>
    <n v="2015"/>
    <s v="Oktober"/>
    <n v="23"/>
    <x v="0"/>
    <x v="282"/>
    <x v="282"/>
    <x v="0"/>
    <s v="United States"/>
    <s v="San Diego"/>
    <s v="California"/>
    <n v="92105"/>
    <x v="1"/>
    <x v="609"/>
    <x v="1"/>
    <x v="10"/>
    <x v="609"/>
    <n v="11.56"/>
    <n v="2"/>
    <n v="0"/>
    <n v="5.6644000000000005"/>
  </r>
  <r>
    <x v="3871"/>
    <s v="CA-2015-132486"/>
    <d v="2015-10-23T00:00:00"/>
    <n v="2015"/>
    <s v="Oktober"/>
    <n v="23"/>
    <x v="0"/>
    <x v="282"/>
    <x v="282"/>
    <x v="0"/>
    <s v="United States"/>
    <s v="San Diego"/>
    <s v="California"/>
    <n v="92105"/>
    <x v="1"/>
    <x v="111"/>
    <x v="1"/>
    <x v="12"/>
    <x v="111"/>
    <n v="11.8"/>
    <n v="4"/>
    <n v="0"/>
    <n v="5.6639999999999997"/>
  </r>
  <r>
    <x v="3872"/>
    <s v="CA-2015-132486"/>
    <d v="2015-10-23T00:00:00"/>
    <n v="2015"/>
    <s v="Oktober"/>
    <n v="23"/>
    <x v="0"/>
    <x v="282"/>
    <x v="282"/>
    <x v="0"/>
    <s v="United States"/>
    <s v="San Diego"/>
    <s v="California"/>
    <n v="92105"/>
    <x v="1"/>
    <x v="1131"/>
    <x v="0"/>
    <x v="1"/>
    <x v="1119"/>
    <n v="842.35200000000009"/>
    <n v="3"/>
    <n v="0.2"/>
    <n v="42.117600000000039"/>
  </r>
  <r>
    <x v="3873"/>
    <s v="CA-2016-136231"/>
    <d v="2016-09-05T00:00:00"/>
    <n v="2016"/>
    <s v="September"/>
    <n v="5"/>
    <x v="0"/>
    <x v="661"/>
    <x v="661"/>
    <x v="0"/>
    <s v="United States"/>
    <s v="Johnson City"/>
    <s v="Tennessee"/>
    <n v="37604"/>
    <x v="0"/>
    <x v="706"/>
    <x v="1"/>
    <x v="12"/>
    <x v="153"/>
    <n v="23.472000000000001"/>
    <n v="3"/>
    <n v="0.2"/>
    <n v="7.6283999999999974"/>
  </r>
  <r>
    <x v="3874"/>
    <s v="CA-2016-136231"/>
    <d v="2016-09-05T00:00:00"/>
    <n v="2016"/>
    <s v="September"/>
    <n v="5"/>
    <x v="0"/>
    <x v="661"/>
    <x v="661"/>
    <x v="0"/>
    <s v="United States"/>
    <s v="Johnson City"/>
    <s v="Tennessee"/>
    <n v="37604"/>
    <x v="0"/>
    <x v="800"/>
    <x v="1"/>
    <x v="8"/>
    <x v="798"/>
    <n v="86.058000000000007"/>
    <n v="7"/>
    <n v="0.7"/>
    <n v="-63.109199999999987"/>
  </r>
  <r>
    <x v="3875"/>
    <s v="CA-2016-136231"/>
    <d v="2016-09-05T00:00:00"/>
    <n v="2016"/>
    <s v="September"/>
    <n v="5"/>
    <x v="0"/>
    <x v="661"/>
    <x v="661"/>
    <x v="0"/>
    <s v="United States"/>
    <s v="Johnson City"/>
    <s v="Tennessee"/>
    <n v="37604"/>
    <x v="0"/>
    <x v="704"/>
    <x v="2"/>
    <x v="7"/>
    <x v="704"/>
    <n v="108.78399999999999"/>
    <n v="2"/>
    <n v="0.2"/>
    <n v="6.7990000000000066"/>
  </r>
  <r>
    <x v="3876"/>
    <s v="CA-2016-136231"/>
    <d v="2016-09-05T00:00:00"/>
    <n v="2016"/>
    <s v="September"/>
    <n v="5"/>
    <x v="0"/>
    <x v="661"/>
    <x v="661"/>
    <x v="0"/>
    <s v="United States"/>
    <s v="Johnson City"/>
    <s v="Tennessee"/>
    <n v="37604"/>
    <x v="0"/>
    <x v="1450"/>
    <x v="1"/>
    <x v="10"/>
    <x v="1437"/>
    <n v="10.272000000000002"/>
    <n v="3"/>
    <n v="0.2"/>
    <n v="3.2099999999999982"/>
  </r>
  <r>
    <x v="3877"/>
    <s v="CA-2016-140641"/>
    <d v="2016-10-28T00:00:00"/>
    <n v="2016"/>
    <s v="Oktober"/>
    <n v="28"/>
    <x v="1"/>
    <x v="212"/>
    <x v="212"/>
    <x v="0"/>
    <s v="United States"/>
    <s v="Tampa"/>
    <s v="Florida"/>
    <n v="33614"/>
    <x v="0"/>
    <x v="986"/>
    <x v="1"/>
    <x v="8"/>
    <x v="979"/>
    <n v="38.190000000000012"/>
    <n v="5"/>
    <n v="0.7"/>
    <n v="-26.732999999999997"/>
  </r>
  <r>
    <x v="3878"/>
    <s v="CA-2014-151001"/>
    <d v="2014-04-05T00:00:00"/>
    <n v="2014"/>
    <s v="April"/>
    <n v="5"/>
    <x v="2"/>
    <x v="189"/>
    <x v="189"/>
    <x v="1"/>
    <s v="United States"/>
    <s v="Decatur"/>
    <s v="Illinois"/>
    <n v="62521"/>
    <x v="2"/>
    <x v="170"/>
    <x v="1"/>
    <x v="4"/>
    <x v="171"/>
    <n v="49.632000000000005"/>
    <n v="4"/>
    <n v="0.2"/>
    <n v="3.7224000000000004"/>
  </r>
  <r>
    <x v="3879"/>
    <s v="CA-2014-151001"/>
    <d v="2014-04-05T00:00:00"/>
    <n v="2014"/>
    <s v="April"/>
    <n v="5"/>
    <x v="2"/>
    <x v="189"/>
    <x v="189"/>
    <x v="1"/>
    <s v="United States"/>
    <s v="Decatur"/>
    <s v="Illinois"/>
    <n v="62521"/>
    <x v="2"/>
    <x v="1569"/>
    <x v="1"/>
    <x v="4"/>
    <x v="1560"/>
    <n v="52.096000000000004"/>
    <n v="4"/>
    <n v="0.2"/>
    <n v="3.9072000000000031"/>
  </r>
  <r>
    <x v="3880"/>
    <s v="CA-2015-129896"/>
    <d v="2015-06-15T00:00:00"/>
    <n v="2015"/>
    <s v="Juni"/>
    <n v="15"/>
    <x v="1"/>
    <x v="724"/>
    <x v="724"/>
    <x v="0"/>
    <s v="United States"/>
    <s v="Gilbert"/>
    <s v="Arizona"/>
    <n v="85234"/>
    <x v="1"/>
    <x v="1357"/>
    <x v="1"/>
    <x v="10"/>
    <x v="1343"/>
    <n v="9.5680000000000014"/>
    <n v="2"/>
    <n v="0.2"/>
    <n v="2.9899999999999993"/>
  </r>
  <r>
    <x v="3881"/>
    <s v="CA-2015-129896"/>
    <d v="2015-06-15T00:00:00"/>
    <n v="2015"/>
    <s v="Juni"/>
    <n v="15"/>
    <x v="1"/>
    <x v="724"/>
    <x v="724"/>
    <x v="0"/>
    <s v="United States"/>
    <s v="Gilbert"/>
    <s v="Arizona"/>
    <n v="85234"/>
    <x v="1"/>
    <x v="232"/>
    <x v="1"/>
    <x v="4"/>
    <x v="233"/>
    <n v="82.367999999999995"/>
    <n v="2"/>
    <n v="0.2"/>
    <n v="-19.562399999999997"/>
  </r>
  <r>
    <x v="3882"/>
    <s v="CA-2015-129896"/>
    <d v="2015-06-15T00:00:00"/>
    <n v="2015"/>
    <s v="Juni"/>
    <n v="15"/>
    <x v="1"/>
    <x v="724"/>
    <x v="724"/>
    <x v="0"/>
    <s v="United States"/>
    <s v="Gilbert"/>
    <s v="Arizona"/>
    <n v="85234"/>
    <x v="1"/>
    <x v="1597"/>
    <x v="0"/>
    <x v="5"/>
    <x v="1589"/>
    <n v="364.70400000000006"/>
    <n v="6"/>
    <n v="0.2"/>
    <n v="-36.470400000000041"/>
  </r>
  <r>
    <x v="3883"/>
    <s v="CA-2015-129896"/>
    <d v="2015-06-15T00:00:00"/>
    <n v="2015"/>
    <s v="Juni"/>
    <n v="15"/>
    <x v="1"/>
    <x v="724"/>
    <x v="724"/>
    <x v="0"/>
    <s v="United States"/>
    <s v="Gilbert"/>
    <s v="Arizona"/>
    <n v="85234"/>
    <x v="1"/>
    <x v="1598"/>
    <x v="0"/>
    <x v="5"/>
    <x v="1590"/>
    <n v="40.256"/>
    <n v="4"/>
    <n v="0.2"/>
    <n v="11.070400000000003"/>
  </r>
  <r>
    <x v="3884"/>
    <s v="CA-2014-152849"/>
    <d v="2014-07-05T00:00:00"/>
    <n v="2014"/>
    <s v="Juli"/>
    <n v="5"/>
    <x v="1"/>
    <x v="694"/>
    <x v="694"/>
    <x v="1"/>
    <s v="United States"/>
    <s v="Knoxville"/>
    <s v="Tennessee"/>
    <n v="37918"/>
    <x v="0"/>
    <x v="6"/>
    <x v="1"/>
    <x v="6"/>
    <x v="6"/>
    <n v="4.3680000000000003"/>
    <n v="3"/>
    <n v="0.2"/>
    <n v="0.3822000000000001"/>
  </r>
  <r>
    <x v="3885"/>
    <s v="US-2017-127341"/>
    <d v="2017-01-29T00:00:00"/>
    <n v="2017"/>
    <s v="Januari"/>
    <n v="29"/>
    <x v="1"/>
    <x v="242"/>
    <x v="242"/>
    <x v="0"/>
    <s v="United States"/>
    <s v="Chicago"/>
    <s v="Illinois"/>
    <n v="60653"/>
    <x v="2"/>
    <x v="280"/>
    <x v="1"/>
    <x v="8"/>
    <x v="280"/>
    <n v="12.127999999999997"/>
    <n v="4"/>
    <n v="0.8"/>
    <n v="-20.617600000000003"/>
  </r>
  <r>
    <x v="3886"/>
    <s v="CA-2016-167759"/>
    <d v="2016-03-03T00:00:00"/>
    <n v="2016"/>
    <s v="Maret"/>
    <n v="3"/>
    <x v="0"/>
    <x v="113"/>
    <x v="113"/>
    <x v="0"/>
    <s v="United States"/>
    <s v="Bloomington"/>
    <s v="Indiana"/>
    <n v="47401"/>
    <x v="2"/>
    <x v="1517"/>
    <x v="2"/>
    <x v="7"/>
    <x v="1504"/>
    <n v="134.85000000000002"/>
    <n v="3"/>
    <n v="0"/>
    <n v="37.757999999999996"/>
  </r>
  <r>
    <x v="3887"/>
    <s v="CA-2014-100895"/>
    <d v="2014-06-02T00:00:00"/>
    <n v="2014"/>
    <s v="Juni"/>
    <n v="2"/>
    <x v="1"/>
    <x v="647"/>
    <x v="647"/>
    <x v="0"/>
    <s v="United States"/>
    <s v="Roswell"/>
    <s v="Georgia"/>
    <n v="30076"/>
    <x v="0"/>
    <x v="1253"/>
    <x v="1"/>
    <x v="6"/>
    <x v="1237"/>
    <n v="8.56"/>
    <n v="2"/>
    <n v="0"/>
    <n v="2.6536"/>
  </r>
  <r>
    <x v="3888"/>
    <s v="CA-2014-100895"/>
    <d v="2014-06-02T00:00:00"/>
    <n v="2014"/>
    <s v="Juni"/>
    <n v="2"/>
    <x v="1"/>
    <x v="647"/>
    <x v="647"/>
    <x v="0"/>
    <s v="United States"/>
    <s v="Roswell"/>
    <s v="Georgia"/>
    <n v="30076"/>
    <x v="0"/>
    <x v="516"/>
    <x v="2"/>
    <x v="7"/>
    <x v="516"/>
    <n v="239.96999999999997"/>
    <n v="3"/>
    <n v="0"/>
    <n v="67.191599999999994"/>
  </r>
  <r>
    <x v="3889"/>
    <s v="CA-2014-100895"/>
    <d v="2014-06-02T00:00:00"/>
    <n v="2014"/>
    <s v="Juni"/>
    <n v="2"/>
    <x v="1"/>
    <x v="647"/>
    <x v="647"/>
    <x v="0"/>
    <s v="United States"/>
    <s v="Roswell"/>
    <s v="Georgia"/>
    <n v="30076"/>
    <x v="0"/>
    <x v="518"/>
    <x v="1"/>
    <x v="4"/>
    <x v="518"/>
    <n v="356.94"/>
    <n v="2"/>
    <n v="0"/>
    <n v="107.08199999999997"/>
  </r>
  <r>
    <x v="3890"/>
    <s v="US-2016-163881"/>
    <d v="2016-11-24T00:00:00"/>
    <n v="2016"/>
    <s v="November"/>
    <n v="24"/>
    <x v="1"/>
    <x v="133"/>
    <x v="133"/>
    <x v="1"/>
    <s v="United States"/>
    <s v="Los Angeles"/>
    <s v="California"/>
    <n v="90036"/>
    <x v="1"/>
    <x v="764"/>
    <x v="2"/>
    <x v="11"/>
    <x v="763"/>
    <n v="659.9"/>
    <n v="2"/>
    <n v="0"/>
    <n v="217.76699999999994"/>
  </r>
  <r>
    <x v="3891"/>
    <s v="US-2016-163881"/>
    <d v="2016-11-24T00:00:00"/>
    <n v="2016"/>
    <s v="November"/>
    <n v="24"/>
    <x v="1"/>
    <x v="133"/>
    <x v="133"/>
    <x v="1"/>
    <s v="United States"/>
    <s v="Los Angeles"/>
    <s v="California"/>
    <n v="90036"/>
    <x v="1"/>
    <x v="654"/>
    <x v="0"/>
    <x v="1"/>
    <x v="654"/>
    <n v="1684.7520000000002"/>
    <n v="6"/>
    <n v="0.2"/>
    <n v="210.59399999999977"/>
  </r>
  <r>
    <x v="3892"/>
    <s v="US-2016-163881"/>
    <d v="2016-11-24T00:00:00"/>
    <n v="2016"/>
    <s v="November"/>
    <n v="24"/>
    <x v="1"/>
    <x v="133"/>
    <x v="133"/>
    <x v="1"/>
    <s v="United States"/>
    <s v="Los Angeles"/>
    <s v="California"/>
    <n v="90036"/>
    <x v="1"/>
    <x v="1509"/>
    <x v="2"/>
    <x v="11"/>
    <x v="1496"/>
    <n v="559.91999999999996"/>
    <n v="8"/>
    <n v="0"/>
    <n v="190.37279999999998"/>
  </r>
  <r>
    <x v="3893"/>
    <s v="US-2016-144547"/>
    <d v="2016-11-10T00:00:00"/>
    <n v="2016"/>
    <s v="November"/>
    <n v="10"/>
    <x v="1"/>
    <x v="474"/>
    <x v="474"/>
    <x v="0"/>
    <s v="United States"/>
    <s v="Houston"/>
    <s v="Texas"/>
    <n v="77036"/>
    <x v="2"/>
    <x v="648"/>
    <x v="2"/>
    <x v="11"/>
    <x v="648"/>
    <n v="279.94400000000002"/>
    <n v="7"/>
    <n v="0.2"/>
    <n v="48.990200000000002"/>
  </r>
  <r>
    <x v="3894"/>
    <s v="US-2014-112200"/>
    <d v="2014-11-22T00:00:00"/>
    <n v="2014"/>
    <s v="November"/>
    <n v="22"/>
    <x v="1"/>
    <x v="679"/>
    <x v="679"/>
    <x v="2"/>
    <s v="United States"/>
    <s v="Bolingbrook"/>
    <s v="Illinois"/>
    <n v="60440"/>
    <x v="2"/>
    <x v="1230"/>
    <x v="1"/>
    <x v="8"/>
    <x v="1213"/>
    <n v="9.9799999999999969"/>
    <n v="5"/>
    <n v="0.8"/>
    <n v="-16.467000000000002"/>
  </r>
  <r>
    <x v="3895"/>
    <s v="CA-2017-110212"/>
    <d v="2017-05-01T00:00:00"/>
    <n v="2017"/>
    <s v="Mei"/>
    <n v="1"/>
    <x v="1"/>
    <x v="319"/>
    <x v="319"/>
    <x v="2"/>
    <s v="United States"/>
    <s v="Texarkana"/>
    <s v="Arkansas"/>
    <n v="71854"/>
    <x v="0"/>
    <x v="1599"/>
    <x v="2"/>
    <x v="11"/>
    <x v="1591"/>
    <n v="48.9"/>
    <n v="5"/>
    <n v="0"/>
    <n v="18.093"/>
  </r>
  <r>
    <x v="3896"/>
    <s v="CA-2017-134285"/>
    <d v="2017-12-07T00:00:00"/>
    <n v="2017"/>
    <s v="Desember"/>
    <n v="7"/>
    <x v="1"/>
    <x v="103"/>
    <x v="103"/>
    <x v="1"/>
    <s v="United States"/>
    <s v="San Antonio"/>
    <s v="Texas"/>
    <n v="78207"/>
    <x v="2"/>
    <x v="1084"/>
    <x v="1"/>
    <x v="13"/>
    <x v="1074"/>
    <n v="3.5519999999999996"/>
    <n v="3"/>
    <n v="0.2"/>
    <n v="1.2431999999999999"/>
  </r>
  <r>
    <x v="3897"/>
    <s v="CA-2017-134285"/>
    <d v="2017-12-07T00:00:00"/>
    <n v="2017"/>
    <s v="Desember"/>
    <n v="7"/>
    <x v="1"/>
    <x v="103"/>
    <x v="103"/>
    <x v="1"/>
    <s v="United States"/>
    <s v="San Antonio"/>
    <s v="Texas"/>
    <n v="78207"/>
    <x v="2"/>
    <x v="88"/>
    <x v="1"/>
    <x v="10"/>
    <x v="88"/>
    <n v="15.552000000000003"/>
    <n v="3"/>
    <n v="0.2"/>
    <n v="5.4432"/>
  </r>
  <r>
    <x v="3898"/>
    <s v="CA-2017-102267"/>
    <d v="2017-11-30T00:00:00"/>
    <n v="2017"/>
    <s v="November"/>
    <n v="30"/>
    <x v="1"/>
    <x v="561"/>
    <x v="561"/>
    <x v="0"/>
    <s v="United States"/>
    <s v="Edinburg"/>
    <s v="Texas"/>
    <n v="78539"/>
    <x v="2"/>
    <x v="1084"/>
    <x v="1"/>
    <x v="13"/>
    <x v="1074"/>
    <n v="2.3679999999999999"/>
    <n v="2"/>
    <n v="0.2"/>
    <n v="0.82879999999999987"/>
  </r>
  <r>
    <x v="3899"/>
    <s v="CA-2017-157980"/>
    <d v="2017-12-07T00:00:00"/>
    <n v="2017"/>
    <s v="Desember"/>
    <n v="7"/>
    <x v="2"/>
    <x v="129"/>
    <x v="129"/>
    <x v="0"/>
    <s v="United States"/>
    <s v="Toledo"/>
    <s v="Ohio"/>
    <n v="43615"/>
    <x v="3"/>
    <x v="428"/>
    <x v="2"/>
    <x v="11"/>
    <x v="428"/>
    <n v="127.98399999999999"/>
    <n v="2"/>
    <n v="0.2"/>
    <n v="25.596799999999998"/>
  </r>
  <r>
    <x v="3900"/>
    <s v="CA-2015-121097"/>
    <d v="2015-01-03T00:00:00"/>
    <n v="2015"/>
    <s v="Januari"/>
    <n v="3"/>
    <x v="1"/>
    <x v="245"/>
    <x v="245"/>
    <x v="1"/>
    <s v="United States"/>
    <s v="Baytown"/>
    <s v="Texas"/>
    <n v="77520"/>
    <x v="2"/>
    <x v="289"/>
    <x v="1"/>
    <x v="10"/>
    <x v="289"/>
    <n v="10.368000000000002"/>
    <n v="2"/>
    <n v="0.2"/>
    <n v="3.6288"/>
  </r>
  <r>
    <x v="3901"/>
    <s v="CA-2015-151043"/>
    <d v="2015-11-14T00:00:00"/>
    <n v="2015"/>
    <s v="November"/>
    <n v="14"/>
    <x v="1"/>
    <x v="67"/>
    <x v="67"/>
    <x v="2"/>
    <s v="United States"/>
    <s v="Philadelphia"/>
    <s v="Pennsylvania"/>
    <n v="19143"/>
    <x v="3"/>
    <x v="1600"/>
    <x v="2"/>
    <x v="11"/>
    <x v="1592"/>
    <n v="47.984000000000002"/>
    <n v="2"/>
    <n v="0.2"/>
    <n v="-1.199600000000002"/>
  </r>
  <r>
    <x v="3902"/>
    <s v="US-2015-119312"/>
    <d v="2015-10-02T00:00:00"/>
    <n v="2015"/>
    <s v="Oktober"/>
    <n v="2"/>
    <x v="0"/>
    <x v="37"/>
    <x v="37"/>
    <x v="2"/>
    <s v="United States"/>
    <s v="Los Angeles"/>
    <s v="California"/>
    <n v="90045"/>
    <x v="1"/>
    <x v="1220"/>
    <x v="1"/>
    <x v="4"/>
    <x v="1204"/>
    <n v="270.33999999999997"/>
    <n v="14"/>
    <n v="0"/>
    <n v="75.6952"/>
  </r>
  <r>
    <x v="3903"/>
    <s v="CA-2015-167010"/>
    <d v="2015-04-05T00:00:00"/>
    <n v="2015"/>
    <s v="April"/>
    <n v="5"/>
    <x v="1"/>
    <x v="725"/>
    <x v="725"/>
    <x v="2"/>
    <s v="United States"/>
    <s v="Philadelphia"/>
    <s v="Pennsylvania"/>
    <n v="19143"/>
    <x v="3"/>
    <x v="1297"/>
    <x v="1"/>
    <x v="9"/>
    <x v="1282"/>
    <n v="98.111999999999995"/>
    <n v="7"/>
    <n v="0.2"/>
    <n v="18.396000000000001"/>
  </r>
  <r>
    <x v="3904"/>
    <s v="CA-2015-167010"/>
    <d v="2015-04-05T00:00:00"/>
    <n v="2015"/>
    <s v="April"/>
    <n v="5"/>
    <x v="1"/>
    <x v="725"/>
    <x v="725"/>
    <x v="2"/>
    <s v="United States"/>
    <s v="Philadelphia"/>
    <s v="Pennsylvania"/>
    <n v="19143"/>
    <x v="3"/>
    <x v="718"/>
    <x v="1"/>
    <x v="4"/>
    <x v="717"/>
    <n v="563.80799999999999"/>
    <n v="4"/>
    <n v="0.2"/>
    <n v="21.142799999999966"/>
  </r>
  <r>
    <x v="3905"/>
    <s v="CA-2015-167010"/>
    <d v="2015-04-05T00:00:00"/>
    <n v="2015"/>
    <s v="April"/>
    <n v="5"/>
    <x v="1"/>
    <x v="725"/>
    <x v="725"/>
    <x v="2"/>
    <s v="United States"/>
    <s v="Philadelphia"/>
    <s v="Pennsylvania"/>
    <n v="19143"/>
    <x v="3"/>
    <x v="844"/>
    <x v="1"/>
    <x v="8"/>
    <x v="838"/>
    <n v="10.428000000000001"/>
    <n v="4"/>
    <n v="0.7"/>
    <n v="-6.9519999999999982"/>
  </r>
  <r>
    <x v="3906"/>
    <s v="CA-2015-167010"/>
    <d v="2015-04-05T00:00:00"/>
    <n v="2015"/>
    <s v="April"/>
    <n v="5"/>
    <x v="1"/>
    <x v="725"/>
    <x v="725"/>
    <x v="2"/>
    <s v="United States"/>
    <s v="Philadelphia"/>
    <s v="Pennsylvania"/>
    <n v="19143"/>
    <x v="3"/>
    <x v="1304"/>
    <x v="0"/>
    <x v="5"/>
    <x v="1289"/>
    <n v="547.13599999999997"/>
    <n v="4"/>
    <n v="0.2"/>
    <n v="-68.392000000000053"/>
  </r>
  <r>
    <x v="3907"/>
    <s v="CA-2015-167010"/>
    <d v="2015-04-05T00:00:00"/>
    <n v="2015"/>
    <s v="April"/>
    <n v="5"/>
    <x v="1"/>
    <x v="725"/>
    <x v="725"/>
    <x v="2"/>
    <s v="United States"/>
    <s v="Philadelphia"/>
    <s v="Pennsylvania"/>
    <n v="19143"/>
    <x v="3"/>
    <x v="500"/>
    <x v="2"/>
    <x v="7"/>
    <x v="500"/>
    <n v="14.850000000000001"/>
    <n v="5"/>
    <n v="0.4"/>
    <n v="-3.2175000000000002"/>
  </r>
  <r>
    <x v="3908"/>
    <s v="CA-2015-167010"/>
    <d v="2015-04-05T00:00:00"/>
    <n v="2015"/>
    <s v="April"/>
    <n v="5"/>
    <x v="1"/>
    <x v="725"/>
    <x v="725"/>
    <x v="2"/>
    <s v="United States"/>
    <s v="Philadelphia"/>
    <s v="Pennsylvania"/>
    <n v="19143"/>
    <x v="3"/>
    <x v="104"/>
    <x v="2"/>
    <x v="7"/>
    <x v="104"/>
    <n v="41.988"/>
    <n v="2"/>
    <n v="0.4"/>
    <n v="-9.7972000000000037"/>
  </r>
  <r>
    <x v="3909"/>
    <s v="CA-2015-167010"/>
    <d v="2015-04-05T00:00:00"/>
    <n v="2015"/>
    <s v="April"/>
    <n v="5"/>
    <x v="1"/>
    <x v="725"/>
    <x v="725"/>
    <x v="2"/>
    <s v="United States"/>
    <s v="Philadelphia"/>
    <s v="Pennsylvania"/>
    <n v="19143"/>
    <x v="3"/>
    <x v="1183"/>
    <x v="0"/>
    <x v="5"/>
    <x v="1169"/>
    <n v="7.5840000000000005"/>
    <n v="1"/>
    <n v="0.2"/>
    <n v="2.37"/>
  </r>
  <r>
    <x v="3910"/>
    <s v="CA-2015-167010"/>
    <d v="2015-04-05T00:00:00"/>
    <n v="2015"/>
    <s v="April"/>
    <n v="5"/>
    <x v="1"/>
    <x v="725"/>
    <x v="725"/>
    <x v="2"/>
    <s v="United States"/>
    <s v="Philadelphia"/>
    <s v="Pennsylvania"/>
    <n v="19143"/>
    <x v="3"/>
    <x v="1601"/>
    <x v="0"/>
    <x v="0"/>
    <x v="1593"/>
    <n v="352.45"/>
    <n v="5"/>
    <n v="0.5"/>
    <n v="-211.47"/>
  </r>
  <r>
    <x v="3911"/>
    <s v="CA-2017-126788"/>
    <d v="2017-06-05T00:00:00"/>
    <n v="2017"/>
    <s v="Juni"/>
    <n v="5"/>
    <x v="2"/>
    <x v="455"/>
    <x v="455"/>
    <x v="0"/>
    <s v="United States"/>
    <s v="Pearland"/>
    <s v="Texas"/>
    <n v="77581"/>
    <x v="2"/>
    <x v="1602"/>
    <x v="2"/>
    <x v="7"/>
    <x v="1594"/>
    <n v="470.37600000000009"/>
    <n v="3"/>
    <n v="0.2"/>
    <n v="52.917299999999955"/>
  </r>
  <r>
    <x v="3912"/>
    <s v="CA-2017-148068"/>
    <d v="2017-09-18T00:00:00"/>
    <n v="2017"/>
    <s v="September"/>
    <n v="18"/>
    <x v="1"/>
    <x v="152"/>
    <x v="152"/>
    <x v="1"/>
    <s v="United States"/>
    <s v="New York City"/>
    <s v="New York"/>
    <n v="10035"/>
    <x v="3"/>
    <x v="988"/>
    <x v="1"/>
    <x v="10"/>
    <x v="981"/>
    <n v="19.440000000000001"/>
    <n v="3"/>
    <n v="0"/>
    <n v="9.3312000000000008"/>
  </r>
  <r>
    <x v="3913"/>
    <s v="CA-2017-148068"/>
    <d v="2017-09-18T00:00:00"/>
    <n v="2017"/>
    <s v="September"/>
    <n v="18"/>
    <x v="1"/>
    <x v="152"/>
    <x v="152"/>
    <x v="1"/>
    <s v="United States"/>
    <s v="New York City"/>
    <s v="New York"/>
    <n v="10035"/>
    <x v="3"/>
    <x v="875"/>
    <x v="0"/>
    <x v="5"/>
    <x v="869"/>
    <n v="9.82"/>
    <n v="2"/>
    <n v="0"/>
    <n v="3.2405999999999997"/>
  </r>
  <r>
    <x v="3914"/>
    <s v="US-2017-142573"/>
    <d v="2017-07-18T00:00:00"/>
    <n v="2017"/>
    <s v="Juli"/>
    <n v="18"/>
    <x v="1"/>
    <x v="586"/>
    <x v="586"/>
    <x v="0"/>
    <s v="United States"/>
    <s v="Phoenix"/>
    <s v="Arizona"/>
    <n v="85023"/>
    <x v="1"/>
    <x v="855"/>
    <x v="0"/>
    <x v="3"/>
    <x v="848"/>
    <n v="801.59999999999991"/>
    <n v="5"/>
    <n v="0.5"/>
    <n v="-448.89599999999996"/>
  </r>
  <r>
    <x v="3915"/>
    <s v="US-2017-142573"/>
    <d v="2017-07-18T00:00:00"/>
    <n v="2017"/>
    <s v="Juli"/>
    <n v="18"/>
    <x v="1"/>
    <x v="586"/>
    <x v="586"/>
    <x v="0"/>
    <s v="United States"/>
    <s v="Phoenix"/>
    <s v="Arizona"/>
    <n v="85023"/>
    <x v="1"/>
    <x v="38"/>
    <x v="0"/>
    <x v="1"/>
    <x v="38"/>
    <n v="161.56800000000001"/>
    <n v="2"/>
    <n v="0.2"/>
    <n v="10.098000000000006"/>
  </r>
  <r>
    <x v="3916"/>
    <s v="US-2017-142573"/>
    <d v="2017-07-18T00:00:00"/>
    <n v="2017"/>
    <s v="Juli"/>
    <n v="18"/>
    <x v="1"/>
    <x v="586"/>
    <x v="586"/>
    <x v="0"/>
    <s v="United States"/>
    <s v="Phoenix"/>
    <s v="Arizona"/>
    <n v="85023"/>
    <x v="1"/>
    <x v="1603"/>
    <x v="1"/>
    <x v="10"/>
    <x v="1595"/>
    <n v="16.096"/>
    <n v="2"/>
    <n v="0.2"/>
    <n v="5.2312000000000003"/>
  </r>
  <r>
    <x v="3917"/>
    <s v="US-2017-142573"/>
    <d v="2017-07-18T00:00:00"/>
    <n v="2017"/>
    <s v="Juli"/>
    <n v="18"/>
    <x v="1"/>
    <x v="586"/>
    <x v="586"/>
    <x v="0"/>
    <s v="United States"/>
    <s v="Phoenix"/>
    <s v="Arizona"/>
    <n v="85023"/>
    <x v="1"/>
    <x v="849"/>
    <x v="1"/>
    <x v="8"/>
    <x v="842"/>
    <n v="7.6560000000000006"/>
    <n v="4"/>
    <n v="0.7"/>
    <n v="-6.1247999999999987"/>
  </r>
  <r>
    <x v="3918"/>
    <s v="US-2017-142573"/>
    <d v="2017-07-18T00:00:00"/>
    <n v="2017"/>
    <s v="Juli"/>
    <n v="18"/>
    <x v="1"/>
    <x v="586"/>
    <x v="586"/>
    <x v="0"/>
    <s v="United States"/>
    <s v="Phoenix"/>
    <s v="Arizona"/>
    <n v="85023"/>
    <x v="1"/>
    <x v="70"/>
    <x v="0"/>
    <x v="1"/>
    <x v="70"/>
    <n v="311.97600000000006"/>
    <n v="3"/>
    <n v="0.2"/>
    <n v="-42.89670000000001"/>
  </r>
  <r>
    <x v="3919"/>
    <s v="US-2015-148817"/>
    <d v="2015-12-01T00:00:00"/>
    <n v="2015"/>
    <s v="Desember"/>
    <n v="1"/>
    <x v="1"/>
    <x v="470"/>
    <x v="470"/>
    <x v="1"/>
    <s v="United States"/>
    <s v="Chesapeake"/>
    <s v="Virginia"/>
    <n v="23320"/>
    <x v="0"/>
    <x v="421"/>
    <x v="1"/>
    <x v="4"/>
    <x v="421"/>
    <n v="61.68"/>
    <n v="4"/>
    <n v="0"/>
    <n v="16.653600000000004"/>
  </r>
  <r>
    <x v="3920"/>
    <s v="US-2015-148817"/>
    <d v="2015-12-01T00:00:00"/>
    <n v="2015"/>
    <s v="Desember"/>
    <n v="1"/>
    <x v="1"/>
    <x v="470"/>
    <x v="470"/>
    <x v="1"/>
    <s v="United States"/>
    <s v="Chesapeake"/>
    <s v="Virginia"/>
    <n v="23320"/>
    <x v="0"/>
    <x v="1399"/>
    <x v="1"/>
    <x v="8"/>
    <x v="1386"/>
    <n v="63.96"/>
    <n v="4"/>
    <n v="0"/>
    <n v="30.700800000000001"/>
  </r>
  <r>
    <x v="3921"/>
    <s v="CA-2016-110044"/>
    <d v="2016-06-28T00:00:00"/>
    <n v="2016"/>
    <s v="Juni"/>
    <n v="28"/>
    <x v="0"/>
    <x v="288"/>
    <x v="288"/>
    <x v="0"/>
    <s v="United States"/>
    <s v="Chicago"/>
    <s v="Illinois"/>
    <n v="60610"/>
    <x v="2"/>
    <x v="1501"/>
    <x v="2"/>
    <x v="7"/>
    <x v="1489"/>
    <n v="359.97600000000006"/>
    <n v="3"/>
    <n v="0.2"/>
    <n v="35.997600000000006"/>
  </r>
  <r>
    <x v="3922"/>
    <s v="CA-2017-146920"/>
    <d v="2017-08-28T00:00:00"/>
    <n v="2017"/>
    <s v="Agustus"/>
    <n v="28"/>
    <x v="1"/>
    <x v="253"/>
    <x v="253"/>
    <x v="0"/>
    <s v="United States"/>
    <s v="Chicago"/>
    <s v="Illinois"/>
    <n v="60623"/>
    <x v="2"/>
    <x v="218"/>
    <x v="1"/>
    <x v="10"/>
    <x v="219"/>
    <n v="25.344000000000001"/>
    <n v="6"/>
    <n v="0.2"/>
    <n v="7.92"/>
  </r>
  <r>
    <x v="3923"/>
    <s v="CA-2017-146920"/>
    <d v="2017-08-28T00:00:00"/>
    <n v="2017"/>
    <s v="Agustus"/>
    <n v="28"/>
    <x v="1"/>
    <x v="253"/>
    <x v="253"/>
    <x v="0"/>
    <s v="United States"/>
    <s v="Chicago"/>
    <s v="Illinois"/>
    <n v="60623"/>
    <x v="2"/>
    <x v="1604"/>
    <x v="1"/>
    <x v="10"/>
    <x v="1596"/>
    <n v="26.720000000000002"/>
    <n v="5"/>
    <n v="0.2"/>
    <n v="9.3520000000000003"/>
  </r>
  <r>
    <x v="3924"/>
    <s v="CA-2014-103940"/>
    <d v="2014-09-17T00:00:00"/>
    <n v="2014"/>
    <s v="September"/>
    <n v="17"/>
    <x v="1"/>
    <x v="202"/>
    <x v="202"/>
    <x v="0"/>
    <s v="United States"/>
    <s v="Seattle"/>
    <s v="Washington"/>
    <n v="98103"/>
    <x v="1"/>
    <x v="464"/>
    <x v="1"/>
    <x v="4"/>
    <x v="465"/>
    <n v="30.28"/>
    <n v="2"/>
    <n v="0"/>
    <n v="1.2111999999999981"/>
  </r>
  <r>
    <x v="3925"/>
    <s v="CA-2014-103940"/>
    <d v="2014-09-17T00:00:00"/>
    <n v="2014"/>
    <s v="September"/>
    <n v="17"/>
    <x v="1"/>
    <x v="202"/>
    <x v="202"/>
    <x v="0"/>
    <s v="United States"/>
    <s v="Seattle"/>
    <s v="Washington"/>
    <n v="98103"/>
    <x v="1"/>
    <x v="1220"/>
    <x v="1"/>
    <x v="4"/>
    <x v="1204"/>
    <n v="57.929999999999993"/>
    <n v="3"/>
    <n v="0"/>
    <n v="16.220400000000001"/>
  </r>
  <r>
    <x v="3926"/>
    <s v="CA-2014-103940"/>
    <d v="2014-09-17T00:00:00"/>
    <n v="2014"/>
    <s v="September"/>
    <n v="17"/>
    <x v="1"/>
    <x v="202"/>
    <x v="202"/>
    <x v="0"/>
    <s v="United States"/>
    <s v="Seattle"/>
    <s v="Washington"/>
    <n v="98103"/>
    <x v="1"/>
    <x v="1381"/>
    <x v="0"/>
    <x v="5"/>
    <x v="1366"/>
    <n v="35.340000000000003"/>
    <n v="2"/>
    <n v="0"/>
    <n v="13.429200000000002"/>
  </r>
  <r>
    <x v="3927"/>
    <s v="CA-2014-103940"/>
    <d v="2014-09-17T00:00:00"/>
    <n v="2014"/>
    <s v="September"/>
    <n v="17"/>
    <x v="1"/>
    <x v="202"/>
    <x v="202"/>
    <x v="0"/>
    <s v="United States"/>
    <s v="Seattle"/>
    <s v="Washington"/>
    <n v="98103"/>
    <x v="1"/>
    <x v="141"/>
    <x v="1"/>
    <x v="8"/>
    <x v="142"/>
    <n v="137.24"/>
    <n v="5"/>
    <n v="0.2"/>
    <n v="46.3185"/>
  </r>
  <r>
    <x v="3928"/>
    <s v="CA-2016-162082"/>
    <d v="2016-03-14T00:00:00"/>
    <n v="2016"/>
    <s v="Maret"/>
    <n v="14"/>
    <x v="2"/>
    <x v="365"/>
    <x v="365"/>
    <x v="0"/>
    <s v="United States"/>
    <s v="Harlingen"/>
    <s v="Texas"/>
    <n v="78550"/>
    <x v="2"/>
    <x v="631"/>
    <x v="0"/>
    <x v="0"/>
    <x v="631"/>
    <n v="241.33199999999999"/>
    <n v="5"/>
    <n v="0.32"/>
    <n v="-14.195999999999998"/>
  </r>
  <r>
    <x v="3929"/>
    <s v="CA-2016-162082"/>
    <d v="2016-03-14T00:00:00"/>
    <n v="2016"/>
    <s v="Maret"/>
    <n v="14"/>
    <x v="2"/>
    <x v="365"/>
    <x v="365"/>
    <x v="0"/>
    <s v="United States"/>
    <s v="Harlingen"/>
    <s v="Texas"/>
    <n v="78550"/>
    <x v="2"/>
    <x v="548"/>
    <x v="1"/>
    <x v="10"/>
    <x v="548"/>
    <n v="5.1840000000000011"/>
    <n v="1"/>
    <n v="0.2"/>
    <n v="1.8792"/>
  </r>
  <r>
    <x v="3930"/>
    <s v="CA-2016-162082"/>
    <d v="2016-03-14T00:00:00"/>
    <n v="2016"/>
    <s v="Maret"/>
    <n v="14"/>
    <x v="2"/>
    <x v="365"/>
    <x v="365"/>
    <x v="0"/>
    <s v="United States"/>
    <s v="Harlingen"/>
    <s v="Texas"/>
    <n v="78550"/>
    <x v="2"/>
    <x v="1062"/>
    <x v="1"/>
    <x v="6"/>
    <x v="1051"/>
    <n v="145.54400000000001"/>
    <n v="7"/>
    <n v="0.2"/>
    <n v="16.373699999999992"/>
  </r>
  <r>
    <x v="3931"/>
    <s v="CA-2016-132094"/>
    <d v="2016-08-26T00:00:00"/>
    <n v="2016"/>
    <s v="Agustus"/>
    <n v="26"/>
    <x v="1"/>
    <x v="500"/>
    <x v="500"/>
    <x v="1"/>
    <s v="United States"/>
    <s v="Philadelphia"/>
    <s v="Pennsylvania"/>
    <n v="19140"/>
    <x v="3"/>
    <x v="1605"/>
    <x v="1"/>
    <x v="6"/>
    <x v="1597"/>
    <n v="5.4719999999999995"/>
    <n v="3"/>
    <n v="0.2"/>
    <n v="1.6416000000000004"/>
  </r>
  <r>
    <x v="3932"/>
    <s v="CA-2016-132094"/>
    <d v="2016-08-26T00:00:00"/>
    <n v="2016"/>
    <s v="Agustus"/>
    <n v="26"/>
    <x v="1"/>
    <x v="500"/>
    <x v="500"/>
    <x v="1"/>
    <s v="United States"/>
    <s v="Philadelphia"/>
    <s v="Pennsylvania"/>
    <n v="19140"/>
    <x v="3"/>
    <x v="1016"/>
    <x v="2"/>
    <x v="11"/>
    <x v="1007"/>
    <n v="47.984000000000002"/>
    <n v="2"/>
    <n v="0.2"/>
    <n v="13.195600000000001"/>
  </r>
  <r>
    <x v="3933"/>
    <s v="CA-2017-123001"/>
    <d v="2017-09-02T00:00:00"/>
    <n v="2017"/>
    <s v="September"/>
    <n v="2"/>
    <x v="1"/>
    <x v="497"/>
    <x v="497"/>
    <x v="0"/>
    <s v="United States"/>
    <s v="Bakersfield"/>
    <s v="California"/>
    <n v="93309"/>
    <x v="1"/>
    <x v="868"/>
    <x v="1"/>
    <x v="6"/>
    <x v="862"/>
    <n v="9.3999999999999986"/>
    <n v="5"/>
    <n v="0"/>
    <n v="2.7259999999999995"/>
  </r>
  <r>
    <x v="3934"/>
    <s v="CA-2017-123001"/>
    <d v="2017-09-02T00:00:00"/>
    <n v="2017"/>
    <s v="September"/>
    <n v="2"/>
    <x v="1"/>
    <x v="497"/>
    <x v="497"/>
    <x v="0"/>
    <s v="United States"/>
    <s v="Bakersfield"/>
    <s v="California"/>
    <n v="93309"/>
    <x v="1"/>
    <x v="198"/>
    <x v="1"/>
    <x v="2"/>
    <x v="199"/>
    <n v="74"/>
    <n v="5"/>
    <n v="0"/>
    <n v="37"/>
  </r>
  <r>
    <x v="3935"/>
    <s v="CA-2017-123001"/>
    <d v="2017-09-02T00:00:00"/>
    <n v="2017"/>
    <s v="September"/>
    <n v="2"/>
    <x v="1"/>
    <x v="497"/>
    <x v="497"/>
    <x v="0"/>
    <s v="United States"/>
    <s v="Bakersfield"/>
    <s v="California"/>
    <n v="93309"/>
    <x v="1"/>
    <x v="1551"/>
    <x v="2"/>
    <x v="7"/>
    <x v="1539"/>
    <n v="201.584"/>
    <n v="2"/>
    <n v="0.2"/>
    <n v="12.599000000000004"/>
  </r>
  <r>
    <x v="3936"/>
    <s v="CA-2015-118955"/>
    <d v="2015-06-16T00:00:00"/>
    <n v="2015"/>
    <s v="Juni"/>
    <n v="16"/>
    <x v="1"/>
    <x v="721"/>
    <x v="721"/>
    <x v="0"/>
    <s v="United States"/>
    <s v="Grand Prairie"/>
    <s v="Texas"/>
    <n v="75051"/>
    <x v="2"/>
    <x v="1606"/>
    <x v="1"/>
    <x v="12"/>
    <x v="153"/>
    <n v="28.752000000000002"/>
    <n v="3"/>
    <n v="0.2"/>
    <n v="9.3443999999999985"/>
  </r>
  <r>
    <x v="3937"/>
    <s v="CA-2015-118955"/>
    <d v="2015-06-16T00:00:00"/>
    <n v="2015"/>
    <s v="Juni"/>
    <n v="16"/>
    <x v="1"/>
    <x v="721"/>
    <x v="721"/>
    <x v="0"/>
    <s v="United States"/>
    <s v="Grand Prairie"/>
    <s v="Texas"/>
    <n v="75051"/>
    <x v="2"/>
    <x v="752"/>
    <x v="1"/>
    <x v="10"/>
    <x v="750"/>
    <n v="27.216000000000001"/>
    <n v="3"/>
    <n v="0.2"/>
    <n v="9.8657999999999983"/>
  </r>
  <r>
    <x v="3938"/>
    <s v="CA-2015-118955"/>
    <d v="2015-06-16T00:00:00"/>
    <n v="2015"/>
    <s v="Juni"/>
    <n v="16"/>
    <x v="1"/>
    <x v="721"/>
    <x v="721"/>
    <x v="0"/>
    <s v="United States"/>
    <s v="Grand Prairie"/>
    <s v="Texas"/>
    <n v="75051"/>
    <x v="2"/>
    <x v="901"/>
    <x v="0"/>
    <x v="1"/>
    <x v="893"/>
    <n v="197.37199999999999"/>
    <n v="2"/>
    <n v="0.3"/>
    <n v="-25.376400000000018"/>
  </r>
  <r>
    <x v="3939"/>
    <s v="US-2016-143448"/>
    <d v="2016-12-10T00:00:00"/>
    <n v="2016"/>
    <s v="Desember"/>
    <n v="10"/>
    <x v="3"/>
    <x v="708"/>
    <x v="708"/>
    <x v="0"/>
    <s v="United States"/>
    <s v="Greenwood"/>
    <s v="Indiana"/>
    <n v="46142"/>
    <x v="2"/>
    <x v="463"/>
    <x v="0"/>
    <x v="1"/>
    <x v="464"/>
    <n v="1424.9"/>
    <n v="5"/>
    <n v="0"/>
    <n v="356.22500000000002"/>
  </r>
  <r>
    <x v="3940"/>
    <s v="CA-2017-117863"/>
    <d v="2017-05-18T00:00:00"/>
    <n v="2017"/>
    <s v="Mei"/>
    <n v="18"/>
    <x v="1"/>
    <x v="358"/>
    <x v="358"/>
    <x v="0"/>
    <s v="United States"/>
    <s v="New York City"/>
    <s v="New York"/>
    <n v="10024"/>
    <x v="3"/>
    <x v="1027"/>
    <x v="0"/>
    <x v="5"/>
    <x v="1018"/>
    <n v="14.56"/>
    <n v="2"/>
    <n v="0"/>
    <n v="6.2608000000000015"/>
  </r>
  <r>
    <x v="3941"/>
    <s v="CA-2017-117863"/>
    <d v="2017-05-18T00:00:00"/>
    <n v="2017"/>
    <s v="Mei"/>
    <n v="18"/>
    <x v="1"/>
    <x v="358"/>
    <x v="358"/>
    <x v="0"/>
    <s v="United States"/>
    <s v="New York City"/>
    <s v="New York"/>
    <n v="10024"/>
    <x v="3"/>
    <x v="536"/>
    <x v="1"/>
    <x v="8"/>
    <x v="536"/>
    <n v="3.048"/>
    <n v="1"/>
    <n v="0.2"/>
    <n v="1.0286999999999997"/>
  </r>
  <r>
    <x v="3942"/>
    <s v="CA-2017-160458"/>
    <d v="2017-05-27T00:00:00"/>
    <n v="2017"/>
    <s v="Mei"/>
    <n v="27"/>
    <x v="0"/>
    <x v="13"/>
    <x v="13"/>
    <x v="0"/>
    <s v="United States"/>
    <s v="Memphis"/>
    <s v="Tennessee"/>
    <n v="38109"/>
    <x v="0"/>
    <x v="778"/>
    <x v="1"/>
    <x v="10"/>
    <x v="777"/>
    <n v="25.920000000000005"/>
    <n v="5"/>
    <n v="0.2"/>
    <n v="9.0719999999999992"/>
  </r>
  <r>
    <x v="3943"/>
    <s v="US-2016-142685"/>
    <d v="2016-06-23T00:00:00"/>
    <n v="2016"/>
    <s v="Juni"/>
    <n v="23"/>
    <x v="1"/>
    <x v="726"/>
    <x v="726"/>
    <x v="0"/>
    <s v="United States"/>
    <s v="Buffalo"/>
    <s v="New York"/>
    <n v="14215"/>
    <x v="3"/>
    <x v="1420"/>
    <x v="1"/>
    <x v="14"/>
    <x v="1408"/>
    <n v="835.17000000000007"/>
    <n v="7"/>
    <n v="0"/>
    <n v="16.703400000000016"/>
  </r>
  <r>
    <x v="3944"/>
    <s v="CA-2016-133144"/>
    <d v="2016-05-16T00:00:00"/>
    <n v="2016"/>
    <s v="Mei"/>
    <n v="16"/>
    <x v="0"/>
    <x v="157"/>
    <x v="157"/>
    <x v="0"/>
    <s v="United States"/>
    <s v="Los Angeles"/>
    <s v="California"/>
    <n v="90036"/>
    <x v="1"/>
    <x v="609"/>
    <x v="1"/>
    <x v="10"/>
    <x v="609"/>
    <n v="17.34"/>
    <n v="3"/>
    <n v="0"/>
    <n v="8.4966000000000008"/>
  </r>
  <r>
    <x v="3945"/>
    <s v="CA-2017-167871"/>
    <d v="2017-11-18T00:00:00"/>
    <n v="2017"/>
    <s v="November"/>
    <n v="18"/>
    <x v="1"/>
    <x v="578"/>
    <x v="578"/>
    <x v="0"/>
    <s v="United States"/>
    <s v="Homestead"/>
    <s v="Florida"/>
    <n v="33030"/>
    <x v="0"/>
    <x v="1486"/>
    <x v="1"/>
    <x v="10"/>
    <x v="1473"/>
    <n v="44.384"/>
    <n v="1"/>
    <n v="0.2"/>
    <n v="15.534399999999998"/>
  </r>
  <r>
    <x v="3946"/>
    <s v="CA-2017-167871"/>
    <d v="2017-11-18T00:00:00"/>
    <n v="2017"/>
    <s v="November"/>
    <n v="18"/>
    <x v="1"/>
    <x v="578"/>
    <x v="578"/>
    <x v="0"/>
    <s v="United States"/>
    <s v="Homestead"/>
    <s v="Florida"/>
    <n v="33030"/>
    <x v="0"/>
    <x v="327"/>
    <x v="1"/>
    <x v="14"/>
    <x v="327"/>
    <n v="2.9440000000000004"/>
    <n v="1"/>
    <n v="0.2"/>
    <n v="-0.66240000000000021"/>
  </r>
  <r>
    <x v="3947"/>
    <s v="CA-2016-119963"/>
    <d v="2016-11-18T00:00:00"/>
    <n v="2016"/>
    <s v="November"/>
    <n v="18"/>
    <x v="1"/>
    <x v="17"/>
    <x v="17"/>
    <x v="2"/>
    <s v="United States"/>
    <s v="Pasadena"/>
    <s v="Texas"/>
    <n v="77506"/>
    <x v="2"/>
    <x v="181"/>
    <x v="1"/>
    <x v="6"/>
    <x v="182"/>
    <n v="6.3680000000000003"/>
    <n v="2"/>
    <n v="0.2"/>
    <n v="1.0347999999999993"/>
  </r>
  <r>
    <x v="3948"/>
    <s v="CA-2016-119963"/>
    <d v="2016-11-18T00:00:00"/>
    <n v="2016"/>
    <s v="November"/>
    <n v="18"/>
    <x v="1"/>
    <x v="17"/>
    <x v="17"/>
    <x v="2"/>
    <s v="United States"/>
    <s v="Pasadena"/>
    <s v="Texas"/>
    <n v="77506"/>
    <x v="2"/>
    <x v="580"/>
    <x v="1"/>
    <x v="2"/>
    <x v="580"/>
    <n v="48.848000000000006"/>
    <n v="2"/>
    <n v="0.2"/>
    <n v="15.8756"/>
  </r>
  <r>
    <x v="3949"/>
    <s v="CA-2016-119963"/>
    <d v="2016-11-18T00:00:00"/>
    <n v="2016"/>
    <s v="November"/>
    <n v="18"/>
    <x v="1"/>
    <x v="17"/>
    <x v="17"/>
    <x v="2"/>
    <s v="United States"/>
    <s v="Pasadena"/>
    <s v="Texas"/>
    <n v="77506"/>
    <x v="2"/>
    <x v="314"/>
    <x v="1"/>
    <x v="10"/>
    <x v="314"/>
    <n v="19.648"/>
    <n v="2"/>
    <n v="0.2"/>
    <n v="6.6311999999999989"/>
  </r>
  <r>
    <x v="3950"/>
    <s v="CA-2016-119963"/>
    <d v="2016-11-18T00:00:00"/>
    <n v="2016"/>
    <s v="November"/>
    <n v="18"/>
    <x v="1"/>
    <x v="17"/>
    <x v="17"/>
    <x v="2"/>
    <s v="United States"/>
    <s v="Pasadena"/>
    <s v="Texas"/>
    <n v="77506"/>
    <x v="2"/>
    <x v="163"/>
    <x v="0"/>
    <x v="1"/>
    <x v="164"/>
    <n v="255.108"/>
    <n v="6"/>
    <n v="0.3"/>
    <n v="-18.221999999999994"/>
  </r>
  <r>
    <x v="3951"/>
    <s v="CA-2014-121167"/>
    <d v="2014-11-28T00:00:00"/>
    <n v="2014"/>
    <s v="November"/>
    <n v="28"/>
    <x v="0"/>
    <x v="373"/>
    <x v="373"/>
    <x v="0"/>
    <s v="United States"/>
    <s v="Freeport"/>
    <s v="New York"/>
    <n v="11520"/>
    <x v="3"/>
    <x v="828"/>
    <x v="1"/>
    <x v="8"/>
    <x v="824"/>
    <n v="17.248000000000001"/>
    <n v="2"/>
    <n v="0.2"/>
    <n v="6.0367999999999986"/>
  </r>
  <r>
    <x v="3952"/>
    <s v="US-2016-151862"/>
    <d v="2016-03-01T00:00:00"/>
    <n v="2016"/>
    <s v="Maret"/>
    <n v="1"/>
    <x v="1"/>
    <x v="21"/>
    <x v="21"/>
    <x v="1"/>
    <s v="United States"/>
    <s v="Denver"/>
    <s v="Colorado"/>
    <n v="80219"/>
    <x v="1"/>
    <x v="1607"/>
    <x v="2"/>
    <x v="7"/>
    <x v="1598"/>
    <n v="159.98400000000001"/>
    <n v="2"/>
    <n v="0.2"/>
    <n v="13.998599999999989"/>
  </r>
  <r>
    <x v="3953"/>
    <s v="CA-2017-152961"/>
    <d v="2017-01-15T00:00:00"/>
    <n v="2017"/>
    <s v="Januari"/>
    <n v="15"/>
    <x v="1"/>
    <x v="183"/>
    <x v="183"/>
    <x v="0"/>
    <s v="United States"/>
    <s v="Quincy"/>
    <s v="Massachusetts"/>
    <n v="2169"/>
    <x v="3"/>
    <x v="69"/>
    <x v="1"/>
    <x v="10"/>
    <x v="69"/>
    <n v="12.7"/>
    <n v="2"/>
    <n v="0"/>
    <n v="5.8419999999999996"/>
  </r>
  <r>
    <x v="3954"/>
    <s v="CA-2014-133228"/>
    <d v="2014-04-04T00:00:00"/>
    <n v="2014"/>
    <s v="April"/>
    <n v="4"/>
    <x v="1"/>
    <x v="384"/>
    <x v="384"/>
    <x v="0"/>
    <s v="United States"/>
    <s v="Detroit"/>
    <s v="Michigan"/>
    <n v="48205"/>
    <x v="2"/>
    <x v="493"/>
    <x v="0"/>
    <x v="5"/>
    <x v="493"/>
    <n v="5.47"/>
    <n v="1"/>
    <n v="0"/>
    <n v="2.3521000000000001"/>
  </r>
  <r>
    <x v="3955"/>
    <s v="CA-2014-133228"/>
    <d v="2014-04-04T00:00:00"/>
    <n v="2014"/>
    <s v="April"/>
    <n v="4"/>
    <x v="1"/>
    <x v="384"/>
    <x v="384"/>
    <x v="0"/>
    <s v="United States"/>
    <s v="Detroit"/>
    <s v="Michigan"/>
    <n v="48205"/>
    <x v="2"/>
    <x v="1041"/>
    <x v="1"/>
    <x v="6"/>
    <x v="1030"/>
    <n v="79.36"/>
    <n v="4"/>
    <n v="0"/>
    <n v="23.807999999999993"/>
  </r>
  <r>
    <x v="3956"/>
    <s v="CA-2016-114951"/>
    <d v="2016-06-26T00:00:00"/>
    <n v="2016"/>
    <s v="Juni"/>
    <n v="26"/>
    <x v="1"/>
    <x v="35"/>
    <x v="35"/>
    <x v="0"/>
    <s v="United States"/>
    <s v="San Francisco"/>
    <s v="California"/>
    <n v="94109"/>
    <x v="1"/>
    <x v="1256"/>
    <x v="0"/>
    <x v="5"/>
    <x v="1240"/>
    <n v="22.14"/>
    <n v="3"/>
    <n v="0"/>
    <n v="6.4205999999999976"/>
  </r>
  <r>
    <x v="3957"/>
    <s v="CA-2016-156573"/>
    <d v="2016-05-29T00:00:00"/>
    <n v="2016"/>
    <s v="Mei"/>
    <n v="29"/>
    <x v="1"/>
    <x v="181"/>
    <x v="181"/>
    <x v="0"/>
    <s v="United States"/>
    <s v="Nashville"/>
    <s v="Tennessee"/>
    <n v="37211"/>
    <x v="0"/>
    <x v="1095"/>
    <x v="1"/>
    <x v="8"/>
    <x v="1085"/>
    <n v="11.277000000000001"/>
    <n v="3"/>
    <n v="0.7"/>
    <n v="-8.6456999999999979"/>
  </r>
  <r>
    <x v="3958"/>
    <s v="CA-2016-156573"/>
    <d v="2016-05-29T00:00:00"/>
    <n v="2016"/>
    <s v="Mei"/>
    <n v="29"/>
    <x v="1"/>
    <x v="181"/>
    <x v="181"/>
    <x v="0"/>
    <s v="United States"/>
    <s v="Nashville"/>
    <s v="Tennessee"/>
    <n v="37211"/>
    <x v="0"/>
    <x v="324"/>
    <x v="1"/>
    <x v="6"/>
    <x v="324"/>
    <n v="4.4479999999999995"/>
    <n v="2"/>
    <n v="0.2"/>
    <n v="0.3335999999999999"/>
  </r>
  <r>
    <x v="3959"/>
    <s v="CA-2016-156573"/>
    <d v="2016-05-29T00:00:00"/>
    <n v="2016"/>
    <s v="Mei"/>
    <n v="29"/>
    <x v="1"/>
    <x v="181"/>
    <x v="181"/>
    <x v="0"/>
    <s v="United States"/>
    <s v="Nashville"/>
    <s v="Tennessee"/>
    <n v="37211"/>
    <x v="0"/>
    <x v="1608"/>
    <x v="0"/>
    <x v="5"/>
    <x v="1599"/>
    <n v="44.76"/>
    <n v="3"/>
    <n v="0.2"/>
    <n v="14.546999999999995"/>
  </r>
  <r>
    <x v="3960"/>
    <s v="CA-2015-113901"/>
    <d v="2015-10-19T00:00:00"/>
    <n v="2015"/>
    <s v="Oktober"/>
    <n v="19"/>
    <x v="1"/>
    <x v="468"/>
    <x v="468"/>
    <x v="1"/>
    <s v="United States"/>
    <s v="Detroit"/>
    <s v="Michigan"/>
    <n v="48227"/>
    <x v="2"/>
    <x v="1206"/>
    <x v="1"/>
    <x v="8"/>
    <x v="1191"/>
    <n v="38.28"/>
    <n v="6"/>
    <n v="0"/>
    <n v="17.608799999999999"/>
  </r>
  <r>
    <x v="3961"/>
    <s v="CA-2015-113901"/>
    <d v="2015-10-19T00:00:00"/>
    <n v="2015"/>
    <s v="Oktober"/>
    <n v="19"/>
    <x v="1"/>
    <x v="468"/>
    <x v="468"/>
    <x v="1"/>
    <s v="United States"/>
    <s v="Detroit"/>
    <s v="Michigan"/>
    <n v="48227"/>
    <x v="2"/>
    <x v="993"/>
    <x v="2"/>
    <x v="7"/>
    <x v="985"/>
    <n v="149.94999999999999"/>
    <n v="5"/>
    <n v="0"/>
    <n v="44.984999999999985"/>
  </r>
  <r>
    <x v="3962"/>
    <s v="CA-2017-134838"/>
    <d v="2017-02-19T00:00:00"/>
    <n v="2017"/>
    <s v="Februari"/>
    <n v="19"/>
    <x v="2"/>
    <x v="525"/>
    <x v="525"/>
    <x v="2"/>
    <s v="United States"/>
    <s v="Los Angeles"/>
    <s v="California"/>
    <n v="90045"/>
    <x v="1"/>
    <x v="1005"/>
    <x v="1"/>
    <x v="6"/>
    <x v="997"/>
    <n v="12.84"/>
    <n v="3"/>
    <n v="0"/>
    <n v="3.4668000000000005"/>
  </r>
  <r>
    <x v="3963"/>
    <s v="CA-2017-134838"/>
    <d v="2017-02-19T00:00:00"/>
    <n v="2017"/>
    <s v="Februari"/>
    <n v="19"/>
    <x v="2"/>
    <x v="525"/>
    <x v="525"/>
    <x v="2"/>
    <s v="United States"/>
    <s v="Los Angeles"/>
    <s v="California"/>
    <n v="90045"/>
    <x v="1"/>
    <x v="943"/>
    <x v="0"/>
    <x v="5"/>
    <x v="936"/>
    <n v="44.67"/>
    <n v="3"/>
    <n v="0"/>
    <n v="12.060900000000002"/>
  </r>
  <r>
    <x v="3964"/>
    <s v="CA-2016-120257"/>
    <d v="2016-09-22T00:00:00"/>
    <n v="2016"/>
    <s v="September"/>
    <n v="22"/>
    <x v="1"/>
    <x v="617"/>
    <x v="617"/>
    <x v="0"/>
    <s v="United States"/>
    <s v="Philadelphia"/>
    <s v="Pennsylvania"/>
    <n v="19140"/>
    <x v="3"/>
    <x v="1609"/>
    <x v="1"/>
    <x v="6"/>
    <x v="1600"/>
    <n v="7.8719999999999999"/>
    <n v="3"/>
    <n v="0.2"/>
    <n v="0.88559999999999883"/>
  </r>
  <r>
    <x v="3965"/>
    <s v="CA-2014-164910"/>
    <d v="2014-11-12T00:00:00"/>
    <n v="2014"/>
    <s v="November"/>
    <n v="12"/>
    <x v="0"/>
    <x v="664"/>
    <x v="664"/>
    <x v="1"/>
    <s v="United States"/>
    <s v="Asheville"/>
    <s v="North Carolina"/>
    <n v="28806"/>
    <x v="0"/>
    <x v="279"/>
    <x v="1"/>
    <x v="6"/>
    <x v="279"/>
    <n v="7.8719999999999999"/>
    <n v="3"/>
    <n v="0.2"/>
    <n v="0.88559999999999883"/>
  </r>
  <r>
    <x v="3966"/>
    <s v="CA-2016-149902"/>
    <d v="2016-04-01T00:00:00"/>
    <n v="2016"/>
    <s v="April"/>
    <n v="1"/>
    <x v="1"/>
    <x v="386"/>
    <x v="386"/>
    <x v="0"/>
    <s v="United States"/>
    <s v="New York City"/>
    <s v="New York"/>
    <n v="10024"/>
    <x v="3"/>
    <x v="666"/>
    <x v="1"/>
    <x v="6"/>
    <x v="666"/>
    <n v="88.04"/>
    <n v="4"/>
    <n v="0"/>
    <n v="22.8904"/>
  </r>
  <r>
    <x v="3967"/>
    <s v="CA-2016-146010"/>
    <d v="2016-05-20T00:00:00"/>
    <n v="2016"/>
    <s v="Mei"/>
    <n v="20"/>
    <x v="2"/>
    <x v="258"/>
    <x v="258"/>
    <x v="2"/>
    <s v="United States"/>
    <s v="Colorado Springs"/>
    <s v="Colorado"/>
    <n v="80906"/>
    <x v="1"/>
    <x v="612"/>
    <x v="1"/>
    <x v="8"/>
    <x v="612"/>
    <n v="40.635000000000012"/>
    <n v="7"/>
    <n v="0.7"/>
    <n v="-32.507999999999996"/>
  </r>
  <r>
    <x v="3968"/>
    <s v="US-2015-163685"/>
    <d v="2015-06-01T00:00:00"/>
    <n v="2015"/>
    <s v="Juni"/>
    <n v="1"/>
    <x v="1"/>
    <x v="722"/>
    <x v="722"/>
    <x v="1"/>
    <s v="United States"/>
    <s v="San Antonio"/>
    <s v="Texas"/>
    <n v="78207"/>
    <x v="2"/>
    <x v="175"/>
    <x v="1"/>
    <x v="8"/>
    <x v="176"/>
    <n v="5.7279999999999989"/>
    <n v="8"/>
    <n v="0.8"/>
    <n v="-9.1648000000000032"/>
  </r>
  <r>
    <x v="3969"/>
    <s v="US-2015-163685"/>
    <d v="2015-06-01T00:00:00"/>
    <n v="2015"/>
    <s v="Juni"/>
    <n v="1"/>
    <x v="1"/>
    <x v="722"/>
    <x v="722"/>
    <x v="1"/>
    <s v="United States"/>
    <s v="San Antonio"/>
    <s v="Texas"/>
    <n v="78207"/>
    <x v="2"/>
    <x v="1610"/>
    <x v="1"/>
    <x v="10"/>
    <x v="1601"/>
    <n v="42.24"/>
    <n v="10"/>
    <n v="0.2"/>
    <n v="13.199999999999998"/>
  </r>
  <r>
    <x v="3970"/>
    <s v="CA-2014-135090"/>
    <d v="2014-11-22T00:00:00"/>
    <n v="2014"/>
    <s v="November"/>
    <n v="22"/>
    <x v="1"/>
    <x v="727"/>
    <x v="727"/>
    <x v="0"/>
    <s v="United States"/>
    <s v="Los Angeles"/>
    <s v="California"/>
    <n v="90036"/>
    <x v="1"/>
    <x v="1357"/>
    <x v="1"/>
    <x v="10"/>
    <x v="1343"/>
    <n v="53.820000000000007"/>
    <n v="9"/>
    <n v="0"/>
    <n v="24.218999999999998"/>
  </r>
  <r>
    <x v="3971"/>
    <s v="CA-2015-132374"/>
    <d v="2015-02-22T00:00:00"/>
    <n v="2015"/>
    <s v="Februari"/>
    <n v="22"/>
    <x v="0"/>
    <x v="390"/>
    <x v="390"/>
    <x v="2"/>
    <s v="United States"/>
    <s v="Sterling Heights"/>
    <s v="Michigan"/>
    <n v="48310"/>
    <x v="2"/>
    <x v="1500"/>
    <x v="1"/>
    <x v="6"/>
    <x v="1488"/>
    <n v="79.36"/>
    <n v="4"/>
    <n v="0"/>
    <n v="20.633600000000001"/>
  </r>
  <r>
    <x v="3972"/>
    <s v="CA-2016-167556"/>
    <d v="2016-03-29T00:00:00"/>
    <n v="2016"/>
    <s v="Maret"/>
    <n v="29"/>
    <x v="1"/>
    <x v="49"/>
    <x v="49"/>
    <x v="0"/>
    <s v="United States"/>
    <s v="New York City"/>
    <s v="New York"/>
    <n v="10009"/>
    <x v="3"/>
    <x v="949"/>
    <x v="1"/>
    <x v="10"/>
    <x v="942"/>
    <n v="13.48"/>
    <n v="2"/>
    <n v="0"/>
    <n v="6.74"/>
  </r>
  <r>
    <x v="3973"/>
    <s v="CA-2016-167556"/>
    <d v="2016-03-29T00:00:00"/>
    <n v="2016"/>
    <s v="Maret"/>
    <n v="29"/>
    <x v="1"/>
    <x v="49"/>
    <x v="49"/>
    <x v="0"/>
    <s v="United States"/>
    <s v="New York City"/>
    <s v="New York"/>
    <n v="10009"/>
    <x v="3"/>
    <x v="985"/>
    <x v="1"/>
    <x v="8"/>
    <x v="978"/>
    <n v="29.800000000000004"/>
    <n v="5"/>
    <n v="0.2"/>
    <n v="9.3124999999999982"/>
  </r>
  <r>
    <x v="3974"/>
    <s v="CA-2016-167556"/>
    <d v="2016-03-29T00:00:00"/>
    <n v="2016"/>
    <s v="Maret"/>
    <n v="29"/>
    <x v="1"/>
    <x v="49"/>
    <x v="49"/>
    <x v="0"/>
    <s v="United States"/>
    <s v="New York City"/>
    <s v="New York"/>
    <n v="10009"/>
    <x v="3"/>
    <x v="28"/>
    <x v="0"/>
    <x v="5"/>
    <x v="28"/>
    <n v="414"/>
    <n v="8"/>
    <n v="0"/>
    <n v="124.19999999999999"/>
  </r>
  <r>
    <x v="3975"/>
    <s v="CA-2016-167556"/>
    <d v="2016-03-29T00:00:00"/>
    <n v="2016"/>
    <s v="Maret"/>
    <n v="29"/>
    <x v="1"/>
    <x v="49"/>
    <x v="49"/>
    <x v="0"/>
    <s v="United States"/>
    <s v="New York City"/>
    <s v="New York"/>
    <n v="10009"/>
    <x v="3"/>
    <x v="777"/>
    <x v="1"/>
    <x v="8"/>
    <x v="776"/>
    <n v="41.328000000000003"/>
    <n v="7"/>
    <n v="0.2"/>
    <n v="14.981400000000001"/>
  </r>
  <r>
    <x v="3976"/>
    <s v="US-2016-116400"/>
    <d v="2016-10-22T00:00:00"/>
    <n v="2016"/>
    <s v="Oktober"/>
    <n v="22"/>
    <x v="2"/>
    <x v="518"/>
    <x v="518"/>
    <x v="0"/>
    <s v="United States"/>
    <s v="Richmond"/>
    <s v="Virginia"/>
    <n v="23223"/>
    <x v="0"/>
    <x v="1611"/>
    <x v="0"/>
    <x v="5"/>
    <x v="1602"/>
    <n v="39.92"/>
    <n v="4"/>
    <n v="0"/>
    <n v="11.177600000000002"/>
  </r>
  <r>
    <x v="3977"/>
    <s v="CA-2017-101308"/>
    <d v="2017-10-02T00:00:00"/>
    <n v="2017"/>
    <s v="Oktober"/>
    <n v="2"/>
    <x v="1"/>
    <x v="435"/>
    <x v="435"/>
    <x v="2"/>
    <s v="United States"/>
    <s v="Seattle"/>
    <s v="Washington"/>
    <n v="98105"/>
    <x v="1"/>
    <x v="127"/>
    <x v="1"/>
    <x v="13"/>
    <x v="128"/>
    <n v="8.94"/>
    <n v="3"/>
    <n v="0"/>
    <n v="4.1123999999999992"/>
  </r>
  <r>
    <x v="3978"/>
    <s v="CA-2017-101308"/>
    <d v="2017-10-02T00:00:00"/>
    <n v="2017"/>
    <s v="Oktober"/>
    <n v="2"/>
    <x v="1"/>
    <x v="435"/>
    <x v="435"/>
    <x v="2"/>
    <s v="United States"/>
    <s v="Seattle"/>
    <s v="Washington"/>
    <n v="98105"/>
    <x v="1"/>
    <x v="509"/>
    <x v="2"/>
    <x v="7"/>
    <x v="509"/>
    <n v="84.784000000000006"/>
    <n v="2"/>
    <n v="0.2"/>
    <n v="-20.136200000000006"/>
  </r>
  <r>
    <x v="3979"/>
    <s v="CA-2014-114517"/>
    <d v="2014-12-23T00:00:00"/>
    <n v="2014"/>
    <s v="Desember"/>
    <n v="23"/>
    <x v="1"/>
    <x v="260"/>
    <x v="260"/>
    <x v="1"/>
    <s v="United States"/>
    <s v="New York City"/>
    <s v="New York"/>
    <n v="10024"/>
    <x v="3"/>
    <x v="972"/>
    <x v="0"/>
    <x v="3"/>
    <x v="966"/>
    <n v="53.315999999999995"/>
    <n v="2"/>
    <n v="0.4"/>
    <n v="-19.549200000000006"/>
  </r>
  <r>
    <x v="3980"/>
    <s v="CA-2014-114517"/>
    <d v="2014-12-23T00:00:00"/>
    <n v="2014"/>
    <s v="Desember"/>
    <n v="23"/>
    <x v="1"/>
    <x v="260"/>
    <x v="260"/>
    <x v="1"/>
    <s v="United States"/>
    <s v="New York City"/>
    <s v="New York"/>
    <n v="10024"/>
    <x v="3"/>
    <x v="551"/>
    <x v="1"/>
    <x v="9"/>
    <x v="550"/>
    <n v="56.519999999999996"/>
    <n v="3"/>
    <n v="0"/>
    <n v="15.8256"/>
  </r>
  <r>
    <x v="3981"/>
    <s v="CA-2017-119564"/>
    <d v="2017-12-15T00:00:00"/>
    <n v="2017"/>
    <s v="Desember"/>
    <n v="15"/>
    <x v="1"/>
    <x v="484"/>
    <x v="484"/>
    <x v="2"/>
    <s v="United States"/>
    <s v="Seattle"/>
    <s v="Washington"/>
    <n v="98115"/>
    <x v="1"/>
    <x v="560"/>
    <x v="0"/>
    <x v="5"/>
    <x v="559"/>
    <n v="22.77"/>
    <n v="3"/>
    <n v="0"/>
    <n v="9.7911000000000001"/>
  </r>
  <r>
    <x v="3982"/>
    <s v="CA-2016-135265"/>
    <d v="2016-07-07T00:00:00"/>
    <n v="2016"/>
    <s v="Juli"/>
    <n v="7"/>
    <x v="0"/>
    <x v="666"/>
    <x v="666"/>
    <x v="0"/>
    <s v="United States"/>
    <s v="Los Angeles"/>
    <s v="California"/>
    <n v="90045"/>
    <x v="1"/>
    <x v="51"/>
    <x v="0"/>
    <x v="1"/>
    <x v="51"/>
    <n v="287.96800000000002"/>
    <n v="4"/>
    <n v="0.2"/>
    <n v="-3.5996000000000521"/>
  </r>
  <r>
    <x v="3983"/>
    <s v="CA-2016-135265"/>
    <d v="2016-07-07T00:00:00"/>
    <n v="2016"/>
    <s v="Juli"/>
    <n v="7"/>
    <x v="0"/>
    <x v="666"/>
    <x v="666"/>
    <x v="0"/>
    <s v="United States"/>
    <s v="Los Angeles"/>
    <s v="California"/>
    <n v="90045"/>
    <x v="1"/>
    <x v="1293"/>
    <x v="2"/>
    <x v="16"/>
    <x v="1279"/>
    <n v="2799.9600000000005"/>
    <n v="5"/>
    <n v="0.2"/>
    <n v="944.98649999999986"/>
  </r>
  <r>
    <x v="3984"/>
    <s v="CA-2016-135265"/>
    <d v="2016-07-07T00:00:00"/>
    <n v="2016"/>
    <s v="Juli"/>
    <n v="7"/>
    <x v="0"/>
    <x v="666"/>
    <x v="666"/>
    <x v="0"/>
    <s v="United States"/>
    <s v="Los Angeles"/>
    <s v="California"/>
    <n v="90045"/>
    <x v="1"/>
    <x v="1438"/>
    <x v="1"/>
    <x v="10"/>
    <x v="1426"/>
    <n v="48.94"/>
    <n v="1"/>
    <n v="0"/>
    <n v="24.47"/>
  </r>
  <r>
    <x v="3985"/>
    <s v="CA-2016-108735"/>
    <d v="2016-04-17T00:00:00"/>
    <n v="2016"/>
    <s v="April"/>
    <n v="17"/>
    <x v="1"/>
    <x v="341"/>
    <x v="341"/>
    <x v="0"/>
    <s v="United States"/>
    <s v="Lakewood"/>
    <s v="California"/>
    <n v="90712"/>
    <x v="1"/>
    <x v="713"/>
    <x v="0"/>
    <x v="0"/>
    <x v="712"/>
    <n v="257.49900000000002"/>
    <n v="3"/>
    <n v="0.15"/>
    <n v="24.235199999999978"/>
  </r>
  <r>
    <x v="3986"/>
    <s v="CA-2017-112333"/>
    <d v="2017-04-08T00:00:00"/>
    <n v="2017"/>
    <s v="April"/>
    <n v="8"/>
    <x v="1"/>
    <x v="580"/>
    <x v="580"/>
    <x v="2"/>
    <s v="United States"/>
    <s v="Plainfield"/>
    <s v="New Jersey"/>
    <n v="7060"/>
    <x v="3"/>
    <x v="486"/>
    <x v="1"/>
    <x v="4"/>
    <x v="486"/>
    <n v="2591.56"/>
    <n v="4"/>
    <n v="0"/>
    <n v="621.97440000000006"/>
  </r>
  <r>
    <x v="3987"/>
    <s v="CA-2017-112333"/>
    <d v="2017-04-08T00:00:00"/>
    <n v="2017"/>
    <s v="April"/>
    <n v="8"/>
    <x v="1"/>
    <x v="580"/>
    <x v="580"/>
    <x v="2"/>
    <s v="United States"/>
    <s v="Plainfield"/>
    <s v="New Jersey"/>
    <n v="7060"/>
    <x v="3"/>
    <x v="1612"/>
    <x v="1"/>
    <x v="9"/>
    <x v="1603"/>
    <n v="41.95"/>
    <n v="5"/>
    <n v="0"/>
    <n v="10.487500000000001"/>
  </r>
  <r>
    <x v="3988"/>
    <s v="US-2016-159415"/>
    <d v="2016-04-17T00:00:00"/>
    <n v="2016"/>
    <s v="April"/>
    <n v="17"/>
    <x v="1"/>
    <x v="728"/>
    <x v="728"/>
    <x v="1"/>
    <s v="United States"/>
    <s v="Columbia"/>
    <s v="Tennessee"/>
    <n v="38401"/>
    <x v="0"/>
    <x v="1613"/>
    <x v="0"/>
    <x v="5"/>
    <x v="1604"/>
    <n v="79.12"/>
    <n v="5"/>
    <n v="0.2"/>
    <n v="13.845999999999997"/>
  </r>
  <r>
    <x v="3989"/>
    <s v="CA-2014-122588"/>
    <d v="2014-11-25T00:00:00"/>
    <n v="2014"/>
    <s v="November"/>
    <n v="25"/>
    <x v="0"/>
    <x v="481"/>
    <x v="481"/>
    <x v="0"/>
    <s v="United States"/>
    <s v="Woonsocket"/>
    <s v="Rhode Island"/>
    <n v="2895"/>
    <x v="3"/>
    <x v="750"/>
    <x v="0"/>
    <x v="5"/>
    <x v="748"/>
    <n v="52.96"/>
    <n v="2"/>
    <n v="0"/>
    <n v="20.1248"/>
  </r>
  <r>
    <x v="3990"/>
    <s v="CA-2014-137589"/>
    <d v="2014-11-03T00:00:00"/>
    <n v="2014"/>
    <s v="November"/>
    <n v="3"/>
    <x v="1"/>
    <x v="474"/>
    <x v="474"/>
    <x v="0"/>
    <s v="United States"/>
    <s v="Lancaster"/>
    <s v="Pennsylvania"/>
    <n v="17602"/>
    <x v="3"/>
    <x v="1420"/>
    <x v="1"/>
    <x v="14"/>
    <x v="1408"/>
    <n v="286.34400000000005"/>
    <n v="3"/>
    <n v="0.2"/>
    <n v="-64.427400000000006"/>
  </r>
  <r>
    <x v="3991"/>
    <s v="CA-2015-161998"/>
    <d v="2015-05-01T00:00:00"/>
    <n v="2015"/>
    <s v="Mei"/>
    <n v="1"/>
    <x v="1"/>
    <x v="106"/>
    <x v="106"/>
    <x v="1"/>
    <s v="United States"/>
    <s v="Tampa"/>
    <s v="Florida"/>
    <n v="33614"/>
    <x v="0"/>
    <x v="750"/>
    <x v="0"/>
    <x v="5"/>
    <x v="748"/>
    <n v="63.552000000000007"/>
    <n v="3"/>
    <n v="0.2"/>
    <n v="14.299199999999999"/>
  </r>
  <r>
    <x v="3992"/>
    <s v="CA-2015-161998"/>
    <d v="2015-05-01T00:00:00"/>
    <n v="2015"/>
    <s v="Mei"/>
    <n v="1"/>
    <x v="1"/>
    <x v="106"/>
    <x v="106"/>
    <x v="1"/>
    <s v="United States"/>
    <s v="Tampa"/>
    <s v="Florida"/>
    <n v="33614"/>
    <x v="0"/>
    <x v="610"/>
    <x v="1"/>
    <x v="14"/>
    <x v="610"/>
    <n v="41.375999999999998"/>
    <n v="3"/>
    <n v="0.2"/>
    <n v="4.6547999999999927"/>
  </r>
  <r>
    <x v="3993"/>
    <s v="CA-2015-161998"/>
    <d v="2015-05-01T00:00:00"/>
    <n v="2015"/>
    <s v="Mei"/>
    <n v="1"/>
    <x v="1"/>
    <x v="106"/>
    <x v="106"/>
    <x v="1"/>
    <s v="United States"/>
    <s v="Tampa"/>
    <s v="Florida"/>
    <n v="33614"/>
    <x v="0"/>
    <x v="915"/>
    <x v="1"/>
    <x v="6"/>
    <x v="907"/>
    <n v="172.70400000000001"/>
    <n v="6"/>
    <n v="0.2"/>
    <n v="10.793999999999983"/>
  </r>
  <r>
    <x v="3994"/>
    <s v="CA-2015-105627"/>
    <d v="2015-03-08T00:00:00"/>
    <n v="2015"/>
    <s v="Maret"/>
    <n v="8"/>
    <x v="1"/>
    <x v="729"/>
    <x v="729"/>
    <x v="0"/>
    <s v="United States"/>
    <s v="Kenosha"/>
    <s v="Wisconsin"/>
    <n v="53142"/>
    <x v="2"/>
    <x v="1528"/>
    <x v="0"/>
    <x v="0"/>
    <x v="1515"/>
    <n v="512.93999999999994"/>
    <n v="3"/>
    <n v="0"/>
    <n v="97.45859999999999"/>
  </r>
  <r>
    <x v="3995"/>
    <s v="CA-2015-105627"/>
    <d v="2015-03-08T00:00:00"/>
    <n v="2015"/>
    <s v="Maret"/>
    <n v="8"/>
    <x v="1"/>
    <x v="729"/>
    <x v="729"/>
    <x v="0"/>
    <s v="United States"/>
    <s v="Kenosha"/>
    <s v="Wisconsin"/>
    <n v="53142"/>
    <x v="2"/>
    <x v="1265"/>
    <x v="0"/>
    <x v="1"/>
    <x v="1249"/>
    <n v="860.93"/>
    <n v="7"/>
    <n v="0"/>
    <n v="189.40460000000002"/>
  </r>
  <r>
    <x v="3996"/>
    <s v="CA-2015-105627"/>
    <d v="2015-03-08T00:00:00"/>
    <n v="2015"/>
    <s v="Maret"/>
    <n v="8"/>
    <x v="1"/>
    <x v="729"/>
    <x v="729"/>
    <x v="0"/>
    <s v="United States"/>
    <s v="Kenosha"/>
    <s v="Wisconsin"/>
    <n v="53142"/>
    <x v="2"/>
    <x v="348"/>
    <x v="2"/>
    <x v="7"/>
    <x v="348"/>
    <n v="769.95"/>
    <n v="5"/>
    <n v="0"/>
    <n v="223.28549999999993"/>
  </r>
  <r>
    <x v="3997"/>
    <s v="CA-2015-105627"/>
    <d v="2015-03-08T00:00:00"/>
    <n v="2015"/>
    <s v="Maret"/>
    <n v="8"/>
    <x v="1"/>
    <x v="729"/>
    <x v="729"/>
    <x v="0"/>
    <s v="United States"/>
    <s v="Kenosha"/>
    <s v="Wisconsin"/>
    <n v="53142"/>
    <x v="2"/>
    <x v="1614"/>
    <x v="1"/>
    <x v="6"/>
    <x v="1605"/>
    <n v="14.98"/>
    <n v="1"/>
    <n v="0"/>
    <n v="4.4939999999999998"/>
  </r>
  <r>
    <x v="3998"/>
    <s v="CA-2015-105627"/>
    <d v="2015-03-08T00:00:00"/>
    <n v="2015"/>
    <s v="Maret"/>
    <n v="8"/>
    <x v="1"/>
    <x v="729"/>
    <x v="729"/>
    <x v="0"/>
    <s v="United States"/>
    <s v="Kenosha"/>
    <s v="Wisconsin"/>
    <n v="53142"/>
    <x v="2"/>
    <x v="1292"/>
    <x v="0"/>
    <x v="5"/>
    <x v="1278"/>
    <n v="373.08"/>
    <n v="6"/>
    <n v="0"/>
    <n v="82.077600000000004"/>
  </r>
  <r>
    <x v="3999"/>
    <s v="US-2015-149629"/>
    <d v="2015-07-17T00:00:00"/>
    <n v="2015"/>
    <s v="Juli"/>
    <n v="17"/>
    <x v="0"/>
    <x v="172"/>
    <x v="172"/>
    <x v="1"/>
    <s v="United States"/>
    <s v="Port Saint Lucie"/>
    <s v="Florida"/>
    <n v="34952"/>
    <x v="0"/>
    <x v="266"/>
    <x v="0"/>
    <x v="0"/>
    <x v="266"/>
    <n v="231.92000000000002"/>
    <n v="5"/>
    <n v="0.2"/>
    <n v="5.7980000000000018"/>
  </r>
  <r>
    <x v="4000"/>
    <s v="CA-2014-116834"/>
    <d v="2014-10-11T00:00:00"/>
    <n v="2014"/>
    <s v="Oktober"/>
    <n v="11"/>
    <x v="1"/>
    <x v="656"/>
    <x v="656"/>
    <x v="2"/>
    <s v="United States"/>
    <s v="Seattle"/>
    <s v="Washington"/>
    <n v="98115"/>
    <x v="1"/>
    <x v="1137"/>
    <x v="0"/>
    <x v="5"/>
    <x v="1125"/>
    <n v="63.47"/>
    <n v="11"/>
    <n v="0"/>
    <n v="19.040999999999997"/>
  </r>
  <r>
    <x v="4001"/>
    <s v="CA-2014-116834"/>
    <d v="2014-10-11T00:00:00"/>
    <n v="2014"/>
    <s v="Oktober"/>
    <n v="11"/>
    <x v="1"/>
    <x v="656"/>
    <x v="656"/>
    <x v="2"/>
    <s v="United States"/>
    <s v="Seattle"/>
    <s v="Washington"/>
    <n v="98115"/>
    <x v="1"/>
    <x v="1615"/>
    <x v="2"/>
    <x v="11"/>
    <x v="1606"/>
    <n v="345"/>
    <n v="5"/>
    <n v="0"/>
    <n v="58.649999999999984"/>
  </r>
  <r>
    <x v="4002"/>
    <s v="CA-2016-145730"/>
    <d v="2016-03-03T00:00:00"/>
    <n v="2016"/>
    <s v="Maret"/>
    <n v="3"/>
    <x v="1"/>
    <x v="417"/>
    <x v="417"/>
    <x v="0"/>
    <s v="United States"/>
    <s v="San Antonio"/>
    <s v="Texas"/>
    <n v="78207"/>
    <x v="2"/>
    <x v="335"/>
    <x v="0"/>
    <x v="3"/>
    <x v="335"/>
    <n v="637.89599999999996"/>
    <n v="3"/>
    <n v="0.3"/>
    <n v="-127.57919999999996"/>
  </r>
  <r>
    <x v="4003"/>
    <s v="CA-2016-145730"/>
    <d v="2016-03-03T00:00:00"/>
    <n v="2016"/>
    <s v="Maret"/>
    <n v="3"/>
    <x v="1"/>
    <x v="417"/>
    <x v="417"/>
    <x v="0"/>
    <s v="United States"/>
    <s v="San Antonio"/>
    <s v="Texas"/>
    <n v="78207"/>
    <x v="2"/>
    <x v="1616"/>
    <x v="2"/>
    <x v="15"/>
    <x v="1607"/>
    <n v="287.90999999999997"/>
    <n v="3"/>
    <n v="0.4"/>
    <n v="33.589499999999987"/>
  </r>
  <r>
    <x v="4004"/>
    <s v="CA-2016-145730"/>
    <d v="2016-03-03T00:00:00"/>
    <n v="2016"/>
    <s v="Maret"/>
    <n v="3"/>
    <x v="1"/>
    <x v="417"/>
    <x v="417"/>
    <x v="0"/>
    <s v="United States"/>
    <s v="San Antonio"/>
    <s v="Texas"/>
    <n v="78207"/>
    <x v="2"/>
    <x v="373"/>
    <x v="1"/>
    <x v="12"/>
    <x v="374"/>
    <n v="36.6"/>
    <n v="3"/>
    <n v="0.2"/>
    <n v="11.894999999999994"/>
  </r>
  <r>
    <x v="4005"/>
    <s v="US-2015-168732"/>
    <d v="2015-12-10T00:00:00"/>
    <n v="2015"/>
    <s v="Desember"/>
    <n v="10"/>
    <x v="1"/>
    <x v="730"/>
    <x v="730"/>
    <x v="0"/>
    <s v="United States"/>
    <s v="Roswell"/>
    <s v="Georgia"/>
    <n v="30076"/>
    <x v="0"/>
    <x v="1325"/>
    <x v="1"/>
    <x v="6"/>
    <x v="772"/>
    <n v="1.78"/>
    <n v="1"/>
    <n v="0"/>
    <n v="0.49839999999999995"/>
  </r>
  <r>
    <x v="4006"/>
    <s v="US-2015-168732"/>
    <d v="2015-12-10T00:00:00"/>
    <n v="2015"/>
    <s v="Desember"/>
    <n v="10"/>
    <x v="1"/>
    <x v="730"/>
    <x v="730"/>
    <x v="0"/>
    <s v="United States"/>
    <s v="Roswell"/>
    <s v="Georgia"/>
    <n v="30076"/>
    <x v="0"/>
    <x v="1440"/>
    <x v="1"/>
    <x v="10"/>
    <x v="1428"/>
    <n v="25.92"/>
    <n v="4"/>
    <n v="0"/>
    <n v="12.441600000000001"/>
  </r>
  <r>
    <x v="4007"/>
    <s v="US-2015-168732"/>
    <d v="2015-12-10T00:00:00"/>
    <n v="2015"/>
    <s v="Desember"/>
    <n v="10"/>
    <x v="1"/>
    <x v="730"/>
    <x v="730"/>
    <x v="0"/>
    <s v="United States"/>
    <s v="Roswell"/>
    <s v="Georgia"/>
    <n v="30076"/>
    <x v="0"/>
    <x v="1617"/>
    <x v="2"/>
    <x v="11"/>
    <x v="1608"/>
    <n v="101.94"/>
    <n v="6"/>
    <n v="0"/>
    <n v="21.407399999999999"/>
  </r>
  <r>
    <x v="4008"/>
    <s v="CA-2015-107468"/>
    <d v="2015-12-18T00:00:00"/>
    <n v="2015"/>
    <s v="Desember"/>
    <n v="18"/>
    <x v="1"/>
    <x v="149"/>
    <x v="149"/>
    <x v="1"/>
    <s v="United States"/>
    <s v="Louisville"/>
    <s v="Colorado"/>
    <n v="80027"/>
    <x v="1"/>
    <x v="1005"/>
    <x v="1"/>
    <x v="6"/>
    <x v="997"/>
    <n v="6.8480000000000008"/>
    <n v="2"/>
    <n v="0.2"/>
    <n v="0.59920000000000018"/>
  </r>
  <r>
    <x v="4009"/>
    <s v="CA-2017-144463"/>
    <d v="2017-01-01T00:00:00"/>
    <n v="2017"/>
    <s v="Januari"/>
    <n v="1"/>
    <x v="1"/>
    <x v="56"/>
    <x v="56"/>
    <x v="0"/>
    <s v="United States"/>
    <s v="Los Angeles"/>
    <s v="California"/>
    <n v="90036"/>
    <x v="1"/>
    <x v="1618"/>
    <x v="0"/>
    <x v="5"/>
    <x v="1609"/>
    <n v="474.43"/>
    <n v="11"/>
    <n v="0"/>
    <n v="199.26060000000004"/>
  </r>
  <r>
    <x v="4010"/>
    <s v="CA-2017-100811"/>
    <d v="2017-11-21T00:00:00"/>
    <n v="2017"/>
    <s v="November"/>
    <n v="21"/>
    <x v="2"/>
    <x v="693"/>
    <x v="693"/>
    <x v="0"/>
    <s v="United States"/>
    <s v="Philadelphia"/>
    <s v="Pennsylvania"/>
    <n v="19143"/>
    <x v="3"/>
    <x v="523"/>
    <x v="1"/>
    <x v="10"/>
    <x v="523"/>
    <n v="8.4480000000000004"/>
    <n v="2"/>
    <n v="0.2"/>
    <n v="2.6399999999999997"/>
  </r>
  <r>
    <x v="4011"/>
    <s v="CA-2017-100811"/>
    <d v="2017-11-21T00:00:00"/>
    <n v="2017"/>
    <s v="November"/>
    <n v="21"/>
    <x v="2"/>
    <x v="693"/>
    <x v="693"/>
    <x v="0"/>
    <s v="United States"/>
    <s v="Philadelphia"/>
    <s v="Pennsylvania"/>
    <n v="19143"/>
    <x v="3"/>
    <x v="576"/>
    <x v="1"/>
    <x v="4"/>
    <x v="576"/>
    <n v="39.295999999999999"/>
    <n v="4"/>
    <n v="0.2"/>
    <n v="3.9295999999999989"/>
  </r>
  <r>
    <x v="4012"/>
    <s v="CA-2015-153612"/>
    <d v="2015-12-22T00:00:00"/>
    <n v="2015"/>
    <s v="Desember"/>
    <n v="22"/>
    <x v="1"/>
    <x v="457"/>
    <x v="457"/>
    <x v="2"/>
    <s v="United States"/>
    <s v="Superior"/>
    <s v="Wisconsin"/>
    <n v="54880"/>
    <x v="2"/>
    <x v="786"/>
    <x v="1"/>
    <x v="6"/>
    <x v="785"/>
    <n v="17.12"/>
    <n v="4"/>
    <n v="0"/>
    <n v="4.9647999999999985"/>
  </r>
  <r>
    <x v="4013"/>
    <s v="CA-2015-165624"/>
    <d v="2015-08-23T00:00:00"/>
    <n v="2015"/>
    <s v="Agustus"/>
    <n v="23"/>
    <x v="1"/>
    <x v="651"/>
    <x v="651"/>
    <x v="0"/>
    <s v="United States"/>
    <s v="Atlanta"/>
    <s v="Georgia"/>
    <n v="30318"/>
    <x v="0"/>
    <x v="1107"/>
    <x v="1"/>
    <x v="9"/>
    <x v="1096"/>
    <n v="542.93999999999994"/>
    <n v="3"/>
    <n v="0"/>
    <n v="152.02319999999997"/>
  </r>
  <r>
    <x v="4014"/>
    <s v="CA-2015-165624"/>
    <d v="2015-08-23T00:00:00"/>
    <n v="2015"/>
    <s v="Agustus"/>
    <n v="23"/>
    <x v="1"/>
    <x v="651"/>
    <x v="651"/>
    <x v="0"/>
    <s v="United States"/>
    <s v="Atlanta"/>
    <s v="Georgia"/>
    <n v="30318"/>
    <x v="0"/>
    <x v="1186"/>
    <x v="1"/>
    <x v="2"/>
    <x v="1172"/>
    <n v="8.64"/>
    <n v="3"/>
    <n v="0"/>
    <n v="4.2336"/>
  </r>
  <r>
    <x v="4015"/>
    <s v="CA-2015-165624"/>
    <d v="2015-08-23T00:00:00"/>
    <n v="2015"/>
    <s v="Agustus"/>
    <n v="23"/>
    <x v="1"/>
    <x v="651"/>
    <x v="651"/>
    <x v="0"/>
    <s v="United States"/>
    <s v="Atlanta"/>
    <s v="Georgia"/>
    <n v="30318"/>
    <x v="0"/>
    <x v="1413"/>
    <x v="1"/>
    <x v="10"/>
    <x v="1400"/>
    <n v="193.79999999999998"/>
    <n v="5"/>
    <n v="0"/>
    <n v="94.962000000000003"/>
  </r>
  <r>
    <x v="4016"/>
    <s v="CA-2015-165624"/>
    <d v="2015-08-23T00:00:00"/>
    <n v="2015"/>
    <s v="Agustus"/>
    <n v="23"/>
    <x v="1"/>
    <x v="651"/>
    <x v="651"/>
    <x v="0"/>
    <s v="United States"/>
    <s v="Atlanta"/>
    <s v="Georgia"/>
    <n v="30318"/>
    <x v="0"/>
    <x v="1117"/>
    <x v="1"/>
    <x v="10"/>
    <x v="1105"/>
    <n v="21.400000000000002"/>
    <n v="5"/>
    <n v="0"/>
    <n v="9.629999999999999"/>
  </r>
  <r>
    <x v="4017"/>
    <s v="CA-2015-165624"/>
    <d v="2015-08-23T00:00:00"/>
    <n v="2015"/>
    <s v="Agustus"/>
    <n v="23"/>
    <x v="1"/>
    <x v="651"/>
    <x v="651"/>
    <x v="0"/>
    <s v="United States"/>
    <s v="Atlanta"/>
    <s v="Georgia"/>
    <n v="30318"/>
    <x v="0"/>
    <x v="1619"/>
    <x v="1"/>
    <x v="10"/>
    <x v="1610"/>
    <n v="97.88"/>
    <n v="2"/>
    <n v="0"/>
    <n v="48.94"/>
  </r>
  <r>
    <x v="4018"/>
    <s v="CA-2015-165624"/>
    <d v="2015-08-23T00:00:00"/>
    <n v="2015"/>
    <s v="Agustus"/>
    <n v="23"/>
    <x v="1"/>
    <x v="651"/>
    <x v="651"/>
    <x v="0"/>
    <s v="United States"/>
    <s v="Atlanta"/>
    <s v="Georgia"/>
    <n v="30318"/>
    <x v="0"/>
    <x v="1130"/>
    <x v="2"/>
    <x v="11"/>
    <x v="1118"/>
    <n v="251.91"/>
    <n v="9"/>
    <n v="0"/>
    <n v="47.862899999999982"/>
  </r>
  <r>
    <x v="4019"/>
    <s v="CA-2015-165624"/>
    <d v="2015-08-23T00:00:00"/>
    <n v="2015"/>
    <s v="Agustus"/>
    <n v="23"/>
    <x v="1"/>
    <x v="651"/>
    <x v="651"/>
    <x v="0"/>
    <s v="United States"/>
    <s v="Atlanta"/>
    <s v="Georgia"/>
    <n v="30318"/>
    <x v="0"/>
    <x v="22"/>
    <x v="1"/>
    <x v="9"/>
    <x v="22"/>
    <n v="25.86"/>
    <n v="3"/>
    <n v="0"/>
    <n v="6.7236000000000002"/>
  </r>
  <r>
    <x v="4020"/>
    <s v="CA-2014-154963"/>
    <d v="2014-06-22T00:00:00"/>
    <n v="2014"/>
    <s v="Juni"/>
    <n v="22"/>
    <x v="1"/>
    <x v="731"/>
    <x v="731"/>
    <x v="0"/>
    <s v="United States"/>
    <s v="Chester"/>
    <s v="Pennsylvania"/>
    <n v="19013"/>
    <x v="3"/>
    <x v="167"/>
    <x v="0"/>
    <x v="1"/>
    <x v="168"/>
    <n v="170.05799999999999"/>
    <n v="3"/>
    <n v="0.3"/>
    <n v="-4.858799999999988"/>
  </r>
  <r>
    <x v="4021"/>
    <s v="CA-2014-154963"/>
    <d v="2014-06-22T00:00:00"/>
    <n v="2014"/>
    <s v="Juni"/>
    <n v="22"/>
    <x v="1"/>
    <x v="731"/>
    <x v="731"/>
    <x v="0"/>
    <s v="United States"/>
    <s v="Chester"/>
    <s v="Pennsylvania"/>
    <n v="19013"/>
    <x v="3"/>
    <x v="40"/>
    <x v="2"/>
    <x v="7"/>
    <x v="40"/>
    <n v="82.782000000000011"/>
    <n v="3"/>
    <n v="0.4"/>
    <n v="-15.176700000000004"/>
  </r>
  <r>
    <x v="4022"/>
    <s v="CA-2014-154963"/>
    <d v="2014-06-22T00:00:00"/>
    <n v="2014"/>
    <s v="Juni"/>
    <n v="22"/>
    <x v="1"/>
    <x v="731"/>
    <x v="731"/>
    <x v="0"/>
    <s v="United States"/>
    <s v="Chester"/>
    <s v="Pennsylvania"/>
    <n v="19013"/>
    <x v="3"/>
    <x v="1"/>
    <x v="0"/>
    <x v="1"/>
    <x v="1"/>
    <n v="853.92999999999984"/>
    <n v="5"/>
    <n v="0.3"/>
    <n v="0"/>
  </r>
  <r>
    <x v="4023"/>
    <s v="CA-2017-130764"/>
    <d v="2017-10-27T00:00:00"/>
    <n v="2017"/>
    <s v="Oktober"/>
    <n v="27"/>
    <x v="2"/>
    <x v="705"/>
    <x v="705"/>
    <x v="1"/>
    <s v="United States"/>
    <s v="San Francisco"/>
    <s v="California"/>
    <n v="94110"/>
    <x v="1"/>
    <x v="1219"/>
    <x v="0"/>
    <x v="0"/>
    <x v="1203"/>
    <n v="556.66499999999996"/>
    <n v="5"/>
    <n v="0.15"/>
    <n v="6.5490000000000208"/>
  </r>
  <r>
    <x v="4024"/>
    <s v="CA-2017-130764"/>
    <d v="2017-10-27T00:00:00"/>
    <n v="2017"/>
    <s v="Oktober"/>
    <n v="27"/>
    <x v="2"/>
    <x v="705"/>
    <x v="705"/>
    <x v="1"/>
    <s v="United States"/>
    <s v="San Francisco"/>
    <s v="California"/>
    <n v="94110"/>
    <x v="1"/>
    <x v="1620"/>
    <x v="2"/>
    <x v="7"/>
    <x v="1611"/>
    <n v="95.84"/>
    <n v="4"/>
    <n v="0.2"/>
    <n v="34.741999999999997"/>
  </r>
  <r>
    <x v="4025"/>
    <s v="CA-2017-139311"/>
    <d v="2017-08-11T00:00:00"/>
    <n v="2017"/>
    <s v="Agustus"/>
    <n v="11"/>
    <x v="2"/>
    <x v="245"/>
    <x v="245"/>
    <x v="1"/>
    <s v="United States"/>
    <s v="Bedford"/>
    <s v="Texas"/>
    <n v="76021"/>
    <x v="2"/>
    <x v="1286"/>
    <x v="1"/>
    <x v="10"/>
    <x v="1272"/>
    <n v="29.664000000000001"/>
    <n v="4"/>
    <n v="0.2"/>
    <n v="10.011599999999998"/>
  </r>
  <r>
    <x v="4026"/>
    <s v="CA-2017-139311"/>
    <d v="2017-08-11T00:00:00"/>
    <n v="2017"/>
    <s v="Agustus"/>
    <n v="11"/>
    <x v="2"/>
    <x v="245"/>
    <x v="245"/>
    <x v="1"/>
    <s v="United States"/>
    <s v="Bedford"/>
    <s v="Texas"/>
    <n v="76021"/>
    <x v="2"/>
    <x v="1199"/>
    <x v="1"/>
    <x v="6"/>
    <x v="1184"/>
    <n v="9.1840000000000011"/>
    <n v="7"/>
    <n v="0.2"/>
    <n v="2.8699999999999992"/>
  </r>
  <r>
    <x v="4027"/>
    <s v="CA-2017-139311"/>
    <d v="2017-08-11T00:00:00"/>
    <n v="2017"/>
    <s v="Agustus"/>
    <n v="11"/>
    <x v="2"/>
    <x v="245"/>
    <x v="245"/>
    <x v="1"/>
    <s v="United States"/>
    <s v="Bedford"/>
    <s v="Texas"/>
    <n v="76021"/>
    <x v="2"/>
    <x v="664"/>
    <x v="2"/>
    <x v="7"/>
    <x v="664"/>
    <n v="153.584"/>
    <n v="2"/>
    <n v="0.2"/>
    <n v="13.438599999999994"/>
  </r>
  <r>
    <x v="4028"/>
    <s v="CA-2017-139311"/>
    <d v="2017-08-11T00:00:00"/>
    <n v="2017"/>
    <s v="Agustus"/>
    <n v="11"/>
    <x v="2"/>
    <x v="245"/>
    <x v="245"/>
    <x v="1"/>
    <s v="United States"/>
    <s v="Bedford"/>
    <s v="Texas"/>
    <n v="76021"/>
    <x v="2"/>
    <x v="1232"/>
    <x v="1"/>
    <x v="8"/>
    <x v="1215"/>
    <n v="12.863999999999995"/>
    <n v="8"/>
    <n v="0.8"/>
    <n v="-22.512"/>
  </r>
  <r>
    <x v="4029"/>
    <s v="CA-2017-124296"/>
    <d v="2017-12-24T00:00:00"/>
    <n v="2017"/>
    <s v="Desember"/>
    <n v="24"/>
    <x v="1"/>
    <x v="394"/>
    <x v="394"/>
    <x v="0"/>
    <s v="United States"/>
    <s v="Lafayette"/>
    <s v="Louisiana"/>
    <n v="70506"/>
    <x v="0"/>
    <x v="958"/>
    <x v="2"/>
    <x v="15"/>
    <x v="951"/>
    <n v="479.97"/>
    <n v="3"/>
    <n v="0"/>
    <n v="239.98500000000001"/>
  </r>
  <r>
    <x v="4030"/>
    <s v="CA-2017-124296"/>
    <d v="2017-12-24T00:00:00"/>
    <n v="2017"/>
    <s v="Desember"/>
    <n v="24"/>
    <x v="1"/>
    <x v="394"/>
    <x v="394"/>
    <x v="0"/>
    <s v="United States"/>
    <s v="Lafayette"/>
    <s v="Louisiana"/>
    <n v="70506"/>
    <x v="0"/>
    <x v="1340"/>
    <x v="0"/>
    <x v="1"/>
    <x v="1325"/>
    <n v="232.88"/>
    <n v="4"/>
    <n v="0"/>
    <n v="60.5488"/>
  </r>
  <r>
    <x v="4031"/>
    <s v="CA-2016-169957"/>
    <d v="2016-09-26T00:00:00"/>
    <n v="2016"/>
    <s v="September"/>
    <n v="26"/>
    <x v="1"/>
    <x v="17"/>
    <x v="17"/>
    <x v="2"/>
    <s v="United States"/>
    <s v="Covington"/>
    <s v="Washington"/>
    <n v="98042"/>
    <x v="1"/>
    <x v="643"/>
    <x v="1"/>
    <x v="9"/>
    <x v="643"/>
    <n v="236.88"/>
    <n v="6"/>
    <n v="0"/>
    <n v="66.326400000000007"/>
  </r>
  <r>
    <x v="4032"/>
    <s v="CA-2016-169957"/>
    <d v="2016-09-26T00:00:00"/>
    <n v="2016"/>
    <s v="September"/>
    <n v="26"/>
    <x v="1"/>
    <x v="17"/>
    <x v="17"/>
    <x v="2"/>
    <s v="United States"/>
    <s v="Covington"/>
    <s v="Washington"/>
    <n v="98042"/>
    <x v="1"/>
    <x v="99"/>
    <x v="1"/>
    <x v="10"/>
    <x v="99"/>
    <n v="29.900000000000002"/>
    <n v="5"/>
    <n v="0"/>
    <n v="14.651"/>
  </r>
  <r>
    <x v="4033"/>
    <s v="CA-2016-169957"/>
    <d v="2016-09-26T00:00:00"/>
    <n v="2016"/>
    <s v="September"/>
    <n v="26"/>
    <x v="1"/>
    <x v="17"/>
    <x v="17"/>
    <x v="2"/>
    <s v="United States"/>
    <s v="Covington"/>
    <s v="Washington"/>
    <n v="98042"/>
    <x v="1"/>
    <x v="1072"/>
    <x v="2"/>
    <x v="11"/>
    <x v="1061"/>
    <n v="100"/>
    <n v="4"/>
    <n v="0"/>
    <n v="21"/>
  </r>
  <r>
    <x v="4034"/>
    <s v="US-2016-108777"/>
    <d v="2016-12-12T00:00:00"/>
    <n v="2016"/>
    <s v="Desember"/>
    <n v="12"/>
    <x v="3"/>
    <x v="487"/>
    <x v="487"/>
    <x v="1"/>
    <s v="United States"/>
    <s v="Lorain"/>
    <s v="Ohio"/>
    <n v="44052"/>
    <x v="3"/>
    <x v="350"/>
    <x v="1"/>
    <x v="8"/>
    <x v="350"/>
    <n v="18.693000000000001"/>
    <n v="3"/>
    <n v="0.7"/>
    <n v="-14.331299999999992"/>
  </r>
  <r>
    <x v="4035"/>
    <s v="US-2016-108777"/>
    <d v="2016-12-12T00:00:00"/>
    <n v="2016"/>
    <s v="Desember"/>
    <n v="12"/>
    <x v="3"/>
    <x v="487"/>
    <x v="487"/>
    <x v="1"/>
    <s v="United States"/>
    <s v="Lorain"/>
    <s v="Ohio"/>
    <n v="44052"/>
    <x v="3"/>
    <x v="428"/>
    <x v="2"/>
    <x v="11"/>
    <x v="428"/>
    <n v="383.952"/>
    <n v="6"/>
    <n v="0.2"/>
    <n v="76.790399999999977"/>
  </r>
  <r>
    <x v="4036"/>
    <s v="CA-2015-148859"/>
    <d v="2015-12-28T00:00:00"/>
    <n v="2015"/>
    <s v="Desember"/>
    <n v="28"/>
    <x v="1"/>
    <x v="651"/>
    <x v="651"/>
    <x v="0"/>
    <s v="United States"/>
    <s v="Chicago"/>
    <s v="Illinois"/>
    <n v="60623"/>
    <x v="2"/>
    <x v="1018"/>
    <x v="1"/>
    <x v="4"/>
    <x v="1519"/>
    <n v="24.816000000000003"/>
    <n v="2"/>
    <n v="0.2"/>
    <n v="1.5509999999999984"/>
  </r>
  <r>
    <x v="4037"/>
    <s v="CA-2014-110786"/>
    <d v="2014-12-29T00:00:00"/>
    <n v="2014"/>
    <s v="Desember"/>
    <n v="29"/>
    <x v="1"/>
    <x v="295"/>
    <x v="295"/>
    <x v="1"/>
    <s v="United States"/>
    <s v="San Francisco"/>
    <s v="California"/>
    <n v="94110"/>
    <x v="1"/>
    <x v="1467"/>
    <x v="0"/>
    <x v="5"/>
    <x v="1454"/>
    <n v="24.900000000000002"/>
    <n v="5"/>
    <n v="0"/>
    <n v="8.2169999999999987"/>
  </r>
  <r>
    <x v="4038"/>
    <s v="CA-2014-110786"/>
    <d v="2014-12-29T00:00:00"/>
    <n v="2014"/>
    <s v="Desember"/>
    <n v="29"/>
    <x v="1"/>
    <x v="295"/>
    <x v="295"/>
    <x v="1"/>
    <s v="United States"/>
    <s v="San Francisco"/>
    <s v="California"/>
    <n v="94110"/>
    <x v="1"/>
    <x v="1157"/>
    <x v="1"/>
    <x v="10"/>
    <x v="1145"/>
    <n v="21.12"/>
    <n v="4"/>
    <n v="0"/>
    <n v="9.5039999999999996"/>
  </r>
  <r>
    <x v="4039"/>
    <s v="CA-2014-110786"/>
    <d v="2014-12-29T00:00:00"/>
    <n v="2014"/>
    <s v="Desember"/>
    <n v="29"/>
    <x v="1"/>
    <x v="295"/>
    <x v="295"/>
    <x v="1"/>
    <s v="United States"/>
    <s v="San Francisco"/>
    <s v="California"/>
    <n v="94110"/>
    <x v="1"/>
    <x v="958"/>
    <x v="2"/>
    <x v="15"/>
    <x v="951"/>
    <n v="767.95200000000011"/>
    <n v="6"/>
    <n v="0.2"/>
    <n v="287.98199999999997"/>
  </r>
  <r>
    <x v="4040"/>
    <s v="CA-2014-110786"/>
    <d v="2014-12-29T00:00:00"/>
    <n v="2014"/>
    <s v="Desember"/>
    <n v="29"/>
    <x v="1"/>
    <x v="295"/>
    <x v="295"/>
    <x v="1"/>
    <s v="United States"/>
    <s v="San Francisco"/>
    <s v="California"/>
    <n v="94110"/>
    <x v="1"/>
    <x v="570"/>
    <x v="1"/>
    <x v="8"/>
    <x v="570"/>
    <n v="14.352000000000002"/>
    <n v="3"/>
    <n v="0.2"/>
    <n v="4.6643999999999988"/>
  </r>
  <r>
    <x v="4041"/>
    <s v="CA-2014-110786"/>
    <d v="2014-12-29T00:00:00"/>
    <n v="2014"/>
    <s v="Desember"/>
    <n v="29"/>
    <x v="1"/>
    <x v="295"/>
    <x v="295"/>
    <x v="1"/>
    <s v="United States"/>
    <s v="San Francisco"/>
    <s v="California"/>
    <n v="94110"/>
    <x v="1"/>
    <x v="516"/>
    <x v="2"/>
    <x v="7"/>
    <x v="516"/>
    <n v="191.976"/>
    <n v="3"/>
    <n v="0.2"/>
    <n v="19.197599999999994"/>
  </r>
  <r>
    <x v="4042"/>
    <s v="CA-2014-110786"/>
    <d v="2014-12-29T00:00:00"/>
    <n v="2014"/>
    <s v="Desember"/>
    <n v="29"/>
    <x v="1"/>
    <x v="295"/>
    <x v="295"/>
    <x v="1"/>
    <s v="United States"/>
    <s v="San Francisco"/>
    <s v="California"/>
    <n v="94110"/>
    <x v="1"/>
    <x v="933"/>
    <x v="1"/>
    <x v="2"/>
    <x v="926"/>
    <n v="274.77"/>
    <n v="9"/>
    <n v="0"/>
    <n v="126.39420000000001"/>
  </r>
  <r>
    <x v="4043"/>
    <s v="CA-2014-110786"/>
    <d v="2014-12-29T00:00:00"/>
    <n v="2014"/>
    <s v="Desember"/>
    <n v="29"/>
    <x v="1"/>
    <x v="295"/>
    <x v="295"/>
    <x v="1"/>
    <s v="United States"/>
    <s v="San Francisco"/>
    <s v="California"/>
    <n v="94110"/>
    <x v="1"/>
    <x v="1530"/>
    <x v="0"/>
    <x v="5"/>
    <x v="1517"/>
    <n v="70.56"/>
    <n v="6"/>
    <n v="0"/>
    <n v="23.990399999999994"/>
  </r>
  <r>
    <x v="4044"/>
    <s v="CA-2015-137750"/>
    <d v="2015-06-25T00:00:00"/>
    <n v="2015"/>
    <s v="Juni"/>
    <n v="25"/>
    <x v="1"/>
    <x v="535"/>
    <x v="535"/>
    <x v="0"/>
    <s v="United States"/>
    <s v="San Francisco"/>
    <s v="California"/>
    <n v="94110"/>
    <x v="1"/>
    <x v="514"/>
    <x v="0"/>
    <x v="5"/>
    <x v="514"/>
    <n v="204.85"/>
    <n v="5"/>
    <n v="0"/>
    <n v="57.358000000000011"/>
  </r>
  <r>
    <x v="4045"/>
    <s v="CA-2015-136378"/>
    <d v="2015-04-02T00:00:00"/>
    <n v="2015"/>
    <s v="April"/>
    <n v="2"/>
    <x v="1"/>
    <x v="688"/>
    <x v="688"/>
    <x v="1"/>
    <s v="United States"/>
    <s v="Houston"/>
    <s v="Texas"/>
    <n v="77070"/>
    <x v="2"/>
    <x v="785"/>
    <x v="1"/>
    <x v="8"/>
    <x v="784"/>
    <n v="9.155999999999997"/>
    <n v="3"/>
    <n v="0.8"/>
    <n v="-13.734000000000002"/>
  </r>
  <r>
    <x v="4046"/>
    <s v="CA-2017-100356"/>
    <d v="2017-10-21T00:00:00"/>
    <n v="2017"/>
    <s v="Oktober"/>
    <n v="21"/>
    <x v="1"/>
    <x v="727"/>
    <x v="727"/>
    <x v="0"/>
    <s v="United States"/>
    <s v="Chicago"/>
    <s v="Illinois"/>
    <n v="60653"/>
    <x v="2"/>
    <x v="810"/>
    <x v="1"/>
    <x v="9"/>
    <x v="808"/>
    <n v="23.991999999999994"/>
    <n v="2"/>
    <n v="0.8"/>
    <n v="-62.379199999999997"/>
  </r>
  <r>
    <x v="4047"/>
    <s v="US-2015-166520"/>
    <d v="2015-07-16T00:00:00"/>
    <n v="2015"/>
    <s v="Juli"/>
    <n v="16"/>
    <x v="2"/>
    <x v="722"/>
    <x v="722"/>
    <x v="1"/>
    <s v="United States"/>
    <s v="New York City"/>
    <s v="New York"/>
    <n v="10035"/>
    <x v="3"/>
    <x v="982"/>
    <x v="1"/>
    <x v="10"/>
    <x v="975"/>
    <n v="80.88"/>
    <n v="3"/>
    <n v="0"/>
    <n v="39.6312"/>
  </r>
  <r>
    <x v="4048"/>
    <s v="US-2015-166520"/>
    <d v="2015-07-16T00:00:00"/>
    <n v="2015"/>
    <s v="Juli"/>
    <n v="16"/>
    <x v="2"/>
    <x v="722"/>
    <x v="722"/>
    <x v="1"/>
    <s v="United States"/>
    <s v="New York City"/>
    <s v="New York"/>
    <n v="10035"/>
    <x v="3"/>
    <x v="876"/>
    <x v="2"/>
    <x v="11"/>
    <x v="870"/>
    <n v="599.9"/>
    <n v="10"/>
    <n v="0"/>
    <n v="191.96799999999996"/>
  </r>
  <r>
    <x v="4049"/>
    <s v="CA-2017-136350"/>
    <d v="2017-06-24T00:00:00"/>
    <n v="2017"/>
    <s v="Juni"/>
    <n v="24"/>
    <x v="0"/>
    <x v="654"/>
    <x v="654"/>
    <x v="0"/>
    <s v="United States"/>
    <s v="New York City"/>
    <s v="New York"/>
    <n v="10011"/>
    <x v="3"/>
    <x v="737"/>
    <x v="0"/>
    <x v="5"/>
    <x v="736"/>
    <n v="276.69"/>
    <n v="3"/>
    <n v="0"/>
    <n v="49.804199999999994"/>
  </r>
  <r>
    <x v="4050"/>
    <s v="CA-2017-136350"/>
    <d v="2017-06-24T00:00:00"/>
    <n v="2017"/>
    <s v="Juni"/>
    <n v="24"/>
    <x v="0"/>
    <x v="654"/>
    <x v="654"/>
    <x v="0"/>
    <s v="United States"/>
    <s v="New York City"/>
    <s v="New York"/>
    <n v="10011"/>
    <x v="3"/>
    <x v="268"/>
    <x v="0"/>
    <x v="1"/>
    <x v="268"/>
    <n v="172.76400000000001"/>
    <n v="2"/>
    <n v="0.1"/>
    <n v="32.633200000000016"/>
  </r>
  <r>
    <x v="4051"/>
    <s v="CA-2014-122931"/>
    <d v="2014-09-29T00:00:00"/>
    <n v="2014"/>
    <s v="September"/>
    <n v="29"/>
    <x v="1"/>
    <x v="416"/>
    <x v="416"/>
    <x v="1"/>
    <s v="United States"/>
    <s v="Philadelphia"/>
    <s v="Pennsylvania"/>
    <n v="19134"/>
    <x v="3"/>
    <x v="1273"/>
    <x v="1"/>
    <x v="6"/>
    <x v="1258"/>
    <n v="4.2240000000000002"/>
    <n v="3"/>
    <n v="0.2"/>
    <n v="1.4783999999999997"/>
  </r>
  <r>
    <x v="4052"/>
    <s v="CA-2014-122931"/>
    <d v="2014-09-29T00:00:00"/>
    <n v="2014"/>
    <s v="September"/>
    <n v="29"/>
    <x v="1"/>
    <x v="416"/>
    <x v="416"/>
    <x v="1"/>
    <s v="United States"/>
    <s v="Philadelphia"/>
    <s v="Pennsylvania"/>
    <n v="19134"/>
    <x v="3"/>
    <x v="1168"/>
    <x v="0"/>
    <x v="3"/>
    <x v="1155"/>
    <n v="409.27199999999999"/>
    <n v="2"/>
    <n v="0.4"/>
    <n v="-81.854399999999998"/>
  </r>
  <r>
    <x v="4053"/>
    <s v="CA-2014-122931"/>
    <d v="2014-09-29T00:00:00"/>
    <n v="2014"/>
    <s v="September"/>
    <n v="29"/>
    <x v="1"/>
    <x v="416"/>
    <x v="416"/>
    <x v="1"/>
    <s v="United States"/>
    <s v="Philadelphia"/>
    <s v="Pennsylvania"/>
    <n v="19134"/>
    <x v="3"/>
    <x v="1621"/>
    <x v="1"/>
    <x v="2"/>
    <x v="1612"/>
    <n v="55.44"/>
    <n v="11"/>
    <n v="0.2"/>
    <n v="18.017999999999997"/>
  </r>
  <r>
    <x v="4054"/>
    <s v="CA-2014-122931"/>
    <d v="2014-09-29T00:00:00"/>
    <n v="2014"/>
    <s v="September"/>
    <n v="29"/>
    <x v="1"/>
    <x v="416"/>
    <x v="416"/>
    <x v="1"/>
    <s v="United States"/>
    <s v="Philadelphia"/>
    <s v="Pennsylvania"/>
    <n v="19134"/>
    <x v="3"/>
    <x v="1221"/>
    <x v="1"/>
    <x v="10"/>
    <x v="1205"/>
    <n v="20.928000000000001"/>
    <n v="4"/>
    <n v="0.2"/>
    <n v="6.8015999999999996"/>
  </r>
  <r>
    <x v="4055"/>
    <s v="CA-2014-122931"/>
    <d v="2014-09-29T00:00:00"/>
    <n v="2014"/>
    <s v="September"/>
    <n v="29"/>
    <x v="1"/>
    <x v="416"/>
    <x v="416"/>
    <x v="1"/>
    <s v="United States"/>
    <s v="Philadelphia"/>
    <s v="Pennsylvania"/>
    <n v="19134"/>
    <x v="3"/>
    <x v="458"/>
    <x v="1"/>
    <x v="4"/>
    <x v="459"/>
    <n v="1801.6320000000001"/>
    <n v="6"/>
    <n v="0.2"/>
    <n v="-337.80600000000004"/>
  </r>
  <r>
    <x v="4056"/>
    <s v="CA-2014-122931"/>
    <d v="2014-09-29T00:00:00"/>
    <n v="2014"/>
    <s v="September"/>
    <n v="29"/>
    <x v="1"/>
    <x v="416"/>
    <x v="416"/>
    <x v="1"/>
    <s v="United States"/>
    <s v="Philadelphia"/>
    <s v="Pennsylvania"/>
    <n v="19134"/>
    <x v="3"/>
    <x v="823"/>
    <x v="0"/>
    <x v="3"/>
    <x v="819"/>
    <n v="67.175999999999988"/>
    <n v="1"/>
    <n v="0.4"/>
    <n v="-20.152800000000006"/>
  </r>
  <r>
    <x v="4057"/>
    <s v="CA-2014-163034"/>
    <d v="2014-11-24T00:00:00"/>
    <n v="2014"/>
    <s v="November"/>
    <n v="24"/>
    <x v="1"/>
    <x v="213"/>
    <x v="213"/>
    <x v="0"/>
    <s v="United States"/>
    <s v="Chicago"/>
    <s v="Illinois"/>
    <n v="60610"/>
    <x v="2"/>
    <x v="765"/>
    <x v="1"/>
    <x v="4"/>
    <x v="764"/>
    <n v="646.20000000000005"/>
    <n v="5"/>
    <n v="0.2"/>
    <n v="-8.0774999999999864"/>
  </r>
  <r>
    <x v="4058"/>
    <s v="CA-2015-124058"/>
    <d v="2015-11-20T00:00:00"/>
    <n v="2015"/>
    <s v="November"/>
    <n v="20"/>
    <x v="1"/>
    <x v="62"/>
    <x v="62"/>
    <x v="0"/>
    <s v="United States"/>
    <s v="Oakland"/>
    <s v="California"/>
    <n v="94601"/>
    <x v="1"/>
    <x v="714"/>
    <x v="2"/>
    <x v="7"/>
    <x v="713"/>
    <n v="72.744000000000014"/>
    <n v="7"/>
    <n v="0.2"/>
    <n v="-15.458100000000007"/>
  </r>
  <r>
    <x v="4059"/>
    <s v="CA-2015-124058"/>
    <d v="2015-11-20T00:00:00"/>
    <n v="2015"/>
    <s v="November"/>
    <n v="20"/>
    <x v="1"/>
    <x v="62"/>
    <x v="62"/>
    <x v="0"/>
    <s v="United States"/>
    <s v="Oakland"/>
    <s v="California"/>
    <n v="94601"/>
    <x v="1"/>
    <x v="467"/>
    <x v="0"/>
    <x v="1"/>
    <x v="468"/>
    <n v="572.16000000000008"/>
    <n v="3"/>
    <n v="0.2"/>
    <n v="35.759999999999962"/>
  </r>
  <r>
    <x v="4060"/>
    <s v="CA-2016-129196"/>
    <d v="2016-11-01T00:00:00"/>
    <n v="2016"/>
    <s v="November"/>
    <n v="1"/>
    <x v="1"/>
    <x v="190"/>
    <x v="190"/>
    <x v="0"/>
    <s v="United States"/>
    <s v="Chicago"/>
    <s v="Illinois"/>
    <n v="60610"/>
    <x v="2"/>
    <x v="721"/>
    <x v="2"/>
    <x v="11"/>
    <x v="720"/>
    <n v="68.111999999999995"/>
    <n v="3"/>
    <n v="0.2"/>
    <n v="17.879399999999997"/>
  </r>
  <r>
    <x v="4061"/>
    <s v="US-2015-138716"/>
    <d v="2015-09-17T00:00:00"/>
    <n v="2015"/>
    <s v="September"/>
    <n v="17"/>
    <x v="2"/>
    <x v="688"/>
    <x v="688"/>
    <x v="1"/>
    <s v="United States"/>
    <s v="Seattle"/>
    <s v="Washington"/>
    <n v="98105"/>
    <x v="1"/>
    <x v="1124"/>
    <x v="1"/>
    <x v="8"/>
    <x v="1112"/>
    <n v="25.031999999999996"/>
    <n v="3"/>
    <n v="0.2"/>
    <n v="7.822499999999998"/>
  </r>
  <r>
    <x v="4062"/>
    <s v="US-2016-122182"/>
    <d v="2016-03-10T00:00:00"/>
    <n v="2016"/>
    <s v="Maret"/>
    <n v="10"/>
    <x v="1"/>
    <x v="420"/>
    <x v="420"/>
    <x v="0"/>
    <s v="United States"/>
    <s v="Philadelphia"/>
    <s v="Pennsylvania"/>
    <n v="19143"/>
    <x v="3"/>
    <x v="1233"/>
    <x v="2"/>
    <x v="11"/>
    <x v="1216"/>
    <n v="39.992000000000004"/>
    <n v="1"/>
    <n v="0.2"/>
    <n v="7.4984999999999964"/>
  </r>
  <r>
    <x v="4063"/>
    <s v="US-2014-130358"/>
    <d v="2014-06-23T00:00:00"/>
    <n v="2014"/>
    <s v="Juni"/>
    <n v="23"/>
    <x v="2"/>
    <x v="658"/>
    <x v="658"/>
    <x v="0"/>
    <s v="United States"/>
    <s v="Concord"/>
    <s v="North Carolina"/>
    <n v="28027"/>
    <x v="0"/>
    <x v="1622"/>
    <x v="1"/>
    <x v="6"/>
    <x v="1050"/>
    <n v="20.015999999999998"/>
    <n v="9"/>
    <n v="0.2"/>
    <n v="1.7514000000000003"/>
  </r>
  <r>
    <x v="4064"/>
    <s v="US-2014-130358"/>
    <d v="2014-06-23T00:00:00"/>
    <n v="2014"/>
    <s v="Juni"/>
    <n v="23"/>
    <x v="2"/>
    <x v="658"/>
    <x v="658"/>
    <x v="0"/>
    <s v="United States"/>
    <s v="Concord"/>
    <s v="North Carolina"/>
    <n v="28027"/>
    <x v="0"/>
    <x v="1562"/>
    <x v="1"/>
    <x v="14"/>
    <x v="1553"/>
    <n v="3.1040000000000001"/>
    <n v="1"/>
    <n v="0.2"/>
    <n v="0.34919999999999951"/>
  </r>
  <r>
    <x v="4065"/>
    <s v="CA-2014-102673"/>
    <d v="2014-11-01T00:00:00"/>
    <n v="2014"/>
    <s v="November"/>
    <n v="1"/>
    <x v="1"/>
    <x v="175"/>
    <x v="175"/>
    <x v="1"/>
    <s v="United States"/>
    <s v="Charlotte"/>
    <s v="North Carolina"/>
    <n v="28205"/>
    <x v="0"/>
    <x v="1014"/>
    <x v="1"/>
    <x v="13"/>
    <x v="128"/>
    <n v="7.52"/>
    <n v="5"/>
    <n v="0.2"/>
    <n v="1.4099999999999997"/>
  </r>
  <r>
    <x v="4066"/>
    <s v="CA-2014-102673"/>
    <d v="2014-11-01T00:00:00"/>
    <n v="2014"/>
    <s v="November"/>
    <n v="1"/>
    <x v="1"/>
    <x v="175"/>
    <x v="175"/>
    <x v="1"/>
    <s v="United States"/>
    <s v="Charlotte"/>
    <s v="North Carolina"/>
    <n v="28205"/>
    <x v="0"/>
    <x v="1005"/>
    <x v="1"/>
    <x v="6"/>
    <x v="997"/>
    <n v="10.272000000000002"/>
    <n v="3"/>
    <n v="0.2"/>
    <n v="0.89880000000000004"/>
  </r>
  <r>
    <x v="4067"/>
    <s v="CA-2014-102673"/>
    <d v="2014-11-01T00:00:00"/>
    <n v="2014"/>
    <s v="November"/>
    <n v="1"/>
    <x v="1"/>
    <x v="175"/>
    <x v="175"/>
    <x v="1"/>
    <s v="United States"/>
    <s v="Charlotte"/>
    <s v="North Carolina"/>
    <n v="28205"/>
    <x v="0"/>
    <x v="1140"/>
    <x v="1"/>
    <x v="2"/>
    <x v="1128"/>
    <n v="47.808000000000007"/>
    <n v="12"/>
    <n v="0.2"/>
    <n v="15.537599999999998"/>
  </r>
  <r>
    <x v="4068"/>
    <s v="CA-2014-102673"/>
    <d v="2014-11-01T00:00:00"/>
    <n v="2014"/>
    <s v="November"/>
    <n v="1"/>
    <x v="1"/>
    <x v="175"/>
    <x v="175"/>
    <x v="1"/>
    <s v="United States"/>
    <s v="Charlotte"/>
    <s v="North Carolina"/>
    <n v="28205"/>
    <x v="0"/>
    <x v="1623"/>
    <x v="2"/>
    <x v="7"/>
    <x v="1613"/>
    <n v="978.83999999999992"/>
    <n v="9"/>
    <n v="0.2"/>
    <n v="110.1194999999999"/>
  </r>
  <r>
    <x v="4069"/>
    <s v="CA-2016-145303"/>
    <d v="2016-08-28T00:00:00"/>
    <n v="2016"/>
    <s v="Agustus"/>
    <n v="28"/>
    <x v="2"/>
    <x v="599"/>
    <x v="599"/>
    <x v="0"/>
    <s v="United States"/>
    <s v="Dallas"/>
    <s v="Texas"/>
    <n v="75081"/>
    <x v="2"/>
    <x v="347"/>
    <x v="1"/>
    <x v="8"/>
    <x v="347"/>
    <n v="13.139999999999997"/>
    <n v="9"/>
    <n v="0.8"/>
    <n v="-21.681000000000004"/>
  </r>
  <r>
    <x v="4070"/>
    <s v="CA-2016-145303"/>
    <d v="2016-08-28T00:00:00"/>
    <n v="2016"/>
    <s v="Agustus"/>
    <n v="28"/>
    <x v="2"/>
    <x v="599"/>
    <x v="599"/>
    <x v="0"/>
    <s v="United States"/>
    <s v="Dallas"/>
    <s v="Texas"/>
    <n v="75081"/>
    <x v="2"/>
    <x v="1095"/>
    <x v="1"/>
    <x v="8"/>
    <x v="1085"/>
    <n v="10.023999999999997"/>
    <n v="4"/>
    <n v="0.8"/>
    <n v="-16.539600000000007"/>
  </r>
  <r>
    <x v="4071"/>
    <s v="CA-2016-145303"/>
    <d v="2016-08-28T00:00:00"/>
    <n v="2016"/>
    <s v="Agustus"/>
    <n v="28"/>
    <x v="2"/>
    <x v="599"/>
    <x v="599"/>
    <x v="0"/>
    <s v="United States"/>
    <s v="Dallas"/>
    <s v="Texas"/>
    <n v="75081"/>
    <x v="2"/>
    <x v="1121"/>
    <x v="0"/>
    <x v="0"/>
    <x v="1109"/>
    <n v="156.37279999999998"/>
    <n v="2"/>
    <n v="0.32"/>
    <n v="-52.890800000000027"/>
  </r>
  <r>
    <x v="4072"/>
    <s v="CA-2015-156104"/>
    <d v="2015-12-06T00:00:00"/>
    <n v="2015"/>
    <s v="Desember"/>
    <n v="6"/>
    <x v="0"/>
    <x v="472"/>
    <x v="472"/>
    <x v="2"/>
    <s v="United States"/>
    <s v="Indianapolis"/>
    <s v="Indiana"/>
    <n v="46203"/>
    <x v="2"/>
    <x v="615"/>
    <x v="2"/>
    <x v="16"/>
    <x v="615"/>
    <n v="999.98"/>
    <n v="2"/>
    <n v="0"/>
    <n v="449.99099999999999"/>
  </r>
  <r>
    <x v="4073"/>
    <s v="US-2015-164308"/>
    <d v="2015-09-24T00:00:00"/>
    <n v="2015"/>
    <s v="September"/>
    <n v="24"/>
    <x v="2"/>
    <x v="649"/>
    <x v="649"/>
    <x v="2"/>
    <s v="United States"/>
    <s v="Broken Arrow"/>
    <s v="Oklahoma"/>
    <n v="74012"/>
    <x v="2"/>
    <x v="1546"/>
    <x v="2"/>
    <x v="7"/>
    <x v="1534"/>
    <n v="821.94"/>
    <n v="6"/>
    <n v="0"/>
    <n v="213.70440000000002"/>
  </r>
  <r>
    <x v="4074"/>
    <s v="CA-2017-108112"/>
    <d v="2017-11-15T00:00:00"/>
    <n v="2017"/>
    <s v="November"/>
    <n v="15"/>
    <x v="1"/>
    <x v="729"/>
    <x v="729"/>
    <x v="0"/>
    <s v="United States"/>
    <s v="Miramar"/>
    <s v="Florida"/>
    <n v="33023"/>
    <x v="0"/>
    <x v="568"/>
    <x v="0"/>
    <x v="5"/>
    <x v="568"/>
    <n v="220.06399999999999"/>
    <n v="4"/>
    <n v="0.2"/>
    <n v="55.016000000000012"/>
  </r>
  <r>
    <x v="4075"/>
    <s v="CA-2017-108112"/>
    <d v="2017-11-15T00:00:00"/>
    <n v="2017"/>
    <s v="November"/>
    <n v="15"/>
    <x v="1"/>
    <x v="729"/>
    <x v="729"/>
    <x v="0"/>
    <s v="United States"/>
    <s v="Miramar"/>
    <s v="Florida"/>
    <n v="33023"/>
    <x v="0"/>
    <x v="1060"/>
    <x v="0"/>
    <x v="5"/>
    <x v="1049"/>
    <n v="339.13600000000002"/>
    <n v="4"/>
    <n v="0.2"/>
    <n v="0"/>
  </r>
  <r>
    <x v="4076"/>
    <s v="CA-2015-100685"/>
    <d v="2015-12-19T00:00:00"/>
    <n v="2015"/>
    <s v="Desember"/>
    <n v="19"/>
    <x v="0"/>
    <x v="416"/>
    <x v="416"/>
    <x v="1"/>
    <s v="United States"/>
    <s v="Omaha"/>
    <s v="Nebraska"/>
    <n v="68104"/>
    <x v="2"/>
    <x v="653"/>
    <x v="1"/>
    <x v="8"/>
    <x v="653"/>
    <n v="7.04"/>
    <n v="2"/>
    <n v="0"/>
    <n v="3.3087999999999997"/>
  </r>
  <r>
    <x v="4077"/>
    <s v="CA-2015-100685"/>
    <d v="2015-12-19T00:00:00"/>
    <n v="2015"/>
    <s v="Desember"/>
    <n v="19"/>
    <x v="0"/>
    <x v="416"/>
    <x v="416"/>
    <x v="1"/>
    <s v="United States"/>
    <s v="Omaha"/>
    <s v="Nebraska"/>
    <n v="68104"/>
    <x v="2"/>
    <x v="242"/>
    <x v="1"/>
    <x v="13"/>
    <x v="243"/>
    <n v="5.04"/>
    <n v="4"/>
    <n v="0"/>
    <n v="0.2016"/>
  </r>
  <r>
    <x v="4078"/>
    <s v="CA-2015-100685"/>
    <d v="2015-12-19T00:00:00"/>
    <n v="2015"/>
    <s v="Desember"/>
    <n v="19"/>
    <x v="0"/>
    <x v="416"/>
    <x v="416"/>
    <x v="1"/>
    <s v="United States"/>
    <s v="Omaha"/>
    <s v="Nebraska"/>
    <n v="68104"/>
    <x v="2"/>
    <x v="968"/>
    <x v="1"/>
    <x v="10"/>
    <x v="961"/>
    <n v="116.28"/>
    <n v="3"/>
    <n v="0"/>
    <n v="56.977199999999996"/>
  </r>
  <r>
    <x v="4079"/>
    <s v="CA-2015-165414"/>
    <d v="2015-12-21T00:00:00"/>
    <n v="2015"/>
    <s v="Desember"/>
    <n v="21"/>
    <x v="2"/>
    <x v="201"/>
    <x v="201"/>
    <x v="0"/>
    <s v="United States"/>
    <s v="Jacksonville"/>
    <s v="North Carolina"/>
    <n v="28540"/>
    <x v="0"/>
    <x v="125"/>
    <x v="2"/>
    <x v="7"/>
    <x v="126"/>
    <n v="47.975999999999999"/>
    <n v="3"/>
    <n v="0.2"/>
    <n v="4.7976000000000028"/>
  </r>
  <r>
    <x v="4080"/>
    <s v="CA-2016-140417"/>
    <d v="2016-09-25T00:00:00"/>
    <n v="2016"/>
    <s v="September"/>
    <n v="25"/>
    <x v="1"/>
    <x v="722"/>
    <x v="722"/>
    <x v="1"/>
    <s v="United States"/>
    <s v="Tigard"/>
    <s v="Oregon"/>
    <n v="97224"/>
    <x v="1"/>
    <x v="1305"/>
    <x v="1"/>
    <x v="10"/>
    <x v="1290"/>
    <n v="60.048000000000002"/>
    <n v="9"/>
    <n v="0.2"/>
    <n v="22.518000000000001"/>
  </r>
  <r>
    <x v="4081"/>
    <s v="CA-2016-140417"/>
    <d v="2016-09-25T00:00:00"/>
    <n v="2016"/>
    <s v="September"/>
    <n v="25"/>
    <x v="1"/>
    <x v="722"/>
    <x v="722"/>
    <x v="1"/>
    <s v="United States"/>
    <s v="Tigard"/>
    <s v="Oregon"/>
    <n v="97224"/>
    <x v="1"/>
    <x v="1595"/>
    <x v="1"/>
    <x v="8"/>
    <x v="1587"/>
    <n v="5.0220000000000002"/>
    <n v="1"/>
    <n v="0.7"/>
    <n v="-3.5153999999999996"/>
  </r>
  <r>
    <x v="4082"/>
    <s v="US-2017-151316"/>
    <d v="2017-06-24T00:00:00"/>
    <n v="2017"/>
    <s v="Juni"/>
    <n v="24"/>
    <x v="1"/>
    <x v="637"/>
    <x v="637"/>
    <x v="1"/>
    <s v="United States"/>
    <s v="Decatur"/>
    <s v="Illinois"/>
    <n v="62521"/>
    <x v="2"/>
    <x v="569"/>
    <x v="1"/>
    <x v="8"/>
    <x v="569"/>
    <n v="182.99399999999997"/>
    <n v="3"/>
    <n v="0.8"/>
    <n v="-320.23950000000013"/>
  </r>
  <r>
    <x v="4083"/>
    <s v="US-2017-151316"/>
    <d v="2017-06-24T00:00:00"/>
    <n v="2017"/>
    <s v="Juni"/>
    <n v="24"/>
    <x v="1"/>
    <x v="637"/>
    <x v="637"/>
    <x v="1"/>
    <s v="United States"/>
    <s v="Decatur"/>
    <s v="Illinois"/>
    <n v="62521"/>
    <x v="2"/>
    <x v="1450"/>
    <x v="1"/>
    <x v="10"/>
    <x v="1437"/>
    <n v="10.272000000000002"/>
    <n v="3"/>
    <n v="0.2"/>
    <n v="3.2099999999999982"/>
  </r>
  <r>
    <x v="4084"/>
    <s v="CA-2017-163692"/>
    <d v="2017-09-07T00:00:00"/>
    <n v="2017"/>
    <s v="September"/>
    <n v="7"/>
    <x v="2"/>
    <x v="656"/>
    <x v="656"/>
    <x v="2"/>
    <s v="United States"/>
    <s v="Phoenix"/>
    <s v="Arizona"/>
    <n v="85023"/>
    <x v="1"/>
    <x v="44"/>
    <x v="1"/>
    <x v="8"/>
    <x v="44"/>
    <n v="7.857000000000002"/>
    <n v="3"/>
    <n v="0.7"/>
    <n v="-6.0236999999999998"/>
  </r>
  <r>
    <x v="4085"/>
    <s v="CA-2016-111913"/>
    <d v="2016-08-04T00:00:00"/>
    <n v="2016"/>
    <s v="Agustus"/>
    <n v="4"/>
    <x v="0"/>
    <x v="18"/>
    <x v="18"/>
    <x v="1"/>
    <s v="United States"/>
    <s v="Sacramento"/>
    <s v="California"/>
    <n v="95823"/>
    <x v="1"/>
    <x v="7"/>
    <x v="2"/>
    <x v="7"/>
    <x v="7"/>
    <n v="302.38400000000001"/>
    <n v="2"/>
    <n v="0.2"/>
    <n v="30.238400000000013"/>
  </r>
  <r>
    <x v="4086"/>
    <s v="CA-2016-111913"/>
    <d v="2016-08-04T00:00:00"/>
    <n v="2016"/>
    <s v="Agustus"/>
    <n v="4"/>
    <x v="0"/>
    <x v="18"/>
    <x v="18"/>
    <x v="1"/>
    <s v="United States"/>
    <s v="Sacramento"/>
    <s v="California"/>
    <n v="95823"/>
    <x v="1"/>
    <x v="44"/>
    <x v="1"/>
    <x v="8"/>
    <x v="44"/>
    <n v="20.952000000000002"/>
    <n v="3"/>
    <n v="0.2"/>
    <n v="7.0712999999999981"/>
  </r>
  <r>
    <x v="4087"/>
    <s v="CA-2016-111913"/>
    <d v="2016-08-04T00:00:00"/>
    <n v="2016"/>
    <s v="Agustus"/>
    <n v="4"/>
    <x v="0"/>
    <x v="18"/>
    <x v="18"/>
    <x v="1"/>
    <s v="United States"/>
    <s v="Sacramento"/>
    <s v="California"/>
    <n v="95823"/>
    <x v="1"/>
    <x v="185"/>
    <x v="1"/>
    <x v="8"/>
    <x v="186"/>
    <n v="11.784000000000001"/>
    <n v="3"/>
    <n v="0.2"/>
    <n v="3.9770999999999996"/>
  </r>
  <r>
    <x v="4088"/>
    <s v="US-2014-156559"/>
    <d v="2014-08-19T00:00:00"/>
    <n v="2014"/>
    <s v="Agustus"/>
    <n v="19"/>
    <x v="1"/>
    <x v="23"/>
    <x v="23"/>
    <x v="0"/>
    <s v="United States"/>
    <s v="Jonesboro"/>
    <s v="Arkansas"/>
    <n v="72401"/>
    <x v="0"/>
    <x v="1624"/>
    <x v="0"/>
    <x v="0"/>
    <x v="1614"/>
    <n v="638.82000000000005"/>
    <n v="9"/>
    <n v="0"/>
    <n v="172.48140000000001"/>
  </r>
  <r>
    <x v="4089"/>
    <s v="CA-2016-161473"/>
    <d v="2016-04-01T00:00:00"/>
    <n v="2016"/>
    <s v="April"/>
    <n v="1"/>
    <x v="1"/>
    <x v="533"/>
    <x v="533"/>
    <x v="1"/>
    <s v="United States"/>
    <s v="New York City"/>
    <s v="New York"/>
    <n v="10035"/>
    <x v="3"/>
    <x v="488"/>
    <x v="1"/>
    <x v="2"/>
    <x v="488"/>
    <n v="20.7"/>
    <n v="2"/>
    <n v="0"/>
    <n v="9.9359999999999999"/>
  </r>
  <r>
    <x v="4090"/>
    <s v="CA-2016-161473"/>
    <d v="2016-04-01T00:00:00"/>
    <n v="2016"/>
    <s v="April"/>
    <n v="1"/>
    <x v="1"/>
    <x v="533"/>
    <x v="533"/>
    <x v="1"/>
    <s v="United States"/>
    <s v="New York City"/>
    <s v="New York"/>
    <n v="10035"/>
    <x v="3"/>
    <x v="503"/>
    <x v="1"/>
    <x v="14"/>
    <x v="503"/>
    <n v="10.95"/>
    <n v="3"/>
    <n v="0"/>
    <n v="3.2849999999999993"/>
  </r>
  <r>
    <x v="4091"/>
    <s v="CA-2016-161473"/>
    <d v="2016-04-01T00:00:00"/>
    <n v="2016"/>
    <s v="April"/>
    <n v="1"/>
    <x v="1"/>
    <x v="533"/>
    <x v="533"/>
    <x v="1"/>
    <s v="United States"/>
    <s v="New York City"/>
    <s v="New York"/>
    <n v="10035"/>
    <x v="3"/>
    <x v="570"/>
    <x v="1"/>
    <x v="8"/>
    <x v="570"/>
    <n v="14.352000000000002"/>
    <n v="3"/>
    <n v="0.2"/>
    <n v="4.6643999999999988"/>
  </r>
  <r>
    <x v="4092"/>
    <s v="CA-2017-166576"/>
    <d v="2017-05-16T00:00:00"/>
    <n v="2017"/>
    <s v="Mei"/>
    <n v="16"/>
    <x v="2"/>
    <x v="622"/>
    <x v="622"/>
    <x v="0"/>
    <s v="United States"/>
    <s v="Akron"/>
    <s v="Ohio"/>
    <n v="44312"/>
    <x v="3"/>
    <x v="942"/>
    <x v="1"/>
    <x v="4"/>
    <x v="935"/>
    <n v="221.024"/>
    <n v="2"/>
    <n v="0.2"/>
    <n v="-55.256"/>
  </r>
  <r>
    <x v="4093"/>
    <s v="CA-2015-102491"/>
    <d v="2015-08-24T00:00:00"/>
    <n v="2015"/>
    <s v="Agustus"/>
    <n v="24"/>
    <x v="1"/>
    <x v="147"/>
    <x v="147"/>
    <x v="0"/>
    <s v="United States"/>
    <s v="Florence"/>
    <s v="Kentucky"/>
    <n v="41042"/>
    <x v="0"/>
    <x v="200"/>
    <x v="2"/>
    <x v="15"/>
    <x v="201"/>
    <n v="3080"/>
    <n v="7"/>
    <n v="0"/>
    <n v="1416.7999999999997"/>
  </r>
  <r>
    <x v="4094"/>
    <s v="CA-2015-102491"/>
    <d v="2015-08-24T00:00:00"/>
    <n v="2015"/>
    <s v="Agustus"/>
    <n v="24"/>
    <x v="1"/>
    <x v="147"/>
    <x v="147"/>
    <x v="0"/>
    <s v="United States"/>
    <s v="Florence"/>
    <s v="Kentucky"/>
    <n v="41042"/>
    <x v="0"/>
    <x v="1235"/>
    <x v="2"/>
    <x v="11"/>
    <x v="1218"/>
    <n v="79.959999999999994"/>
    <n v="4"/>
    <n v="0"/>
    <n v="18.390799999999999"/>
  </r>
  <r>
    <x v="4095"/>
    <s v="CA-2015-102491"/>
    <d v="2015-08-24T00:00:00"/>
    <n v="2015"/>
    <s v="Agustus"/>
    <n v="24"/>
    <x v="1"/>
    <x v="147"/>
    <x v="147"/>
    <x v="0"/>
    <s v="United States"/>
    <s v="Florence"/>
    <s v="Kentucky"/>
    <n v="41042"/>
    <x v="0"/>
    <x v="1602"/>
    <x v="2"/>
    <x v="7"/>
    <x v="1594"/>
    <n v="587.97"/>
    <n v="3"/>
    <n v="0"/>
    <n v="170.51129999999998"/>
  </r>
  <r>
    <x v="4096"/>
    <s v="CA-2014-116904"/>
    <d v="2014-09-23T00:00:00"/>
    <n v="2014"/>
    <s v="September"/>
    <n v="23"/>
    <x v="1"/>
    <x v="183"/>
    <x v="183"/>
    <x v="0"/>
    <s v="United States"/>
    <s v="Minneapolis"/>
    <s v="Minnesota"/>
    <n v="55407"/>
    <x v="2"/>
    <x v="974"/>
    <x v="1"/>
    <x v="10"/>
    <x v="968"/>
    <n v="32.400000000000006"/>
    <n v="5"/>
    <n v="0"/>
    <n v="15.552000000000001"/>
  </r>
  <r>
    <x v="4097"/>
    <s v="CA-2014-116904"/>
    <d v="2014-09-23T00:00:00"/>
    <n v="2014"/>
    <s v="September"/>
    <n v="23"/>
    <x v="1"/>
    <x v="183"/>
    <x v="183"/>
    <x v="0"/>
    <s v="United States"/>
    <s v="Minneapolis"/>
    <s v="Minnesota"/>
    <n v="55407"/>
    <x v="2"/>
    <x v="459"/>
    <x v="1"/>
    <x v="4"/>
    <x v="460"/>
    <n v="404.90000000000003"/>
    <n v="5"/>
    <n v="0"/>
    <n v="16.195999999999984"/>
  </r>
  <r>
    <x v="4098"/>
    <s v="CA-2014-116904"/>
    <d v="2014-09-23T00:00:00"/>
    <n v="2014"/>
    <s v="September"/>
    <n v="23"/>
    <x v="1"/>
    <x v="183"/>
    <x v="183"/>
    <x v="0"/>
    <s v="United States"/>
    <s v="Minneapolis"/>
    <s v="Minnesota"/>
    <n v="55407"/>
    <x v="2"/>
    <x v="1625"/>
    <x v="1"/>
    <x v="8"/>
    <x v="1615"/>
    <n v="9449.9500000000007"/>
    <n v="5"/>
    <n v="0"/>
    <n v="4630.4755000000005"/>
  </r>
  <r>
    <x v="4099"/>
    <s v="CA-2014-116904"/>
    <d v="2014-09-23T00:00:00"/>
    <n v="2014"/>
    <s v="September"/>
    <n v="23"/>
    <x v="1"/>
    <x v="183"/>
    <x v="183"/>
    <x v="0"/>
    <s v="United States"/>
    <s v="Minneapolis"/>
    <s v="Minnesota"/>
    <n v="55407"/>
    <x v="2"/>
    <x v="625"/>
    <x v="1"/>
    <x v="8"/>
    <x v="625"/>
    <n v="12.94"/>
    <n v="2"/>
    <n v="0"/>
    <n v="6.47"/>
  </r>
  <r>
    <x v="4100"/>
    <s v="US-2017-102288"/>
    <d v="2017-06-19T00:00:00"/>
    <n v="2017"/>
    <s v="Juni"/>
    <n v="19"/>
    <x v="1"/>
    <x v="233"/>
    <x v="233"/>
    <x v="0"/>
    <s v="United States"/>
    <s v="Houston"/>
    <s v="Texas"/>
    <n v="77095"/>
    <x v="2"/>
    <x v="1626"/>
    <x v="1"/>
    <x v="9"/>
    <x v="1616"/>
    <n v="2.2639999999999993"/>
    <n v="1"/>
    <n v="0.8"/>
    <n v="-5.2072000000000012"/>
  </r>
  <r>
    <x v="4101"/>
    <s v="US-2017-102288"/>
    <d v="2017-06-19T00:00:00"/>
    <n v="2017"/>
    <s v="Juni"/>
    <n v="19"/>
    <x v="1"/>
    <x v="233"/>
    <x v="233"/>
    <x v="0"/>
    <s v="United States"/>
    <s v="Houston"/>
    <s v="Texas"/>
    <n v="77095"/>
    <x v="2"/>
    <x v="1108"/>
    <x v="1"/>
    <x v="9"/>
    <x v="1097"/>
    <n v="0.44399999999999995"/>
    <n v="1"/>
    <n v="0.8"/>
    <n v="-1.1100000000000003"/>
  </r>
  <r>
    <x v="4102"/>
    <s v="US-2017-102288"/>
    <d v="2017-06-19T00:00:00"/>
    <n v="2017"/>
    <s v="Juni"/>
    <n v="19"/>
    <x v="1"/>
    <x v="233"/>
    <x v="233"/>
    <x v="0"/>
    <s v="United States"/>
    <s v="Houston"/>
    <s v="Texas"/>
    <n v="77095"/>
    <x v="2"/>
    <x v="1264"/>
    <x v="1"/>
    <x v="10"/>
    <x v="1248"/>
    <n v="146.17600000000002"/>
    <n v="8"/>
    <n v="0.2"/>
    <n v="47.50719999999999"/>
  </r>
  <r>
    <x v="4103"/>
    <s v="CA-2017-137456"/>
    <d v="2017-12-21T00:00:00"/>
    <n v="2017"/>
    <s v="Desember"/>
    <n v="21"/>
    <x v="3"/>
    <x v="46"/>
    <x v="46"/>
    <x v="2"/>
    <s v="United States"/>
    <s v="Fremont"/>
    <s v="Nebraska"/>
    <n v="68025"/>
    <x v="2"/>
    <x v="740"/>
    <x v="0"/>
    <x v="5"/>
    <x v="222"/>
    <n v="15.92"/>
    <n v="2"/>
    <n v="0"/>
    <n v="7.0048000000000012"/>
  </r>
  <r>
    <x v="4104"/>
    <s v="US-2017-155999"/>
    <d v="2017-08-07T00:00:00"/>
    <n v="2017"/>
    <s v="Agustus"/>
    <n v="7"/>
    <x v="1"/>
    <x v="271"/>
    <x v="271"/>
    <x v="0"/>
    <s v="United States"/>
    <s v="San Diego"/>
    <s v="California"/>
    <n v="92105"/>
    <x v="1"/>
    <x v="884"/>
    <x v="2"/>
    <x v="7"/>
    <x v="878"/>
    <n v="159.96000000000004"/>
    <n v="5"/>
    <n v="0.2"/>
    <n v="17.995499999999979"/>
  </r>
  <r>
    <x v="4105"/>
    <s v="US-2017-155999"/>
    <d v="2017-08-07T00:00:00"/>
    <n v="2017"/>
    <s v="Agustus"/>
    <n v="7"/>
    <x v="1"/>
    <x v="271"/>
    <x v="271"/>
    <x v="0"/>
    <s v="United States"/>
    <s v="San Diego"/>
    <s v="California"/>
    <n v="92105"/>
    <x v="1"/>
    <x v="480"/>
    <x v="1"/>
    <x v="8"/>
    <x v="481"/>
    <n v="13.76"/>
    <n v="2"/>
    <n v="0.2"/>
    <n v="4.6440000000000001"/>
  </r>
  <r>
    <x v="4106"/>
    <s v="US-2016-148334"/>
    <d v="2016-08-22T00:00:00"/>
    <n v="2016"/>
    <s v="Agustus"/>
    <n v="22"/>
    <x v="1"/>
    <x v="732"/>
    <x v="732"/>
    <x v="0"/>
    <s v="United States"/>
    <s v="Houston"/>
    <s v="Texas"/>
    <n v="77041"/>
    <x v="2"/>
    <x v="828"/>
    <x v="1"/>
    <x v="8"/>
    <x v="824"/>
    <n v="4.3119999999999985"/>
    <n v="2"/>
    <n v="0.8"/>
    <n v="-6.8992000000000022"/>
  </r>
  <r>
    <x v="4107"/>
    <s v="CA-2015-105599"/>
    <d v="2015-09-07T00:00:00"/>
    <n v="2015"/>
    <s v="September"/>
    <n v="7"/>
    <x v="3"/>
    <x v="507"/>
    <x v="507"/>
    <x v="0"/>
    <s v="United States"/>
    <s v="New York City"/>
    <s v="New York"/>
    <n v="10011"/>
    <x v="3"/>
    <x v="700"/>
    <x v="1"/>
    <x v="4"/>
    <x v="700"/>
    <n v="13.96"/>
    <n v="2"/>
    <n v="0"/>
    <n v="0.27919999999999945"/>
  </r>
  <r>
    <x v="4108"/>
    <s v="CA-2015-105599"/>
    <d v="2015-09-07T00:00:00"/>
    <n v="2015"/>
    <s v="September"/>
    <n v="7"/>
    <x v="3"/>
    <x v="507"/>
    <x v="507"/>
    <x v="0"/>
    <s v="United States"/>
    <s v="New York City"/>
    <s v="New York"/>
    <n v="10011"/>
    <x v="3"/>
    <x v="1479"/>
    <x v="0"/>
    <x v="3"/>
    <x v="1466"/>
    <n v="27.414000000000001"/>
    <n v="3"/>
    <n v="0.4"/>
    <n v="-14.163900000000005"/>
  </r>
  <r>
    <x v="4109"/>
    <s v="CA-2015-153717"/>
    <d v="2015-12-25T00:00:00"/>
    <n v="2015"/>
    <s v="Desember"/>
    <n v="25"/>
    <x v="1"/>
    <x v="393"/>
    <x v="393"/>
    <x v="1"/>
    <s v="United States"/>
    <s v="Detroit"/>
    <s v="Michigan"/>
    <n v="48227"/>
    <x v="2"/>
    <x v="687"/>
    <x v="2"/>
    <x v="7"/>
    <x v="687"/>
    <n v="73.98"/>
    <n v="2"/>
    <n v="0"/>
    <n v="19.974600000000002"/>
  </r>
  <r>
    <x v="4110"/>
    <s v="CA-2015-153717"/>
    <d v="2015-12-25T00:00:00"/>
    <n v="2015"/>
    <s v="Desember"/>
    <n v="25"/>
    <x v="1"/>
    <x v="393"/>
    <x v="393"/>
    <x v="1"/>
    <s v="United States"/>
    <s v="Detroit"/>
    <s v="Michigan"/>
    <n v="48227"/>
    <x v="2"/>
    <x v="1627"/>
    <x v="0"/>
    <x v="0"/>
    <x v="1617"/>
    <n v="160.97999999999999"/>
    <n v="1"/>
    <n v="0"/>
    <n v="20.927400000000006"/>
  </r>
  <r>
    <x v="4111"/>
    <s v="CA-2015-153717"/>
    <d v="2015-12-25T00:00:00"/>
    <n v="2015"/>
    <s v="Desember"/>
    <n v="25"/>
    <x v="1"/>
    <x v="393"/>
    <x v="393"/>
    <x v="1"/>
    <s v="United States"/>
    <s v="Detroit"/>
    <s v="Michigan"/>
    <n v="48227"/>
    <x v="2"/>
    <x v="1215"/>
    <x v="1"/>
    <x v="10"/>
    <x v="1199"/>
    <n v="17.34"/>
    <n v="3"/>
    <n v="0"/>
    <n v="8.4966000000000008"/>
  </r>
  <r>
    <x v="4112"/>
    <s v="CA-2015-153717"/>
    <d v="2015-12-25T00:00:00"/>
    <n v="2015"/>
    <s v="Desember"/>
    <n v="25"/>
    <x v="1"/>
    <x v="393"/>
    <x v="393"/>
    <x v="1"/>
    <s v="United States"/>
    <s v="Detroit"/>
    <s v="Michigan"/>
    <n v="48227"/>
    <x v="2"/>
    <x v="836"/>
    <x v="1"/>
    <x v="6"/>
    <x v="831"/>
    <n v="3.28"/>
    <n v="1"/>
    <n v="0"/>
    <n v="0.9511999999999996"/>
  </r>
  <r>
    <x v="4113"/>
    <s v="CA-2015-116687"/>
    <d v="2015-05-02T00:00:00"/>
    <n v="2015"/>
    <s v="Mei"/>
    <n v="2"/>
    <x v="1"/>
    <x v="544"/>
    <x v="544"/>
    <x v="1"/>
    <s v="United States"/>
    <s v="Houston"/>
    <s v="Texas"/>
    <n v="77095"/>
    <x v="2"/>
    <x v="1139"/>
    <x v="1"/>
    <x v="2"/>
    <x v="1127"/>
    <n v="8.8559999999999999"/>
    <n v="3"/>
    <n v="0.2"/>
    <n v="2.9888999999999997"/>
  </r>
  <r>
    <x v="4114"/>
    <s v="CA-2015-116687"/>
    <d v="2015-05-02T00:00:00"/>
    <n v="2015"/>
    <s v="Mei"/>
    <n v="2"/>
    <x v="1"/>
    <x v="544"/>
    <x v="544"/>
    <x v="1"/>
    <s v="United States"/>
    <s v="Houston"/>
    <s v="Texas"/>
    <n v="77095"/>
    <x v="2"/>
    <x v="984"/>
    <x v="2"/>
    <x v="7"/>
    <x v="977"/>
    <n v="158.376"/>
    <n v="3"/>
    <n v="0.2"/>
    <n v="13.857900000000008"/>
  </r>
  <r>
    <x v="4115"/>
    <s v="CA-2016-163573"/>
    <d v="2016-11-24T00:00:00"/>
    <n v="2016"/>
    <s v="November"/>
    <n v="24"/>
    <x v="2"/>
    <x v="549"/>
    <x v="549"/>
    <x v="0"/>
    <s v="United States"/>
    <s v="Seattle"/>
    <s v="Washington"/>
    <n v="98105"/>
    <x v="1"/>
    <x v="569"/>
    <x v="1"/>
    <x v="8"/>
    <x v="569"/>
    <n v="1219.96"/>
    <n v="5"/>
    <n v="0.2"/>
    <n v="381.23749999999995"/>
  </r>
  <r>
    <x v="4116"/>
    <s v="CA-2015-153416"/>
    <d v="2015-11-24T00:00:00"/>
    <n v="2015"/>
    <s v="November"/>
    <n v="24"/>
    <x v="1"/>
    <x v="358"/>
    <x v="358"/>
    <x v="0"/>
    <s v="United States"/>
    <s v="Los Angeles"/>
    <s v="California"/>
    <n v="90036"/>
    <x v="1"/>
    <x v="922"/>
    <x v="1"/>
    <x v="8"/>
    <x v="914"/>
    <n v="3.1680000000000001"/>
    <n v="2"/>
    <n v="0.2"/>
    <n v="0.99"/>
  </r>
  <r>
    <x v="4117"/>
    <s v="CA-2015-153416"/>
    <d v="2015-11-24T00:00:00"/>
    <n v="2015"/>
    <s v="November"/>
    <n v="24"/>
    <x v="1"/>
    <x v="358"/>
    <x v="358"/>
    <x v="0"/>
    <s v="United States"/>
    <s v="Los Angeles"/>
    <s v="California"/>
    <n v="90036"/>
    <x v="1"/>
    <x v="510"/>
    <x v="1"/>
    <x v="10"/>
    <x v="510"/>
    <n v="19.440000000000001"/>
    <n v="3"/>
    <n v="0"/>
    <n v="9.3312000000000008"/>
  </r>
  <r>
    <x v="4118"/>
    <s v="CA-2015-153416"/>
    <d v="2015-11-24T00:00:00"/>
    <n v="2015"/>
    <s v="November"/>
    <n v="24"/>
    <x v="1"/>
    <x v="358"/>
    <x v="358"/>
    <x v="0"/>
    <s v="United States"/>
    <s v="Los Angeles"/>
    <s v="California"/>
    <n v="90036"/>
    <x v="1"/>
    <x v="391"/>
    <x v="1"/>
    <x v="4"/>
    <x v="392"/>
    <n v="454.86"/>
    <n v="7"/>
    <n v="0"/>
    <n v="54.583200000000019"/>
  </r>
  <r>
    <x v="4119"/>
    <s v="CA-2015-153416"/>
    <d v="2015-11-24T00:00:00"/>
    <n v="2015"/>
    <s v="November"/>
    <n v="24"/>
    <x v="1"/>
    <x v="358"/>
    <x v="358"/>
    <x v="0"/>
    <s v="United States"/>
    <s v="Los Angeles"/>
    <s v="California"/>
    <n v="90036"/>
    <x v="1"/>
    <x v="276"/>
    <x v="1"/>
    <x v="8"/>
    <x v="276"/>
    <n v="91.391999999999996"/>
    <n v="8"/>
    <n v="0.2"/>
    <n v="29.702399999999997"/>
  </r>
  <r>
    <x v="4120"/>
    <s v="CA-2017-117394"/>
    <d v="2017-09-04T00:00:00"/>
    <n v="2017"/>
    <s v="September"/>
    <n v="4"/>
    <x v="1"/>
    <x v="462"/>
    <x v="462"/>
    <x v="0"/>
    <s v="United States"/>
    <s v="Philadelphia"/>
    <s v="Pennsylvania"/>
    <n v="19120"/>
    <x v="3"/>
    <x v="1628"/>
    <x v="2"/>
    <x v="11"/>
    <x v="1618"/>
    <n v="19.040000000000003"/>
    <n v="4"/>
    <n v="0.2"/>
    <n v="-1.4279999999999999"/>
  </r>
  <r>
    <x v="4121"/>
    <s v="CA-2017-133823"/>
    <d v="2017-05-11T00:00:00"/>
    <n v="2017"/>
    <s v="Mei"/>
    <n v="11"/>
    <x v="3"/>
    <x v="221"/>
    <x v="221"/>
    <x v="0"/>
    <s v="United States"/>
    <s v="Seattle"/>
    <s v="Washington"/>
    <n v="98103"/>
    <x v="1"/>
    <x v="910"/>
    <x v="1"/>
    <x v="10"/>
    <x v="902"/>
    <n v="37.44"/>
    <n v="6"/>
    <n v="0"/>
    <n v="16.847999999999999"/>
  </r>
  <r>
    <x v="4122"/>
    <s v="CA-2017-133823"/>
    <d v="2017-05-11T00:00:00"/>
    <n v="2017"/>
    <s v="Mei"/>
    <n v="11"/>
    <x v="3"/>
    <x v="221"/>
    <x v="221"/>
    <x v="0"/>
    <s v="United States"/>
    <s v="Seattle"/>
    <s v="Washington"/>
    <n v="98103"/>
    <x v="1"/>
    <x v="1351"/>
    <x v="1"/>
    <x v="2"/>
    <x v="1337"/>
    <n v="37.589999999999996"/>
    <n v="3"/>
    <n v="0"/>
    <n v="17.667299999999997"/>
  </r>
  <r>
    <x v="4123"/>
    <s v="CA-2017-133823"/>
    <d v="2017-05-11T00:00:00"/>
    <n v="2017"/>
    <s v="Mei"/>
    <n v="11"/>
    <x v="3"/>
    <x v="221"/>
    <x v="221"/>
    <x v="0"/>
    <s v="United States"/>
    <s v="Seattle"/>
    <s v="Washington"/>
    <n v="98103"/>
    <x v="1"/>
    <x v="1526"/>
    <x v="1"/>
    <x v="8"/>
    <x v="1513"/>
    <n v="26.032"/>
    <n v="2"/>
    <n v="0.2"/>
    <n v="9.4365999999999985"/>
  </r>
  <r>
    <x v="4124"/>
    <s v="CA-2014-127523"/>
    <d v="2014-05-11T00:00:00"/>
    <n v="2014"/>
    <s v="Mei"/>
    <n v="11"/>
    <x v="1"/>
    <x v="410"/>
    <x v="410"/>
    <x v="1"/>
    <s v="United States"/>
    <s v="Watertown"/>
    <s v="New York"/>
    <n v="13601"/>
    <x v="3"/>
    <x v="360"/>
    <x v="1"/>
    <x v="9"/>
    <x v="360"/>
    <n v="35.910000000000004"/>
    <n v="3"/>
    <n v="0"/>
    <n v="9.6956999999999987"/>
  </r>
  <r>
    <x v="4125"/>
    <s v="CA-2017-123239"/>
    <d v="2017-07-27T00:00:00"/>
    <n v="2017"/>
    <s v="Juli"/>
    <n v="27"/>
    <x v="0"/>
    <x v="207"/>
    <x v="207"/>
    <x v="0"/>
    <s v="United States"/>
    <s v="Jacksonville"/>
    <s v="Florida"/>
    <n v="32216"/>
    <x v="0"/>
    <x v="767"/>
    <x v="0"/>
    <x v="5"/>
    <x v="766"/>
    <n v="91.032000000000011"/>
    <n v="3"/>
    <n v="0.2"/>
    <n v="-2.2758000000000109"/>
  </r>
  <r>
    <x v="4126"/>
    <s v="CA-2017-156769"/>
    <d v="2017-05-06T00:00:00"/>
    <n v="2017"/>
    <s v="Mei"/>
    <n v="6"/>
    <x v="2"/>
    <x v="47"/>
    <x v="47"/>
    <x v="0"/>
    <s v="United States"/>
    <s v="Arlington"/>
    <s v="Virginia"/>
    <n v="22204"/>
    <x v="0"/>
    <x v="1583"/>
    <x v="1"/>
    <x v="6"/>
    <x v="1574"/>
    <n v="54.66"/>
    <n v="6"/>
    <n v="0"/>
    <n v="18.037799999999997"/>
  </r>
  <r>
    <x v="4127"/>
    <s v="CA-2014-127299"/>
    <d v="2014-09-19T00:00:00"/>
    <n v="2014"/>
    <s v="September"/>
    <n v="19"/>
    <x v="1"/>
    <x v="252"/>
    <x v="252"/>
    <x v="0"/>
    <s v="United States"/>
    <s v="Charlotte"/>
    <s v="North Carolina"/>
    <n v="28205"/>
    <x v="0"/>
    <x v="768"/>
    <x v="1"/>
    <x v="4"/>
    <x v="767"/>
    <n v="67.343999999999994"/>
    <n v="6"/>
    <n v="0.2"/>
    <n v="7.5761999999999894"/>
  </r>
  <r>
    <x v="4128"/>
    <s v="CA-2014-127299"/>
    <d v="2014-09-19T00:00:00"/>
    <n v="2014"/>
    <s v="September"/>
    <n v="19"/>
    <x v="1"/>
    <x v="252"/>
    <x v="252"/>
    <x v="0"/>
    <s v="United States"/>
    <s v="Charlotte"/>
    <s v="North Carolina"/>
    <n v="28205"/>
    <x v="0"/>
    <x v="1629"/>
    <x v="2"/>
    <x v="15"/>
    <x v="1619"/>
    <n v="2624.9850000000001"/>
    <n v="3"/>
    <n v="0.5"/>
    <n v="-944.99460000000045"/>
  </r>
  <r>
    <x v="4129"/>
    <s v="CA-2015-121272"/>
    <d v="2015-03-29T00:00:00"/>
    <n v="2015"/>
    <s v="Maret"/>
    <n v="29"/>
    <x v="1"/>
    <x v="157"/>
    <x v="157"/>
    <x v="0"/>
    <s v="United States"/>
    <s v="Seattle"/>
    <s v="Washington"/>
    <n v="98103"/>
    <x v="1"/>
    <x v="1549"/>
    <x v="1"/>
    <x v="9"/>
    <x v="1537"/>
    <n v="73.28"/>
    <n v="4"/>
    <n v="0"/>
    <n v="21.251199999999997"/>
  </r>
  <r>
    <x v="4130"/>
    <s v="CA-2014-115336"/>
    <d v="2014-11-18T00:00:00"/>
    <n v="2014"/>
    <s v="November"/>
    <n v="18"/>
    <x v="1"/>
    <x v="448"/>
    <x v="448"/>
    <x v="1"/>
    <s v="United States"/>
    <s v="Chicago"/>
    <s v="Illinois"/>
    <n v="60623"/>
    <x v="2"/>
    <x v="497"/>
    <x v="1"/>
    <x v="8"/>
    <x v="497"/>
    <n v="14.479999999999997"/>
    <n v="5"/>
    <n v="0.8"/>
    <n v="-23.89200000000001"/>
  </r>
  <r>
    <x v="4131"/>
    <s v="CA-2015-111703"/>
    <d v="2015-07-02T00:00:00"/>
    <n v="2015"/>
    <s v="Juli"/>
    <n v="2"/>
    <x v="1"/>
    <x v="41"/>
    <x v="41"/>
    <x v="0"/>
    <s v="United States"/>
    <s v="Hollywood"/>
    <s v="Florida"/>
    <n v="33021"/>
    <x v="0"/>
    <x v="811"/>
    <x v="1"/>
    <x v="10"/>
    <x v="33"/>
    <n v="11.952000000000002"/>
    <n v="3"/>
    <n v="0.2"/>
    <n v="4.0338000000000003"/>
  </r>
  <r>
    <x v="4132"/>
    <s v="CA-2015-111703"/>
    <d v="2015-07-02T00:00:00"/>
    <n v="2015"/>
    <s v="Juli"/>
    <n v="2"/>
    <x v="1"/>
    <x v="41"/>
    <x v="41"/>
    <x v="0"/>
    <s v="United States"/>
    <s v="Hollywood"/>
    <s v="Florida"/>
    <n v="33021"/>
    <x v="0"/>
    <x v="219"/>
    <x v="1"/>
    <x v="10"/>
    <x v="220"/>
    <n v="15.552000000000003"/>
    <n v="3"/>
    <n v="0.2"/>
    <n v="5.6375999999999999"/>
  </r>
  <r>
    <x v="4133"/>
    <s v="CA-2014-128839"/>
    <d v="2014-09-08T00:00:00"/>
    <n v="2014"/>
    <s v="September"/>
    <n v="8"/>
    <x v="1"/>
    <x v="74"/>
    <x v="74"/>
    <x v="0"/>
    <s v="United States"/>
    <s v="Chesapeake"/>
    <s v="Virginia"/>
    <n v="23320"/>
    <x v="0"/>
    <x v="659"/>
    <x v="1"/>
    <x v="13"/>
    <x v="659"/>
    <n v="45"/>
    <n v="9"/>
    <n v="0"/>
    <n v="21.599999999999998"/>
  </r>
  <r>
    <x v="4134"/>
    <s v="CA-2014-128839"/>
    <d v="2014-09-08T00:00:00"/>
    <n v="2014"/>
    <s v="September"/>
    <n v="8"/>
    <x v="1"/>
    <x v="74"/>
    <x v="74"/>
    <x v="0"/>
    <s v="United States"/>
    <s v="Chesapeake"/>
    <s v="Virginia"/>
    <n v="23320"/>
    <x v="0"/>
    <x v="380"/>
    <x v="2"/>
    <x v="15"/>
    <x v="381"/>
    <n v="209.96999999999997"/>
    <n v="3"/>
    <n v="0"/>
    <n v="90.287100000000009"/>
  </r>
  <r>
    <x v="4135"/>
    <s v="CA-2017-105914"/>
    <d v="2017-10-02T00:00:00"/>
    <n v="2017"/>
    <s v="Oktober"/>
    <n v="2"/>
    <x v="1"/>
    <x v="391"/>
    <x v="391"/>
    <x v="2"/>
    <s v="United States"/>
    <s v="Los Angeles"/>
    <s v="California"/>
    <n v="90036"/>
    <x v="1"/>
    <x v="912"/>
    <x v="1"/>
    <x v="8"/>
    <x v="904"/>
    <n v="112.12000000000002"/>
    <n v="5"/>
    <n v="0.2"/>
    <n v="42.045000000000002"/>
  </r>
  <r>
    <x v="4136"/>
    <s v="CA-2017-105914"/>
    <d v="2017-10-02T00:00:00"/>
    <n v="2017"/>
    <s v="Oktober"/>
    <n v="2"/>
    <x v="1"/>
    <x v="391"/>
    <x v="391"/>
    <x v="2"/>
    <s v="United States"/>
    <s v="Los Angeles"/>
    <s v="California"/>
    <n v="90036"/>
    <x v="1"/>
    <x v="906"/>
    <x v="1"/>
    <x v="4"/>
    <x v="898"/>
    <n v="1575.14"/>
    <n v="7"/>
    <n v="0"/>
    <n v="204.76820000000001"/>
  </r>
  <r>
    <x v="4137"/>
    <s v="CA-2017-110926"/>
    <d v="2017-11-19T00:00:00"/>
    <n v="2017"/>
    <s v="November"/>
    <n v="19"/>
    <x v="1"/>
    <x v="732"/>
    <x v="732"/>
    <x v="0"/>
    <s v="United States"/>
    <s v="Alexandria"/>
    <s v="Virginia"/>
    <n v="22304"/>
    <x v="0"/>
    <x v="294"/>
    <x v="1"/>
    <x v="13"/>
    <x v="294"/>
    <n v="25.060000000000002"/>
    <n v="7"/>
    <n v="0"/>
    <n v="12.530000000000001"/>
  </r>
  <r>
    <x v="4138"/>
    <s v="CA-2016-117226"/>
    <d v="2016-12-30T00:00:00"/>
    <n v="2016"/>
    <s v="Desember"/>
    <n v="30"/>
    <x v="2"/>
    <x v="470"/>
    <x v="470"/>
    <x v="1"/>
    <s v="United States"/>
    <s v="Deer Park"/>
    <s v="Texas"/>
    <n v="77536"/>
    <x v="2"/>
    <x v="68"/>
    <x v="1"/>
    <x v="8"/>
    <x v="68"/>
    <n v="6.9239999999999977"/>
    <n v="6"/>
    <n v="0.8"/>
    <n v="-10.385999999999999"/>
  </r>
  <r>
    <x v="4139"/>
    <s v="CA-2017-127313"/>
    <d v="2017-12-01T00:00:00"/>
    <n v="2017"/>
    <s v="Desember"/>
    <n v="1"/>
    <x v="2"/>
    <x v="267"/>
    <x v="267"/>
    <x v="0"/>
    <s v="United States"/>
    <s v="Philadelphia"/>
    <s v="Pennsylvania"/>
    <n v="19120"/>
    <x v="3"/>
    <x v="230"/>
    <x v="1"/>
    <x v="4"/>
    <x v="450"/>
    <n v="37.392000000000003"/>
    <n v="3"/>
    <n v="0.2"/>
    <n v="2.336999999999998"/>
  </r>
  <r>
    <x v="4140"/>
    <s v="CA-2017-127313"/>
    <d v="2017-12-01T00:00:00"/>
    <n v="2017"/>
    <s v="Desember"/>
    <n v="1"/>
    <x v="2"/>
    <x v="267"/>
    <x v="267"/>
    <x v="0"/>
    <s v="United States"/>
    <s v="Philadelphia"/>
    <s v="Pennsylvania"/>
    <n v="19120"/>
    <x v="3"/>
    <x v="1613"/>
    <x v="0"/>
    <x v="5"/>
    <x v="1604"/>
    <n v="79.12"/>
    <n v="5"/>
    <n v="0.2"/>
    <n v="13.845999999999997"/>
  </r>
  <r>
    <x v="4141"/>
    <s v="CA-2016-136287"/>
    <d v="2016-06-13T00:00:00"/>
    <n v="2016"/>
    <s v="Juni"/>
    <n v="13"/>
    <x v="1"/>
    <x v="196"/>
    <x v="196"/>
    <x v="0"/>
    <s v="United States"/>
    <s v="Wichita"/>
    <s v="Kansas"/>
    <n v="67212"/>
    <x v="2"/>
    <x v="165"/>
    <x v="1"/>
    <x v="2"/>
    <x v="166"/>
    <n v="18.899999999999999"/>
    <n v="3"/>
    <n v="0"/>
    <n v="8.6939999999999991"/>
  </r>
  <r>
    <x v="4142"/>
    <s v="US-2014-107699"/>
    <d v="2014-05-19T00:00:00"/>
    <n v="2014"/>
    <s v="Mei"/>
    <n v="19"/>
    <x v="1"/>
    <x v="581"/>
    <x v="581"/>
    <x v="0"/>
    <s v="United States"/>
    <s v="Midland"/>
    <s v="Michigan"/>
    <n v="48640"/>
    <x v="2"/>
    <x v="1206"/>
    <x v="1"/>
    <x v="8"/>
    <x v="1191"/>
    <n v="57.42"/>
    <n v="9"/>
    <n v="0"/>
    <n v="26.413199999999996"/>
  </r>
  <r>
    <x v="4143"/>
    <s v="CA-2017-112725"/>
    <d v="2017-01-30T00:00:00"/>
    <n v="2017"/>
    <s v="Januari"/>
    <n v="30"/>
    <x v="1"/>
    <x v="258"/>
    <x v="258"/>
    <x v="2"/>
    <s v="United States"/>
    <s v="San Francisco"/>
    <s v="California"/>
    <n v="94110"/>
    <x v="1"/>
    <x v="853"/>
    <x v="1"/>
    <x v="6"/>
    <x v="846"/>
    <n v="12.74"/>
    <n v="7"/>
    <n v="0"/>
    <n v="5.7329999999999997"/>
  </r>
  <r>
    <x v="4144"/>
    <s v="CA-2017-112725"/>
    <d v="2017-01-30T00:00:00"/>
    <n v="2017"/>
    <s v="Januari"/>
    <n v="30"/>
    <x v="1"/>
    <x v="258"/>
    <x v="258"/>
    <x v="2"/>
    <s v="United States"/>
    <s v="San Francisco"/>
    <s v="California"/>
    <n v="94110"/>
    <x v="1"/>
    <x v="1630"/>
    <x v="1"/>
    <x v="6"/>
    <x v="1620"/>
    <n v="8.82"/>
    <n v="3"/>
    <n v="0"/>
    <n v="2.3814000000000002"/>
  </r>
  <r>
    <x v="4145"/>
    <s v="CA-2017-112725"/>
    <d v="2017-01-30T00:00:00"/>
    <n v="2017"/>
    <s v="Januari"/>
    <n v="30"/>
    <x v="1"/>
    <x v="258"/>
    <x v="258"/>
    <x v="2"/>
    <s v="United States"/>
    <s v="San Francisco"/>
    <s v="California"/>
    <n v="94110"/>
    <x v="1"/>
    <x v="83"/>
    <x v="0"/>
    <x v="1"/>
    <x v="83"/>
    <n v="120.78399999999999"/>
    <n v="1"/>
    <n v="0.2"/>
    <n v="-13.588200000000001"/>
  </r>
  <r>
    <x v="4146"/>
    <s v="CA-2015-136196"/>
    <d v="2015-11-28T00:00:00"/>
    <n v="2015"/>
    <s v="November"/>
    <n v="28"/>
    <x v="1"/>
    <x v="599"/>
    <x v="599"/>
    <x v="0"/>
    <s v="United States"/>
    <s v="Freeport"/>
    <s v="New York"/>
    <n v="11520"/>
    <x v="3"/>
    <x v="216"/>
    <x v="0"/>
    <x v="5"/>
    <x v="217"/>
    <n v="322.59000000000003"/>
    <n v="3"/>
    <n v="0"/>
    <n v="64.518000000000001"/>
  </r>
  <r>
    <x v="4147"/>
    <s v="CA-2017-106068"/>
    <d v="2017-10-23T00:00:00"/>
    <n v="2017"/>
    <s v="Oktober"/>
    <n v="23"/>
    <x v="1"/>
    <x v="713"/>
    <x v="713"/>
    <x v="0"/>
    <s v="United States"/>
    <s v="Austin"/>
    <s v="Texas"/>
    <n v="78745"/>
    <x v="2"/>
    <x v="1526"/>
    <x v="1"/>
    <x v="8"/>
    <x v="1513"/>
    <n v="9.7619999999999969"/>
    <n v="3"/>
    <n v="0.8"/>
    <n v="-15.131100000000004"/>
  </r>
  <r>
    <x v="4148"/>
    <s v="CA-2017-106068"/>
    <d v="2017-10-23T00:00:00"/>
    <n v="2017"/>
    <s v="Oktober"/>
    <n v="23"/>
    <x v="1"/>
    <x v="713"/>
    <x v="713"/>
    <x v="0"/>
    <s v="United States"/>
    <s v="Austin"/>
    <s v="Texas"/>
    <n v="78745"/>
    <x v="2"/>
    <x v="456"/>
    <x v="1"/>
    <x v="4"/>
    <x v="457"/>
    <n v="13.719999999999999"/>
    <n v="1"/>
    <n v="0.2"/>
    <n v="1.2004999999999999"/>
  </r>
  <r>
    <x v="4149"/>
    <s v="CA-2017-106068"/>
    <d v="2017-10-23T00:00:00"/>
    <n v="2017"/>
    <s v="Oktober"/>
    <n v="23"/>
    <x v="1"/>
    <x v="713"/>
    <x v="713"/>
    <x v="0"/>
    <s v="United States"/>
    <s v="Austin"/>
    <s v="Texas"/>
    <n v="78745"/>
    <x v="2"/>
    <x v="1615"/>
    <x v="2"/>
    <x v="11"/>
    <x v="1606"/>
    <n v="55.2"/>
    <n v="1"/>
    <n v="0.2"/>
    <n v="-2.0700000000000038"/>
  </r>
  <r>
    <x v="4150"/>
    <s v="CA-2017-106068"/>
    <d v="2017-10-23T00:00:00"/>
    <n v="2017"/>
    <s v="Oktober"/>
    <n v="23"/>
    <x v="1"/>
    <x v="713"/>
    <x v="713"/>
    <x v="0"/>
    <s v="United States"/>
    <s v="Austin"/>
    <s v="Texas"/>
    <n v="78745"/>
    <x v="2"/>
    <x v="871"/>
    <x v="1"/>
    <x v="4"/>
    <x v="865"/>
    <n v="259.13600000000002"/>
    <n v="4"/>
    <n v="0.2"/>
    <n v="-58.305599999999984"/>
  </r>
  <r>
    <x v="4151"/>
    <s v="CA-2017-100160"/>
    <d v="2017-09-07T00:00:00"/>
    <n v="2017"/>
    <s v="September"/>
    <n v="7"/>
    <x v="1"/>
    <x v="90"/>
    <x v="90"/>
    <x v="0"/>
    <s v="United States"/>
    <s v="Philadelphia"/>
    <s v="Pennsylvania"/>
    <n v="19134"/>
    <x v="3"/>
    <x v="148"/>
    <x v="1"/>
    <x v="2"/>
    <x v="149"/>
    <n v="29.24"/>
    <n v="5"/>
    <n v="0.2"/>
    <n v="9.8685000000000009"/>
  </r>
  <r>
    <x v="4152"/>
    <s v="CA-2017-100160"/>
    <d v="2017-09-07T00:00:00"/>
    <n v="2017"/>
    <s v="September"/>
    <n v="7"/>
    <x v="1"/>
    <x v="90"/>
    <x v="90"/>
    <x v="0"/>
    <s v="United States"/>
    <s v="Philadelphia"/>
    <s v="Pennsylvania"/>
    <n v="19134"/>
    <x v="3"/>
    <x v="934"/>
    <x v="1"/>
    <x v="10"/>
    <x v="927"/>
    <n v="15.552000000000003"/>
    <n v="3"/>
    <n v="0.2"/>
    <n v="5.4432"/>
  </r>
  <r>
    <x v="4153"/>
    <s v="CA-2017-100160"/>
    <d v="2017-09-07T00:00:00"/>
    <n v="2017"/>
    <s v="September"/>
    <n v="7"/>
    <x v="1"/>
    <x v="90"/>
    <x v="90"/>
    <x v="0"/>
    <s v="United States"/>
    <s v="Philadelphia"/>
    <s v="Pennsylvania"/>
    <n v="19134"/>
    <x v="3"/>
    <x v="29"/>
    <x v="1"/>
    <x v="12"/>
    <x v="29"/>
    <n v="4.8960000000000008"/>
    <n v="3"/>
    <n v="0.2"/>
    <n v="1.6523999999999992"/>
  </r>
  <r>
    <x v="4154"/>
    <s v="CA-2016-139689"/>
    <d v="2016-12-29T00:00:00"/>
    <n v="2016"/>
    <s v="Desember"/>
    <n v="29"/>
    <x v="1"/>
    <x v="172"/>
    <x v="172"/>
    <x v="1"/>
    <s v="United States"/>
    <s v="Bristol"/>
    <s v="Tennessee"/>
    <n v="37620"/>
    <x v="0"/>
    <x v="132"/>
    <x v="1"/>
    <x v="8"/>
    <x v="133"/>
    <n v="38.088000000000001"/>
    <n v="4"/>
    <n v="0.7"/>
    <n v="-27.93119999999999"/>
  </r>
  <r>
    <x v="4155"/>
    <s v="CA-2016-139689"/>
    <d v="2016-12-29T00:00:00"/>
    <n v="2016"/>
    <s v="Desember"/>
    <n v="29"/>
    <x v="1"/>
    <x v="172"/>
    <x v="172"/>
    <x v="1"/>
    <s v="United States"/>
    <s v="Bristol"/>
    <s v="Tennessee"/>
    <n v="37620"/>
    <x v="0"/>
    <x v="744"/>
    <x v="1"/>
    <x v="8"/>
    <x v="742"/>
    <n v="2.8080000000000007"/>
    <n v="3"/>
    <n v="0.7"/>
    <n v="-1.9656000000000002"/>
  </r>
  <r>
    <x v="4156"/>
    <s v="CA-2015-101091"/>
    <d v="2015-12-05T00:00:00"/>
    <n v="2015"/>
    <s v="Desember"/>
    <n v="5"/>
    <x v="0"/>
    <x v="573"/>
    <x v="573"/>
    <x v="0"/>
    <s v="United States"/>
    <s v="Philadelphia"/>
    <s v="Pennsylvania"/>
    <n v="19140"/>
    <x v="3"/>
    <x v="1048"/>
    <x v="2"/>
    <x v="11"/>
    <x v="1037"/>
    <n v="47.984000000000002"/>
    <n v="2"/>
    <n v="0.2"/>
    <n v="0.59979999999999656"/>
  </r>
  <r>
    <x v="4157"/>
    <s v="CA-2015-101091"/>
    <d v="2015-12-05T00:00:00"/>
    <n v="2015"/>
    <s v="Desember"/>
    <n v="5"/>
    <x v="0"/>
    <x v="573"/>
    <x v="573"/>
    <x v="0"/>
    <s v="United States"/>
    <s v="Philadelphia"/>
    <s v="Pennsylvania"/>
    <n v="19140"/>
    <x v="3"/>
    <x v="497"/>
    <x v="1"/>
    <x v="8"/>
    <x v="497"/>
    <n v="26.064000000000007"/>
    <n v="6"/>
    <n v="0.7"/>
    <n v="-19.982399999999991"/>
  </r>
  <r>
    <x v="4158"/>
    <s v="CA-2014-126907"/>
    <d v="2014-11-01T00:00:00"/>
    <n v="2014"/>
    <s v="November"/>
    <n v="1"/>
    <x v="1"/>
    <x v="416"/>
    <x v="416"/>
    <x v="1"/>
    <s v="United States"/>
    <s v="Chicago"/>
    <s v="Illinois"/>
    <n v="60610"/>
    <x v="2"/>
    <x v="1221"/>
    <x v="1"/>
    <x v="10"/>
    <x v="1205"/>
    <n v="15.696000000000002"/>
    <n v="3"/>
    <n v="0.2"/>
    <n v="5.1011999999999995"/>
  </r>
  <r>
    <x v="4159"/>
    <s v="US-2016-164588"/>
    <d v="2016-04-16T00:00:00"/>
    <n v="2016"/>
    <s v="April"/>
    <n v="16"/>
    <x v="1"/>
    <x v="275"/>
    <x v="275"/>
    <x v="0"/>
    <s v="United States"/>
    <s v="Columbus"/>
    <s v="Georgia"/>
    <n v="31907"/>
    <x v="0"/>
    <x v="18"/>
    <x v="1"/>
    <x v="6"/>
    <x v="18"/>
    <n v="12.84"/>
    <n v="3"/>
    <n v="0"/>
    <n v="3.7235999999999989"/>
  </r>
  <r>
    <x v="4160"/>
    <s v="CA-2017-115546"/>
    <d v="2017-05-14T00:00:00"/>
    <n v="2017"/>
    <s v="Mei"/>
    <n v="14"/>
    <x v="1"/>
    <x v="733"/>
    <x v="733"/>
    <x v="0"/>
    <s v="United States"/>
    <s v="New York City"/>
    <s v="New York"/>
    <n v="10035"/>
    <x v="3"/>
    <x v="1400"/>
    <x v="2"/>
    <x v="7"/>
    <x v="1387"/>
    <n v="539.97"/>
    <n v="3"/>
    <n v="0"/>
    <n v="134.99250000000001"/>
  </r>
  <r>
    <x v="4161"/>
    <s v="CA-2017-115546"/>
    <d v="2017-05-14T00:00:00"/>
    <n v="2017"/>
    <s v="Mei"/>
    <n v="14"/>
    <x v="1"/>
    <x v="733"/>
    <x v="733"/>
    <x v="0"/>
    <s v="United States"/>
    <s v="New York City"/>
    <s v="New York"/>
    <n v="10035"/>
    <x v="3"/>
    <x v="1011"/>
    <x v="1"/>
    <x v="4"/>
    <x v="1003"/>
    <n v="22.58"/>
    <n v="2"/>
    <n v="0"/>
    <n v="5.8707999999999991"/>
  </r>
  <r>
    <x v="4162"/>
    <s v="CA-2015-163587"/>
    <d v="2015-03-14T00:00:00"/>
    <n v="2015"/>
    <s v="Maret"/>
    <n v="14"/>
    <x v="1"/>
    <x v="212"/>
    <x v="212"/>
    <x v="0"/>
    <s v="United States"/>
    <s v="Dover"/>
    <s v="New Hampshire"/>
    <n v="3820"/>
    <x v="3"/>
    <x v="617"/>
    <x v="1"/>
    <x v="2"/>
    <x v="617"/>
    <n v="16.52"/>
    <n v="4"/>
    <n v="0"/>
    <n v="7.5991999999999997"/>
  </r>
  <r>
    <x v="4163"/>
    <s v="CA-2015-163587"/>
    <d v="2015-03-14T00:00:00"/>
    <n v="2015"/>
    <s v="Maret"/>
    <n v="14"/>
    <x v="1"/>
    <x v="212"/>
    <x v="212"/>
    <x v="0"/>
    <s v="United States"/>
    <s v="Dover"/>
    <s v="New Hampshire"/>
    <n v="3820"/>
    <x v="3"/>
    <x v="1188"/>
    <x v="1"/>
    <x v="8"/>
    <x v="1174"/>
    <n v="671.93999999999994"/>
    <n v="3"/>
    <n v="0"/>
    <n v="315.81179999999995"/>
  </r>
  <r>
    <x v="4164"/>
    <s v="US-2017-106131"/>
    <d v="2017-01-14T00:00:00"/>
    <n v="2017"/>
    <s v="Januari"/>
    <n v="14"/>
    <x v="2"/>
    <x v="734"/>
    <x v="734"/>
    <x v="1"/>
    <s v="United States"/>
    <s v="Aurora"/>
    <s v="Colorado"/>
    <n v="80013"/>
    <x v="1"/>
    <x v="25"/>
    <x v="2"/>
    <x v="11"/>
    <x v="25"/>
    <n v="169.06400000000002"/>
    <n v="7"/>
    <n v="0.2"/>
    <n v="-14.793099999999995"/>
  </r>
  <r>
    <x v="4165"/>
    <s v="US-2017-106131"/>
    <d v="2017-01-14T00:00:00"/>
    <n v="2017"/>
    <s v="Januari"/>
    <n v="14"/>
    <x v="2"/>
    <x v="734"/>
    <x v="734"/>
    <x v="1"/>
    <s v="United States"/>
    <s v="Aurora"/>
    <s v="Colorado"/>
    <n v="80013"/>
    <x v="1"/>
    <x v="1247"/>
    <x v="1"/>
    <x v="4"/>
    <x v="1231"/>
    <n v="168.624"/>
    <n v="9"/>
    <n v="0.2"/>
    <n v="14.754599999999996"/>
  </r>
  <r>
    <x v="4166"/>
    <s v="CA-2015-160213"/>
    <d v="2015-03-08T00:00:00"/>
    <n v="2015"/>
    <s v="Maret"/>
    <n v="8"/>
    <x v="1"/>
    <x v="255"/>
    <x v="255"/>
    <x v="1"/>
    <s v="United States"/>
    <s v="Long Beach"/>
    <s v="New York"/>
    <n v="11561"/>
    <x v="3"/>
    <x v="1465"/>
    <x v="1"/>
    <x v="10"/>
    <x v="1451"/>
    <n v="19.440000000000001"/>
    <n v="3"/>
    <n v="0"/>
    <n v="9.3312000000000008"/>
  </r>
  <r>
    <x v="4167"/>
    <s v="CA-2014-157924"/>
    <d v="2014-10-11T00:00:00"/>
    <n v="2014"/>
    <s v="Oktober"/>
    <n v="11"/>
    <x v="2"/>
    <x v="66"/>
    <x v="66"/>
    <x v="0"/>
    <s v="United States"/>
    <s v="Pasadena"/>
    <s v="California"/>
    <n v="91104"/>
    <x v="1"/>
    <x v="861"/>
    <x v="1"/>
    <x v="4"/>
    <x v="855"/>
    <n v="31.92"/>
    <n v="4"/>
    <n v="0"/>
    <n v="8.299199999999999"/>
  </r>
  <r>
    <x v="4168"/>
    <s v="CA-2014-157924"/>
    <d v="2014-10-11T00:00:00"/>
    <n v="2014"/>
    <s v="Oktober"/>
    <n v="11"/>
    <x v="2"/>
    <x v="66"/>
    <x v="66"/>
    <x v="0"/>
    <s v="United States"/>
    <s v="Pasadena"/>
    <s v="California"/>
    <n v="91104"/>
    <x v="1"/>
    <x v="1631"/>
    <x v="0"/>
    <x v="1"/>
    <x v="1621"/>
    <n v="433.56800000000004"/>
    <n v="2"/>
    <n v="0.2"/>
    <n v="-65.035200000000046"/>
  </r>
  <r>
    <x v="4169"/>
    <s v="CA-2015-100216"/>
    <d v="2015-04-13T00:00:00"/>
    <n v="2015"/>
    <s v="April"/>
    <n v="13"/>
    <x v="2"/>
    <x v="707"/>
    <x v="707"/>
    <x v="2"/>
    <s v="United States"/>
    <s v="Mesa"/>
    <s v="Arizona"/>
    <n v="85204"/>
    <x v="1"/>
    <x v="739"/>
    <x v="1"/>
    <x v="10"/>
    <x v="738"/>
    <n v="31.104000000000006"/>
    <n v="6"/>
    <n v="0.2"/>
    <n v="10.8864"/>
  </r>
  <r>
    <x v="4170"/>
    <s v="CA-2015-100216"/>
    <d v="2015-04-13T00:00:00"/>
    <n v="2015"/>
    <s v="April"/>
    <n v="13"/>
    <x v="2"/>
    <x v="707"/>
    <x v="707"/>
    <x v="2"/>
    <s v="United States"/>
    <s v="Mesa"/>
    <s v="Arizona"/>
    <n v="85204"/>
    <x v="1"/>
    <x v="926"/>
    <x v="1"/>
    <x v="10"/>
    <x v="918"/>
    <n v="54.816000000000003"/>
    <n v="3"/>
    <n v="0.2"/>
    <n v="17.815199999999997"/>
  </r>
  <r>
    <x v="4171"/>
    <s v="CA-2017-100601"/>
    <d v="2017-11-16T00:00:00"/>
    <n v="2017"/>
    <s v="November"/>
    <n v="16"/>
    <x v="1"/>
    <x v="271"/>
    <x v="271"/>
    <x v="0"/>
    <s v="United States"/>
    <s v="Fresno"/>
    <s v="California"/>
    <n v="93727"/>
    <x v="1"/>
    <x v="700"/>
    <x v="1"/>
    <x v="4"/>
    <x v="700"/>
    <n v="48.86"/>
    <n v="7"/>
    <n v="0"/>
    <n v="0.97719999999999807"/>
  </r>
  <r>
    <x v="4172"/>
    <s v="CA-2016-152163"/>
    <d v="2016-07-01T00:00:00"/>
    <n v="2016"/>
    <s v="Juli"/>
    <n v="1"/>
    <x v="3"/>
    <x v="282"/>
    <x v="282"/>
    <x v="0"/>
    <s v="United States"/>
    <s v="Columbia"/>
    <s v="South Carolina"/>
    <n v="29203"/>
    <x v="0"/>
    <x v="20"/>
    <x v="1"/>
    <x v="8"/>
    <x v="20"/>
    <n v="14.2"/>
    <n v="2"/>
    <n v="0"/>
    <n v="6.5319999999999991"/>
  </r>
  <r>
    <x v="4173"/>
    <s v="CA-2016-152163"/>
    <d v="2016-07-01T00:00:00"/>
    <n v="2016"/>
    <s v="Juli"/>
    <n v="1"/>
    <x v="3"/>
    <x v="282"/>
    <x v="282"/>
    <x v="0"/>
    <s v="United States"/>
    <s v="Columbia"/>
    <s v="South Carolina"/>
    <n v="29203"/>
    <x v="0"/>
    <x v="739"/>
    <x v="1"/>
    <x v="10"/>
    <x v="738"/>
    <n v="12.96"/>
    <n v="2"/>
    <n v="0"/>
    <n v="6.2208000000000006"/>
  </r>
  <r>
    <x v="4174"/>
    <s v="CA-2016-152163"/>
    <d v="2016-07-01T00:00:00"/>
    <n v="2016"/>
    <s v="Juli"/>
    <n v="1"/>
    <x v="3"/>
    <x v="282"/>
    <x v="282"/>
    <x v="0"/>
    <s v="United States"/>
    <s v="Columbia"/>
    <s v="South Carolina"/>
    <n v="29203"/>
    <x v="0"/>
    <x v="705"/>
    <x v="1"/>
    <x v="8"/>
    <x v="705"/>
    <n v="58.34"/>
    <n v="2"/>
    <n v="0"/>
    <n v="28.0032"/>
  </r>
  <r>
    <x v="4175"/>
    <s v="CA-2015-154340"/>
    <d v="2015-11-29T00:00:00"/>
    <n v="2015"/>
    <s v="November"/>
    <n v="29"/>
    <x v="2"/>
    <x v="735"/>
    <x v="735"/>
    <x v="2"/>
    <s v="United States"/>
    <s v="Santa Ana"/>
    <s v="California"/>
    <n v="92704"/>
    <x v="1"/>
    <x v="1473"/>
    <x v="1"/>
    <x v="6"/>
    <x v="1460"/>
    <n v="56.3"/>
    <n v="2"/>
    <n v="0"/>
    <n v="15.764000000000003"/>
  </r>
  <r>
    <x v="4176"/>
    <s v="CA-2014-128846"/>
    <d v="2014-04-07T00:00:00"/>
    <n v="2014"/>
    <s v="April"/>
    <n v="7"/>
    <x v="1"/>
    <x v="276"/>
    <x v="276"/>
    <x v="1"/>
    <s v="United States"/>
    <s v="Columbia"/>
    <s v="South Carolina"/>
    <n v="29203"/>
    <x v="0"/>
    <x v="172"/>
    <x v="2"/>
    <x v="7"/>
    <x v="173"/>
    <n v="629.94999999999993"/>
    <n v="5"/>
    <n v="0"/>
    <n v="163.78700000000003"/>
  </r>
  <r>
    <x v="4177"/>
    <s v="CA-2014-128846"/>
    <d v="2014-04-07T00:00:00"/>
    <n v="2014"/>
    <s v="April"/>
    <n v="7"/>
    <x v="1"/>
    <x v="276"/>
    <x v="276"/>
    <x v="1"/>
    <s v="United States"/>
    <s v="Columbia"/>
    <s v="South Carolina"/>
    <n v="29203"/>
    <x v="0"/>
    <x v="839"/>
    <x v="1"/>
    <x v="10"/>
    <x v="833"/>
    <n v="122.97"/>
    <n v="3"/>
    <n v="0"/>
    <n v="60.255300000000005"/>
  </r>
  <r>
    <x v="4178"/>
    <s v="CA-2016-148593"/>
    <d v="2016-06-16T00:00:00"/>
    <n v="2016"/>
    <s v="Juni"/>
    <n v="16"/>
    <x v="0"/>
    <x v="217"/>
    <x v="217"/>
    <x v="0"/>
    <s v="United States"/>
    <s v="Los Angeles"/>
    <s v="California"/>
    <n v="90045"/>
    <x v="1"/>
    <x v="1286"/>
    <x v="1"/>
    <x v="10"/>
    <x v="1272"/>
    <n v="46.349999999999994"/>
    <n v="5"/>
    <n v="0"/>
    <n v="21.784499999999998"/>
  </r>
  <r>
    <x v="4179"/>
    <s v="US-2017-119039"/>
    <d v="2017-03-06T00:00:00"/>
    <n v="2017"/>
    <s v="Maret"/>
    <n v="6"/>
    <x v="1"/>
    <x v="408"/>
    <x v="408"/>
    <x v="2"/>
    <s v="United States"/>
    <s v="San Francisco"/>
    <s v="California"/>
    <n v="94109"/>
    <x v="1"/>
    <x v="73"/>
    <x v="1"/>
    <x v="8"/>
    <x v="73"/>
    <n v="14.976000000000001"/>
    <n v="9"/>
    <n v="0.2"/>
    <n v="5.4288000000000007"/>
  </r>
  <r>
    <x v="4180"/>
    <s v="CA-2017-128426"/>
    <d v="2017-10-07T00:00:00"/>
    <n v="2017"/>
    <s v="Oktober"/>
    <n v="7"/>
    <x v="1"/>
    <x v="300"/>
    <x v="300"/>
    <x v="0"/>
    <s v="United States"/>
    <s v="Houston"/>
    <s v="Texas"/>
    <n v="77036"/>
    <x v="2"/>
    <x v="15"/>
    <x v="1"/>
    <x v="8"/>
    <x v="15"/>
    <n v="4.2399999999999993"/>
    <n v="5"/>
    <n v="0.8"/>
    <n v="-6.3599999999999994"/>
  </r>
  <r>
    <x v="4181"/>
    <s v="US-2017-136868"/>
    <d v="2017-10-06T00:00:00"/>
    <n v="2017"/>
    <s v="Oktober"/>
    <n v="6"/>
    <x v="1"/>
    <x v="736"/>
    <x v="736"/>
    <x v="2"/>
    <s v="United States"/>
    <s v="New York City"/>
    <s v="New York"/>
    <n v="10035"/>
    <x v="3"/>
    <x v="1593"/>
    <x v="2"/>
    <x v="11"/>
    <x v="1585"/>
    <n v="319.95999999999998"/>
    <n v="4"/>
    <n v="0"/>
    <n v="115.18559999999999"/>
  </r>
  <r>
    <x v="4182"/>
    <s v="US-2017-136868"/>
    <d v="2017-10-06T00:00:00"/>
    <n v="2017"/>
    <s v="Oktober"/>
    <n v="6"/>
    <x v="1"/>
    <x v="736"/>
    <x v="736"/>
    <x v="2"/>
    <s v="United States"/>
    <s v="New York City"/>
    <s v="New York"/>
    <n v="10035"/>
    <x v="3"/>
    <x v="126"/>
    <x v="1"/>
    <x v="10"/>
    <x v="562"/>
    <n v="17.04"/>
    <n v="3"/>
    <n v="0"/>
    <n v="7.6679999999999993"/>
  </r>
  <r>
    <x v="4183"/>
    <s v="US-2017-136868"/>
    <d v="2017-10-06T00:00:00"/>
    <n v="2017"/>
    <s v="Oktober"/>
    <n v="6"/>
    <x v="1"/>
    <x v="736"/>
    <x v="736"/>
    <x v="2"/>
    <s v="United States"/>
    <s v="New York City"/>
    <s v="New York"/>
    <n v="10035"/>
    <x v="3"/>
    <x v="156"/>
    <x v="1"/>
    <x v="4"/>
    <x v="157"/>
    <n v="344.90999999999997"/>
    <n v="3"/>
    <n v="0"/>
    <n v="10.347300000000004"/>
  </r>
  <r>
    <x v="4184"/>
    <s v="CA-2016-143749"/>
    <d v="2016-12-05T00:00:00"/>
    <n v="2016"/>
    <s v="Desember"/>
    <n v="5"/>
    <x v="2"/>
    <x v="636"/>
    <x v="636"/>
    <x v="1"/>
    <s v="United States"/>
    <s v="Franklin"/>
    <s v="Massachusetts"/>
    <n v="2038"/>
    <x v="3"/>
    <x v="1632"/>
    <x v="0"/>
    <x v="0"/>
    <x v="1622"/>
    <n v="81.94"/>
    <n v="1"/>
    <n v="0"/>
    <n v="20.484999999999999"/>
  </r>
  <r>
    <x v="4185"/>
    <s v="CA-2016-111493"/>
    <d v="2016-10-21T00:00:00"/>
    <n v="2016"/>
    <s v="Oktober"/>
    <n v="21"/>
    <x v="2"/>
    <x v="380"/>
    <x v="380"/>
    <x v="0"/>
    <s v="United States"/>
    <s v="Baltimore"/>
    <s v="Maryland"/>
    <n v="21215"/>
    <x v="3"/>
    <x v="960"/>
    <x v="2"/>
    <x v="11"/>
    <x v="953"/>
    <n v="98.16"/>
    <n v="6"/>
    <n v="0"/>
    <n v="9.8159999999999954"/>
  </r>
  <r>
    <x v="4186"/>
    <s v="CA-2017-112536"/>
    <d v="2017-05-18T00:00:00"/>
    <n v="2017"/>
    <s v="Mei"/>
    <n v="18"/>
    <x v="1"/>
    <x v="737"/>
    <x v="737"/>
    <x v="1"/>
    <s v="United States"/>
    <s v="Mcallen"/>
    <s v="Texas"/>
    <n v="78501"/>
    <x v="2"/>
    <x v="696"/>
    <x v="1"/>
    <x v="8"/>
    <x v="696"/>
    <n v="6.8739999999999988"/>
    <n v="7"/>
    <n v="0.8"/>
    <n v="-10.654700000000002"/>
  </r>
  <r>
    <x v="4187"/>
    <s v="CA-2017-112536"/>
    <d v="2017-05-18T00:00:00"/>
    <n v="2017"/>
    <s v="Mei"/>
    <n v="18"/>
    <x v="1"/>
    <x v="737"/>
    <x v="737"/>
    <x v="1"/>
    <s v="United States"/>
    <s v="Mcallen"/>
    <s v="Texas"/>
    <n v="78501"/>
    <x v="2"/>
    <x v="1230"/>
    <x v="1"/>
    <x v="8"/>
    <x v="1213"/>
    <n v="1.9959999999999996"/>
    <n v="1"/>
    <n v="0.8"/>
    <n v="-3.293400000000001"/>
  </r>
  <r>
    <x v="4188"/>
    <s v="CA-2017-112536"/>
    <d v="2017-05-18T00:00:00"/>
    <n v="2017"/>
    <s v="Mei"/>
    <n v="18"/>
    <x v="1"/>
    <x v="737"/>
    <x v="737"/>
    <x v="1"/>
    <s v="United States"/>
    <s v="Mcallen"/>
    <s v="Texas"/>
    <n v="78501"/>
    <x v="2"/>
    <x v="1427"/>
    <x v="1"/>
    <x v="4"/>
    <x v="1415"/>
    <n v="8.9280000000000008"/>
    <n v="2"/>
    <n v="0.2"/>
    <n v="0.66959999999999997"/>
  </r>
  <r>
    <x v="4189"/>
    <s v="CA-2016-157714"/>
    <d v="2016-09-26T00:00:00"/>
    <n v="2016"/>
    <s v="September"/>
    <n v="26"/>
    <x v="0"/>
    <x v="728"/>
    <x v="728"/>
    <x v="1"/>
    <s v="United States"/>
    <s v="Iowa City"/>
    <s v="Iowa"/>
    <n v="52240"/>
    <x v="2"/>
    <x v="1633"/>
    <x v="1"/>
    <x v="10"/>
    <x v="1623"/>
    <n v="9.99"/>
    <n v="1"/>
    <n v="0"/>
    <n v="4.4954999999999998"/>
  </r>
  <r>
    <x v="4190"/>
    <s v="CA-2017-166709"/>
    <d v="2017-11-17T00:00:00"/>
    <n v="2017"/>
    <s v="November"/>
    <n v="17"/>
    <x v="1"/>
    <x v="332"/>
    <x v="332"/>
    <x v="0"/>
    <s v="United States"/>
    <s v="Newark"/>
    <s v="Delaware"/>
    <n v="19711"/>
    <x v="3"/>
    <x v="1388"/>
    <x v="2"/>
    <x v="16"/>
    <x v="1374"/>
    <n v="10499.97"/>
    <n v="3"/>
    <n v="0"/>
    <n v="5039.9856"/>
  </r>
  <r>
    <x v="4191"/>
    <s v="CA-2015-129392"/>
    <d v="2015-07-08T00:00:00"/>
    <n v="2015"/>
    <s v="Juli"/>
    <n v="8"/>
    <x v="3"/>
    <x v="661"/>
    <x v="661"/>
    <x v="0"/>
    <s v="United States"/>
    <s v="Houston"/>
    <s v="Texas"/>
    <n v="77070"/>
    <x v="2"/>
    <x v="1634"/>
    <x v="1"/>
    <x v="10"/>
    <x v="1624"/>
    <n v="21.12"/>
    <n v="5"/>
    <n v="0.2"/>
    <n v="6.5999999999999988"/>
  </r>
  <r>
    <x v="4192"/>
    <s v="CA-2015-150875"/>
    <d v="2015-11-16T00:00:00"/>
    <n v="2015"/>
    <s v="November"/>
    <n v="16"/>
    <x v="1"/>
    <x v="96"/>
    <x v="96"/>
    <x v="1"/>
    <s v="United States"/>
    <s v="Boise"/>
    <s v="Idaho"/>
    <n v="83704"/>
    <x v="1"/>
    <x v="3"/>
    <x v="0"/>
    <x v="3"/>
    <x v="3"/>
    <n v="696.42"/>
    <n v="2"/>
    <n v="0"/>
    <n v="160.17660000000001"/>
  </r>
  <r>
    <x v="4193"/>
    <s v="CA-2015-150875"/>
    <d v="2015-11-16T00:00:00"/>
    <n v="2015"/>
    <s v="November"/>
    <n v="16"/>
    <x v="1"/>
    <x v="96"/>
    <x v="96"/>
    <x v="1"/>
    <s v="United States"/>
    <s v="Boise"/>
    <s v="Idaho"/>
    <n v="83704"/>
    <x v="1"/>
    <x v="143"/>
    <x v="2"/>
    <x v="7"/>
    <x v="144"/>
    <n v="304.77600000000001"/>
    <n v="3"/>
    <n v="0.2"/>
    <n v="22.858199999999982"/>
  </r>
  <r>
    <x v="4194"/>
    <s v="CA-2015-154200"/>
    <d v="2015-06-18T00:00:00"/>
    <n v="2015"/>
    <s v="Juni"/>
    <n v="18"/>
    <x v="1"/>
    <x v="696"/>
    <x v="696"/>
    <x v="0"/>
    <s v="United States"/>
    <s v="San Diego"/>
    <s v="California"/>
    <n v="92105"/>
    <x v="1"/>
    <x v="1062"/>
    <x v="1"/>
    <x v="6"/>
    <x v="1051"/>
    <n v="51.98"/>
    <n v="2"/>
    <n v="0"/>
    <n v="15.074199999999998"/>
  </r>
  <r>
    <x v="4195"/>
    <s v="CA-2016-124233"/>
    <d v="2016-04-08T00:00:00"/>
    <n v="2016"/>
    <s v="April"/>
    <n v="8"/>
    <x v="1"/>
    <x v="242"/>
    <x v="242"/>
    <x v="0"/>
    <s v="United States"/>
    <s v="Los Angeles"/>
    <s v="California"/>
    <n v="90032"/>
    <x v="1"/>
    <x v="627"/>
    <x v="0"/>
    <x v="5"/>
    <x v="627"/>
    <n v="24.700000000000003"/>
    <n v="5"/>
    <n v="0"/>
    <n v="10.374000000000001"/>
  </r>
  <r>
    <x v="4196"/>
    <s v="US-2015-134271"/>
    <d v="2015-04-18T00:00:00"/>
    <n v="2015"/>
    <s v="April"/>
    <n v="18"/>
    <x v="0"/>
    <x v="288"/>
    <x v="288"/>
    <x v="0"/>
    <s v="United States"/>
    <s v="New York City"/>
    <s v="New York"/>
    <n v="10024"/>
    <x v="3"/>
    <x v="676"/>
    <x v="1"/>
    <x v="2"/>
    <x v="676"/>
    <n v="21.93"/>
    <n v="3"/>
    <n v="0"/>
    <n v="10.307099999999998"/>
  </r>
  <r>
    <x v="4197"/>
    <s v="US-2016-161683"/>
    <d v="2016-12-03T00:00:00"/>
    <n v="2016"/>
    <s v="Desember"/>
    <n v="3"/>
    <x v="1"/>
    <x v="170"/>
    <x v="170"/>
    <x v="0"/>
    <s v="United States"/>
    <s v="Philadelphia"/>
    <s v="Pennsylvania"/>
    <n v="19134"/>
    <x v="3"/>
    <x v="532"/>
    <x v="1"/>
    <x v="9"/>
    <x v="532"/>
    <n v="394.81600000000003"/>
    <n v="4"/>
    <n v="0.2"/>
    <n v="93.768799999999999"/>
  </r>
  <r>
    <x v="4198"/>
    <s v="US-2016-161683"/>
    <d v="2016-12-03T00:00:00"/>
    <n v="2016"/>
    <s v="Desember"/>
    <n v="3"/>
    <x v="1"/>
    <x v="170"/>
    <x v="170"/>
    <x v="0"/>
    <s v="United States"/>
    <s v="Philadelphia"/>
    <s v="Pennsylvania"/>
    <n v="19134"/>
    <x v="3"/>
    <x v="280"/>
    <x v="1"/>
    <x v="8"/>
    <x v="280"/>
    <n v="18.192000000000004"/>
    <n v="4"/>
    <n v="0.7"/>
    <n v="-14.553600000000003"/>
  </r>
  <r>
    <x v="4199"/>
    <s v="CA-2015-143105"/>
    <d v="2015-12-10T00:00:00"/>
    <n v="2015"/>
    <s v="Desember"/>
    <n v="10"/>
    <x v="3"/>
    <x v="15"/>
    <x v="15"/>
    <x v="2"/>
    <s v="United States"/>
    <s v="New York City"/>
    <s v="New York"/>
    <n v="10024"/>
    <x v="3"/>
    <x v="676"/>
    <x v="1"/>
    <x v="2"/>
    <x v="676"/>
    <n v="7.31"/>
    <n v="1"/>
    <n v="0"/>
    <n v="3.4356999999999998"/>
  </r>
  <r>
    <x v="4200"/>
    <s v="CA-2015-143105"/>
    <d v="2015-12-10T00:00:00"/>
    <n v="2015"/>
    <s v="Desember"/>
    <n v="10"/>
    <x v="3"/>
    <x v="15"/>
    <x v="15"/>
    <x v="2"/>
    <s v="United States"/>
    <s v="New York City"/>
    <s v="New York"/>
    <n v="10024"/>
    <x v="3"/>
    <x v="615"/>
    <x v="2"/>
    <x v="16"/>
    <x v="615"/>
    <n v="799.98400000000004"/>
    <n v="2"/>
    <n v="0.2"/>
    <n v="249.99499999999998"/>
  </r>
  <r>
    <x v="4201"/>
    <s v="CA-2015-143105"/>
    <d v="2015-12-10T00:00:00"/>
    <n v="2015"/>
    <s v="Desember"/>
    <n v="10"/>
    <x v="3"/>
    <x v="15"/>
    <x v="15"/>
    <x v="2"/>
    <s v="United States"/>
    <s v="New York City"/>
    <s v="New York"/>
    <n v="10024"/>
    <x v="3"/>
    <x v="320"/>
    <x v="1"/>
    <x v="10"/>
    <x v="320"/>
    <n v="41.28"/>
    <n v="6"/>
    <n v="0"/>
    <n v="18.988799999999998"/>
  </r>
  <r>
    <x v="4202"/>
    <s v="CA-2015-143105"/>
    <d v="2015-12-10T00:00:00"/>
    <n v="2015"/>
    <s v="Desember"/>
    <n v="10"/>
    <x v="3"/>
    <x v="15"/>
    <x v="15"/>
    <x v="2"/>
    <s v="United States"/>
    <s v="New York City"/>
    <s v="New York"/>
    <n v="10024"/>
    <x v="3"/>
    <x v="145"/>
    <x v="1"/>
    <x v="10"/>
    <x v="146"/>
    <n v="184.66"/>
    <n v="7"/>
    <n v="0"/>
    <n v="84.943599999999989"/>
  </r>
  <r>
    <x v="4203"/>
    <s v="CA-2014-145387"/>
    <d v="2014-10-31T00:00:00"/>
    <n v="2014"/>
    <s v="Oktober"/>
    <n v="31"/>
    <x v="0"/>
    <x v="562"/>
    <x v="562"/>
    <x v="0"/>
    <s v="United States"/>
    <s v="Cranston"/>
    <s v="Rhode Island"/>
    <n v="2920"/>
    <x v="3"/>
    <x v="32"/>
    <x v="1"/>
    <x v="6"/>
    <x v="32"/>
    <n v="49.25"/>
    <n v="5"/>
    <n v="0"/>
    <n v="18.715000000000003"/>
  </r>
  <r>
    <x v="4204"/>
    <s v="CA-2014-145387"/>
    <d v="2014-10-31T00:00:00"/>
    <n v="2014"/>
    <s v="Oktober"/>
    <n v="31"/>
    <x v="0"/>
    <x v="562"/>
    <x v="562"/>
    <x v="0"/>
    <s v="United States"/>
    <s v="Cranston"/>
    <s v="Rhode Island"/>
    <n v="2920"/>
    <x v="3"/>
    <x v="727"/>
    <x v="1"/>
    <x v="10"/>
    <x v="726"/>
    <n v="10.16"/>
    <n v="2"/>
    <n v="0"/>
    <n v="4.7751999999999999"/>
  </r>
  <r>
    <x v="4205"/>
    <s v="CA-2014-145387"/>
    <d v="2014-10-31T00:00:00"/>
    <n v="2014"/>
    <s v="Oktober"/>
    <n v="31"/>
    <x v="0"/>
    <x v="562"/>
    <x v="562"/>
    <x v="0"/>
    <s v="United States"/>
    <s v="Cranston"/>
    <s v="Rhode Island"/>
    <n v="2920"/>
    <x v="3"/>
    <x v="1256"/>
    <x v="0"/>
    <x v="5"/>
    <x v="1240"/>
    <n v="14.76"/>
    <n v="2"/>
    <n v="0"/>
    <n v="4.2803999999999984"/>
  </r>
  <r>
    <x v="4206"/>
    <s v="CA-2014-145387"/>
    <d v="2014-10-31T00:00:00"/>
    <n v="2014"/>
    <s v="Oktober"/>
    <n v="31"/>
    <x v="0"/>
    <x v="562"/>
    <x v="562"/>
    <x v="0"/>
    <s v="United States"/>
    <s v="Cranston"/>
    <s v="Rhode Island"/>
    <n v="2920"/>
    <x v="3"/>
    <x v="822"/>
    <x v="1"/>
    <x v="8"/>
    <x v="818"/>
    <n v="34.08"/>
    <n v="2"/>
    <n v="0"/>
    <n v="15.676799999999997"/>
  </r>
  <r>
    <x v="4207"/>
    <s v="CA-2014-145387"/>
    <d v="2014-10-31T00:00:00"/>
    <n v="2014"/>
    <s v="Oktober"/>
    <n v="31"/>
    <x v="0"/>
    <x v="562"/>
    <x v="562"/>
    <x v="0"/>
    <s v="United States"/>
    <s v="Cranston"/>
    <s v="Rhode Island"/>
    <n v="2920"/>
    <x v="3"/>
    <x v="325"/>
    <x v="0"/>
    <x v="5"/>
    <x v="325"/>
    <n v="17.669999999999998"/>
    <n v="3"/>
    <n v="0"/>
    <n v="7.7748000000000008"/>
  </r>
  <r>
    <x v="4208"/>
    <s v="CA-2014-145387"/>
    <d v="2014-10-31T00:00:00"/>
    <n v="2014"/>
    <s v="Oktober"/>
    <n v="31"/>
    <x v="0"/>
    <x v="562"/>
    <x v="562"/>
    <x v="0"/>
    <s v="United States"/>
    <s v="Cranston"/>
    <s v="Rhode Island"/>
    <n v="2920"/>
    <x v="3"/>
    <x v="1476"/>
    <x v="0"/>
    <x v="1"/>
    <x v="1463"/>
    <n v="1604.9"/>
    <n v="5"/>
    <n v="0"/>
    <n v="481.46999999999991"/>
  </r>
  <r>
    <x v="4209"/>
    <s v="CA-2014-145387"/>
    <d v="2014-10-31T00:00:00"/>
    <n v="2014"/>
    <s v="Oktober"/>
    <n v="31"/>
    <x v="0"/>
    <x v="562"/>
    <x v="562"/>
    <x v="0"/>
    <s v="United States"/>
    <s v="Cranston"/>
    <s v="Rhode Island"/>
    <n v="2920"/>
    <x v="3"/>
    <x v="1258"/>
    <x v="0"/>
    <x v="3"/>
    <x v="1242"/>
    <n v="385.68599999999998"/>
    <n v="1"/>
    <n v="0.3"/>
    <n v="-60.607800000000026"/>
  </r>
  <r>
    <x v="4210"/>
    <s v="CA-2017-109715"/>
    <d v="2017-12-09T00:00:00"/>
    <n v="2017"/>
    <s v="Desember"/>
    <n v="9"/>
    <x v="1"/>
    <x v="738"/>
    <x v="738"/>
    <x v="0"/>
    <s v="United States"/>
    <s v="Chicago"/>
    <s v="Illinois"/>
    <n v="60623"/>
    <x v="2"/>
    <x v="112"/>
    <x v="1"/>
    <x v="10"/>
    <x v="112"/>
    <n v="15.984000000000002"/>
    <n v="2"/>
    <n v="0.2"/>
    <n v="4.9949999999999992"/>
  </r>
  <r>
    <x v="4211"/>
    <s v="CA-2014-166457"/>
    <d v="2014-05-05T00:00:00"/>
    <n v="2014"/>
    <s v="Mei"/>
    <n v="5"/>
    <x v="0"/>
    <x v="724"/>
    <x v="724"/>
    <x v="0"/>
    <s v="United States"/>
    <s v="Richmond"/>
    <s v="Kentucky"/>
    <n v="40475"/>
    <x v="0"/>
    <x v="1407"/>
    <x v="1"/>
    <x v="10"/>
    <x v="1394"/>
    <n v="9.42"/>
    <n v="3"/>
    <n v="0"/>
    <n v="4.238999999999999"/>
  </r>
  <r>
    <x v="4212"/>
    <s v="CA-2014-166457"/>
    <d v="2014-05-05T00:00:00"/>
    <n v="2014"/>
    <s v="Mei"/>
    <n v="5"/>
    <x v="0"/>
    <x v="724"/>
    <x v="724"/>
    <x v="0"/>
    <s v="United States"/>
    <s v="Richmond"/>
    <s v="Kentucky"/>
    <n v="40475"/>
    <x v="0"/>
    <x v="279"/>
    <x v="1"/>
    <x v="6"/>
    <x v="279"/>
    <n v="6.56"/>
    <n v="2"/>
    <n v="0"/>
    <n v="1.9023999999999992"/>
  </r>
  <r>
    <x v="4213"/>
    <s v="CA-2014-166457"/>
    <d v="2014-05-05T00:00:00"/>
    <n v="2014"/>
    <s v="Mei"/>
    <n v="5"/>
    <x v="0"/>
    <x v="724"/>
    <x v="724"/>
    <x v="0"/>
    <s v="United States"/>
    <s v="Richmond"/>
    <s v="Kentucky"/>
    <n v="40475"/>
    <x v="0"/>
    <x v="1635"/>
    <x v="1"/>
    <x v="10"/>
    <x v="1625"/>
    <n v="24.56"/>
    <n v="2"/>
    <n v="0"/>
    <n v="11.543199999999999"/>
  </r>
  <r>
    <x v="4214"/>
    <s v="CA-2016-164637"/>
    <d v="2016-03-04T00:00:00"/>
    <n v="2016"/>
    <s v="Maret"/>
    <n v="4"/>
    <x v="1"/>
    <x v="502"/>
    <x v="502"/>
    <x v="0"/>
    <s v="United States"/>
    <s v="Mishawaka"/>
    <s v="Indiana"/>
    <n v="46544"/>
    <x v="2"/>
    <x v="1636"/>
    <x v="1"/>
    <x v="8"/>
    <x v="1626"/>
    <n v="128.39999999999998"/>
    <n v="3"/>
    <n v="0"/>
    <n v="64.199999999999989"/>
  </r>
  <r>
    <x v="4215"/>
    <s v="CA-2014-103590"/>
    <d v="2014-11-30T00:00:00"/>
    <n v="2014"/>
    <s v="November"/>
    <n v="30"/>
    <x v="1"/>
    <x v="145"/>
    <x v="145"/>
    <x v="0"/>
    <s v="United States"/>
    <s v="Mount Vernon"/>
    <s v="New York"/>
    <n v="10550"/>
    <x v="3"/>
    <x v="1637"/>
    <x v="1"/>
    <x v="12"/>
    <x v="1627"/>
    <n v="62.28"/>
    <n v="4"/>
    <n v="0"/>
    <n v="29.271599999999999"/>
  </r>
  <r>
    <x v="4216"/>
    <s v="CA-2015-111234"/>
    <d v="2015-02-18T00:00:00"/>
    <n v="2015"/>
    <s v="Februari"/>
    <n v="18"/>
    <x v="1"/>
    <x v="448"/>
    <x v="448"/>
    <x v="1"/>
    <s v="United States"/>
    <s v="Los Angeles"/>
    <s v="California"/>
    <n v="90004"/>
    <x v="1"/>
    <x v="641"/>
    <x v="1"/>
    <x v="2"/>
    <x v="641"/>
    <n v="9.24"/>
    <n v="3"/>
    <n v="0"/>
    <n v="4.4352"/>
  </r>
  <r>
    <x v="4217"/>
    <s v="CA-2017-149881"/>
    <d v="2017-04-01T00:00:00"/>
    <n v="2017"/>
    <s v="April"/>
    <n v="1"/>
    <x v="2"/>
    <x v="714"/>
    <x v="714"/>
    <x v="1"/>
    <s v="United States"/>
    <s v="San Francisco"/>
    <s v="California"/>
    <n v="94110"/>
    <x v="1"/>
    <x v="1638"/>
    <x v="0"/>
    <x v="0"/>
    <x v="1628"/>
    <n v="482.66399999999999"/>
    <n v="8"/>
    <n v="0.15"/>
    <n v="85.175999999999974"/>
  </r>
  <r>
    <x v="4218"/>
    <s v="CA-2017-149881"/>
    <d v="2017-04-01T00:00:00"/>
    <n v="2017"/>
    <s v="April"/>
    <n v="1"/>
    <x v="2"/>
    <x v="714"/>
    <x v="714"/>
    <x v="1"/>
    <s v="United States"/>
    <s v="San Francisco"/>
    <s v="California"/>
    <n v="94110"/>
    <x v="1"/>
    <x v="1497"/>
    <x v="2"/>
    <x v="15"/>
    <x v="1485"/>
    <n v="4799.9839999999995"/>
    <n v="2"/>
    <n v="0.2"/>
    <n v="359.99879999999962"/>
  </r>
  <r>
    <x v="4219"/>
    <s v="CA-2017-134565"/>
    <d v="2017-06-11T00:00:00"/>
    <n v="2017"/>
    <s v="Juni"/>
    <n v="11"/>
    <x v="0"/>
    <x v="483"/>
    <x v="483"/>
    <x v="0"/>
    <s v="United States"/>
    <s v="Seattle"/>
    <s v="Washington"/>
    <n v="98103"/>
    <x v="1"/>
    <x v="274"/>
    <x v="1"/>
    <x v="10"/>
    <x v="274"/>
    <n v="37.94"/>
    <n v="2"/>
    <n v="0"/>
    <n v="18.211199999999998"/>
  </r>
  <r>
    <x v="4220"/>
    <s v="CA-2017-134565"/>
    <d v="2017-06-11T00:00:00"/>
    <n v="2017"/>
    <s v="Juni"/>
    <n v="11"/>
    <x v="0"/>
    <x v="483"/>
    <x v="483"/>
    <x v="0"/>
    <s v="United States"/>
    <s v="Seattle"/>
    <s v="Washington"/>
    <n v="98103"/>
    <x v="1"/>
    <x v="733"/>
    <x v="1"/>
    <x v="8"/>
    <x v="732"/>
    <n v="18.288"/>
    <n v="6"/>
    <n v="0.2"/>
    <n v="6.6293999999999995"/>
  </r>
  <r>
    <x v="4221"/>
    <s v="CA-2017-134565"/>
    <d v="2017-06-11T00:00:00"/>
    <n v="2017"/>
    <s v="Juni"/>
    <n v="11"/>
    <x v="0"/>
    <x v="483"/>
    <x v="483"/>
    <x v="0"/>
    <s v="United States"/>
    <s v="Seattle"/>
    <s v="Washington"/>
    <n v="98103"/>
    <x v="1"/>
    <x v="1639"/>
    <x v="2"/>
    <x v="15"/>
    <x v="1629"/>
    <n v="385.80000000000007"/>
    <n v="5"/>
    <n v="0.2"/>
    <n v="130.20749999999998"/>
  </r>
  <r>
    <x v="4222"/>
    <s v="CA-2017-134565"/>
    <d v="2017-06-11T00:00:00"/>
    <n v="2017"/>
    <s v="Juni"/>
    <n v="11"/>
    <x v="0"/>
    <x v="483"/>
    <x v="483"/>
    <x v="0"/>
    <s v="United States"/>
    <s v="Seattle"/>
    <s v="Washington"/>
    <n v="98103"/>
    <x v="1"/>
    <x v="232"/>
    <x v="1"/>
    <x v="4"/>
    <x v="233"/>
    <n v="102.96"/>
    <n v="2"/>
    <n v="0"/>
    <n v="1.0296000000000021"/>
  </r>
  <r>
    <x v="4223"/>
    <s v="CA-2017-134565"/>
    <d v="2017-06-11T00:00:00"/>
    <n v="2017"/>
    <s v="Juni"/>
    <n v="11"/>
    <x v="0"/>
    <x v="483"/>
    <x v="483"/>
    <x v="0"/>
    <s v="United States"/>
    <s v="Seattle"/>
    <s v="Washington"/>
    <n v="98103"/>
    <x v="1"/>
    <x v="672"/>
    <x v="0"/>
    <x v="0"/>
    <x v="672"/>
    <n v="174.42000000000002"/>
    <n v="3"/>
    <n v="0"/>
    <n v="41.860800000000005"/>
  </r>
  <r>
    <x v="4224"/>
    <s v="CA-2016-108644"/>
    <d v="2016-09-30T00:00:00"/>
    <n v="2016"/>
    <s v="September"/>
    <n v="30"/>
    <x v="2"/>
    <x v="695"/>
    <x v="695"/>
    <x v="0"/>
    <s v="United States"/>
    <s v="Quincy"/>
    <s v="Illinois"/>
    <n v="62301"/>
    <x v="2"/>
    <x v="185"/>
    <x v="1"/>
    <x v="8"/>
    <x v="186"/>
    <n v="1.9639999999999995"/>
    <n v="2"/>
    <n v="0.8"/>
    <n v="-3.2406000000000006"/>
  </r>
  <r>
    <x v="4225"/>
    <s v="US-2014-102631"/>
    <d v="2014-12-13T00:00:00"/>
    <n v="2014"/>
    <s v="Desember"/>
    <n v="13"/>
    <x v="1"/>
    <x v="225"/>
    <x v="225"/>
    <x v="1"/>
    <s v="United States"/>
    <s v="Chicago"/>
    <s v="Illinois"/>
    <n v="60623"/>
    <x v="2"/>
    <x v="1640"/>
    <x v="0"/>
    <x v="5"/>
    <x v="1630"/>
    <n v="94.427999999999997"/>
    <n v="3"/>
    <n v="0.6"/>
    <n v="-42.492599999999982"/>
  </r>
  <r>
    <x v="4226"/>
    <s v="CA-2017-120327"/>
    <d v="2017-11-11T00:00:00"/>
    <n v="2017"/>
    <s v="November"/>
    <n v="11"/>
    <x v="1"/>
    <x v="576"/>
    <x v="576"/>
    <x v="0"/>
    <s v="United States"/>
    <s v="Urbandale"/>
    <s v="Iowa"/>
    <n v="50322"/>
    <x v="2"/>
    <x v="271"/>
    <x v="1"/>
    <x v="13"/>
    <x v="271"/>
    <n v="45.92"/>
    <n v="4"/>
    <n v="0"/>
    <n v="21.5824"/>
  </r>
  <r>
    <x v="4227"/>
    <s v="CA-2015-154970"/>
    <d v="2015-01-05T00:00:00"/>
    <n v="2015"/>
    <s v="Januari"/>
    <n v="5"/>
    <x v="1"/>
    <x v="256"/>
    <x v="256"/>
    <x v="2"/>
    <s v="United States"/>
    <s v="Seattle"/>
    <s v="Washington"/>
    <n v="98103"/>
    <x v="1"/>
    <x v="389"/>
    <x v="0"/>
    <x v="1"/>
    <x v="390"/>
    <n v="61.584000000000003"/>
    <n v="1"/>
    <n v="0.2"/>
    <n v="-6.9282000000000039"/>
  </r>
  <r>
    <x v="4228"/>
    <s v="CA-2016-113803"/>
    <d v="2016-03-24T00:00:00"/>
    <n v="2016"/>
    <s v="Maret"/>
    <n v="24"/>
    <x v="2"/>
    <x v="500"/>
    <x v="500"/>
    <x v="1"/>
    <s v="United States"/>
    <s v="Richmond"/>
    <s v="Indiana"/>
    <n v="47374"/>
    <x v="2"/>
    <x v="1134"/>
    <x v="1"/>
    <x v="10"/>
    <x v="1122"/>
    <n v="22.48"/>
    <n v="1"/>
    <n v="0"/>
    <n v="10.3408"/>
  </r>
  <r>
    <x v="4229"/>
    <s v="CA-2017-100223"/>
    <d v="2017-07-05T00:00:00"/>
    <n v="2017"/>
    <s v="Juli"/>
    <n v="5"/>
    <x v="1"/>
    <x v="322"/>
    <x v="322"/>
    <x v="1"/>
    <s v="United States"/>
    <s v="Dallas"/>
    <s v="Texas"/>
    <n v="75220"/>
    <x v="2"/>
    <x v="737"/>
    <x v="0"/>
    <x v="5"/>
    <x v="736"/>
    <n v="332.02800000000002"/>
    <n v="9"/>
    <n v="0.6"/>
    <n v="-348.62940000000003"/>
  </r>
  <r>
    <x v="4230"/>
    <s v="CA-2017-100223"/>
    <d v="2017-07-05T00:00:00"/>
    <n v="2017"/>
    <s v="Juli"/>
    <n v="5"/>
    <x v="1"/>
    <x v="322"/>
    <x v="322"/>
    <x v="1"/>
    <s v="United States"/>
    <s v="Dallas"/>
    <s v="Texas"/>
    <n v="75220"/>
    <x v="2"/>
    <x v="858"/>
    <x v="1"/>
    <x v="8"/>
    <x v="852"/>
    <n v="11.393999999999998"/>
    <n v="9"/>
    <n v="0.8"/>
    <n v="-17.660699999999999"/>
  </r>
  <r>
    <x v="4231"/>
    <s v="CA-2017-100223"/>
    <d v="2017-07-05T00:00:00"/>
    <n v="2017"/>
    <s v="Juli"/>
    <n v="5"/>
    <x v="1"/>
    <x v="322"/>
    <x v="322"/>
    <x v="1"/>
    <s v="United States"/>
    <s v="Dallas"/>
    <s v="Texas"/>
    <n v="75220"/>
    <x v="2"/>
    <x v="1641"/>
    <x v="1"/>
    <x v="10"/>
    <x v="1631"/>
    <n v="15.552000000000003"/>
    <n v="3"/>
    <n v="0.2"/>
    <n v="5.6375999999999999"/>
  </r>
  <r>
    <x v="4232"/>
    <s v="CA-2017-100223"/>
    <d v="2017-07-05T00:00:00"/>
    <n v="2017"/>
    <s v="Juli"/>
    <n v="5"/>
    <x v="1"/>
    <x v="322"/>
    <x v="322"/>
    <x v="1"/>
    <s v="United States"/>
    <s v="Dallas"/>
    <s v="Texas"/>
    <n v="75220"/>
    <x v="2"/>
    <x v="727"/>
    <x v="1"/>
    <x v="10"/>
    <x v="1552"/>
    <n v="31.104000000000006"/>
    <n v="6"/>
    <n v="0.2"/>
    <n v="11.2752"/>
  </r>
  <r>
    <x v="4233"/>
    <s v="CA-2017-100223"/>
    <d v="2017-07-05T00:00:00"/>
    <n v="2017"/>
    <s v="Juli"/>
    <n v="5"/>
    <x v="1"/>
    <x v="322"/>
    <x v="322"/>
    <x v="1"/>
    <s v="United States"/>
    <s v="Dallas"/>
    <s v="Texas"/>
    <n v="75220"/>
    <x v="2"/>
    <x v="351"/>
    <x v="1"/>
    <x v="8"/>
    <x v="351"/>
    <n v="6.3159999999999981"/>
    <n v="1"/>
    <n v="0.8"/>
    <n v="-10.421400000000002"/>
  </r>
  <r>
    <x v="4234"/>
    <s v="CA-2014-168823"/>
    <d v="2014-09-21T00:00:00"/>
    <n v="2014"/>
    <s v="September"/>
    <n v="21"/>
    <x v="2"/>
    <x v="15"/>
    <x v="15"/>
    <x v="2"/>
    <s v="United States"/>
    <s v="Philadelphia"/>
    <s v="Pennsylvania"/>
    <n v="19143"/>
    <x v="3"/>
    <x v="204"/>
    <x v="1"/>
    <x v="10"/>
    <x v="205"/>
    <n v="11.352000000000002"/>
    <n v="3"/>
    <n v="0.2"/>
    <n v="4.1151"/>
  </r>
  <r>
    <x v="4235"/>
    <s v="CA-2014-168823"/>
    <d v="2014-09-21T00:00:00"/>
    <n v="2014"/>
    <s v="September"/>
    <n v="21"/>
    <x v="2"/>
    <x v="15"/>
    <x v="15"/>
    <x v="2"/>
    <s v="United States"/>
    <s v="Philadelphia"/>
    <s v="Pennsylvania"/>
    <n v="19143"/>
    <x v="3"/>
    <x v="865"/>
    <x v="1"/>
    <x v="2"/>
    <x v="859"/>
    <n v="20.808000000000003"/>
    <n v="9"/>
    <n v="0.2"/>
    <n v="7.0226999999999995"/>
  </r>
  <r>
    <x v="4236"/>
    <s v="CA-2016-162404"/>
    <d v="2016-07-23T00:00:00"/>
    <n v="2016"/>
    <s v="Juli"/>
    <n v="23"/>
    <x v="1"/>
    <x v="739"/>
    <x v="739"/>
    <x v="2"/>
    <s v="United States"/>
    <s v="Rockford"/>
    <s v="Illinois"/>
    <n v="61107"/>
    <x v="2"/>
    <x v="1395"/>
    <x v="1"/>
    <x v="8"/>
    <x v="1382"/>
    <n v="11.415999999999997"/>
    <n v="4"/>
    <n v="0.8"/>
    <n v="-18.836400000000005"/>
  </r>
  <r>
    <x v="4237"/>
    <s v="CA-2017-104024"/>
    <d v="2017-08-29T00:00:00"/>
    <n v="2017"/>
    <s v="Agustus"/>
    <n v="29"/>
    <x v="0"/>
    <x v="550"/>
    <x v="550"/>
    <x v="1"/>
    <s v="United States"/>
    <s v="Philadelphia"/>
    <s v="Pennsylvania"/>
    <n v="19134"/>
    <x v="3"/>
    <x v="1642"/>
    <x v="1"/>
    <x v="6"/>
    <x v="1632"/>
    <n v="9.4080000000000013"/>
    <n v="7"/>
    <n v="0.2"/>
    <n v="0.70560000000000045"/>
  </r>
  <r>
    <x v="4238"/>
    <s v="CA-2017-147144"/>
    <d v="2017-03-26T00:00:00"/>
    <n v="2017"/>
    <s v="Maret"/>
    <n v="26"/>
    <x v="2"/>
    <x v="595"/>
    <x v="595"/>
    <x v="2"/>
    <s v="United States"/>
    <s v="Seattle"/>
    <s v="Washington"/>
    <n v="98105"/>
    <x v="1"/>
    <x v="1643"/>
    <x v="1"/>
    <x v="6"/>
    <x v="1633"/>
    <n v="19.829999999999998"/>
    <n v="1"/>
    <n v="0"/>
    <n v="5.9489999999999981"/>
  </r>
  <r>
    <x v="4239"/>
    <s v="CA-2017-158673"/>
    <d v="2017-12-29T00:00:00"/>
    <n v="2017"/>
    <s v="Desember"/>
    <n v="29"/>
    <x v="1"/>
    <x v="33"/>
    <x v="33"/>
    <x v="1"/>
    <s v="United States"/>
    <s v="Grand Rapids"/>
    <s v="Michigan"/>
    <n v="49505"/>
    <x v="2"/>
    <x v="921"/>
    <x v="1"/>
    <x v="10"/>
    <x v="913"/>
    <n v="209.7"/>
    <n v="2"/>
    <n v="0"/>
    <n v="100.65599999999999"/>
  </r>
  <r>
    <x v="4240"/>
    <s v="CA-2014-133704"/>
    <d v="2014-09-20T00:00:00"/>
    <n v="2014"/>
    <s v="September"/>
    <n v="20"/>
    <x v="1"/>
    <x v="671"/>
    <x v="671"/>
    <x v="2"/>
    <s v="United States"/>
    <s v="Los Angeles"/>
    <s v="California"/>
    <n v="90004"/>
    <x v="1"/>
    <x v="1644"/>
    <x v="1"/>
    <x v="9"/>
    <x v="360"/>
    <n v="43.92"/>
    <n v="4"/>
    <n v="0"/>
    <n v="11.858400000000003"/>
  </r>
  <r>
    <x v="4241"/>
    <s v="CA-2014-133704"/>
    <d v="2014-09-20T00:00:00"/>
    <n v="2014"/>
    <s v="September"/>
    <n v="20"/>
    <x v="1"/>
    <x v="671"/>
    <x v="671"/>
    <x v="2"/>
    <s v="United States"/>
    <s v="Los Angeles"/>
    <s v="California"/>
    <n v="90004"/>
    <x v="1"/>
    <x v="674"/>
    <x v="1"/>
    <x v="8"/>
    <x v="674"/>
    <n v="20.231999999999999"/>
    <n v="3"/>
    <n v="0.2"/>
    <n v="6.5753999999999984"/>
  </r>
  <r>
    <x v="4242"/>
    <s v="CA-2016-159142"/>
    <d v="2016-04-04T00:00:00"/>
    <n v="2016"/>
    <s v="April"/>
    <n v="4"/>
    <x v="2"/>
    <x v="467"/>
    <x v="467"/>
    <x v="2"/>
    <s v="United States"/>
    <s v="Springfield"/>
    <s v="Virginia"/>
    <n v="22153"/>
    <x v="0"/>
    <x v="140"/>
    <x v="2"/>
    <x v="7"/>
    <x v="141"/>
    <n v="149.97"/>
    <n v="3"/>
    <n v="0"/>
    <n v="5.9987999999999815"/>
  </r>
  <r>
    <x v="4243"/>
    <s v="CA-2016-159142"/>
    <d v="2016-04-04T00:00:00"/>
    <n v="2016"/>
    <s v="April"/>
    <n v="4"/>
    <x v="2"/>
    <x v="467"/>
    <x v="467"/>
    <x v="2"/>
    <s v="United States"/>
    <s v="Springfield"/>
    <s v="Virginia"/>
    <n v="22153"/>
    <x v="0"/>
    <x v="1286"/>
    <x v="1"/>
    <x v="10"/>
    <x v="1272"/>
    <n v="27.81"/>
    <n v="3"/>
    <n v="0"/>
    <n v="13.070699999999999"/>
  </r>
  <r>
    <x v="4244"/>
    <s v="CA-2014-138436"/>
    <d v="2014-03-26T00:00:00"/>
    <n v="2014"/>
    <s v="Maret"/>
    <n v="26"/>
    <x v="1"/>
    <x v="63"/>
    <x v="63"/>
    <x v="1"/>
    <s v="United States"/>
    <s v="Los Angeles"/>
    <s v="California"/>
    <n v="90036"/>
    <x v="1"/>
    <x v="176"/>
    <x v="2"/>
    <x v="11"/>
    <x v="177"/>
    <n v="66.300000000000011"/>
    <n v="3"/>
    <n v="0"/>
    <n v="8.6190000000000033"/>
  </r>
  <r>
    <x v="4245"/>
    <s v="CA-2017-117702"/>
    <d v="2017-11-28T00:00:00"/>
    <n v="2017"/>
    <s v="November"/>
    <n v="28"/>
    <x v="1"/>
    <x v="60"/>
    <x v="60"/>
    <x v="2"/>
    <s v="United States"/>
    <s v="Baltimore"/>
    <s v="Maryland"/>
    <n v="21215"/>
    <x v="3"/>
    <x v="1199"/>
    <x v="1"/>
    <x v="6"/>
    <x v="1184"/>
    <n v="1.64"/>
    <n v="1"/>
    <n v="0"/>
    <n v="0.73799999999999988"/>
  </r>
  <r>
    <x v="4246"/>
    <s v="CA-2017-117702"/>
    <d v="2017-11-28T00:00:00"/>
    <n v="2017"/>
    <s v="November"/>
    <n v="28"/>
    <x v="1"/>
    <x v="60"/>
    <x v="60"/>
    <x v="2"/>
    <s v="United States"/>
    <s v="Baltimore"/>
    <s v="Maryland"/>
    <n v="21215"/>
    <x v="3"/>
    <x v="220"/>
    <x v="0"/>
    <x v="5"/>
    <x v="221"/>
    <n v="1049.2"/>
    <n v="5"/>
    <n v="0"/>
    <n v="272.79200000000003"/>
  </r>
  <r>
    <x v="4247"/>
    <s v="CA-2017-117702"/>
    <d v="2017-11-28T00:00:00"/>
    <n v="2017"/>
    <s v="November"/>
    <n v="28"/>
    <x v="1"/>
    <x v="60"/>
    <x v="60"/>
    <x v="2"/>
    <s v="United States"/>
    <s v="Baltimore"/>
    <s v="Maryland"/>
    <n v="21215"/>
    <x v="3"/>
    <x v="1006"/>
    <x v="0"/>
    <x v="5"/>
    <x v="998"/>
    <n v="20.9"/>
    <n v="5"/>
    <n v="0"/>
    <n v="7.5239999999999991"/>
  </r>
  <r>
    <x v="4248"/>
    <s v="CA-2016-157336"/>
    <d v="2016-12-01T00:00:00"/>
    <n v="2016"/>
    <s v="Desember"/>
    <n v="1"/>
    <x v="0"/>
    <x v="81"/>
    <x v="81"/>
    <x v="0"/>
    <s v="United States"/>
    <s v="Fairfield"/>
    <s v="Connecticut"/>
    <n v="6824"/>
    <x v="3"/>
    <x v="908"/>
    <x v="1"/>
    <x v="8"/>
    <x v="900"/>
    <n v="88.08"/>
    <n v="6"/>
    <n v="0"/>
    <n v="40.516799999999996"/>
  </r>
  <r>
    <x v="4249"/>
    <s v="CA-2016-157336"/>
    <d v="2016-12-01T00:00:00"/>
    <n v="2016"/>
    <s v="Desember"/>
    <n v="1"/>
    <x v="0"/>
    <x v="81"/>
    <x v="81"/>
    <x v="0"/>
    <s v="United States"/>
    <s v="Fairfield"/>
    <s v="Connecticut"/>
    <n v="6824"/>
    <x v="3"/>
    <x v="499"/>
    <x v="0"/>
    <x v="1"/>
    <x v="499"/>
    <n v="751.92"/>
    <n v="4"/>
    <n v="0"/>
    <n v="150.38400000000001"/>
  </r>
  <r>
    <x v="4250"/>
    <s v="CA-2014-168130"/>
    <d v="2014-09-19T00:00:00"/>
    <n v="2014"/>
    <s v="September"/>
    <n v="19"/>
    <x v="3"/>
    <x v="740"/>
    <x v="740"/>
    <x v="1"/>
    <s v="United States"/>
    <s v="New York City"/>
    <s v="New York"/>
    <n v="10011"/>
    <x v="3"/>
    <x v="1153"/>
    <x v="0"/>
    <x v="1"/>
    <x v="1141"/>
    <n v="887.10299999999995"/>
    <n v="7"/>
    <n v="0.1"/>
    <n v="177.42059999999998"/>
  </r>
  <r>
    <x v="4251"/>
    <s v="CA-2015-155068"/>
    <d v="2015-10-23T00:00:00"/>
    <n v="2015"/>
    <s v="Oktober"/>
    <n v="23"/>
    <x v="3"/>
    <x v="267"/>
    <x v="267"/>
    <x v="0"/>
    <s v="United States"/>
    <s v="Lakeland"/>
    <s v="Florida"/>
    <n v="33801"/>
    <x v="0"/>
    <x v="1136"/>
    <x v="2"/>
    <x v="7"/>
    <x v="1124"/>
    <n v="55.944000000000003"/>
    <n v="7"/>
    <n v="0.2"/>
    <n v="-13.286700000000002"/>
  </r>
  <r>
    <x v="4252"/>
    <s v="CA-2015-155068"/>
    <d v="2015-10-23T00:00:00"/>
    <n v="2015"/>
    <s v="Oktober"/>
    <n v="23"/>
    <x v="3"/>
    <x v="267"/>
    <x v="267"/>
    <x v="0"/>
    <s v="United States"/>
    <s v="Lakeland"/>
    <s v="Florida"/>
    <n v="33801"/>
    <x v="0"/>
    <x v="158"/>
    <x v="1"/>
    <x v="6"/>
    <x v="159"/>
    <n v="10.688000000000001"/>
    <n v="2"/>
    <n v="0.2"/>
    <n v="2.271199999999999"/>
  </r>
  <r>
    <x v="4253"/>
    <s v="CA-2015-155068"/>
    <d v="2015-10-23T00:00:00"/>
    <n v="2015"/>
    <s v="Oktober"/>
    <n v="23"/>
    <x v="3"/>
    <x v="267"/>
    <x v="267"/>
    <x v="0"/>
    <s v="United States"/>
    <s v="Lakeland"/>
    <s v="Florida"/>
    <n v="33801"/>
    <x v="0"/>
    <x v="1179"/>
    <x v="2"/>
    <x v="7"/>
    <x v="1165"/>
    <n v="11.824"/>
    <n v="2"/>
    <n v="0.2"/>
    <n v="1.0346000000000006"/>
  </r>
  <r>
    <x v="4254"/>
    <s v="CA-2017-163160"/>
    <d v="2017-10-13T00:00:00"/>
    <n v="2017"/>
    <s v="Oktober"/>
    <n v="13"/>
    <x v="2"/>
    <x v="59"/>
    <x v="59"/>
    <x v="0"/>
    <s v="United States"/>
    <s v="Freeport"/>
    <s v="Illinois"/>
    <n v="61032"/>
    <x v="2"/>
    <x v="813"/>
    <x v="1"/>
    <x v="10"/>
    <x v="33"/>
    <n v="63.311999999999998"/>
    <n v="3"/>
    <n v="0.2"/>
    <n v="20.576399999999996"/>
  </r>
  <r>
    <x v="4255"/>
    <s v="CA-2017-163160"/>
    <d v="2017-10-13T00:00:00"/>
    <n v="2017"/>
    <s v="Oktober"/>
    <n v="13"/>
    <x v="2"/>
    <x v="59"/>
    <x v="59"/>
    <x v="0"/>
    <s v="United States"/>
    <s v="Freeport"/>
    <s v="Illinois"/>
    <n v="61032"/>
    <x v="2"/>
    <x v="261"/>
    <x v="1"/>
    <x v="8"/>
    <x v="261"/>
    <n v="96.783999999999978"/>
    <n v="4"/>
    <n v="0.8"/>
    <n v="-145.17600000000002"/>
  </r>
  <r>
    <x v="4256"/>
    <s v="CA-2017-163160"/>
    <d v="2017-10-13T00:00:00"/>
    <n v="2017"/>
    <s v="Oktober"/>
    <n v="13"/>
    <x v="2"/>
    <x v="59"/>
    <x v="59"/>
    <x v="0"/>
    <s v="United States"/>
    <s v="Freeport"/>
    <s v="Illinois"/>
    <n v="61032"/>
    <x v="2"/>
    <x v="698"/>
    <x v="0"/>
    <x v="5"/>
    <x v="698"/>
    <n v="10.476000000000001"/>
    <n v="3"/>
    <n v="0.6"/>
    <n v="-6.8094000000000037"/>
  </r>
  <r>
    <x v="4257"/>
    <s v="CA-2015-101924"/>
    <d v="2015-09-04T00:00:00"/>
    <n v="2015"/>
    <s v="September"/>
    <n v="4"/>
    <x v="1"/>
    <x v="10"/>
    <x v="10"/>
    <x v="1"/>
    <s v="United States"/>
    <s v="Medford"/>
    <s v="Oregon"/>
    <n v="97504"/>
    <x v="1"/>
    <x v="1526"/>
    <x v="1"/>
    <x v="8"/>
    <x v="1513"/>
    <n v="9.7620000000000005"/>
    <n v="2"/>
    <n v="0.7"/>
    <n v="-6.833400000000001"/>
  </r>
  <r>
    <x v="4258"/>
    <s v="CA-2016-124793"/>
    <d v="2016-03-14T00:00:00"/>
    <n v="2016"/>
    <s v="Maret"/>
    <n v="14"/>
    <x v="2"/>
    <x v="152"/>
    <x v="152"/>
    <x v="1"/>
    <s v="United States"/>
    <s v="Seattle"/>
    <s v="Washington"/>
    <n v="98103"/>
    <x v="1"/>
    <x v="812"/>
    <x v="0"/>
    <x v="1"/>
    <x v="809"/>
    <n v="196.78399999999999"/>
    <n v="2"/>
    <n v="0.2"/>
    <n v="-22.138200000000012"/>
  </r>
  <r>
    <x v="4259"/>
    <s v="CA-2017-118367"/>
    <d v="2017-10-28T00:00:00"/>
    <n v="2017"/>
    <s v="Oktober"/>
    <n v="28"/>
    <x v="0"/>
    <x v="628"/>
    <x v="628"/>
    <x v="1"/>
    <s v="United States"/>
    <s v="New York City"/>
    <s v="New York"/>
    <n v="10035"/>
    <x v="3"/>
    <x v="244"/>
    <x v="1"/>
    <x v="12"/>
    <x v="245"/>
    <n v="47.98"/>
    <n v="2"/>
    <n v="0"/>
    <n v="23.99"/>
  </r>
  <r>
    <x v="4260"/>
    <s v="CA-2017-164819"/>
    <d v="2017-10-15T00:00:00"/>
    <n v="2017"/>
    <s v="Oktober"/>
    <n v="15"/>
    <x v="0"/>
    <x v="602"/>
    <x v="602"/>
    <x v="1"/>
    <s v="United States"/>
    <s v="Fairfield"/>
    <s v="Connecticut"/>
    <n v="6824"/>
    <x v="3"/>
    <x v="709"/>
    <x v="1"/>
    <x v="2"/>
    <x v="708"/>
    <n v="13.049999999999999"/>
    <n v="5"/>
    <n v="0"/>
    <n v="6.0029999999999992"/>
  </r>
  <r>
    <x v="4261"/>
    <s v="CA-2017-158344"/>
    <d v="2017-08-07T00:00:00"/>
    <n v="2017"/>
    <s v="Agustus"/>
    <n v="7"/>
    <x v="1"/>
    <x v="693"/>
    <x v="693"/>
    <x v="0"/>
    <s v="United States"/>
    <s v="Moorhead"/>
    <s v="Minnesota"/>
    <n v="56560"/>
    <x v="2"/>
    <x v="1097"/>
    <x v="2"/>
    <x v="11"/>
    <x v="1087"/>
    <n v="63.96"/>
    <n v="4"/>
    <n v="0"/>
    <n v="19.827599999999997"/>
  </r>
  <r>
    <x v="4262"/>
    <s v="CA-2017-123351"/>
    <d v="2017-09-21T00:00:00"/>
    <n v="2017"/>
    <s v="September"/>
    <n v="21"/>
    <x v="1"/>
    <x v="409"/>
    <x v="409"/>
    <x v="0"/>
    <s v="United States"/>
    <s v="Columbus"/>
    <s v="Georgia"/>
    <n v="31907"/>
    <x v="0"/>
    <x v="1429"/>
    <x v="1"/>
    <x v="9"/>
    <x v="1417"/>
    <n v="80.48"/>
    <n v="1"/>
    <n v="0"/>
    <n v="24.143999999999998"/>
  </r>
  <r>
    <x v="4263"/>
    <s v="CA-2017-110429"/>
    <d v="2017-11-03T00:00:00"/>
    <n v="2017"/>
    <s v="November"/>
    <n v="3"/>
    <x v="1"/>
    <x v="661"/>
    <x v="661"/>
    <x v="0"/>
    <s v="United States"/>
    <s v="Philadelphia"/>
    <s v="Pennsylvania"/>
    <n v="19143"/>
    <x v="3"/>
    <x v="1645"/>
    <x v="1"/>
    <x v="8"/>
    <x v="1634"/>
    <n v="11.673000000000002"/>
    <n v="3"/>
    <n v="0.7"/>
    <n v="-7.782"/>
  </r>
  <r>
    <x v="4264"/>
    <s v="US-2016-131611"/>
    <d v="2016-11-05T00:00:00"/>
    <n v="2016"/>
    <s v="November"/>
    <n v="5"/>
    <x v="1"/>
    <x v="212"/>
    <x v="212"/>
    <x v="0"/>
    <s v="United States"/>
    <s v="Houston"/>
    <s v="Texas"/>
    <n v="77036"/>
    <x v="2"/>
    <x v="584"/>
    <x v="0"/>
    <x v="3"/>
    <x v="584"/>
    <n v="863.12799999999993"/>
    <n v="8"/>
    <n v="0.3"/>
    <n v="-160.29520000000008"/>
  </r>
  <r>
    <x v="4265"/>
    <s v="US-2016-131611"/>
    <d v="2016-11-05T00:00:00"/>
    <n v="2016"/>
    <s v="November"/>
    <n v="5"/>
    <x v="1"/>
    <x v="212"/>
    <x v="212"/>
    <x v="0"/>
    <s v="United States"/>
    <s v="Houston"/>
    <s v="Texas"/>
    <n v="77036"/>
    <x v="2"/>
    <x v="990"/>
    <x v="1"/>
    <x v="8"/>
    <x v="305"/>
    <n v="3.5639999999999992"/>
    <n v="3"/>
    <n v="0.8"/>
    <n v="-6.2370000000000019"/>
  </r>
  <r>
    <x v="4266"/>
    <s v="US-2016-131611"/>
    <d v="2016-11-05T00:00:00"/>
    <n v="2016"/>
    <s v="November"/>
    <n v="5"/>
    <x v="1"/>
    <x v="212"/>
    <x v="212"/>
    <x v="0"/>
    <s v="United States"/>
    <s v="Houston"/>
    <s v="Texas"/>
    <n v="77036"/>
    <x v="2"/>
    <x v="1333"/>
    <x v="0"/>
    <x v="0"/>
    <x v="1318"/>
    <n v="956.6647999999999"/>
    <n v="7"/>
    <n v="0.32"/>
    <n v="-225.09759999999991"/>
  </r>
  <r>
    <x v="4267"/>
    <s v="US-2016-131611"/>
    <d v="2016-11-05T00:00:00"/>
    <n v="2016"/>
    <s v="November"/>
    <n v="5"/>
    <x v="1"/>
    <x v="212"/>
    <x v="212"/>
    <x v="0"/>
    <s v="United States"/>
    <s v="Houston"/>
    <s v="Texas"/>
    <n v="77036"/>
    <x v="2"/>
    <x v="542"/>
    <x v="1"/>
    <x v="8"/>
    <x v="542"/>
    <n v="12.587999999999997"/>
    <n v="3"/>
    <n v="0.8"/>
    <n v="-20.140800000000006"/>
  </r>
  <r>
    <x v="4268"/>
    <s v="US-2016-131611"/>
    <d v="2016-11-05T00:00:00"/>
    <n v="2016"/>
    <s v="November"/>
    <n v="5"/>
    <x v="1"/>
    <x v="212"/>
    <x v="212"/>
    <x v="0"/>
    <s v="United States"/>
    <s v="Houston"/>
    <s v="Texas"/>
    <n v="77036"/>
    <x v="2"/>
    <x v="1482"/>
    <x v="2"/>
    <x v="11"/>
    <x v="1469"/>
    <n v="171.96"/>
    <n v="5"/>
    <n v="0.2"/>
    <n v="45.139500000000005"/>
  </r>
  <r>
    <x v="4269"/>
    <s v="US-2017-124821"/>
    <d v="2017-06-25T00:00:00"/>
    <n v="2017"/>
    <s v="Juni"/>
    <n v="25"/>
    <x v="0"/>
    <x v="562"/>
    <x v="562"/>
    <x v="0"/>
    <s v="United States"/>
    <s v="Seattle"/>
    <s v="Washington"/>
    <n v="98115"/>
    <x v="1"/>
    <x v="562"/>
    <x v="0"/>
    <x v="3"/>
    <x v="561"/>
    <n v="871.4"/>
    <n v="4"/>
    <n v="0"/>
    <n v="148.13799999999992"/>
  </r>
  <r>
    <x v="4270"/>
    <s v="CA-2015-166975"/>
    <d v="2015-11-26T00:00:00"/>
    <n v="2015"/>
    <s v="November"/>
    <n v="26"/>
    <x v="1"/>
    <x v="741"/>
    <x v="741"/>
    <x v="1"/>
    <s v="United States"/>
    <s v="Jackson"/>
    <s v="Tennessee"/>
    <n v="38301"/>
    <x v="0"/>
    <x v="1640"/>
    <x v="0"/>
    <x v="5"/>
    <x v="1630"/>
    <n v="692.47199999999998"/>
    <n v="11"/>
    <n v="0.2"/>
    <n v="190.42980000000006"/>
  </r>
  <r>
    <x v="4271"/>
    <s v="CA-2016-123806"/>
    <d v="2016-11-24T00:00:00"/>
    <n v="2016"/>
    <s v="November"/>
    <n v="24"/>
    <x v="0"/>
    <x v="156"/>
    <x v="156"/>
    <x v="1"/>
    <s v="United States"/>
    <s v="Baltimore"/>
    <s v="Maryland"/>
    <n v="21215"/>
    <x v="3"/>
    <x v="689"/>
    <x v="0"/>
    <x v="5"/>
    <x v="689"/>
    <n v="207.76"/>
    <n v="4"/>
    <n v="0"/>
    <n v="85.181600000000003"/>
  </r>
  <r>
    <x v="4272"/>
    <s v="US-2017-158505"/>
    <d v="2017-07-21T00:00:00"/>
    <n v="2017"/>
    <s v="Juli"/>
    <n v="21"/>
    <x v="3"/>
    <x v="227"/>
    <x v="227"/>
    <x v="0"/>
    <s v="United States"/>
    <s v="Murray"/>
    <s v="Utah"/>
    <n v="84107"/>
    <x v="1"/>
    <x v="1557"/>
    <x v="2"/>
    <x v="7"/>
    <x v="1546"/>
    <n v="71.928000000000011"/>
    <n v="9"/>
    <n v="0.2"/>
    <n v="6.2936999999999976"/>
  </r>
  <r>
    <x v="4273"/>
    <s v="US-2017-158505"/>
    <d v="2017-07-21T00:00:00"/>
    <n v="2017"/>
    <s v="Juli"/>
    <n v="21"/>
    <x v="3"/>
    <x v="227"/>
    <x v="227"/>
    <x v="0"/>
    <s v="United States"/>
    <s v="Murray"/>
    <s v="Utah"/>
    <n v="84107"/>
    <x v="1"/>
    <x v="1062"/>
    <x v="1"/>
    <x v="6"/>
    <x v="1051"/>
    <n v="25.99"/>
    <n v="1"/>
    <n v="0"/>
    <n v="7.5370999999999988"/>
  </r>
  <r>
    <x v="4274"/>
    <s v="CA-2015-142692"/>
    <d v="2015-10-23T00:00:00"/>
    <n v="2015"/>
    <s v="Oktober"/>
    <n v="23"/>
    <x v="1"/>
    <x v="122"/>
    <x v="122"/>
    <x v="1"/>
    <s v="United States"/>
    <s v="Seattle"/>
    <s v="Washington"/>
    <n v="98105"/>
    <x v="1"/>
    <x v="307"/>
    <x v="1"/>
    <x v="8"/>
    <x v="307"/>
    <n v="3.5920000000000005"/>
    <n v="1"/>
    <n v="0.2"/>
    <n v="1.1224999999999996"/>
  </r>
  <r>
    <x v="4275"/>
    <s v="CA-2015-123456"/>
    <d v="2015-07-09T00:00:00"/>
    <n v="2015"/>
    <s v="Juli"/>
    <n v="9"/>
    <x v="1"/>
    <x v="634"/>
    <x v="634"/>
    <x v="1"/>
    <s v="United States"/>
    <s v="Dallas"/>
    <s v="Texas"/>
    <n v="75220"/>
    <x v="2"/>
    <x v="166"/>
    <x v="1"/>
    <x v="9"/>
    <x v="167"/>
    <n v="48.631999999999991"/>
    <n v="2"/>
    <n v="0.8"/>
    <n v="-121.58000000000004"/>
  </r>
  <r>
    <x v="4276"/>
    <s v="CA-2017-151358"/>
    <d v="2017-08-18T00:00:00"/>
    <n v="2017"/>
    <s v="Agustus"/>
    <n v="18"/>
    <x v="1"/>
    <x v="376"/>
    <x v="376"/>
    <x v="2"/>
    <s v="United States"/>
    <s v="Seattle"/>
    <s v="Washington"/>
    <n v="98105"/>
    <x v="1"/>
    <x v="765"/>
    <x v="1"/>
    <x v="4"/>
    <x v="764"/>
    <n v="323.10000000000002"/>
    <n v="2"/>
    <n v="0"/>
    <n v="61.38900000000001"/>
  </r>
  <r>
    <x v="4277"/>
    <s v="US-2016-107440"/>
    <d v="2016-04-16T00:00:00"/>
    <n v="2016"/>
    <s v="April"/>
    <n v="16"/>
    <x v="1"/>
    <x v="740"/>
    <x v="740"/>
    <x v="1"/>
    <s v="United States"/>
    <s v="Lakewood"/>
    <s v="New Jersey"/>
    <n v="8701"/>
    <x v="3"/>
    <x v="1646"/>
    <x v="2"/>
    <x v="15"/>
    <x v="1635"/>
    <n v="9099.93"/>
    <n v="7"/>
    <n v="0"/>
    <n v="2365.9817999999996"/>
  </r>
  <r>
    <x v="4278"/>
    <s v="US-2016-107440"/>
    <d v="2016-04-16T00:00:00"/>
    <n v="2016"/>
    <s v="April"/>
    <n v="16"/>
    <x v="1"/>
    <x v="740"/>
    <x v="740"/>
    <x v="1"/>
    <s v="United States"/>
    <s v="Lakewood"/>
    <s v="New Jersey"/>
    <n v="8701"/>
    <x v="3"/>
    <x v="1467"/>
    <x v="0"/>
    <x v="5"/>
    <x v="1454"/>
    <n v="9.9600000000000009"/>
    <n v="2"/>
    <n v="0"/>
    <n v="3.2867999999999995"/>
  </r>
  <r>
    <x v="4279"/>
    <s v="US-2016-107440"/>
    <d v="2016-04-16T00:00:00"/>
    <n v="2016"/>
    <s v="April"/>
    <n v="16"/>
    <x v="1"/>
    <x v="740"/>
    <x v="740"/>
    <x v="1"/>
    <s v="United States"/>
    <s v="Lakewood"/>
    <s v="New Jersey"/>
    <n v="8701"/>
    <x v="3"/>
    <x v="881"/>
    <x v="1"/>
    <x v="8"/>
    <x v="875"/>
    <n v="25.299999999999997"/>
    <n v="5"/>
    <n v="0"/>
    <n v="11.890999999999998"/>
  </r>
  <r>
    <x v="4280"/>
    <s v="CA-2014-166989"/>
    <d v="2014-11-14T00:00:00"/>
    <n v="2014"/>
    <s v="November"/>
    <n v="14"/>
    <x v="1"/>
    <x v="84"/>
    <x v="84"/>
    <x v="2"/>
    <s v="United States"/>
    <s v="New York City"/>
    <s v="New York"/>
    <n v="10011"/>
    <x v="3"/>
    <x v="252"/>
    <x v="1"/>
    <x v="10"/>
    <x v="253"/>
    <n v="11.36"/>
    <n v="2"/>
    <n v="0"/>
    <n v="5.2255999999999991"/>
  </r>
  <r>
    <x v="4281"/>
    <s v="CA-2014-166989"/>
    <d v="2014-11-14T00:00:00"/>
    <n v="2014"/>
    <s v="November"/>
    <n v="14"/>
    <x v="1"/>
    <x v="84"/>
    <x v="84"/>
    <x v="2"/>
    <s v="United States"/>
    <s v="New York City"/>
    <s v="New York"/>
    <n v="10011"/>
    <x v="3"/>
    <x v="1464"/>
    <x v="0"/>
    <x v="1"/>
    <x v="1450"/>
    <n v="69.263999999999996"/>
    <n v="2"/>
    <n v="0.1"/>
    <n v="14.62239999999999"/>
  </r>
  <r>
    <x v="4282"/>
    <s v="CA-2014-103100"/>
    <d v="2014-12-20T00:00:00"/>
    <n v="2014"/>
    <s v="Desember"/>
    <n v="20"/>
    <x v="2"/>
    <x v="455"/>
    <x v="455"/>
    <x v="0"/>
    <s v="United States"/>
    <s v="Indianapolis"/>
    <s v="Indiana"/>
    <n v="46203"/>
    <x v="2"/>
    <x v="1647"/>
    <x v="1"/>
    <x v="2"/>
    <x v="1636"/>
    <n v="3.69"/>
    <n v="1"/>
    <n v="0"/>
    <n v="1.7343"/>
  </r>
  <r>
    <x v="4283"/>
    <s v="CA-2014-103100"/>
    <d v="2014-12-20T00:00:00"/>
    <n v="2014"/>
    <s v="Desember"/>
    <n v="20"/>
    <x v="2"/>
    <x v="455"/>
    <x v="455"/>
    <x v="0"/>
    <s v="United States"/>
    <s v="Indianapolis"/>
    <s v="Indiana"/>
    <n v="46203"/>
    <x v="2"/>
    <x v="1498"/>
    <x v="1"/>
    <x v="8"/>
    <x v="1486"/>
    <n v="1103.97"/>
    <n v="3"/>
    <n v="0"/>
    <n v="496.78649999999993"/>
  </r>
  <r>
    <x v="4284"/>
    <s v="CA-2015-105690"/>
    <d v="2015-11-21T00:00:00"/>
    <n v="2015"/>
    <s v="November"/>
    <n v="21"/>
    <x v="0"/>
    <x v="662"/>
    <x v="662"/>
    <x v="1"/>
    <s v="United States"/>
    <s v="Port Arthur"/>
    <s v="Texas"/>
    <n v="77642"/>
    <x v="2"/>
    <x v="1103"/>
    <x v="0"/>
    <x v="0"/>
    <x v="1092"/>
    <n v="246.13279999999997"/>
    <n v="2"/>
    <n v="0.32"/>
    <n v="-76.011599999999973"/>
  </r>
  <r>
    <x v="4285"/>
    <s v="CA-2015-105690"/>
    <d v="2015-11-21T00:00:00"/>
    <n v="2015"/>
    <s v="November"/>
    <n v="21"/>
    <x v="0"/>
    <x v="662"/>
    <x v="662"/>
    <x v="1"/>
    <s v="United States"/>
    <s v="Port Arthur"/>
    <s v="Texas"/>
    <n v="77642"/>
    <x v="2"/>
    <x v="2"/>
    <x v="1"/>
    <x v="2"/>
    <x v="2"/>
    <n v="11.696"/>
    <n v="2"/>
    <n v="0.2"/>
    <n v="3.9473999999999996"/>
  </r>
  <r>
    <x v="4286"/>
    <s v="CA-2015-105690"/>
    <d v="2015-11-21T00:00:00"/>
    <n v="2015"/>
    <s v="November"/>
    <n v="21"/>
    <x v="0"/>
    <x v="662"/>
    <x v="662"/>
    <x v="1"/>
    <s v="United States"/>
    <s v="Port Arthur"/>
    <s v="Texas"/>
    <n v="77642"/>
    <x v="2"/>
    <x v="1572"/>
    <x v="2"/>
    <x v="16"/>
    <x v="1563"/>
    <n v="439.99200000000002"/>
    <n v="1"/>
    <n v="0.2"/>
    <n v="164.99700000000001"/>
  </r>
  <r>
    <x v="4287"/>
    <s v="CA-2017-127516"/>
    <d v="2017-12-28T00:00:00"/>
    <n v="2017"/>
    <s v="Desember"/>
    <n v="28"/>
    <x v="1"/>
    <x v="382"/>
    <x v="382"/>
    <x v="2"/>
    <s v="United States"/>
    <s v="Nashville"/>
    <s v="Tennessee"/>
    <n v="37211"/>
    <x v="0"/>
    <x v="459"/>
    <x v="1"/>
    <x v="4"/>
    <x v="460"/>
    <n v="64.784000000000006"/>
    <n v="1"/>
    <n v="0.2"/>
    <n v="-12.956800000000005"/>
  </r>
  <r>
    <x v="4288"/>
    <s v="US-2015-117184"/>
    <d v="2015-05-17T00:00:00"/>
    <n v="2015"/>
    <s v="Mei"/>
    <n v="17"/>
    <x v="1"/>
    <x v="21"/>
    <x v="21"/>
    <x v="1"/>
    <s v="United States"/>
    <s v="Houston"/>
    <s v="Texas"/>
    <n v="77095"/>
    <x v="2"/>
    <x v="1197"/>
    <x v="1"/>
    <x v="8"/>
    <x v="1182"/>
    <n v="33.279999999999994"/>
    <n v="5"/>
    <n v="0.8"/>
    <n v="-49.92"/>
  </r>
  <r>
    <x v="4289"/>
    <s v="US-2015-117184"/>
    <d v="2015-05-17T00:00:00"/>
    <n v="2015"/>
    <s v="Mei"/>
    <n v="17"/>
    <x v="1"/>
    <x v="21"/>
    <x v="21"/>
    <x v="1"/>
    <s v="United States"/>
    <s v="Houston"/>
    <s v="Texas"/>
    <n v="77095"/>
    <x v="2"/>
    <x v="707"/>
    <x v="1"/>
    <x v="10"/>
    <x v="706"/>
    <n v="14.088000000000001"/>
    <n v="3"/>
    <n v="0.2"/>
    <n v="4.9307999999999996"/>
  </r>
  <r>
    <x v="4290"/>
    <s v="CA-2017-102407"/>
    <d v="2017-12-09T00:00:00"/>
    <n v="2017"/>
    <s v="Desember"/>
    <n v="9"/>
    <x v="0"/>
    <x v="401"/>
    <x v="401"/>
    <x v="2"/>
    <s v="United States"/>
    <s v="Los Angeles"/>
    <s v="California"/>
    <n v="90004"/>
    <x v="1"/>
    <x v="311"/>
    <x v="1"/>
    <x v="6"/>
    <x v="311"/>
    <n v="11.16"/>
    <n v="2"/>
    <n v="0"/>
    <n v="2.7899999999999991"/>
  </r>
  <r>
    <x v="4291"/>
    <s v="CA-2017-102407"/>
    <d v="2017-12-09T00:00:00"/>
    <n v="2017"/>
    <s v="Desember"/>
    <n v="9"/>
    <x v="0"/>
    <x v="401"/>
    <x v="401"/>
    <x v="2"/>
    <s v="United States"/>
    <s v="Los Angeles"/>
    <s v="California"/>
    <n v="90004"/>
    <x v="1"/>
    <x v="209"/>
    <x v="0"/>
    <x v="3"/>
    <x v="210"/>
    <n v="896.32799999999997"/>
    <n v="9"/>
    <n v="0.2"/>
    <n v="22.408199999999994"/>
  </r>
  <r>
    <x v="4292"/>
    <s v="CA-2017-102407"/>
    <d v="2017-12-09T00:00:00"/>
    <n v="2017"/>
    <s v="Desember"/>
    <n v="9"/>
    <x v="0"/>
    <x v="401"/>
    <x v="401"/>
    <x v="2"/>
    <s v="United States"/>
    <s v="Los Angeles"/>
    <s v="California"/>
    <n v="90004"/>
    <x v="1"/>
    <x v="1141"/>
    <x v="1"/>
    <x v="9"/>
    <x v="1129"/>
    <n v="189"/>
    <n v="1"/>
    <n v="0"/>
    <n v="68.039999999999992"/>
  </r>
  <r>
    <x v="4293"/>
    <s v="CA-2017-130967"/>
    <d v="2017-03-10T00:00:00"/>
    <n v="2017"/>
    <s v="Maret"/>
    <n v="10"/>
    <x v="1"/>
    <x v="12"/>
    <x v="12"/>
    <x v="0"/>
    <s v="United States"/>
    <s v="Philadelphia"/>
    <s v="Pennsylvania"/>
    <n v="19140"/>
    <x v="3"/>
    <x v="173"/>
    <x v="2"/>
    <x v="7"/>
    <x v="174"/>
    <n v="53.981999999999999"/>
    <n v="3"/>
    <n v="0.4"/>
    <n v="-10.796399999999995"/>
  </r>
  <r>
    <x v="4294"/>
    <s v="CA-2017-101581"/>
    <d v="2017-10-22T00:00:00"/>
    <n v="2017"/>
    <s v="Oktober"/>
    <n v="22"/>
    <x v="1"/>
    <x v="694"/>
    <x v="694"/>
    <x v="1"/>
    <s v="United States"/>
    <s v="Redmond"/>
    <s v="Oregon"/>
    <n v="97756"/>
    <x v="1"/>
    <x v="223"/>
    <x v="0"/>
    <x v="3"/>
    <x v="224"/>
    <n v="177.22499999999999"/>
    <n v="5"/>
    <n v="0.5"/>
    <n v="-120.51299999999998"/>
  </r>
  <r>
    <x v="4295"/>
    <s v="CA-2017-169124"/>
    <d v="2017-07-03T00:00:00"/>
    <n v="2017"/>
    <s v="Juli"/>
    <n v="3"/>
    <x v="1"/>
    <x v="93"/>
    <x v="93"/>
    <x v="0"/>
    <s v="United States"/>
    <s v="Citrus Heights"/>
    <s v="California"/>
    <n v="95610"/>
    <x v="1"/>
    <x v="1618"/>
    <x v="0"/>
    <x v="5"/>
    <x v="1609"/>
    <n v="129.39000000000001"/>
    <n v="3"/>
    <n v="0"/>
    <n v="54.343800000000009"/>
  </r>
  <r>
    <x v="4296"/>
    <s v="CA-2017-117261"/>
    <d v="2017-09-04T00:00:00"/>
    <n v="2017"/>
    <s v="September"/>
    <n v="4"/>
    <x v="1"/>
    <x v="260"/>
    <x v="260"/>
    <x v="1"/>
    <s v="United States"/>
    <s v="Los Angeles"/>
    <s v="California"/>
    <n v="90032"/>
    <x v="1"/>
    <x v="1033"/>
    <x v="1"/>
    <x v="4"/>
    <x v="1024"/>
    <n v="54.32"/>
    <n v="4"/>
    <n v="0"/>
    <n v="0.54319999999999879"/>
  </r>
  <r>
    <x v="4297"/>
    <s v="CA-2017-129021"/>
    <d v="2017-08-23T00:00:00"/>
    <n v="2017"/>
    <s v="Agustus"/>
    <n v="23"/>
    <x v="0"/>
    <x v="138"/>
    <x v="138"/>
    <x v="0"/>
    <s v="United States"/>
    <s v="Tallahassee"/>
    <s v="Florida"/>
    <n v="32303"/>
    <x v="0"/>
    <x v="1461"/>
    <x v="2"/>
    <x v="7"/>
    <x v="1447"/>
    <n v="4367.8960000000006"/>
    <n v="13"/>
    <n v="0.2"/>
    <n v="327.59220000000005"/>
  </r>
  <r>
    <x v="4298"/>
    <s v="CA-2017-129021"/>
    <d v="2017-08-23T00:00:00"/>
    <n v="2017"/>
    <s v="Agustus"/>
    <n v="23"/>
    <x v="0"/>
    <x v="138"/>
    <x v="138"/>
    <x v="0"/>
    <s v="United States"/>
    <s v="Tallahassee"/>
    <s v="Florida"/>
    <n v="32303"/>
    <x v="0"/>
    <x v="1174"/>
    <x v="1"/>
    <x v="10"/>
    <x v="1160"/>
    <n v="49.568000000000005"/>
    <n v="2"/>
    <n v="0.2"/>
    <n v="15.489999999999997"/>
  </r>
  <r>
    <x v="4299"/>
    <s v="CA-2017-129021"/>
    <d v="2017-08-23T00:00:00"/>
    <n v="2017"/>
    <s v="Agustus"/>
    <n v="23"/>
    <x v="0"/>
    <x v="138"/>
    <x v="138"/>
    <x v="0"/>
    <s v="United States"/>
    <s v="Tallahassee"/>
    <s v="Florida"/>
    <n v="32303"/>
    <x v="0"/>
    <x v="731"/>
    <x v="1"/>
    <x v="9"/>
    <x v="730"/>
    <n v="161.376"/>
    <n v="6"/>
    <n v="0.2"/>
    <n v="12.103199999999994"/>
  </r>
  <r>
    <x v="4300"/>
    <s v="CA-2017-129021"/>
    <d v="2017-08-23T00:00:00"/>
    <n v="2017"/>
    <s v="Agustus"/>
    <n v="23"/>
    <x v="0"/>
    <x v="138"/>
    <x v="138"/>
    <x v="0"/>
    <s v="United States"/>
    <s v="Tallahassee"/>
    <s v="Florida"/>
    <n v="32303"/>
    <x v="0"/>
    <x v="852"/>
    <x v="0"/>
    <x v="5"/>
    <x v="845"/>
    <n v="2.7840000000000003"/>
    <n v="2"/>
    <n v="0.2"/>
    <n v="0.41759999999999986"/>
  </r>
  <r>
    <x v="4301"/>
    <s v="CA-2017-129021"/>
    <d v="2017-08-23T00:00:00"/>
    <n v="2017"/>
    <s v="Agustus"/>
    <n v="23"/>
    <x v="0"/>
    <x v="138"/>
    <x v="138"/>
    <x v="0"/>
    <s v="United States"/>
    <s v="Tallahassee"/>
    <s v="Florida"/>
    <n v="32303"/>
    <x v="0"/>
    <x v="834"/>
    <x v="1"/>
    <x v="10"/>
    <x v="829"/>
    <n v="8.7200000000000006"/>
    <n v="5"/>
    <n v="0.2"/>
    <n v="2.9429999999999992"/>
  </r>
  <r>
    <x v="4302"/>
    <s v="CA-2014-123253"/>
    <d v="2014-08-22T00:00:00"/>
    <n v="2014"/>
    <s v="Agustus"/>
    <n v="22"/>
    <x v="0"/>
    <x v="368"/>
    <x v="368"/>
    <x v="2"/>
    <s v="United States"/>
    <s v="Lakewood"/>
    <s v="Ohio"/>
    <n v="44107"/>
    <x v="3"/>
    <x v="282"/>
    <x v="1"/>
    <x v="6"/>
    <x v="282"/>
    <n v="3.9119999999999999"/>
    <n v="1"/>
    <n v="0.2"/>
    <n v="1.0269000000000001"/>
  </r>
  <r>
    <x v="4303"/>
    <s v="CA-2016-121601"/>
    <d v="2016-10-04T00:00:00"/>
    <n v="2016"/>
    <s v="Oktober"/>
    <n v="4"/>
    <x v="3"/>
    <x v="373"/>
    <x v="373"/>
    <x v="0"/>
    <s v="United States"/>
    <s v="The Colony"/>
    <s v="Texas"/>
    <n v="75056"/>
    <x v="2"/>
    <x v="761"/>
    <x v="1"/>
    <x v="12"/>
    <x v="760"/>
    <n v="59.751999999999995"/>
    <n v="7"/>
    <n v="0.2"/>
    <n v="19.4194"/>
  </r>
  <r>
    <x v="4304"/>
    <s v="CA-2014-162278"/>
    <d v="2014-10-26T00:00:00"/>
    <n v="2014"/>
    <s v="Oktober"/>
    <n v="26"/>
    <x v="0"/>
    <x v="738"/>
    <x v="738"/>
    <x v="0"/>
    <s v="United States"/>
    <s v="Seattle"/>
    <s v="Washington"/>
    <n v="98105"/>
    <x v="1"/>
    <x v="468"/>
    <x v="0"/>
    <x v="5"/>
    <x v="469"/>
    <n v="63.92"/>
    <n v="4"/>
    <n v="0"/>
    <n v="3.195999999999998"/>
  </r>
  <r>
    <x v="4305"/>
    <s v="CA-2014-162278"/>
    <d v="2014-10-26T00:00:00"/>
    <n v="2014"/>
    <s v="Oktober"/>
    <n v="26"/>
    <x v="0"/>
    <x v="738"/>
    <x v="738"/>
    <x v="0"/>
    <s v="United States"/>
    <s v="Seattle"/>
    <s v="Washington"/>
    <n v="98105"/>
    <x v="1"/>
    <x v="1485"/>
    <x v="2"/>
    <x v="7"/>
    <x v="1472"/>
    <n v="383.96000000000004"/>
    <n v="5"/>
    <n v="0.2"/>
    <n v="38.396000000000015"/>
  </r>
  <r>
    <x v="4306"/>
    <s v="CA-2016-161095"/>
    <d v="2016-06-28T00:00:00"/>
    <n v="2016"/>
    <s v="Juni"/>
    <n v="28"/>
    <x v="3"/>
    <x v="294"/>
    <x v="294"/>
    <x v="1"/>
    <s v="United States"/>
    <s v="Los Angeles"/>
    <s v="California"/>
    <n v="90032"/>
    <x v="1"/>
    <x v="507"/>
    <x v="1"/>
    <x v="8"/>
    <x v="507"/>
    <n v="7.7520000000000007"/>
    <n v="3"/>
    <n v="0.2"/>
    <n v="2.8100999999999998"/>
  </r>
  <r>
    <x v="4307"/>
    <s v="CA-2016-161095"/>
    <d v="2016-06-28T00:00:00"/>
    <n v="2016"/>
    <s v="Juni"/>
    <n v="28"/>
    <x v="3"/>
    <x v="294"/>
    <x v="294"/>
    <x v="1"/>
    <s v="United States"/>
    <s v="Los Angeles"/>
    <s v="California"/>
    <n v="90032"/>
    <x v="1"/>
    <x v="301"/>
    <x v="1"/>
    <x v="8"/>
    <x v="301"/>
    <n v="33.568000000000005"/>
    <n v="2"/>
    <n v="0.2"/>
    <n v="11.748799999999997"/>
  </r>
  <r>
    <x v="4308"/>
    <s v="CA-2014-125829"/>
    <d v="2014-11-04T00:00:00"/>
    <n v="2014"/>
    <s v="November"/>
    <n v="4"/>
    <x v="1"/>
    <x v="576"/>
    <x v="576"/>
    <x v="0"/>
    <s v="United States"/>
    <s v="Los Angeles"/>
    <s v="California"/>
    <n v="90045"/>
    <x v="1"/>
    <x v="1270"/>
    <x v="2"/>
    <x v="7"/>
    <x v="1255"/>
    <n v="666.34400000000005"/>
    <n v="7"/>
    <n v="0.2"/>
    <n v="66.634399999999971"/>
  </r>
  <r>
    <x v="4309"/>
    <s v="CA-2014-125829"/>
    <d v="2014-11-04T00:00:00"/>
    <n v="2014"/>
    <s v="November"/>
    <n v="4"/>
    <x v="1"/>
    <x v="576"/>
    <x v="576"/>
    <x v="0"/>
    <s v="United States"/>
    <s v="Los Angeles"/>
    <s v="California"/>
    <n v="90045"/>
    <x v="1"/>
    <x v="363"/>
    <x v="0"/>
    <x v="3"/>
    <x v="363"/>
    <n v="573.72799999999995"/>
    <n v="4"/>
    <n v="0.2"/>
    <n v="-64.544399999999968"/>
  </r>
  <r>
    <x v="4310"/>
    <s v="CA-2014-125829"/>
    <d v="2014-11-04T00:00:00"/>
    <n v="2014"/>
    <s v="November"/>
    <n v="4"/>
    <x v="1"/>
    <x v="576"/>
    <x v="576"/>
    <x v="0"/>
    <s v="United States"/>
    <s v="Los Angeles"/>
    <s v="California"/>
    <n v="90045"/>
    <x v="1"/>
    <x v="624"/>
    <x v="1"/>
    <x v="8"/>
    <x v="624"/>
    <n v="21.936000000000003"/>
    <n v="3"/>
    <n v="0.2"/>
    <n v="8.2259999999999991"/>
  </r>
  <r>
    <x v="4311"/>
    <s v="CA-2014-125829"/>
    <d v="2014-11-04T00:00:00"/>
    <n v="2014"/>
    <s v="November"/>
    <n v="4"/>
    <x v="1"/>
    <x v="576"/>
    <x v="576"/>
    <x v="0"/>
    <s v="United States"/>
    <s v="Los Angeles"/>
    <s v="California"/>
    <n v="90045"/>
    <x v="1"/>
    <x v="1396"/>
    <x v="1"/>
    <x v="10"/>
    <x v="1383"/>
    <n v="19.440000000000001"/>
    <n v="3"/>
    <n v="0"/>
    <n v="9.3312000000000008"/>
  </r>
  <r>
    <x v="4312"/>
    <s v="CA-2014-125829"/>
    <d v="2014-11-04T00:00:00"/>
    <n v="2014"/>
    <s v="November"/>
    <n v="4"/>
    <x v="1"/>
    <x v="576"/>
    <x v="576"/>
    <x v="0"/>
    <s v="United States"/>
    <s v="Los Angeles"/>
    <s v="California"/>
    <n v="90045"/>
    <x v="1"/>
    <x v="1648"/>
    <x v="2"/>
    <x v="15"/>
    <x v="1637"/>
    <n v="447.96800000000007"/>
    <n v="4"/>
    <n v="0.2"/>
    <n v="139.98999999999995"/>
  </r>
  <r>
    <x v="4313"/>
    <s v="CA-2014-123127"/>
    <d v="2014-09-08T00:00:00"/>
    <n v="2014"/>
    <s v="September"/>
    <n v="8"/>
    <x v="1"/>
    <x v="407"/>
    <x v="407"/>
    <x v="1"/>
    <s v="United States"/>
    <s v="Long Beach"/>
    <s v="New York"/>
    <n v="11561"/>
    <x v="3"/>
    <x v="1612"/>
    <x v="1"/>
    <x v="9"/>
    <x v="1603"/>
    <n v="16.78"/>
    <n v="2"/>
    <n v="0"/>
    <n v="4.1950000000000003"/>
  </r>
  <r>
    <x v="4314"/>
    <s v="CA-2015-115945"/>
    <d v="2015-06-25T00:00:00"/>
    <n v="2015"/>
    <s v="Juni"/>
    <n v="25"/>
    <x v="1"/>
    <x v="269"/>
    <x v="269"/>
    <x v="0"/>
    <s v="United States"/>
    <s v="Los Angeles"/>
    <s v="California"/>
    <n v="90045"/>
    <x v="1"/>
    <x v="1554"/>
    <x v="1"/>
    <x v="6"/>
    <x v="772"/>
    <n v="20.96"/>
    <n v="2"/>
    <n v="0"/>
    <n v="5.24"/>
  </r>
  <r>
    <x v="4315"/>
    <s v="CA-2015-115945"/>
    <d v="2015-06-25T00:00:00"/>
    <n v="2015"/>
    <s v="Juni"/>
    <n v="25"/>
    <x v="1"/>
    <x v="269"/>
    <x v="269"/>
    <x v="0"/>
    <s v="United States"/>
    <s v="Los Angeles"/>
    <s v="California"/>
    <n v="90045"/>
    <x v="1"/>
    <x v="805"/>
    <x v="1"/>
    <x v="8"/>
    <x v="803"/>
    <n v="88.751999999999995"/>
    <n v="3"/>
    <n v="0.2"/>
    <n v="27.734999999999996"/>
  </r>
  <r>
    <x v="4316"/>
    <s v="CA-2015-115945"/>
    <d v="2015-06-25T00:00:00"/>
    <n v="2015"/>
    <s v="Juni"/>
    <n v="25"/>
    <x v="1"/>
    <x v="269"/>
    <x v="269"/>
    <x v="0"/>
    <s v="United States"/>
    <s v="Los Angeles"/>
    <s v="California"/>
    <n v="90045"/>
    <x v="1"/>
    <x v="537"/>
    <x v="1"/>
    <x v="4"/>
    <x v="537"/>
    <n v="304.23"/>
    <n v="3"/>
    <n v="0"/>
    <n v="9.126899999999992"/>
  </r>
  <r>
    <x v="4317"/>
    <s v="CA-2015-136735"/>
    <d v="2015-07-26T00:00:00"/>
    <n v="2015"/>
    <s v="Juli"/>
    <n v="26"/>
    <x v="1"/>
    <x v="66"/>
    <x v="66"/>
    <x v="0"/>
    <s v="United States"/>
    <s v="San Francisco"/>
    <s v="California"/>
    <n v="94110"/>
    <x v="1"/>
    <x v="556"/>
    <x v="1"/>
    <x v="12"/>
    <x v="555"/>
    <n v="167.86"/>
    <n v="2"/>
    <n v="0"/>
    <n v="78.894199999999998"/>
  </r>
  <r>
    <x v="4318"/>
    <s v="US-2017-136189"/>
    <d v="2017-12-07T00:00:00"/>
    <n v="2017"/>
    <s v="Desember"/>
    <n v="7"/>
    <x v="1"/>
    <x v="290"/>
    <x v="290"/>
    <x v="0"/>
    <s v="United States"/>
    <s v="Richmond"/>
    <s v="Virginia"/>
    <n v="23223"/>
    <x v="0"/>
    <x v="1649"/>
    <x v="0"/>
    <x v="5"/>
    <x v="1638"/>
    <n v="82.38"/>
    <n v="6"/>
    <n v="0"/>
    <n v="25.537799999999997"/>
  </r>
  <r>
    <x v="4319"/>
    <s v="CA-2014-152345"/>
    <d v="2014-12-29T00:00:00"/>
    <n v="2014"/>
    <s v="Desember"/>
    <n v="29"/>
    <x v="0"/>
    <x v="461"/>
    <x v="461"/>
    <x v="0"/>
    <s v="United States"/>
    <s v="Albuquerque"/>
    <s v="New Mexico"/>
    <n v="87105"/>
    <x v="1"/>
    <x v="1136"/>
    <x v="2"/>
    <x v="7"/>
    <x v="1124"/>
    <n v="23.976000000000003"/>
    <n v="3"/>
    <n v="0.2"/>
    <n v="-5.694300000000001"/>
  </r>
  <r>
    <x v="4320"/>
    <s v="CA-2014-152345"/>
    <d v="2014-12-29T00:00:00"/>
    <n v="2014"/>
    <s v="Desember"/>
    <n v="29"/>
    <x v="0"/>
    <x v="461"/>
    <x v="461"/>
    <x v="0"/>
    <s v="United States"/>
    <s v="Albuquerque"/>
    <s v="New Mexico"/>
    <n v="87105"/>
    <x v="1"/>
    <x v="1291"/>
    <x v="1"/>
    <x v="4"/>
    <x v="1277"/>
    <n v="33.29"/>
    <n v="1"/>
    <n v="0"/>
    <n v="7.9895999999999994"/>
  </r>
  <r>
    <x v="4321"/>
    <s v="US-2015-147662"/>
    <d v="2015-02-14T00:00:00"/>
    <n v="2015"/>
    <s v="Februari"/>
    <n v="14"/>
    <x v="1"/>
    <x v="41"/>
    <x v="41"/>
    <x v="0"/>
    <s v="United States"/>
    <s v="Akron"/>
    <s v="Ohio"/>
    <n v="44312"/>
    <x v="3"/>
    <x v="444"/>
    <x v="1"/>
    <x v="8"/>
    <x v="444"/>
    <n v="14.952000000000004"/>
    <n v="2"/>
    <n v="0.7"/>
    <n v="-11.961599999999997"/>
  </r>
  <r>
    <x v="4322"/>
    <s v="US-2015-147662"/>
    <d v="2015-02-14T00:00:00"/>
    <n v="2015"/>
    <s v="Februari"/>
    <n v="14"/>
    <x v="1"/>
    <x v="41"/>
    <x v="41"/>
    <x v="0"/>
    <s v="United States"/>
    <s v="Akron"/>
    <s v="Ohio"/>
    <n v="44312"/>
    <x v="3"/>
    <x v="1400"/>
    <x v="2"/>
    <x v="7"/>
    <x v="1387"/>
    <n v="323.98199999999997"/>
    <n v="3"/>
    <n v="0.4"/>
    <n v="-80.995500000000021"/>
  </r>
  <r>
    <x v="4323"/>
    <s v="US-2015-147662"/>
    <d v="2015-02-14T00:00:00"/>
    <n v="2015"/>
    <s v="Februari"/>
    <n v="14"/>
    <x v="1"/>
    <x v="41"/>
    <x v="41"/>
    <x v="0"/>
    <s v="United States"/>
    <s v="Akron"/>
    <s v="Ohio"/>
    <n v="44312"/>
    <x v="3"/>
    <x v="315"/>
    <x v="1"/>
    <x v="8"/>
    <x v="315"/>
    <n v="2.2860000000000005"/>
    <n v="2"/>
    <n v="0.7"/>
    <n v="-1.6763999999999997"/>
  </r>
  <r>
    <x v="4324"/>
    <s v="US-2015-147662"/>
    <d v="2015-02-14T00:00:00"/>
    <n v="2015"/>
    <s v="Februari"/>
    <n v="14"/>
    <x v="1"/>
    <x v="41"/>
    <x v="41"/>
    <x v="0"/>
    <s v="United States"/>
    <s v="Akron"/>
    <s v="Ohio"/>
    <n v="44312"/>
    <x v="3"/>
    <x v="879"/>
    <x v="1"/>
    <x v="6"/>
    <x v="873"/>
    <n v="14.352000000000002"/>
    <n v="3"/>
    <n v="0.2"/>
    <n v="0.8969999999999998"/>
  </r>
  <r>
    <x v="4325"/>
    <s v="US-2015-147662"/>
    <d v="2015-02-14T00:00:00"/>
    <n v="2015"/>
    <s v="Februari"/>
    <n v="14"/>
    <x v="1"/>
    <x v="41"/>
    <x v="41"/>
    <x v="0"/>
    <s v="United States"/>
    <s v="Akron"/>
    <s v="Ohio"/>
    <n v="44312"/>
    <x v="3"/>
    <x v="1048"/>
    <x v="2"/>
    <x v="11"/>
    <x v="1037"/>
    <n v="71.975999999999999"/>
    <n v="3"/>
    <n v="0.2"/>
    <n v="0.89969999999999573"/>
  </r>
  <r>
    <x v="4326"/>
    <s v="CA-2016-153346"/>
    <d v="2016-01-25T00:00:00"/>
    <n v="2016"/>
    <s v="Januari"/>
    <n v="25"/>
    <x v="2"/>
    <x v="422"/>
    <x v="422"/>
    <x v="1"/>
    <s v="United States"/>
    <s v="Plainfield"/>
    <s v="New Jersey"/>
    <n v="7060"/>
    <x v="3"/>
    <x v="1320"/>
    <x v="1"/>
    <x v="6"/>
    <x v="1306"/>
    <n v="9.2099999999999991"/>
    <n v="3"/>
    <n v="0"/>
    <n v="2.3025000000000002"/>
  </r>
  <r>
    <x v="4327"/>
    <s v="CA-2016-153346"/>
    <d v="2016-01-25T00:00:00"/>
    <n v="2016"/>
    <s v="Januari"/>
    <n v="25"/>
    <x v="2"/>
    <x v="422"/>
    <x v="422"/>
    <x v="1"/>
    <s v="United States"/>
    <s v="Plainfield"/>
    <s v="New Jersey"/>
    <n v="7060"/>
    <x v="3"/>
    <x v="1552"/>
    <x v="1"/>
    <x v="10"/>
    <x v="1540"/>
    <n v="18"/>
    <n v="5"/>
    <n v="0"/>
    <n v="8.2799999999999994"/>
  </r>
  <r>
    <x v="4328"/>
    <s v="CA-2017-118360"/>
    <d v="2017-04-01T00:00:00"/>
    <n v="2017"/>
    <s v="April"/>
    <n v="1"/>
    <x v="1"/>
    <x v="547"/>
    <x v="547"/>
    <x v="0"/>
    <s v="United States"/>
    <s v="New York City"/>
    <s v="New York"/>
    <n v="10011"/>
    <x v="3"/>
    <x v="1446"/>
    <x v="1"/>
    <x v="10"/>
    <x v="1433"/>
    <n v="42.929999999999993"/>
    <n v="9"/>
    <n v="0"/>
    <n v="19.318499999999997"/>
  </r>
  <r>
    <x v="4329"/>
    <s v="CA-2017-149853"/>
    <d v="2017-10-03T00:00:00"/>
    <n v="2017"/>
    <s v="Oktober"/>
    <n v="3"/>
    <x v="1"/>
    <x v="138"/>
    <x v="138"/>
    <x v="0"/>
    <s v="United States"/>
    <s v="Hialeah"/>
    <s v="Florida"/>
    <n v="33012"/>
    <x v="0"/>
    <x v="1650"/>
    <x v="1"/>
    <x v="10"/>
    <x v="1639"/>
    <n v="15.552000000000003"/>
    <n v="3"/>
    <n v="0.2"/>
    <n v="5.4432"/>
  </r>
  <r>
    <x v="4330"/>
    <s v="CA-2017-149853"/>
    <d v="2017-10-03T00:00:00"/>
    <n v="2017"/>
    <s v="Oktober"/>
    <n v="3"/>
    <x v="1"/>
    <x v="138"/>
    <x v="138"/>
    <x v="0"/>
    <s v="United States"/>
    <s v="Hialeah"/>
    <s v="Florida"/>
    <n v="33012"/>
    <x v="0"/>
    <x v="566"/>
    <x v="1"/>
    <x v="9"/>
    <x v="566"/>
    <n v="17.920000000000002"/>
    <n v="5"/>
    <n v="0.2"/>
    <n v="1.1200000000000001"/>
  </r>
  <r>
    <x v="4331"/>
    <s v="CA-2017-107909"/>
    <d v="2017-09-01T00:00:00"/>
    <n v="2017"/>
    <s v="September"/>
    <n v="1"/>
    <x v="1"/>
    <x v="286"/>
    <x v="286"/>
    <x v="0"/>
    <s v="United States"/>
    <s v="Redmond"/>
    <s v="Washington"/>
    <n v="98052"/>
    <x v="1"/>
    <x v="84"/>
    <x v="2"/>
    <x v="11"/>
    <x v="84"/>
    <n v="19.989999999999998"/>
    <n v="1"/>
    <n v="0"/>
    <n v="6.796599999999998"/>
  </r>
  <r>
    <x v="4332"/>
    <s v="CA-2017-107909"/>
    <d v="2017-09-01T00:00:00"/>
    <n v="2017"/>
    <s v="September"/>
    <n v="1"/>
    <x v="1"/>
    <x v="286"/>
    <x v="286"/>
    <x v="0"/>
    <s v="United States"/>
    <s v="Redmond"/>
    <s v="Washington"/>
    <n v="98052"/>
    <x v="1"/>
    <x v="1547"/>
    <x v="1"/>
    <x v="8"/>
    <x v="1535"/>
    <n v="22.92"/>
    <n v="5"/>
    <n v="0.2"/>
    <n v="8.0219999999999985"/>
  </r>
  <r>
    <x v="4333"/>
    <s v="CA-2015-112375"/>
    <d v="2015-12-21T00:00:00"/>
    <n v="2015"/>
    <s v="Desember"/>
    <n v="21"/>
    <x v="1"/>
    <x v="742"/>
    <x v="742"/>
    <x v="0"/>
    <s v="United States"/>
    <s v="Daytona Beach"/>
    <s v="Florida"/>
    <n v="32114"/>
    <x v="0"/>
    <x v="1651"/>
    <x v="2"/>
    <x v="11"/>
    <x v="1640"/>
    <n v="50.88"/>
    <n v="6"/>
    <n v="0.2"/>
    <n v="14.628000000000005"/>
  </r>
  <r>
    <x v="4334"/>
    <s v="CA-2015-112375"/>
    <d v="2015-12-21T00:00:00"/>
    <n v="2015"/>
    <s v="Desember"/>
    <n v="21"/>
    <x v="1"/>
    <x v="742"/>
    <x v="742"/>
    <x v="0"/>
    <s v="United States"/>
    <s v="Daytona Beach"/>
    <s v="Florida"/>
    <n v="32114"/>
    <x v="0"/>
    <x v="830"/>
    <x v="1"/>
    <x v="12"/>
    <x v="825"/>
    <n v="27.312000000000001"/>
    <n v="2"/>
    <n v="0.2"/>
    <n v="9.2178000000000004"/>
  </r>
  <r>
    <x v="4335"/>
    <s v="CA-2015-154795"/>
    <d v="2015-12-20T00:00:00"/>
    <n v="2015"/>
    <s v="Desember"/>
    <n v="20"/>
    <x v="1"/>
    <x v="47"/>
    <x v="47"/>
    <x v="0"/>
    <s v="United States"/>
    <s v="Bullhead City"/>
    <s v="Arizona"/>
    <n v="86442"/>
    <x v="1"/>
    <x v="1652"/>
    <x v="1"/>
    <x v="12"/>
    <x v="1641"/>
    <n v="7.9200000000000008"/>
    <n v="1"/>
    <n v="0.2"/>
    <n v="2.7719999999999994"/>
  </r>
  <r>
    <x v="4336"/>
    <s v="CA-2015-154795"/>
    <d v="2015-12-20T00:00:00"/>
    <n v="2015"/>
    <s v="Desember"/>
    <n v="20"/>
    <x v="1"/>
    <x v="47"/>
    <x v="47"/>
    <x v="0"/>
    <s v="United States"/>
    <s v="Bullhead City"/>
    <s v="Arizona"/>
    <n v="86442"/>
    <x v="1"/>
    <x v="1104"/>
    <x v="0"/>
    <x v="5"/>
    <x v="1093"/>
    <n v="14.368000000000002"/>
    <n v="2"/>
    <n v="0.2"/>
    <n v="3.9512"/>
  </r>
  <r>
    <x v="4337"/>
    <s v="CA-2015-125234"/>
    <d v="2015-11-27T00:00:00"/>
    <n v="2015"/>
    <s v="November"/>
    <n v="27"/>
    <x v="1"/>
    <x v="17"/>
    <x v="17"/>
    <x v="2"/>
    <s v="United States"/>
    <s v="Los Angeles"/>
    <s v="California"/>
    <n v="90049"/>
    <x v="1"/>
    <x v="357"/>
    <x v="2"/>
    <x v="11"/>
    <x v="357"/>
    <n v="107.97"/>
    <n v="3"/>
    <n v="0"/>
    <n v="22.6737"/>
  </r>
  <r>
    <x v="4338"/>
    <s v="CA-2015-125234"/>
    <d v="2015-11-27T00:00:00"/>
    <n v="2015"/>
    <s v="November"/>
    <n v="27"/>
    <x v="1"/>
    <x v="17"/>
    <x v="17"/>
    <x v="2"/>
    <s v="United States"/>
    <s v="Los Angeles"/>
    <s v="California"/>
    <n v="90049"/>
    <x v="1"/>
    <x v="67"/>
    <x v="1"/>
    <x v="10"/>
    <x v="67"/>
    <n v="113.82"/>
    <n v="3"/>
    <n v="0"/>
    <n v="53.495399999999989"/>
  </r>
  <r>
    <x v="4339"/>
    <s v="CA-2017-133501"/>
    <d v="2017-08-27T00:00:00"/>
    <n v="2017"/>
    <s v="Agustus"/>
    <n v="27"/>
    <x v="1"/>
    <x v="729"/>
    <x v="729"/>
    <x v="0"/>
    <s v="United States"/>
    <s v="Franklin"/>
    <s v="Tennessee"/>
    <n v="37064"/>
    <x v="0"/>
    <x v="974"/>
    <x v="1"/>
    <x v="10"/>
    <x v="968"/>
    <n v="5.1840000000000011"/>
    <n v="1"/>
    <n v="0.2"/>
    <n v="1.8144"/>
  </r>
  <r>
    <x v="4340"/>
    <s v="US-2014-129609"/>
    <d v="2014-03-22T00:00:00"/>
    <n v="2014"/>
    <s v="Maret"/>
    <n v="22"/>
    <x v="3"/>
    <x v="718"/>
    <x v="718"/>
    <x v="0"/>
    <s v="United States"/>
    <s v="Portage"/>
    <s v="Indiana"/>
    <n v="46368"/>
    <x v="2"/>
    <x v="359"/>
    <x v="1"/>
    <x v="6"/>
    <x v="359"/>
    <n v="16.28"/>
    <n v="2"/>
    <n v="0"/>
    <n v="6.5120000000000005"/>
  </r>
  <r>
    <x v="4341"/>
    <s v="CA-2017-130309"/>
    <d v="2017-12-17T00:00:00"/>
    <n v="2017"/>
    <s v="Desember"/>
    <n v="17"/>
    <x v="1"/>
    <x v="673"/>
    <x v="673"/>
    <x v="0"/>
    <s v="United States"/>
    <s v="Arlington"/>
    <s v="Virginia"/>
    <n v="22204"/>
    <x v="0"/>
    <x v="245"/>
    <x v="1"/>
    <x v="4"/>
    <x v="246"/>
    <n v="544.38"/>
    <n v="3"/>
    <n v="0"/>
    <n v="157.87019999999993"/>
  </r>
  <r>
    <x v="4342"/>
    <s v="CA-2017-105410"/>
    <d v="2017-03-19T00:00:00"/>
    <n v="2017"/>
    <s v="Maret"/>
    <n v="19"/>
    <x v="2"/>
    <x v="444"/>
    <x v="444"/>
    <x v="0"/>
    <s v="United States"/>
    <s v="San Francisco"/>
    <s v="California"/>
    <n v="94110"/>
    <x v="1"/>
    <x v="925"/>
    <x v="1"/>
    <x v="8"/>
    <x v="917"/>
    <n v="19.824000000000002"/>
    <n v="6"/>
    <n v="0.2"/>
    <n v="6.690599999999999"/>
  </r>
  <r>
    <x v="4343"/>
    <s v="CA-2017-105410"/>
    <d v="2017-03-19T00:00:00"/>
    <n v="2017"/>
    <s v="Maret"/>
    <n v="19"/>
    <x v="2"/>
    <x v="444"/>
    <x v="444"/>
    <x v="0"/>
    <s v="United States"/>
    <s v="San Francisco"/>
    <s v="California"/>
    <n v="94110"/>
    <x v="1"/>
    <x v="1075"/>
    <x v="2"/>
    <x v="7"/>
    <x v="1065"/>
    <n v="657.50400000000002"/>
    <n v="6"/>
    <n v="0.2"/>
    <n v="-131.50080000000005"/>
  </r>
  <r>
    <x v="4344"/>
    <s v="CA-2017-105410"/>
    <d v="2017-03-19T00:00:00"/>
    <n v="2017"/>
    <s v="Maret"/>
    <n v="19"/>
    <x v="2"/>
    <x v="444"/>
    <x v="444"/>
    <x v="0"/>
    <s v="United States"/>
    <s v="San Francisco"/>
    <s v="California"/>
    <n v="94110"/>
    <x v="1"/>
    <x v="100"/>
    <x v="2"/>
    <x v="11"/>
    <x v="100"/>
    <n v="99.54"/>
    <n v="2"/>
    <n v="0"/>
    <n v="10.949399999999997"/>
  </r>
  <r>
    <x v="4345"/>
    <s v="CA-2017-105410"/>
    <d v="2017-03-19T00:00:00"/>
    <n v="2017"/>
    <s v="Maret"/>
    <n v="19"/>
    <x v="2"/>
    <x v="444"/>
    <x v="444"/>
    <x v="0"/>
    <s v="United States"/>
    <s v="San Francisco"/>
    <s v="California"/>
    <n v="94110"/>
    <x v="1"/>
    <x v="1135"/>
    <x v="2"/>
    <x v="11"/>
    <x v="1123"/>
    <n v="199.96"/>
    <n v="4"/>
    <n v="0"/>
    <n v="85.982800000000012"/>
  </r>
  <r>
    <x v="4346"/>
    <s v="CA-2016-120355"/>
    <d v="2016-09-18T00:00:00"/>
    <n v="2016"/>
    <s v="September"/>
    <n v="18"/>
    <x v="1"/>
    <x v="570"/>
    <x v="570"/>
    <x v="0"/>
    <s v="United States"/>
    <s v="New Rochelle"/>
    <s v="New York"/>
    <n v="10801"/>
    <x v="3"/>
    <x v="654"/>
    <x v="0"/>
    <x v="1"/>
    <x v="654"/>
    <n v="631.78200000000004"/>
    <n v="2"/>
    <n v="0.1"/>
    <n v="140.39599999999993"/>
  </r>
  <r>
    <x v="4347"/>
    <s v="CA-2016-120355"/>
    <d v="2016-09-18T00:00:00"/>
    <n v="2016"/>
    <s v="September"/>
    <n v="18"/>
    <x v="1"/>
    <x v="570"/>
    <x v="570"/>
    <x v="0"/>
    <s v="United States"/>
    <s v="New Rochelle"/>
    <s v="New York"/>
    <n v="10801"/>
    <x v="3"/>
    <x v="1653"/>
    <x v="0"/>
    <x v="5"/>
    <x v="1642"/>
    <n v="60.72"/>
    <n v="3"/>
    <n v="0"/>
    <n v="26.1096"/>
  </r>
  <r>
    <x v="4348"/>
    <s v="CA-2017-169894"/>
    <d v="2017-11-24T00:00:00"/>
    <n v="2017"/>
    <s v="November"/>
    <n v="24"/>
    <x v="0"/>
    <x v="597"/>
    <x v="597"/>
    <x v="0"/>
    <s v="United States"/>
    <s v="Mesa"/>
    <s v="Arizona"/>
    <n v="85204"/>
    <x v="1"/>
    <x v="655"/>
    <x v="1"/>
    <x v="8"/>
    <x v="655"/>
    <n v="20.724000000000004"/>
    <n v="2"/>
    <n v="0.7"/>
    <n v="-15.197599999999994"/>
  </r>
  <r>
    <x v="4349"/>
    <s v="CA-2017-169894"/>
    <d v="2017-11-24T00:00:00"/>
    <n v="2017"/>
    <s v="November"/>
    <n v="24"/>
    <x v="0"/>
    <x v="597"/>
    <x v="597"/>
    <x v="0"/>
    <s v="United States"/>
    <s v="Mesa"/>
    <s v="Arizona"/>
    <n v="85204"/>
    <x v="1"/>
    <x v="391"/>
    <x v="1"/>
    <x v="4"/>
    <x v="392"/>
    <n v="415.87200000000007"/>
    <n v="8"/>
    <n v="0.2"/>
    <n v="-41.587199999999996"/>
  </r>
  <r>
    <x v="4350"/>
    <s v="US-2017-100482"/>
    <d v="2017-04-11T00:00:00"/>
    <n v="2017"/>
    <s v="April"/>
    <n v="11"/>
    <x v="1"/>
    <x v="691"/>
    <x v="691"/>
    <x v="0"/>
    <s v="United States"/>
    <s v="Lancaster"/>
    <s v="Ohio"/>
    <n v="43130"/>
    <x v="3"/>
    <x v="470"/>
    <x v="1"/>
    <x v="4"/>
    <x v="471"/>
    <n v="16.768000000000001"/>
    <n v="2"/>
    <n v="0.2"/>
    <n v="1.4672000000000001"/>
  </r>
  <r>
    <x v="4351"/>
    <s v="US-2017-100482"/>
    <d v="2017-04-11T00:00:00"/>
    <n v="2017"/>
    <s v="April"/>
    <n v="11"/>
    <x v="1"/>
    <x v="691"/>
    <x v="691"/>
    <x v="0"/>
    <s v="United States"/>
    <s v="Lancaster"/>
    <s v="Ohio"/>
    <n v="43130"/>
    <x v="3"/>
    <x v="658"/>
    <x v="2"/>
    <x v="11"/>
    <x v="658"/>
    <n v="27.12"/>
    <n v="2"/>
    <n v="0.2"/>
    <n v="-4.7460000000000013"/>
  </r>
  <r>
    <x v="4352"/>
    <s v="CA-2017-107748"/>
    <d v="2017-12-10T00:00:00"/>
    <n v="2017"/>
    <s v="Desember"/>
    <n v="10"/>
    <x v="0"/>
    <x v="743"/>
    <x v="743"/>
    <x v="0"/>
    <s v="United States"/>
    <s v="Stockton"/>
    <s v="California"/>
    <n v="95207"/>
    <x v="1"/>
    <x v="1620"/>
    <x v="2"/>
    <x v="7"/>
    <x v="1611"/>
    <n v="95.84"/>
    <n v="4"/>
    <n v="0.2"/>
    <n v="34.741999999999997"/>
  </r>
  <r>
    <x v="4353"/>
    <s v="CA-2017-107748"/>
    <d v="2017-12-10T00:00:00"/>
    <n v="2017"/>
    <s v="Desember"/>
    <n v="10"/>
    <x v="0"/>
    <x v="743"/>
    <x v="743"/>
    <x v="0"/>
    <s v="United States"/>
    <s v="Stockton"/>
    <s v="California"/>
    <n v="95207"/>
    <x v="1"/>
    <x v="510"/>
    <x v="1"/>
    <x v="10"/>
    <x v="510"/>
    <n v="12.96"/>
    <n v="2"/>
    <n v="0"/>
    <n v="6.2208000000000006"/>
  </r>
  <r>
    <x v="4354"/>
    <s v="CA-2017-153654"/>
    <d v="2017-11-24T00:00:00"/>
    <n v="2017"/>
    <s v="November"/>
    <n v="24"/>
    <x v="0"/>
    <x v="550"/>
    <x v="550"/>
    <x v="1"/>
    <s v="United States"/>
    <s v="Asheville"/>
    <s v="North Carolina"/>
    <n v="28806"/>
    <x v="0"/>
    <x v="741"/>
    <x v="1"/>
    <x v="8"/>
    <x v="739"/>
    <n v="19.008000000000003"/>
    <n v="8"/>
    <n v="0.7"/>
    <n v="-12.671999999999997"/>
  </r>
  <r>
    <x v="4355"/>
    <s v="CA-2015-155600"/>
    <d v="2015-12-04T00:00:00"/>
    <n v="2015"/>
    <s v="Desember"/>
    <n v="4"/>
    <x v="0"/>
    <x v="197"/>
    <x v="197"/>
    <x v="0"/>
    <s v="United States"/>
    <s v="Clarksville"/>
    <s v="Tennessee"/>
    <n v="37042"/>
    <x v="0"/>
    <x v="692"/>
    <x v="1"/>
    <x v="8"/>
    <x v="692"/>
    <n v="1598.0580000000002"/>
    <n v="7"/>
    <n v="0.7"/>
    <n v="-1065.3719999999998"/>
  </r>
  <r>
    <x v="4356"/>
    <s v="CA-2015-155600"/>
    <d v="2015-12-04T00:00:00"/>
    <n v="2015"/>
    <s v="Desember"/>
    <n v="4"/>
    <x v="0"/>
    <x v="197"/>
    <x v="197"/>
    <x v="0"/>
    <s v="United States"/>
    <s v="Clarksville"/>
    <s v="Tennessee"/>
    <n v="37042"/>
    <x v="0"/>
    <x v="684"/>
    <x v="1"/>
    <x v="6"/>
    <x v="684"/>
    <n v="36.96"/>
    <n v="4"/>
    <n v="0.2"/>
    <n v="12.011999999999999"/>
  </r>
  <r>
    <x v="4357"/>
    <s v="CA-2017-162565"/>
    <d v="2017-12-11T00:00:00"/>
    <n v="2017"/>
    <s v="Desember"/>
    <n v="11"/>
    <x v="3"/>
    <x v="625"/>
    <x v="625"/>
    <x v="0"/>
    <s v="United States"/>
    <s v="Aurora"/>
    <s v="Illinois"/>
    <n v="60505"/>
    <x v="2"/>
    <x v="289"/>
    <x v="1"/>
    <x v="10"/>
    <x v="289"/>
    <n v="10.368000000000002"/>
    <n v="2"/>
    <n v="0.2"/>
    <n v="3.6288"/>
  </r>
  <r>
    <x v="4358"/>
    <s v="CA-2017-162565"/>
    <d v="2017-12-11T00:00:00"/>
    <n v="2017"/>
    <s v="Desember"/>
    <n v="11"/>
    <x v="3"/>
    <x v="625"/>
    <x v="625"/>
    <x v="0"/>
    <s v="United States"/>
    <s v="Aurora"/>
    <s v="Illinois"/>
    <n v="60505"/>
    <x v="2"/>
    <x v="622"/>
    <x v="0"/>
    <x v="5"/>
    <x v="622"/>
    <n v="77.720000000000013"/>
    <n v="1"/>
    <n v="0.6"/>
    <n v="-66.061999999999998"/>
  </r>
  <r>
    <x v="4359"/>
    <s v="CA-2017-162565"/>
    <d v="2017-12-11T00:00:00"/>
    <n v="2017"/>
    <s v="Desember"/>
    <n v="11"/>
    <x v="3"/>
    <x v="625"/>
    <x v="625"/>
    <x v="0"/>
    <s v="United States"/>
    <s v="Aurora"/>
    <s v="Illinois"/>
    <n v="60505"/>
    <x v="2"/>
    <x v="873"/>
    <x v="0"/>
    <x v="1"/>
    <x v="867"/>
    <n v="520.46399999999994"/>
    <n v="2"/>
    <n v="0.3"/>
    <n v="-14.870399999999961"/>
  </r>
  <r>
    <x v="4360"/>
    <s v="CA-2016-127642"/>
    <d v="2016-05-21T00:00:00"/>
    <n v="2016"/>
    <s v="Mei"/>
    <n v="21"/>
    <x v="2"/>
    <x v="291"/>
    <x v="291"/>
    <x v="1"/>
    <s v="United States"/>
    <s v="Warwick"/>
    <s v="Rhode Island"/>
    <n v="2886"/>
    <x v="3"/>
    <x v="1654"/>
    <x v="1"/>
    <x v="10"/>
    <x v="33"/>
    <n v="111.96"/>
    <n v="2"/>
    <n v="0"/>
    <n v="54.860399999999998"/>
  </r>
  <r>
    <x v="4361"/>
    <s v="US-2017-163195"/>
    <d v="2017-02-17T00:00:00"/>
    <n v="2017"/>
    <s v="Februari"/>
    <n v="17"/>
    <x v="0"/>
    <x v="328"/>
    <x v="328"/>
    <x v="0"/>
    <s v="United States"/>
    <s v="Lafayette"/>
    <s v="Louisiana"/>
    <n v="70506"/>
    <x v="0"/>
    <x v="119"/>
    <x v="2"/>
    <x v="7"/>
    <x v="119"/>
    <n v="29.160000000000004"/>
    <n v="3"/>
    <n v="0"/>
    <n v="8.4563999999999986"/>
  </r>
  <r>
    <x v="4362"/>
    <s v="CA-2017-111332"/>
    <d v="2017-05-20T00:00:00"/>
    <n v="2017"/>
    <s v="Mei"/>
    <n v="20"/>
    <x v="0"/>
    <x v="396"/>
    <x v="396"/>
    <x v="0"/>
    <s v="United States"/>
    <s v="Fargo"/>
    <s v="North Dakota"/>
    <n v="58103"/>
    <x v="2"/>
    <x v="399"/>
    <x v="1"/>
    <x v="6"/>
    <x v="400"/>
    <n v="131.94"/>
    <n v="3"/>
    <n v="0"/>
    <n v="35.623800000000003"/>
  </r>
  <r>
    <x v="4363"/>
    <s v="CA-2017-111332"/>
    <d v="2017-05-20T00:00:00"/>
    <n v="2017"/>
    <s v="Mei"/>
    <n v="20"/>
    <x v="0"/>
    <x v="396"/>
    <x v="396"/>
    <x v="0"/>
    <s v="United States"/>
    <s v="Fargo"/>
    <s v="North Dakota"/>
    <n v="58103"/>
    <x v="2"/>
    <x v="313"/>
    <x v="1"/>
    <x v="6"/>
    <x v="313"/>
    <n v="25.92"/>
    <n v="4"/>
    <n v="0"/>
    <n v="8.2943999999999996"/>
  </r>
  <r>
    <x v="4364"/>
    <s v="CA-2017-111332"/>
    <d v="2017-05-20T00:00:00"/>
    <n v="2017"/>
    <s v="Mei"/>
    <n v="20"/>
    <x v="0"/>
    <x v="396"/>
    <x v="396"/>
    <x v="0"/>
    <s v="United States"/>
    <s v="Fargo"/>
    <s v="North Dakota"/>
    <n v="58103"/>
    <x v="2"/>
    <x v="718"/>
    <x v="1"/>
    <x v="4"/>
    <x v="717"/>
    <n v="704.76"/>
    <n v="4"/>
    <n v="0"/>
    <n v="162.09479999999996"/>
  </r>
  <r>
    <x v="4365"/>
    <s v="CA-2017-111332"/>
    <d v="2017-05-20T00:00:00"/>
    <n v="2017"/>
    <s v="Mei"/>
    <n v="20"/>
    <x v="0"/>
    <x v="396"/>
    <x v="396"/>
    <x v="0"/>
    <s v="United States"/>
    <s v="Fargo"/>
    <s v="North Dakota"/>
    <n v="58103"/>
    <x v="2"/>
    <x v="1099"/>
    <x v="1"/>
    <x v="13"/>
    <x v="128"/>
    <n v="7.41"/>
    <n v="3"/>
    <n v="0"/>
    <n v="3.4827000000000004"/>
  </r>
  <r>
    <x v="4366"/>
    <s v="CA-2017-111332"/>
    <d v="2017-05-20T00:00:00"/>
    <n v="2017"/>
    <s v="Mei"/>
    <n v="20"/>
    <x v="0"/>
    <x v="396"/>
    <x v="396"/>
    <x v="0"/>
    <s v="United States"/>
    <s v="Fargo"/>
    <s v="North Dakota"/>
    <n v="58103"/>
    <x v="2"/>
    <x v="1539"/>
    <x v="1"/>
    <x v="6"/>
    <x v="1527"/>
    <n v="21.5"/>
    <n v="10"/>
    <n v="0"/>
    <n v="7.094999999999998"/>
  </r>
  <r>
    <x v="4367"/>
    <s v="CA-2017-117044"/>
    <d v="2017-09-11T00:00:00"/>
    <n v="2017"/>
    <s v="September"/>
    <n v="11"/>
    <x v="0"/>
    <x v="66"/>
    <x v="66"/>
    <x v="0"/>
    <s v="United States"/>
    <s v="Chicago"/>
    <s v="Illinois"/>
    <n v="60623"/>
    <x v="2"/>
    <x v="1321"/>
    <x v="1"/>
    <x v="13"/>
    <x v="1307"/>
    <n v="10.528"/>
    <n v="4"/>
    <n v="0.2"/>
    <n v="3.2899999999999996"/>
  </r>
  <r>
    <x v="4368"/>
    <s v="CA-2017-117044"/>
    <d v="2017-09-11T00:00:00"/>
    <n v="2017"/>
    <s v="September"/>
    <n v="11"/>
    <x v="0"/>
    <x v="66"/>
    <x v="66"/>
    <x v="0"/>
    <s v="United States"/>
    <s v="Chicago"/>
    <s v="Illinois"/>
    <n v="60623"/>
    <x v="2"/>
    <x v="630"/>
    <x v="1"/>
    <x v="10"/>
    <x v="630"/>
    <n v="20.544000000000004"/>
    <n v="6"/>
    <n v="0.2"/>
    <n v="6.4199999999999964"/>
  </r>
  <r>
    <x v="4369"/>
    <s v="US-2016-165078"/>
    <d v="2016-11-05T00:00:00"/>
    <n v="2016"/>
    <s v="November"/>
    <n v="5"/>
    <x v="1"/>
    <x v="671"/>
    <x v="671"/>
    <x v="2"/>
    <s v="United States"/>
    <s v="Lawrence"/>
    <s v="Indiana"/>
    <n v="46226"/>
    <x v="2"/>
    <x v="542"/>
    <x v="1"/>
    <x v="8"/>
    <x v="542"/>
    <n v="104.9"/>
    <n v="5"/>
    <n v="0"/>
    <n v="50.351999999999997"/>
  </r>
  <r>
    <x v="4370"/>
    <s v="US-2016-165078"/>
    <d v="2016-11-05T00:00:00"/>
    <n v="2016"/>
    <s v="November"/>
    <n v="5"/>
    <x v="1"/>
    <x v="671"/>
    <x v="671"/>
    <x v="2"/>
    <s v="United States"/>
    <s v="Lawrence"/>
    <s v="Indiana"/>
    <n v="46226"/>
    <x v="2"/>
    <x v="1571"/>
    <x v="1"/>
    <x v="6"/>
    <x v="1562"/>
    <n v="39.68"/>
    <n v="2"/>
    <n v="0"/>
    <n v="16.268800000000002"/>
  </r>
  <r>
    <x v="4371"/>
    <s v="US-2016-165078"/>
    <d v="2016-11-05T00:00:00"/>
    <n v="2016"/>
    <s v="November"/>
    <n v="5"/>
    <x v="1"/>
    <x v="671"/>
    <x v="671"/>
    <x v="2"/>
    <s v="United States"/>
    <s v="Lawrence"/>
    <s v="Indiana"/>
    <n v="46226"/>
    <x v="2"/>
    <x v="1655"/>
    <x v="1"/>
    <x v="2"/>
    <x v="1643"/>
    <n v="51.75"/>
    <n v="5"/>
    <n v="0"/>
    <n v="24.84"/>
  </r>
  <r>
    <x v="4372"/>
    <s v="US-2017-169320"/>
    <d v="2017-07-23T00:00:00"/>
    <n v="2017"/>
    <s v="Juli"/>
    <n v="23"/>
    <x v="0"/>
    <x v="23"/>
    <x v="23"/>
    <x v="0"/>
    <s v="United States"/>
    <s v="Elkhart"/>
    <s v="Indiana"/>
    <n v="46514"/>
    <x v="2"/>
    <x v="241"/>
    <x v="1"/>
    <x v="6"/>
    <x v="242"/>
    <n v="11.68"/>
    <n v="2"/>
    <n v="0"/>
    <n v="5.4895999999999994"/>
  </r>
  <r>
    <x v="4373"/>
    <s v="US-2017-169320"/>
    <d v="2017-07-23T00:00:00"/>
    <n v="2017"/>
    <s v="Juli"/>
    <n v="23"/>
    <x v="0"/>
    <x v="23"/>
    <x v="23"/>
    <x v="0"/>
    <s v="United States"/>
    <s v="Elkhart"/>
    <s v="Indiana"/>
    <n v="46514"/>
    <x v="2"/>
    <x v="1365"/>
    <x v="2"/>
    <x v="11"/>
    <x v="1548"/>
    <n v="159.75"/>
    <n v="5"/>
    <n v="0"/>
    <n v="11.182499999999997"/>
  </r>
  <r>
    <x v="4374"/>
    <s v="CA-2016-158575"/>
    <d v="2016-11-18T00:00:00"/>
    <n v="2016"/>
    <s v="November"/>
    <n v="18"/>
    <x v="1"/>
    <x v="115"/>
    <x v="115"/>
    <x v="1"/>
    <s v="United States"/>
    <s v="Kent"/>
    <s v="Ohio"/>
    <n v="44240"/>
    <x v="3"/>
    <x v="1656"/>
    <x v="1"/>
    <x v="9"/>
    <x v="1644"/>
    <n v="103.96799999999999"/>
    <n v="6"/>
    <n v="0.2"/>
    <n v="16.894799999999996"/>
  </r>
  <r>
    <x v="4375"/>
    <s v="CA-2014-166954"/>
    <d v="2014-04-25T00:00:00"/>
    <n v="2014"/>
    <s v="April"/>
    <n v="25"/>
    <x v="1"/>
    <x v="457"/>
    <x v="457"/>
    <x v="2"/>
    <s v="United States"/>
    <s v="San Gabriel"/>
    <s v="California"/>
    <n v="91776"/>
    <x v="1"/>
    <x v="71"/>
    <x v="0"/>
    <x v="5"/>
    <x v="71"/>
    <n v="303.25"/>
    <n v="5"/>
    <n v="0"/>
    <n v="63.682499999999997"/>
  </r>
  <r>
    <x v="4376"/>
    <s v="CA-2014-166954"/>
    <d v="2014-04-25T00:00:00"/>
    <n v="2014"/>
    <s v="April"/>
    <n v="25"/>
    <x v="1"/>
    <x v="457"/>
    <x v="457"/>
    <x v="2"/>
    <s v="United States"/>
    <s v="San Gabriel"/>
    <s v="California"/>
    <n v="91776"/>
    <x v="1"/>
    <x v="1284"/>
    <x v="1"/>
    <x v="9"/>
    <x v="1269"/>
    <n v="270.71999999999997"/>
    <n v="3"/>
    <n v="0"/>
    <n v="78.508799999999965"/>
  </r>
  <r>
    <x v="4377"/>
    <s v="CA-2014-166954"/>
    <d v="2014-04-25T00:00:00"/>
    <n v="2014"/>
    <s v="April"/>
    <n v="25"/>
    <x v="1"/>
    <x v="457"/>
    <x v="457"/>
    <x v="2"/>
    <s v="United States"/>
    <s v="San Gabriel"/>
    <s v="California"/>
    <n v="91776"/>
    <x v="1"/>
    <x v="873"/>
    <x v="0"/>
    <x v="1"/>
    <x v="867"/>
    <n v="1487.04"/>
    <n v="5"/>
    <n v="0.2"/>
    <n v="148.70400000000006"/>
  </r>
  <r>
    <x v="4378"/>
    <s v="CA-2015-140830"/>
    <d v="2015-11-30T00:00:00"/>
    <n v="2015"/>
    <s v="November"/>
    <n v="30"/>
    <x v="0"/>
    <x v="28"/>
    <x v="28"/>
    <x v="2"/>
    <s v="United States"/>
    <s v="Henderson"/>
    <s v="Kentucky"/>
    <n v="42420"/>
    <x v="0"/>
    <x v="755"/>
    <x v="1"/>
    <x v="12"/>
    <x v="753"/>
    <n v="17.48"/>
    <n v="2"/>
    <n v="0"/>
    <n v="8.2156000000000002"/>
  </r>
  <r>
    <x v="4379"/>
    <s v="CA-2015-140830"/>
    <d v="2015-11-30T00:00:00"/>
    <n v="2015"/>
    <s v="November"/>
    <n v="30"/>
    <x v="0"/>
    <x v="28"/>
    <x v="28"/>
    <x v="2"/>
    <s v="United States"/>
    <s v="Henderson"/>
    <s v="Kentucky"/>
    <n v="42420"/>
    <x v="0"/>
    <x v="842"/>
    <x v="1"/>
    <x v="12"/>
    <x v="836"/>
    <n v="71.88"/>
    <n v="2"/>
    <n v="0"/>
    <n v="32.345999999999997"/>
  </r>
  <r>
    <x v="4380"/>
    <s v="CA-2015-152891"/>
    <d v="2015-10-25T00:00:00"/>
    <n v="2015"/>
    <s v="Oktober"/>
    <n v="25"/>
    <x v="1"/>
    <x v="577"/>
    <x v="577"/>
    <x v="0"/>
    <s v="United States"/>
    <s v="San Francisco"/>
    <s v="California"/>
    <n v="94110"/>
    <x v="1"/>
    <x v="626"/>
    <x v="1"/>
    <x v="6"/>
    <x v="626"/>
    <n v="60.449999999999996"/>
    <n v="3"/>
    <n v="0"/>
    <n v="16.3215"/>
  </r>
  <r>
    <x v="4381"/>
    <s v="CA-2015-152891"/>
    <d v="2015-10-25T00:00:00"/>
    <n v="2015"/>
    <s v="Oktober"/>
    <n v="25"/>
    <x v="1"/>
    <x v="577"/>
    <x v="577"/>
    <x v="0"/>
    <s v="United States"/>
    <s v="San Francisco"/>
    <s v="California"/>
    <n v="94110"/>
    <x v="1"/>
    <x v="438"/>
    <x v="0"/>
    <x v="3"/>
    <x v="438"/>
    <n v="253.17599999999999"/>
    <n v="3"/>
    <n v="0.2"/>
    <n v="-31.64700000000002"/>
  </r>
  <r>
    <x v="4382"/>
    <s v="US-2015-122784"/>
    <d v="2015-07-20T00:00:00"/>
    <n v="2015"/>
    <s v="Juli"/>
    <n v="20"/>
    <x v="1"/>
    <x v="154"/>
    <x v="154"/>
    <x v="0"/>
    <s v="United States"/>
    <s v="Highland Park"/>
    <s v="Illinois"/>
    <n v="60035"/>
    <x v="2"/>
    <x v="614"/>
    <x v="1"/>
    <x v="8"/>
    <x v="614"/>
    <n v="2.879999999999999"/>
    <n v="5"/>
    <n v="0.8"/>
    <n v="-4.4639999999999995"/>
  </r>
  <r>
    <x v="4383"/>
    <s v="US-2015-122784"/>
    <d v="2015-07-20T00:00:00"/>
    <n v="2015"/>
    <s v="Juli"/>
    <n v="20"/>
    <x v="1"/>
    <x v="154"/>
    <x v="154"/>
    <x v="0"/>
    <s v="United States"/>
    <s v="Highland Park"/>
    <s v="Illinois"/>
    <n v="60035"/>
    <x v="2"/>
    <x v="1657"/>
    <x v="0"/>
    <x v="0"/>
    <x v="1645"/>
    <n v="384.94399999999996"/>
    <n v="4"/>
    <n v="0.3"/>
    <n v="-126.48159999999999"/>
  </r>
  <r>
    <x v="4384"/>
    <s v="US-2015-122784"/>
    <d v="2015-07-20T00:00:00"/>
    <n v="2015"/>
    <s v="Juli"/>
    <n v="20"/>
    <x v="1"/>
    <x v="154"/>
    <x v="154"/>
    <x v="0"/>
    <s v="United States"/>
    <s v="Highland Park"/>
    <s v="Illinois"/>
    <n v="60035"/>
    <x v="2"/>
    <x v="664"/>
    <x v="2"/>
    <x v="7"/>
    <x v="664"/>
    <n v="153.584"/>
    <n v="2"/>
    <n v="0.2"/>
    <n v="13.438599999999994"/>
  </r>
  <r>
    <x v="4385"/>
    <s v="US-2015-122784"/>
    <d v="2015-07-20T00:00:00"/>
    <n v="2015"/>
    <s v="Juli"/>
    <n v="20"/>
    <x v="1"/>
    <x v="154"/>
    <x v="154"/>
    <x v="0"/>
    <s v="United States"/>
    <s v="Highland Park"/>
    <s v="Illinois"/>
    <n v="60035"/>
    <x v="2"/>
    <x v="37"/>
    <x v="0"/>
    <x v="0"/>
    <x v="37"/>
    <n v="913.43000000000006"/>
    <n v="5"/>
    <n v="0.3"/>
    <n v="-52.195999999999913"/>
  </r>
  <r>
    <x v="4386"/>
    <s v="CA-2016-156811"/>
    <d v="2016-10-27T00:00:00"/>
    <n v="2016"/>
    <s v="Oktober"/>
    <n v="27"/>
    <x v="1"/>
    <x v="162"/>
    <x v="162"/>
    <x v="1"/>
    <s v="United States"/>
    <s v="San Francisco"/>
    <s v="California"/>
    <n v="94122"/>
    <x v="1"/>
    <x v="1644"/>
    <x v="1"/>
    <x v="9"/>
    <x v="360"/>
    <n v="43.92"/>
    <n v="4"/>
    <n v="0"/>
    <n v="11.858400000000003"/>
  </r>
  <r>
    <x v="4387"/>
    <s v="CA-2016-156811"/>
    <d v="2016-10-27T00:00:00"/>
    <n v="2016"/>
    <s v="Oktober"/>
    <n v="27"/>
    <x v="1"/>
    <x v="162"/>
    <x v="162"/>
    <x v="1"/>
    <s v="United States"/>
    <s v="San Francisco"/>
    <s v="California"/>
    <n v="94122"/>
    <x v="1"/>
    <x v="1124"/>
    <x v="1"/>
    <x v="8"/>
    <x v="1112"/>
    <n v="25.031999999999996"/>
    <n v="3"/>
    <n v="0.2"/>
    <n v="7.822499999999998"/>
  </r>
  <r>
    <x v="4388"/>
    <s v="CA-2017-111556"/>
    <d v="2017-11-20T00:00:00"/>
    <n v="2017"/>
    <s v="November"/>
    <n v="20"/>
    <x v="2"/>
    <x v="303"/>
    <x v="303"/>
    <x v="0"/>
    <s v="United States"/>
    <s v="New York City"/>
    <s v="New York"/>
    <n v="10035"/>
    <x v="3"/>
    <x v="652"/>
    <x v="1"/>
    <x v="10"/>
    <x v="652"/>
    <n v="46.76"/>
    <n v="7"/>
    <n v="0"/>
    <n v="22.444800000000001"/>
  </r>
  <r>
    <x v="4389"/>
    <s v="CA-2017-111556"/>
    <d v="2017-11-20T00:00:00"/>
    <n v="2017"/>
    <s v="November"/>
    <n v="20"/>
    <x v="2"/>
    <x v="303"/>
    <x v="303"/>
    <x v="0"/>
    <s v="United States"/>
    <s v="New York City"/>
    <s v="New York"/>
    <n v="10035"/>
    <x v="3"/>
    <x v="1121"/>
    <x v="0"/>
    <x v="0"/>
    <x v="1109"/>
    <n v="183.96800000000002"/>
    <n v="2"/>
    <n v="0.2"/>
    <n v="-25.295600000000022"/>
  </r>
  <r>
    <x v="4390"/>
    <s v="CA-2017-111556"/>
    <d v="2017-11-20T00:00:00"/>
    <n v="2017"/>
    <s v="November"/>
    <n v="20"/>
    <x v="2"/>
    <x v="303"/>
    <x v="303"/>
    <x v="0"/>
    <s v="United States"/>
    <s v="New York City"/>
    <s v="New York"/>
    <n v="10035"/>
    <x v="3"/>
    <x v="1461"/>
    <x v="2"/>
    <x v="7"/>
    <x v="1447"/>
    <n v="1259.97"/>
    <n v="3"/>
    <n v="0"/>
    <n v="327.59220000000005"/>
  </r>
  <r>
    <x v="4391"/>
    <s v="CA-2017-111556"/>
    <d v="2017-11-20T00:00:00"/>
    <n v="2017"/>
    <s v="November"/>
    <n v="20"/>
    <x v="2"/>
    <x v="303"/>
    <x v="303"/>
    <x v="0"/>
    <s v="United States"/>
    <s v="New York City"/>
    <s v="New York"/>
    <n v="10035"/>
    <x v="3"/>
    <x v="1243"/>
    <x v="1"/>
    <x v="6"/>
    <x v="1226"/>
    <n v="68.97"/>
    <n v="3"/>
    <n v="0"/>
    <n v="19.311600000000002"/>
  </r>
  <r>
    <x v="4392"/>
    <s v="CA-2016-108868"/>
    <d v="2016-09-08T00:00:00"/>
    <n v="2016"/>
    <s v="September"/>
    <n v="8"/>
    <x v="1"/>
    <x v="10"/>
    <x v="10"/>
    <x v="1"/>
    <s v="United States"/>
    <s v="Dallas"/>
    <s v="Texas"/>
    <n v="75081"/>
    <x v="2"/>
    <x v="399"/>
    <x v="1"/>
    <x v="6"/>
    <x v="400"/>
    <n v="70.367999999999995"/>
    <n v="2"/>
    <n v="0.2"/>
    <n v="6.1572000000000031"/>
  </r>
  <r>
    <x v="4393"/>
    <s v="CA-2016-108868"/>
    <d v="2016-09-08T00:00:00"/>
    <n v="2016"/>
    <s v="September"/>
    <n v="8"/>
    <x v="1"/>
    <x v="10"/>
    <x v="10"/>
    <x v="1"/>
    <s v="United States"/>
    <s v="Dallas"/>
    <s v="Texas"/>
    <n v="75081"/>
    <x v="2"/>
    <x v="1250"/>
    <x v="2"/>
    <x v="7"/>
    <x v="1234"/>
    <n v="59.960000000000008"/>
    <n v="5"/>
    <n v="0.2"/>
    <n v="21.735500000000002"/>
  </r>
  <r>
    <x v="4394"/>
    <s v="CA-2014-142965"/>
    <d v="2014-07-20T00:00:00"/>
    <n v="2014"/>
    <s v="Juli"/>
    <n v="20"/>
    <x v="3"/>
    <x v="573"/>
    <x v="573"/>
    <x v="0"/>
    <s v="United States"/>
    <s v="Springfield"/>
    <s v="Ohio"/>
    <n v="45503"/>
    <x v="3"/>
    <x v="571"/>
    <x v="1"/>
    <x v="4"/>
    <x v="571"/>
    <n v="25.983999999999998"/>
    <n v="1"/>
    <n v="0.2"/>
    <n v="-5.1968000000000005"/>
  </r>
  <r>
    <x v="4395"/>
    <s v="CA-2014-142965"/>
    <d v="2014-07-20T00:00:00"/>
    <n v="2014"/>
    <s v="Juli"/>
    <n v="20"/>
    <x v="3"/>
    <x v="573"/>
    <x v="573"/>
    <x v="0"/>
    <s v="United States"/>
    <s v="Springfield"/>
    <s v="Ohio"/>
    <n v="45503"/>
    <x v="3"/>
    <x v="999"/>
    <x v="1"/>
    <x v="8"/>
    <x v="991"/>
    <n v="27.360000000000003"/>
    <n v="3"/>
    <n v="0.7"/>
    <n v="-21.887999999999991"/>
  </r>
  <r>
    <x v="4396"/>
    <s v="CA-2016-148740"/>
    <d v="2016-11-15T00:00:00"/>
    <n v="2016"/>
    <s v="November"/>
    <n v="15"/>
    <x v="1"/>
    <x v="706"/>
    <x v="706"/>
    <x v="1"/>
    <s v="United States"/>
    <s v="San Diego"/>
    <s v="California"/>
    <n v="92024"/>
    <x v="1"/>
    <x v="944"/>
    <x v="2"/>
    <x v="7"/>
    <x v="937"/>
    <n v="361.37600000000003"/>
    <n v="2"/>
    <n v="0.2"/>
    <n v="27.103200000000001"/>
  </r>
  <r>
    <x v="4397"/>
    <s v="US-2014-138758"/>
    <d v="2014-07-07T00:00:00"/>
    <n v="2014"/>
    <s v="Juli"/>
    <n v="7"/>
    <x v="1"/>
    <x v="252"/>
    <x v="252"/>
    <x v="0"/>
    <s v="United States"/>
    <s v="Philadelphia"/>
    <s v="Pennsylvania"/>
    <n v="19120"/>
    <x v="3"/>
    <x v="812"/>
    <x v="0"/>
    <x v="1"/>
    <x v="809"/>
    <n v="172.18599999999998"/>
    <n v="2"/>
    <n v="0.3"/>
    <n v="-46.736200000000011"/>
  </r>
  <r>
    <x v="4398"/>
    <s v="US-2014-138758"/>
    <d v="2014-07-07T00:00:00"/>
    <n v="2014"/>
    <s v="Juli"/>
    <n v="7"/>
    <x v="1"/>
    <x v="252"/>
    <x v="252"/>
    <x v="0"/>
    <s v="United States"/>
    <s v="Philadelphia"/>
    <s v="Pennsylvania"/>
    <n v="19120"/>
    <x v="3"/>
    <x v="484"/>
    <x v="0"/>
    <x v="5"/>
    <x v="484"/>
    <n v="69.00800000000001"/>
    <n v="2"/>
    <n v="0.2"/>
    <n v="12.0764"/>
  </r>
  <r>
    <x v="4399"/>
    <s v="CA-2016-131737"/>
    <d v="2016-03-17T00:00:00"/>
    <n v="2016"/>
    <s v="Maret"/>
    <n v="17"/>
    <x v="3"/>
    <x v="47"/>
    <x v="47"/>
    <x v="0"/>
    <s v="United States"/>
    <s v="Columbia"/>
    <s v="Maryland"/>
    <n v="21044"/>
    <x v="3"/>
    <x v="889"/>
    <x v="1"/>
    <x v="12"/>
    <x v="882"/>
    <n v="199.89999999999998"/>
    <n v="5"/>
    <n v="0"/>
    <n v="89.954999999999984"/>
  </r>
  <r>
    <x v="4400"/>
    <s v="CA-2016-131737"/>
    <d v="2016-03-17T00:00:00"/>
    <n v="2016"/>
    <s v="Maret"/>
    <n v="17"/>
    <x v="3"/>
    <x v="47"/>
    <x v="47"/>
    <x v="0"/>
    <s v="United States"/>
    <s v="Columbia"/>
    <s v="Maryland"/>
    <n v="21044"/>
    <x v="3"/>
    <x v="227"/>
    <x v="1"/>
    <x v="9"/>
    <x v="228"/>
    <n v="901.94999999999993"/>
    <n v="3"/>
    <n v="0"/>
    <n v="297.64349999999996"/>
  </r>
  <r>
    <x v="4401"/>
    <s v="CA-2016-131737"/>
    <d v="2016-03-17T00:00:00"/>
    <n v="2016"/>
    <s v="Maret"/>
    <n v="17"/>
    <x v="3"/>
    <x v="47"/>
    <x v="47"/>
    <x v="0"/>
    <s v="United States"/>
    <s v="Columbia"/>
    <s v="Maryland"/>
    <n v="21044"/>
    <x v="3"/>
    <x v="622"/>
    <x v="0"/>
    <x v="5"/>
    <x v="622"/>
    <n v="971.5"/>
    <n v="5"/>
    <n v="0"/>
    <n v="252.59"/>
  </r>
  <r>
    <x v="4402"/>
    <s v="CA-2016-114538"/>
    <d v="2016-12-26T00:00:00"/>
    <n v="2016"/>
    <s v="Desember"/>
    <n v="26"/>
    <x v="2"/>
    <x v="116"/>
    <x v="116"/>
    <x v="0"/>
    <s v="United States"/>
    <s v="Colorado Springs"/>
    <s v="Colorado"/>
    <n v="80906"/>
    <x v="1"/>
    <x v="1658"/>
    <x v="1"/>
    <x v="6"/>
    <x v="1646"/>
    <n v="11.328000000000001"/>
    <n v="2"/>
    <n v="0.2"/>
    <n v="2.5488000000000004"/>
  </r>
  <r>
    <x v="4403"/>
    <s v="CA-2014-127936"/>
    <d v="2014-09-02T00:00:00"/>
    <n v="2014"/>
    <s v="September"/>
    <n v="2"/>
    <x v="2"/>
    <x v="52"/>
    <x v="52"/>
    <x v="0"/>
    <s v="United States"/>
    <s v="New York City"/>
    <s v="New York"/>
    <n v="10009"/>
    <x v="3"/>
    <x v="1658"/>
    <x v="1"/>
    <x v="6"/>
    <x v="1646"/>
    <n v="21.240000000000002"/>
    <n v="3"/>
    <n v="0"/>
    <n v="8.071200000000001"/>
  </r>
  <r>
    <x v="4404"/>
    <s v="CA-2015-164336"/>
    <d v="2015-07-05T00:00:00"/>
    <n v="2015"/>
    <s v="Juli"/>
    <n v="5"/>
    <x v="1"/>
    <x v="596"/>
    <x v="596"/>
    <x v="0"/>
    <s v="United States"/>
    <s v="Philadelphia"/>
    <s v="Pennsylvania"/>
    <n v="19140"/>
    <x v="3"/>
    <x v="174"/>
    <x v="2"/>
    <x v="11"/>
    <x v="175"/>
    <n v="34.800000000000004"/>
    <n v="3"/>
    <n v="0.2"/>
    <n v="2.1749999999999989"/>
  </r>
  <r>
    <x v="4405"/>
    <s v="CA-2015-164336"/>
    <d v="2015-07-05T00:00:00"/>
    <n v="2015"/>
    <s v="Juli"/>
    <n v="5"/>
    <x v="1"/>
    <x v="596"/>
    <x v="596"/>
    <x v="0"/>
    <s v="United States"/>
    <s v="Philadelphia"/>
    <s v="Pennsylvania"/>
    <n v="19140"/>
    <x v="3"/>
    <x v="720"/>
    <x v="1"/>
    <x v="4"/>
    <x v="719"/>
    <n v="38.975999999999999"/>
    <n v="3"/>
    <n v="0.2"/>
    <n v="-2.4359999999999999"/>
  </r>
  <r>
    <x v="4406"/>
    <s v="CA-2016-100041"/>
    <d v="2016-11-20T00:00:00"/>
    <n v="2016"/>
    <s v="November"/>
    <n v="20"/>
    <x v="1"/>
    <x v="541"/>
    <x v="541"/>
    <x v="1"/>
    <s v="United States"/>
    <s v="Columbus"/>
    <s v="Indiana"/>
    <n v="47201"/>
    <x v="2"/>
    <x v="702"/>
    <x v="1"/>
    <x v="10"/>
    <x v="702"/>
    <n v="9.08"/>
    <n v="2"/>
    <n v="0"/>
    <n v="4.0859999999999994"/>
  </r>
  <r>
    <x v="4407"/>
    <s v="CA-2016-100041"/>
    <d v="2016-11-20T00:00:00"/>
    <n v="2016"/>
    <s v="November"/>
    <n v="20"/>
    <x v="1"/>
    <x v="541"/>
    <x v="541"/>
    <x v="1"/>
    <s v="United States"/>
    <s v="Columbus"/>
    <s v="Indiana"/>
    <n v="47201"/>
    <x v="2"/>
    <x v="976"/>
    <x v="1"/>
    <x v="10"/>
    <x v="970"/>
    <n v="314.54999999999995"/>
    <n v="3"/>
    <n v="0"/>
    <n v="150.98399999999998"/>
  </r>
  <r>
    <x v="4408"/>
    <s v="CA-2016-100041"/>
    <d v="2016-11-20T00:00:00"/>
    <n v="2016"/>
    <s v="November"/>
    <n v="20"/>
    <x v="1"/>
    <x v="541"/>
    <x v="541"/>
    <x v="1"/>
    <s v="United States"/>
    <s v="Columbus"/>
    <s v="Indiana"/>
    <n v="47201"/>
    <x v="2"/>
    <x v="185"/>
    <x v="1"/>
    <x v="8"/>
    <x v="186"/>
    <n v="4.91"/>
    <n v="1"/>
    <n v="0"/>
    <n v="2.3077000000000001"/>
  </r>
  <r>
    <x v="4409"/>
    <s v="US-2014-154879"/>
    <d v="2014-05-06T00:00:00"/>
    <n v="2014"/>
    <s v="Mei"/>
    <n v="6"/>
    <x v="1"/>
    <x v="17"/>
    <x v="17"/>
    <x v="2"/>
    <s v="United States"/>
    <s v="Los Angeles"/>
    <s v="California"/>
    <n v="90004"/>
    <x v="1"/>
    <x v="865"/>
    <x v="1"/>
    <x v="2"/>
    <x v="859"/>
    <n v="5.78"/>
    <n v="2"/>
    <n v="0"/>
    <n v="2.7166000000000001"/>
  </r>
  <r>
    <x v="4410"/>
    <s v="US-2014-154879"/>
    <d v="2014-05-06T00:00:00"/>
    <n v="2014"/>
    <s v="Mei"/>
    <n v="6"/>
    <x v="1"/>
    <x v="17"/>
    <x v="17"/>
    <x v="2"/>
    <s v="United States"/>
    <s v="Los Angeles"/>
    <s v="California"/>
    <n v="90004"/>
    <x v="1"/>
    <x v="646"/>
    <x v="1"/>
    <x v="6"/>
    <x v="646"/>
    <n v="107.94"/>
    <n v="6"/>
    <n v="0"/>
    <n v="30.223200000000002"/>
  </r>
  <r>
    <x v="4411"/>
    <s v="CA-2014-130624"/>
    <d v="2014-06-21T00:00:00"/>
    <n v="2014"/>
    <s v="Juni"/>
    <n v="21"/>
    <x v="2"/>
    <x v="509"/>
    <x v="509"/>
    <x v="0"/>
    <s v="United States"/>
    <s v="New York City"/>
    <s v="New York"/>
    <n v="10024"/>
    <x v="3"/>
    <x v="1254"/>
    <x v="1"/>
    <x v="10"/>
    <x v="1238"/>
    <n v="19.649999999999999"/>
    <n v="3"/>
    <n v="0"/>
    <n v="9.0389999999999997"/>
  </r>
  <r>
    <x v="4412"/>
    <s v="CA-2014-130624"/>
    <d v="2014-06-21T00:00:00"/>
    <n v="2014"/>
    <s v="Juni"/>
    <n v="21"/>
    <x v="2"/>
    <x v="509"/>
    <x v="509"/>
    <x v="0"/>
    <s v="United States"/>
    <s v="New York City"/>
    <s v="New York"/>
    <n v="10024"/>
    <x v="3"/>
    <x v="517"/>
    <x v="2"/>
    <x v="7"/>
    <x v="517"/>
    <n v="617.97"/>
    <n v="3"/>
    <n v="0"/>
    <n v="160.6722"/>
  </r>
  <r>
    <x v="4413"/>
    <s v="CA-2014-130624"/>
    <d v="2014-06-21T00:00:00"/>
    <n v="2014"/>
    <s v="Juni"/>
    <n v="21"/>
    <x v="2"/>
    <x v="509"/>
    <x v="509"/>
    <x v="0"/>
    <s v="United States"/>
    <s v="New York City"/>
    <s v="New York"/>
    <n v="10024"/>
    <x v="3"/>
    <x v="941"/>
    <x v="1"/>
    <x v="9"/>
    <x v="934"/>
    <n v="59.699999999999996"/>
    <n v="3"/>
    <n v="0"/>
    <n v="26.864999999999995"/>
  </r>
  <r>
    <x v="4414"/>
    <s v="CA-2017-132339"/>
    <d v="2017-08-19T00:00:00"/>
    <n v="2017"/>
    <s v="Agustus"/>
    <n v="19"/>
    <x v="1"/>
    <x v="80"/>
    <x v="80"/>
    <x v="1"/>
    <s v="United States"/>
    <s v="Lawrence"/>
    <s v="Massachusetts"/>
    <n v="1841"/>
    <x v="3"/>
    <x v="760"/>
    <x v="1"/>
    <x v="8"/>
    <x v="758"/>
    <n v="387.99"/>
    <n v="1"/>
    <n v="0"/>
    <n v="182.3553"/>
  </r>
  <r>
    <x v="4415"/>
    <s v="CA-2014-153983"/>
    <d v="2014-11-29T00:00:00"/>
    <n v="2014"/>
    <s v="November"/>
    <n v="29"/>
    <x v="1"/>
    <x v="117"/>
    <x v="117"/>
    <x v="0"/>
    <s v="United States"/>
    <s v="San Francisco"/>
    <s v="California"/>
    <n v="94122"/>
    <x v="1"/>
    <x v="907"/>
    <x v="2"/>
    <x v="7"/>
    <x v="899"/>
    <n v="575.91999999999996"/>
    <n v="2"/>
    <n v="0.2"/>
    <n v="71.989999999999981"/>
  </r>
  <r>
    <x v="4416"/>
    <s v="CA-2014-153983"/>
    <d v="2014-11-29T00:00:00"/>
    <n v="2014"/>
    <s v="November"/>
    <n v="29"/>
    <x v="1"/>
    <x v="117"/>
    <x v="117"/>
    <x v="0"/>
    <s v="United States"/>
    <s v="San Francisco"/>
    <s v="California"/>
    <n v="94122"/>
    <x v="1"/>
    <x v="829"/>
    <x v="1"/>
    <x v="13"/>
    <x v="128"/>
    <n v="30.4"/>
    <n v="5"/>
    <n v="0"/>
    <n v="15.2"/>
  </r>
  <r>
    <x v="4417"/>
    <s v="CA-2017-112900"/>
    <d v="2017-04-09T00:00:00"/>
    <n v="2017"/>
    <s v="April"/>
    <n v="9"/>
    <x v="0"/>
    <x v="107"/>
    <x v="107"/>
    <x v="0"/>
    <s v="United States"/>
    <s v="Detroit"/>
    <s v="Michigan"/>
    <n v="48205"/>
    <x v="2"/>
    <x v="979"/>
    <x v="1"/>
    <x v="8"/>
    <x v="972"/>
    <n v="478.24"/>
    <n v="8"/>
    <n v="0"/>
    <n v="219.99039999999997"/>
  </r>
  <r>
    <x v="4418"/>
    <s v="CA-2014-160157"/>
    <d v="2014-12-20T00:00:00"/>
    <n v="2014"/>
    <s v="Desember"/>
    <n v="20"/>
    <x v="1"/>
    <x v="708"/>
    <x v="708"/>
    <x v="0"/>
    <s v="United States"/>
    <s v="Hamilton"/>
    <s v="Ohio"/>
    <n v="45011"/>
    <x v="3"/>
    <x v="124"/>
    <x v="0"/>
    <x v="5"/>
    <x v="125"/>
    <n v="190.84800000000001"/>
    <n v="3"/>
    <n v="0.2"/>
    <n v="-21.470400000000026"/>
  </r>
  <r>
    <x v="4419"/>
    <s v="CA-2014-139633"/>
    <d v="2014-12-17T00:00:00"/>
    <n v="2014"/>
    <s v="Desember"/>
    <n v="17"/>
    <x v="1"/>
    <x v="685"/>
    <x v="685"/>
    <x v="0"/>
    <s v="United States"/>
    <s v="Columbus"/>
    <s v="Ohio"/>
    <n v="43229"/>
    <x v="3"/>
    <x v="1203"/>
    <x v="1"/>
    <x v="8"/>
    <x v="1188"/>
    <n v="5.4840000000000009"/>
    <n v="4"/>
    <n v="0.7"/>
    <n v="-4.0215999999999994"/>
  </r>
  <r>
    <x v="4420"/>
    <s v="CA-2015-163090"/>
    <d v="2015-11-17T00:00:00"/>
    <n v="2015"/>
    <s v="November"/>
    <n v="17"/>
    <x v="0"/>
    <x v="348"/>
    <x v="348"/>
    <x v="0"/>
    <s v="United States"/>
    <s v="Chicago"/>
    <s v="Illinois"/>
    <n v="60610"/>
    <x v="2"/>
    <x v="682"/>
    <x v="1"/>
    <x v="14"/>
    <x v="682"/>
    <n v="40.92"/>
    <n v="5"/>
    <n v="0.2"/>
    <n v="3.0690000000000026"/>
  </r>
  <r>
    <x v="4421"/>
    <s v="CA-2014-117016"/>
    <d v="2014-03-04T00:00:00"/>
    <n v="2014"/>
    <s v="Maret"/>
    <n v="4"/>
    <x v="1"/>
    <x v="183"/>
    <x v="183"/>
    <x v="0"/>
    <s v="United States"/>
    <s v="Margate"/>
    <s v="Florida"/>
    <n v="33063"/>
    <x v="0"/>
    <x v="313"/>
    <x v="1"/>
    <x v="6"/>
    <x v="313"/>
    <n v="15.552000000000003"/>
    <n v="3"/>
    <n v="0.2"/>
    <n v="2.3327999999999989"/>
  </r>
  <r>
    <x v="4422"/>
    <s v="CA-2017-159464"/>
    <d v="2017-05-18T00:00:00"/>
    <n v="2017"/>
    <s v="Mei"/>
    <n v="18"/>
    <x v="2"/>
    <x v="422"/>
    <x v="422"/>
    <x v="1"/>
    <s v="United States"/>
    <s v="Sandy Springs"/>
    <s v="Georgia"/>
    <n v="30328"/>
    <x v="0"/>
    <x v="22"/>
    <x v="1"/>
    <x v="9"/>
    <x v="22"/>
    <n v="17.239999999999998"/>
    <n v="2"/>
    <n v="0"/>
    <n v="4.4824000000000002"/>
  </r>
  <r>
    <x v="4423"/>
    <s v="CA-2017-159464"/>
    <d v="2017-05-18T00:00:00"/>
    <n v="2017"/>
    <s v="Mei"/>
    <n v="18"/>
    <x v="2"/>
    <x v="422"/>
    <x v="422"/>
    <x v="1"/>
    <s v="United States"/>
    <s v="Sandy Springs"/>
    <s v="Georgia"/>
    <n v="30328"/>
    <x v="0"/>
    <x v="1659"/>
    <x v="0"/>
    <x v="0"/>
    <x v="1647"/>
    <n v="302.94"/>
    <n v="3"/>
    <n v="0"/>
    <n v="75.735000000000014"/>
  </r>
  <r>
    <x v="4424"/>
    <s v="CA-2017-159464"/>
    <d v="2017-05-18T00:00:00"/>
    <n v="2017"/>
    <s v="Mei"/>
    <n v="18"/>
    <x v="2"/>
    <x v="422"/>
    <x v="422"/>
    <x v="1"/>
    <s v="United States"/>
    <s v="Sandy Springs"/>
    <s v="Georgia"/>
    <n v="30328"/>
    <x v="0"/>
    <x v="1091"/>
    <x v="2"/>
    <x v="7"/>
    <x v="1081"/>
    <n v="34.75"/>
    <n v="5"/>
    <n v="0"/>
    <n v="15.637499999999999"/>
  </r>
  <r>
    <x v="4425"/>
    <s v="CA-2017-159464"/>
    <d v="2017-05-18T00:00:00"/>
    <n v="2017"/>
    <s v="Mei"/>
    <n v="18"/>
    <x v="2"/>
    <x v="422"/>
    <x v="422"/>
    <x v="1"/>
    <s v="United States"/>
    <s v="Sandy Springs"/>
    <s v="Georgia"/>
    <n v="30328"/>
    <x v="0"/>
    <x v="412"/>
    <x v="1"/>
    <x v="8"/>
    <x v="412"/>
    <n v="113.94"/>
    <n v="6"/>
    <n v="0"/>
    <n v="54.691199999999995"/>
  </r>
  <r>
    <x v="4426"/>
    <s v="CA-2017-159464"/>
    <d v="2017-05-18T00:00:00"/>
    <n v="2017"/>
    <s v="Mei"/>
    <n v="18"/>
    <x v="2"/>
    <x v="422"/>
    <x v="422"/>
    <x v="1"/>
    <s v="United States"/>
    <s v="Sandy Springs"/>
    <s v="Georgia"/>
    <n v="30328"/>
    <x v="0"/>
    <x v="1480"/>
    <x v="2"/>
    <x v="7"/>
    <x v="1467"/>
    <n v="55.98"/>
    <n v="2"/>
    <n v="0"/>
    <n v="15.674399999999999"/>
  </r>
  <r>
    <x v="4427"/>
    <s v="US-2017-103226"/>
    <d v="2017-09-22T00:00:00"/>
    <n v="2017"/>
    <s v="September"/>
    <n v="22"/>
    <x v="1"/>
    <x v="694"/>
    <x v="694"/>
    <x v="1"/>
    <s v="United States"/>
    <s v="Albuquerque"/>
    <s v="New Mexico"/>
    <n v="87105"/>
    <x v="1"/>
    <x v="187"/>
    <x v="1"/>
    <x v="10"/>
    <x v="188"/>
    <n v="27.18"/>
    <n v="3"/>
    <n v="0"/>
    <n v="12.231"/>
  </r>
  <r>
    <x v="4428"/>
    <s v="CA-2017-119452"/>
    <d v="2017-03-21T00:00:00"/>
    <n v="2017"/>
    <s v="Maret"/>
    <n v="21"/>
    <x v="1"/>
    <x v="52"/>
    <x v="52"/>
    <x v="0"/>
    <s v="United States"/>
    <s v="Tulsa"/>
    <s v="Oklahoma"/>
    <n v="74133"/>
    <x v="2"/>
    <x v="1496"/>
    <x v="0"/>
    <x v="1"/>
    <x v="1484"/>
    <n v="1805.88"/>
    <n v="6"/>
    <n v="0"/>
    <n v="523.70519999999988"/>
  </r>
  <r>
    <x v="4429"/>
    <s v="CA-2017-147725"/>
    <d v="2017-09-14T00:00:00"/>
    <n v="2017"/>
    <s v="September"/>
    <n v="14"/>
    <x v="3"/>
    <x v="299"/>
    <x v="299"/>
    <x v="0"/>
    <s v="United States"/>
    <s v="Orange"/>
    <s v="New Jersey"/>
    <n v="7050"/>
    <x v="3"/>
    <x v="1559"/>
    <x v="1"/>
    <x v="6"/>
    <x v="1549"/>
    <n v="70.949999999999989"/>
    <n v="3"/>
    <n v="0"/>
    <n v="18.447000000000003"/>
  </r>
  <r>
    <x v="4430"/>
    <s v="CA-2016-168893"/>
    <d v="2016-11-03T00:00:00"/>
    <n v="2016"/>
    <s v="November"/>
    <n v="3"/>
    <x v="0"/>
    <x v="275"/>
    <x v="275"/>
    <x v="0"/>
    <s v="United States"/>
    <s v="Henderson"/>
    <s v="Kentucky"/>
    <n v="42420"/>
    <x v="0"/>
    <x v="659"/>
    <x v="1"/>
    <x v="13"/>
    <x v="659"/>
    <n v="20"/>
    <n v="4"/>
    <n v="0"/>
    <n v="9.6"/>
  </r>
  <r>
    <x v="4431"/>
    <s v="CA-2016-168893"/>
    <d v="2016-11-03T00:00:00"/>
    <n v="2016"/>
    <s v="November"/>
    <n v="3"/>
    <x v="0"/>
    <x v="275"/>
    <x v="275"/>
    <x v="0"/>
    <s v="United States"/>
    <s v="Henderson"/>
    <s v="Kentucky"/>
    <n v="42420"/>
    <x v="0"/>
    <x v="1596"/>
    <x v="1"/>
    <x v="6"/>
    <x v="1588"/>
    <n v="7.98"/>
    <n v="3"/>
    <n v="0"/>
    <n v="2.0747999999999998"/>
  </r>
  <r>
    <x v="4432"/>
    <s v="CA-2016-168893"/>
    <d v="2016-11-03T00:00:00"/>
    <n v="2016"/>
    <s v="November"/>
    <n v="3"/>
    <x v="0"/>
    <x v="275"/>
    <x v="275"/>
    <x v="0"/>
    <s v="United States"/>
    <s v="Henderson"/>
    <s v="Kentucky"/>
    <n v="42420"/>
    <x v="0"/>
    <x v="763"/>
    <x v="0"/>
    <x v="5"/>
    <x v="762"/>
    <n v="24.1"/>
    <n v="5"/>
    <n v="0"/>
    <n v="9.1580000000000013"/>
  </r>
  <r>
    <x v="4433"/>
    <s v="CA-2016-168893"/>
    <d v="2016-11-03T00:00:00"/>
    <n v="2016"/>
    <s v="November"/>
    <n v="3"/>
    <x v="0"/>
    <x v="275"/>
    <x v="275"/>
    <x v="0"/>
    <s v="United States"/>
    <s v="Henderson"/>
    <s v="Kentucky"/>
    <n v="42420"/>
    <x v="0"/>
    <x v="1452"/>
    <x v="1"/>
    <x v="6"/>
    <x v="1438"/>
    <n v="8.75"/>
    <n v="1"/>
    <n v="0"/>
    <n v="2.6249999999999991"/>
  </r>
  <r>
    <x v="4434"/>
    <s v="CA-2016-168893"/>
    <d v="2016-11-03T00:00:00"/>
    <n v="2016"/>
    <s v="November"/>
    <n v="3"/>
    <x v="0"/>
    <x v="275"/>
    <x v="275"/>
    <x v="0"/>
    <s v="United States"/>
    <s v="Henderson"/>
    <s v="Kentucky"/>
    <n v="42420"/>
    <x v="0"/>
    <x v="1660"/>
    <x v="0"/>
    <x v="3"/>
    <x v="1648"/>
    <n v="842.94"/>
    <n v="3"/>
    <n v="0"/>
    <n v="160.15860000000001"/>
  </r>
  <r>
    <x v="4435"/>
    <s v="CA-2016-163398"/>
    <d v="2016-05-03T00:00:00"/>
    <n v="2016"/>
    <s v="Mei"/>
    <n v="3"/>
    <x v="1"/>
    <x v="558"/>
    <x v="558"/>
    <x v="0"/>
    <s v="United States"/>
    <s v="Chicago"/>
    <s v="Illinois"/>
    <n v="60653"/>
    <x v="2"/>
    <x v="634"/>
    <x v="1"/>
    <x v="8"/>
    <x v="634"/>
    <n v="2.1819999999999995"/>
    <n v="1"/>
    <n v="0.8"/>
    <n v="-3.6002999999999998"/>
  </r>
  <r>
    <x v="4436"/>
    <s v="CA-2016-163398"/>
    <d v="2016-05-03T00:00:00"/>
    <n v="2016"/>
    <s v="Mei"/>
    <n v="3"/>
    <x v="1"/>
    <x v="558"/>
    <x v="558"/>
    <x v="0"/>
    <s v="United States"/>
    <s v="Chicago"/>
    <s v="Illinois"/>
    <n v="60653"/>
    <x v="2"/>
    <x v="1661"/>
    <x v="1"/>
    <x v="6"/>
    <x v="1649"/>
    <n v="27.384"/>
    <n v="7"/>
    <n v="0.2"/>
    <n v="2.7384000000000022"/>
  </r>
  <r>
    <x v="4437"/>
    <s v="CA-2016-163398"/>
    <d v="2016-05-03T00:00:00"/>
    <n v="2016"/>
    <s v="Mei"/>
    <n v="3"/>
    <x v="1"/>
    <x v="558"/>
    <x v="558"/>
    <x v="0"/>
    <s v="United States"/>
    <s v="Chicago"/>
    <s v="Illinois"/>
    <n v="60653"/>
    <x v="2"/>
    <x v="1324"/>
    <x v="1"/>
    <x v="9"/>
    <x v="1311"/>
    <n v="26.405999999999992"/>
    <n v="3"/>
    <n v="0.8"/>
    <n v="-71.296199999999999"/>
  </r>
  <r>
    <x v="4438"/>
    <s v="CA-2016-162726"/>
    <d v="2016-12-27T00:00:00"/>
    <n v="2016"/>
    <s v="Desember"/>
    <n v="27"/>
    <x v="1"/>
    <x v="363"/>
    <x v="363"/>
    <x v="0"/>
    <s v="United States"/>
    <s v="Port Arthur"/>
    <s v="Texas"/>
    <n v="77642"/>
    <x v="2"/>
    <x v="1193"/>
    <x v="1"/>
    <x v="10"/>
    <x v="1178"/>
    <n v="10.368000000000002"/>
    <n v="2"/>
    <n v="0.2"/>
    <n v="3.6288"/>
  </r>
  <r>
    <x v="4439"/>
    <s v="CA-2016-162726"/>
    <d v="2016-12-27T00:00:00"/>
    <n v="2016"/>
    <s v="Desember"/>
    <n v="27"/>
    <x v="1"/>
    <x v="363"/>
    <x v="363"/>
    <x v="0"/>
    <s v="United States"/>
    <s v="Port Arthur"/>
    <s v="Texas"/>
    <n v="77642"/>
    <x v="2"/>
    <x v="956"/>
    <x v="1"/>
    <x v="10"/>
    <x v="949"/>
    <n v="23.680000000000003"/>
    <n v="4"/>
    <n v="0.2"/>
    <n v="7.3999999999999995"/>
  </r>
  <r>
    <x v="4440"/>
    <s v="US-2016-111290"/>
    <d v="2016-07-22T00:00:00"/>
    <n v="2016"/>
    <s v="Juli"/>
    <n v="22"/>
    <x v="1"/>
    <x v="589"/>
    <x v="589"/>
    <x v="0"/>
    <s v="United States"/>
    <s v="Westland"/>
    <s v="Michigan"/>
    <n v="48185"/>
    <x v="2"/>
    <x v="989"/>
    <x v="2"/>
    <x v="11"/>
    <x v="982"/>
    <n v="109.95"/>
    <n v="1"/>
    <n v="0"/>
    <n v="36.283500000000004"/>
  </r>
  <r>
    <x v="4441"/>
    <s v="US-2016-111290"/>
    <d v="2016-07-22T00:00:00"/>
    <n v="2016"/>
    <s v="Juli"/>
    <n v="22"/>
    <x v="1"/>
    <x v="589"/>
    <x v="589"/>
    <x v="0"/>
    <s v="United States"/>
    <s v="Westland"/>
    <s v="Michigan"/>
    <n v="48185"/>
    <x v="2"/>
    <x v="1662"/>
    <x v="1"/>
    <x v="4"/>
    <x v="1650"/>
    <n v="965.84999999999991"/>
    <n v="5"/>
    <n v="0"/>
    <n v="135.21900000000002"/>
  </r>
  <r>
    <x v="4442"/>
    <s v="US-2016-111290"/>
    <d v="2016-07-22T00:00:00"/>
    <n v="2016"/>
    <s v="Juli"/>
    <n v="22"/>
    <x v="1"/>
    <x v="589"/>
    <x v="589"/>
    <x v="0"/>
    <s v="United States"/>
    <s v="Westland"/>
    <s v="Michigan"/>
    <n v="48185"/>
    <x v="2"/>
    <x v="1663"/>
    <x v="1"/>
    <x v="6"/>
    <x v="1651"/>
    <n v="29.2"/>
    <n v="5"/>
    <n v="0"/>
    <n v="10.511999999999999"/>
  </r>
  <r>
    <x v="4443"/>
    <s v="US-2016-111290"/>
    <d v="2016-07-22T00:00:00"/>
    <n v="2016"/>
    <s v="Juli"/>
    <n v="22"/>
    <x v="1"/>
    <x v="589"/>
    <x v="589"/>
    <x v="0"/>
    <s v="United States"/>
    <s v="Westland"/>
    <s v="Michigan"/>
    <n v="48185"/>
    <x v="2"/>
    <x v="1009"/>
    <x v="1"/>
    <x v="10"/>
    <x v="1001"/>
    <n v="32.400000000000006"/>
    <n v="5"/>
    <n v="0"/>
    <n v="15.552000000000001"/>
  </r>
  <r>
    <x v="4444"/>
    <s v="US-2014-147704"/>
    <d v="2014-11-16T00:00:00"/>
    <n v="2014"/>
    <s v="November"/>
    <n v="16"/>
    <x v="1"/>
    <x v="256"/>
    <x v="256"/>
    <x v="2"/>
    <s v="United States"/>
    <s v="Bloomington"/>
    <s v="Indiana"/>
    <n v="47401"/>
    <x v="2"/>
    <x v="1358"/>
    <x v="1"/>
    <x v="12"/>
    <x v="1344"/>
    <n v="78.349999999999994"/>
    <n v="5"/>
    <n v="0"/>
    <n v="36.824499999999993"/>
  </r>
  <r>
    <x v="4445"/>
    <s v="US-2014-147704"/>
    <d v="2014-11-16T00:00:00"/>
    <n v="2014"/>
    <s v="November"/>
    <n v="16"/>
    <x v="1"/>
    <x v="256"/>
    <x v="256"/>
    <x v="2"/>
    <s v="United States"/>
    <s v="Bloomington"/>
    <s v="Indiana"/>
    <n v="47401"/>
    <x v="2"/>
    <x v="1436"/>
    <x v="1"/>
    <x v="10"/>
    <x v="1424"/>
    <n v="31.68"/>
    <n v="6"/>
    <n v="0"/>
    <n v="14.256"/>
  </r>
  <r>
    <x v="4446"/>
    <s v="US-2014-147704"/>
    <d v="2014-11-16T00:00:00"/>
    <n v="2014"/>
    <s v="November"/>
    <n v="16"/>
    <x v="1"/>
    <x v="256"/>
    <x v="256"/>
    <x v="2"/>
    <s v="United States"/>
    <s v="Bloomington"/>
    <s v="Indiana"/>
    <n v="47401"/>
    <x v="2"/>
    <x v="24"/>
    <x v="1"/>
    <x v="8"/>
    <x v="24"/>
    <n v="29.12"/>
    <n v="4"/>
    <n v="0"/>
    <n v="14.268800000000001"/>
  </r>
  <r>
    <x v="4447"/>
    <s v="US-2014-147704"/>
    <d v="2014-11-16T00:00:00"/>
    <n v="2014"/>
    <s v="November"/>
    <n v="16"/>
    <x v="1"/>
    <x v="256"/>
    <x v="256"/>
    <x v="2"/>
    <s v="United States"/>
    <s v="Bloomington"/>
    <s v="Indiana"/>
    <n v="47401"/>
    <x v="2"/>
    <x v="298"/>
    <x v="1"/>
    <x v="4"/>
    <x v="298"/>
    <n v="169.45"/>
    <n v="5"/>
    <n v="0"/>
    <n v="42.362499999999997"/>
  </r>
  <r>
    <x v="4448"/>
    <s v="CA-2015-121965"/>
    <d v="2015-06-19T00:00:00"/>
    <n v="2015"/>
    <s v="Juni"/>
    <n v="19"/>
    <x v="1"/>
    <x v="109"/>
    <x v="109"/>
    <x v="0"/>
    <s v="United States"/>
    <s v="Los Angeles"/>
    <s v="California"/>
    <n v="90032"/>
    <x v="1"/>
    <x v="545"/>
    <x v="0"/>
    <x v="5"/>
    <x v="545"/>
    <n v="12.56"/>
    <n v="2"/>
    <n v="0"/>
    <n v="4.0191999999999997"/>
  </r>
  <r>
    <x v="4449"/>
    <s v="CA-2015-121965"/>
    <d v="2015-06-19T00:00:00"/>
    <n v="2015"/>
    <s v="Juni"/>
    <n v="19"/>
    <x v="1"/>
    <x v="109"/>
    <x v="109"/>
    <x v="0"/>
    <s v="United States"/>
    <s v="Los Angeles"/>
    <s v="California"/>
    <n v="90032"/>
    <x v="1"/>
    <x v="1114"/>
    <x v="1"/>
    <x v="10"/>
    <x v="1103"/>
    <n v="6.48"/>
    <n v="1"/>
    <n v="0"/>
    <n v="3.1104000000000003"/>
  </r>
  <r>
    <x v="4450"/>
    <s v="CA-2015-121965"/>
    <d v="2015-06-19T00:00:00"/>
    <n v="2015"/>
    <s v="Juni"/>
    <n v="19"/>
    <x v="1"/>
    <x v="109"/>
    <x v="109"/>
    <x v="0"/>
    <s v="United States"/>
    <s v="Los Angeles"/>
    <s v="California"/>
    <n v="90032"/>
    <x v="1"/>
    <x v="633"/>
    <x v="1"/>
    <x v="12"/>
    <x v="633"/>
    <n v="186.69"/>
    <n v="3"/>
    <n v="0"/>
    <n v="87.744299999999981"/>
  </r>
  <r>
    <x v="4451"/>
    <s v="CA-2016-147137"/>
    <d v="2016-07-04T00:00:00"/>
    <n v="2016"/>
    <s v="Juli"/>
    <n v="4"/>
    <x v="2"/>
    <x v="731"/>
    <x v="731"/>
    <x v="0"/>
    <s v="United States"/>
    <s v="San Francisco"/>
    <s v="California"/>
    <n v="94109"/>
    <x v="1"/>
    <x v="534"/>
    <x v="0"/>
    <x v="5"/>
    <x v="534"/>
    <n v="25.4"/>
    <n v="5"/>
    <n v="0"/>
    <n v="8.6359999999999992"/>
  </r>
  <r>
    <x v="4452"/>
    <s v="CA-2016-147137"/>
    <d v="2016-07-04T00:00:00"/>
    <n v="2016"/>
    <s v="Juli"/>
    <n v="4"/>
    <x v="2"/>
    <x v="731"/>
    <x v="731"/>
    <x v="0"/>
    <s v="United States"/>
    <s v="San Francisco"/>
    <s v="California"/>
    <n v="94109"/>
    <x v="1"/>
    <x v="1664"/>
    <x v="1"/>
    <x v="12"/>
    <x v="1652"/>
    <n v="43.96"/>
    <n v="2"/>
    <n v="0"/>
    <n v="20.661200000000001"/>
  </r>
  <r>
    <x v="4453"/>
    <s v="CA-2016-147137"/>
    <d v="2016-07-04T00:00:00"/>
    <n v="2016"/>
    <s v="Juli"/>
    <n v="4"/>
    <x v="2"/>
    <x v="731"/>
    <x v="731"/>
    <x v="0"/>
    <s v="United States"/>
    <s v="San Francisco"/>
    <s v="California"/>
    <n v="94109"/>
    <x v="1"/>
    <x v="789"/>
    <x v="0"/>
    <x v="0"/>
    <x v="787"/>
    <n v="1279.165"/>
    <n v="5"/>
    <n v="0.15"/>
    <n v="225.73499999999993"/>
  </r>
  <r>
    <x v="4454"/>
    <s v="CA-2016-147137"/>
    <d v="2016-07-04T00:00:00"/>
    <n v="2016"/>
    <s v="Juli"/>
    <n v="4"/>
    <x v="2"/>
    <x v="731"/>
    <x v="731"/>
    <x v="0"/>
    <s v="United States"/>
    <s v="San Francisco"/>
    <s v="California"/>
    <n v="94109"/>
    <x v="1"/>
    <x v="700"/>
    <x v="1"/>
    <x v="4"/>
    <x v="700"/>
    <n v="27.92"/>
    <n v="4"/>
    <n v="0"/>
    <n v="0.5583999999999989"/>
  </r>
  <r>
    <x v="4455"/>
    <s v="US-2015-146745"/>
    <d v="2015-09-03T00:00:00"/>
    <n v="2015"/>
    <s v="September"/>
    <n v="3"/>
    <x v="1"/>
    <x v="357"/>
    <x v="357"/>
    <x v="2"/>
    <s v="United States"/>
    <s v="San Francisco"/>
    <s v="California"/>
    <n v="94110"/>
    <x v="1"/>
    <x v="394"/>
    <x v="0"/>
    <x v="1"/>
    <x v="395"/>
    <n v="129.56800000000001"/>
    <n v="2"/>
    <n v="0.2"/>
    <n v="-12.956799999999994"/>
  </r>
  <r>
    <x v="4456"/>
    <s v="US-2015-146745"/>
    <d v="2015-09-03T00:00:00"/>
    <n v="2015"/>
    <s v="September"/>
    <n v="3"/>
    <x v="1"/>
    <x v="357"/>
    <x v="357"/>
    <x v="2"/>
    <s v="United States"/>
    <s v="San Francisco"/>
    <s v="California"/>
    <n v="94110"/>
    <x v="1"/>
    <x v="122"/>
    <x v="1"/>
    <x v="8"/>
    <x v="122"/>
    <n v="6.3680000000000003"/>
    <n v="2"/>
    <n v="0.2"/>
    <n v="2.1492"/>
  </r>
  <r>
    <x v="4457"/>
    <s v="CA-2017-115175"/>
    <d v="2017-08-07T00:00:00"/>
    <n v="2017"/>
    <s v="Agustus"/>
    <n v="7"/>
    <x v="1"/>
    <x v="430"/>
    <x v="430"/>
    <x v="0"/>
    <s v="United States"/>
    <s v="San Jose"/>
    <s v="California"/>
    <n v="95123"/>
    <x v="1"/>
    <x v="1184"/>
    <x v="1"/>
    <x v="10"/>
    <x v="1170"/>
    <n v="244.54999999999998"/>
    <n v="5"/>
    <n v="0"/>
    <n v="114.93849999999998"/>
  </r>
  <r>
    <x v="4458"/>
    <s v="CA-2017-105851"/>
    <d v="2017-03-13T00:00:00"/>
    <n v="2017"/>
    <s v="Maret"/>
    <n v="13"/>
    <x v="1"/>
    <x v="339"/>
    <x v="339"/>
    <x v="0"/>
    <s v="United States"/>
    <s v="Denver"/>
    <s v="Colorado"/>
    <n v="80219"/>
    <x v="1"/>
    <x v="465"/>
    <x v="1"/>
    <x v="14"/>
    <x v="466"/>
    <n v="1332.4960000000001"/>
    <n v="2"/>
    <n v="0.2"/>
    <n v="-299.8116"/>
  </r>
  <r>
    <x v="4459"/>
    <s v="US-2017-125717"/>
    <d v="2017-09-28T00:00:00"/>
    <n v="2017"/>
    <s v="September"/>
    <n v="28"/>
    <x v="2"/>
    <x v="284"/>
    <x v="284"/>
    <x v="2"/>
    <s v="United States"/>
    <s v="Aurora"/>
    <s v="Colorado"/>
    <n v="80013"/>
    <x v="1"/>
    <x v="514"/>
    <x v="0"/>
    <x v="5"/>
    <x v="514"/>
    <n v="32.776000000000003"/>
    <n v="1"/>
    <n v="0.2"/>
    <n v="3.2776000000000014"/>
  </r>
  <r>
    <x v="4460"/>
    <s v="US-2017-125717"/>
    <d v="2017-09-28T00:00:00"/>
    <n v="2017"/>
    <s v="September"/>
    <n v="28"/>
    <x v="2"/>
    <x v="284"/>
    <x v="284"/>
    <x v="2"/>
    <s v="United States"/>
    <s v="Aurora"/>
    <s v="Colorado"/>
    <n v="80013"/>
    <x v="1"/>
    <x v="196"/>
    <x v="1"/>
    <x v="4"/>
    <x v="197"/>
    <n v="147.184"/>
    <n v="2"/>
    <n v="0.2"/>
    <n v="-29.436800000000012"/>
  </r>
  <r>
    <x v="4461"/>
    <s v="US-2017-125717"/>
    <d v="2017-09-28T00:00:00"/>
    <n v="2017"/>
    <s v="September"/>
    <n v="28"/>
    <x v="2"/>
    <x v="284"/>
    <x v="284"/>
    <x v="2"/>
    <s v="United States"/>
    <s v="Aurora"/>
    <s v="Colorado"/>
    <n v="80013"/>
    <x v="1"/>
    <x v="151"/>
    <x v="2"/>
    <x v="11"/>
    <x v="152"/>
    <n v="54.384000000000007"/>
    <n v="2"/>
    <n v="0.2"/>
    <n v="1.359599999999995"/>
  </r>
  <r>
    <x v="4462"/>
    <s v="US-2017-125717"/>
    <d v="2017-09-28T00:00:00"/>
    <n v="2017"/>
    <s v="September"/>
    <n v="28"/>
    <x v="2"/>
    <x v="284"/>
    <x v="284"/>
    <x v="2"/>
    <s v="United States"/>
    <s v="Aurora"/>
    <s v="Colorado"/>
    <n v="80013"/>
    <x v="1"/>
    <x v="1242"/>
    <x v="1"/>
    <x v="8"/>
    <x v="1225"/>
    <n v="76.77600000000001"/>
    <n v="4"/>
    <n v="0.7"/>
    <n v="-58.861599999999981"/>
  </r>
  <r>
    <x v="4463"/>
    <s v="US-2017-125717"/>
    <d v="2017-09-28T00:00:00"/>
    <n v="2017"/>
    <s v="September"/>
    <n v="28"/>
    <x v="2"/>
    <x v="284"/>
    <x v="284"/>
    <x v="2"/>
    <s v="United States"/>
    <s v="Aurora"/>
    <s v="Colorado"/>
    <n v="80013"/>
    <x v="1"/>
    <x v="1665"/>
    <x v="1"/>
    <x v="10"/>
    <x v="1653"/>
    <n v="14.352000000000002"/>
    <n v="3"/>
    <n v="0.2"/>
    <n v="5.2026000000000003"/>
  </r>
  <r>
    <x v="4464"/>
    <s v="US-2017-125717"/>
    <d v="2017-09-28T00:00:00"/>
    <n v="2017"/>
    <s v="September"/>
    <n v="28"/>
    <x v="2"/>
    <x v="284"/>
    <x v="284"/>
    <x v="2"/>
    <s v="United States"/>
    <s v="Aurora"/>
    <s v="Colorado"/>
    <n v="80013"/>
    <x v="1"/>
    <x v="164"/>
    <x v="1"/>
    <x v="9"/>
    <x v="165"/>
    <n v="209.79200000000003"/>
    <n v="2"/>
    <n v="0.2"/>
    <n v="26.22399999999999"/>
  </r>
  <r>
    <x v="4465"/>
    <s v="CA-2015-163895"/>
    <d v="2015-08-07T00:00:00"/>
    <n v="2015"/>
    <s v="Agustus"/>
    <n v="7"/>
    <x v="1"/>
    <x v="374"/>
    <x v="374"/>
    <x v="1"/>
    <s v="United States"/>
    <s v="Boise"/>
    <s v="Idaho"/>
    <n v="83704"/>
    <x v="1"/>
    <x v="925"/>
    <x v="1"/>
    <x v="8"/>
    <x v="917"/>
    <n v="3.3040000000000003"/>
    <n v="1"/>
    <n v="0.2"/>
    <n v="1.1151"/>
  </r>
  <r>
    <x v="4466"/>
    <s v="CA-2017-168641"/>
    <d v="2017-11-24T00:00:00"/>
    <n v="2017"/>
    <s v="November"/>
    <n v="24"/>
    <x v="1"/>
    <x v="567"/>
    <x v="567"/>
    <x v="0"/>
    <s v="United States"/>
    <s v="New York City"/>
    <s v="New York"/>
    <n v="10035"/>
    <x v="3"/>
    <x v="853"/>
    <x v="1"/>
    <x v="6"/>
    <x v="846"/>
    <n v="16.38"/>
    <n v="9"/>
    <n v="0"/>
    <n v="7.3709999999999996"/>
  </r>
  <r>
    <x v="4467"/>
    <s v="CA-2017-168641"/>
    <d v="2017-11-24T00:00:00"/>
    <n v="2017"/>
    <s v="November"/>
    <n v="24"/>
    <x v="1"/>
    <x v="567"/>
    <x v="567"/>
    <x v="0"/>
    <s v="United States"/>
    <s v="New York City"/>
    <s v="New York"/>
    <n v="10035"/>
    <x v="3"/>
    <x v="970"/>
    <x v="1"/>
    <x v="12"/>
    <x v="964"/>
    <n v="167.96"/>
    <n v="2"/>
    <n v="0"/>
    <n v="78.941199999999995"/>
  </r>
  <r>
    <x v="4468"/>
    <s v="CA-2017-168641"/>
    <d v="2017-11-24T00:00:00"/>
    <n v="2017"/>
    <s v="November"/>
    <n v="24"/>
    <x v="1"/>
    <x v="567"/>
    <x v="567"/>
    <x v="0"/>
    <s v="United States"/>
    <s v="New York City"/>
    <s v="New York"/>
    <n v="10035"/>
    <x v="3"/>
    <x v="1333"/>
    <x v="0"/>
    <x v="0"/>
    <x v="1318"/>
    <n v="321.56799999999998"/>
    <n v="2"/>
    <n v="0.2"/>
    <n v="-16.078399999999988"/>
  </r>
  <r>
    <x v="4469"/>
    <s v="CA-2017-168641"/>
    <d v="2017-11-24T00:00:00"/>
    <n v="2017"/>
    <s v="November"/>
    <n v="24"/>
    <x v="1"/>
    <x v="567"/>
    <x v="567"/>
    <x v="0"/>
    <s v="United States"/>
    <s v="New York City"/>
    <s v="New York"/>
    <n v="10035"/>
    <x v="3"/>
    <x v="1193"/>
    <x v="1"/>
    <x v="10"/>
    <x v="1178"/>
    <n v="12.96"/>
    <n v="2"/>
    <n v="0"/>
    <n v="6.2208000000000006"/>
  </r>
  <r>
    <x v="4470"/>
    <s v="CA-2017-156895"/>
    <d v="2017-05-08T00:00:00"/>
    <n v="2017"/>
    <s v="Mei"/>
    <n v="8"/>
    <x v="1"/>
    <x v="137"/>
    <x v="137"/>
    <x v="1"/>
    <s v="United States"/>
    <s v="Philadelphia"/>
    <s v="Pennsylvania"/>
    <n v="19140"/>
    <x v="3"/>
    <x v="1534"/>
    <x v="0"/>
    <x v="1"/>
    <x v="1522"/>
    <n v="128.05799999999999"/>
    <n v="3"/>
    <n v="0.3"/>
    <n v="-23.782199999999996"/>
  </r>
  <r>
    <x v="4471"/>
    <s v="CA-2017-121300"/>
    <d v="2017-09-29T00:00:00"/>
    <n v="2017"/>
    <s v="September"/>
    <n v="29"/>
    <x v="3"/>
    <x v="67"/>
    <x v="67"/>
    <x v="2"/>
    <s v="United States"/>
    <s v="Mentor"/>
    <s v="Ohio"/>
    <n v="44060"/>
    <x v="3"/>
    <x v="1209"/>
    <x v="0"/>
    <x v="1"/>
    <x v="1194"/>
    <n v="63.686"/>
    <n v="1"/>
    <n v="0.3"/>
    <n v="-15.466600000000003"/>
  </r>
  <r>
    <x v="4472"/>
    <s v="CA-2017-121300"/>
    <d v="2017-09-29T00:00:00"/>
    <n v="2017"/>
    <s v="September"/>
    <n v="29"/>
    <x v="3"/>
    <x v="67"/>
    <x v="67"/>
    <x v="2"/>
    <s v="United States"/>
    <s v="Mentor"/>
    <s v="Ohio"/>
    <n v="44060"/>
    <x v="3"/>
    <x v="409"/>
    <x v="2"/>
    <x v="11"/>
    <x v="409"/>
    <n v="239.976"/>
    <n v="3"/>
    <n v="0.2"/>
    <n v="65.993400000000008"/>
  </r>
  <r>
    <x v="4473"/>
    <s v="CA-2017-121300"/>
    <d v="2017-09-29T00:00:00"/>
    <n v="2017"/>
    <s v="September"/>
    <n v="29"/>
    <x v="3"/>
    <x v="67"/>
    <x v="67"/>
    <x v="2"/>
    <s v="United States"/>
    <s v="Mentor"/>
    <s v="Ohio"/>
    <n v="44060"/>
    <x v="3"/>
    <x v="1666"/>
    <x v="0"/>
    <x v="3"/>
    <x v="1654"/>
    <n v="344.22"/>
    <n v="2"/>
    <n v="0.4"/>
    <n v="-189.32100000000003"/>
  </r>
  <r>
    <x v="4474"/>
    <s v="CA-2017-121300"/>
    <d v="2017-09-29T00:00:00"/>
    <n v="2017"/>
    <s v="September"/>
    <n v="29"/>
    <x v="3"/>
    <x v="67"/>
    <x v="67"/>
    <x v="2"/>
    <s v="United States"/>
    <s v="Mentor"/>
    <s v="Ohio"/>
    <n v="44060"/>
    <x v="3"/>
    <x v="1290"/>
    <x v="1"/>
    <x v="10"/>
    <x v="1276"/>
    <n v="15.552000000000003"/>
    <n v="3"/>
    <n v="0.2"/>
    <n v="5.4432"/>
  </r>
  <r>
    <x v="4475"/>
    <s v="CA-2017-121300"/>
    <d v="2017-09-29T00:00:00"/>
    <n v="2017"/>
    <s v="September"/>
    <n v="29"/>
    <x v="3"/>
    <x v="67"/>
    <x v="67"/>
    <x v="2"/>
    <s v="United States"/>
    <s v="Mentor"/>
    <s v="Ohio"/>
    <n v="44060"/>
    <x v="3"/>
    <x v="1494"/>
    <x v="0"/>
    <x v="5"/>
    <x v="1482"/>
    <n v="21.248000000000001"/>
    <n v="4"/>
    <n v="0.2"/>
    <n v="7.436799999999999"/>
  </r>
  <r>
    <x v="4476"/>
    <s v="CA-2017-121300"/>
    <d v="2017-09-29T00:00:00"/>
    <n v="2017"/>
    <s v="September"/>
    <n v="29"/>
    <x v="3"/>
    <x v="67"/>
    <x v="67"/>
    <x v="2"/>
    <s v="United States"/>
    <s v="Mentor"/>
    <s v="Ohio"/>
    <n v="44060"/>
    <x v="3"/>
    <x v="1610"/>
    <x v="1"/>
    <x v="10"/>
    <x v="1601"/>
    <n v="8.4480000000000004"/>
    <n v="2"/>
    <n v="0.2"/>
    <n v="2.6399999999999997"/>
  </r>
  <r>
    <x v="4477"/>
    <s v="CA-2017-130211"/>
    <d v="2017-10-22T00:00:00"/>
    <n v="2017"/>
    <s v="Oktober"/>
    <n v="22"/>
    <x v="3"/>
    <x v="379"/>
    <x v="379"/>
    <x v="0"/>
    <s v="United States"/>
    <s v="Lawton"/>
    <s v="Oklahoma"/>
    <n v="73505"/>
    <x v="2"/>
    <x v="1667"/>
    <x v="1"/>
    <x v="4"/>
    <x v="1655"/>
    <n v="333.09000000000003"/>
    <n v="3"/>
    <n v="0"/>
    <n v="23.316299999999984"/>
  </r>
  <r>
    <x v="4478"/>
    <s v="CA-2017-130211"/>
    <d v="2017-10-22T00:00:00"/>
    <n v="2017"/>
    <s v="Oktober"/>
    <n v="22"/>
    <x v="3"/>
    <x v="379"/>
    <x v="379"/>
    <x v="0"/>
    <s v="United States"/>
    <s v="Lawton"/>
    <s v="Oklahoma"/>
    <n v="73505"/>
    <x v="2"/>
    <x v="209"/>
    <x v="0"/>
    <x v="3"/>
    <x v="210"/>
    <n v="248.98"/>
    <n v="2"/>
    <n v="0"/>
    <n v="54.775599999999997"/>
  </r>
  <r>
    <x v="4479"/>
    <s v="CA-2014-147235"/>
    <d v="2014-03-24T00:00:00"/>
    <n v="2014"/>
    <s v="Maret"/>
    <n v="24"/>
    <x v="1"/>
    <x v="303"/>
    <x v="303"/>
    <x v="0"/>
    <s v="United States"/>
    <s v="New York City"/>
    <s v="New York"/>
    <n v="10024"/>
    <x v="3"/>
    <x v="1668"/>
    <x v="1"/>
    <x v="10"/>
    <x v="1656"/>
    <n v="24.900000000000002"/>
    <n v="5"/>
    <n v="0"/>
    <n v="11.703000000000001"/>
  </r>
  <r>
    <x v="4480"/>
    <s v="CA-2016-109365"/>
    <d v="2016-11-03T00:00:00"/>
    <n v="2016"/>
    <s v="November"/>
    <n v="3"/>
    <x v="1"/>
    <x v="190"/>
    <x v="190"/>
    <x v="0"/>
    <s v="United States"/>
    <s v="Los Angeles"/>
    <s v="California"/>
    <n v="90049"/>
    <x v="1"/>
    <x v="845"/>
    <x v="1"/>
    <x v="13"/>
    <x v="839"/>
    <n v="15.260000000000002"/>
    <n v="7"/>
    <n v="0"/>
    <n v="5.0358000000000001"/>
  </r>
  <r>
    <x v="4481"/>
    <s v="CA-2016-109365"/>
    <d v="2016-11-03T00:00:00"/>
    <n v="2016"/>
    <s v="November"/>
    <n v="3"/>
    <x v="1"/>
    <x v="190"/>
    <x v="190"/>
    <x v="0"/>
    <s v="United States"/>
    <s v="Los Angeles"/>
    <s v="California"/>
    <n v="90049"/>
    <x v="1"/>
    <x v="1656"/>
    <x v="1"/>
    <x v="9"/>
    <x v="1644"/>
    <n v="43.32"/>
    <n v="2"/>
    <n v="0"/>
    <n v="14.295599999999997"/>
  </r>
  <r>
    <x v="4482"/>
    <s v="CA-2016-109365"/>
    <d v="2016-11-03T00:00:00"/>
    <n v="2016"/>
    <s v="November"/>
    <n v="3"/>
    <x v="1"/>
    <x v="190"/>
    <x v="190"/>
    <x v="0"/>
    <s v="United States"/>
    <s v="Los Angeles"/>
    <s v="California"/>
    <n v="90049"/>
    <x v="1"/>
    <x v="109"/>
    <x v="1"/>
    <x v="8"/>
    <x v="109"/>
    <n v="43.584000000000003"/>
    <n v="12"/>
    <n v="0.2"/>
    <n v="15.799199999999999"/>
  </r>
  <r>
    <x v="4483"/>
    <s v="CA-2016-109365"/>
    <d v="2016-11-03T00:00:00"/>
    <n v="2016"/>
    <s v="November"/>
    <n v="3"/>
    <x v="1"/>
    <x v="190"/>
    <x v="190"/>
    <x v="0"/>
    <s v="United States"/>
    <s v="Los Angeles"/>
    <s v="California"/>
    <n v="90049"/>
    <x v="1"/>
    <x v="1669"/>
    <x v="1"/>
    <x v="10"/>
    <x v="1657"/>
    <n v="116.28"/>
    <n v="3"/>
    <n v="0"/>
    <n v="56.977199999999996"/>
  </r>
  <r>
    <x v="4484"/>
    <s v="CA-2016-109365"/>
    <d v="2016-11-03T00:00:00"/>
    <n v="2016"/>
    <s v="November"/>
    <n v="3"/>
    <x v="1"/>
    <x v="190"/>
    <x v="190"/>
    <x v="0"/>
    <s v="United States"/>
    <s v="Los Angeles"/>
    <s v="California"/>
    <n v="90049"/>
    <x v="1"/>
    <x v="699"/>
    <x v="1"/>
    <x v="8"/>
    <x v="699"/>
    <n v="9.2959999999999994"/>
    <n v="2"/>
    <n v="0.2"/>
    <n v="3.0211999999999994"/>
  </r>
  <r>
    <x v="4485"/>
    <s v="CA-2016-109365"/>
    <d v="2016-11-03T00:00:00"/>
    <n v="2016"/>
    <s v="November"/>
    <n v="3"/>
    <x v="1"/>
    <x v="190"/>
    <x v="190"/>
    <x v="0"/>
    <s v="United States"/>
    <s v="Los Angeles"/>
    <s v="California"/>
    <n v="90049"/>
    <x v="1"/>
    <x v="1231"/>
    <x v="1"/>
    <x v="10"/>
    <x v="1270"/>
    <n v="19.440000000000001"/>
    <n v="3"/>
    <n v="0"/>
    <n v="9.3312000000000008"/>
  </r>
  <r>
    <x v="4486"/>
    <s v="CA-2016-109365"/>
    <d v="2016-11-03T00:00:00"/>
    <n v="2016"/>
    <s v="November"/>
    <n v="3"/>
    <x v="1"/>
    <x v="190"/>
    <x v="190"/>
    <x v="0"/>
    <s v="United States"/>
    <s v="Los Angeles"/>
    <s v="California"/>
    <n v="90049"/>
    <x v="1"/>
    <x v="1078"/>
    <x v="1"/>
    <x v="10"/>
    <x v="1068"/>
    <n v="314.54999999999995"/>
    <n v="3"/>
    <n v="0"/>
    <n v="150.98399999999998"/>
  </r>
  <r>
    <x v="4487"/>
    <s v="CA-2015-162621"/>
    <d v="2015-09-05T00:00:00"/>
    <n v="2015"/>
    <s v="September"/>
    <n v="5"/>
    <x v="1"/>
    <x v="402"/>
    <x v="402"/>
    <x v="2"/>
    <s v="United States"/>
    <s v="Houston"/>
    <s v="Texas"/>
    <n v="77036"/>
    <x v="2"/>
    <x v="1526"/>
    <x v="1"/>
    <x v="8"/>
    <x v="1513"/>
    <n v="16.269999999999996"/>
    <n v="5"/>
    <n v="0.8"/>
    <n v="-25.218500000000006"/>
  </r>
  <r>
    <x v="4488"/>
    <s v="CA-2015-162621"/>
    <d v="2015-09-05T00:00:00"/>
    <n v="2015"/>
    <s v="September"/>
    <n v="5"/>
    <x v="1"/>
    <x v="402"/>
    <x v="402"/>
    <x v="2"/>
    <s v="United States"/>
    <s v="Houston"/>
    <s v="Texas"/>
    <n v="77036"/>
    <x v="2"/>
    <x v="1511"/>
    <x v="1"/>
    <x v="14"/>
    <x v="1498"/>
    <n v="69.12"/>
    <n v="9"/>
    <n v="0.2"/>
    <n v="-14.687999999999999"/>
  </r>
  <r>
    <x v="4489"/>
    <s v="CA-2015-162621"/>
    <d v="2015-09-05T00:00:00"/>
    <n v="2015"/>
    <s v="September"/>
    <n v="5"/>
    <x v="1"/>
    <x v="402"/>
    <x v="402"/>
    <x v="2"/>
    <s v="United States"/>
    <s v="Houston"/>
    <s v="Texas"/>
    <n v="77036"/>
    <x v="2"/>
    <x v="985"/>
    <x v="1"/>
    <x v="8"/>
    <x v="978"/>
    <n v="4.4699999999999989"/>
    <n v="3"/>
    <n v="0.8"/>
    <n v="-7.8225000000000016"/>
  </r>
  <r>
    <x v="4490"/>
    <s v="CA-2017-105921"/>
    <d v="2017-08-14T00:00:00"/>
    <n v="2017"/>
    <s v="Agustus"/>
    <n v="14"/>
    <x v="1"/>
    <x v="49"/>
    <x v="49"/>
    <x v="0"/>
    <s v="United States"/>
    <s v="Los Angeles"/>
    <s v="California"/>
    <n v="90032"/>
    <x v="1"/>
    <x v="616"/>
    <x v="0"/>
    <x v="3"/>
    <x v="616"/>
    <n v="418.29599999999994"/>
    <n v="3"/>
    <n v="0.2"/>
    <n v="5.2287000000000035"/>
  </r>
  <r>
    <x v="4491"/>
    <s v="CA-2014-150798"/>
    <d v="2014-12-01T00:00:00"/>
    <n v="2014"/>
    <s v="Desember"/>
    <n v="1"/>
    <x v="0"/>
    <x v="300"/>
    <x v="300"/>
    <x v="0"/>
    <s v="United States"/>
    <s v="Columbus"/>
    <s v="Ohio"/>
    <n v="43229"/>
    <x v="3"/>
    <x v="1572"/>
    <x v="2"/>
    <x v="16"/>
    <x v="1563"/>
    <n v="659.98799999999994"/>
    <n v="2"/>
    <n v="0.4"/>
    <n v="109.99799999999999"/>
  </r>
  <r>
    <x v="4492"/>
    <s v="CA-2014-150798"/>
    <d v="2014-12-01T00:00:00"/>
    <n v="2014"/>
    <s v="Desember"/>
    <n v="1"/>
    <x v="0"/>
    <x v="300"/>
    <x v="300"/>
    <x v="0"/>
    <s v="United States"/>
    <s v="Columbus"/>
    <s v="Ohio"/>
    <n v="43229"/>
    <x v="3"/>
    <x v="534"/>
    <x v="0"/>
    <x v="5"/>
    <x v="534"/>
    <n v="8.1280000000000001"/>
    <n v="2"/>
    <n v="0.2"/>
    <n v="1.4223999999999997"/>
  </r>
  <r>
    <x v="4493"/>
    <s v="CA-2014-150798"/>
    <d v="2014-12-01T00:00:00"/>
    <n v="2014"/>
    <s v="Desember"/>
    <n v="1"/>
    <x v="0"/>
    <x v="300"/>
    <x v="300"/>
    <x v="0"/>
    <s v="United States"/>
    <s v="Columbus"/>
    <s v="Ohio"/>
    <n v="43229"/>
    <x v="3"/>
    <x v="1193"/>
    <x v="1"/>
    <x v="10"/>
    <x v="1178"/>
    <n v="36.288000000000011"/>
    <n v="7"/>
    <n v="0.2"/>
    <n v="12.700800000000001"/>
  </r>
  <r>
    <x v="4494"/>
    <s v="CA-2014-150798"/>
    <d v="2014-12-01T00:00:00"/>
    <n v="2014"/>
    <s v="Desember"/>
    <n v="1"/>
    <x v="0"/>
    <x v="300"/>
    <x v="300"/>
    <x v="0"/>
    <s v="United States"/>
    <s v="Columbus"/>
    <s v="Ohio"/>
    <n v="43229"/>
    <x v="3"/>
    <x v="377"/>
    <x v="0"/>
    <x v="1"/>
    <x v="378"/>
    <n v="909.7199999999998"/>
    <n v="6"/>
    <n v="0.3"/>
    <n v="-51.983999999999924"/>
  </r>
  <r>
    <x v="4495"/>
    <s v="CA-2017-112753"/>
    <d v="2017-06-18T00:00:00"/>
    <n v="2017"/>
    <s v="Juni"/>
    <n v="18"/>
    <x v="1"/>
    <x v="113"/>
    <x v="113"/>
    <x v="0"/>
    <s v="United States"/>
    <s v="Los Angeles"/>
    <s v="California"/>
    <n v="90032"/>
    <x v="1"/>
    <x v="574"/>
    <x v="0"/>
    <x v="0"/>
    <x v="574"/>
    <n v="917.92349999999988"/>
    <n v="9"/>
    <n v="0.15"/>
    <n v="75.593699999999899"/>
  </r>
  <r>
    <x v="4496"/>
    <s v="CA-2017-112753"/>
    <d v="2017-06-18T00:00:00"/>
    <n v="2017"/>
    <s v="Juni"/>
    <n v="18"/>
    <x v="1"/>
    <x v="113"/>
    <x v="113"/>
    <x v="0"/>
    <s v="United States"/>
    <s v="Los Angeles"/>
    <s v="California"/>
    <n v="90032"/>
    <x v="1"/>
    <x v="329"/>
    <x v="1"/>
    <x v="10"/>
    <x v="329"/>
    <n v="38.880000000000003"/>
    <n v="6"/>
    <n v="0"/>
    <n v="19.051200000000001"/>
  </r>
  <r>
    <x v="4497"/>
    <s v="CA-2017-155075"/>
    <d v="2017-12-02T00:00:00"/>
    <n v="2017"/>
    <s v="Desember"/>
    <n v="2"/>
    <x v="1"/>
    <x v="543"/>
    <x v="543"/>
    <x v="0"/>
    <s v="United States"/>
    <s v="Philadelphia"/>
    <s v="Pennsylvania"/>
    <n v="19140"/>
    <x v="3"/>
    <x v="115"/>
    <x v="1"/>
    <x v="8"/>
    <x v="115"/>
    <n v="631.17600000000016"/>
    <n v="4"/>
    <n v="0.7"/>
    <n v="-462.86239999999998"/>
  </r>
  <r>
    <x v="4498"/>
    <s v="CA-2014-103401"/>
    <d v="2014-11-21T00:00:00"/>
    <n v="2014"/>
    <s v="November"/>
    <n v="21"/>
    <x v="1"/>
    <x v="744"/>
    <x v="744"/>
    <x v="1"/>
    <s v="United States"/>
    <s v="San Francisco"/>
    <s v="California"/>
    <n v="94110"/>
    <x v="1"/>
    <x v="1165"/>
    <x v="1"/>
    <x v="10"/>
    <x v="1152"/>
    <n v="12.96"/>
    <n v="2"/>
    <n v="0"/>
    <n v="6.2208000000000006"/>
  </r>
  <r>
    <x v="4499"/>
    <s v="CA-2016-124814"/>
    <d v="2016-04-10T00:00:00"/>
    <n v="2016"/>
    <s v="April"/>
    <n v="10"/>
    <x v="1"/>
    <x v="524"/>
    <x v="524"/>
    <x v="1"/>
    <s v="United States"/>
    <s v="Bakersfield"/>
    <s v="California"/>
    <n v="93309"/>
    <x v="1"/>
    <x v="1290"/>
    <x v="1"/>
    <x v="10"/>
    <x v="1276"/>
    <n v="12.96"/>
    <n v="2"/>
    <n v="0"/>
    <n v="6.2208000000000006"/>
  </r>
  <r>
    <x v="4500"/>
    <s v="CA-2016-124814"/>
    <d v="2016-04-10T00:00:00"/>
    <n v="2016"/>
    <s v="April"/>
    <n v="10"/>
    <x v="1"/>
    <x v="524"/>
    <x v="524"/>
    <x v="1"/>
    <s v="United States"/>
    <s v="Bakersfield"/>
    <s v="California"/>
    <n v="93309"/>
    <x v="1"/>
    <x v="1458"/>
    <x v="1"/>
    <x v="8"/>
    <x v="1444"/>
    <n v="23.2"/>
    <n v="5"/>
    <n v="0.2"/>
    <n v="8.1199999999999974"/>
  </r>
  <r>
    <x v="4501"/>
    <s v="CA-2014-116757"/>
    <d v="2014-06-30T00:00:00"/>
    <n v="2014"/>
    <s v="Juni"/>
    <n v="30"/>
    <x v="1"/>
    <x v="99"/>
    <x v="99"/>
    <x v="1"/>
    <s v="United States"/>
    <s v="Houston"/>
    <s v="Texas"/>
    <n v="77095"/>
    <x v="2"/>
    <x v="510"/>
    <x v="1"/>
    <x v="10"/>
    <x v="510"/>
    <n v="25.920000000000005"/>
    <n v="5"/>
    <n v="0.2"/>
    <n v="9.0719999999999992"/>
  </r>
  <r>
    <x v="4502"/>
    <s v="CA-2014-116757"/>
    <d v="2014-06-30T00:00:00"/>
    <n v="2014"/>
    <s v="Juni"/>
    <n v="30"/>
    <x v="1"/>
    <x v="99"/>
    <x v="99"/>
    <x v="1"/>
    <s v="United States"/>
    <s v="Houston"/>
    <s v="Texas"/>
    <n v="77095"/>
    <x v="2"/>
    <x v="462"/>
    <x v="1"/>
    <x v="13"/>
    <x v="128"/>
    <n v="21.312000000000005"/>
    <n v="6"/>
    <n v="0.2"/>
    <n v="7.1928000000000001"/>
  </r>
  <r>
    <x v="4503"/>
    <s v="US-2014-138247"/>
    <d v="2014-12-24T00:00:00"/>
    <n v="2014"/>
    <s v="Desember"/>
    <n v="24"/>
    <x v="1"/>
    <x v="408"/>
    <x v="408"/>
    <x v="2"/>
    <s v="United States"/>
    <s v="Los Angeles"/>
    <s v="California"/>
    <n v="90045"/>
    <x v="1"/>
    <x v="1670"/>
    <x v="2"/>
    <x v="7"/>
    <x v="1658"/>
    <n v="173.65600000000003"/>
    <n v="7"/>
    <n v="0.2"/>
    <n v="17.365599999999993"/>
  </r>
  <r>
    <x v="4504"/>
    <s v="US-2014-138247"/>
    <d v="2014-12-24T00:00:00"/>
    <n v="2014"/>
    <s v="Desember"/>
    <n v="24"/>
    <x v="1"/>
    <x v="408"/>
    <x v="408"/>
    <x v="2"/>
    <s v="United States"/>
    <s v="Los Angeles"/>
    <s v="California"/>
    <n v="90045"/>
    <x v="1"/>
    <x v="1107"/>
    <x v="1"/>
    <x v="9"/>
    <x v="1096"/>
    <n v="361.96"/>
    <n v="2"/>
    <n v="0"/>
    <n v="101.34879999999998"/>
  </r>
  <r>
    <x v="4505"/>
    <s v="US-2014-138247"/>
    <d v="2014-12-24T00:00:00"/>
    <n v="2014"/>
    <s v="Desember"/>
    <n v="24"/>
    <x v="1"/>
    <x v="408"/>
    <x v="408"/>
    <x v="2"/>
    <s v="United States"/>
    <s v="Los Angeles"/>
    <s v="California"/>
    <n v="90045"/>
    <x v="1"/>
    <x v="341"/>
    <x v="2"/>
    <x v="11"/>
    <x v="341"/>
    <n v="62.849999999999994"/>
    <n v="3"/>
    <n v="0"/>
    <n v="13.198499999999999"/>
  </r>
  <r>
    <x v="4506"/>
    <s v="US-2014-138247"/>
    <d v="2014-12-24T00:00:00"/>
    <n v="2014"/>
    <s v="Desember"/>
    <n v="24"/>
    <x v="1"/>
    <x v="408"/>
    <x v="408"/>
    <x v="2"/>
    <s v="United States"/>
    <s v="Los Angeles"/>
    <s v="California"/>
    <n v="90045"/>
    <x v="1"/>
    <x v="638"/>
    <x v="2"/>
    <x v="7"/>
    <x v="638"/>
    <n v="818.37600000000009"/>
    <n v="3"/>
    <n v="0.2"/>
    <n v="51.148499999999984"/>
  </r>
  <r>
    <x v="4507"/>
    <s v="US-2014-138247"/>
    <d v="2014-12-24T00:00:00"/>
    <n v="2014"/>
    <s v="Desember"/>
    <n v="24"/>
    <x v="1"/>
    <x v="408"/>
    <x v="408"/>
    <x v="2"/>
    <s v="United States"/>
    <s v="Los Angeles"/>
    <s v="California"/>
    <n v="90045"/>
    <x v="1"/>
    <x v="1512"/>
    <x v="1"/>
    <x v="4"/>
    <x v="1499"/>
    <n v="20.34"/>
    <n v="1"/>
    <n v="0"/>
    <n v="0.20339999999999847"/>
  </r>
  <r>
    <x v="4508"/>
    <s v="US-2014-138247"/>
    <d v="2014-12-24T00:00:00"/>
    <n v="2014"/>
    <s v="Desember"/>
    <n v="24"/>
    <x v="1"/>
    <x v="408"/>
    <x v="408"/>
    <x v="2"/>
    <s v="United States"/>
    <s v="Los Angeles"/>
    <s v="California"/>
    <n v="90045"/>
    <x v="1"/>
    <x v="928"/>
    <x v="0"/>
    <x v="5"/>
    <x v="921"/>
    <n v="23.99"/>
    <n v="1"/>
    <n v="0"/>
    <n v="5.5176999999999978"/>
  </r>
  <r>
    <x v="4509"/>
    <s v="CA-2017-167003"/>
    <d v="2017-05-23T00:00:00"/>
    <n v="2017"/>
    <s v="Mei"/>
    <n v="23"/>
    <x v="1"/>
    <x v="745"/>
    <x v="745"/>
    <x v="0"/>
    <s v="United States"/>
    <s v="Los Angeles"/>
    <s v="California"/>
    <n v="90036"/>
    <x v="1"/>
    <x v="719"/>
    <x v="0"/>
    <x v="3"/>
    <x v="718"/>
    <n v="171.28800000000001"/>
    <n v="3"/>
    <n v="0.2"/>
    <n v="-6.423300000000026"/>
  </r>
  <r>
    <x v="4510"/>
    <s v="CA-2016-119935"/>
    <d v="2016-11-10T00:00:00"/>
    <n v="2016"/>
    <s v="November"/>
    <n v="10"/>
    <x v="1"/>
    <x v="366"/>
    <x v="366"/>
    <x v="1"/>
    <s v="United States"/>
    <s v="Springfield"/>
    <s v="Missouri"/>
    <n v="65807"/>
    <x v="2"/>
    <x v="1608"/>
    <x v="0"/>
    <x v="5"/>
    <x v="1599"/>
    <n v="37.299999999999997"/>
    <n v="2"/>
    <n v="0"/>
    <n v="17.157999999999998"/>
  </r>
  <r>
    <x v="4511"/>
    <s v="CA-2016-119935"/>
    <d v="2016-11-10T00:00:00"/>
    <n v="2016"/>
    <s v="November"/>
    <n v="10"/>
    <x v="1"/>
    <x v="366"/>
    <x v="366"/>
    <x v="1"/>
    <s v="United States"/>
    <s v="Springfield"/>
    <s v="Missouri"/>
    <n v="65807"/>
    <x v="2"/>
    <x v="800"/>
    <x v="1"/>
    <x v="8"/>
    <x v="798"/>
    <n v="81.96"/>
    <n v="2"/>
    <n v="0"/>
    <n v="39.340799999999994"/>
  </r>
  <r>
    <x v="4512"/>
    <s v="CA-2016-118969"/>
    <d v="2016-10-02T00:00:00"/>
    <n v="2016"/>
    <s v="Oktober"/>
    <n v="2"/>
    <x v="2"/>
    <x v="431"/>
    <x v="431"/>
    <x v="0"/>
    <s v="United States"/>
    <s v="Phoenix"/>
    <s v="Arizona"/>
    <n v="85023"/>
    <x v="1"/>
    <x v="471"/>
    <x v="1"/>
    <x v="8"/>
    <x v="472"/>
    <n v="54.792000000000009"/>
    <n v="6"/>
    <n v="0.7"/>
    <n v="-40.180799999999991"/>
  </r>
  <r>
    <x v="4513"/>
    <s v="CA-2016-145240"/>
    <d v="2016-09-06T00:00:00"/>
    <n v="2016"/>
    <s v="September"/>
    <n v="6"/>
    <x v="2"/>
    <x v="696"/>
    <x v="696"/>
    <x v="0"/>
    <s v="United States"/>
    <s v="Houston"/>
    <s v="Texas"/>
    <n v="77070"/>
    <x v="2"/>
    <x v="146"/>
    <x v="1"/>
    <x v="4"/>
    <x v="147"/>
    <n v="10.784000000000001"/>
    <n v="1"/>
    <n v="0.2"/>
    <n v="0.8087999999999993"/>
  </r>
  <r>
    <x v="4514"/>
    <s v="CA-2016-120873"/>
    <d v="2016-10-27T00:00:00"/>
    <n v="2016"/>
    <s v="Oktober"/>
    <n v="27"/>
    <x v="0"/>
    <x v="572"/>
    <x v="572"/>
    <x v="0"/>
    <s v="United States"/>
    <s v="Hampton"/>
    <s v="Virginia"/>
    <n v="23666"/>
    <x v="0"/>
    <x v="1003"/>
    <x v="0"/>
    <x v="1"/>
    <x v="995"/>
    <n v="290.98"/>
    <n v="1"/>
    <n v="0"/>
    <n v="75.654799999999994"/>
  </r>
  <r>
    <x v="4515"/>
    <s v="US-2017-111920"/>
    <d v="2017-10-22T00:00:00"/>
    <n v="2017"/>
    <s v="Oktober"/>
    <n v="22"/>
    <x v="1"/>
    <x v="28"/>
    <x v="28"/>
    <x v="2"/>
    <s v="United States"/>
    <s v="Tulsa"/>
    <s v="Oklahoma"/>
    <n v="74133"/>
    <x v="2"/>
    <x v="1583"/>
    <x v="1"/>
    <x v="6"/>
    <x v="1574"/>
    <n v="36.44"/>
    <n v="4"/>
    <n v="0"/>
    <n v="12.025199999999998"/>
  </r>
  <r>
    <x v="4516"/>
    <s v="US-2016-128678"/>
    <d v="2016-09-15T00:00:00"/>
    <n v="2016"/>
    <s v="September"/>
    <n v="15"/>
    <x v="1"/>
    <x v="262"/>
    <x v="262"/>
    <x v="0"/>
    <s v="United States"/>
    <s v="Seattle"/>
    <s v="Washington"/>
    <n v="98105"/>
    <x v="1"/>
    <x v="1671"/>
    <x v="1"/>
    <x v="10"/>
    <x v="1659"/>
    <n v="21.400000000000002"/>
    <n v="5"/>
    <n v="0"/>
    <n v="10.058"/>
  </r>
  <r>
    <x v="4517"/>
    <s v="US-2016-128678"/>
    <d v="2016-09-15T00:00:00"/>
    <n v="2016"/>
    <s v="September"/>
    <n v="15"/>
    <x v="1"/>
    <x v="262"/>
    <x v="262"/>
    <x v="0"/>
    <s v="United States"/>
    <s v="Seattle"/>
    <s v="Washington"/>
    <n v="98105"/>
    <x v="1"/>
    <x v="530"/>
    <x v="1"/>
    <x v="8"/>
    <x v="530"/>
    <n v="48.664000000000001"/>
    <n v="7"/>
    <n v="0.2"/>
    <n v="15.815799999999999"/>
  </r>
  <r>
    <x v="4518"/>
    <s v="CA-2016-101385"/>
    <d v="2016-09-25T00:00:00"/>
    <n v="2016"/>
    <s v="September"/>
    <n v="25"/>
    <x v="1"/>
    <x v="493"/>
    <x v="493"/>
    <x v="0"/>
    <s v="United States"/>
    <s v="San Francisco"/>
    <s v="California"/>
    <n v="94109"/>
    <x v="1"/>
    <x v="154"/>
    <x v="1"/>
    <x v="6"/>
    <x v="155"/>
    <n v="16.559999999999999"/>
    <n v="4"/>
    <n v="0"/>
    <n v="6.9551999999999996"/>
  </r>
  <r>
    <x v="4519"/>
    <s v="CA-2017-107167"/>
    <d v="2017-06-10T00:00:00"/>
    <n v="2017"/>
    <s v="Juni"/>
    <n v="10"/>
    <x v="1"/>
    <x v="540"/>
    <x v="540"/>
    <x v="1"/>
    <s v="United States"/>
    <s v="Jacksonville"/>
    <s v="Florida"/>
    <n v="32216"/>
    <x v="0"/>
    <x v="1672"/>
    <x v="1"/>
    <x v="4"/>
    <x v="1660"/>
    <n v="1347.5200000000002"/>
    <n v="8"/>
    <n v="0.2"/>
    <n v="84.219999999999857"/>
  </r>
  <r>
    <x v="4520"/>
    <s v="CA-2014-109491"/>
    <d v="2014-02-20T00:00:00"/>
    <n v="2014"/>
    <s v="Februari"/>
    <n v="20"/>
    <x v="1"/>
    <x v="18"/>
    <x v="18"/>
    <x v="1"/>
    <s v="United States"/>
    <s v="Richmond"/>
    <s v="Indiana"/>
    <n v="47374"/>
    <x v="2"/>
    <x v="1196"/>
    <x v="2"/>
    <x v="11"/>
    <x v="1181"/>
    <n v="62.31"/>
    <n v="3"/>
    <n v="0"/>
    <n v="22.4316"/>
  </r>
  <r>
    <x v="4521"/>
    <s v="CA-2014-109491"/>
    <d v="2014-02-20T00:00:00"/>
    <n v="2014"/>
    <s v="Februari"/>
    <n v="20"/>
    <x v="1"/>
    <x v="18"/>
    <x v="18"/>
    <x v="1"/>
    <s v="United States"/>
    <s v="Richmond"/>
    <s v="Indiana"/>
    <n v="47374"/>
    <x v="2"/>
    <x v="534"/>
    <x v="0"/>
    <x v="5"/>
    <x v="534"/>
    <n v="20.32"/>
    <n v="4"/>
    <n v="0"/>
    <n v="6.9087999999999994"/>
  </r>
  <r>
    <x v="4522"/>
    <s v="CA-2017-105445"/>
    <d v="2017-02-20T00:00:00"/>
    <n v="2017"/>
    <s v="Februari"/>
    <n v="20"/>
    <x v="0"/>
    <x v="162"/>
    <x v="162"/>
    <x v="1"/>
    <s v="United States"/>
    <s v="Louisville"/>
    <s v="Colorado"/>
    <n v="80027"/>
    <x v="1"/>
    <x v="1328"/>
    <x v="1"/>
    <x v="13"/>
    <x v="128"/>
    <n v="9.4320000000000004"/>
    <n v="3"/>
    <n v="0.2"/>
    <n v="3.065399999999999"/>
  </r>
  <r>
    <x v="4523"/>
    <s v="CA-2014-107454"/>
    <d v="2014-11-02T00:00:00"/>
    <n v="2014"/>
    <s v="November"/>
    <n v="2"/>
    <x v="1"/>
    <x v="742"/>
    <x v="742"/>
    <x v="0"/>
    <s v="United States"/>
    <s v="New York City"/>
    <s v="New York"/>
    <n v="10024"/>
    <x v="3"/>
    <x v="639"/>
    <x v="1"/>
    <x v="2"/>
    <x v="639"/>
    <n v="34.86"/>
    <n v="7"/>
    <n v="0"/>
    <n v="16.035599999999999"/>
  </r>
  <r>
    <x v="4524"/>
    <s v="CA-2014-107454"/>
    <d v="2014-11-02T00:00:00"/>
    <n v="2014"/>
    <s v="November"/>
    <n v="2"/>
    <x v="1"/>
    <x v="742"/>
    <x v="742"/>
    <x v="0"/>
    <s v="United States"/>
    <s v="New York City"/>
    <s v="New York"/>
    <n v="10024"/>
    <x v="3"/>
    <x v="943"/>
    <x v="0"/>
    <x v="5"/>
    <x v="936"/>
    <n v="89.34"/>
    <n v="6"/>
    <n v="0"/>
    <n v="24.121800000000004"/>
  </r>
  <r>
    <x v="4525"/>
    <s v="US-2017-105046"/>
    <d v="2017-07-17T00:00:00"/>
    <n v="2017"/>
    <s v="Juli"/>
    <n v="17"/>
    <x v="1"/>
    <x v="336"/>
    <x v="336"/>
    <x v="2"/>
    <s v="United States"/>
    <s v="Rome"/>
    <s v="New York"/>
    <n v="13440"/>
    <x v="3"/>
    <x v="149"/>
    <x v="2"/>
    <x v="7"/>
    <x v="150"/>
    <n v="269.98"/>
    <n v="2"/>
    <n v="0"/>
    <n v="67.495000000000005"/>
  </r>
  <r>
    <x v="4526"/>
    <s v="US-2017-105046"/>
    <d v="2017-07-17T00:00:00"/>
    <n v="2017"/>
    <s v="Juli"/>
    <n v="17"/>
    <x v="1"/>
    <x v="336"/>
    <x v="336"/>
    <x v="2"/>
    <s v="United States"/>
    <s v="Rome"/>
    <s v="New York"/>
    <n v="13440"/>
    <x v="3"/>
    <x v="1673"/>
    <x v="1"/>
    <x v="10"/>
    <x v="1661"/>
    <n v="99.9"/>
    <n v="5"/>
    <n v="0"/>
    <n v="47.952000000000005"/>
  </r>
  <r>
    <x v="4527"/>
    <s v="US-2017-105046"/>
    <d v="2017-07-17T00:00:00"/>
    <n v="2017"/>
    <s v="Juli"/>
    <n v="17"/>
    <x v="1"/>
    <x v="336"/>
    <x v="336"/>
    <x v="2"/>
    <s v="United States"/>
    <s v="Rome"/>
    <s v="New York"/>
    <n v="13440"/>
    <x v="3"/>
    <x v="28"/>
    <x v="0"/>
    <x v="5"/>
    <x v="1310"/>
    <n v="39.08"/>
    <n v="4"/>
    <n v="0"/>
    <n v="14.459599999999998"/>
  </r>
  <r>
    <x v="4528"/>
    <s v="CA-2017-152856"/>
    <d v="2017-09-08T00:00:00"/>
    <n v="2017"/>
    <s v="September"/>
    <n v="8"/>
    <x v="0"/>
    <x v="276"/>
    <x v="276"/>
    <x v="1"/>
    <s v="United States"/>
    <s v="Marion"/>
    <s v="Ohio"/>
    <n v="43302"/>
    <x v="3"/>
    <x v="1312"/>
    <x v="2"/>
    <x v="11"/>
    <x v="1298"/>
    <n v="116.83199999999999"/>
    <n v="4"/>
    <n v="0.2"/>
    <n v="33.589200000000005"/>
  </r>
  <r>
    <x v="4529"/>
    <s v="CA-2016-134691"/>
    <d v="2016-11-14T00:00:00"/>
    <n v="2016"/>
    <s v="November"/>
    <n v="14"/>
    <x v="1"/>
    <x v="110"/>
    <x v="110"/>
    <x v="0"/>
    <s v="United States"/>
    <s v="Houston"/>
    <s v="Texas"/>
    <n v="77041"/>
    <x v="2"/>
    <x v="1212"/>
    <x v="1"/>
    <x v="8"/>
    <x v="1197"/>
    <n v="2.2959999999999994"/>
    <n v="2"/>
    <n v="0.8"/>
    <n v="-3.9032000000000009"/>
  </r>
  <r>
    <x v="4530"/>
    <s v="CA-2016-118759"/>
    <d v="2016-11-14T00:00:00"/>
    <n v="2016"/>
    <s v="November"/>
    <n v="14"/>
    <x v="2"/>
    <x v="93"/>
    <x v="93"/>
    <x v="0"/>
    <s v="United States"/>
    <s v="New York City"/>
    <s v="New York"/>
    <n v="10009"/>
    <x v="3"/>
    <x v="629"/>
    <x v="0"/>
    <x v="1"/>
    <x v="629"/>
    <n v="408.00599999999997"/>
    <n v="2"/>
    <n v="0.1"/>
    <n v="72.534400000000005"/>
  </r>
  <r>
    <x v="4531"/>
    <s v="CA-2016-118759"/>
    <d v="2016-11-14T00:00:00"/>
    <n v="2016"/>
    <s v="November"/>
    <n v="14"/>
    <x v="2"/>
    <x v="93"/>
    <x v="93"/>
    <x v="0"/>
    <s v="United States"/>
    <s v="New York City"/>
    <s v="New York"/>
    <n v="10009"/>
    <x v="3"/>
    <x v="146"/>
    <x v="1"/>
    <x v="4"/>
    <x v="147"/>
    <n v="40.44"/>
    <n v="3"/>
    <n v="0"/>
    <n v="10.514399999999998"/>
  </r>
  <r>
    <x v="4532"/>
    <s v="CA-2014-140403"/>
    <d v="2014-10-10T00:00:00"/>
    <n v="2014"/>
    <s v="Oktober"/>
    <n v="10"/>
    <x v="3"/>
    <x v="184"/>
    <x v="184"/>
    <x v="2"/>
    <s v="United States"/>
    <s v="Manteca"/>
    <s v="California"/>
    <n v="95336"/>
    <x v="1"/>
    <x v="23"/>
    <x v="0"/>
    <x v="1"/>
    <x v="23"/>
    <n v="122.352"/>
    <n v="3"/>
    <n v="0.2"/>
    <n v="13.764599999999994"/>
  </r>
  <r>
    <x v="4533"/>
    <s v="CA-2014-140403"/>
    <d v="2014-10-10T00:00:00"/>
    <n v="2014"/>
    <s v="Oktober"/>
    <n v="10"/>
    <x v="3"/>
    <x v="184"/>
    <x v="184"/>
    <x v="2"/>
    <s v="United States"/>
    <s v="Manteca"/>
    <s v="California"/>
    <n v="95336"/>
    <x v="1"/>
    <x v="588"/>
    <x v="1"/>
    <x v="12"/>
    <x v="588"/>
    <n v="15.28"/>
    <n v="2"/>
    <n v="0"/>
    <n v="7.4871999999999996"/>
  </r>
  <r>
    <x v="4534"/>
    <s v="CA-2015-163104"/>
    <d v="2015-03-19T00:00:00"/>
    <n v="2015"/>
    <s v="Maret"/>
    <n v="19"/>
    <x v="1"/>
    <x v="305"/>
    <x v="305"/>
    <x v="1"/>
    <s v="United States"/>
    <s v="Los Angeles"/>
    <s v="California"/>
    <n v="90004"/>
    <x v="1"/>
    <x v="358"/>
    <x v="1"/>
    <x v="10"/>
    <x v="358"/>
    <n v="11.96"/>
    <n v="2"/>
    <n v="0"/>
    <n v="5.8604000000000003"/>
  </r>
  <r>
    <x v="4535"/>
    <s v="CA-2017-138464"/>
    <d v="2017-07-08T00:00:00"/>
    <n v="2017"/>
    <s v="Juli"/>
    <n v="8"/>
    <x v="1"/>
    <x v="665"/>
    <x v="665"/>
    <x v="2"/>
    <s v="United States"/>
    <s v="Seattle"/>
    <s v="Washington"/>
    <n v="98115"/>
    <x v="1"/>
    <x v="1226"/>
    <x v="0"/>
    <x v="5"/>
    <x v="1210"/>
    <n v="15.84"/>
    <n v="3"/>
    <n v="0"/>
    <n v="4.9103999999999992"/>
  </r>
  <r>
    <x v="4536"/>
    <s v="CA-2017-138464"/>
    <d v="2017-07-08T00:00:00"/>
    <n v="2017"/>
    <s v="Juli"/>
    <n v="8"/>
    <x v="1"/>
    <x v="665"/>
    <x v="665"/>
    <x v="2"/>
    <s v="United States"/>
    <s v="Seattle"/>
    <s v="Washington"/>
    <n v="98115"/>
    <x v="1"/>
    <x v="379"/>
    <x v="1"/>
    <x v="8"/>
    <x v="380"/>
    <n v="86.376000000000005"/>
    <n v="3"/>
    <n v="0.2"/>
    <n v="30.231600000000007"/>
  </r>
  <r>
    <x v="4537"/>
    <s v="CA-2017-138464"/>
    <d v="2017-07-08T00:00:00"/>
    <n v="2017"/>
    <s v="Juli"/>
    <n v="8"/>
    <x v="1"/>
    <x v="665"/>
    <x v="665"/>
    <x v="2"/>
    <s v="United States"/>
    <s v="Seattle"/>
    <s v="Washington"/>
    <n v="98115"/>
    <x v="1"/>
    <x v="487"/>
    <x v="1"/>
    <x v="6"/>
    <x v="487"/>
    <n v="18.240000000000002"/>
    <n v="3"/>
    <n v="0"/>
    <n v="6.2015999999999991"/>
  </r>
  <r>
    <x v="4538"/>
    <s v="CA-2017-138464"/>
    <d v="2017-07-08T00:00:00"/>
    <n v="2017"/>
    <s v="Juli"/>
    <n v="8"/>
    <x v="1"/>
    <x v="665"/>
    <x v="665"/>
    <x v="2"/>
    <s v="United States"/>
    <s v="Seattle"/>
    <s v="Washington"/>
    <n v="98115"/>
    <x v="1"/>
    <x v="346"/>
    <x v="1"/>
    <x v="6"/>
    <x v="346"/>
    <n v="13.12"/>
    <n v="4"/>
    <n v="0"/>
    <n v="4.3295999999999992"/>
  </r>
  <r>
    <x v="4539"/>
    <s v="CA-2015-104129"/>
    <d v="2015-02-27T00:00:00"/>
    <n v="2015"/>
    <s v="Februari"/>
    <n v="27"/>
    <x v="1"/>
    <x v="20"/>
    <x v="20"/>
    <x v="1"/>
    <s v="United States"/>
    <s v="Providence"/>
    <s v="Rhode Island"/>
    <n v="2908"/>
    <x v="3"/>
    <x v="509"/>
    <x v="2"/>
    <x v="7"/>
    <x v="509"/>
    <n v="105.98"/>
    <n v="2"/>
    <n v="0"/>
    <n v="1.0597999999999956"/>
  </r>
  <r>
    <x v="4540"/>
    <s v="CA-2015-104129"/>
    <d v="2015-02-27T00:00:00"/>
    <n v="2015"/>
    <s v="Februari"/>
    <n v="27"/>
    <x v="1"/>
    <x v="20"/>
    <x v="20"/>
    <x v="1"/>
    <s v="United States"/>
    <s v="Providence"/>
    <s v="Rhode Island"/>
    <n v="2908"/>
    <x v="3"/>
    <x v="1529"/>
    <x v="0"/>
    <x v="3"/>
    <x v="1516"/>
    <n v="493.9199999999999"/>
    <n v="7"/>
    <n v="0.3"/>
    <n v="-28.22399999999999"/>
  </r>
  <r>
    <x v="4541"/>
    <s v="US-2017-132206"/>
    <d v="2017-06-16T00:00:00"/>
    <n v="2017"/>
    <s v="Juni"/>
    <n v="16"/>
    <x v="1"/>
    <x v="149"/>
    <x v="149"/>
    <x v="1"/>
    <s v="United States"/>
    <s v="Chicago"/>
    <s v="Illinois"/>
    <n v="60653"/>
    <x v="2"/>
    <x v="15"/>
    <x v="1"/>
    <x v="8"/>
    <x v="15"/>
    <n v="5.9359999999999991"/>
    <n v="7"/>
    <n v="0.8"/>
    <n v="-8.9040000000000035"/>
  </r>
  <r>
    <x v="4542"/>
    <s v="CA-2017-113474"/>
    <d v="2017-03-30T00:00:00"/>
    <n v="2017"/>
    <s v="Maret"/>
    <n v="30"/>
    <x v="2"/>
    <x v="746"/>
    <x v="746"/>
    <x v="0"/>
    <s v="United States"/>
    <s v="Oklahoma City"/>
    <s v="Oklahoma"/>
    <n v="73120"/>
    <x v="2"/>
    <x v="1674"/>
    <x v="1"/>
    <x v="12"/>
    <x v="1662"/>
    <n v="325.86"/>
    <n v="2"/>
    <n v="0"/>
    <n v="149.8956"/>
  </r>
  <r>
    <x v="4543"/>
    <s v="CA-2015-126557"/>
    <d v="2015-07-12T00:00:00"/>
    <n v="2015"/>
    <s v="Juli"/>
    <n v="12"/>
    <x v="0"/>
    <x v="210"/>
    <x v="210"/>
    <x v="0"/>
    <s v="United States"/>
    <s v="Chicago"/>
    <s v="Illinois"/>
    <n v="60610"/>
    <x v="2"/>
    <x v="212"/>
    <x v="0"/>
    <x v="1"/>
    <x v="213"/>
    <n v="383.60699999999997"/>
    <n v="9"/>
    <n v="0.3"/>
    <n v="-5.4801000000000215"/>
  </r>
  <r>
    <x v="4544"/>
    <s v="CA-2015-126557"/>
    <d v="2015-07-12T00:00:00"/>
    <n v="2015"/>
    <s v="Juli"/>
    <n v="12"/>
    <x v="0"/>
    <x v="210"/>
    <x v="210"/>
    <x v="0"/>
    <s v="United States"/>
    <s v="Chicago"/>
    <s v="Illinois"/>
    <n v="60610"/>
    <x v="2"/>
    <x v="918"/>
    <x v="2"/>
    <x v="7"/>
    <x v="910"/>
    <n v="148.47999999999999"/>
    <n v="2"/>
    <n v="0.2"/>
    <n v="16.703999999999986"/>
  </r>
  <r>
    <x v="4545"/>
    <s v="CA-2015-126557"/>
    <d v="2015-07-12T00:00:00"/>
    <n v="2015"/>
    <s v="Juli"/>
    <n v="12"/>
    <x v="0"/>
    <x v="210"/>
    <x v="210"/>
    <x v="0"/>
    <s v="United States"/>
    <s v="Chicago"/>
    <s v="Illinois"/>
    <n v="60610"/>
    <x v="2"/>
    <x v="1485"/>
    <x v="2"/>
    <x v="7"/>
    <x v="1472"/>
    <n v="537.54399999999998"/>
    <n v="7"/>
    <n v="0.2"/>
    <n v="53.754400000000004"/>
  </r>
  <r>
    <x v="4546"/>
    <s v="CA-2015-126557"/>
    <d v="2015-07-12T00:00:00"/>
    <n v="2015"/>
    <s v="Juli"/>
    <n v="12"/>
    <x v="0"/>
    <x v="210"/>
    <x v="210"/>
    <x v="0"/>
    <s v="United States"/>
    <s v="Chicago"/>
    <s v="Illinois"/>
    <n v="60610"/>
    <x v="2"/>
    <x v="308"/>
    <x v="1"/>
    <x v="8"/>
    <x v="308"/>
    <n v="1.9279999999999997"/>
    <n v="2"/>
    <n v="0.8"/>
    <n v="-2.9884000000000004"/>
  </r>
  <r>
    <x v="4547"/>
    <s v="CA-2015-126557"/>
    <d v="2015-07-12T00:00:00"/>
    <n v="2015"/>
    <s v="Juli"/>
    <n v="12"/>
    <x v="0"/>
    <x v="210"/>
    <x v="210"/>
    <x v="0"/>
    <s v="United States"/>
    <s v="Chicago"/>
    <s v="Illinois"/>
    <n v="60610"/>
    <x v="2"/>
    <x v="649"/>
    <x v="1"/>
    <x v="6"/>
    <x v="649"/>
    <n v="6.911999999999999"/>
    <n v="3"/>
    <n v="0.2"/>
    <n v="0.69120000000000026"/>
  </r>
  <r>
    <x v="4548"/>
    <s v="CA-2015-126557"/>
    <d v="2015-07-12T00:00:00"/>
    <n v="2015"/>
    <s v="Juli"/>
    <n v="12"/>
    <x v="0"/>
    <x v="210"/>
    <x v="210"/>
    <x v="0"/>
    <s v="United States"/>
    <s v="Chicago"/>
    <s v="Illinois"/>
    <n v="60610"/>
    <x v="2"/>
    <x v="275"/>
    <x v="0"/>
    <x v="5"/>
    <x v="275"/>
    <n v="7.76"/>
    <n v="1"/>
    <n v="0.6"/>
    <n v="-2.1340000000000003"/>
  </r>
  <r>
    <x v="4549"/>
    <s v="CA-2015-126557"/>
    <d v="2015-07-12T00:00:00"/>
    <n v="2015"/>
    <s v="Juli"/>
    <n v="12"/>
    <x v="0"/>
    <x v="210"/>
    <x v="210"/>
    <x v="0"/>
    <s v="United States"/>
    <s v="Chicago"/>
    <s v="Illinois"/>
    <n v="60610"/>
    <x v="2"/>
    <x v="517"/>
    <x v="2"/>
    <x v="7"/>
    <x v="517"/>
    <n v="659.16800000000012"/>
    <n v="4"/>
    <n v="0.2"/>
    <n v="49.437599999999975"/>
  </r>
  <r>
    <x v="4550"/>
    <s v="US-2017-107636"/>
    <d v="2017-04-30T00:00:00"/>
    <n v="2017"/>
    <s v="April"/>
    <n v="30"/>
    <x v="2"/>
    <x v="392"/>
    <x v="392"/>
    <x v="0"/>
    <s v="United States"/>
    <s v="Manchester"/>
    <s v="Connecticut"/>
    <n v="6040"/>
    <x v="3"/>
    <x v="1675"/>
    <x v="1"/>
    <x v="2"/>
    <x v="1663"/>
    <n v="5.76"/>
    <n v="2"/>
    <n v="0"/>
    <n v="2.8224"/>
  </r>
  <r>
    <x v="4551"/>
    <s v="US-2014-165862"/>
    <d v="2014-07-13T00:00:00"/>
    <n v="2014"/>
    <s v="Juli"/>
    <n v="13"/>
    <x v="1"/>
    <x v="136"/>
    <x v="136"/>
    <x v="1"/>
    <s v="United States"/>
    <s v="Los Angeles"/>
    <s v="California"/>
    <n v="90049"/>
    <x v="1"/>
    <x v="1213"/>
    <x v="0"/>
    <x v="3"/>
    <x v="1198"/>
    <n v="351.21600000000001"/>
    <n v="3"/>
    <n v="0.2"/>
    <n v="4.3901999999999788"/>
  </r>
  <r>
    <x v="4552"/>
    <s v="US-2014-106334"/>
    <d v="2014-12-27T00:00:00"/>
    <n v="2014"/>
    <s v="Desember"/>
    <n v="27"/>
    <x v="1"/>
    <x v="223"/>
    <x v="223"/>
    <x v="0"/>
    <s v="United States"/>
    <s v="San Francisco"/>
    <s v="California"/>
    <n v="94122"/>
    <x v="1"/>
    <x v="370"/>
    <x v="0"/>
    <x v="1"/>
    <x v="371"/>
    <n v="230.28000000000003"/>
    <n v="3"/>
    <n v="0.2"/>
    <n v="23.027999999999992"/>
  </r>
  <r>
    <x v="4553"/>
    <s v="US-2014-106334"/>
    <d v="2014-12-27T00:00:00"/>
    <n v="2014"/>
    <s v="Desember"/>
    <n v="27"/>
    <x v="1"/>
    <x v="223"/>
    <x v="223"/>
    <x v="0"/>
    <s v="United States"/>
    <s v="San Francisco"/>
    <s v="California"/>
    <n v="94122"/>
    <x v="1"/>
    <x v="630"/>
    <x v="1"/>
    <x v="10"/>
    <x v="630"/>
    <n v="12.84"/>
    <n v="3"/>
    <n v="0"/>
    <n v="5.7779999999999987"/>
  </r>
  <r>
    <x v="4554"/>
    <s v="CA-2016-101448"/>
    <d v="2016-02-27T00:00:00"/>
    <n v="2016"/>
    <s v="Februari"/>
    <n v="27"/>
    <x v="0"/>
    <x v="518"/>
    <x v="518"/>
    <x v="0"/>
    <s v="United States"/>
    <s v="La Crosse"/>
    <s v="Wisconsin"/>
    <n v="54601"/>
    <x v="2"/>
    <x v="92"/>
    <x v="1"/>
    <x v="8"/>
    <x v="92"/>
    <n v="56.820000000000007"/>
    <n v="3"/>
    <n v="0"/>
    <n v="28.410000000000004"/>
  </r>
  <r>
    <x v="4555"/>
    <s v="CA-2015-130218"/>
    <d v="2015-03-23T00:00:00"/>
    <n v="2015"/>
    <s v="Maret"/>
    <n v="23"/>
    <x v="2"/>
    <x v="495"/>
    <x v="495"/>
    <x v="0"/>
    <s v="United States"/>
    <s v="Florence"/>
    <s v="South Carolina"/>
    <n v="29501"/>
    <x v="0"/>
    <x v="550"/>
    <x v="1"/>
    <x v="13"/>
    <x v="128"/>
    <n v="31.56"/>
    <n v="4"/>
    <n v="0"/>
    <n v="14.201999999999998"/>
  </r>
  <r>
    <x v="4556"/>
    <s v="CA-2015-130218"/>
    <d v="2015-03-23T00:00:00"/>
    <n v="2015"/>
    <s v="Maret"/>
    <n v="23"/>
    <x v="2"/>
    <x v="495"/>
    <x v="495"/>
    <x v="0"/>
    <s v="United States"/>
    <s v="Florence"/>
    <s v="South Carolina"/>
    <n v="29501"/>
    <x v="0"/>
    <x v="700"/>
    <x v="1"/>
    <x v="4"/>
    <x v="700"/>
    <n v="27.92"/>
    <n v="4"/>
    <n v="0"/>
    <n v="0.5583999999999989"/>
  </r>
  <r>
    <x v="4557"/>
    <s v="US-2017-117331"/>
    <d v="2017-10-21T00:00:00"/>
    <n v="2017"/>
    <s v="Oktober"/>
    <n v="21"/>
    <x v="1"/>
    <x v="444"/>
    <x v="444"/>
    <x v="0"/>
    <s v="United States"/>
    <s v="Glendale"/>
    <s v="Arizona"/>
    <n v="85301"/>
    <x v="1"/>
    <x v="697"/>
    <x v="1"/>
    <x v="8"/>
    <x v="697"/>
    <n v="8.5590000000000011"/>
    <n v="1"/>
    <n v="0.7"/>
    <n v="-6.5618999999999996"/>
  </r>
  <r>
    <x v="4558"/>
    <s v="CA-2014-127383"/>
    <d v="2014-12-31T00:00:00"/>
    <n v="2014"/>
    <s v="Desember"/>
    <n v="31"/>
    <x v="1"/>
    <x v="698"/>
    <x v="698"/>
    <x v="1"/>
    <s v="United States"/>
    <s v="El Paso"/>
    <s v="Texas"/>
    <n v="79907"/>
    <x v="2"/>
    <x v="1503"/>
    <x v="1"/>
    <x v="12"/>
    <x v="153"/>
    <n v="49.568000000000005"/>
    <n v="2"/>
    <n v="0.2"/>
    <n v="17.968399999999995"/>
  </r>
  <r>
    <x v="4559"/>
    <s v="CA-2014-110219"/>
    <d v="2014-05-05T00:00:00"/>
    <n v="2014"/>
    <s v="Mei"/>
    <n v="5"/>
    <x v="2"/>
    <x v="12"/>
    <x v="12"/>
    <x v="0"/>
    <s v="United States"/>
    <s v="San Antonio"/>
    <s v="Texas"/>
    <n v="78207"/>
    <x v="2"/>
    <x v="64"/>
    <x v="0"/>
    <x v="1"/>
    <x v="64"/>
    <n v="127.869"/>
    <n v="3"/>
    <n v="0.3"/>
    <n v="-9.1335000000000122"/>
  </r>
  <r>
    <x v="4560"/>
    <s v="CA-2015-118871"/>
    <d v="2015-12-04T00:00:00"/>
    <n v="2015"/>
    <s v="Desember"/>
    <n v="4"/>
    <x v="0"/>
    <x v="447"/>
    <x v="447"/>
    <x v="1"/>
    <s v="United States"/>
    <s v="Los Angeles"/>
    <s v="California"/>
    <n v="90049"/>
    <x v="1"/>
    <x v="231"/>
    <x v="1"/>
    <x v="12"/>
    <x v="232"/>
    <n v="271.44"/>
    <n v="3"/>
    <n v="0"/>
    <n v="122.148"/>
  </r>
  <r>
    <x v="4561"/>
    <s v="CA-2015-118871"/>
    <d v="2015-12-04T00:00:00"/>
    <n v="2015"/>
    <s v="Desember"/>
    <n v="4"/>
    <x v="0"/>
    <x v="447"/>
    <x v="447"/>
    <x v="1"/>
    <s v="United States"/>
    <s v="Los Angeles"/>
    <s v="California"/>
    <n v="90049"/>
    <x v="1"/>
    <x v="1676"/>
    <x v="2"/>
    <x v="7"/>
    <x v="1664"/>
    <n v="110.352"/>
    <n v="3"/>
    <n v="0.2"/>
    <n v="8.2763999999999953"/>
  </r>
  <r>
    <x v="4562"/>
    <s v="CA-2015-118871"/>
    <d v="2015-12-04T00:00:00"/>
    <n v="2015"/>
    <s v="Desember"/>
    <n v="4"/>
    <x v="0"/>
    <x v="447"/>
    <x v="447"/>
    <x v="1"/>
    <s v="United States"/>
    <s v="Los Angeles"/>
    <s v="California"/>
    <n v="90049"/>
    <x v="1"/>
    <x v="1677"/>
    <x v="0"/>
    <x v="5"/>
    <x v="1665"/>
    <n v="36.4"/>
    <n v="5"/>
    <n v="0"/>
    <n v="13.832000000000001"/>
  </r>
  <r>
    <x v="4563"/>
    <s v="CA-2017-129490"/>
    <d v="2017-09-26T00:00:00"/>
    <n v="2017"/>
    <s v="September"/>
    <n v="26"/>
    <x v="1"/>
    <x v="319"/>
    <x v="319"/>
    <x v="2"/>
    <s v="United States"/>
    <s v="Miramar"/>
    <s v="Florida"/>
    <n v="33023"/>
    <x v="0"/>
    <x v="1585"/>
    <x v="0"/>
    <x v="1"/>
    <x v="1576"/>
    <n v="419.13599999999997"/>
    <n v="4"/>
    <n v="0.2"/>
    <n v="-57.631200000000035"/>
  </r>
  <r>
    <x v="4564"/>
    <s v="CA-2014-101175"/>
    <d v="2014-12-09T00:00:00"/>
    <n v="2014"/>
    <s v="Desember"/>
    <n v="9"/>
    <x v="1"/>
    <x v="678"/>
    <x v="678"/>
    <x v="1"/>
    <s v="United States"/>
    <s v="Mesa"/>
    <s v="Arizona"/>
    <n v="85204"/>
    <x v="1"/>
    <x v="1018"/>
    <x v="1"/>
    <x v="4"/>
    <x v="1009"/>
    <n v="100.70400000000001"/>
    <n v="6"/>
    <n v="0.2"/>
    <n v="-1.2588000000000008"/>
  </r>
  <r>
    <x v="4565"/>
    <s v="US-2017-149510"/>
    <d v="2017-12-03T00:00:00"/>
    <n v="2017"/>
    <s v="Desember"/>
    <n v="3"/>
    <x v="1"/>
    <x v="430"/>
    <x v="430"/>
    <x v="0"/>
    <s v="United States"/>
    <s v="Fayetteville"/>
    <s v="North Carolina"/>
    <n v="28314"/>
    <x v="0"/>
    <x v="551"/>
    <x v="1"/>
    <x v="9"/>
    <x v="550"/>
    <n v="45.216000000000001"/>
    <n v="3"/>
    <n v="0.2"/>
    <n v="4.5215999999999994"/>
  </r>
  <r>
    <x v="4566"/>
    <s v="US-2017-149510"/>
    <d v="2017-12-03T00:00:00"/>
    <n v="2017"/>
    <s v="Desember"/>
    <n v="3"/>
    <x v="1"/>
    <x v="430"/>
    <x v="430"/>
    <x v="0"/>
    <s v="United States"/>
    <s v="Fayetteville"/>
    <s v="North Carolina"/>
    <n v="28314"/>
    <x v="0"/>
    <x v="1399"/>
    <x v="1"/>
    <x v="8"/>
    <x v="1386"/>
    <n v="28.782000000000004"/>
    <n v="6"/>
    <n v="0.7"/>
    <n v="-21.1068"/>
  </r>
  <r>
    <x v="4567"/>
    <s v="US-2017-149510"/>
    <d v="2017-12-03T00:00:00"/>
    <n v="2017"/>
    <s v="Desember"/>
    <n v="3"/>
    <x v="1"/>
    <x v="430"/>
    <x v="430"/>
    <x v="0"/>
    <s v="United States"/>
    <s v="Fayetteville"/>
    <s v="North Carolina"/>
    <n v="28314"/>
    <x v="0"/>
    <x v="827"/>
    <x v="1"/>
    <x v="10"/>
    <x v="823"/>
    <n v="24.448"/>
    <n v="4"/>
    <n v="0.2"/>
    <n v="8.8623999999999992"/>
  </r>
  <r>
    <x v="4568"/>
    <s v="CA-2015-111990"/>
    <d v="2015-11-08T00:00:00"/>
    <n v="2015"/>
    <s v="November"/>
    <n v="8"/>
    <x v="1"/>
    <x v="551"/>
    <x v="551"/>
    <x v="0"/>
    <s v="United States"/>
    <s v="Houston"/>
    <s v="Texas"/>
    <n v="77095"/>
    <x v="2"/>
    <x v="44"/>
    <x v="1"/>
    <x v="8"/>
    <x v="44"/>
    <n v="10.475999999999999"/>
    <n v="6"/>
    <n v="0.8"/>
    <n v="-17.285400000000006"/>
  </r>
  <r>
    <x v="4569"/>
    <s v="CA-2014-169460"/>
    <d v="2014-04-19T00:00:00"/>
    <n v="2014"/>
    <s v="April"/>
    <n v="19"/>
    <x v="0"/>
    <x v="376"/>
    <x v="376"/>
    <x v="2"/>
    <s v="United States"/>
    <s v="San Jose"/>
    <s v="California"/>
    <n v="95123"/>
    <x v="1"/>
    <x v="216"/>
    <x v="0"/>
    <x v="5"/>
    <x v="1579"/>
    <n v="76.14"/>
    <n v="3"/>
    <n v="0"/>
    <n v="26.648999999999997"/>
  </r>
  <r>
    <x v="4570"/>
    <s v="US-2015-152128"/>
    <d v="2015-05-25T00:00:00"/>
    <n v="2015"/>
    <s v="Mei"/>
    <n v="25"/>
    <x v="0"/>
    <x v="134"/>
    <x v="134"/>
    <x v="2"/>
    <s v="United States"/>
    <s v="Wichita"/>
    <s v="Kansas"/>
    <n v="67212"/>
    <x v="2"/>
    <x v="1658"/>
    <x v="1"/>
    <x v="6"/>
    <x v="1646"/>
    <n v="21.240000000000002"/>
    <n v="3"/>
    <n v="0"/>
    <n v="8.071200000000001"/>
  </r>
  <r>
    <x v="4571"/>
    <s v="US-2015-152128"/>
    <d v="2015-05-25T00:00:00"/>
    <n v="2015"/>
    <s v="Mei"/>
    <n v="25"/>
    <x v="0"/>
    <x v="134"/>
    <x v="134"/>
    <x v="2"/>
    <s v="United States"/>
    <s v="Wichita"/>
    <s v="Kansas"/>
    <n v="67212"/>
    <x v="2"/>
    <x v="1242"/>
    <x v="1"/>
    <x v="8"/>
    <x v="1225"/>
    <n v="127.96"/>
    <n v="2"/>
    <n v="0"/>
    <n v="60.141199999999998"/>
  </r>
  <r>
    <x v="4572"/>
    <s v="CA-2017-126662"/>
    <d v="2017-07-17T00:00:00"/>
    <n v="2017"/>
    <s v="Juli"/>
    <n v="17"/>
    <x v="1"/>
    <x v="437"/>
    <x v="437"/>
    <x v="2"/>
    <s v="United States"/>
    <s v="Los Angeles"/>
    <s v="California"/>
    <n v="90036"/>
    <x v="1"/>
    <x v="851"/>
    <x v="2"/>
    <x v="16"/>
    <x v="844"/>
    <n v="479.98400000000004"/>
    <n v="2"/>
    <n v="0.2"/>
    <n v="89.996999999999986"/>
  </r>
  <r>
    <x v="4573"/>
    <s v="CA-2016-139395"/>
    <d v="2016-12-12T00:00:00"/>
    <n v="2016"/>
    <s v="Desember"/>
    <n v="12"/>
    <x v="1"/>
    <x v="377"/>
    <x v="377"/>
    <x v="2"/>
    <s v="United States"/>
    <s v="Jackson"/>
    <s v="Michigan"/>
    <n v="49201"/>
    <x v="2"/>
    <x v="539"/>
    <x v="2"/>
    <x v="7"/>
    <x v="539"/>
    <n v="657.93"/>
    <n v="7"/>
    <n v="0"/>
    <n v="184.22039999999998"/>
  </r>
  <r>
    <x v="4574"/>
    <s v="CA-2016-139395"/>
    <d v="2016-12-12T00:00:00"/>
    <n v="2016"/>
    <s v="Desember"/>
    <n v="12"/>
    <x v="1"/>
    <x v="377"/>
    <x v="377"/>
    <x v="2"/>
    <s v="United States"/>
    <s v="Jackson"/>
    <s v="Michigan"/>
    <n v="49201"/>
    <x v="2"/>
    <x v="904"/>
    <x v="0"/>
    <x v="5"/>
    <x v="896"/>
    <n v="33.479999999999997"/>
    <n v="4"/>
    <n v="0"/>
    <n v="8.7047999999999988"/>
  </r>
  <r>
    <x v="4575"/>
    <s v="CA-2016-139395"/>
    <d v="2016-12-12T00:00:00"/>
    <n v="2016"/>
    <s v="Desember"/>
    <n v="12"/>
    <x v="1"/>
    <x v="377"/>
    <x v="377"/>
    <x v="2"/>
    <s v="United States"/>
    <s v="Jackson"/>
    <s v="Michigan"/>
    <n v="49201"/>
    <x v="2"/>
    <x v="324"/>
    <x v="1"/>
    <x v="6"/>
    <x v="324"/>
    <n v="13.899999999999999"/>
    <n v="5"/>
    <n v="0"/>
    <n v="3.6139999999999994"/>
  </r>
  <r>
    <x v="4576"/>
    <s v="CA-2016-139395"/>
    <d v="2016-12-12T00:00:00"/>
    <n v="2016"/>
    <s v="Desember"/>
    <n v="12"/>
    <x v="1"/>
    <x v="377"/>
    <x v="377"/>
    <x v="2"/>
    <s v="United States"/>
    <s v="Jackson"/>
    <s v="Michigan"/>
    <n v="49201"/>
    <x v="2"/>
    <x v="1678"/>
    <x v="1"/>
    <x v="4"/>
    <x v="1666"/>
    <n v="26.86"/>
    <n v="2"/>
    <n v="0"/>
    <n v="6.7149999999999999"/>
  </r>
  <r>
    <x v="4577"/>
    <s v="US-2014-121734"/>
    <d v="2014-04-11T00:00:00"/>
    <n v="2014"/>
    <s v="April"/>
    <n v="11"/>
    <x v="1"/>
    <x v="339"/>
    <x v="339"/>
    <x v="0"/>
    <s v="United States"/>
    <s v="Lewiston"/>
    <s v="Idaho"/>
    <n v="83501"/>
    <x v="1"/>
    <x v="1224"/>
    <x v="1"/>
    <x v="8"/>
    <x v="1208"/>
    <n v="9.5840000000000014"/>
    <n v="1"/>
    <n v="0.2"/>
    <n v="3.3543999999999996"/>
  </r>
  <r>
    <x v="4578"/>
    <s v="CA-2015-110947"/>
    <d v="2015-06-09T00:00:00"/>
    <n v="2015"/>
    <s v="Juni"/>
    <n v="9"/>
    <x v="1"/>
    <x v="326"/>
    <x v="326"/>
    <x v="2"/>
    <s v="United States"/>
    <s v="Hampton"/>
    <s v="Virginia"/>
    <n v="23666"/>
    <x v="0"/>
    <x v="443"/>
    <x v="1"/>
    <x v="8"/>
    <x v="443"/>
    <n v="113.10000000000001"/>
    <n v="3"/>
    <n v="0"/>
    <n v="56.550000000000004"/>
  </r>
  <r>
    <x v="4579"/>
    <s v="US-2014-150126"/>
    <d v="2014-07-27T00:00:00"/>
    <n v="2014"/>
    <s v="Juli"/>
    <n v="27"/>
    <x v="1"/>
    <x v="442"/>
    <x v="442"/>
    <x v="1"/>
    <s v="United States"/>
    <s v="New York City"/>
    <s v="New York"/>
    <n v="10035"/>
    <x v="3"/>
    <x v="1679"/>
    <x v="1"/>
    <x v="10"/>
    <x v="1667"/>
    <n v="65.78"/>
    <n v="11"/>
    <n v="0"/>
    <n v="32.232199999999999"/>
  </r>
  <r>
    <x v="4580"/>
    <s v="CA-2015-164427"/>
    <d v="2015-07-31T00:00:00"/>
    <n v="2015"/>
    <s v="Juli"/>
    <n v="31"/>
    <x v="1"/>
    <x v="153"/>
    <x v="153"/>
    <x v="1"/>
    <s v="United States"/>
    <s v="Hattiesburg"/>
    <s v="Mississippi"/>
    <n v="39401"/>
    <x v="0"/>
    <x v="240"/>
    <x v="2"/>
    <x v="11"/>
    <x v="241"/>
    <n v="239.70000000000002"/>
    <n v="6"/>
    <n v="0"/>
    <n v="105.46800000000002"/>
  </r>
  <r>
    <x v="4581"/>
    <s v="CA-2016-120250"/>
    <d v="2016-09-19T00:00:00"/>
    <n v="2016"/>
    <s v="September"/>
    <n v="19"/>
    <x v="2"/>
    <x v="399"/>
    <x v="399"/>
    <x v="2"/>
    <s v="United States"/>
    <s v="Philadelphia"/>
    <s v="Pennsylvania"/>
    <n v="19140"/>
    <x v="3"/>
    <x v="1680"/>
    <x v="0"/>
    <x v="5"/>
    <x v="1668"/>
    <n v="25.632000000000001"/>
    <n v="3"/>
    <n v="0.2"/>
    <n v="3.8447999999999967"/>
  </r>
  <r>
    <x v="4582"/>
    <s v="CA-2016-121993"/>
    <d v="2016-06-10T00:00:00"/>
    <n v="2016"/>
    <s v="Juni"/>
    <n v="10"/>
    <x v="2"/>
    <x v="677"/>
    <x v="677"/>
    <x v="0"/>
    <s v="United States"/>
    <s v="Philadelphia"/>
    <s v="Pennsylvania"/>
    <n v="19140"/>
    <x v="3"/>
    <x v="1647"/>
    <x v="1"/>
    <x v="2"/>
    <x v="1636"/>
    <n v="23.616"/>
    <n v="8"/>
    <n v="0.2"/>
    <n v="7.9703999999999997"/>
  </r>
  <r>
    <x v="4583"/>
    <s v="US-2016-100405"/>
    <d v="2016-08-26T00:00:00"/>
    <n v="2016"/>
    <s v="Agustus"/>
    <n v="26"/>
    <x v="0"/>
    <x v="747"/>
    <x v="747"/>
    <x v="1"/>
    <s v="United States"/>
    <s v="Los Angeles"/>
    <s v="California"/>
    <n v="90045"/>
    <x v="1"/>
    <x v="105"/>
    <x v="1"/>
    <x v="6"/>
    <x v="105"/>
    <n v="8.26"/>
    <n v="2"/>
    <n v="0"/>
    <n v="3.7995999999999999"/>
  </r>
  <r>
    <x v="4584"/>
    <s v="US-2017-163790"/>
    <d v="2017-11-02T00:00:00"/>
    <n v="2017"/>
    <s v="November"/>
    <n v="2"/>
    <x v="0"/>
    <x v="644"/>
    <x v="644"/>
    <x v="2"/>
    <s v="United States"/>
    <s v="Danville"/>
    <s v="California"/>
    <n v="94526"/>
    <x v="1"/>
    <x v="466"/>
    <x v="1"/>
    <x v="12"/>
    <x v="467"/>
    <n v="76.58"/>
    <n v="7"/>
    <n v="0"/>
    <n v="38.29"/>
  </r>
  <r>
    <x v="4585"/>
    <s v="US-2017-163790"/>
    <d v="2017-11-02T00:00:00"/>
    <n v="2017"/>
    <s v="November"/>
    <n v="2"/>
    <x v="0"/>
    <x v="644"/>
    <x v="644"/>
    <x v="2"/>
    <s v="United States"/>
    <s v="Danville"/>
    <s v="California"/>
    <n v="94526"/>
    <x v="1"/>
    <x v="1273"/>
    <x v="1"/>
    <x v="6"/>
    <x v="1258"/>
    <n v="8.8000000000000007"/>
    <n v="5"/>
    <n v="0"/>
    <n v="4.2240000000000002"/>
  </r>
  <r>
    <x v="4586"/>
    <s v="US-2017-163790"/>
    <d v="2017-11-02T00:00:00"/>
    <n v="2017"/>
    <s v="November"/>
    <n v="2"/>
    <x v="0"/>
    <x v="644"/>
    <x v="644"/>
    <x v="2"/>
    <s v="United States"/>
    <s v="Danville"/>
    <s v="California"/>
    <n v="94526"/>
    <x v="1"/>
    <x v="1681"/>
    <x v="1"/>
    <x v="8"/>
    <x v="1669"/>
    <n v="590.35199999999998"/>
    <n v="6"/>
    <n v="0.2"/>
    <n v="206.62319999999997"/>
  </r>
  <r>
    <x v="4587"/>
    <s v="US-2017-163790"/>
    <d v="2017-11-02T00:00:00"/>
    <n v="2017"/>
    <s v="November"/>
    <n v="2"/>
    <x v="0"/>
    <x v="644"/>
    <x v="644"/>
    <x v="2"/>
    <s v="United States"/>
    <s v="Danville"/>
    <s v="California"/>
    <n v="94526"/>
    <x v="1"/>
    <x v="802"/>
    <x v="1"/>
    <x v="13"/>
    <x v="800"/>
    <n v="5.58"/>
    <n v="3"/>
    <n v="0"/>
    <n v="0.16740000000000022"/>
  </r>
  <r>
    <x v="4588"/>
    <s v="US-2017-163790"/>
    <d v="2017-11-02T00:00:00"/>
    <n v="2017"/>
    <s v="November"/>
    <n v="2"/>
    <x v="0"/>
    <x v="644"/>
    <x v="644"/>
    <x v="2"/>
    <s v="United States"/>
    <s v="Danville"/>
    <s v="California"/>
    <n v="94526"/>
    <x v="1"/>
    <x v="1682"/>
    <x v="0"/>
    <x v="5"/>
    <x v="1670"/>
    <n v="25.02"/>
    <n v="3"/>
    <n v="0"/>
    <n v="10.508400000000002"/>
  </r>
  <r>
    <x v="4589"/>
    <s v="US-2017-163790"/>
    <d v="2017-11-02T00:00:00"/>
    <n v="2017"/>
    <s v="November"/>
    <n v="2"/>
    <x v="0"/>
    <x v="644"/>
    <x v="644"/>
    <x v="2"/>
    <s v="United States"/>
    <s v="Danville"/>
    <s v="California"/>
    <n v="94526"/>
    <x v="1"/>
    <x v="557"/>
    <x v="1"/>
    <x v="4"/>
    <x v="556"/>
    <n v="452.55000000000007"/>
    <n v="7"/>
    <n v="0"/>
    <n v="22.627499999999962"/>
  </r>
  <r>
    <x v="4590"/>
    <s v="CA-2016-129868"/>
    <d v="2016-12-26T00:00:00"/>
    <n v="2016"/>
    <s v="Desember"/>
    <n v="26"/>
    <x v="1"/>
    <x v="305"/>
    <x v="305"/>
    <x v="1"/>
    <s v="United States"/>
    <s v="Los Angeles"/>
    <s v="California"/>
    <n v="90004"/>
    <x v="1"/>
    <x v="1280"/>
    <x v="1"/>
    <x v="14"/>
    <x v="1265"/>
    <n v="17.760000000000002"/>
    <n v="2"/>
    <n v="0"/>
    <n v="4.9728000000000012"/>
  </r>
  <r>
    <x v="4591"/>
    <s v="CA-2016-129868"/>
    <d v="2016-12-26T00:00:00"/>
    <n v="2016"/>
    <s v="Desember"/>
    <n v="26"/>
    <x v="1"/>
    <x v="305"/>
    <x v="305"/>
    <x v="1"/>
    <s v="United States"/>
    <s v="Los Angeles"/>
    <s v="California"/>
    <n v="90004"/>
    <x v="1"/>
    <x v="7"/>
    <x v="2"/>
    <x v="7"/>
    <x v="7"/>
    <n v="302.38400000000001"/>
    <n v="2"/>
    <n v="0.2"/>
    <n v="30.238400000000013"/>
  </r>
  <r>
    <x v="4592"/>
    <s v="CA-2016-129868"/>
    <d v="2016-12-26T00:00:00"/>
    <n v="2016"/>
    <s v="Desember"/>
    <n v="26"/>
    <x v="1"/>
    <x v="305"/>
    <x v="305"/>
    <x v="1"/>
    <s v="United States"/>
    <s v="Los Angeles"/>
    <s v="California"/>
    <n v="90004"/>
    <x v="1"/>
    <x v="1534"/>
    <x v="0"/>
    <x v="1"/>
    <x v="1522"/>
    <n v="146.352"/>
    <n v="3"/>
    <n v="0.2"/>
    <n v="-5.4882000000000062"/>
  </r>
  <r>
    <x v="4593"/>
    <s v="CA-2016-129868"/>
    <d v="2016-12-26T00:00:00"/>
    <n v="2016"/>
    <s v="Desember"/>
    <n v="26"/>
    <x v="1"/>
    <x v="305"/>
    <x v="305"/>
    <x v="1"/>
    <s v="United States"/>
    <s v="Los Angeles"/>
    <s v="California"/>
    <n v="90004"/>
    <x v="1"/>
    <x v="1683"/>
    <x v="1"/>
    <x v="9"/>
    <x v="1671"/>
    <n v="7.9"/>
    <n v="2"/>
    <n v="0"/>
    <n v="2.0540000000000003"/>
  </r>
  <r>
    <x v="4594"/>
    <s v="CA-2016-129868"/>
    <d v="2016-12-26T00:00:00"/>
    <n v="2016"/>
    <s v="Desember"/>
    <n v="26"/>
    <x v="1"/>
    <x v="305"/>
    <x v="305"/>
    <x v="1"/>
    <s v="United States"/>
    <s v="Los Angeles"/>
    <s v="California"/>
    <n v="90004"/>
    <x v="1"/>
    <x v="215"/>
    <x v="0"/>
    <x v="3"/>
    <x v="216"/>
    <n v="902.71199999999999"/>
    <n v="3"/>
    <n v="0.2"/>
    <n v="33.851700000000051"/>
  </r>
  <r>
    <x v="4595"/>
    <s v="CA-2016-129868"/>
    <d v="2016-12-26T00:00:00"/>
    <n v="2016"/>
    <s v="Desember"/>
    <n v="26"/>
    <x v="1"/>
    <x v="305"/>
    <x v="305"/>
    <x v="1"/>
    <s v="United States"/>
    <s v="Los Angeles"/>
    <s v="California"/>
    <n v="90004"/>
    <x v="1"/>
    <x v="646"/>
    <x v="1"/>
    <x v="6"/>
    <x v="646"/>
    <n v="53.97"/>
    <n v="3"/>
    <n v="0"/>
    <n v="15.111600000000001"/>
  </r>
  <r>
    <x v="4596"/>
    <s v="CA-2016-140564"/>
    <d v="2016-12-05T00:00:00"/>
    <n v="2016"/>
    <s v="Desember"/>
    <n v="5"/>
    <x v="0"/>
    <x v="679"/>
    <x v="679"/>
    <x v="2"/>
    <s v="United States"/>
    <s v="Washington"/>
    <s v="District of Columbia"/>
    <n v="20016"/>
    <x v="3"/>
    <x v="753"/>
    <x v="1"/>
    <x v="6"/>
    <x v="751"/>
    <n v="33.92"/>
    <n v="8"/>
    <n v="0"/>
    <n v="13.2288"/>
  </r>
  <r>
    <x v="4597"/>
    <s v="US-2017-169502"/>
    <d v="2017-08-28T00:00:00"/>
    <n v="2017"/>
    <s v="Agustus"/>
    <n v="28"/>
    <x v="1"/>
    <x v="377"/>
    <x v="377"/>
    <x v="2"/>
    <s v="United States"/>
    <s v="Milwaukee"/>
    <s v="Wisconsin"/>
    <n v="53209"/>
    <x v="2"/>
    <x v="515"/>
    <x v="1"/>
    <x v="14"/>
    <x v="515"/>
    <n v="21.81"/>
    <n v="3"/>
    <n v="0"/>
    <n v="5.8887000000000009"/>
  </r>
  <r>
    <x v="4598"/>
    <s v="US-2017-169502"/>
    <d v="2017-08-28T00:00:00"/>
    <n v="2017"/>
    <s v="Agustus"/>
    <n v="28"/>
    <x v="1"/>
    <x v="377"/>
    <x v="377"/>
    <x v="2"/>
    <s v="United States"/>
    <s v="Milwaukee"/>
    <s v="Wisconsin"/>
    <n v="53209"/>
    <x v="2"/>
    <x v="1549"/>
    <x v="1"/>
    <x v="9"/>
    <x v="1537"/>
    <n v="91.6"/>
    <n v="5"/>
    <n v="0"/>
    <n v="26.563999999999997"/>
  </r>
  <r>
    <x v="4599"/>
    <s v="CA-2015-146948"/>
    <d v="2015-07-16T00:00:00"/>
    <n v="2015"/>
    <s v="Juli"/>
    <n v="16"/>
    <x v="1"/>
    <x v="450"/>
    <x v="450"/>
    <x v="2"/>
    <s v="United States"/>
    <s v="Baltimore"/>
    <s v="Maryland"/>
    <n v="21215"/>
    <x v="3"/>
    <x v="531"/>
    <x v="0"/>
    <x v="1"/>
    <x v="531"/>
    <n v="150.97999999999999"/>
    <n v="1"/>
    <n v="0"/>
    <n v="43.784199999999984"/>
  </r>
  <r>
    <x v="4600"/>
    <s v="CA-2015-146948"/>
    <d v="2015-07-16T00:00:00"/>
    <n v="2015"/>
    <s v="Juli"/>
    <n v="16"/>
    <x v="1"/>
    <x v="450"/>
    <x v="450"/>
    <x v="2"/>
    <s v="United States"/>
    <s v="Baltimore"/>
    <s v="Maryland"/>
    <n v="21215"/>
    <x v="3"/>
    <x v="373"/>
    <x v="1"/>
    <x v="12"/>
    <x v="374"/>
    <n v="137.25"/>
    <n v="9"/>
    <n v="0"/>
    <n v="63.134999999999991"/>
  </r>
  <r>
    <x v="4601"/>
    <s v="CA-2015-146948"/>
    <d v="2015-07-16T00:00:00"/>
    <n v="2015"/>
    <s v="Juli"/>
    <n v="16"/>
    <x v="1"/>
    <x v="450"/>
    <x v="450"/>
    <x v="2"/>
    <s v="United States"/>
    <s v="Baltimore"/>
    <s v="Maryland"/>
    <n v="21215"/>
    <x v="3"/>
    <x v="1579"/>
    <x v="1"/>
    <x v="13"/>
    <x v="1570"/>
    <n v="11.52"/>
    <n v="4"/>
    <n v="0"/>
    <n v="5.4143999999999997"/>
  </r>
  <r>
    <x v="4602"/>
    <s v="US-2015-113327"/>
    <d v="2015-05-26T00:00:00"/>
    <n v="2015"/>
    <s v="Mei"/>
    <n v="26"/>
    <x v="0"/>
    <x v="408"/>
    <x v="408"/>
    <x v="2"/>
    <s v="United States"/>
    <s v="Jacksonville"/>
    <s v="North Carolina"/>
    <n v="28540"/>
    <x v="0"/>
    <x v="1274"/>
    <x v="1"/>
    <x v="10"/>
    <x v="1259"/>
    <n v="18.272000000000002"/>
    <n v="1"/>
    <n v="0.2"/>
    <n v="5.9383999999999988"/>
  </r>
  <r>
    <x v="4603"/>
    <s v="US-2015-113327"/>
    <d v="2015-05-26T00:00:00"/>
    <n v="2015"/>
    <s v="Mei"/>
    <n v="26"/>
    <x v="0"/>
    <x v="408"/>
    <x v="408"/>
    <x v="2"/>
    <s v="United States"/>
    <s v="Jacksonville"/>
    <s v="North Carolina"/>
    <n v="28540"/>
    <x v="0"/>
    <x v="1684"/>
    <x v="1"/>
    <x v="10"/>
    <x v="1672"/>
    <n v="153.72800000000001"/>
    <n v="4"/>
    <n v="0.2"/>
    <n v="53.804799999999986"/>
  </r>
  <r>
    <x v="4604"/>
    <s v="US-2015-113327"/>
    <d v="2015-05-26T00:00:00"/>
    <n v="2015"/>
    <s v="Mei"/>
    <n v="26"/>
    <x v="0"/>
    <x v="408"/>
    <x v="408"/>
    <x v="2"/>
    <s v="United States"/>
    <s v="Jacksonville"/>
    <s v="North Carolina"/>
    <n v="28540"/>
    <x v="0"/>
    <x v="661"/>
    <x v="1"/>
    <x v="12"/>
    <x v="661"/>
    <n v="12.224"/>
    <n v="2"/>
    <n v="0.2"/>
    <n v="4.4311999999999996"/>
  </r>
  <r>
    <x v="4605"/>
    <s v="US-2015-113327"/>
    <d v="2015-05-26T00:00:00"/>
    <n v="2015"/>
    <s v="Mei"/>
    <n v="26"/>
    <x v="0"/>
    <x v="408"/>
    <x v="408"/>
    <x v="2"/>
    <s v="United States"/>
    <s v="Jacksonville"/>
    <s v="North Carolina"/>
    <n v="28540"/>
    <x v="0"/>
    <x v="246"/>
    <x v="2"/>
    <x v="11"/>
    <x v="247"/>
    <n v="167.94400000000002"/>
    <n v="7"/>
    <n v="0.2"/>
    <n v="50.383200000000016"/>
  </r>
  <r>
    <x v="4606"/>
    <s v="CA-2015-135020"/>
    <d v="2015-05-28T00:00:00"/>
    <n v="2015"/>
    <s v="Mei"/>
    <n v="28"/>
    <x v="1"/>
    <x v="474"/>
    <x v="474"/>
    <x v="0"/>
    <s v="United States"/>
    <s v="Rochester"/>
    <s v="New York"/>
    <n v="14609"/>
    <x v="3"/>
    <x v="40"/>
    <x v="2"/>
    <x v="7"/>
    <x v="40"/>
    <n v="45.99"/>
    <n v="1"/>
    <n v="0"/>
    <n v="13.3371"/>
  </r>
  <r>
    <x v="4607"/>
    <s v="CA-2015-135020"/>
    <d v="2015-05-28T00:00:00"/>
    <n v="2015"/>
    <s v="Mei"/>
    <n v="28"/>
    <x v="1"/>
    <x v="474"/>
    <x v="474"/>
    <x v="0"/>
    <s v="United States"/>
    <s v="Rochester"/>
    <s v="New York"/>
    <n v="14609"/>
    <x v="3"/>
    <x v="518"/>
    <x v="1"/>
    <x v="4"/>
    <x v="518"/>
    <n v="535.41"/>
    <n v="3"/>
    <n v="0"/>
    <n v="160.62299999999993"/>
  </r>
  <r>
    <x v="4608"/>
    <s v="CA-2015-135020"/>
    <d v="2015-05-28T00:00:00"/>
    <n v="2015"/>
    <s v="Mei"/>
    <n v="28"/>
    <x v="1"/>
    <x v="474"/>
    <x v="474"/>
    <x v="0"/>
    <s v="United States"/>
    <s v="Rochester"/>
    <s v="New York"/>
    <n v="14609"/>
    <x v="3"/>
    <x v="536"/>
    <x v="1"/>
    <x v="8"/>
    <x v="536"/>
    <n v="6.0960000000000001"/>
    <n v="2"/>
    <n v="0.2"/>
    <n v="2.0573999999999995"/>
  </r>
  <r>
    <x v="4609"/>
    <s v="CA-2015-135020"/>
    <d v="2015-05-28T00:00:00"/>
    <n v="2015"/>
    <s v="Mei"/>
    <n v="28"/>
    <x v="1"/>
    <x v="474"/>
    <x v="474"/>
    <x v="0"/>
    <s v="United States"/>
    <s v="Rochester"/>
    <s v="New York"/>
    <n v="14609"/>
    <x v="3"/>
    <x v="1330"/>
    <x v="1"/>
    <x v="10"/>
    <x v="1315"/>
    <n v="45.36"/>
    <n v="7"/>
    <n v="0"/>
    <n v="21.772800000000004"/>
  </r>
  <r>
    <x v="4610"/>
    <s v="US-2017-141852"/>
    <d v="2017-11-09T00:00:00"/>
    <n v="2017"/>
    <s v="November"/>
    <n v="9"/>
    <x v="1"/>
    <x v="32"/>
    <x v="32"/>
    <x v="0"/>
    <s v="United States"/>
    <s v="Oceanside"/>
    <s v="California"/>
    <n v="92054"/>
    <x v="1"/>
    <x v="325"/>
    <x v="0"/>
    <x v="5"/>
    <x v="325"/>
    <n v="47.12"/>
    <n v="8"/>
    <n v="0"/>
    <n v="20.732800000000001"/>
  </r>
  <r>
    <x v="4611"/>
    <s v="CA-2016-109407"/>
    <d v="2016-01-24T00:00:00"/>
    <n v="2016"/>
    <s v="Januari"/>
    <n v="24"/>
    <x v="0"/>
    <x v="428"/>
    <x v="428"/>
    <x v="1"/>
    <s v="United States"/>
    <s v="Gulfport"/>
    <s v="Mississippi"/>
    <n v="39503"/>
    <x v="0"/>
    <x v="460"/>
    <x v="1"/>
    <x v="8"/>
    <x v="461"/>
    <n v="31.36"/>
    <n v="4"/>
    <n v="0"/>
    <n v="15.68"/>
  </r>
  <r>
    <x v="4612"/>
    <s v="US-2017-165953"/>
    <d v="2016-12-31T00:00:00"/>
    <n v="2016"/>
    <s v="Desember"/>
    <n v="31"/>
    <x v="1"/>
    <x v="212"/>
    <x v="212"/>
    <x v="0"/>
    <s v="United States"/>
    <s v="Jacksonville"/>
    <s v="Florida"/>
    <n v="32216"/>
    <x v="0"/>
    <x v="397"/>
    <x v="1"/>
    <x v="6"/>
    <x v="398"/>
    <n v="47.616"/>
    <n v="3"/>
    <n v="0.2"/>
    <n v="3.571200000000001"/>
  </r>
  <r>
    <x v="4613"/>
    <s v="US-2017-165953"/>
    <d v="2016-12-31T00:00:00"/>
    <n v="2016"/>
    <s v="Desember"/>
    <n v="31"/>
    <x v="1"/>
    <x v="212"/>
    <x v="212"/>
    <x v="0"/>
    <s v="United States"/>
    <s v="Jacksonville"/>
    <s v="Florida"/>
    <n v="32216"/>
    <x v="0"/>
    <x v="707"/>
    <x v="1"/>
    <x v="10"/>
    <x v="706"/>
    <n v="23.480000000000004"/>
    <n v="5"/>
    <n v="0.2"/>
    <n v="8.218"/>
  </r>
  <r>
    <x v="4614"/>
    <s v="CA-2016-144540"/>
    <d v="2016-09-05T00:00:00"/>
    <n v="2016"/>
    <s v="September"/>
    <n v="5"/>
    <x v="1"/>
    <x v="689"/>
    <x v="689"/>
    <x v="2"/>
    <s v="United States"/>
    <s v="Houston"/>
    <s v="Texas"/>
    <n v="77070"/>
    <x v="2"/>
    <x v="549"/>
    <x v="1"/>
    <x v="9"/>
    <x v="549"/>
    <n v="62.789999999999992"/>
    <n v="3"/>
    <n v="0.8"/>
    <n v="-166.39350000000002"/>
  </r>
  <r>
    <x v="4615"/>
    <s v="CA-2016-144540"/>
    <d v="2016-09-05T00:00:00"/>
    <n v="2016"/>
    <s v="September"/>
    <n v="5"/>
    <x v="1"/>
    <x v="689"/>
    <x v="689"/>
    <x v="2"/>
    <s v="United States"/>
    <s v="Houston"/>
    <s v="Texas"/>
    <n v="77070"/>
    <x v="2"/>
    <x v="1432"/>
    <x v="1"/>
    <x v="13"/>
    <x v="1420"/>
    <n v="28.44"/>
    <n v="9"/>
    <n v="0.2"/>
    <n v="4.2659999999999973"/>
  </r>
  <r>
    <x v="4616"/>
    <s v="CA-2015-159863"/>
    <d v="2015-09-04T00:00:00"/>
    <n v="2015"/>
    <s v="September"/>
    <n v="4"/>
    <x v="0"/>
    <x v="103"/>
    <x v="103"/>
    <x v="1"/>
    <s v="United States"/>
    <s v="Houston"/>
    <s v="Texas"/>
    <n v="77095"/>
    <x v="2"/>
    <x v="201"/>
    <x v="2"/>
    <x v="11"/>
    <x v="202"/>
    <n v="134.376"/>
    <n v="3"/>
    <n v="0.2"/>
    <n v="6.7188000000000088"/>
  </r>
  <r>
    <x v="4617"/>
    <s v="CA-2015-117800"/>
    <d v="2015-09-21T00:00:00"/>
    <n v="2015"/>
    <s v="September"/>
    <n v="21"/>
    <x v="1"/>
    <x v="274"/>
    <x v="274"/>
    <x v="2"/>
    <s v="United States"/>
    <s v="Everett"/>
    <s v="Massachusetts"/>
    <n v="2149"/>
    <x v="3"/>
    <x v="1538"/>
    <x v="2"/>
    <x v="7"/>
    <x v="1526"/>
    <n v="589.9"/>
    <n v="2"/>
    <n v="0"/>
    <n v="147.47500000000002"/>
  </r>
  <r>
    <x v="4618"/>
    <s v="CA-2015-117800"/>
    <d v="2015-09-21T00:00:00"/>
    <n v="2015"/>
    <s v="September"/>
    <n v="21"/>
    <x v="1"/>
    <x v="274"/>
    <x v="274"/>
    <x v="2"/>
    <s v="United States"/>
    <s v="Everett"/>
    <s v="Massachusetts"/>
    <n v="2149"/>
    <x v="3"/>
    <x v="323"/>
    <x v="0"/>
    <x v="1"/>
    <x v="323"/>
    <n v="542.93999999999994"/>
    <n v="3"/>
    <n v="0"/>
    <n v="141.1644"/>
  </r>
  <r>
    <x v="4619"/>
    <s v="CA-2017-145219"/>
    <d v="2017-12-24T00:00:00"/>
    <n v="2017"/>
    <s v="Desember"/>
    <n v="24"/>
    <x v="2"/>
    <x v="84"/>
    <x v="84"/>
    <x v="2"/>
    <s v="United States"/>
    <s v="Los Angeles"/>
    <s v="California"/>
    <n v="90049"/>
    <x v="1"/>
    <x v="306"/>
    <x v="2"/>
    <x v="16"/>
    <x v="306"/>
    <n v="2879.9520000000002"/>
    <n v="6"/>
    <n v="0.2"/>
    <n v="1007.9831999999999"/>
  </r>
  <r>
    <x v="4620"/>
    <s v="CA-2017-145219"/>
    <d v="2017-12-24T00:00:00"/>
    <n v="2017"/>
    <s v="Desember"/>
    <n v="24"/>
    <x v="2"/>
    <x v="84"/>
    <x v="84"/>
    <x v="2"/>
    <s v="United States"/>
    <s v="Los Angeles"/>
    <s v="California"/>
    <n v="90049"/>
    <x v="1"/>
    <x v="443"/>
    <x v="1"/>
    <x v="8"/>
    <x v="443"/>
    <n v="90.480000000000018"/>
    <n v="3"/>
    <n v="0.2"/>
    <n v="33.93"/>
  </r>
  <r>
    <x v="4621"/>
    <s v="CA-2015-161214"/>
    <d v="2015-10-05T00:00:00"/>
    <n v="2015"/>
    <s v="Oktober"/>
    <n v="5"/>
    <x v="0"/>
    <x v="245"/>
    <x v="245"/>
    <x v="1"/>
    <s v="United States"/>
    <s v="Wilmington"/>
    <s v="Delaware"/>
    <n v="19805"/>
    <x v="3"/>
    <x v="177"/>
    <x v="1"/>
    <x v="4"/>
    <x v="178"/>
    <n v="77.55"/>
    <n v="5"/>
    <n v="0"/>
    <n v="21.714000000000002"/>
  </r>
  <r>
    <x v="4622"/>
    <s v="CA-2017-147228"/>
    <d v="2017-09-09T00:00:00"/>
    <n v="2017"/>
    <s v="September"/>
    <n v="9"/>
    <x v="1"/>
    <x v="2"/>
    <x v="2"/>
    <x v="0"/>
    <s v="United States"/>
    <s v="Columbia"/>
    <s v="Tennessee"/>
    <n v="38401"/>
    <x v="0"/>
    <x v="327"/>
    <x v="1"/>
    <x v="14"/>
    <x v="327"/>
    <n v="8.8320000000000007"/>
    <n v="3"/>
    <n v="0.2"/>
    <n v="-1.9872000000000005"/>
  </r>
  <r>
    <x v="4623"/>
    <s v="CA-2017-147228"/>
    <d v="2017-09-09T00:00:00"/>
    <n v="2017"/>
    <s v="September"/>
    <n v="9"/>
    <x v="1"/>
    <x v="2"/>
    <x v="2"/>
    <x v="0"/>
    <s v="United States"/>
    <s v="Columbia"/>
    <s v="Tennessee"/>
    <n v="38401"/>
    <x v="0"/>
    <x v="447"/>
    <x v="1"/>
    <x v="10"/>
    <x v="1228"/>
    <n v="177.536"/>
    <n v="4"/>
    <n v="0.2"/>
    <n v="62.137599999999992"/>
  </r>
  <r>
    <x v="4624"/>
    <s v="CA-2017-147228"/>
    <d v="2017-09-09T00:00:00"/>
    <n v="2017"/>
    <s v="September"/>
    <n v="9"/>
    <x v="1"/>
    <x v="2"/>
    <x v="2"/>
    <x v="0"/>
    <s v="United States"/>
    <s v="Columbia"/>
    <s v="Tennessee"/>
    <n v="38401"/>
    <x v="0"/>
    <x v="765"/>
    <x v="1"/>
    <x v="4"/>
    <x v="764"/>
    <n v="258.48"/>
    <n v="2"/>
    <n v="0.2"/>
    <n v="-3.2309999999999945"/>
  </r>
  <r>
    <x v="4625"/>
    <s v="CA-2017-147228"/>
    <d v="2017-09-09T00:00:00"/>
    <n v="2017"/>
    <s v="September"/>
    <n v="9"/>
    <x v="1"/>
    <x v="2"/>
    <x v="2"/>
    <x v="0"/>
    <s v="United States"/>
    <s v="Columbia"/>
    <s v="Tennessee"/>
    <n v="38401"/>
    <x v="0"/>
    <x v="325"/>
    <x v="0"/>
    <x v="5"/>
    <x v="325"/>
    <n v="14.135999999999999"/>
    <n v="3"/>
    <n v="0.2"/>
    <n v="4.240800000000001"/>
  </r>
  <r>
    <x v="4626"/>
    <s v="CA-2016-101336"/>
    <d v="2016-11-13T00:00:00"/>
    <n v="2016"/>
    <s v="November"/>
    <n v="13"/>
    <x v="1"/>
    <x v="316"/>
    <x v="316"/>
    <x v="1"/>
    <s v="United States"/>
    <s v="New York City"/>
    <s v="New York"/>
    <n v="10011"/>
    <x v="3"/>
    <x v="170"/>
    <x v="1"/>
    <x v="4"/>
    <x v="171"/>
    <n v="77.55"/>
    <n v="5"/>
    <n v="0"/>
    <n v="20.163000000000004"/>
  </r>
  <r>
    <x v="4627"/>
    <s v="CA-2016-101336"/>
    <d v="2016-11-13T00:00:00"/>
    <n v="2016"/>
    <s v="November"/>
    <n v="13"/>
    <x v="1"/>
    <x v="316"/>
    <x v="316"/>
    <x v="1"/>
    <s v="United States"/>
    <s v="New York City"/>
    <s v="New York"/>
    <n v="10011"/>
    <x v="3"/>
    <x v="253"/>
    <x v="1"/>
    <x v="4"/>
    <x v="254"/>
    <n v="24.88"/>
    <n v="2"/>
    <n v="0"/>
    <n v="6.9664000000000001"/>
  </r>
  <r>
    <x v="4628"/>
    <s v="CA-2016-101336"/>
    <d v="2016-11-13T00:00:00"/>
    <n v="2016"/>
    <s v="November"/>
    <n v="13"/>
    <x v="1"/>
    <x v="316"/>
    <x v="316"/>
    <x v="1"/>
    <s v="United States"/>
    <s v="New York City"/>
    <s v="New York"/>
    <n v="10011"/>
    <x v="3"/>
    <x v="1473"/>
    <x v="1"/>
    <x v="6"/>
    <x v="1460"/>
    <n v="140.75"/>
    <n v="5"/>
    <n v="0"/>
    <n v="39.410000000000011"/>
  </r>
  <r>
    <x v="4629"/>
    <s v="CA-2016-101336"/>
    <d v="2016-11-13T00:00:00"/>
    <n v="2016"/>
    <s v="November"/>
    <n v="13"/>
    <x v="1"/>
    <x v="316"/>
    <x v="316"/>
    <x v="1"/>
    <s v="United States"/>
    <s v="New York City"/>
    <s v="New York"/>
    <n v="10011"/>
    <x v="3"/>
    <x v="762"/>
    <x v="1"/>
    <x v="4"/>
    <x v="761"/>
    <n v="36.630000000000003"/>
    <n v="3"/>
    <n v="0"/>
    <n v="9.8901000000000039"/>
  </r>
  <r>
    <x v="4630"/>
    <s v="US-2015-126235"/>
    <d v="2015-10-15T00:00:00"/>
    <n v="2015"/>
    <s v="Oktober"/>
    <n v="15"/>
    <x v="3"/>
    <x v="315"/>
    <x v="315"/>
    <x v="0"/>
    <s v="United States"/>
    <s v="Mount Pleasant"/>
    <s v="Michigan"/>
    <n v="48858"/>
    <x v="2"/>
    <x v="1685"/>
    <x v="0"/>
    <x v="5"/>
    <x v="1673"/>
    <n v="17.14"/>
    <n v="2"/>
    <n v="0"/>
    <n v="6.1704000000000008"/>
  </r>
  <r>
    <x v="4631"/>
    <s v="CA-2017-168396"/>
    <d v="2017-08-03T00:00:00"/>
    <n v="2017"/>
    <s v="Agustus"/>
    <n v="3"/>
    <x v="0"/>
    <x v="232"/>
    <x v="232"/>
    <x v="0"/>
    <s v="United States"/>
    <s v="San Francisco"/>
    <s v="California"/>
    <n v="94122"/>
    <x v="1"/>
    <x v="488"/>
    <x v="1"/>
    <x v="2"/>
    <x v="488"/>
    <n v="51.75"/>
    <n v="5"/>
    <n v="0"/>
    <n v="24.84"/>
  </r>
  <r>
    <x v="4632"/>
    <s v="CA-2017-168396"/>
    <d v="2017-08-03T00:00:00"/>
    <n v="2017"/>
    <s v="Agustus"/>
    <n v="3"/>
    <x v="0"/>
    <x v="232"/>
    <x v="232"/>
    <x v="0"/>
    <s v="United States"/>
    <s v="San Francisco"/>
    <s v="California"/>
    <n v="94122"/>
    <x v="1"/>
    <x v="479"/>
    <x v="0"/>
    <x v="5"/>
    <x v="480"/>
    <n v="123.96000000000001"/>
    <n v="3"/>
    <n v="0"/>
    <n v="11.156400000000005"/>
  </r>
  <r>
    <x v="4633"/>
    <s v="CA-2015-130456"/>
    <d v="2015-08-21T00:00:00"/>
    <n v="2015"/>
    <s v="Agustus"/>
    <n v="21"/>
    <x v="1"/>
    <x v="103"/>
    <x v="103"/>
    <x v="1"/>
    <s v="United States"/>
    <s v="San Francisco"/>
    <s v="California"/>
    <n v="94122"/>
    <x v="1"/>
    <x v="1686"/>
    <x v="0"/>
    <x v="0"/>
    <x v="1674"/>
    <n v="586.39800000000002"/>
    <n v="6"/>
    <n v="0.15"/>
    <n v="34.493999999999971"/>
  </r>
  <r>
    <x v="4634"/>
    <s v="CA-2015-130456"/>
    <d v="2015-08-21T00:00:00"/>
    <n v="2015"/>
    <s v="Agustus"/>
    <n v="21"/>
    <x v="1"/>
    <x v="103"/>
    <x v="103"/>
    <x v="1"/>
    <s v="United States"/>
    <s v="San Francisco"/>
    <s v="California"/>
    <n v="94122"/>
    <x v="1"/>
    <x v="459"/>
    <x v="1"/>
    <x v="4"/>
    <x v="460"/>
    <n v="80.98"/>
    <n v="1"/>
    <n v="0"/>
    <n v="3.2391999999999967"/>
  </r>
  <r>
    <x v="4635"/>
    <s v="CA-2017-116288"/>
    <d v="2017-03-12T00:00:00"/>
    <n v="2017"/>
    <s v="Maret"/>
    <n v="12"/>
    <x v="1"/>
    <x v="510"/>
    <x v="510"/>
    <x v="1"/>
    <s v="United States"/>
    <s v="San Francisco"/>
    <s v="California"/>
    <n v="94122"/>
    <x v="1"/>
    <x v="459"/>
    <x v="1"/>
    <x v="4"/>
    <x v="460"/>
    <n v="242.94"/>
    <n v="3"/>
    <n v="0"/>
    <n v="9.7175999999999902"/>
  </r>
  <r>
    <x v="4636"/>
    <s v="CA-2017-168228"/>
    <d v="2017-04-27T00:00:00"/>
    <n v="2017"/>
    <s v="April"/>
    <n v="27"/>
    <x v="2"/>
    <x v="275"/>
    <x v="275"/>
    <x v="0"/>
    <s v="United States"/>
    <s v="Los Angeles"/>
    <s v="California"/>
    <n v="90045"/>
    <x v="1"/>
    <x v="290"/>
    <x v="1"/>
    <x v="6"/>
    <x v="290"/>
    <n v="123.92"/>
    <n v="4"/>
    <n v="0"/>
    <n v="33.458399999999997"/>
  </r>
  <r>
    <x v="4637"/>
    <s v="CA-2017-168228"/>
    <d v="2017-04-27T00:00:00"/>
    <n v="2017"/>
    <s v="April"/>
    <n v="27"/>
    <x v="2"/>
    <x v="275"/>
    <x v="275"/>
    <x v="0"/>
    <s v="United States"/>
    <s v="Los Angeles"/>
    <s v="California"/>
    <n v="90045"/>
    <x v="1"/>
    <x v="105"/>
    <x v="1"/>
    <x v="6"/>
    <x v="105"/>
    <n v="12.39"/>
    <n v="3"/>
    <n v="0"/>
    <n v="5.6993999999999998"/>
  </r>
  <r>
    <x v="4638"/>
    <s v="CA-2017-168228"/>
    <d v="2017-04-27T00:00:00"/>
    <n v="2017"/>
    <s v="April"/>
    <n v="27"/>
    <x v="2"/>
    <x v="275"/>
    <x v="275"/>
    <x v="0"/>
    <s v="United States"/>
    <s v="Los Angeles"/>
    <s v="California"/>
    <n v="90045"/>
    <x v="1"/>
    <x v="1559"/>
    <x v="1"/>
    <x v="6"/>
    <x v="1549"/>
    <n v="47.3"/>
    <n v="2"/>
    <n v="0"/>
    <n v="12.298000000000002"/>
  </r>
  <r>
    <x v="4639"/>
    <s v="CA-2016-102162"/>
    <d v="2016-09-11T00:00:00"/>
    <n v="2016"/>
    <s v="September"/>
    <n v="11"/>
    <x v="1"/>
    <x v="535"/>
    <x v="535"/>
    <x v="0"/>
    <s v="United States"/>
    <s v="Newport News"/>
    <s v="Virginia"/>
    <n v="23602"/>
    <x v="0"/>
    <x v="1687"/>
    <x v="2"/>
    <x v="16"/>
    <x v="1675"/>
    <n v="1599.92"/>
    <n v="8"/>
    <n v="0"/>
    <n v="751.9624"/>
  </r>
  <r>
    <x v="4640"/>
    <s v="CA-2016-102162"/>
    <d v="2016-09-11T00:00:00"/>
    <n v="2016"/>
    <s v="September"/>
    <n v="11"/>
    <x v="1"/>
    <x v="535"/>
    <x v="535"/>
    <x v="0"/>
    <s v="United States"/>
    <s v="Newport News"/>
    <s v="Virginia"/>
    <n v="23602"/>
    <x v="0"/>
    <x v="1475"/>
    <x v="1"/>
    <x v="12"/>
    <x v="1462"/>
    <n v="11.09"/>
    <n v="1"/>
    <n v="0"/>
    <n v="5.4340999999999999"/>
  </r>
  <r>
    <x v="4641"/>
    <s v="CA-2017-130141"/>
    <d v="2017-10-22T00:00:00"/>
    <n v="2017"/>
    <s v="Oktober"/>
    <n v="22"/>
    <x v="0"/>
    <x v="456"/>
    <x v="456"/>
    <x v="0"/>
    <s v="United States"/>
    <s v="Fort Collins"/>
    <s v="Colorado"/>
    <n v="80525"/>
    <x v="1"/>
    <x v="446"/>
    <x v="1"/>
    <x v="8"/>
    <x v="446"/>
    <n v="3.1680000000000006"/>
    <n v="4"/>
    <n v="0.7"/>
    <n v="-2.5343999999999998"/>
  </r>
  <r>
    <x v="4642"/>
    <s v="CA-2017-130141"/>
    <d v="2017-10-22T00:00:00"/>
    <n v="2017"/>
    <s v="Oktober"/>
    <n v="22"/>
    <x v="0"/>
    <x v="456"/>
    <x v="456"/>
    <x v="0"/>
    <s v="United States"/>
    <s v="Fort Collins"/>
    <s v="Colorado"/>
    <n v="80525"/>
    <x v="1"/>
    <x v="1688"/>
    <x v="0"/>
    <x v="1"/>
    <x v="1676"/>
    <n v="579.13599999999997"/>
    <n v="4"/>
    <n v="0.2"/>
    <n v="-28.95679999999993"/>
  </r>
  <r>
    <x v="4643"/>
    <s v="CA-2015-147501"/>
    <d v="2015-08-02T00:00:00"/>
    <n v="2015"/>
    <s v="Agustus"/>
    <n v="2"/>
    <x v="1"/>
    <x v="476"/>
    <x v="476"/>
    <x v="0"/>
    <s v="United States"/>
    <s v="Seattle"/>
    <s v="Washington"/>
    <n v="98105"/>
    <x v="1"/>
    <x v="1406"/>
    <x v="1"/>
    <x v="8"/>
    <x v="1393"/>
    <n v="6.3680000000000003"/>
    <n v="2"/>
    <n v="0.2"/>
    <n v="2.1492"/>
  </r>
  <r>
    <x v="4644"/>
    <s v="CA-2015-147501"/>
    <d v="2015-08-02T00:00:00"/>
    <n v="2015"/>
    <s v="Agustus"/>
    <n v="2"/>
    <x v="1"/>
    <x v="476"/>
    <x v="476"/>
    <x v="0"/>
    <s v="United States"/>
    <s v="Seattle"/>
    <s v="Washington"/>
    <n v="98105"/>
    <x v="1"/>
    <x v="1491"/>
    <x v="2"/>
    <x v="15"/>
    <x v="1478"/>
    <n v="558.4"/>
    <n v="2"/>
    <n v="0.2"/>
    <n v="41.880000000000024"/>
  </r>
  <r>
    <x v="4645"/>
    <s v="CA-2016-143910"/>
    <d v="2016-08-12T00:00:00"/>
    <n v="2016"/>
    <s v="Agustus"/>
    <n v="12"/>
    <x v="1"/>
    <x v="604"/>
    <x v="604"/>
    <x v="2"/>
    <s v="United States"/>
    <s v="New York City"/>
    <s v="New York"/>
    <n v="10011"/>
    <x v="3"/>
    <x v="405"/>
    <x v="0"/>
    <x v="1"/>
    <x v="406"/>
    <n v="145.76400000000001"/>
    <n v="2"/>
    <n v="0.1"/>
    <n v="-8.0980000000000167"/>
  </r>
  <r>
    <x v="4646"/>
    <s v="CA-2014-146885"/>
    <d v="2014-05-30T00:00:00"/>
    <n v="2014"/>
    <s v="Mei"/>
    <n v="30"/>
    <x v="1"/>
    <x v="225"/>
    <x v="225"/>
    <x v="1"/>
    <s v="United States"/>
    <s v="Richmond"/>
    <s v="Virginia"/>
    <n v="23223"/>
    <x v="0"/>
    <x v="702"/>
    <x v="1"/>
    <x v="10"/>
    <x v="702"/>
    <n v="13.620000000000001"/>
    <n v="3"/>
    <n v="0"/>
    <n v="6.1289999999999996"/>
  </r>
  <r>
    <x v="4647"/>
    <s v="CA-2016-139556"/>
    <d v="2016-04-26T00:00:00"/>
    <n v="2016"/>
    <s v="April"/>
    <n v="26"/>
    <x v="1"/>
    <x v="748"/>
    <x v="748"/>
    <x v="2"/>
    <s v="United States"/>
    <s v="New York City"/>
    <s v="New York"/>
    <n v="10009"/>
    <x v="3"/>
    <x v="1578"/>
    <x v="0"/>
    <x v="1"/>
    <x v="1569"/>
    <n v="434.64600000000002"/>
    <n v="3"/>
    <n v="0.1"/>
    <n v="62.782199999999975"/>
  </r>
  <r>
    <x v="4648"/>
    <s v="CA-2017-129357"/>
    <d v="2017-05-14T00:00:00"/>
    <n v="2017"/>
    <s v="Mei"/>
    <n v="14"/>
    <x v="1"/>
    <x v="10"/>
    <x v="10"/>
    <x v="1"/>
    <s v="United States"/>
    <s v="Seattle"/>
    <s v="Washington"/>
    <n v="98103"/>
    <x v="1"/>
    <x v="1689"/>
    <x v="1"/>
    <x v="10"/>
    <x v="1677"/>
    <n v="440.18999999999994"/>
    <n v="9"/>
    <n v="0"/>
    <n v="206.88929999999996"/>
  </r>
  <r>
    <x v="4649"/>
    <s v="CA-2017-129357"/>
    <d v="2017-05-14T00:00:00"/>
    <n v="2017"/>
    <s v="Mei"/>
    <n v="14"/>
    <x v="1"/>
    <x v="10"/>
    <x v="10"/>
    <x v="1"/>
    <s v="United States"/>
    <s v="Seattle"/>
    <s v="Washington"/>
    <n v="98103"/>
    <x v="1"/>
    <x v="505"/>
    <x v="1"/>
    <x v="14"/>
    <x v="505"/>
    <n v="64.400000000000006"/>
    <n v="5"/>
    <n v="0"/>
    <n v="1.9320000000000004"/>
  </r>
  <r>
    <x v="4650"/>
    <s v="CA-2017-150987"/>
    <d v="2017-04-08T00:00:00"/>
    <n v="2017"/>
    <s v="April"/>
    <n v="8"/>
    <x v="1"/>
    <x v="571"/>
    <x v="571"/>
    <x v="2"/>
    <s v="United States"/>
    <s v="San Francisco"/>
    <s v="California"/>
    <n v="94110"/>
    <x v="1"/>
    <x v="1184"/>
    <x v="1"/>
    <x v="10"/>
    <x v="1170"/>
    <n v="244.54999999999998"/>
    <n v="5"/>
    <n v="0"/>
    <n v="114.93849999999998"/>
  </r>
  <r>
    <x v="4651"/>
    <s v="CA-2017-150987"/>
    <d v="2017-04-08T00:00:00"/>
    <n v="2017"/>
    <s v="April"/>
    <n v="8"/>
    <x v="1"/>
    <x v="571"/>
    <x v="571"/>
    <x v="2"/>
    <s v="United States"/>
    <s v="San Francisco"/>
    <s v="California"/>
    <n v="94110"/>
    <x v="1"/>
    <x v="1438"/>
    <x v="1"/>
    <x v="10"/>
    <x v="1426"/>
    <n v="195.76"/>
    <n v="4"/>
    <n v="0"/>
    <n v="97.88"/>
  </r>
  <r>
    <x v="4652"/>
    <s v="CA-2017-132647"/>
    <d v="2017-02-17T00:00:00"/>
    <n v="2017"/>
    <s v="Februari"/>
    <n v="17"/>
    <x v="1"/>
    <x v="689"/>
    <x v="689"/>
    <x v="2"/>
    <s v="United States"/>
    <s v="Perth Amboy"/>
    <s v="New Jersey"/>
    <n v="8861"/>
    <x v="3"/>
    <x v="1017"/>
    <x v="1"/>
    <x v="10"/>
    <x v="1008"/>
    <n v="11.76"/>
    <n v="2"/>
    <n v="0"/>
    <n v="5.7623999999999995"/>
  </r>
  <r>
    <x v="4653"/>
    <s v="CA-2017-132647"/>
    <d v="2017-02-17T00:00:00"/>
    <n v="2017"/>
    <s v="Februari"/>
    <n v="17"/>
    <x v="1"/>
    <x v="689"/>
    <x v="689"/>
    <x v="2"/>
    <s v="United States"/>
    <s v="Perth Amboy"/>
    <s v="New Jersey"/>
    <n v="8861"/>
    <x v="3"/>
    <x v="1291"/>
    <x v="1"/>
    <x v="4"/>
    <x v="1277"/>
    <n v="166.45"/>
    <n v="5"/>
    <n v="0"/>
    <n v="39.947999999999993"/>
  </r>
  <r>
    <x v="4654"/>
    <s v="CA-2017-159107"/>
    <d v="2017-06-24T00:00:00"/>
    <n v="2017"/>
    <s v="Juni"/>
    <n v="24"/>
    <x v="0"/>
    <x v="409"/>
    <x v="409"/>
    <x v="0"/>
    <s v="United States"/>
    <s v="San Francisco"/>
    <s v="California"/>
    <n v="94110"/>
    <x v="1"/>
    <x v="1579"/>
    <x v="1"/>
    <x v="13"/>
    <x v="1570"/>
    <n v="2.88"/>
    <n v="1"/>
    <n v="0"/>
    <n v="1.3535999999999999"/>
  </r>
  <r>
    <x v="4655"/>
    <s v="CA-2014-160738"/>
    <d v="2014-05-05T00:00:00"/>
    <n v="2014"/>
    <s v="Mei"/>
    <n v="5"/>
    <x v="1"/>
    <x v="542"/>
    <x v="542"/>
    <x v="1"/>
    <s v="United States"/>
    <s v="Freeport"/>
    <s v="Illinois"/>
    <n v="61032"/>
    <x v="2"/>
    <x v="86"/>
    <x v="1"/>
    <x v="4"/>
    <x v="86"/>
    <n v="45.248000000000005"/>
    <n v="2"/>
    <n v="0.2"/>
    <n v="3.9591999999999992"/>
  </r>
  <r>
    <x v="4656"/>
    <s v="CA-2015-112130"/>
    <d v="2015-05-03T00:00:00"/>
    <n v="2015"/>
    <s v="Mei"/>
    <n v="3"/>
    <x v="1"/>
    <x v="647"/>
    <x v="647"/>
    <x v="0"/>
    <s v="United States"/>
    <s v="Philadelphia"/>
    <s v="Pennsylvania"/>
    <n v="19140"/>
    <x v="3"/>
    <x v="726"/>
    <x v="1"/>
    <x v="6"/>
    <x v="725"/>
    <n v="59.903999999999996"/>
    <n v="2"/>
    <n v="0.2"/>
    <n v="14.227200000000003"/>
  </r>
  <r>
    <x v="4657"/>
    <s v="CA-2015-112130"/>
    <d v="2015-05-03T00:00:00"/>
    <n v="2015"/>
    <s v="Mei"/>
    <n v="3"/>
    <x v="1"/>
    <x v="647"/>
    <x v="647"/>
    <x v="0"/>
    <s v="United States"/>
    <s v="Philadelphia"/>
    <s v="Pennsylvania"/>
    <n v="19140"/>
    <x v="3"/>
    <x v="667"/>
    <x v="1"/>
    <x v="9"/>
    <x v="667"/>
    <n v="23.696000000000002"/>
    <n v="2"/>
    <n v="0.2"/>
    <n v="6.5164"/>
  </r>
  <r>
    <x v="4658"/>
    <s v="CA-2015-112130"/>
    <d v="2015-05-03T00:00:00"/>
    <n v="2015"/>
    <s v="Mei"/>
    <n v="3"/>
    <x v="1"/>
    <x v="647"/>
    <x v="647"/>
    <x v="0"/>
    <s v="United States"/>
    <s v="Philadelphia"/>
    <s v="Pennsylvania"/>
    <n v="19140"/>
    <x v="3"/>
    <x v="388"/>
    <x v="1"/>
    <x v="10"/>
    <x v="389"/>
    <n v="7.9680000000000009"/>
    <n v="2"/>
    <n v="0.2"/>
    <n v="2.8884000000000007"/>
  </r>
  <r>
    <x v="4659"/>
    <s v="CA-2015-112130"/>
    <d v="2015-05-03T00:00:00"/>
    <n v="2015"/>
    <s v="Mei"/>
    <n v="3"/>
    <x v="1"/>
    <x v="647"/>
    <x v="647"/>
    <x v="0"/>
    <s v="United States"/>
    <s v="Philadelphia"/>
    <s v="Pennsylvania"/>
    <n v="19140"/>
    <x v="3"/>
    <x v="189"/>
    <x v="1"/>
    <x v="9"/>
    <x v="190"/>
    <n v="18.2"/>
    <n v="7"/>
    <n v="0.2"/>
    <n v="2.0474999999999994"/>
  </r>
  <r>
    <x v="4660"/>
    <s v="CA-2015-112130"/>
    <d v="2015-05-03T00:00:00"/>
    <n v="2015"/>
    <s v="Mei"/>
    <n v="3"/>
    <x v="1"/>
    <x v="647"/>
    <x v="647"/>
    <x v="0"/>
    <s v="United States"/>
    <s v="Philadelphia"/>
    <s v="Pennsylvania"/>
    <n v="19140"/>
    <x v="3"/>
    <x v="1690"/>
    <x v="2"/>
    <x v="11"/>
    <x v="1678"/>
    <n v="27.552000000000003"/>
    <n v="3"/>
    <n v="0.2"/>
    <n v="-0.3444000000000047"/>
  </r>
  <r>
    <x v="4661"/>
    <s v="CA-2015-112130"/>
    <d v="2015-05-03T00:00:00"/>
    <n v="2015"/>
    <s v="Mei"/>
    <n v="3"/>
    <x v="1"/>
    <x v="647"/>
    <x v="647"/>
    <x v="0"/>
    <s v="United States"/>
    <s v="Philadelphia"/>
    <s v="Pennsylvania"/>
    <n v="19140"/>
    <x v="3"/>
    <x v="228"/>
    <x v="0"/>
    <x v="1"/>
    <x v="229"/>
    <n v="844.11599999999987"/>
    <n v="6"/>
    <n v="0.3"/>
    <n v="-36.176400000000001"/>
  </r>
  <r>
    <x v="4662"/>
    <s v="CA-2015-112130"/>
    <d v="2015-05-03T00:00:00"/>
    <n v="2015"/>
    <s v="Mei"/>
    <n v="3"/>
    <x v="1"/>
    <x v="647"/>
    <x v="647"/>
    <x v="0"/>
    <s v="United States"/>
    <s v="Philadelphia"/>
    <s v="Pennsylvania"/>
    <n v="19140"/>
    <x v="3"/>
    <x v="911"/>
    <x v="1"/>
    <x v="4"/>
    <x v="903"/>
    <n v="76.75200000000001"/>
    <n v="3"/>
    <n v="0.2"/>
    <n v="-9.5940000000000012"/>
  </r>
  <r>
    <x v="4663"/>
    <s v="CA-2016-111409"/>
    <d v="2016-09-18T00:00:00"/>
    <n v="2016"/>
    <s v="September"/>
    <n v="18"/>
    <x v="1"/>
    <x v="138"/>
    <x v="138"/>
    <x v="0"/>
    <s v="United States"/>
    <s v="Jacksonville"/>
    <s v="Florida"/>
    <n v="32216"/>
    <x v="0"/>
    <x v="547"/>
    <x v="1"/>
    <x v="2"/>
    <x v="547"/>
    <n v="3"/>
    <n v="1"/>
    <n v="0.2"/>
    <n v="1.0499999999999998"/>
  </r>
  <r>
    <x v="4664"/>
    <s v="CA-2016-116232"/>
    <d v="2016-09-22T00:00:00"/>
    <n v="2016"/>
    <s v="September"/>
    <n v="22"/>
    <x v="1"/>
    <x v="549"/>
    <x v="549"/>
    <x v="0"/>
    <s v="United States"/>
    <s v="Pembroke Pines"/>
    <s v="Florida"/>
    <n v="33024"/>
    <x v="0"/>
    <x v="757"/>
    <x v="1"/>
    <x v="8"/>
    <x v="755"/>
    <n v="7.5060000000000002"/>
    <n v="9"/>
    <n v="0.7"/>
    <n v="-6.0047999999999977"/>
  </r>
  <r>
    <x v="4665"/>
    <s v="CA-2016-116232"/>
    <d v="2016-09-22T00:00:00"/>
    <n v="2016"/>
    <s v="September"/>
    <n v="22"/>
    <x v="1"/>
    <x v="549"/>
    <x v="549"/>
    <x v="0"/>
    <s v="United States"/>
    <s v="Pembroke Pines"/>
    <s v="Florida"/>
    <n v="33024"/>
    <x v="0"/>
    <x v="322"/>
    <x v="1"/>
    <x v="2"/>
    <x v="322"/>
    <n v="16.559999999999999"/>
    <n v="2"/>
    <n v="0.2"/>
    <n v="5.7960000000000003"/>
  </r>
  <r>
    <x v="4666"/>
    <s v="CA-2016-116547"/>
    <d v="2016-01-10T00:00:00"/>
    <n v="2016"/>
    <s v="Januari"/>
    <n v="10"/>
    <x v="1"/>
    <x v="10"/>
    <x v="10"/>
    <x v="1"/>
    <s v="United States"/>
    <s v="Seattle"/>
    <s v="Washington"/>
    <n v="98115"/>
    <x v="1"/>
    <x v="891"/>
    <x v="0"/>
    <x v="5"/>
    <x v="884"/>
    <n v="79.92"/>
    <n v="4"/>
    <n v="0"/>
    <n v="34.365600000000008"/>
  </r>
  <r>
    <x v="4667"/>
    <s v="CA-2016-116547"/>
    <d v="2016-01-10T00:00:00"/>
    <n v="2016"/>
    <s v="Januari"/>
    <n v="10"/>
    <x v="1"/>
    <x v="10"/>
    <x v="10"/>
    <x v="1"/>
    <s v="United States"/>
    <s v="Seattle"/>
    <s v="Washington"/>
    <n v="98115"/>
    <x v="1"/>
    <x v="343"/>
    <x v="2"/>
    <x v="11"/>
    <x v="343"/>
    <n v="69.98"/>
    <n v="2"/>
    <n v="0"/>
    <n v="13.296199999999999"/>
  </r>
  <r>
    <x v="4668"/>
    <s v="US-2017-133200"/>
    <d v="2017-05-06T00:00:00"/>
    <n v="2017"/>
    <s v="Mei"/>
    <n v="6"/>
    <x v="1"/>
    <x v="587"/>
    <x v="587"/>
    <x v="1"/>
    <s v="United States"/>
    <s v="Fort Worth"/>
    <s v="Texas"/>
    <n v="76106"/>
    <x v="2"/>
    <x v="555"/>
    <x v="1"/>
    <x v="8"/>
    <x v="554"/>
    <n v="11.059999999999999"/>
    <n v="10"/>
    <n v="0.8"/>
    <n v="-18.802"/>
  </r>
  <r>
    <x v="4669"/>
    <s v="US-2017-133200"/>
    <d v="2017-05-06T00:00:00"/>
    <n v="2017"/>
    <s v="Mei"/>
    <n v="6"/>
    <x v="1"/>
    <x v="587"/>
    <x v="587"/>
    <x v="1"/>
    <s v="United States"/>
    <s v="Fort Worth"/>
    <s v="Texas"/>
    <n v="76106"/>
    <x v="2"/>
    <x v="419"/>
    <x v="0"/>
    <x v="0"/>
    <x v="419"/>
    <n v="623.46479999999997"/>
    <n v="7"/>
    <n v="0.32"/>
    <n v="-119.19180000000006"/>
  </r>
  <r>
    <x v="4670"/>
    <s v="US-2017-133200"/>
    <d v="2017-05-06T00:00:00"/>
    <n v="2017"/>
    <s v="Mei"/>
    <n v="6"/>
    <x v="1"/>
    <x v="587"/>
    <x v="587"/>
    <x v="1"/>
    <s v="United States"/>
    <s v="Fort Worth"/>
    <s v="Texas"/>
    <n v="76106"/>
    <x v="2"/>
    <x v="1662"/>
    <x v="1"/>
    <x v="4"/>
    <x v="1650"/>
    <n v="772.68000000000006"/>
    <n v="5"/>
    <n v="0.2"/>
    <n v="-57.950999999999993"/>
  </r>
  <r>
    <x v="4671"/>
    <s v="CA-2016-133550"/>
    <d v="2016-07-31T00:00:00"/>
    <n v="2016"/>
    <s v="Juli"/>
    <n v="31"/>
    <x v="1"/>
    <x v="107"/>
    <x v="107"/>
    <x v="0"/>
    <s v="United States"/>
    <s v="Detroit"/>
    <s v="Michigan"/>
    <n v="48205"/>
    <x v="2"/>
    <x v="1152"/>
    <x v="1"/>
    <x v="9"/>
    <x v="1140"/>
    <n v="283.14000000000004"/>
    <n v="4"/>
    <n v="0.1"/>
    <n v="72.357999999999976"/>
  </r>
  <r>
    <x v="4672"/>
    <s v="CA-2016-133550"/>
    <d v="2016-07-31T00:00:00"/>
    <n v="2016"/>
    <s v="Juli"/>
    <n v="31"/>
    <x v="1"/>
    <x v="107"/>
    <x v="107"/>
    <x v="0"/>
    <s v="United States"/>
    <s v="Detroit"/>
    <s v="Michigan"/>
    <n v="48205"/>
    <x v="2"/>
    <x v="559"/>
    <x v="2"/>
    <x v="7"/>
    <x v="558"/>
    <n v="635.96"/>
    <n v="4"/>
    <n v="0"/>
    <n v="165.34960000000001"/>
  </r>
  <r>
    <x v="4673"/>
    <s v="CA-2016-133550"/>
    <d v="2016-07-31T00:00:00"/>
    <n v="2016"/>
    <s v="Juli"/>
    <n v="31"/>
    <x v="1"/>
    <x v="107"/>
    <x v="107"/>
    <x v="0"/>
    <s v="United States"/>
    <s v="Detroit"/>
    <s v="Michigan"/>
    <n v="48205"/>
    <x v="2"/>
    <x v="1270"/>
    <x v="2"/>
    <x v="7"/>
    <x v="1255"/>
    <n v="118.99"/>
    <n v="1"/>
    <n v="0"/>
    <n v="33.3172"/>
  </r>
  <r>
    <x v="4674"/>
    <s v="CA-2016-133550"/>
    <d v="2016-07-31T00:00:00"/>
    <n v="2016"/>
    <s v="Juli"/>
    <n v="31"/>
    <x v="1"/>
    <x v="107"/>
    <x v="107"/>
    <x v="0"/>
    <s v="United States"/>
    <s v="Detroit"/>
    <s v="Michigan"/>
    <n v="48205"/>
    <x v="2"/>
    <x v="269"/>
    <x v="0"/>
    <x v="5"/>
    <x v="269"/>
    <n v="272.94"/>
    <n v="3"/>
    <n v="0"/>
    <n v="30.023400000000009"/>
  </r>
  <r>
    <x v="4675"/>
    <s v="CA-2017-139416"/>
    <d v="2017-03-27T00:00:00"/>
    <n v="2017"/>
    <s v="Maret"/>
    <n v="27"/>
    <x v="0"/>
    <x v="8"/>
    <x v="8"/>
    <x v="0"/>
    <s v="United States"/>
    <s v="Philadelphia"/>
    <s v="Pennsylvania"/>
    <n v="19120"/>
    <x v="3"/>
    <x v="1441"/>
    <x v="0"/>
    <x v="5"/>
    <x v="1429"/>
    <n v="15.008000000000003"/>
    <n v="2"/>
    <n v="0.2"/>
    <n v="1.5007999999999999"/>
  </r>
  <r>
    <x v="4676"/>
    <s v="CA-2014-114510"/>
    <d v="2014-03-14T00:00:00"/>
    <n v="2014"/>
    <s v="Maret"/>
    <n v="14"/>
    <x v="1"/>
    <x v="639"/>
    <x v="639"/>
    <x v="0"/>
    <s v="United States"/>
    <s v="Logan"/>
    <s v="Utah"/>
    <n v="84321"/>
    <x v="1"/>
    <x v="1339"/>
    <x v="1"/>
    <x v="8"/>
    <x v="1324"/>
    <n v="33.088000000000001"/>
    <n v="4"/>
    <n v="0.2"/>
    <n v="11.167199999999999"/>
  </r>
  <r>
    <x v="4677"/>
    <s v="CA-2014-114510"/>
    <d v="2014-03-14T00:00:00"/>
    <n v="2014"/>
    <s v="Maret"/>
    <n v="14"/>
    <x v="1"/>
    <x v="639"/>
    <x v="639"/>
    <x v="0"/>
    <s v="United States"/>
    <s v="Logan"/>
    <s v="Utah"/>
    <n v="84321"/>
    <x v="1"/>
    <x v="459"/>
    <x v="1"/>
    <x v="4"/>
    <x v="460"/>
    <n v="80.98"/>
    <n v="1"/>
    <n v="0"/>
    <n v="3.2391999999999967"/>
  </r>
  <r>
    <x v="4678"/>
    <s v="CA-2014-114510"/>
    <d v="2014-03-14T00:00:00"/>
    <n v="2014"/>
    <s v="Maret"/>
    <n v="14"/>
    <x v="1"/>
    <x v="639"/>
    <x v="639"/>
    <x v="0"/>
    <s v="United States"/>
    <s v="Logan"/>
    <s v="Utah"/>
    <n v="84321"/>
    <x v="1"/>
    <x v="1691"/>
    <x v="2"/>
    <x v="11"/>
    <x v="1679"/>
    <n v="82.800000000000011"/>
    <n v="12"/>
    <n v="0"/>
    <n v="6.6239999999999952"/>
  </r>
  <r>
    <x v="4679"/>
    <s v="CA-2014-114510"/>
    <d v="2014-03-14T00:00:00"/>
    <n v="2014"/>
    <s v="Maret"/>
    <n v="14"/>
    <x v="1"/>
    <x v="639"/>
    <x v="639"/>
    <x v="0"/>
    <s v="United States"/>
    <s v="Logan"/>
    <s v="Utah"/>
    <n v="84321"/>
    <x v="1"/>
    <x v="683"/>
    <x v="1"/>
    <x v="4"/>
    <x v="683"/>
    <n v="21.36"/>
    <n v="2"/>
    <n v="0"/>
    <n v="5.7672000000000008"/>
  </r>
  <r>
    <x v="4680"/>
    <s v="CA-2014-114510"/>
    <d v="2014-03-14T00:00:00"/>
    <n v="2014"/>
    <s v="Maret"/>
    <n v="14"/>
    <x v="1"/>
    <x v="639"/>
    <x v="639"/>
    <x v="0"/>
    <s v="United States"/>
    <s v="Logan"/>
    <s v="Utah"/>
    <n v="84321"/>
    <x v="1"/>
    <x v="1561"/>
    <x v="1"/>
    <x v="8"/>
    <x v="1551"/>
    <n v="62.048000000000002"/>
    <n v="2"/>
    <n v="0.2"/>
    <n v="20.165599999999998"/>
  </r>
  <r>
    <x v="4681"/>
    <s v="CA-2016-169215"/>
    <d v="2016-07-14T00:00:00"/>
    <n v="2016"/>
    <s v="Juli"/>
    <n v="14"/>
    <x v="0"/>
    <x v="681"/>
    <x v="681"/>
    <x v="0"/>
    <s v="United States"/>
    <s v="Auburn"/>
    <s v="New York"/>
    <n v="13021"/>
    <x v="3"/>
    <x v="1321"/>
    <x v="1"/>
    <x v="13"/>
    <x v="1307"/>
    <n v="29.61"/>
    <n v="9"/>
    <n v="0"/>
    <n v="13.324499999999999"/>
  </r>
  <r>
    <x v="4682"/>
    <s v="CA-2016-127698"/>
    <d v="2016-12-01T00:00:00"/>
    <n v="2016"/>
    <s v="Desember"/>
    <n v="1"/>
    <x v="3"/>
    <x v="160"/>
    <x v="160"/>
    <x v="0"/>
    <s v="United States"/>
    <s v="Raleigh"/>
    <s v="North Carolina"/>
    <n v="27604"/>
    <x v="0"/>
    <x v="1211"/>
    <x v="2"/>
    <x v="7"/>
    <x v="1196"/>
    <n v="863.928"/>
    <n v="9"/>
    <n v="0.2"/>
    <n v="86.392799999999994"/>
  </r>
  <r>
    <x v="4683"/>
    <s v="CA-2016-159912"/>
    <d v="2016-08-29T00:00:00"/>
    <n v="2016"/>
    <s v="Agustus"/>
    <n v="29"/>
    <x v="1"/>
    <x v="334"/>
    <x v="334"/>
    <x v="1"/>
    <s v="United States"/>
    <s v="Philadelphia"/>
    <s v="Pennsylvania"/>
    <n v="19120"/>
    <x v="3"/>
    <x v="1529"/>
    <x v="0"/>
    <x v="3"/>
    <x v="1516"/>
    <n v="241.92"/>
    <n v="4"/>
    <n v="0.4"/>
    <n v="-56.448000000000008"/>
  </r>
  <r>
    <x v="4684"/>
    <s v="CA-2016-159912"/>
    <d v="2016-08-29T00:00:00"/>
    <n v="2016"/>
    <s v="Agustus"/>
    <n v="29"/>
    <x v="1"/>
    <x v="334"/>
    <x v="334"/>
    <x v="1"/>
    <s v="United States"/>
    <s v="Philadelphia"/>
    <s v="Pennsylvania"/>
    <n v="19120"/>
    <x v="3"/>
    <x v="1632"/>
    <x v="0"/>
    <x v="0"/>
    <x v="1622"/>
    <n v="163.88"/>
    <n v="4"/>
    <n v="0.5"/>
    <n v="-81.94"/>
  </r>
  <r>
    <x v="4685"/>
    <s v="CA-2016-159912"/>
    <d v="2016-08-29T00:00:00"/>
    <n v="2016"/>
    <s v="Agustus"/>
    <n v="29"/>
    <x v="1"/>
    <x v="334"/>
    <x v="334"/>
    <x v="1"/>
    <s v="United States"/>
    <s v="Philadelphia"/>
    <s v="Pennsylvania"/>
    <n v="19120"/>
    <x v="3"/>
    <x v="699"/>
    <x v="1"/>
    <x v="8"/>
    <x v="699"/>
    <n v="3.4860000000000002"/>
    <n v="2"/>
    <n v="0.7"/>
    <n v="-2.7887999999999993"/>
  </r>
  <r>
    <x v="4686"/>
    <s v="CA-2016-159912"/>
    <d v="2016-08-29T00:00:00"/>
    <n v="2016"/>
    <s v="Agustus"/>
    <n v="29"/>
    <x v="1"/>
    <x v="334"/>
    <x v="334"/>
    <x v="1"/>
    <s v="United States"/>
    <s v="Philadelphia"/>
    <s v="Pennsylvania"/>
    <n v="19120"/>
    <x v="3"/>
    <x v="969"/>
    <x v="1"/>
    <x v="13"/>
    <x v="962"/>
    <n v="10.584"/>
    <n v="7"/>
    <n v="0.2"/>
    <n v="-2.3813999999999993"/>
  </r>
  <r>
    <x v="4687"/>
    <s v="CA-2016-101987"/>
    <d v="2016-06-24T00:00:00"/>
    <n v="2016"/>
    <s v="Juni"/>
    <n v="24"/>
    <x v="1"/>
    <x v="332"/>
    <x v="332"/>
    <x v="0"/>
    <s v="United States"/>
    <s v="Richmond"/>
    <s v="Indiana"/>
    <n v="47374"/>
    <x v="2"/>
    <x v="1692"/>
    <x v="2"/>
    <x v="7"/>
    <x v="1680"/>
    <n v="440.91"/>
    <n v="9"/>
    <n v="0"/>
    <n v="123.45480000000005"/>
  </r>
  <r>
    <x v="4688"/>
    <s v="US-2017-154851"/>
    <d v="2017-03-30T00:00:00"/>
    <n v="2017"/>
    <s v="Maret"/>
    <n v="30"/>
    <x v="1"/>
    <x v="669"/>
    <x v="669"/>
    <x v="0"/>
    <s v="United States"/>
    <s v="Lancaster"/>
    <s v="Pennsylvania"/>
    <n v="17602"/>
    <x v="3"/>
    <x v="31"/>
    <x v="1"/>
    <x v="8"/>
    <x v="31"/>
    <n v="5.7150000000000016"/>
    <n v="5"/>
    <n v="0.7"/>
    <n v="-4.7625000000000011"/>
  </r>
  <r>
    <x v="4689"/>
    <s v="CA-2014-138681"/>
    <d v="2014-12-20T00:00:00"/>
    <n v="2014"/>
    <s v="Desember"/>
    <n v="20"/>
    <x v="2"/>
    <x v="564"/>
    <x v="564"/>
    <x v="0"/>
    <s v="United States"/>
    <s v="Tucson"/>
    <s v="Arizona"/>
    <n v="85705"/>
    <x v="1"/>
    <x v="1416"/>
    <x v="0"/>
    <x v="5"/>
    <x v="1403"/>
    <n v="51.967999999999996"/>
    <n v="2"/>
    <n v="0.2"/>
    <n v="10.393599999999998"/>
  </r>
  <r>
    <x v="4690"/>
    <s v="CA-2014-138681"/>
    <d v="2014-12-20T00:00:00"/>
    <n v="2014"/>
    <s v="Desember"/>
    <n v="20"/>
    <x v="2"/>
    <x v="564"/>
    <x v="564"/>
    <x v="0"/>
    <s v="United States"/>
    <s v="Tucson"/>
    <s v="Arizona"/>
    <n v="85705"/>
    <x v="1"/>
    <x v="246"/>
    <x v="2"/>
    <x v="11"/>
    <x v="247"/>
    <n v="71.975999999999999"/>
    <n v="3"/>
    <n v="0.2"/>
    <n v="21.592800000000011"/>
  </r>
  <r>
    <x v="4691"/>
    <s v="CA-2014-138681"/>
    <d v="2014-12-20T00:00:00"/>
    <n v="2014"/>
    <s v="Desember"/>
    <n v="20"/>
    <x v="2"/>
    <x v="564"/>
    <x v="564"/>
    <x v="0"/>
    <s v="United States"/>
    <s v="Tucson"/>
    <s v="Arizona"/>
    <n v="85705"/>
    <x v="1"/>
    <x v="211"/>
    <x v="0"/>
    <x v="1"/>
    <x v="212"/>
    <n v="242.35200000000003"/>
    <n v="3"/>
    <n v="0.2"/>
    <n v="-42.411600000000035"/>
  </r>
  <r>
    <x v="4692"/>
    <s v="CA-2014-138681"/>
    <d v="2014-12-20T00:00:00"/>
    <n v="2014"/>
    <s v="Desember"/>
    <n v="20"/>
    <x v="2"/>
    <x v="564"/>
    <x v="564"/>
    <x v="0"/>
    <s v="United States"/>
    <s v="Tucson"/>
    <s v="Arizona"/>
    <n v="85705"/>
    <x v="1"/>
    <x v="447"/>
    <x v="1"/>
    <x v="10"/>
    <x v="1228"/>
    <n v="221.92000000000002"/>
    <n v="5"/>
    <n v="0.2"/>
    <n v="77.671999999999983"/>
  </r>
  <r>
    <x v="4693"/>
    <s v="CA-2014-138681"/>
    <d v="2014-12-20T00:00:00"/>
    <n v="2014"/>
    <s v="Desember"/>
    <n v="20"/>
    <x v="2"/>
    <x v="564"/>
    <x v="564"/>
    <x v="0"/>
    <s v="United States"/>
    <s v="Tucson"/>
    <s v="Arizona"/>
    <n v="85705"/>
    <x v="1"/>
    <x v="1436"/>
    <x v="1"/>
    <x v="10"/>
    <x v="1424"/>
    <n v="8.4480000000000004"/>
    <n v="2"/>
    <n v="0.2"/>
    <n v="2.6399999999999997"/>
  </r>
  <r>
    <x v="4694"/>
    <s v="US-2015-138121"/>
    <d v="2015-12-17T00:00:00"/>
    <n v="2015"/>
    <s v="Desember"/>
    <n v="17"/>
    <x v="3"/>
    <x v="252"/>
    <x v="252"/>
    <x v="0"/>
    <s v="United States"/>
    <s v="Detroit"/>
    <s v="Michigan"/>
    <n v="48205"/>
    <x v="2"/>
    <x v="777"/>
    <x v="1"/>
    <x v="8"/>
    <x v="776"/>
    <n v="29.52"/>
    <n v="4"/>
    <n v="0"/>
    <n v="14.4648"/>
  </r>
  <r>
    <x v="4695"/>
    <s v="US-2015-138121"/>
    <d v="2015-12-17T00:00:00"/>
    <n v="2015"/>
    <s v="Desember"/>
    <n v="17"/>
    <x v="3"/>
    <x v="252"/>
    <x v="252"/>
    <x v="0"/>
    <s v="United States"/>
    <s v="Detroit"/>
    <s v="Michigan"/>
    <n v="48205"/>
    <x v="2"/>
    <x v="931"/>
    <x v="0"/>
    <x v="1"/>
    <x v="924"/>
    <n v="302.94"/>
    <n v="3"/>
    <n v="0"/>
    <n v="48.470400000000012"/>
  </r>
  <r>
    <x v="4696"/>
    <s v="US-2015-138121"/>
    <d v="2015-12-17T00:00:00"/>
    <n v="2015"/>
    <s v="Desember"/>
    <n v="17"/>
    <x v="3"/>
    <x v="252"/>
    <x v="252"/>
    <x v="0"/>
    <s v="United States"/>
    <s v="Detroit"/>
    <s v="Michigan"/>
    <n v="48205"/>
    <x v="2"/>
    <x v="1459"/>
    <x v="0"/>
    <x v="1"/>
    <x v="1445"/>
    <n v="142.36000000000001"/>
    <n v="2"/>
    <n v="0"/>
    <n v="38.437200000000004"/>
  </r>
  <r>
    <x v="4697"/>
    <s v="US-2015-138121"/>
    <d v="2015-12-17T00:00:00"/>
    <n v="2015"/>
    <s v="Desember"/>
    <n v="17"/>
    <x v="3"/>
    <x v="252"/>
    <x v="252"/>
    <x v="0"/>
    <s v="United States"/>
    <s v="Detroit"/>
    <s v="Michigan"/>
    <n v="48205"/>
    <x v="2"/>
    <x v="163"/>
    <x v="0"/>
    <x v="1"/>
    <x v="164"/>
    <n v="546.66"/>
    <n v="9"/>
    <n v="0"/>
    <n v="136.66500000000002"/>
  </r>
  <r>
    <x v="4698"/>
    <s v="US-2015-138121"/>
    <d v="2015-12-17T00:00:00"/>
    <n v="2015"/>
    <s v="Desember"/>
    <n v="17"/>
    <x v="3"/>
    <x v="252"/>
    <x v="252"/>
    <x v="0"/>
    <s v="United States"/>
    <s v="Detroit"/>
    <s v="Michigan"/>
    <n v="48205"/>
    <x v="2"/>
    <x v="1454"/>
    <x v="0"/>
    <x v="5"/>
    <x v="1440"/>
    <n v="212.13"/>
    <n v="3"/>
    <n v="0"/>
    <n v="14.849099999999979"/>
  </r>
  <r>
    <x v="4699"/>
    <s v="CA-2017-140298"/>
    <d v="2017-05-11T00:00:00"/>
    <n v="2017"/>
    <s v="Mei"/>
    <n v="11"/>
    <x v="1"/>
    <x v="451"/>
    <x v="451"/>
    <x v="2"/>
    <s v="United States"/>
    <s v="Austin"/>
    <s v="Texas"/>
    <n v="78745"/>
    <x v="2"/>
    <x v="1609"/>
    <x v="1"/>
    <x v="6"/>
    <x v="1600"/>
    <n v="5.2480000000000002"/>
    <n v="2"/>
    <n v="0.2"/>
    <n v="0.59039999999999915"/>
  </r>
  <r>
    <x v="4700"/>
    <s v="CA-2017-140298"/>
    <d v="2017-05-11T00:00:00"/>
    <n v="2017"/>
    <s v="Mei"/>
    <n v="11"/>
    <x v="1"/>
    <x v="451"/>
    <x v="451"/>
    <x v="2"/>
    <s v="United States"/>
    <s v="Austin"/>
    <s v="Texas"/>
    <n v="78745"/>
    <x v="2"/>
    <x v="243"/>
    <x v="1"/>
    <x v="4"/>
    <x v="244"/>
    <n v="74.415999999999997"/>
    <n v="2"/>
    <n v="0.2"/>
    <n v="-14.883200000000002"/>
  </r>
  <r>
    <x v="4701"/>
    <s v="CA-2017-140298"/>
    <d v="2017-05-11T00:00:00"/>
    <n v="2017"/>
    <s v="Mei"/>
    <n v="11"/>
    <x v="1"/>
    <x v="451"/>
    <x v="451"/>
    <x v="2"/>
    <s v="United States"/>
    <s v="Austin"/>
    <s v="Texas"/>
    <n v="78745"/>
    <x v="2"/>
    <x v="630"/>
    <x v="1"/>
    <x v="10"/>
    <x v="630"/>
    <n v="6.8480000000000008"/>
    <n v="2"/>
    <n v="0.2"/>
    <n v="2.1399999999999992"/>
  </r>
  <r>
    <x v="4702"/>
    <s v="CA-2017-140298"/>
    <d v="2017-05-11T00:00:00"/>
    <n v="2017"/>
    <s v="Mei"/>
    <n v="11"/>
    <x v="1"/>
    <x v="451"/>
    <x v="451"/>
    <x v="2"/>
    <s v="United States"/>
    <s v="Austin"/>
    <s v="Texas"/>
    <n v="78745"/>
    <x v="2"/>
    <x v="296"/>
    <x v="0"/>
    <x v="5"/>
    <x v="296"/>
    <n v="7.9959999999999996"/>
    <n v="1"/>
    <n v="0.6"/>
    <n v="-6.9964999999999993"/>
  </r>
  <r>
    <x v="4703"/>
    <s v="CA-2016-166240"/>
    <d v="2016-06-24T00:00:00"/>
    <n v="2016"/>
    <s v="Juni"/>
    <n v="24"/>
    <x v="1"/>
    <x v="704"/>
    <x v="704"/>
    <x v="1"/>
    <s v="United States"/>
    <s v="Houston"/>
    <s v="Texas"/>
    <n v="77095"/>
    <x v="2"/>
    <x v="1112"/>
    <x v="1"/>
    <x v="9"/>
    <x v="1101"/>
    <n v="8.711999999999998"/>
    <n v="2"/>
    <n v="0.8"/>
    <n v="-19.602000000000007"/>
  </r>
  <r>
    <x v="4704"/>
    <s v="CA-2016-158435"/>
    <d v="2016-05-17T00:00:00"/>
    <n v="2016"/>
    <s v="Mei"/>
    <n v="17"/>
    <x v="2"/>
    <x v="151"/>
    <x v="151"/>
    <x v="0"/>
    <s v="United States"/>
    <s v="Waterbury"/>
    <s v="Connecticut"/>
    <n v="6708"/>
    <x v="3"/>
    <x v="660"/>
    <x v="1"/>
    <x v="14"/>
    <x v="660"/>
    <n v="65.17"/>
    <n v="7"/>
    <n v="0"/>
    <n v="18.899299999999997"/>
  </r>
  <r>
    <x v="4705"/>
    <s v="CA-2016-158435"/>
    <d v="2016-05-17T00:00:00"/>
    <n v="2016"/>
    <s v="Mei"/>
    <n v="17"/>
    <x v="2"/>
    <x v="151"/>
    <x v="151"/>
    <x v="0"/>
    <s v="United States"/>
    <s v="Waterbury"/>
    <s v="Connecticut"/>
    <n v="6708"/>
    <x v="3"/>
    <x v="148"/>
    <x v="1"/>
    <x v="2"/>
    <x v="149"/>
    <n v="14.62"/>
    <n v="2"/>
    <n v="0"/>
    <n v="6.8713999999999995"/>
  </r>
  <r>
    <x v="4706"/>
    <s v="CA-2016-158435"/>
    <d v="2016-05-17T00:00:00"/>
    <n v="2016"/>
    <s v="Mei"/>
    <n v="17"/>
    <x v="2"/>
    <x v="151"/>
    <x v="151"/>
    <x v="0"/>
    <s v="United States"/>
    <s v="Waterbury"/>
    <s v="Connecticut"/>
    <n v="6708"/>
    <x v="3"/>
    <x v="784"/>
    <x v="0"/>
    <x v="5"/>
    <x v="783"/>
    <n v="173.24"/>
    <n v="4"/>
    <n v="0"/>
    <n v="17.323999999999984"/>
  </r>
  <r>
    <x v="4707"/>
    <s v="CA-2017-138149"/>
    <d v="2017-06-29T00:00:00"/>
    <n v="2017"/>
    <s v="Juni"/>
    <n v="29"/>
    <x v="2"/>
    <x v="576"/>
    <x v="576"/>
    <x v="0"/>
    <s v="United States"/>
    <s v="Los Angeles"/>
    <s v="California"/>
    <n v="90049"/>
    <x v="1"/>
    <x v="1188"/>
    <x v="1"/>
    <x v="8"/>
    <x v="1174"/>
    <n v="895.92"/>
    <n v="5"/>
    <n v="0.2"/>
    <n v="302.37299999999993"/>
  </r>
  <r>
    <x v="4708"/>
    <s v="CA-2017-138149"/>
    <d v="2017-06-29T00:00:00"/>
    <n v="2017"/>
    <s v="Juni"/>
    <n v="29"/>
    <x v="2"/>
    <x v="576"/>
    <x v="576"/>
    <x v="0"/>
    <s v="United States"/>
    <s v="Los Angeles"/>
    <s v="California"/>
    <n v="90049"/>
    <x v="1"/>
    <x v="123"/>
    <x v="1"/>
    <x v="4"/>
    <x v="123"/>
    <n v="130.71"/>
    <n v="3"/>
    <n v="0"/>
    <n v="39.212999999999994"/>
  </r>
  <r>
    <x v="4709"/>
    <s v="CA-2017-138149"/>
    <d v="2017-06-29T00:00:00"/>
    <n v="2017"/>
    <s v="Juni"/>
    <n v="29"/>
    <x v="2"/>
    <x v="576"/>
    <x v="576"/>
    <x v="0"/>
    <s v="United States"/>
    <s v="Los Angeles"/>
    <s v="California"/>
    <n v="90049"/>
    <x v="1"/>
    <x v="809"/>
    <x v="1"/>
    <x v="6"/>
    <x v="807"/>
    <n v="11.68"/>
    <n v="2"/>
    <n v="0"/>
    <n v="3.0367999999999995"/>
  </r>
  <r>
    <x v="4710"/>
    <s v="CA-2017-138149"/>
    <d v="2017-06-29T00:00:00"/>
    <n v="2017"/>
    <s v="Juni"/>
    <n v="29"/>
    <x v="2"/>
    <x v="576"/>
    <x v="576"/>
    <x v="0"/>
    <s v="United States"/>
    <s v="Los Angeles"/>
    <s v="California"/>
    <n v="90049"/>
    <x v="1"/>
    <x v="1196"/>
    <x v="2"/>
    <x v="11"/>
    <x v="1181"/>
    <n v="62.31"/>
    <n v="3"/>
    <n v="0"/>
    <n v="22.4316"/>
  </r>
  <r>
    <x v="4711"/>
    <s v="CA-2014-112403"/>
    <d v="2014-03-31T00:00:00"/>
    <n v="2014"/>
    <s v="Maret"/>
    <n v="31"/>
    <x v="3"/>
    <x v="123"/>
    <x v="123"/>
    <x v="0"/>
    <s v="United States"/>
    <s v="Philadelphia"/>
    <s v="Pennsylvania"/>
    <n v="19120"/>
    <x v="3"/>
    <x v="798"/>
    <x v="1"/>
    <x v="8"/>
    <x v="796"/>
    <n v="0.85200000000000009"/>
    <n v="1"/>
    <n v="0.7"/>
    <n v="-0.59639999999999982"/>
  </r>
  <r>
    <x v="4712"/>
    <s v="CA-2014-108273"/>
    <d v="2014-12-16T00:00:00"/>
    <n v="2014"/>
    <s v="Desember"/>
    <n v="16"/>
    <x v="1"/>
    <x v="719"/>
    <x v="719"/>
    <x v="0"/>
    <s v="United States"/>
    <s v="Huntsville"/>
    <s v="Texas"/>
    <n v="77340"/>
    <x v="2"/>
    <x v="815"/>
    <x v="1"/>
    <x v="10"/>
    <x v="811"/>
    <n v="36.288000000000011"/>
    <n v="7"/>
    <n v="0.2"/>
    <n v="12.700800000000001"/>
  </r>
  <r>
    <x v="4713"/>
    <s v="CA-2014-108273"/>
    <d v="2014-12-16T00:00:00"/>
    <n v="2014"/>
    <s v="Desember"/>
    <n v="16"/>
    <x v="1"/>
    <x v="719"/>
    <x v="719"/>
    <x v="0"/>
    <s v="United States"/>
    <s v="Huntsville"/>
    <s v="Texas"/>
    <n v="77340"/>
    <x v="2"/>
    <x v="1454"/>
    <x v="0"/>
    <x v="5"/>
    <x v="1440"/>
    <n v="56.567999999999998"/>
    <n v="2"/>
    <n v="0.6"/>
    <n v="-74.952600000000004"/>
  </r>
  <r>
    <x v="4714"/>
    <s v="CA-2017-121643"/>
    <d v="2017-05-18T00:00:00"/>
    <n v="2017"/>
    <s v="Mei"/>
    <n v="18"/>
    <x v="2"/>
    <x v="455"/>
    <x v="455"/>
    <x v="0"/>
    <s v="United States"/>
    <s v="Portland"/>
    <s v="Oregon"/>
    <n v="97206"/>
    <x v="1"/>
    <x v="883"/>
    <x v="2"/>
    <x v="7"/>
    <x v="1480"/>
    <n v="344.70400000000001"/>
    <n v="2"/>
    <n v="0.2"/>
    <n v="38.779199999999989"/>
  </r>
  <r>
    <x v="4715"/>
    <s v="US-2015-122910"/>
    <d v="2015-05-12T00:00:00"/>
    <n v="2015"/>
    <s v="Mei"/>
    <n v="12"/>
    <x v="1"/>
    <x v="398"/>
    <x v="398"/>
    <x v="0"/>
    <s v="United States"/>
    <s v="Louisville"/>
    <s v="Colorado"/>
    <n v="80027"/>
    <x v="1"/>
    <x v="1066"/>
    <x v="2"/>
    <x v="7"/>
    <x v="1055"/>
    <n v="201.584"/>
    <n v="2"/>
    <n v="0.2"/>
    <n v="20.158400000000015"/>
  </r>
  <r>
    <x v="4716"/>
    <s v="CA-2017-143126"/>
    <d v="2017-12-03T00:00:00"/>
    <n v="2017"/>
    <s v="Desember"/>
    <n v="3"/>
    <x v="0"/>
    <x v="475"/>
    <x v="475"/>
    <x v="2"/>
    <s v="United States"/>
    <s v="Seattle"/>
    <s v="Washington"/>
    <n v="98115"/>
    <x v="1"/>
    <x v="971"/>
    <x v="0"/>
    <x v="3"/>
    <x v="965"/>
    <n v="521.96"/>
    <n v="2"/>
    <n v="0"/>
    <n v="88.733199999999954"/>
  </r>
  <r>
    <x v="4717"/>
    <s v="CA-2015-129042"/>
    <d v="2015-12-12T00:00:00"/>
    <n v="2015"/>
    <s v="Desember"/>
    <n v="12"/>
    <x v="1"/>
    <x v="75"/>
    <x v="75"/>
    <x v="0"/>
    <s v="United States"/>
    <s v="Baltimore"/>
    <s v="Maryland"/>
    <n v="21215"/>
    <x v="3"/>
    <x v="448"/>
    <x v="1"/>
    <x v="6"/>
    <x v="448"/>
    <n v="8.2200000000000006"/>
    <n v="3"/>
    <n v="0"/>
    <n v="2.2194000000000007"/>
  </r>
  <r>
    <x v="4718"/>
    <s v="CA-2015-109736"/>
    <d v="2015-10-10T00:00:00"/>
    <n v="2015"/>
    <s v="Oktober"/>
    <n v="10"/>
    <x v="2"/>
    <x v="249"/>
    <x v="249"/>
    <x v="1"/>
    <s v="United States"/>
    <s v="San Francisco"/>
    <s v="California"/>
    <n v="94109"/>
    <x v="1"/>
    <x v="511"/>
    <x v="1"/>
    <x v="10"/>
    <x v="511"/>
    <n v="45.36"/>
    <n v="7"/>
    <n v="0"/>
    <n v="21.772800000000004"/>
  </r>
  <r>
    <x v="4719"/>
    <s v="CA-2015-142601"/>
    <d v="2015-04-18T00:00:00"/>
    <n v="2015"/>
    <s v="April"/>
    <n v="18"/>
    <x v="0"/>
    <x v="368"/>
    <x v="368"/>
    <x v="2"/>
    <s v="United States"/>
    <s v="Los Angeles"/>
    <s v="California"/>
    <n v="90004"/>
    <x v="1"/>
    <x v="273"/>
    <x v="1"/>
    <x v="4"/>
    <x v="273"/>
    <n v="947.17000000000007"/>
    <n v="7"/>
    <n v="0"/>
    <n v="9.4717000000000837"/>
  </r>
  <r>
    <x v="4720"/>
    <s v="CA-2015-142601"/>
    <d v="2015-04-18T00:00:00"/>
    <n v="2015"/>
    <s v="April"/>
    <n v="18"/>
    <x v="0"/>
    <x v="368"/>
    <x v="368"/>
    <x v="2"/>
    <s v="United States"/>
    <s v="Los Angeles"/>
    <s v="California"/>
    <n v="90004"/>
    <x v="1"/>
    <x v="1693"/>
    <x v="1"/>
    <x v="10"/>
    <x v="1681"/>
    <n v="61.96"/>
    <n v="2"/>
    <n v="0"/>
    <n v="27.881999999999998"/>
  </r>
  <r>
    <x v="4721"/>
    <s v="CA-2014-106229"/>
    <d v="2014-06-07T00:00:00"/>
    <n v="2014"/>
    <s v="Juni"/>
    <n v="7"/>
    <x v="0"/>
    <x v="749"/>
    <x v="749"/>
    <x v="0"/>
    <s v="United States"/>
    <s v="Aurora"/>
    <s v="Illinois"/>
    <n v="60505"/>
    <x v="2"/>
    <x v="363"/>
    <x v="0"/>
    <x v="3"/>
    <x v="363"/>
    <n v="268.935"/>
    <n v="3"/>
    <n v="0.5"/>
    <n v="-209.76929999999999"/>
  </r>
  <r>
    <x v="4722"/>
    <s v="US-2017-135230"/>
    <d v="2017-09-01T00:00:00"/>
    <n v="2017"/>
    <s v="September"/>
    <n v="1"/>
    <x v="1"/>
    <x v="278"/>
    <x v="278"/>
    <x v="2"/>
    <s v="United States"/>
    <s v="Seattle"/>
    <s v="Washington"/>
    <n v="98103"/>
    <x v="1"/>
    <x v="773"/>
    <x v="1"/>
    <x v="6"/>
    <x v="772"/>
    <n v="7.58"/>
    <n v="1"/>
    <n v="0"/>
    <n v="2.9561999999999999"/>
  </r>
  <r>
    <x v="4723"/>
    <s v="CA-2016-159653"/>
    <d v="2016-05-22T00:00:00"/>
    <n v="2016"/>
    <s v="Mei"/>
    <n v="22"/>
    <x v="3"/>
    <x v="223"/>
    <x v="223"/>
    <x v="0"/>
    <s v="United States"/>
    <s v="Athens"/>
    <s v="Georgia"/>
    <n v="30605"/>
    <x v="0"/>
    <x v="522"/>
    <x v="1"/>
    <x v="2"/>
    <x v="522"/>
    <n v="14.73"/>
    <n v="3"/>
    <n v="0"/>
    <n v="7.2176999999999998"/>
  </r>
  <r>
    <x v="4724"/>
    <s v="CA-2016-131968"/>
    <d v="2016-11-11T00:00:00"/>
    <n v="2016"/>
    <s v="November"/>
    <n v="11"/>
    <x v="1"/>
    <x v="697"/>
    <x v="697"/>
    <x v="2"/>
    <s v="United States"/>
    <s v="Apopka"/>
    <s v="Florida"/>
    <n v="32712"/>
    <x v="0"/>
    <x v="91"/>
    <x v="1"/>
    <x v="8"/>
    <x v="91"/>
    <n v="9.8880000000000017"/>
    <n v="2"/>
    <n v="0.7"/>
    <n v="-6.921599999999998"/>
  </r>
  <r>
    <x v="4725"/>
    <s v="CA-2016-131968"/>
    <d v="2016-11-11T00:00:00"/>
    <n v="2016"/>
    <s v="November"/>
    <n v="11"/>
    <x v="1"/>
    <x v="697"/>
    <x v="697"/>
    <x v="2"/>
    <s v="United States"/>
    <s v="Apopka"/>
    <s v="Florida"/>
    <n v="32712"/>
    <x v="0"/>
    <x v="137"/>
    <x v="1"/>
    <x v="9"/>
    <x v="138"/>
    <n v="671.5440000000001"/>
    <n v="3"/>
    <n v="0.2"/>
    <n v="50.36579999999995"/>
  </r>
  <r>
    <x v="4726"/>
    <s v="CA-2014-119151"/>
    <d v="2014-11-25T00:00:00"/>
    <n v="2014"/>
    <s v="November"/>
    <n v="25"/>
    <x v="0"/>
    <x v="486"/>
    <x v="486"/>
    <x v="2"/>
    <s v="United States"/>
    <s v="New York City"/>
    <s v="New York"/>
    <n v="10009"/>
    <x v="3"/>
    <x v="1362"/>
    <x v="1"/>
    <x v="4"/>
    <x v="1348"/>
    <n v="1117.92"/>
    <n v="4"/>
    <n v="0"/>
    <n v="55.895999999999958"/>
  </r>
  <r>
    <x v="4727"/>
    <s v="CA-2014-119151"/>
    <d v="2014-11-25T00:00:00"/>
    <n v="2014"/>
    <s v="November"/>
    <n v="25"/>
    <x v="0"/>
    <x v="486"/>
    <x v="486"/>
    <x v="2"/>
    <s v="United States"/>
    <s v="New York City"/>
    <s v="New York"/>
    <n v="10009"/>
    <x v="3"/>
    <x v="1121"/>
    <x v="0"/>
    <x v="0"/>
    <x v="1109"/>
    <n v="275.952"/>
    <n v="3"/>
    <n v="0.2"/>
    <n v="-37.943400000000025"/>
  </r>
  <r>
    <x v="4728"/>
    <s v="CA-2014-123323"/>
    <d v="2014-11-07T00:00:00"/>
    <n v="2014"/>
    <s v="November"/>
    <n v="7"/>
    <x v="1"/>
    <x v="23"/>
    <x v="23"/>
    <x v="0"/>
    <s v="United States"/>
    <s v="San Francisco"/>
    <s v="California"/>
    <n v="94110"/>
    <x v="1"/>
    <x v="715"/>
    <x v="1"/>
    <x v="8"/>
    <x v="714"/>
    <n v="123.14399999999999"/>
    <n v="7"/>
    <n v="0.2"/>
    <n v="46.178999999999988"/>
  </r>
  <r>
    <x v="4729"/>
    <s v="CA-2016-124681"/>
    <d v="2016-07-18T00:00:00"/>
    <n v="2016"/>
    <s v="Juli"/>
    <n v="18"/>
    <x v="0"/>
    <x v="603"/>
    <x v="603"/>
    <x v="0"/>
    <s v="United States"/>
    <s v="Dallas"/>
    <s v="Texas"/>
    <n v="75217"/>
    <x v="2"/>
    <x v="1694"/>
    <x v="2"/>
    <x v="11"/>
    <x v="1682"/>
    <n v="15.576000000000001"/>
    <n v="3"/>
    <n v="0.2"/>
    <n v="3.3098999999999998"/>
  </r>
  <r>
    <x v="4730"/>
    <s v="US-2015-103996"/>
    <d v="2015-03-29T00:00:00"/>
    <n v="2015"/>
    <s v="Maret"/>
    <n v="29"/>
    <x v="0"/>
    <x v="579"/>
    <x v="579"/>
    <x v="0"/>
    <s v="United States"/>
    <s v="San Diego"/>
    <s v="California"/>
    <n v="92105"/>
    <x v="1"/>
    <x v="129"/>
    <x v="1"/>
    <x v="10"/>
    <x v="130"/>
    <n v="212.64"/>
    <n v="6"/>
    <n v="0"/>
    <n v="99.940799999999982"/>
  </r>
  <r>
    <x v="4731"/>
    <s v="US-2015-103996"/>
    <d v="2015-03-29T00:00:00"/>
    <n v="2015"/>
    <s v="Maret"/>
    <n v="29"/>
    <x v="0"/>
    <x v="579"/>
    <x v="579"/>
    <x v="0"/>
    <s v="United States"/>
    <s v="San Diego"/>
    <s v="California"/>
    <n v="92105"/>
    <x v="1"/>
    <x v="1128"/>
    <x v="1"/>
    <x v="10"/>
    <x v="1116"/>
    <n v="9.870000000000001"/>
    <n v="3"/>
    <n v="0"/>
    <n v="4.5401999999999996"/>
  </r>
  <r>
    <x v="4732"/>
    <s v="US-2015-103996"/>
    <d v="2015-03-29T00:00:00"/>
    <n v="2015"/>
    <s v="Maret"/>
    <n v="29"/>
    <x v="0"/>
    <x v="579"/>
    <x v="579"/>
    <x v="0"/>
    <s v="United States"/>
    <s v="San Diego"/>
    <s v="California"/>
    <n v="92105"/>
    <x v="1"/>
    <x v="936"/>
    <x v="2"/>
    <x v="11"/>
    <x v="929"/>
    <n v="53.25"/>
    <n v="3"/>
    <n v="0"/>
    <n v="20.767499999999998"/>
  </r>
  <r>
    <x v="4733"/>
    <s v="US-2015-103996"/>
    <d v="2015-03-29T00:00:00"/>
    <n v="2015"/>
    <s v="Maret"/>
    <n v="29"/>
    <x v="0"/>
    <x v="579"/>
    <x v="579"/>
    <x v="0"/>
    <s v="United States"/>
    <s v="San Diego"/>
    <s v="California"/>
    <n v="92105"/>
    <x v="1"/>
    <x v="1494"/>
    <x v="0"/>
    <x v="5"/>
    <x v="1482"/>
    <n v="19.919999999999998"/>
    <n v="3"/>
    <n v="0"/>
    <n v="9.5615999999999985"/>
  </r>
  <r>
    <x v="4734"/>
    <s v="CA-2016-120530"/>
    <d v="2016-04-07T00:00:00"/>
    <n v="2016"/>
    <s v="April"/>
    <n v="7"/>
    <x v="1"/>
    <x v="114"/>
    <x v="114"/>
    <x v="1"/>
    <s v="United States"/>
    <s v="New York City"/>
    <s v="New York"/>
    <n v="10035"/>
    <x v="3"/>
    <x v="1"/>
    <x v="0"/>
    <x v="1"/>
    <x v="1"/>
    <n v="658.74599999999998"/>
    <n v="3"/>
    <n v="0.1"/>
    <n v="146.38799999999998"/>
  </r>
  <r>
    <x v="4735"/>
    <s v="CA-2015-155054"/>
    <d v="2015-06-13T00:00:00"/>
    <n v="2015"/>
    <s v="Juni"/>
    <n v="13"/>
    <x v="1"/>
    <x v="390"/>
    <x v="390"/>
    <x v="2"/>
    <s v="United States"/>
    <s v="Lewiston"/>
    <s v="Maine"/>
    <n v="4240"/>
    <x v="3"/>
    <x v="925"/>
    <x v="1"/>
    <x v="8"/>
    <x v="917"/>
    <n v="8.26"/>
    <n v="2"/>
    <n v="0"/>
    <n v="3.8822000000000001"/>
  </r>
  <r>
    <x v="4736"/>
    <s v="CA-2015-155054"/>
    <d v="2015-06-13T00:00:00"/>
    <n v="2015"/>
    <s v="Juni"/>
    <n v="13"/>
    <x v="1"/>
    <x v="390"/>
    <x v="390"/>
    <x v="2"/>
    <s v="United States"/>
    <s v="Lewiston"/>
    <s v="Maine"/>
    <n v="4240"/>
    <x v="3"/>
    <x v="528"/>
    <x v="1"/>
    <x v="8"/>
    <x v="528"/>
    <n v="29.84"/>
    <n v="2"/>
    <n v="0"/>
    <n v="13.427999999999997"/>
  </r>
  <r>
    <x v="4737"/>
    <s v="CA-2015-155054"/>
    <d v="2015-06-13T00:00:00"/>
    <n v="2015"/>
    <s v="Juni"/>
    <n v="13"/>
    <x v="1"/>
    <x v="390"/>
    <x v="390"/>
    <x v="2"/>
    <s v="United States"/>
    <s v="Lewiston"/>
    <s v="Maine"/>
    <n v="4240"/>
    <x v="3"/>
    <x v="151"/>
    <x v="2"/>
    <x v="11"/>
    <x v="152"/>
    <n v="67.98"/>
    <n v="2"/>
    <n v="0"/>
    <n v="14.955599999999997"/>
  </r>
  <r>
    <x v="4738"/>
    <s v="CA-2015-105725"/>
    <d v="2015-02-18T00:00:00"/>
    <n v="2015"/>
    <s v="Februari"/>
    <n v="18"/>
    <x v="1"/>
    <x v="150"/>
    <x v="150"/>
    <x v="0"/>
    <s v="United States"/>
    <s v="Long Beach"/>
    <s v="California"/>
    <n v="90805"/>
    <x v="1"/>
    <x v="580"/>
    <x v="1"/>
    <x v="2"/>
    <x v="580"/>
    <n v="61.06"/>
    <n v="2"/>
    <n v="0"/>
    <n v="28.087600000000002"/>
  </r>
  <r>
    <x v="4739"/>
    <s v="CA-2015-105725"/>
    <d v="2015-02-18T00:00:00"/>
    <n v="2015"/>
    <s v="Februari"/>
    <n v="18"/>
    <x v="1"/>
    <x v="150"/>
    <x v="150"/>
    <x v="0"/>
    <s v="United States"/>
    <s v="Long Beach"/>
    <s v="California"/>
    <n v="90805"/>
    <x v="1"/>
    <x v="972"/>
    <x v="0"/>
    <x v="3"/>
    <x v="966"/>
    <n v="35.544000000000004"/>
    <n v="1"/>
    <n v="0.2"/>
    <n v="-0.88860000000000205"/>
  </r>
  <r>
    <x v="4740"/>
    <s v="CA-2017-164364"/>
    <d v="2017-11-12T00:00:00"/>
    <n v="2017"/>
    <s v="November"/>
    <n v="12"/>
    <x v="1"/>
    <x v="394"/>
    <x v="394"/>
    <x v="0"/>
    <s v="United States"/>
    <s v="Seattle"/>
    <s v="Washington"/>
    <n v="98115"/>
    <x v="1"/>
    <x v="690"/>
    <x v="1"/>
    <x v="2"/>
    <x v="690"/>
    <n v="9.9600000000000009"/>
    <n v="2"/>
    <n v="0"/>
    <n v="4.5815999999999999"/>
  </r>
  <r>
    <x v="4741"/>
    <s v="CA-2017-164364"/>
    <d v="2017-11-12T00:00:00"/>
    <n v="2017"/>
    <s v="November"/>
    <n v="12"/>
    <x v="1"/>
    <x v="394"/>
    <x v="394"/>
    <x v="0"/>
    <s v="United States"/>
    <s v="Seattle"/>
    <s v="Washington"/>
    <n v="98115"/>
    <x v="1"/>
    <x v="1320"/>
    <x v="1"/>
    <x v="6"/>
    <x v="1306"/>
    <n v="9.2099999999999991"/>
    <n v="3"/>
    <n v="0"/>
    <n v="2.3025000000000002"/>
  </r>
  <r>
    <x v="4742"/>
    <s v="CA-2017-164364"/>
    <d v="2017-11-12T00:00:00"/>
    <n v="2017"/>
    <s v="November"/>
    <n v="12"/>
    <x v="1"/>
    <x v="394"/>
    <x v="394"/>
    <x v="0"/>
    <s v="United States"/>
    <s v="Seattle"/>
    <s v="Washington"/>
    <n v="98115"/>
    <x v="1"/>
    <x v="660"/>
    <x v="1"/>
    <x v="14"/>
    <x v="660"/>
    <n v="27.93"/>
    <n v="3"/>
    <n v="0"/>
    <n v="8.0996999999999986"/>
  </r>
  <r>
    <x v="4743"/>
    <s v="CA-2017-168123"/>
    <d v="2017-03-05T00:00:00"/>
    <n v="2017"/>
    <s v="Maret"/>
    <n v="5"/>
    <x v="3"/>
    <x v="148"/>
    <x v="148"/>
    <x v="0"/>
    <s v="United States"/>
    <s v="Rochester"/>
    <s v="Minnesota"/>
    <n v="55901"/>
    <x v="2"/>
    <x v="1432"/>
    <x v="1"/>
    <x v="13"/>
    <x v="1420"/>
    <n v="7.9"/>
    <n v="2"/>
    <n v="0"/>
    <n v="2.5279999999999996"/>
  </r>
  <r>
    <x v="4744"/>
    <s v="CA-2017-168123"/>
    <d v="2017-03-05T00:00:00"/>
    <n v="2017"/>
    <s v="Maret"/>
    <n v="5"/>
    <x v="3"/>
    <x v="148"/>
    <x v="148"/>
    <x v="0"/>
    <s v="United States"/>
    <s v="Rochester"/>
    <s v="Minnesota"/>
    <n v="55901"/>
    <x v="2"/>
    <x v="1125"/>
    <x v="1"/>
    <x v="4"/>
    <x v="1113"/>
    <n v="221.16"/>
    <n v="4"/>
    <n v="0"/>
    <n v="57.501599999999996"/>
  </r>
  <r>
    <x v="4745"/>
    <s v="CA-2017-168123"/>
    <d v="2017-03-05T00:00:00"/>
    <n v="2017"/>
    <s v="Maret"/>
    <n v="5"/>
    <x v="3"/>
    <x v="148"/>
    <x v="148"/>
    <x v="0"/>
    <s v="United States"/>
    <s v="Rochester"/>
    <s v="Minnesota"/>
    <n v="55901"/>
    <x v="2"/>
    <x v="669"/>
    <x v="1"/>
    <x v="8"/>
    <x v="669"/>
    <n v="127.96"/>
    <n v="2"/>
    <n v="0"/>
    <n v="62.700400000000002"/>
  </r>
  <r>
    <x v="4746"/>
    <s v="CA-2017-168123"/>
    <d v="2017-03-05T00:00:00"/>
    <n v="2017"/>
    <s v="Maret"/>
    <n v="5"/>
    <x v="3"/>
    <x v="148"/>
    <x v="148"/>
    <x v="0"/>
    <s v="United States"/>
    <s v="Rochester"/>
    <s v="Minnesota"/>
    <n v="55901"/>
    <x v="2"/>
    <x v="799"/>
    <x v="1"/>
    <x v="8"/>
    <x v="797"/>
    <n v="18.690000000000001"/>
    <n v="3"/>
    <n v="0"/>
    <n v="9.158100000000001"/>
  </r>
  <r>
    <x v="4747"/>
    <s v="CA-2016-120005"/>
    <d v="2016-03-03T00:00:00"/>
    <n v="2016"/>
    <s v="Maret"/>
    <n v="3"/>
    <x v="3"/>
    <x v="378"/>
    <x v="378"/>
    <x v="1"/>
    <s v="United States"/>
    <s v="San Francisco"/>
    <s v="California"/>
    <n v="94110"/>
    <x v="1"/>
    <x v="1566"/>
    <x v="1"/>
    <x v="14"/>
    <x v="1557"/>
    <n v="25.349999999999998"/>
    <n v="3"/>
    <n v="0"/>
    <n v="7.6049999999999978"/>
  </r>
  <r>
    <x v="4748"/>
    <s v="CA-2016-120005"/>
    <d v="2016-03-03T00:00:00"/>
    <n v="2016"/>
    <s v="Maret"/>
    <n v="3"/>
    <x v="3"/>
    <x v="378"/>
    <x v="378"/>
    <x v="1"/>
    <s v="United States"/>
    <s v="San Francisco"/>
    <s v="California"/>
    <n v="94110"/>
    <x v="1"/>
    <x v="1530"/>
    <x v="0"/>
    <x v="5"/>
    <x v="1517"/>
    <n v="35.28"/>
    <n v="3"/>
    <n v="0"/>
    <n v="11.995199999999997"/>
  </r>
  <r>
    <x v="4749"/>
    <s v="CA-2016-123526"/>
    <d v="2016-12-24T00:00:00"/>
    <n v="2016"/>
    <s v="Desember"/>
    <n v="24"/>
    <x v="2"/>
    <x v="296"/>
    <x v="296"/>
    <x v="1"/>
    <s v="United States"/>
    <s v="Seattle"/>
    <s v="Washington"/>
    <n v="98103"/>
    <x v="1"/>
    <x v="481"/>
    <x v="1"/>
    <x v="10"/>
    <x v="482"/>
    <n v="33.4"/>
    <n v="5"/>
    <n v="0"/>
    <n v="16.032"/>
  </r>
  <r>
    <x v="4750"/>
    <s v="CA-2016-127649"/>
    <d v="2016-10-07T00:00:00"/>
    <n v="2016"/>
    <s v="Oktober"/>
    <n v="7"/>
    <x v="2"/>
    <x v="393"/>
    <x v="393"/>
    <x v="1"/>
    <s v="United States"/>
    <s v="Spokane"/>
    <s v="Washington"/>
    <n v="99207"/>
    <x v="1"/>
    <x v="1491"/>
    <x v="2"/>
    <x v="15"/>
    <x v="1478"/>
    <n v="837.59999999999991"/>
    <n v="3"/>
    <n v="0.2"/>
    <n v="62.82000000000005"/>
  </r>
  <r>
    <x v="4751"/>
    <s v="CA-2016-159989"/>
    <d v="2016-12-09T00:00:00"/>
    <n v="2016"/>
    <s v="Desember"/>
    <n v="9"/>
    <x v="1"/>
    <x v="12"/>
    <x v="12"/>
    <x v="0"/>
    <s v="United States"/>
    <s v="Franklin"/>
    <s v="Tennessee"/>
    <n v="37064"/>
    <x v="0"/>
    <x v="1049"/>
    <x v="2"/>
    <x v="7"/>
    <x v="1038"/>
    <n v="40.68"/>
    <n v="3"/>
    <n v="0.2"/>
    <n v="-9.153000000000004"/>
  </r>
  <r>
    <x v="4752"/>
    <s v="CA-2017-103499"/>
    <d v="2017-11-20T00:00:00"/>
    <n v="2017"/>
    <s v="November"/>
    <n v="20"/>
    <x v="1"/>
    <x v="301"/>
    <x v="301"/>
    <x v="0"/>
    <s v="United States"/>
    <s v="Jackson"/>
    <s v="Tennessee"/>
    <n v="38301"/>
    <x v="0"/>
    <x v="541"/>
    <x v="0"/>
    <x v="1"/>
    <x v="541"/>
    <n v="209.56799999999998"/>
    <n v="2"/>
    <n v="0.2"/>
    <n v="-23.576400000000007"/>
  </r>
  <r>
    <x v="4753"/>
    <s v="US-2015-167220"/>
    <d v="2015-12-12T00:00:00"/>
    <n v="2015"/>
    <s v="Desember"/>
    <n v="12"/>
    <x v="1"/>
    <x v="102"/>
    <x v="102"/>
    <x v="0"/>
    <s v="United States"/>
    <s v="Austin"/>
    <s v="Texas"/>
    <n v="78745"/>
    <x v="2"/>
    <x v="1695"/>
    <x v="2"/>
    <x v="11"/>
    <x v="1683"/>
    <n v="22.368000000000002"/>
    <n v="4"/>
    <n v="0.2"/>
    <n v="6.4308000000000014"/>
  </r>
  <r>
    <x v="4754"/>
    <s v="CA-2017-126354"/>
    <d v="2017-02-03T00:00:00"/>
    <n v="2017"/>
    <s v="Februari"/>
    <n v="3"/>
    <x v="1"/>
    <x v="618"/>
    <x v="618"/>
    <x v="0"/>
    <s v="United States"/>
    <s v="Pembroke Pines"/>
    <s v="Florida"/>
    <n v="33024"/>
    <x v="0"/>
    <x v="625"/>
    <x v="1"/>
    <x v="8"/>
    <x v="625"/>
    <n v="3.8820000000000006"/>
    <n v="2"/>
    <n v="0.7"/>
    <n v="-2.5880000000000001"/>
  </r>
  <r>
    <x v="4755"/>
    <s v="CA-2017-126354"/>
    <d v="2017-02-03T00:00:00"/>
    <n v="2017"/>
    <s v="Februari"/>
    <n v="3"/>
    <x v="1"/>
    <x v="618"/>
    <x v="618"/>
    <x v="0"/>
    <s v="United States"/>
    <s v="Pembroke Pines"/>
    <s v="Florida"/>
    <n v="33024"/>
    <x v="0"/>
    <x v="1696"/>
    <x v="1"/>
    <x v="10"/>
    <x v="1684"/>
    <n v="115.29600000000001"/>
    <n v="3"/>
    <n v="0.2"/>
    <n v="40.353599999999986"/>
  </r>
  <r>
    <x v="4756"/>
    <s v="CA-2017-169817"/>
    <d v="2017-09-21T00:00:00"/>
    <n v="2017"/>
    <s v="September"/>
    <n v="21"/>
    <x v="1"/>
    <x v="12"/>
    <x v="12"/>
    <x v="0"/>
    <s v="United States"/>
    <s v="Philadelphia"/>
    <s v="Pennsylvania"/>
    <n v="19143"/>
    <x v="3"/>
    <x v="1310"/>
    <x v="1"/>
    <x v="8"/>
    <x v="1296"/>
    <n v="1.9080000000000004"/>
    <n v="2"/>
    <n v="0.7"/>
    <n v="-1.5264000000000002"/>
  </r>
  <r>
    <x v="4757"/>
    <s v="US-2017-144582"/>
    <d v="2017-04-30T00:00:00"/>
    <n v="2017"/>
    <s v="April"/>
    <n v="30"/>
    <x v="1"/>
    <x v="679"/>
    <x v="679"/>
    <x v="2"/>
    <s v="United States"/>
    <s v="Danville"/>
    <s v="Illinois"/>
    <n v="61832"/>
    <x v="2"/>
    <x v="582"/>
    <x v="1"/>
    <x v="8"/>
    <x v="582"/>
    <n v="43.371999999999993"/>
    <n v="7"/>
    <n v="0.8"/>
    <n v="-69.395200000000031"/>
  </r>
  <r>
    <x v="4758"/>
    <s v="CA-2014-121573"/>
    <d v="2014-11-03T00:00:00"/>
    <n v="2014"/>
    <s v="November"/>
    <n v="3"/>
    <x v="1"/>
    <x v="611"/>
    <x v="611"/>
    <x v="0"/>
    <s v="United States"/>
    <s v="New York City"/>
    <s v="New York"/>
    <n v="10009"/>
    <x v="3"/>
    <x v="469"/>
    <x v="2"/>
    <x v="7"/>
    <x v="470"/>
    <n v="783.96"/>
    <n v="4"/>
    <n v="0"/>
    <n v="219.50880000000006"/>
  </r>
  <r>
    <x v="4759"/>
    <s v="CA-2014-121573"/>
    <d v="2014-11-03T00:00:00"/>
    <n v="2014"/>
    <s v="November"/>
    <n v="3"/>
    <x v="1"/>
    <x v="611"/>
    <x v="611"/>
    <x v="0"/>
    <s v="United States"/>
    <s v="New York City"/>
    <s v="New York"/>
    <n v="10009"/>
    <x v="3"/>
    <x v="997"/>
    <x v="1"/>
    <x v="8"/>
    <x v="989"/>
    <n v="48.896000000000001"/>
    <n v="2"/>
    <n v="0.2"/>
    <n v="18.335999999999999"/>
  </r>
  <r>
    <x v="4760"/>
    <s v="CA-2014-121573"/>
    <d v="2014-11-03T00:00:00"/>
    <n v="2014"/>
    <s v="November"/>
    <n v="3"/>
    <x v="1"/>
    <x v="611"/>
    <x v="611"/>
    <x v="0"/>
    <s v="United States"/>
    <s v="New York City"/>
    <s v="New York"/>
    <n v="10009"/>
    <x v="3"/>
    <x v="696"/>
    <x v="1"/>
    <x v="8"/>
    <x v="696"/>
    <n v="7.8560000000000008"/>
    <n v="2"/>
    <n v="0.2"/>
    <n v="2.8477999999999994"/>
  </r>
  <r>
    <x v="4761"/>
    <s v="CA-2016-117660"/>
    <d v="2016-12-30T00:00:00"/>
    <n v="2016"/>
    <s v="Desember"/>
    <n v="30"/>
    <x v="1"/>
    <x v="298"/>
    <x v="298"/>
    <x v="0"/>
    <s v="United States"/>
    <s v="Columbus"/>
    <s v="Ohio"/>
    <n v="43229"/>
    <x v="3"/>
    <x v="1647"/>
    <x v="1"/>
    <x v="2"/>
    <x v="1636"/>
    <n v="5.9039999999999999"/>
    <n v="2"/>
    <n v="0.2"/>
    <n v="1.9925999999999999"/>
  </r>
  <r>
    <x v="4762"/>
    <s v="CA-2016-117660"/>
    <d v="2016-12-30T00:00:00"/>
    <n v="2016"/>
    <s v="Desember"/>
    <n v="30"/>
    <x v="1"/>
    <x v="298"/>
    <x v="298"/>
    <x v="0"/>
    <s v="United States"/>
    <s v="Columbus"/>
    <s v="Ohio"/>
    <n v="43229"/>
    <x v="3"/>
    <x v="1257"/>
    <x v="1"/>
    <x v="14"/>
    <x v="1241"/>
    <n v="13.712000000000002"/>
    <n v="2"/>
    <n v="0.2"/>
    <n v="1.0284"/>
  </r>
  <r>
    <x v="4763"/>
    <s v="CA-2014-112851"/>
    <d v="2014-09-17T00:00:00"/>
    <n v="2014"/>
    <s v="September"/>
    <n v="17"/>
    <x v="1"/>
    <x v="749"/>
    <x v="749"/>
    <x v="0"/>
    <s v="United States"/>
    <s v="Chula Vista"/>
    <s v="California"/>
    <n v="91911"/>
    <x v="1"/>
    <x v="1697"/>
    <x v="1"/>
    <x v="12"/>
    <x v="1685"/>
    <n v="182.94"/>
    <n v="3"/>
    <n v="0"/>
    <n v="85.981799999999993"/>
  </r>
  <r>
    <x v="4764"/>
    <s v="CA-2017-123701"/>
    <d v="2017-11-24T00:00:00"/>
    <n v="2017"/>
    <s v="November"/>
    <n v="24"/>
    <x v="2"/>
    <x v="310"/>
    <x v="310"/>
    <x v="0"/>
    <s v="United States"/>
    <s v="San Francisco"/>
    <s v="California"/>
    <n v="94110"/>
    <x v="1"/>
    <x v="924"/>
    <x v="1"/>
    <x v="6"/>
    <x v="916"/>
    <n v="27.76"/>
    <n v="4"/>
    <n v="0"/>
    <n v="9.9936000000000007"/>
  </r>
  <r>
    <x v="4765"/>
    <s v="CA-2015-118227"/>
    <d v="2015-04-24T00:00:00"/>
    <n v="2015"/>
    <s v="April"/>
    <n v="24"/>
    <x v="1"/>
    <x v="489"/>
    <x v="489"/>
    <x v="2"/>
    <s v="United States"/>
    <s v="New York City"/>
    <s v="New York"/>
    <n v="10009"/>
    <x v="3"/>
    <x v="1062"/>
    <x v="1"/>
    <x v="6"/>
    <x v="1051"/>
    <n v="25.99"/>
    <n v="1"/>
    <n v="0"/>
    <n v="7.5370999999999988"/>
  </r>
  <r>
    <x v="4766"/>
    <s v="CA-2015-123155"/>
    <d v="2015-03-09T00:00:00"/>
    <n v="2015"/>
    <s v="Maret"/>
    <n v="9"/>
    <x v="2"/>
    <x v="374"/>
    <x v="374"/>
    <x v="1"/>
    <s v="United States"/>
    <s v="San Antonio"/>
    <s v="Texas"/>
    <n v="78207"/>
    <x v="2"/>
    <x v="721"/>
    <x v="2"/>
    <x v="11"/>
    <x v="720"/>
    <n v="113.52000000000001"/>
    <n v="5"/>
    <n v="0.2"/>
    <n v="29.798999999999999"/>
  </r>
  <r>
    <x v="4767"/>
    <s v="CA-2015-123155"/>
    <d v="2015-03-09T00:00:00"/>
    <n v="2015"/>
    <s v="Maret"/>
    <n v="9"/>
    <x v="2"/>
    <x v="374"/>
    <x v="374"/>
    <x v="1"/>
    <s v="United States"/>
    <s v="San Antonio"/>
    <s v="Texas"/>
    <n v="78207"/>
    <x v="2"/>
    <x v="1187"/>
    <x v="2"/>
    <x v="7"/>
    <x v="1173"/>
    <n v="359.88"/>
    <n v="3"/>
    <n v="0.2"/>
    <n v="22.492499999999993"/>
  </r>
  <r>
    <x v="4768"/>
    <s v="CA-2017-158883"/>
    <d v="2017-06-02T00:00:00"/>
    <n v="2017"/>
    <s v="Juni"/>
    <n v="2"/>
    <x v="3"/>
    <x v="750"/>
    <x v="750"/>
    <x v="0"/>
    <s v="United States"/>
    <s v="Jacksonville"/>
    <s v="North Carolina"/>
    <n v="28540"/>
    <x v="0"/>
    <x v="1588"/>
    <x v="1"/>
    <x v="10"/>
    <x v="1580"/>
    <n v="25.344000000000001"/>
    <n v="4"/>
    <n v="0.2"/>
    <n v="9.1871999999999989"/>
  </r>
  <r>
    <x v="4769"/>
    <s v="US-2016-114888"/>
    <d v="2016-09-19T00:00:00"/>
    <n v="2016"/>
    <s v="September"/>
    <n v="19"/>
    <x v="0"/>
    <x v="254"/>
    <x v="254"/>
    <x v="2"/>
    <s v="United States"/>
    <s v="San Francisco"/>
    <s v="California"/>
    <n v="94109"/>
    <x v="1"/>
    <x v="591"/>
    <x v="1"/>
    <x v="8"/>
    <x v="591"/>
    <n v="11.952000000000002"/>
    <n v="3"/>
    <n v="0.2"/>
    <n v="4.1832000000000003"/>
  </r>
  <r>
    <x v="4770"/>
    <s v="US-2016-114888"/>
    <d v="2016-09-19T00:00:00"/>
    <n v="2016"/>
    <s v="September"/>
    <n v="19"/>
    <x v="0"/>
    <x v="254"/>
    <x v="254"/>
    <x v="2"/>
    <s v="United States"/>
    <s v="San Francisco"/>
    <s v="California"/>
    <n v="94109"/>
    <x v="1"/>
    <x v="1698"/>
    <x v="1"/>
    <x v="14"/>
    <x v="1686"/>
    <n v="6.24"/>
    <n v="3"/>
    <n v="0"/>
    <n v="1.8719999999999997"/>
  </r>
  <r>
    <x v="4771"/>
    <s v="US-2014-167262"/>
    <d v="2014-10-31T00:00:00"/>
    <n v="2014"/>
    <s v="Oktober"/>
    <n v="31"/>
    <x v="0"/>
    <x v="549"/>
    <x v="549"/>
    <x v="0"/>
    <s v="United States"/>
    <s v="Avondale"/>
    <s v="Arizona"/>
    <n v="85323"/>
    <x v="1"/>
    <x v="39"/>
    <x v="2"/>
    <x v="7"/>
    <x v="39"/>
    <n v="742.33600000000001"/>
    <n v="8"/>
    <n v="0.2"/>
    <n v="83.512799999999913"/>
  </r>
  <r>
    <x v="4772"/>
    <s v="CA-2017-119746"/>
    <d v="2017-11-23T00:00:00"/>
    <n v="2017"/>
    <s v="November"/>
    <n v="23"/>
    <x v="1"/>
    <x v="200"/>
    <x v="200"/>
    <x v="0"/>
    <s v="United States"/>
    <s v="Chicago"/>
    <s v="Illinois"/>
    <n v="60610"/>
    <x v="2"/>
    <x v="1372"/>
    <x v="0"/>
    <x v="5"/>
    <x v="1357"/>
    <n v="6.4640000000000004"/>
    <n v="1"/>
    <n v="0.6"/>
    <n v="-4.0400000000000009"/>
  </r>
  <r>
    <x v="4773"/>
    <s v="CA-2017-119746"/>
    <d v="2017-11-23T00:00:00"/>
    <n v="2017"/>
    <s v="November"/>
    <n v="23"/>
    <x v="1"/>
    <x v="200"/>
    <x v="200"/>
    <x v="0"/>
    <s v="United States"/>
    <s v="Chicago"/>
    <s v="Illinois"/>
    <n v="60610"/>
    <x v="2"/>
    <x v="745"/>
    <x v="1"/>
    <x v="2"/>
    <x v="743"/>
    <n v="11.52"/>
    <n v="5"/>
    <n v="0.2"/>
    <n v="4.1760000000000002"/>
  </r>
  <r>
    <x v="4774"/>
    <s v="CA-2017-119746"/>
    <d v="2017-11-23T00:00:00"/>
    <n v="2017"/>
    <s v="November"/>
    <n v="23"/>
    <x v="1"/>
    <x v="200"/>
    <x v="200"/>
    <x v="0"/>
    <s v="United States"/>
    <s v="Chicago"/>
    <s v="Illinois"/>
    <n v="60610"/>
    <x v="2"/>
    <x v="872"/>
    <x v="2"/>
    <x v="7"/>
    <x v="866"/>
    <n v="222.38400000000001"/>
    <n v="2"/>
    <n v="0.2"/>
    <n v="16.678799999999995"/>
  </r>
  <r>
    <x v="4775"/>
    <s v="CA-2017-108091"/>
    <d v="2017-11-16T00:00:00"/>
    <n v="2017"/>
    <s v="November"/>
    <n v="16"/>
    <x v="1"/>
    <x v="735"/>
    <x v="735"/>
    <x v="2"/>
    <s v="United States"/>
    <s v="Escondido"/>
    <s v="California"/>
    <n v="92025"/>
    <x v="1"/>
    <x v="809"/>
    <x v="1"/>
    <x v="6"/>
    <x v="807"/>
    <n v="23.36"/>
    <n v="4"/>
    <n v="0"/>
    <n v="6.073599999999999"/>
  </r>
  <r>
    <x v="4776"/>
    <s v="CA-2016-101630"/>
    <d v="2016-02-19T00:00:00"/>
    <n v="2016"/>
    <s v="Februari"/>
    <n v="19"/>
    <x v="0"/>
    <x v="316"/>
    <x v="316"/>
    <x v="1"/>
    <s v="United States"/>
    <s v="Long Beach"/>
    <s v="New York"/>
    <n v="11561"/>
    <x v="3"/>
    <x v="865"/>
    <x v="1"/>
    <x v="2"/>
    <x v="859"/>
    <n v="8.67"/>
    <n v="3"/>
    <n v="0"/>
    <n v="4.0749000000000004"/>
  </r>
  <r>
    <x v="4777"/>
    <s v="CA-2016-101630"/>
    <d v="2016-02-19T00:00:00"/>
    <n v="2016"/>
    <s v="Februari"/>
    <n v="19"/>
    <x v="0"/>
    <x v="316"/>
    <x v="316"/>
    <x v="1"/>
    <s v="United States"/>
    <s v="Long Beach"/>
    <s v="New York"/>
    <n v="11561"/>
    <x v="3"/>
    <x v="1257"/>
    <x v="1"/>
    <x v="14"/>
    <x v="1241"/>
    <n v="25.71"/>
    <n v="3"/>
    <n v="0"/>
    <n v="6.6846000000000005"/>
  </r>
  <r>
    <x v="4778"/>
    <s v="CA-2017-132346"/>
    <d v="2017-11-07T00:00:00"/>
    <n v="2017"/>
    <s v="November"/>
    <n v="7"/>
    <x v="1"/>
    <x v="7"/>
    <x v="7"/>
    <x v="0"/>
    <s v="United States"/>
    <s v="Newark"/>
    <s v="Delaware"/>
    <n v="19711"/>
    <x v="3"/>
    <x v="336"/>
    <x v="1"/>
    <x v="9"/>
    <x v="336"/>
    <n v="100.94"/>
    <n v="7"/>
    <n v="0"/>
    <n v="33.310199999999995"/>
  </r>
  <r>
    <x v="4779"/>
    <s v="CA-2014-150301"/>
    <d v="2014-07-08T00:00:00"/>
    <n v="2014"/>
    <s v="Juli"/>
    <n v="8"/>
    <x v="2"/>
    <x v="659"/>
    <x v="659"/>
    <x v="0"/>
    <s v="United States"/>
    <s v="Buffalo"/>
    <s v="New York"/>
    <n v="14215"/>
    <x v="3"/>
    <x v="474"/>
    <x v="0"/>
    <x v="1"/>
    <x v="475"/>
    <n v="63.882000000000005"/>
    <n v="1"/>
    <n v="0.1"/>
    <n v="10.647000000000004"/>
  </r>
  <r>
    <x v="4780"/>
    <s v="CA-2014-159310"/>
    <d v="2014-11-07T00:00:00"/>
    <n v="2014"/>
    <s v="November"/>
    <n v="7"/>
    <x v="1"/>
    <x v="56"/>
    <x v="56"/>
    <x v="0"/>
    <s v="United States"/>
    <s v="Houston"/>
    <s v="Texas"/>
    <n v="77070"/>
    <x v="2"/>
    <x v="1423"/>
    <x v="0"/>
    <x v="1"/>
    <x v="1411"/>
    <n v="683.14399999999989"/>
    <n v="4"/>
    <n v="0.3"/>
    <n v="0"/>
  </r>
  <r>
    <x v="4781"/>
    <s v="CA-2014-159310"/>
    <d v="2014-11-07T00:00:00"/>
    <n v="2014"/>
    <s v="November"/>
    <n v="7"/>
    <x v="1"/>
    <x v="56"/>
    <x v="56"/>
    <x v="0"/>
    <s v="United States"/>
    <s v="Houston"/>
    <s v="Texas"/>
    <n v="77070"/>
    <x v="2"/>
    <x v="1699"/>
    <x v="1"/>
    <x v="8"/>
    <x v="1687"/>
    <n v="1.4759999999999995"/>
    <n v="3"/>
    <n v="0.8"/>
    <n v="-2.214"/>
  </r>
  <r>
    <x v="4782"/>
    <s v="CA-2014-159310"/>
    <d v="2014-11-07T00:00:00"/>
    <n v="2014"/>
    <s v="November"/>
    <n v="7"/>
    <x v="1"/>
    <x v="56"/>
    <x v="56"/>
    <x v="0"/>
    <s v="United States"/>
    <s v="Houston"/>
    <s v="Texas"/>
    <n v="77070"/>
    <x v="2"/>
    <x v="515"/>
    <x v="1"/>
    <x v="14"/>
    <x v="515"/>
    <n v="40.711999999999996"/>
    <n v="7"/>
    <n v="0.2"/>
    <n v="3.5623000000000022"/>
  </r>
  <r>
    <x v="4783"/>
    <s v="US-2017-147984"/>
    <d v="2017-01-28T00:00:00"/>
    <n v="2017"/>
    <s v="Januari"/>
    <n v="28"/>
    <x v="1"/>
    <x v="673"/>
    <x v="673"/>
    <x v="0"/>
    <s v="United States"/>
    <s v="Wichita"/>
    <s v="Kansas"/>
    <n v="67212"/>
    <x v="2"/>
    <x v="964"/>
    <x v="1"/>
    <x v="10"/>
    <x v="957"/>
    <n v="279.89999999999998"/>
    <n v="5"/>
    <n v="0"/>
    <n v="137.15100000000001"/>
  </r>
  <r>
    <x v="4784"/>
    <s v="CA-2015-104346"/>
    <d v="2015-12-11T00:00:00"/>
    <n v="2015"/>
    <s v="Desember"/>
    <n v="11"/>
    <x v="1"/>
    <x v="5"/>
    <x v="5"/>
    <x v="0"/>
    <s v="United States"/>
    <s v="Colorado Springs"/>
    <s v="Colorado"/>
    <n v="80906"/>
    <x v="1"/>
    <x v="1355"/>
    <x v="1"/>
    <x v="6"/>
    <x v="1341"/>
    <n v="13.120000000000001"/>
    <n v="5"/>
    <n v="0.2"/>
    <n v="1.1480000000000006"/>
  </r>
  <r>
    <x v="4785"/>
    <s v="CA-2015-104346"/>
    <d v="2015-12-11T00:00:00"/>
    <n v="2015"/>
    <s v="Desember"/>
    <n v="11"/>
    <x v="1"/>
    <x v="5"/>
    <x v="5"/>
    <x v="0"/>
    <s v="United States"/>
    <s v="Colorado Springs"/>
    <s v="Colorado"/>
    <n v="80906"/>
    <x v="1"/>
    <x v="1368"/>
    <x v="0"/>
    <x v="0"/>
    <x v="1353"/>
    <n v="69.576000000000008"/>
    <n v="4"/>
    <n v="0.7"/>
    <n v="-143.79040000000001"/>
  </r>
  <r>
    <x v="4786"/>
    <s v="CA-2015-104346"/>
    <d v="2015-12-11T00:00:00"/>
    <n v="2015"/>
    <s v="Desember"/>
    <n v="11"/>
    <x v="1"/>
    <x v="5"/>
    <x v="5"/>
    <x v="0"/>
    <s v="United States"/>
    <s v="Colorado Springs"/>
    <s v="Colorado"/>
    <n v="80906"/>
    <x v="1"/>
    <x v="824"/>
    <x v="1"/>
    <x v="6"/>
    <x v="820"/>
    <n v="4.2240000000000002"/>
    <n v="3"/>
    <n v="0.2"/>
    <n v="0.47519999999999984"/>
  </r>
  <r>
    <x v="4787"/>
    <s v="CA-2015-104346"/>
    <d v="2015-12-11T00:00:00"/>
    <n v="2015"/>
    <s v="Desember"/>
    <n v="11"/>
    <x v="1"/>
    <x v="5"/>
    <x v="5"/>
    <x v="0"/>
    <s v="United States"/>
    <s v="Colorado Springs"/>
    <s v="Colorado"/>
    <n v="80906"/>
    <x v="1"/>
    <x v="1700"/>
    <x v="2"/>
    <x v="11"/>
    <x v="1688"/>
    <n v="58.08"/>
    <n v="4"/>
    <n v="0.2"/>
    <n v="-6.5339999999999954"/>
  </r>
  <r>
    <x v="4788"/>
    <s v="CA-2015-104346"/>
    <d v="2015-12-11T00:00:00"/>
    <n v="2015"/>
    <s v="Desember"/>
    <n v="11"/>
    <x v="1"/>
    <x v="5"/>
    <x v="5"/>
    <x v="0"/>
    <s v="United States"/>
    <s v="Colorado Springs"/>
    <s v="Colorado"/>
    <n v="80906"/>
    <x v="1"/>
    <x v="1027"/>
    <x v="0"/>
    <x v="5"/>
    <x v="1018"/>
    <n v="52.416000000000004"/>
    <n v="9"/>
    <n v="0.2"/>
    <n v="15.069600000000007"/>
  </r>
  <r>
    <x v="4789"/>
    <s v="CA-2015-104346"/>
    <d v="2015-12-11T00:00:00"/>
    <n v="2015"/>
    <s v="Desember"/>
    <n v="11"/>
    <x v="1"/>
    <x v="5"/>
    <x v="5"/>
    <x v="0"/>
    <s v="United States"/>
    <s v="Colorado Springs"/>
    <s v="Colorado"/>
    <n v="80906"/>
    <x v="1"/>
    <x v="1001"/>
    <x v="0"/>
    <x v="5"/>
    <x v="993"/>
    <n v="54.920000000000009"/>
    <n v="5"/>
    <n v="0.2"/>
    <n v="10.983999999999996"/>
  </r>
  <r>
    <x v="4790"/>
    <s v="CA-2015-104346"/>
    <d v="2015-12-11T00:00:00"/>
    <n v="2015"/>
    <s v="Desember"/>
    <n v="11"/>
    <x v="1"/>
    <x v="5"/>
    <x v="5"/>
    <x v="0"/>
    <s v="United States"/>
    <s v="Colorado Springs"/>
    <s v="Colorado"/>
    <n v="80906"/>
    <x v="1"/>
    <x v="1342"/>
    <x v="0"/>
    <x v="3"/>
    <x v="1327"/>
    <n v="364.95"/>
    <n v="5"/>
    <n v="0.5"/>
    <n v="-248.16599999999994"/>
  </r>
  <r>
    <x v="4791"/>
    <s v="CA-2015-104346"/>
    <d v="2015-12-11T00:00:00"/>
    <n v="2015"/>
    <s v="Desember"/>
    <n v="11"/>
    <x v="1"/>
    <x v="5"/>
    <x v="5"/>
    <x v="0"/>
    <s v="United States"/>
    <s v="Colorado Springs"/>
    <s v="Colorado"/>
    <n v="80906"/>
    <x v="1"/>
    <x v="778"/>
    <x v="1"/>
    <x v="10"/>
    <x v="1689"/>
    <n v="85.055999999999997"/>
    <n v="3"/>
    <n v="0.2"/>
    <n v="28.706399999999991"/>
  </r>
  <r>
    <x v="4792"/>
    <s v="CA-2015-104346"/>
    <d v="2015-12-11T00:00:00"/>
    <n v="2015"/>
    <s v="Desember"/>
    <n v="11"/>
    <x v="1"/>
    <x v="5"/>
    <x v="5"/>
    <x v="0"/>
    <s v="United States"/>
    <s v="Colorado Springs"/>
    <s v="Colorado"/>
    <n v="80906"/>
    <x v="1"/>
    <x v="96"/>
    <x v="1"/>
    <x v="10"/>
    <x v="96"/>
    <n v="27.695999999999998"/>
    <n v="3"/>
    <n v="0.2"/>
    <n v="9.6935999999999964"/>
  </r>
  <r>
    <x v="4793"/>
    <s v="US-2015-141684"/>
    <d v="2015-06-29T00:00:00"/>
    <n v="2015"/>
    <s v="Juni"/>
    <n v="29"/>
    <x v="1"/>
    <x v="514"/>
    <x v="514"/>
    <x v="0"/>
    <s v="United States"/>
    <s v="New York City"/>
    <s v="New York"/>
    <n v="10011"/>
    <x v="3"/>
    <x v="910"/>
    <x v="1"/>
    <x v="10"/>
    <x v="902"/>
    <n v="24.96"/>
    <n v="4"/>
    <n v="0"/>
    <n v="11.231999999999999"/>
  </r>
  <r>
    <x v="4794"/>
    <s v="CA-2015-144722"/>
    <d v="2015-03-16T00:00:00"/>
    <n v="2015"/>
    <s v="Maret"/>
    <n v="16"/>
    <x v="1"/>
    <x v="751"/>
    <x v="751"/>
    <x v="1"/>
    <s v="United States"/>
    <s v="Los Angeles"/>
    <s v="California"/>
    <n v="90036"/>
    <x v="1"/>
    <x v="1618"/>
    <x v="0"/>
    <x v="5"/>
    <x v="1609"/>
    <n v="43.13"/>
    <n v="1"/>
    <n v="0"/>
    <n v="18.114600000000003"/>
  </r>
  <r>
    <x v="4795"/>
    <s v="CA-2015-120516"/>
    <d v="2015-08-13T00:00:00"/>
    <n v="2015"/>
    <s v="Agustus"/>
    <n v="13"/>
    <x v="1"/>
    <x v="242"/>
    <x v="242"/>
    <x v="0"/>
    <s v="United States"/>
    <s v="Marietta"/>
    <s v="Georgia"/>
    <n v="30062"/>
    <x v="0"/>
    <x v="620"/>
    <x v="1"/>
    <x v="8"/>
    <x v="620"/>
    <n v="5.64"/>
    <n v="3"/>
    <n v="0"/>
    <n v="2.7071999999999994"/>
  </r>
  <r>
    <x v="4796"/>
    <s v="US-2016-148901"/>
    <d v="2016-05-14T00:00:00"/>
    <n v="2016"/>
    <s v="Mei"/>
    <n v="14"/>
    <x v="1"/>
    <x v="149"/>
    <x v="149"/>
    <x v="1"/>
    <s v="United States"/>
    <s v="Jacksonville"/>
    <s v="Florida"/>
    <n v="32216"/>
    <x v="0"/>
    <x v="1242"/>
    <x v="1"/>
    <x v="8"/>
    <x v="1225"/>
    <n v="57.582000000000008"/>
    <n v="3"/>
    <n v="0.7"/>
    <n v="-44.146199999999979"/>
  </r>
  <r>
    <x v="4797"/>
    <s v="US-2016-148901"/>
    <d v="2016-05-14T00:00:00"/>
    <n v="2016"/>
    <s v="Mei"/>
    <n v="14"/>
    <x v="1"/>
    <x v="149"/>
    <x v="149"/>
    <x v="1"/>
    <s v="United States"/>
    <s v="Jacksonville"/>
    <s v="Florida"/>
    <n v="32216"/>
    <x v="0"/>
    <x v="1347"/>
    <x v="1"/>
    <x v="10"/>
    <x v="1332"/>
    <n v="31.104000000000006"/>
    <n v="6"/>
    <n v="0.2"/>
    <n v="10.8864"/>
  </r>
  <r>
    <x v="4798"/>
    <s v="US-2016-148901"/>
    <d v="2016-05-14T00:00:00"/>
    <n v="2016"/>
    <s v="Mei"/>
    <n v="14"/>
    <x v="1"/>
    <x v="149"/>
    <x v="149"/>
    <x v="1"/>
    <s v="United States"/>
    <s v="Jacksonville"/>
    <s v="Florida"/>
    <n v="32216"/>
    <x v="0"/>
    <x v="1598"/>
    <x v="0"/>
    <x v="5"/>
    <x v="1590"/>
    <n v="30.192"/>
    <n v="3"/>
    <n v="0.2"/>
    <n v="8.3028000000000031"/>
  </r>
  <r>
    <x v="4799"/>
    <s v="US-2016-148901"/>
    <d v="2016-05-14T00:00:00"/>
    <n v="2016"/>
    <s v="Mei"/>
    <n v="14"/>
    <x v="1"/>
    <x v="149"/>
    <x v="149"/>
    <x v="1"/>
    <s v="United States"/>
    <s v="Jacksonville"/>
    <s v="Florida"/>
    <n v="32216"/>
    <x v="0"/>
    <x v="47"/>
    <x v="2"/>
    <x v="7"/>
    <x v="47"/>
    <n v="43.6"/>
    <n v="5"/>
    <n v="0.2"/>
    <n v="4.3600000000000012"/>
  </r>
  <r>
    <x v="4800"/>
    <s v="US-2016-148901"/>
    <d v="2016-05-14T00:00:00"/>
    <n v="2016"/>
    <s v="Mei"/>
    <n v="14"/>
    <x v="1"/>
    <x v="149"/>
    <x v="149"/>
    <x v="1"/>
    <s v="United States"/>
    <s v="Jacksonville"/>
    <s v="Florida"/>
    <n v="32216"/>
    <x v="0"/>
    <x v="1701"/>
    <x v="1"/>
    <x v="6"/>
    <x v="1690"/>
    <n v="4.7679999999999998"/>
    <n v="2"/>
    <n v="0.2"/>
    <n v="0.41720000000000046"/>
  </r>
  <r>
    <x v="4801"/>
    <s v="US-2016-148901"/>
    <d v="2016-05-14T00:00:00"/>
    <n v="2016"/>
    <s v="Mei"/>
    <n v="14"/>
    <x v="1"/>
    <x v="149"/>
    <x v="149"/>
    <x v="1"/>
    <s v="United States"/>
    <s v="Jacksonville"/>
    <s v="Florida"/>
    <n v="32216"/>
    <x v="0"/>
    <x v="153"/>
    <x v="1"/>
    <x v="8"/>
    <x v="154"/>
    <n v="10.380000000000003"/>
    <n v="2"/>
    <n v="0.7"/>
    <n v="-7.6119999999999983"/>
  </r>
  <r>
    <x v="4802"/>
    <s v="US-2016-148901"/>
    <d v="2016-05-14T00:00:00"/>
    <n v="2016"/>
    <s v="Mei"/>
    <n v="14"/>
    <x v="1"/>
    <x v="149"/>
    <x v="149"/>
    <x v="1"/>
    <s v="United States"/>
    <s v="Jacksonville"/>
    <s v="Florida"/>
    <n v="32216"/>
    <x v="0"/>
    <x v="78"/>
    <x v="1"/>
    <x v="8"/>
    <x v="78"/>
    <n v="13.392000000000003"/>
    <n v="8"/>
    <n v="0.7"/>
    <n v="-9.8207999999999984"/>
  </r>
  <r>
    <x v="4803"/>
    <s v="CA-2017-136364"/>
    <d v="2017-07-13T00:00:00"/>
    <n v="2017"/>
    <s v="Juli"/>
    <n v="13"/>
    <x v="0"/>
    <x v="708"/>
    <x v="708"/>
    <x v="0"/>
    <s v="United States"/>
    <s v="Philadelphia"/>
    <s v="Pennsylvania"/>
    <n v="19140"/>
    <x v="3"/>
    <x v="781"/>
    <x v="2"/>
    <x v="7"/>
    <x v="780"/>
    <n v="39.593999999999994"/>
    <n v="1"/>
    <n v="0.4"/>
    <n v="-7.2589000000000041"/>
  </r>
  <r>
    <x v="4804"/>
    <s v="CA-2017-136364"/>
    <d v="2017-07-13T00:00:00"/>
    <n v="2017"/>
    <s v="Juli"/>
    <n v="13"/>
    <x v="0"/>
    <x v="708"/>
    <x v="708"/>
    <x v="0"/>
    <s v="United States"/>
    <s v="Philadelphia"/>
    <s v="Pennsylvania"/>
    <n v="19140"/>
    <x v="3"/>
    <x v="1308"/>
    <x v="0"/>
    <x v="5"/>
    <x v="1293"/>
    <n v="91.00800000000001"/>
    <n v="9"/>
    <n v="0.2"/>
    <n v="19.339199999999998"/>
  </r>
  <r>
    <x v="4805"/>
    <s v="CA-2015-137708"/>
    <d v="2015-11-22T00:00:00"/>
    <n v="2015"/>
    <s v="November"/>
    <n v="22"/>
    <x v="0"/>
    <x v="159"/>
    <x v="159"/>
    <x v="0"/>
    <s v="United States"/>
    <s v="Los Angeles"/>
    <s v="California"/>
    <n v="90008"/>
    <x v="1"/>
    <x v="640"/>
    <x v="1"/>
    <x v="10"/>
    <x v="640"/>
    <n v="37.94"/>
    <n v="2"/>
    <n v="0"/>
    <n v="18.211199999999998"/>
  </r>
  <r>
    <x v="4806"/>
    <s v="CA-2015-137708"/>
    <d v="2015-11-22T00:00:00"/>
    <n v="2015"/>
    <s v="November"/>
    <n v="22"/>
    <x v="0"/>
    <x v="159"/>
    <x v="159"/>
    <x v="0"/>
    <s v="United States"/>
    <s v="Los Angeles"/>
    <s v="California"/>
    <n v="90008"/>
    <x v="1"/>
    <x v="1450"/>
    <x v="1"/>
    <x v="10"/>
    <x v="1437"/>
    <n v="42.800000000000004"/>
    <n v="10"/>
    <n v="0"/>
    <n v="19.259999999999998"/>
  </r>
  <r>
    <x v="4807"/>
    <s v="CA-2015-137708"/>
    <d v="2015-11-22T00:00:00"/>
    <n v="2015"/>
    <s v="November"/>
    <n v="22"/>
    <x v="0"/>
    <x v="159"/>
    <x v="159"/>
    <x v="0"/>
    <s v="United States"/>
    <s v="Los Angeles"/>
    <s v="California"/>
    <n v="90008"/>
    <x v="1"/>
    <x v="602"/>
    <x v="1"/>
    <x v="4"/>
    <x v="602"/>
    <n v="33.630000000000003"/>
    <n v="3"/>
    <n v="0"/>
    <n v="10.088999999999999"/>
  </r>
  <r>
    <x v="4808"/>
    <s v="CA-2014-149055"/>
    <d v="2014-11-23T00:00:00"/>
    <n v="2014"/>
    <s v="November"/>
    <n v="23"/>
    <x v="1"/>
    <x v="536"/>
    <x v="536"/>
    <x v="1"/>
    <s v="United States"/>
    <s v="Philadelphia"/>
    <s v="Pennsylvania"/>
    <n v="19134"/>
    <x v="3"/>
    <x v="1249"/>
    <x v="1"/>
    <x v="12"/>
    <x v="1233"/>
    <n v="62.808000000000007"/>
    <n v="3"/>
    <n v="0.2"/>
    <n v="21.197700000000001"/>
  </r>
  <r>
    <x v="4809"/>
    <s v="CA-2015-151589"/>
    <d v="2015-12-27T00:00:00"/>
    <n v="2015"/>
    <s v="Desember"/>
    <n v="27"/>
    <x v="2"/>
    <x v="681"/>
    <x v="681"/>
    <x v="0"/>
    <s v="United States"/>
    <s v="Eau Claire"/>
    <s v="Wisconsin"/>
    <n v="54703"/>
    <x v="2"/>
    <x v="1689"/>
    <x v="1"/>
    <x v="10"/>
    <x v="1677"/>
    <n v="195.64"/>
    <n v="4"/>
    <n v="0"/>
    <n v="91.950799999999987"/>
  </r>
  <r>
    <x v="4810"/>
    <s v="CA-2015-151589"/>
    <d v="2015-12-27T00:00:00"/>
    <n v="2015"/>
    <s v="Desember"/>
    <n v="27"/>
    <x v="2"/>
    <x v="681"/>
    <x v="681"/>
    <x v="0"/>
    <s v="United States"/>
    <s v="Eau Claire"/>
    <s v="Wisconsin"/>
    <n v="54703"/>
    <x v="2"/>
    <x v="1191"/>
    <x v="2"/>
    <x v="7"/>
    <x v="1176"/>
    <n v="239.9"/>
    <n v="2"/>
    <n v="0"/>
    <n v="71.97"/>
  </r>
  <r>
    <x v="4811"/>
    <s v="CA-2016-121370"/>
    <d v="2016-11-14T00:00:00"/>
    <n v="2016"/>
    <s v="November"/>
    <n v="14"/>
    <x v="0"/>
    <x v="686"/>
    <x v="686"/>
    <x v="0"/>
    <s v="United States"/>
    <s v="Philadelphia"/>
    <s v="Pennsylvania"/>
    <n v="19134"/>
    <x v="3"/>
    <x v="323"/>
    <x v="0"/>
    <x v="1"/>
    <x v="323"/>
    <n v="380.05799999999994"/>
    <n v="3"/>
    <n v="0.3"/>
    <n v="-21.717600000000004"/>
  </r>
  <r>
    <x v="4812"/>
    <s v="CA-2016-121370"/>
    <d v="2016-11-14T00:00:00"/>
    <n v="2016"/>
    <s v="November"/>
    <n v="14"/>
    <x v="0"/>
    <x v="686"/>
    <x v="686"/>
    <x v="0"/>
    <s v="United States"/>
    <s v="Philadelphia"/>
    <s v="Pennsylvania"/>
    <n v="19134"/>
    <x v="3"/>
    <x v="361"/>
    <x v="2"/>
    <x v="16"/>
    <x v="361"/>
    <n v="1199.9759999999999"/>
    <n v="4"/>
    <n v="0.4"/>
    <n v="179.99639999999999"/>
  </r>
  <r>
    <x v="4813"/>
    <s v="CA-2016-121370"/>
    <d v="2016-11-14T00:00:00"/>
    <n v="2016"/>
    <s v="November"/>
    <n v="14"/>
    <x v="0"/>
    <x v="686"/>
    <x v="686"/>
    <x v="0"/>
    <s v="United States"/>
    <s v="Philadelphia"/>
    <s v="Pennsylvania"/>
    <n v="19134"/>
    <x v="3"/>
    <x v="1702"/>
    <x v="0"/>
    <x v="5"/>
    <x v="1691"/>
    <n v="48.576000000000001"/>
    <n v="3"/>
    <n v="0.2"/>
    <n v="9.7151999999999941"/>
  </r>
  <r>
    <x v="4814"/>
    <s v="CA-2016-111696"/>
    <d v="2016-05-08T00:00:00"/>
    <n v="2016"/>
    <s v="Mei"/>
    <n v="8"/>
    <x v="2"/>
    <x v="577"/>
    <x v="577"/>
    <x v="0"/>
    <s v="United States"/>
    <s v="Los Angeles"/>
    <s v="California"/>
    <n v="90004"/>
    <x v="1"/>
    <x v="150"/>
    <x v="1"/>
    <x v="10"/>
    <x v="151"/>
    <n v="17.940000000000001"/>
    <n v="3"/>
    <n v="0"/>
    <n v="8.0730000000000004"/>
  </r>
  <r>
    <x v="4815"/>
    <s v="CA-2014-139598"/>
    <d v="2014-12-26T00:00:00"/>
    <n v="2014"/>
    <s v="Desember"/>
    <n v="26"/>
    <x v="1"/>
    <x v="726"/>
    <x v="726"/>
    <x v="0"/>
    <s v="United States"/>
    <s v="Philadelphia"/>
    <s v="Pennsylvania"/>
    <n v="19134"/>
    <x v="3"/>
    <x v="229"/>
    <x v="1"/>
    <x v="10"/>
    <x v="230"/>
    <n v="18.264000000000003"/>
    <n v="3"/>
    <n v="0.2"/>
    <n v="6.1640999999999995"/>
  </r>
  <r>
    <x v="4816"/>
    <s v="CA-2014-139598"/>
    <d v="2014-12-26T00:00:00"/>
    <n v="2014"/>
    <s v="Desember"/>
    <n v="26"/>
    <x v="1"/>
    <x v="726"/>
    <x v="726"/>
    <x v="0"/>
    <s v="United States"/>
    <s v="Philadelphia"/>
    <s v="Pennsylvania"/>
    <n v="19134"/>
    <x v="3"/>
    <x v="1656"/>
    <x v="1"/>
    <x v="9"/>
    <x v="1644"/>
    <n v="34.655999999999999"/>
    <n v="2"/>
    <n v="0.2"/>
    <n v="5.6315999999999971"/>
  </r>
  <r>
    <x v="4817"/>
    <s v="CA-2014-139598"/>
    <d v="2014-12-26T00:00:00"/>
    <n v="2014"/>
    <s v="Desember"/>
    <n v="26"/>
    <x v="1"/>
    <x v="726"/>
    <x v="726"/>
    <x v="0"/>
    <s v="United States"/>
    <s v="Philadelphia"/>
    <s v="Pennsylvania"/>
    <n v="19134"/>
    <x v="3"/>
    <x v="543"/>
    <x v="1"/>
    <x v="9"/>
    <x v="543"/>
    <n v="81.552000000000007"/>
    <n v="2"/>
    <n v="0.2"/>
    <n v="8.1551999999999971"/>
  </r>
  <r>
    <x v="4818"/>
    <s v="CA-2014-139598"/>
    <d v="2014-12-26T00:00:00"/>
    <n v="2014"/>
    <s v="Desember"/>
    <n v="26"/>
    <x v="1"/>
    <x v="726"/>
    <x v="726"/>
    <x v="0"/>
    <s v="United States"/>
    <s v="Philadelphia"/>
    <s v="Pennsylvania"/>
    <n v="19134"/>
    <x v="3"/>
    <x v="1043"/>
    <x v="1"/>
    <x v="4"/>
    <x v="1032"/>
    <n v="227.13600000000002"/>
    <n v="4"/>
    <n v="0.2"/>
    <n v="-42.588000000000036"/>
  </r>
  <r>
    <x v="4819"/>
    <s v="CA-2017-117436"/>
    <d v="2017-06-08T00:00:00"/>
    <n v="2017"/>
    <s v="Juni"/>
    <n v="8"/>
    <x v="1"/>
    <x v="752"/>
    <x v="752"/>
    <x v="0"/>
    <s v="United States"/>
    <s v="Norwich"/>
    <s v="Connecticut"/>
    <n v="6360"/>
    <x v="3"/>
    <x v="1499"/>
    <x v="1"/>
    <x v="8"/>
    <x v="1487"/>
    <n v="10.36"/>
    <n v="2"/>
    <n v="0"/>
    <n v="5.0763999999999996"/>
  </r>
  <r>
    <x v="4820"/>
    <s v="CA-2015-140025"/>
    <d v="2015-04-07T00:00:00"/>
    <n v="2015"/>
    <s v="April"/>
    <n v="7"/>
    <x v="1"/>
    <x v="724"/>
    <x v="724"/>
    <x v="0"/>
    <s v="United States"/>
    <s v="San Antonio"/>
    <s v="Texas"/>
    <n v="78207"/>
    <x v="2"/>
    <x v="1364"/>
    <x v="1"/>
    <x v="9"/>
    <x v="1350"/>
    <n v="463.24799999999988"/>
    <n v="8"/>
    <n v="0.8"/>
    <n v="-1181.2824000000003"/>
  </r>
  <r>
    <x v="4821"/>
    <s v="CA-2015-140025"/>
    <d v="2015-04-07T00:00:00"/>
    <n v="2015"/>
    <s v="April"/>
    <n v="7"/>
    <x v="1"/>
    <x v="724"/>
    <x v="724"/>
    <x v="0"/>
    <s v="United States"/>
    <s v="San Antonio"/>
    <s v="Texas"/>
    <n v="78207"/>
    <x v="2"/>
    <x v="657"/>
    <x v="2"/>
    <x v="11"/>
    <x v="657"/>
    <n v="383.952"/>
    <n v="6"/>
    <n v="0.2"/>
    <n v="47.993999999999971"/>
  </r>
  <r>
    <x v="4822"/>
    <s v="CA-2016-134222"/>
    <d v="2016-07-10T00:00:00"/>
    <n v="2016"/>
    <s v="Juli"/>
    <n v="10"/>
    <x v="3"/>
    <x v="125"/>
    <x v="125"/>
    <x v="2"/>
    <s v="United States"/>
    <s v="Yuma"/>
    <s v="Arizona"/>
    <n v="85364"/>
    <x v="1"/>
    <x v="444"/>
    <x v="1"/>
    <x v="8"/>
    <x v="444"/>
    <n v="44.856000000000009"/>
    <n v="6"/>
    <n v="0.7"/>
    <n v="-35.884799999999984"/>
  </r>
  <r>
    <x v="4823"/>
    <s v="CA-2016-140018"/>
    <d v="2016-11-21T00:00:00"/>
    <n v="2016"/>
    <s v="November"/>
    <n v="21"/>
    <x v="1"/>
    <x v="237"/>
    <x v="237"/>
    <x v="0"/>
    <s v="United States"/>
    <s v="Columbus"/>
    <s v="Ohio"/>
    <n v="43229"/>
    <x v="3"/>
    <x v="1703"/>
    <x v="2"/>
    <x v="15"/>
    <x v="1692"/>
    <n v="30.345000000000006"/>
    <n v="7"/>
    <n v="0.7"/>
    <n v="-24.275999999999996"/>
  </r>
  <r>
    <x v="4824"/>
    <s v="CA-2016-140018"/>
    <d v="2016-11-21T00:00:00"/>
    <n v="2016"/>
    <s v="November"/>
    <n v="21"/>
    <x v="1"/>
    <x v="237"/>
    <x v="237"/>
    <x v="0"/>
    <s v="United States"/>
    <s v="Columbus"/>
    <s v="Ohio"/>
    <n v="43229"/>
    <x v="3"/>
    <x v="163"/>
    <x v="0"/>
    <x v="1"/>
    <x v="164"/>
    <n v="127.554"/>
    <n v="3"/>
    <n v="0.3"/>
    <n v="-9.1109999999999971"/>
  </r>
  <r>
    <x v="4825"/>
    <s v="CA-2016-140018"/>
    <d v="2016-11-21T00:00:00"/>
    <n v="2016"/>
    <s v="November"/>
    <n v="21"/>
    <x v="1"/>
    <x v="237"/>
    <x v="237"/>
    <x v="0"/>
    <s v="United States"/>
    <s v="Columbus"/>
    <s v="Ohio"/>
    <n v="43229"/>
    <x v="3"/>
    <x v="1416"/>
    <x v="0"/>
    <x v="5"/>
    <x v="1403"/>
    <n v="77.951999999999998"/>
    <n v="3"/>
    <n v="0.2"/>
    <n v="15.590399999999995"/>
  </r>
  <r>
    <x v="4826"/>
    <s v="US-2017-136707"/>
    <d v="2017-11-12T00:00:00"/>
    <n v="2017"/>
    <s v="November"/>
    <n v="12"/>
    <x v="2"/>
    <x v="531"/>
    <x v="531"/>
    <x v="1"/>
    <s v="United States"/>
    <s v="Los Angeles"/>
    <s v="California"/>
    <n v="90036"/>
    <x v="1"/>
    <x v="236"/>
    <x v="1"/>
    <x v="8"/>
    <x v="237"/>
    <n v="14.016"/>
    <n v="4"/>
    <n v="0.2"/>
    <n v="4.9055999999999997"/>
  </r>
  <r>
    <x v="4827"/>
    <s v="CA-2014-152562"/>
    <d v="2014-11-01T00:00:00"/>
    <n v="2014"/>
    <s v="November"/>
    <n v="1"/>
    <x v="1"/>
    <x v="705"/>
    <x v="705"/>
    <x v="1"/>
    <s v="United States"/>
    <s v="Richmond"/>
    <s v="Kentucky"/>
    <n v="40475"/>
    <x v="0"/>
    <x v="1156"/>
    <x v="1"/>
    <x v="4"/>
    <x v="1144"/>
    <n v="69.52"/>
    <n v="2"/>
    <n v="0"/>
    <n v="19.465600000000002"/>
  </r>
  <r>
    <x v="4828"/>
    <s v="CA-2014-152562"/>
    <d v="2014-11-01T00:00:00"/>
    <n v="2014"/>
    <s v="November"/>
    <n v="1"/>
    <x v="1"/>
    <x v="705"/>
    <x v="705"/>
    <x v="1"/>
    <s v="United States"/>
    <s v="Richmond"/>
    <s v="Kentucky"/>
    <n v="40475"/>
    <x v="0"/>
    <x v="868"/>
    <x v="1"/>
    <x v="6"/>
    <x v="862"/>
    <n v="5.64"/>
    <n v="3"/>
    <n v="0"/>
    <n v="1.6355999999999997"/>
  </r>
  <r>
    <x v="4829"/>
    <s v="CA-2016-152408"/>
    <d v="2016-05-15T00:00:00"/>
    <n v="2016"/>
    <s v="Mei"/>
    <n v="15"/>
    <x v="1"/>
    <x v="627"/>
    <x v="627"/>
    <x v="0"/>
    <s v="United States"/>
    <s v="New York City"/>
    <s v="New York"/>
    <n v="10035"/>
    <x v="3"/>
    <x v="1212"/>
    <x v="1"/>
    <x v="8"/>
    <x v="1197"/>
    <n v="13.776000000000002"/>
    <n v="3"/>
    <n v="0.2"/>
    <n v="4.4771999999999998"/>
  </r>
  <r>
    <x v="4830"/>
    <s v="CA-2014-120278"/>
    <d v="2014-11-07T00:00:00"/>
    <n v="2014"/>
    <s v="November"/>
    <n v="7"/>
    <x v="1"/>
    <x v="333"/>
    <x v="333"/>
    <x v="0"/>
    <s v="United States"/>
    <s v="Wausau"/>
    <s v="Wisconsin"/>
    <n v="54401"/>
    <x v="2"/>
    <x v="1360"/>
    <x v="1"/>
    <x v="9"/>
    <x v="1346"/>
    <n v="245.88"/>
    <n v="6"/>
    <n v="0"/>
    <n v="68.846399999999988"/>
  </r>
  <r>
    <x v="4831"/>
    <s v="CA-2014-120278"/>
    <d v="2014-11-07T00:00:00"/>
    <n v="2014"/>
    <s v="November"/>
    <n v="7"/>
    <x v="1"/>
    <x v="333"/>
    <x v="333"/>
    <x v="0"/>
    <s v="United States"/>
    <s v="Wausau"/>
    <s v="Wisconsin"/>
    <n v="54401"/>
    <x v="2"/>
    <x v="762"/>
    <x v="1"/>
    <x v="4"/>
    <x v="761"/>
    <n v="36.630000000000003"/>
    <n v="3"/>
    <n v="0"/>
    <n v="9.8901000000000039"/>
  </r>
  <r>
    <x v="4832"/>
    <s v="CA-2014-120278"/>
    <d v="2014-11-07T00:00:00"/>
    <n v="2014"/>
    <s v="November"/>
    <n v="7"/>
    <x v="1"/>
    <x v="333"/>
    <x v="333"/>
    <x v="0"/>
    <s v="United States"/>
    <s v="Wausau"/>
    <s v="Wisconsin"/>
    <n v="54401"/>
    <x v="2"/>
    <x v="1011"/>
    <x v="1"/>
    <x v="4"/>
    <x v="1003"/>
    <n v="22.58"/>
    <n v="2"/>
    <n v="0"/>
    <n v="5.8707999999999991"/>
  </r>
  <r>
    <x v="4833"/>
    <s v="CA-2014-120278"/>
    <d v="2014-11-07T00:00:00"/>
    <n v="2014"/>
    <s v="November"/>
    <n v="7"/>
    <x v="1"/>
    <x v="333"/>
    <x v="333"/>
    <x v="0"/>
    <s v="United States"/>
    <s v="Wausau"/>
    <s v="Wisconsin"/>
    <n v="54401"/>
    <x v="2"/>
    <x v="925"/>
    <x v="1"/>
    <x v="8"/>
    <x v="917"/>
    <n v="12.39"/>
    <n v="3"/>
    <n v="0"/>
    <n v="5.8232999999999997"/>
  </r>
  <r>
    <x v="4834"/>
    <s v="CA-2017-167661"/>
    <d v="2017-10-05T00:00:00"/>
    <n v="2017"/>
    <s v="Oktober"/>
    <n v="5"/>
    <x v="1"/>
    <x v="486"/>
    <x v="486"/>
    <x v="2"/>
    <s v="United States"/>
    <s v="San Francisco"/>
    <s v="California"/>
    <n v="94110"/>
    <x v="1"/>
    <x v="1230"/>
    <x v="1"/>
    <x v="8"/>
    <x v="1213"/>
    <n v="39.92"/>
    <n v="5"/>
    <n v="0.2"/>
    <n v="13.472999999999999"/>
  </r>
  <r>
    <x v="4835"/>
    <s v="CA-2017-167661"/>
    <d v="2017-10-05T00:00:00"/>
    <n v="2017"/>
    <s v="Oktober"/>
    <n v="5"/>
    <x v="1"/>
    <x v="486"/>
    <x v="486"/>
    <x v="2"/>
    <s v="United States"/>
    <s v="San Francisco"/>
    <s v="California"/>
    <n v="94110"/>
    <x v="1"/>
    <x v="1323"/>
    <x v="1"/>
    <x v="10"/>
    <x v="1309"/>
    <n v="61.96"/>
    <n v="2"/>
    <n v="0"/>
    <n v="27.881999999999998"/>
  </r>
  <r>
    <x v="4836"/>
    <s v="CA-2017-167661"/>
    <d v="2017-10-05T00:00:00"/>
    <n v="2017"/>
    <s v="Oktober"/>
    <n v="5"/>
    <x v="1"/>
    <x v="486"/>
    <x v="486"/>
    <x v="2"/>
    <s v="United States"/>
    <s v="San Francisco"/>
    <s v="California"/>
    <n v="94110"/>
    <x v="1"/>
    <x v="799"/>
    <x v="1"/>
    <x v="8"/>
    <x v="797"/>
    <n v="19.936000000000003"/>
    <n v="4"/>
    <n v="0.2"/>
    <n v="7.2267999999999999"/>
  </r>
  <r>
    <x v="4837"/>
    <s v="CA-2017-106831"/>
    <d v="2017-06-01T00:00:00"/>
    <n v="2017"/>
    <s v="Juni"/>
    <n v="1"/>
    <x v="2"/>
    <x v="651"/>
    <x v="651"/>
    <x v="0"/>
    <s v="United States"/>
    <s v="Dublin"/>
    <s v="Ohio"/>
    <n v="43017"/>
    <x v="3"/>
    <x v="858"/>
    <x v="1"/>
    <x v="8"/>
    <x v="852"/>
    <n v="3.7980000000000005"/>
    <n v="2"/>
    <n v="0.7"/>
    <n v="-2.6585999999999999"/>
  </r>
  <r>
    <x v="4838"/>
    <s v="CA-2017-106831"/>
    <d v="2017-06-01T00:00:00"/>
    <n v="2017"/>
    <s v="Juni"/>
    <n v="1"/>
    <x v="2"/>
    <x v="651"/>
    <x v="651"/>
    <x v="0"/>
    <s v="United States"/>
    <s v="Dublin"/>
    <s v="Ohio"/>
    <n v="43017"/>
    <x v="3"/>
    <x v="874"/>
    <x v="1"/>
    <x v="10"/>
    <x v="868"/>
    <n v="27.744000000000003"/>
    <n v="6"/>
    <n v="0.2"/>
    <n v="10.057200000000002"/>
  </r>
  <r>
    <x v="4839"/>
    <s v="CA-2017-106831"/>
    <d v="2017-06-01T00:00:00"/>
    <n v="2017"/>
    <s v="Juni"/>
    <n v="1"/>
    <x v="2"/>
    <x v="651"/>
    <x v="651"/>
    <x v="0"/>
    <s v="United States"/>
    <s v="Dublin"/>
    <s v="Ohio"/>
    <n v="43017"/>
    <x v="3"/>
    <x v="194"/>
    <x v="2"/>
    <x v="7"/>
    <x v="195"/>
    <n v="158.37599999999998"/>
    <n v="4"/>
    <n v="0.4"/>
    <n v="-34.314799999999991"/>
  </r>
  <r>
    <x v="4840"/>
    <s v="CA-2017-154123"/>
    <d v="2017-11-20T00:00:00"/>
    <n v="2017"/>
    <s v="November"/>
    <n v="20"/>
    <x v="1"/>
    <x v="337"/>
    <x v="337"/>
    <x v="2"/>
    <s v="United States"/>
    <s v="Henderson"/>
    <s v="Kentucky"/>
    <n v="42420"/>
    <x v="0"/>
    <x v="93"/>
    <x v="0"/>
    <x v="5"/>
    <x v="93"/>
    <n v="27.58"/>
    <n v="2"/>
    <n v="0"/>
    <n v="11.583600000000001"/>
  </r>
  <r>
    <x v="4841"/>
    <s v="CA-2016-136049"/>
    <d v="2016-12-23T00:00:00"/>
    <n v="2016"/>
    <s v="Desember"/>
    <n v="23"/>
    <x v="1"/>
    <x v="392"/>
    <x v="392"/>
    <x v="0"/>
    <s v="United States"/>
    <s v="Bowling Green"/>
    <s v="Ohio"/>
    <n v="43402"/>
    <x v="3"/>
    <x v="1488"/>
    <x v="1"/>
    <x v="8"/>
    <x v="1475"/>
    <n v="5.5530000000000008"/>
    <n v="3"/>
    <n v="0.7"/>
    <n v="-4.0722000000000023"/>
  </r>
  <r>
    <x v="4842"/>
    <s v="CA-2017-118402"/>
    <d v="2017-09-29T00:00:00"/>
    <n v="2017"/>
    <s v="September"/>
    <n v="29"/>
    <x v="1"/>
    <x v="123"/>
    <x v="123"/>
    <x v="0"/>
    <s v="United States"/>
    <s v="Memphis"/>
    <s v="Tennessee"/>
    <n v="38109"/>
    <x v="0"/>
    <x v="886"/>
    <x v="1"/>
    <x v="4"/>
    <x v="879"/>
    <n v="243.92"/>
    <n v="5"/>
    <n v="0.2"/>
    <n v="-54.881999999999998"/>
  </r>
  <r>
    <x v="4843"/>
    <s v="US-2016-139388"/>
    <d v="2016-11-07T00:00:00"/>
    <n v="2016"/>
    <s v="November"/>
    <n v="7"/>
    <x v="2"/>
    <x v="693"/>
    <x v="693"/>
    <x v="0"/>
    <s v="United States"/>
    <s v="Lakewood"/>
    <s v="New Jersey"/>
    <n v="8701"/>
    <x v="3"/>
    <x v="1028"/>
    <x v="1"/>
    <x v="13"/>
    <x v="1019"/>
    <n v="14.96"/>
    <n v="4"/>
    <n v="0"/>
    <n v="0.2992000000000008"/>
  </r>
  <r>
    <x v="4844"/>
    <s v="US-2014-128685"/>
    <d v="2014-04-04T00:00:00"/>
    <n v="2014"/>
    <s v="April"/>
    <n v="4"/>
    <x v="2"/>
    <x v="89"/>
    <x v="89"/>
    <x v="1"/>
    <s v="United States"/>
    <s v="Los Angeles"/>
    <s v="California"/>
    <n v="90008"/>
    <x v="1"/>
    <x v="307"/>
    <x v="1"/>
    <x v="8"/>
    <x v="307"/>
    <n v="7.1840000000000011"/>
    <n v="2"/>
    <n v="0.2"/>
    <n v="2.2449999999999992"/>
  </r>
  <r>
    <x v="4845"/>
    <s v="CA-2015-124044"/>
    <d v="2015-07-23T00:00:00"/>
    <n v="2015"/>
    <s v="Juli"/>
    <n v="23"/>
    <x v="0"/>
    <x v="234"/>
    <x v="234"/>
    <x v="0"/>
    <s v="United States"/>
    <s v="Rochester"/>
    <s v="New York"/>
    <n v="14609"/>
    <x v="3"/>
    <x v="236"/>
    <x v="1"/>
    <x v="8"/>
    <x v="237"/>
    <n v="10.512"/>
    <n v="3"/>
    <n v="0.2"/>
    <n v="3.6791999999999998"/>
  </r>
  <r>
    <x v="4846"/>
    <s v="CA-2014-164469"/>
    <d v="2014-06-25T00:00:00"/>
    <n v="2014"/>
    <s v="Juni"/>
    <n v="25"/>
    <x v="0"/>
    <x v="136"/>
    <x v="136"/>
    <x v="1"/>
    <s v="United States"/>
    <s v="Salem"/>
    <s v="Oregon"/>
    <n v="97301"/>
    <x v="1"/>
    <x v="803"/>
    <x v="2"/>
    <x v="7"/>
    <x v="801"/>
    <n v="263.96000000000004"/>
    <n v="5"/>
    <n v="0.2"/>
    <n v="19.796999999999997"/>
  </r>
  <r>
    <x v="4847"/>
    <s v="CA-2014-164469"/>
    <d v="2014-06-25T00:00:00"/>
    <n v="2014"/>
    <s v="Juni"/>
    <n v="25"/>
    <x v="0"/>
    <x v="136"/>
    <x v="136"/>
    <x v="1"/>
    <s v="United States"/>
    <s v="Salem"/>
    <s v="Oregon"/>
    <n v="97301"/>
    <x v="1"/>
    <x v="359"/>
    <x v="1"/>
    <x v="6"/>
    <x v="359"/>
    <n v="71.632000000000005"/>
    <n v="11"/>
    <n v="0.2"/>
    <n v="17.908000000000001"/>
  </r>
  <r>
    <x v="4848"/>
    <s v="CA-2014-164469"/>
    <d v="2014-06-25T00:00:00"/>
    <n v="2014"/>
    <s v="Juni"/>
    <n v="25"/>
    <x v="0"/>
    <x v="136"/>
    <x v="136"/>
    <x v="1"/>
    <s v="United States"/>
    <s v="Salem"/>
    <s v="Oregon"/>
    <n v="97301"/>
    <x v="1"/>
    <x v="1132"/>
    <x v="1"/>
    <x v="6"/>
    <x v="1120"/>
    <n v="9.3280000000000012"/>
    <n v="1"/>
    <n v="0.2"/>
    <n v="0.8162000000000007"/>
  </r>
  <r>
    <x v="4849"/>
    <s v="CA-2014-107818"/>
    <d v="2014-09-08T00:00:00"/>
    <n v="2014"/>
    <s v="September"/>
    <n v="8"/>
    <x v="1"/>
    <x v="507"/>
    <x v="507"/>
    <x v="0"/>
    <s v="United States"/>
    <s v="Pasco"/>
    <s v="Washington"/>
    <n v="99301"/>
    <x v="1"/>
    <x v="425"/>
    <x v="1"/>
    <x v="6"/>
    <x v="425"/>
    <n v="5.88"/>
    <n v="2"/>
    <n v="0"/>
    <n v="2.6459999999999999"/>
  </r>
  <r>
    <x v="4850"/>
    <s v="CA-2014-107818"/>
    <d v="2014-09-08T00:00:00"/>
    <n v="2014"/>
    <s v="September"/>
    <n v="8"/>
    <x v="1"/>
    <x v="507"/>
    <x v="507"/>
    <x v="0"/>
    <s v="United States"/>
    <s v="Pasco"/>
    <s v="Washington"/>
    <n v="99301"/>
    <x v="1"/>
    <x v="1"/>
    <x v="0"/>
    <x v="1"/>
    <x v="1"/>
    <n v="975.92"/>
    <n v="5"/>
    <n v="0.2"/>
    <n v="121.98999999999992"/>
  </r>
  <r>
    <x v="4851"/>
    <s v="CA-2014-107818"/>
    <d v="2014-09-08T00:00:00"/>
    <n v="2014"/>
    <s v="September"/>
    <n v="8"/>
    <x v="1"/>
    <x v="507"/>
    <x v="507"/>
    <x v="0"/>
    <s v="United States"/>
    <s v="Pasco"/>
    <s v="Washington"/>
    <n v="99301"/>
    <x v="1"/>
    <x v="108"/>
    <x v="1"/>
    <x v="6"/>
    <x v="108"/>
    <n v="303.83999999999997"/>
    <n v="8"/>
    <n v="0"/>
    <n v="91.151999999999958"/>
  </r>
  <r>
    <x v="4852"/>
    <s v="CA-2014-107818"/>
    <d v="2014-09-08T00:00:00"/>
    <n v="2014"/>
    <s v="September"/>
    <n v="8"/>
    <x v="1"/>
    <x v="507"/>
    <x v="507"/>
    <x v="0"/>
    <s v="United States"/>
    <s v="Pasco"/>
    <s v="Washington"/>
    <n v="99301"/>
    <x v="1"/>
    <x v="459"/>
    <x v="1"/>
    <x v="4"/>
    <x v="460"/>
    <n v="485.88"/>
    <n v="6"/>
    <n v="0"/>
    <n v="19.43519999999998"/>
  </r>
  <r>
    <x v="4853"/>
    <s v="CA-2014-113320"/>
    <d v="2014-12-12T00:00:00"/>
    <n v="2014"/>
    <s v="Desember"/>
    <n v="12"/>
    <x v="0"/>
    <x v="109"/>
    <x v="109"/>
    <x v="0"/>
    <s v="United States"/>
    <s v="Oakland"/>
    <s v="California"/>
    <n v="94601"/>
    <x v="1"/>
    <x v="1006"/>
    <x v="0"/>
    <x v="5"/>
    <x v="998"/>
    <n v="12.54"/>
    <n v="3"/>
    <n v="0"/>
    <n v="4.5144000000000002"/>
  </r>
  <r>
    <x v="4854"/>
    <s v="CA-2014-113320"/>
    <d v="2014-12-12T00:00:00"/>
    <n v="2014"/>
    <s v="Desember"/>
    <n v="12"/>
    <x v="0"/>
    <x v="109"/>
    <x v="109"/>
    <x v="0"/>
    <s v="United States"/>
    <s v="Oakland"/>
    <s v="California"/>
    <n v="94601"/>
    <x v="1"/>
    <x v="383"/>
    <x v="1"/>
    <x v="4"/>
    <x v="384"/>
    <n v="8.94"/>
    <n v="3"/>
    <n v="0"/>
    <n v="0.62579999999999902"/>
  </r>
  <r>
    <x v="4855"/>
    <s v="CA-2014-113320"/>
    <d v="2014-12-12T00:00:00"/>
    <n v="2014"/>
    <s v="Desember"/>
    <n v="12"/>
    <x v="0"/>
    <x v="109"/>
    <x v="109"/>
    <x v="0"/>
    <s v="United States"/>
    <s v="Oakland"/>
    <s v="California"/>
    <n v="94601"/>
    <x v="1"/>
    <x v="50"/>
    <x v="0"/>
    <x v="5"/>
    <x v="50"/>
    <n v="9.24"/>
    <n v="3"/>
    <n v="0"/>
    <n v="4.4352"/>
  </r>
  <r>
    <x v="4856"/>
    <s v="CA-2015-137526"/>
    <d v="2015-01-13T00:00:00"/>
    <n v="2015"/>
    <s v="Januari"/>
    <n v="13"/>
    <x v="1"/>
    <x v="171"/>
    <x v="171"/>
    <x v="0"/>
    <s v="United States"/>
    <s v="Los Angeles"/>
    <s v="California"/>
    <n v="90004"/>
    <x v="1"/>
    <x v="705"/>
    <x v="1"/>
    <x v="8"/>
    <x v="705"/>
    <n v="70.00800000000001"/>
    <n v="3"/>
    <n v="0.2"/>
    <n v="24.502800000000001"/>
  </r>
  <r>
    <x v="4857"/>
    <s v="CA-2015-137526"/>
    <d v="2015-01-13T00:00:00"/>
    <n v="2015"/>
    <s v="Januari"/>
    <n v="13"/>
    <x v="1"/>
    <x v="171"/>
    <x v="171"/>
    <x v="0"/>
    <s v="United States"/>
    <s v="Los Angeles"/>
    <s v="California"/>
    <n v="90004"/>
    <x v="1"/>
    <x v="275"/>
    <x v="0"/>
    <x v="5"/>
    <x v="275"/>
    <n v="77.599999999999994"/>
    <n v="4"/>
    <n v="0"/>
    <n v="38.023999999999994"/>
  </r>
  <r>
    <x v="4858"/>
    <s v="CA-2015-137526"/>
    <d v="2015-01-13T00:00:00"/>
    <n v="2015"/>
    <s v="Januari"/>
    <n v="13"/>
    <x v="1"/>
    <x v="171"/>
    <x v="171"/>
    <x v="0"/>
    <s v="United States"/>
    <s v="Los Angeles"/>
    <s v="California"/>
    <n v="90004"/>
    <x v="1"/>
    <x v="1704"/>
    <x v="0"/>
    <x v="5"/>
    <x v="1693"/>
    <n v="464.84999999999997"/>
    <n v="9"/>
    <n v="0"/>
    <n v="92.969999999999985"/>
  </r>
  <r>
    <x v="4859"/>
    <s v="CA-2017-136063"/>
    <d v="2017-12-15T00:00:00"/>
    <n v="2017"/>
    <s v="Desember"/>
    <n v="15"/>
    <x v="1"/>
    <x v="164"/>
    <x v="164"/>
    <x v="1"/>
    <s v="United States"/>
    <s v="Oak Park"/>
    <s v="Illinois"/>
    <n v="60302"/>
    <x v="2"/>
    <x v="1063"/>
    <x v="1"/>
    <x v="6"/>
    <x v="1052"/>
    <n v="10.192000000000002"/>
    <n v="7"/>
    <n v="0.2"/>
    <n v="1.0192000000000001"/>
  </r>
  <r>
    <x v="4860"/>
    <s v="CA-2016-101546"/>
    <d v="2016-12-18T00:00:00"/>
    <n v="2016"/>
    <s v="Desember"/>
    <n v="18"/>
    <x v="1"/>
    <x v="136"/>
    <x v="136"/>
    <x v="1"/>
    <s v="United States"/>
    <s v="Morristown"/>
    <s v="New Jersey"/>
    <n v="7960"/>
    <x v="3"/>
    <x v="1176"/>
    <x v="1"/>
    <x v="8"/>
    <x v="1162"/>
    <n v="1793.98"/>
    <n v="2"/>
    <n v="0"/>
    <n v="843.17059999999992"/>
  </r>
  <r>
    <x v="4861"/>
    <s v="CA-2014-138940"/>
    <d v="2014-04-11T00:00:00"/>
    <n v="2014"/>
    <s v="April"/>
    <n v="11"/>
    <x v="0"/>
    <x v="39"/>
    <x v="39"/>
    <x v="2"/>
    <s v="United States"/>
    <s v="Austin"/>
    <s v="Texas"/>
    <n v="78745"/>
    <x v="2"/>
    <x v="1356"/>
    <x v="2"/>
    <x v="7"/>
    <x v="1342"/>
    <n v="758.35200000000009"/>
    <n v="6"/>
    <n v="0.2"/>
    <n v="265.42320000000001"/>
  </r>
  <r>
    <x v="4862"/>
    <s v="CA-2016-125164"/>
    <d v="2016-11-10T00:00:00"/>
    <n v="2016"/>
    <s v="November"/>
    <n v="10"/>
    <x v="1"/>
    <x v="64"/>
    <x v="64"/>
    <x v="1"/>
    <s v="United States"/>
    <s v="New York City"/>
    <s v="New York"/>
    <n v="10011"/>
    <x v="3"/>
    <x v="986"/>
    <x v="1"/>
    <x v="8"/>
    <x v="979"/>
    <n v="20.368000000000002"/>
    <n v="1"/>
    <n v="0.2"/>
    <n v="7.3834"/>
  </r>
  <r>
    <x v="4863"/>
    <s v="CA-2016-125164"/>
    <d v="2016-11-10T00:00:00"/>
    <n v="2016"/>
    <s v="November"/>
    <n v="10"/>
    <x v="1"/>
    <x v="64"/>
    <x v="64"/>
    <x v="1"/>
    <s v="United States"/>
    <s v="New York City"/>
    <s v="New York"/>
    <n v="10011"/>
    <x v="3"/>
    <x v="350"/>
    <x v="1"/>
    <x v="8"/>
    <x v="350"/>
    <n v="49.847999999999999"/>
    <n v="3"/>
    <n v="0.2"/>
    <n v="16.823699999999999"/>
  </r>
  <r>
    <x v="4864"/>
    <s v="CA-2017-163531"/>
    <d v="2017-06-26T00:00:00"/>
    <n v="2017"/>
    <s v="Juni"/>
    <n v="26"/>
    <x v="1"/>
    <x v="56"/>
    <x v="56"/>
    <x v="0"/>
    <s v="United States"/>
    <s v="New York City"/>
    <s v="New York"/>
    <n v="10024"/>
    <x v="3"/>
    <x v="516"/>
    <x v="2"/>
    <x v="7"/>
    <x v="516"/>
    <n v="239.96999999999997"/>
    <n v="3"/>
    <n v="0"/>
    <n v="67.191599999999994"/>
  </r>
  <r>
    <x v="4865"/>
    <s v="CA-2017-122490"/>
    <d v="2017-11-13T00:00:00"/>
    <n v="2017"/>
    <s v="November"/>
    <n v="13"/>
    <x v="1"/>
    <x v="74"/>
    <x v="74"/>
    <x v="0"/>
    <s v="United States"/>
    <s v="Seattle"/>
    <s v="Washington"/>
    <n v="98103"/>
    <x v="1"/>
    <x v="445"/>
    <x v="0"/>
    <x v="1"/>
    <x v="445"/>
    <n v="2404.7040000000002"/>
    <n v="6"/>
    <n v="0.2"/>
    <n v="150.29399999999998"/>
  </r>
  <r>
    <x v="4866"/>
    <s v="CA-2017-122490"/>
    <d v="2017-11-13T00:00:00"/>
    <n v="2017"/>
    <s v="November"/>
    <n v="13"/>
    <x v="1"/>
    <x v="74"/>
    <x v="74"/>
    <x v="0"/>
    <s v="United States"/>
    <s v="Seattle"/>
    <s v="Washington"/>
    <n v="98103"/>
    <x v="1"/>
    <x v="1242"/>
    <x v="1"/>
    <x v="8"/>
    <x v="1225"/>
    <n v="563.024"/>
    <n v="11"/>
    <n v="0.2"/>
    <n v="190.02059999999997"/>
  </r>
  <r>
    <x v="4867"/>
    <s v="CA-2017-122490"/>
    <d v="2017-11-13T00:00:00"/>
    <n v="2017"/>
    <s v="November"/>
    <n v="13"/>
    <x v="1"/>
    <x v="74"/>
    <x v="74"/>
    <x v="0"/>
    <s v="United States"/>
    <s v="Seattle"/>
    <s v="Washington"/>
    <n v="98103"/>
    <x v="1"/>
    <x v="156"/>
    <x v="1"/>
    <x v="4"/>
    <x v="157"/>
    <n v="344.90999999999997"/>
    <n v="3"/>
    <n v="0"/>
    <n v="10.347300000000004"/>
  </r>
  <r>
    <x v="4868"/>
    <s v="CA-2017-122490"/>
    <d v="2017-11-13T00:00:00"/>
    <n v="2017"/>
    <s v="November"/>
    <n v="13"/>
    <x v="1"/>
    <x v="74"/>
    <x v="74"/>
    <x v="0"/>
    <s v="United States"/>
    <s v="Seattle"/>
    <s v="Washington"/>
    <n v="98103"/>
    <x v="1"/>
    <x v="745"/>
    <x v="1"/>
    <x v="2"/>
    <x v="743"/>
    <n v="8.64"/>
    <n v="3"/>
    <n v="0"/>
    <n v="4.2336"/>
  </r>
  <r>
    <x v="4869"/>
    <s v="CA-2017-131366"/>
    <d v="2017-11-24T00:00:00"/>
    <n v="2017"/>
    <s v="November"/>
    <n v="24"/>
    <x v="1"/>
    <x v="464"/>
    <x v="464"/>
    <x v="1"/>
    <s v="United States"/>
    <s v="Lancaster"/>
    <s v="Pennsylvania"/>
    <n v="17602"/>
    <x v="3"/>
    <x v="929"/>
    <x v="2"/>
    <x v="7"/>
    <x v="922"/>
    <n v="89.987999999999985"/>
    <n v="2"/>
    <n v="0.4"/>
    <n v="-14.998000000000012"/>
  </r>
  <r>
    <x v="4870"/>
    <s v="CA-2017-131366"/>
    <d v="2017-11-24T00:00:00"/>
    <n v="2017"/>
    <s v="November"/>
    <n v="24"/>
    <x v="1"/>
    <x v="464"/>
    <x v="464"/>
    <x v="1"/>
    <s v="United States"/>
    <s v="Lancaster"/>
    <s v="Pennsylvania"/>
    <n v="17602"/>
    <x v="3"/>
    <x v="1127"/>
    <x v="1"/>
    <x v="10"/>
    <x v="1115"/>
    <n v="229.54400000000001"/>
    <n v="7"/>
    <n v="0.2"/>
    <n v="83.209699999999998"/>
  </r>
  <r>
    <x v="4871"/>
    <s v="CA-2017-164042"/>
    <d v="2017-05-23T00:00:00"/>
    <n v="2017"/>
    <s v="Mei"/>
    <n v="23"/>
    <x v="1"/>
    <x v="107"/>
    <x v="107"/>
    <x v="0"/>
    <s v="United States"/>
    <s v="Houston"/>
    <s v="Texas"/>
    <n v="77095"/>
    <x v="2"/>
    <x v="1705"/>
    <x v="1"/>
    <x v="13"/>
    <x v="1694"/>
    <n v="1.8239999999999998"/>
    <n v="2"/>
    <n v="0.2"/>
    <n v="0.61559999999999993"/>
  </r>
  <r>
    <x v="4872"/>
    <s v="CA-2017-164042"/>
    <d v="2017-05-23T00:00:00"/>
    <n v="2017"/>
    <s v="Mei"/>
    <n v="23"/>
    <x v="1"/>
    <x v="107"/>
    <x v="107"/>
    <x v="0"/>
    <s v="United States"/>
    <s v="Houston"/>
    <s v="Texas"/>
    <n v="77095"/>
    <x v="2"/>
    <x v="1549"/>
    <x v="1"/>
    <x v="9"/>
    <x v="1537"/>
    <n v="18.319999999999997"/>
    <n v="5"/>
    <n v="0.8"/>
    <n v="-46.716000000000008"/>
  </r>
  <r>
    <x v="4873"/>
    <s v="CA-2017-164042"/>
    <d v="2017-05-23T00:00:00"/>
    <n v="2017"/>
    <s v="Mei"/>
    <n v="23"/>
    <x v="1"/>
    <x v="107"/>
    <x v="107"/>
    <x v="0"/>
    <s v="United States"/>
    <s v="Houston"/>
    <s v="Texas"/>
    <n v="77095"/>
    <x v="2"/>
    <x v="1512"/>
    <x v="1"/>
    <x v="4"/>
    <x v="1499"/>
    <n v="48.816000000000003"/>
    <n v="3"/>
    <n v="0.2"/>
    <n v="-11.593800000000005"/>
  </r>
  <r>
    <x v="4874"/>
    <s v="CA-2017-164042"/>
    <d v="2017-05-23T00:00:00"/>
    <n v="2017"/>
    <s v="Mei"/>
    <n v="23"/>
    <x v="1"/>
    <x v="107"/>
    <x v="107"/>
    <x v="0"/>
    <s v="United States"/>
    <s v="Houston"/>
    <s v="Texas"/>
    <n v="77095"/>
    <x v="2"/>
    <x v="305"/>
    <x v="1"/>
    <x v="8"/>
    <x v="305"/>
    <n v="1.1879999999999997"/>
    <n v="1"/>
    <n v="0.8"/>
    <n v="-1.9602000000000008"/>
  </r>
  <r>
    <x v="4875"/>
    <s v="CA-2014-132864"/>
    <d v="2014-12-02T00:00:00"/>
    <n v="2014"/>
    <s v="Desember"/>
    <n v="2"/>
    <x v="1"/>
    <x v="471"/>
    <x v="471"/>
    <x v="1"/>
    <s v="United States"/>
    <s v="Columbus"/>
    <s v="Ohio"/>
    <n v="43229"/>
    <x v="3"/>
    <x v="538"/>
    <x v="2"/>
    <x v="11"/>
    <x v="538"/>
    <n v="119.80000000000001"/>
    <n v="5"/>
    <n v="0.2"/>
    <n v="29.950000000000003"/>
  </r>
  <r>
    <x v="4876"/>
    <s v="US-2014-155817"/>
    <d v="2014-10-03T00:00:00"/>
    <n v="2014"/>
    <s v="Oktober"/>
    <n v="3"/>
    <x v="1"/>
    <x v="359"/>
    <x v="359"/>
    <x v="2"/>
    <s v="United States"/>
    <s v="Durham"/>
    <s v="North Carolina"/>
    <n v="27707"/>
    <x v="0"/>
    <x v="1424"/>
    <x v="1"/>
    <x v="4"/>
    <x v="1412"/>
    <n v="61.567999999999998"/>
    <n v="2"/>
    <n v="0.2"/>
    <n v="4.6175999999999995"/>
  </r>
  <r>
    <x v="4877"/>
    <s v="US-2014-155817"/>
    <d v="2014-10-03T00:00:00"/>
    <n v="2014"/>
    <s v="Oktober"/>
    <n v="3"/>
    <x v="1"/>
    <x v="359"/>
    <x v="359"/>
    <x v="2"/>
    <s v="United States"/>
    <s v="Durham"/>
    <s v="North Carolina"/>
    <n v="27707"/>
    <x v="0"/>
    <x v="679"/>
    <x v="1"/>
    <x v="6"/>
    <x v="679"/>
    <n v="6.1920000000000002"/>
    <n v="3"/>
    <n v="0.2"/>
    <n v="0.46440000000000037"/>
  </r>
  <r>
    <x v="4878"/>
    <s v="US-2016-131891"/>
    <d v="2016-07-29T00:00:00"/>
    <n v="2016"/>
    <s v="Juli"/>
    <n v="29"/>
    <x v="2"/>
    <x v="617"/>
    <x v="617"/>
    <x v="0"/>
    <s v="United States"/>
    <s v="Pensacola"/>
    <s v="Florida"/>
    <n v="32503"/>
    <x v="0"/>
    <x v="1699"/>
    <x v="1"/>
    <x v="8"/>
    <x v="1687"/>
    <n v="2.2140000000000004"/>
    <n v="3"/>
    <n v="0.7"/>
    <n v="-1.4760000000000004"/>
  </r>
  <r>
    <x v="4879"/>
    <s v="CA-2017-143567"/>
    <d v="2017-11-02T00:00:00"/>
    <n v="2017"/>
    <s v="November"/>
    <n v="2"/>
    <x v="0"/>
    <x v="533"/>
    <x v="533"/>
    <x v="1"/>
    <s v="United States"/>
    <s v="Henderson"/>
    <s v="Kentucky"/>
    <n v="42420"/>
    <x v="0"/>
    <x v="1510"/>
    <x v="1"/>
    <x v="12"/>
    <x v="1497"/>
    <n v="5.32"/>
    <n v="2"/>
    <n v="0"/>
    <n v="2.6068000000000002"/>
  </r>
  <r>
    <x v="4880"/>
    <s v="CA-2017-143567"/>
    <d v="2017-11-02T00:00:00"/>
    <n v="2017"/>
    <s v="November"/>
    <n v="2"/>
    <x v="0"/>
    <x v="533"/>
    <x v="533"/>
    <x v="1"/>
    <s v="United States"/>
    <s v="Henderson"/>
    <s v="Kentucky"/>
    <n v="42420"/>
    <x v="0"/>
    <x v="1"/>
    <x v="0"/>
    <x v="1"/>
    <x v="1"/>
    <n v="975.92"/>
    <n v="4"/>
    <n v="0"/>
    <n v="292.77599999999995"/>
  </r>
  <r>
    <x v="4881"/>
    <s v="CA-2017-143567"/>
    <d v="2017-11-02T00:00:00"/>
    <n v="2017"/>
    <s v="November"/>
    <n v="2"/>
    <x v="0"/>
    <x v="533"/>
    <x v="533"/>
    <x v="1"/>
    <s v="United States"/>
    <s v="Henderson"/>
    <s v="Kentucky"/>
    <n v="42420"/>
    <x v="0"/>
    <x v="1287"/>
    <x v="2"/>
    <x v="11"/>
    <x v="1273"/>
    <n v="2249.91"/>
    <n v="9"/>
    <n v="0"/>
    <n v="517.47930000000008"/>
  </r>
  <r>
    <x v="4882"/>
    <s v="CA-2017-143567"/>
    <d v="2017-11-02T00:00:00"/>
    <n v="2017"/>
    <s v="November"/>
    <n v="2"/>
    <x v="0"/>
    <x v="533"/>
    <x v="533"/>
    <x v="1"/>
    <s v="United States"/>
    <s v="Henderson"/>
    <s v="Kentucky"/>
    <n v="42420"/>
    <x v="0"/>
    <x v="355"/>
    <x v="1"/>
    <x v="4"/>
    <x v="355"/>
    <n v="59.92"/>
    <n v="4"/>
    <n v="0"/>
    <n v="16.7776"/>
  </r>
  <r>
    <x v="4883"/>
    <s v="CA-2017-104080"/>
    <d v="2017-03-08T00:00:00"/>
    <n v="2017"/>
    <s v="Maret"/>
    <n v="8"/>
    <x v="1"/>
    <x v="117"/>
    <x v="117"/>
    <x v="0"/>
    <s v="United States"/>
    <s v="Anaheim"/>
    <s v="California"/>
    <n v="92804"/>
    <x v="1"/>
    <x v="1636"/>
    <x v="1"/>
    <x v="8"/>
    <x v="1626"/>
    <n v="171.20000000000002"/>
    <n v="5"/>
    <n v="0.2"/>
    <n v="64.199999999999989"/>
  </r>
  <r>
    <x v="4884"/>
    <s v="CA-2017-104080"/>
    <d v="2017-03-08T00:00:00"/>
    <n v="2017"/>
    <s v="Maret"/>
    <n v="8"/>
    <x v="1"/>
    <x v="117"/>
    <x v="117"/>
    <x v="0"/>
    <s v="United States"/>
    <s v="Anaheim"/>
    <s v="California"/>
    <n v="92804"/>
    <x v="1"/>
    <x v="1642"/>
    <x v="1"/>
    <x v="6"/>
    <x v="1632"/>
    <n v="3.36"/>
    <n v="2"/>
    <n v="0"/>
    <n v="0.87360000000000015"/>
  </r>
  <r>
    <x v="4885"/>
    <s v="CA-2014-151379"/>
    <d v="2014-12-16T00:00:00"/>
    <n v="2014"/>
    <s v="Desember"/>
    <n v="16"/>
    <x v="1"/>
    <x v="281"/>
    <x v="281"/>
    <x v="1"/>
    <s v="United States"/>
    <s v="Detroit"/>
    <s v="Michigan"/>
    <n v="48227"/>
    <x v="2"/>
    <x v="1138"/>
    <x v="1"/>
    <x v="10"/>
    <x v="1126"/>
    <n v="114.2"/>
    <n v="5"/>
    <n v="0"/>
    <n v="52.531999999999996"/>
  </r>
  <r>
    <x v="4886"/>
    <s v="CA-2016-163167"/>
    <d v="2016-11-28T00:00:00"/>
    <n v="2016"/>
    <s v="November"/>
    <n v="28"/>
    <x v="0"/>
    <x v="575"/>
    <x v="575"/>
    <x v="1"/>
    <s v="United States"/>
    <s v="Marietta"/>
    <s v="Georgia"/>
    <n v="30062"/>
    <x v="0"/>
    <x v="212"/>
    <x v="0"/>
    <x v="1"/>
    <x v="213"/>
    <n v="182.67000000000002"/>
    <n v="3"/>
    <n v="0"/>
    <n v="52.974299999999992"/>
  </r>
  <r>
    <x v="4887"/>
    <s v="CA-2016-163167"/>
    <d v="2016-11-28T00:00:00"/>
    <n v="2016"/>
    <s v="November"/>
    <n v="28"/>
    <x v="0"/>
    <x v="575"/>
    <x v="575"/>
    <x v="1"/>
    <s v="United States"/>
    <s v="Marietta"/>
    <s v="Georgia"/>
    <n v="30062"/>
    <x v="0"/>
    <x v="658"/>
    <x v="2"/>
    <x v="11"/>
    <x v="658"/>
    <n v="101.69999999999999"/>
    <n v="6"/>
    <n v="0"/>
    <n v="6.1019999999999968"/>
  </r>
  <r>
    <x v="4888"/>
    <s v="CA-2016-163167"/>
    <d v="2016-11-28T00:00:00"/>
    <n v="2016"/>
    <s v="November"/>
    <n v="28"/>
    <x v="0"/>
    <x v="575"/>
    <x v="575"/>
    <x v="1"/>
    <s v="United States"/>
    <s v="Marietta"/>
    <s v="Georgia"/>
    <n v="30062"/>
    <x v="0"/>
    <x v="458"/>
    <x v="1"/>
    <x v="4"/>
    <x v="459"/>
    <n v="1126.02"/>
    <n v="3"/>
    <n v="0"/>
    <n v="56.300999999999988"/>
  </r>
  <r>
    <x v="4889"/>
    <s v="CA-2016-163167"/>
    <d v="2016-11-28T00:00:00"/>
    <n v="2016"/>
    <s v="November"/>
    <n v="28"/>
    <x v="0"/>
    <x v="575"/>
    <x v="575"/>
    <x v="1"/>
    <s v="United States"/>
    <s v="Marietta"/>
    <s v="Georgia"/>
    <n v="30062"/>
    <x v="0"/>
    <x v="1672"/>
    <x v="1"/>
    <x v="4"/>
    <x v="1660"/>
    <n v="1263.3000000000002"/>
    <n v="6"/>
    <n v="0"/>
    <n v="315.82499999999993"/>
  </r>
  <r>
    <x v="4890"/>
    <s v="CA-2016-135776"/>
    <d v="2016-12-23T00:00:00"/>
    <n v="2016"/>
    <s v="Desember"/>
    <n v="23"/>
    <x v="1"/>
    <x v="553"/>
    <x v="553"/>
    <x v="1"/>
    <s v="United States"/>
    <s v="Seattle"/>
    <s v="Washington"/>
    <n v="98103"/>
    <x v="1"/>
    <x v="454"/>
    <x v="1"/>
    <x v="6"/>
    <x v="455"/>
    <n v="8.82"/>
    <n v="3"/>
    <n v="0"/>
    <n v="2.5577999999999994"/>
  </r>
  <r>
    <x v="4891"/>
    <s v="CA-2016-135776"/>
    <d v="2016-12-23T00:00:00"/>
    <n v="2016"/>
    <s v="Desember"/>
    <n v="23"/>
    <x v="1"/>
    <x v="553"/>
    <x v="553"/>
    <x v="1"/>
    <s v="United States"/>
    <s v="Seattle"/>
    <s v="Washington"/>
    <n v="98103"/>
    <x v="1"/>
    <x v="1237"/>
    <x v="1"/>
    <x v="10"/>
    <x v="1220"/>
    <n v="37.94"/>
    <n v="2"/>
    <n v="0"/>
    <n v="18.211199999999998"/>
  </r>
  <r>
    <x v="4892"/>
    <s v="CA-2016-135776"/>
    <d v="2016-12-23T00:00:00"/>
    <n v="2016"/>
    <s v="Desember"/>
    <n v="23"/>
    <x v="1"/>
    <x v="553"/>
    <x v="553"/>
    <x v="1"/>
    <s v="United States"/>
    <s v="Seattle"/>
    <s v="Washington"/>
    <n v="98103"/>
    <x v="1"/>
    <x v="1706"/>
    <x v="1"/>
    <x v="6"/>
    <x v="1695"/>
    <n v="4.2"/>
    <n v="2"/>
    <n v="0"/>
    <n v="1.1760000000000002"/>
  </r>
  <r>
    <x v="4893"/>
    <s v="CA-2016-135776"/>
    <d v="2016-12-23T00:00:00"/>
    <n v="2016"/>
    <s v="Desember"/>
    <n v="23"/>
    <x v="1"/>
    <x v="553"/>
    <x v="553"/>
    <x v="1"/>
    <s v="United States"/>
    <s v="Seattle"/>
    <s v="Washington"/>
    <n v="98103"/>
    <x v="1"/>
    <x v="418"/>
    <x v="1"/>
    <x v="4"/>
    <x v="418"/>
    <n v="227.28"/>
    <n v="2"/>
    <n v="0"/>
    <n v="2.2727999999999895"/>
  </r>
  <r>
    <x v="4894"/>
    <s v="CA-2016-135776"/>
    <d v="2016-12-23T00:00:00"/>
    <n v="2016"/>
    <s v="Desember"/>
    <n v="23"/>
    <x v="1"/>
    <x v="553"/>
    <x v="553"/>
    <x v="1"/>
    <s v="United States"/>
    <s v="Seattle"/>
    <s v="Washington"/>
    <n v="98103"/>
    <x v="1"/>
    <x v="136"/>
    <x v="1"/>
    <x v="10"/>
    <x v="137"/>
    <n v="47.9"/>
    <n v="1"/>
    <n v="0"/>
    <n v="22.991999999999997"/>
  </r>
  <r>
    <x v="4895"/>
    <s v="CA-2016-135776"/>
    <d v="2016-12-23T00:00:00"/>
    <n v="2016"/>
    <s v="Desember"/>
    <n v="23"/>
    <x v="1"/>
    <x v="553"/>
    <x v="553"/>
    <x v="1"/>
    <s v="United States"/>
    <s v="Seattle"/>
    <s v="Washington"/>
    <n v="98103"/>
    <x v="1"/>
    <x v="1503"/>
    <x v="1"/>
    <x v="12"/>
    <x v="153"/>
    <n v="61.96"/>
    <n v="2"/>
    <n v="0"/>
    <n v="30.360399999999998"/>
  </r>
  <r>
    <x v="4896"/>
    <s v="CA-2016-135776"/>
    <d v="2016-12-23T00:00:00"/>
    <n v="2016"/>
    <s v="Desember"/>
    <n v="23"/>
    <x v="1"/>
    <x v="553"/>
    <x v="553"/>
    <x v="1"/>
    <s v="United States"/>
    <s v="Seattle"/>
    <s v="Washington"/>
    <n v="98103"/>
    <x v="1"/>
    <x v="1362"/>
    <x v="1"/>
    <x v="4"/>
    <x v="1348"/>
    <n v="1117.92"/>
    <n v="4"/>
    <n v="0"/>
    <n v="55.895999999999958"/>
  </r>
  <r>
    <x v="4897"/>
    <s v="US-2014-122021"/>
    <d v="2014-10-15T00:00:00"/>
    <n v="2014"/>
    <s v="Oktober"/>
    <n v="15"/>
    <x v="2"/>
    <x v="663"/>
    <x v="663"/>
    <x v="0"/>
    <s v="United States"/>
    <s v="Parma"/>
    <s v="Ohio"/>
    <n v="44134"/>
    <x v="3"/>
    <x v="1401"/>
    <x v="0"/>
    <x v="1"/>
    <x v="1388"/>
    <n v="183.37199999999999"/>
    <n v="2"/>
    <n v="0.3"/>
    <n v="-7.8588000000000022"/>
  </r>
  <r>
    <x v="4898"/>
    <s v="US-2014-122021"/>
    <d v="2014-10-15T00:00:00"/>
    <n v="2014"/>
    <s v="Oktober"/>
    <n v="15"/>
    <x v="2"/>
    <x v="663"/>
    <x v="663"/>
    <x v="0"/>
    <s v="United States"/>
    <s v="Parma"/>
    <s v="Ohio"/>
    <n v="44134"/>
    <x v="3"/>
    <x v="388"/>
    <x v="1"/>
    <x v="10"/>
    <x v="389"/>
    <n v="7.9680000000000009"/>
    <n v="2"/>
    <n v="0.2"/>
    <n v="2.8884000000000007"/>
  </r>
  <r>
    <x v="4899"/>
    <s v="CA-2016-130484"/>
    <d v="2016-08-22T00:00:00"/>
    <n v="2016"/>
    <s v="Agustus"/>
    <n v="22"/>
    <x v="1"/>
    <x v="495"/>
    <x v="495"/>
    <x v="0"/>
    <s v="United States"/>
    <s v="Gresham"/>
    <s v="Oregon"/>
    <n v="97030"/>
    <x v="1"/>
    <x v="1045"/>
    <x v="1"/>
    <x v="8"/>
    <x v="1034"/>
    <n v="26.352000000000004"/>
    <n v="8"/>
    <n v="0.7"/>
    <n v="-18.446399999999997"/>
  </r>
  <r>
    <x v="4900"/>
    <s v="CA-2017-120936"/>
    <d v="2017-12-17T00:00:00"/>
    <n v="2017"/>
    <s v="Desember"/>
    <n v="17"/>
    <x v="1"/>
    <x v="119"/>
    <x v="119"/>
    <x v="1"/>
    <s v="United States"/>
    <s v="Anaheim"/>
    <s v="California"/>
    <n v="92804"/>
    <x v="1"/>
    <x v="772"/>
    <x v="1"/>
    <x v="4"/>
    <x v="771"/>
    <n v="481.32"/>
    <n v="4"/>
    <n v="0"/>
    <n v="125.14319999999998"/>
  </r>
  <r>
    <x v="4901"/>
    <s v="CA-2017-120936"/>
    <d v="2017-12-17T00:00:00"/>
    <n v="2017"/>
    <s v="Desember"/>
    <n v="17"/>
    <x v="1"/>
    <x v="119"/>
    <x v="119"/>
    <x v="1"/>
    <s v="United States"/>
    <s v="Anaheim"/>
    <s v="California"/>
    <n v="92804"/>
    <x v="1"/>
    <x v="1352"/>
    <x v="1"/>
    <x v="14"/>
    <x v="1338"/>
    <n v="13.98"/>
    <n v="1"/>
    <n v="0"/>
    <n v="3.6348000000000003"/>
  </r>
  <r>
    <x v="4902"/>
    <s v="CA-2017-110884"/>
    <d v="2017-03-07T00:00:00"/>
    <n v="2017"/>
    <s v="Maret"/>
    <n v="7"/>
    <x v="1"/>
    <x v="129"/>
    <x v="129"/>
    <x v="0"/>
    <s v="United States"/>
    <s v="New York City"/>
    <s v="New York"/>
    <n v="10035"/>
    <x v="3"/>
    <x v="806"/>
    <x v="1"/>
    <x v="8"/>
    <x v="804"/>
    <n v="25.92"/>
    <n v="6"/>
    <n v="0.2"/>
    <n v="9.0719999999999992"/>
  </r>
  <r>
    <x v="4903"/>
    <s v="CA-2017-110884"/>
    <d v="2017-03-07T00:00:00"/>
    <n v="2017"/>
    <s v="Maret"/>
    <n v="7"/>
    <x v="1"/>
    <x v="129"/>
    <x v="129"/>
    <x v="0"/>
    <s v="United States"/>
    <s v="New York City"/>
    <s v="New York"/>
    <n v="10035"/>
    <x v="3"/>
    <x v="580"/>
    <x v="1"/>
    <x v="2"/>
    <x v="580"/>
    <n v="91.59"/>
    <n v="3"/>
    <n v="0"/>
    <n v="42.131399999999999"/>
  </r>
  <r>
    <x v="4904"/>
    <s v="US-2014-161613"/>
    <d v="2014-12-01T00:00:00"/>
    <n v="2014"/>
    <s v="Desember"/>
    <n v="1"/>
    <x v="0"/>
    <x v="204"/>
    <x v="204"/>
    <x v="1"/>
    <s v="United States"/>
    <s v="Houston"/>
    <s v="Texas"/>
    <n v="77070"/>
    <x v="2"/>
    <x v="623"/>
    <x v="0"/>
    <x v="1"/>
    <x v="623"/>
    <n v="674.05799999999999"/>
    <n v="3"/>
    <n v="0.3"/>
    <n v="-19.258800000000008"/>
  </r>
  <r>
    <x v="4905"/>
    <s v="US-2014-146353"/>
    <d v="2014-10-14T00:00:00"/>
    <n v="2014"/>
    <s v="Oktober"/>
    <n v="14"/>
    <x v="0"/>
    <x v="531"/>
    <x v="531"/>
    <x v="1"/>
    <s v="United States"/>
    <s v="Concord"/>
    <s v="New Hampshire"/>
    <n v="3301"/>
    <x v="3"/>
    <x v="1547"/>
    <x v="1"/>
    <x v="8"/>
    <x v="1535"/>
    <n v="22.92"/>
    <n v="4"/>
    <n v="0"/>
    <n v="11.0016"/>
  </r>
  <r>
    <x v="4906"/>
    <s v="US-2014-146353"/>
    <d v="2014-10-14T00:00:00"/>
    <n v="2014"/>
    <s v="Oktober"/>
    <n v="14"/>
    <x v="0"/>
    <x v="531"/>
    <x v="531"/>
    <x v="1"/>
    <s v="United States"/>
    <s v="Concord"/>
    <s v="New Hampshire"/>
    <n v="3301"/>
    <x v="3"/>
    <x v="398"/>
    <x v="1"/>
    <x v="4"/>
    <x v="399"/>
    <n v="269.89999999999998"/>
    <n v="5"/>
    <n v="0"/>
    <n v="16.193999999999988"/>
  </r>
  <r>
    <x v="4907"/>
    <s v="CA-2014-133809"/>
    <d v="2014-11-18T00:00:00"/>
    <n v="2014"/>
    <s v="November"/>
    <n v="18"/>
    <x v="0"/>
    <x v="652"/>
    <x v="652"/>
    <x v="0"/>
    <s v="United States"/>
    <s v="Fairfield"/>
    <s v="Ohio"/>
    <n v="45014"/>
    <x v="3"/>
    <x v="1181"/>
    <x v="1"/>
    <x v="8"/>
    <x v="1167"/>
    <n v="11.808000000000002"/>
    <n v="8"/>
    <n v="0.7"/>
    <n v="-8.659200000000002"/>
  </r>
  <r>
    <x v="4908"/>
    <s v="CA-2014-133809"/>
    <d v="2014-11-18T00:00:00"/>
    <n v="2014"/>
    <s v="November"/>
    <n v="18"/>
    <x v="0"/>
    <x v="652"/>
    <x v="652"/>
    <x v="0"/>
    <s v="United States"/>
    <s v="Fairfield"/>
    <s v="Ohio"/>
    <n v="45014"/>
    <x v="3"/>
    <x v="1707"/>
    <x v="2"/>
    <x v="7"/>
    <x v="1696"/>
    <n v="9.5879999999999992"/>
    <n v="2"/>
    <n v="0.4"/>
    <n v="-2.0773999999999999"/>
  </r>
  <r>
    <x v="4909"/>
    <s v="CA-2017-127306"/>
    <d v="2017-01-14T00:00:00"/>
    <n v="2017"/>
    <s v="Januari"/>
    <n v="14"/>
    <x v="1"/>
    <x v="3"/>
    <x v="3"/>
    <x v="0"/>
    <s v="United States"/>
    <s v="Johnson City"/>
    <s v="Tennessee"/>
    <n v="37604"/>
    <x v="0"/>
    <x v="588"/>
    <x v="1"/>
    <x v="12"/>
    <x v="588"/>
    <n v="18.335999999999999"/>
    <n v="3"/>
    <n v="0.2"/>
    <n v="6.6467999999999989"/>
  </r>
  <r>
    <x v="4910"/>
    <s v="CA-2017-127306"/>
    <d v="2017-01-14T00:00:00"/>
    <n v="2017"/>
    <s v="Januari"/>
    <n v="14"/>
    <x v="1"/>
    <x v="3"/>
    <x v="3"/>
    <x v="0"/>
    <s v="United States"/>
    <s v="Johnson City"/>
    <s v="Tennessee"/>
    <n v="37604"/>
    <x v="0"/>
    <x v="712"/>
    <x v="1"/>
    <x v="10"/>
    <x v="711"/>
    <n v="36.288000000000011"/>
    <n v="7"/>
    <n v="0.2"/>
    <n v="12.700800000000001"/>
  </r>
  <r>
    <x v="4911"/>
    <s v="CA-2017-127306"/>
    <d v="2017-01-14T00:00:00"/>
    <n v="2017"/>
    <s v="Januari"/>
    <n v="14"/>
    <x v="1"/>
    <x v="3"/>
    <x v="3"/>
    <x v="0"/>
    <s v="United States"/>
    <s v="Johnson City"/>
    <s v="Tennessee"/>
    <n v="37604"/>
    <x v="0"/>
    <x v="431"/>
    <x v="2"/>
    <x v="7"/>
    <x v="431"/>
    <n v="111.98399999999999"/>
    <n v="2"/>
    <n v="0.2"/>
    <n v="6.9990000000000059"/>
  </r>
  <r>
    <x v="4912"/>
    <s v="CA-2017-127306"/>
    <d v="2017-01-14T00:00:00"/>
    <n v="2017"/>
    <s v="Januari"/>
    <n v="14"/>
    <x v="1"/>
    <x v="3"/>
    <x v="3"/>
    <x v="0"/>
    <s v="United States"/>
    <s v="Johnson City"/>
    <s v="Tennessee"/>
    <n v="37604"/>
    <x v="0"/>
    <x v="1406"/>
    <x v="1"/>
    <x v="8"/>
    <x v="1393"/>
    <n v="5.9700000000000006"/>
    <n v="5"/>
    <n v="0.7"/>
    <n v="-4.577"/>
  </r>
  <r>
    <x v="4913"/>
    <s v="CA-2017-127306"/>
    <d v="2017-01-14T00:00:00"/>
    <n v="2017"/>
    <s v="Januari"/>
    <n v="14"/>
    <x v="1"/>
    <x v="3"/>
    <x v="3"/>
    <x v="0"/>
    <s v="United States"/>
    <s v="Johnson City"/>
    <s v="Tennessee"/>
    <n v="37604"/>
    <x v="0"/>
    <x v="807"/>
    <x v="1"/>
    <x v="8"/>
    <x v="805"/>
    <n v="2.508"/>
    <n v="2"/>
    <n v="0.7"/>
    <n v="-1.8391999999999999"/>
  </r>
  <r>
    <x v="4914"/>
    <s v="CA-2015-161830"/>
    <d v="2015-09-24T00:00:00"/>
    <n v="2015"/>
    <s v="September"/>
    <n v="24"/>
    <x v="0"/>
    <x v="250"/>
    <x v="250"/>
    <x v="0"/>
    <s v="United States"/>
    <s v="Seattle"/>
    <s v="Washington"/>
    <n v="98105"/>
    <x v="1"/>
    <x v="30"/>
    <x v="1"/>
    <x v="6"/>
    <x v="30"/>
    <n v="35.96"/>
    <n v="2"/>
    <n v="0"/>
    <n v="10.428399999999996"/>
  </r>
  <r>
    <x v="4915"/>
    <s v="CA-2015-161830"/>
    <d v="2015-09-24T00:00:00"/>
    <n v="2015"/>
    <s v="September"/>
    <n v="24"/>
    <x v="0"/>
    <x v="250"/>
    <x v="250"/>
    <x v="0"/>
    <s v="United States"/>
    <s v="Seattle"/>
    <s v="Washington"/>
    <n v="98105"/>
    <x v="1"/>
    <x v="799"/>
    <x v="1"/>
    <x v="8"/>
    <x v="797"/>
    <n v="14.952000000000002"/>
    <n v="3"/>
    <n v="0.2"/>
    <n v="5.4201000000000006"/>
  </r>
  <r>
    <x v="4916"/>
    <s v="CA-2017-163125"/>
    <d v="2017-10-09T00:00:00"/>
    <n v="2017"/>
    <s v="Oktober"/>
    <n v="9"/>
    <x v="0"/>
    <x v="93"/>
    <x v="93"/>
    <x v="0"/>
    <s v="United States"/>
    <s v="League City"/>
    <s v="Texas"/>
    <n v="77573"/>
    <x v="2"/>
    <x v="369"/>
    <x v="1"/>
    <x v="6"/>
    <x v="370"/>
    <n v="67.144000000000005"/>
    <n v="7"/>
    <n v="0.2"/>
    <n v="5.8750999999999962"/>
  </r>
  <r>
    <x v="4917"/>
    <s v="CA-2017-163125"/>
    <d v="2017-10-09T00:00:00"/>
    <n v="2017"/>
    <s v="Oktober"/>
    <n v="9"/>
    <x v="0"/>
    <x v="93"/>
    <x v="93"/>
    <x v="0"/>
    <s v="United States"/>
    <s v="League City"/>
    <s v="Texas"/>
    <n v="77573"/>
    <x v="2"/>
    <x v="1708"/>
    <x v="0"/>
    <x v="1"/>
    <x v="1697"/>
    <n v="254.05799999999999"/>
    <n v="3"/>
    <n v="0.3"/>
    <n v="-32.664599999999993"/>
  </r>
  <r>
    <x v="4918"/>
    <s v="CA-2016-160304"/>
    <d v="2016-01-02T00:00:00"/>
    <n v="2016"/>
    <s v="Januari"/>
    <n v="2"/>
    <x v="1"/>
    <x v="606"/>
    <x v="606"/>
    <x v="1"/>
    <s v="United States"/>
    <s v="Gaithersburg"/>
    <s v="Maryland"/>
    <n v="20877"/>
    <x v="3"/>
    <x v="266"/>
    <x v="0"/>
    <x v="0"/>
    <x v="266"/>
    <n v="173.94"/>
    <n v="3"/>
    <n v="0"/>
    <n v="38.266800000000003"/>
  </r>
  <r>
    <x v="4919"/>
    <s v="CA-2016-160304"/>
    <d v="2016-01-02T00:00:00"/>
    <n v="2016"/>
    <s v="Januari"/>
    <n v="2"/>
    <x v="1"/>
    <x v="606"/>
    <x v="606"/>
    <x v="1"/>
    <s v="United States"/>
    <s v="Gaithersburg"/>
    <s v="Maryland"/>
    <n v="20877"/>
    <x v="3"/>
    <x v="1133"/>
    <x v="2"/>
    <x v="7"/>
    <x v="1121"/>
    <n v="231.98"/>
    <n v="2"/>
    <n v="0"/>
    <n v="67.274199999999979"/>
  </r>
  <r>
    <x v="4920"/>
    <s v="CA-2017-101728"/>
    <d v="2017-08-19T00:00:00"/>
    <n v="2017"/>
    <s v="Agustus"/>
    <n v="19"/>
    <x v="1"/>
    <x v="623"/>
    <x v="623"/>
    <x v="0"/>
    <s v="United States"/>
    <s v="Chicago"/>
    <s v="Illinois"/>
    <n v="60653"/>
    <x v="2"/>
    <x v="1212"/>
    <x v="1"/>
    <x v="8"/>
    <x v="1197"/>
    <n v="2.2959999999999994"/>
    <n v="2"/>
    <n v="0.8"/>
    <n v="-3.9032000000000009"/>
  </r>
  <r>
    <x v="4921"/>
    <s v="CA-2017-114055"/>
    <d v="2017-12-25T00:00:00"/>
    <n v="2017"/>
    <s v="Desember"/>
    <n v="25"/>
    <x v="0"/>
    <x v="414"/>
    <x v="414"/>
    <x v="2"/>
    <s v="United States"/>
    <s v="Huntsville"/>
    <s v="Alabama"/>
    <n v="35810"/>
    <x v="0"/>
    <x v="1696"/>
    <x v="1"/>
    <x v="10"/>
    <x v="1684"/>
    <n v="96.08"/>
    <n v="2"/>
    <n v="0"/>
    <n v="46.118399999999994"/>
  </r>
  <r>
    <x v="4922"/>
    <s v="CA-2017-114055"/>
    <d v="2017-12-25T00:00:00"/>
    <n v="2017"/>
    <s v="Desember"/>
    <n v="25"/>
    <x v="0"/>
    <x v="414"/>
    <x v="414"/>
    <x v="2"/>
    <s v="United States"/>
    <s v="Huntsville"/>
    <s v="Alabama"/>
    <n v="35810"/>
    <x v="0"/>
    <x v="804"/>
    <x v="1"/>
    <x v="13"/>
    <x v="802"/>
    <n v="3.62"/>
    <n v="2"/>
    <n v="0"/>
    <n v="1.1945999999999999"/>
  </r>
  <r>
    <x v="4923"/>
    <s v="CA-2017-114055"/>
    <d v="2017-12-25T00:00:00"/>
    <n v="2017"/>
    <s v="Desember"/>
    <n v="25"/>
    <x v="0"/>
    <x v="414"/>
    <x v="414"/>
    <x v="2"/>
    <s v="United States"/>
    <s v="Huntsville"/>
    <s v="Alabama"/>
    <n v="35810"/>
    <x v="0"/>
    <x v="921"/>
    <x v="1"/>
    <x v="10"/>
    <x v="913"/>
    <n v="629.09999999999991"/>
    <n v="6"/>
    <n v="0"/>
    <n v="301.96799999999996"/>
  </r>
  <r>
    <x v="4924"/>
    <s v="CA-2017-114055"/>
    <d v="2017-12-25T00:00:00"/>
    <n v="2017"/>
    <s v="Desember"/>
    <n v="25"/>
    <x v="0"/>
    <x v="414"/>
    <x v="414"/>
    <x v="2"/>
    <s v="United States"/>
    <s v="Huntsville"/>
    <s v="Alabama"/>
    <n v="35810"/>
    <x v="0"/>
    <x v="1409"/>
    <x v="2"/>
    <x v="7"/>
    <x v="1396"/>
    <n v="90.48"/>
    <n v="2"/>
    <n v="0"/>
    <n v="23.524799999999999"/>
  </r>
  <r>
    <x v="4925"/>
    <s v="CA-2017-126438"/>
    <d v="2017-09-10T00:00:00"/>
    <n v="2017"/>
    <s v="September"/>
    <n v="10"/>
    <x v="2"/>
    <x v="753"/>
    <x v="753"/>
    <x v="1"/>
    <s v="United States"/>
    <s v="Lawrence"/>
    <s v="Massachusetts"/>
    <n v="1841"/>
    <x v="3"/>
    <x v="1453"/>
    <x v="1"/>
    <x v="6"/>
    <x v="1439"/>
    <n v="14.88"/>
    <n v="2"/>
    <n v="0"/>
    <n v="3.7200000000000006"/>
  </r>
  <r>
    <x v="4926"/>
    <s v="CA-2017-117653"/>
    <d v="2017-10-19T00:00:00"/>
    <n v="2017"/>
    <s v="Oktober"/>
    <n v="19"/>
    <x v="1"/>
    <x v="373"/>
    <x v="373"/>
    <x v="0"/>
    <s v="United States"/>
    <s v="Chicago"/>
    <s v="Illinois"/>
    <n v="60623"/>
    <x v="2"/>
    <x v="962"/>
    <x v="0"/>
    <x v="3"/>
    <x v="955"/>
    <n v="91.275000000000006"/>
    <n v="1"/>
    <n v="0.5"/>
    <n v="-67.543499999999995"/>
  </r>
  <r>
    <x v="4927"/>
    <s v="CA-2017-143245"/>
    <d v="2017-12-01T00:00:00"/>
    <n v="2017"/>
    <s v="Desember"/>
    <n v="1"/>
    <x v="1"/>
    <x v="57"/>
    <x v="57"/>
    <x v="2"/>
    <s v="United States"/>
    <s v="Fairfield"/>
    <s v="Connecticut"/>
    <n v="6824"/>
    <x v="3"/>
    <x v="1193"/>
    <x v="1"/>
    <x v="10"/>
    <x v="1178"/>
    <n v="19.440000000000001"/>
    <n v="3"/>
    <n v="0"/>
    <n v="9.3312000000000008"/>
  </r>
  <r>
    <x v="4928"/>
    <s v="CA-2017-143245"/>
    <d v="2017-12-01T00:00:00"/>
    <n v="2017"/>
    <s v="Desember"/>
    <n v="1"/>
    <x v="1"/>
    <x v="57"/>
    <x v="57"/>
    <x v="2"/>
    <s v="United States"/>
    <s v="Fairfield"/>
    <s v="Connecticut"/>
    <n v="6824"/>
    <x v="3"/>
    <x v="1180"/>
    <x v="0"/>
    <x v="1"/>
    <x v="1166"/>
    <n v="897.15000000000009"/>
    <n v="3"/>
    <n v="0"/>
    <n v="251.20200000000003"/>
  </r>
  <r>
    <x v="4929"/>
    <s v="US-2014-138828"/>
    <d v="2014-09-02T00:00:00"/>
    <n v="2014"/>
    <s v="September"/>
    <n v="2"/>
    <x v="2"/>
    <x v="44"/>
    <x v="44"/>
    <x v="0"/>
    <s v="United States"/>
    <s v="New York City"/>
    <s v="New York"/>
    <n v="10009"/>
    <x v="3"/>
    <x v="332"/>
    <x v="1"/>
    <x v="6"/>
    <x v="332"/>
    <n v="57.75"/>
    <n v="5"/>
    <n v="0"/>
    <n v="16.170000000000002"/>
  </r>
  <r>
    <x v="4930"/>
    <s v="US-2014-138828"/>
    <d v="2014-09-02T00:00:00"/>
    <n v="2014"/>
    <s v="September"/>
    <n v="2"/>
    <x v="2"/>
    <x v="44"/>
    <x v="44"/>
    <x v="0"/>
    <s v="United States"/>
    <s v="New York City"/>
    <s v="New York"/>
    <n v="10009"/>
    <x v="3"/>
    <x v="811"/>
    <x v="1"/>
    <x v="10"/>
    <x v="33"/>
    <n v="14.940000000000001"/>
    <n v="3"/>
    <n v="0"/>
    <n v="7.0218000000000007"/>
  </r>
  <r>
    <x v="4931"/>
    <s v="CA-2017-143651"/>
    <d v="2017-03-25T00:00:00"/>
    <n v="2017"/>
    <s v="Maret"/>
    <n v="25"/>
    <x v="1"/>
    <x v="524"/>
    <x v="524"/>
    <x v="1"/>
    <s v="United States"/>
    <s v="Seattle"/>
    <s v="Washington"/>
    <n v="98103"/>
    <x v="1"/>
    <x v="1175"/>
    <x v="1"/>
    <x v="6"/>
    <x v="1161"/>
    <n v="23.1"/>
    <n v="2"/>
    <n v="0"/>
    <n v="6.93"/>
  </r>
  <r>
    <x v="4932"/>
    <s v="CA-2015-106978"/>
    <d v="2015-09-28T00:00:00"/>
    <n v="2015"/>
    <s v="September"/>
    <n v="28"/>
    <x v="1"/>
    <x v="233"/>
    <x v="233"/>
    <x v="0"/>
    <s v="United States"/>
    <s v="Aurora"/>
    <s v="Colorado"/>
    <n v="80013"/>
    <x v="1"/>
    <x v="1358"/>
    <x v="1"/>
    <x v="12"/>
    <x v="1344"/>
    <n v="12.536000000000001"/>
    <n v="1"/>
    <n v="0.2"/>
    <n v="4.2308999999999983"/>
  </r>
  <r>
    <x v="4933"/>
    <s v="CA-2015-106978"/>
    <d v="2015-09-28T00:00:00"/>
    <n v="2015"/>
    <s v="September"/>
    <n v="28"/>
    <x v="1"/>
    <x v="233"/>
    <x v="233"/>
    <x v="0"/>
    <s v="United States"/>
    <s v="Aurora"/>
    <s v="Colorado"/>
    <n v="80013"/>
    <x v="1"/>
    <x v="751"/>
    <x v="1"/>
    <x v="8"/>
    <x v="749"/>
    <n v="1.0800000000000003"/>
    <n v="2"/>
    <n v="0.7"/>
    <n v="-0.79200000000000004"/>
  </r>
  <r>
    <x v="4934"/>
    <s v="CA-2015-106978"/>
    <d v="2015-09-28T00:00:00"/>
    <n v="2015"/>
    <s v="September"/>
    <n v="28"/>
    <x v="1"/>
    <x v="233"/>
    <x v="233"/>
    <x v="0"/>
    <s v="United States"/>
    <s v="Aurora"/>
    <s v="Colorado"/>
    <n v="80013"/>
    <x v="1"/>
    <x v="1014"/>
    <x v="1"/>
    <x v="13"/>
    <x v="128"/>
    <n v="4.5120000000000005"/>
    <n v="3"/>
    <n v="0.2"/>
    <n v="0.84599999999999964"/>
  </r>
  <r>
    <x v="4935"/>
    <s v="CA-2015-155124"/>
    <d v="2015-03-15T00:00:00"/>
    <n v="2015"/>
    <s v="Maret"/>
    <n v="15"/>
    <x v="1"/>
    <x v="754"/>
    <x v="754"/>
    <x v="1"/>
    <s v="United States"/>
    <s v="Lehi"/>
    <s v="Utah"/>
    <n v="84043"/>
    <x v="1"/>
    <x v="1709"/>
    <x v="2"/>
    <x v="7"/>
    <x v="1698"/>
    <n v="16.776000000000003"/>
    <n v="3"/>
    <n v="0.2"/>
    <n v="1.6776"/>
  </r>
  <r>
    <x v="4936"/>
    <s v="CA-2017-150931"/>
    <d v="2017-01-06T00:00:00"/>
    <n v="2017"/>
    <s v="Januari"/>
    <n v="6"/>
    <x v="1"/>
    <x v="503"/>
    <x v="503"/>
    <x v="2"/>
    <s v="United States"/>
    <s v="Tuscaloosa"/>
    <s v="Alabama"/>
    <n v="35401"/>
    <x v="0"/>
    <x v="544"/>
    <x v="1"/>
    <x v="8"/>
    <x v="544"/>
    <n v="33.74"/>
    <n v="7"/>
    <n v="0"/>
    <n v="15.5204"/>
  </r>
  <r>
    <x v="4937"/>
    <s v="CA-2014-157147"/>
    <d v="2014-01-13T00:00:00"/>
    <n v="2014"/>
    <s v="Januari"/>
    <n v="13"/>
    <x v="1"/>
    <x v="205"/>
    <x v="205"/>
    <x v="0"/>
    <s v="United States"/>
    <s v="San Francisco"/>
    <s v="California"/>
    <n v="94109"/>
    <x v="1"/>
    <x v="1244"/>
    <x v="1"/>
    <x v="4"/>
    <x v="1227"/>
    <n v="1325.8500000000001"/>
    <n v="5"/>
    <n v="0"/>
    <n v="238.65299999999991"/>
  </r>
  <r>
    <x v="4938"/>
    <s v="CA-2014-157147"/>
    <d v="2014-01-13T00:00:00"/>
    <n v="2014"/>
    <s v="Januari"/>
    <n v="13"/>
    <x v="1"/>
    <x v="205"/>
    <x v="205"/>
    <x v="0"/>
    <s v="United States"/>
    <s v="San Francisco"/>
    <s v="California"/>
    <n v="94109"/>
    <x v="1"/>
    <x v="1219"/>
    <x v="0"/>
    <x v="0"/>
    <x v="1203"/>
    <n v="333.99899999999997"/>
    <n v="3"/>
    <n v="0.15"/>
    <n v="3.9294000000000082"/>
  </r>
  <r>
    <x v="4939"/>
    <s v="CA-2014-157147"/>
    <d v="2014-01-13T00:00:00"/>
    <n v="2014"/>
    <s v="Januari"/>
    <n v="13"/>
    <x v="1"/>
    <x v="205"/>
    <x v="205"/>
    <x v="0"/>
    <s v="United States"/>
    <s v="San Francisco"/>
    <s v="California"/>
    <n v="94109"/>
    <x v="1"/>
    <x v="181"/>
    <x v="1"/>
    <x v="6"/>
    <x v="182"/>
    <n v="19.899999999999999"/>
    <n v="5"/>
    <n v="0"/>
    <n v="6.5669999999999984"/>
  </r>
  <r>
    <x v="4940"/>
    <s v="CA-2015-156482"/>
    <d v="2015-02-06T00:00:00"/>
    <n v="2015"/>
    <s v="Februari"/>
    <n v="6"/>
    <x v="1"/>
    <x v="582"/>
    <x v="582"/>
    <x v="0"/>
    <s v="United States"/>
    <s v="Wilmington"/>
    <s v="Delaware"/>
    <n v="19805"/>
    <x v="3"/>
    <x v="901"/>
    <x v="0"/>
    <x v="1"/>
    <x v="893"/>
    <n v="1268.82"/>
    <n v="9"/>
    <n v="0"/>
    <n v="266.45219999999989"/>
  </r>
  <r>
    <x v="4941"/>
    <s v="CA-2015-156482"/>
    <d v="2015-02-06T00:00:00"/>
    <n v="2015"/>
    <s v="Februari"/>
    <n v="6"/>
    <x v="1"/>
    <x v="582"/>
    <x v="582"/>
    <x v="0"/>
    <s v="United States"/>
    <s v="Wilmington"/>
    <s v="Delaware"/>
    <n v="19805"/>
    <x v="3"/>
    <x v="1531"/>
    <x v="0"/>
    <x v="0"/>
    <x v="1518"/>
    <n v="283.92"/>
    <n v="4"/>
    <n v="0"/>
    <n v="82.336799999999982"/>
  </r>
  <r>
    <x v="4942"/>
    <s v="CA-2015-156482"/>
    <d v="2015-02-06T00:00:00"/>
    <n v="2015"/>
    <s v="Februari"/>
    <n v="6"/>
    <x v="1"/>
    <x v="582"/>
    <x v="582"/>
    <x v="0"/>
    <s v="United States"/>
    <s v="Wilmington"/>
    <s v="Delaware"/>
    <n v="19805"/>
    <x v="3"/>
    <x v="888"/>
    <x v="1"/>
    <x v="6"/>
    <x v="881"/>
    <n v="5.68"/>
    <n v="2"/>
    <n v="0"/>
    <n v="1.7607999999999997"/>
  </r>
  <r>
    <x v="4943"/>
    <s v="CA-2017-106782"/>
    <d v="2017-12-21T00:00:00"/>
    <n v="2017"/>
    <s v="Desember"/>
    <n v="21"/>
    <x v="1"/>
    <x v="431"/>
    <x v="431"/>
    <x v="0"/>
    <s v="United States"/>
    <s v="Lafayette"/>
    <s v="Indiana"/>
    <n v="47905"/>
    <x v="2"/>
    <x v="458"/>
    <x v="1"/>
    <x v="4"/>
    <x v="459"/>
    <n v="375.34"/>
    <n v="1"/>
    <n v="0"/>
    <n v="18.766999999999996"/>
  </r>
  <r>
    <x v="4944"/>
    <s v="CA-2016-151372"/>
    <d v="2016-09-05T00:00:00"/>
    <n v="2016"/>
    <s v="September"/>
    <n v="5"/>
    <x v="2"/>
    <x v="98"/>
    <x v="98"/>
    <x v="0"/>
    <s v="United States"/>
    <s v="Redondo Beach"/>
    <s v="California"/>
    <n v="90278"/>
    <x v="1"/>
    <x v="1696"/>
    <x v="1"/>
    <x v="10"/>
    <x v="1684"/>
    <n v="96.08"/>
    <n v="2"/>
    <n v="0"/>
    <n v="46.118399999999994"/>
  </r>
  <r>
    <x v="4945"/>
    <s v="CA-2016-151372"/>
    <d v="2016-09-05T00:00:00"/>
    <n v="2016"/>
    <s v="September"/>
    <n v="5"/>
    <x v="2"/>
    <x v="98"/>
    <x v="98"/>
    <x v="0"/>
    <s v="United States"/>
    <s v="Redondo Beach"/>
    <s v="California"/>
    <n v="90278"/>
    <x v="1"/>
    <x v="347"/>
    <x v="1"/>
    <x v="8"/>
    <x v="347"/>
    <n v="11.68"/>
    <n v="2"/>
    <n v="0.2"/>
    <n v="3.9419999999999993"/>
  </r>
  <r>
    <x v="4946"/>
    <s v="CA-2016-151372"/>
    <d v="2016-09-05T00:00:00"/>
    <n v="2016"/>
    <s v="September"/>
    <n v="5"/>
    <x v="2"/>
    <x v="98"/>
    <x v="98"/>
    <x v="0"/>
    <s v="United States"/>
    <s v="Redondo Beach"/>
    <s v="California"/>
    <n v="90278"/>
    <x v="1"/>
    <x v="52"/>
    <x v="1"/>
    <x v="13"/>
    <x v="52"/>
    <n v="4.3600000000000003"/>
    <n v="2"/>
    <n v="0"/>
    <n v="1.7876000000000003"/>
  </r>
  <r>
    <x v="4947"/>
    <s v="CA-2014-102085"/>
    <d v="2014-10-04T00:00:00"/>
    <n v="2014"/>
    <s v="Oktober"/>
    <n v="4"/>
    <x v="1"/>
    <x v="557"/>
    <x v="557"/>
    <x v="0"/>
    <s v="United States"/>
    <s v="Seattle"/>
    <s v="Washington"/>
    <n v="98115"/>
    <x v="1"/>
    <x v="148"/>
    <x v="1"/>
    <x v="2"/>
    <x v="149"/>
    <n v="29.24"/>
    <n v="4"/>
    <n v="0"/>
    <n v="13.742799999999999"/>
  </r>
  <r>
    <x v="4948"/>
    <s v="CA-2017-107125"/>
    <d v="2017-11-27T00:00:00"/>
    <n v="2017"/>
    <s v="November"/>
    <n v="27"/>
    <x v="1"/>
    <x v="217"/>
    <x v="217"/>
    <x v="0"/>
    <s v="United States"/>
    <s v="Los Angeles"/>
    <s v="California"/>
    <n v="90045"/>
    <x v="1"/>
    <x v="542"/>
    <x v="1"/>
    <x v="8"/>
    <x v="542"/>
    <n v="117.48800000000001"/>
    <n v="7"/>
    <n v="0.2"/>
    <n v="41.120799999999988"/>
  </r>
  <r>
    <x v="4949"/>
    <s v="CA-2017-107125"/>
    <d v="2017-11-27T00:00:00"/>
    <n v="2017"/>
    <s v="November"/>
    <n v="27"/>
    <x v="1"/>
    <x v="217"/>
    <x v="217"/>
    <x v="0"/>
    <s v="United States"/>
    <s v="Los Angeles"/>
    <s v="California"/>
    <n v="90045"/>
    <x v="1"/>
    <x v="545"/>
    <x v="0"/>
    <x v="5"/>
    <x v="545"/>
    <n v="18.84"/>
    <n v="3"/>
    <n v="0"/>
    <n v="6.0287999999999995"/>
  </r>
  <r>
    <x v="4950"/>
    <s v="CA-2016-125815"/>
    <d v="2016-10-28T00:00:00"/>
    <n v="2016"/>
    <s v="Oktober"/>
    <n v="28"/>
    <x v="0"/>
    <x v="658"/>
    <x v="658"/>
    <x v="0"/>
    <s v="United States"/>
    <s v="New York City"/>
    <s v="New York"/>
    <n v="10009"/>
    <x v="3"/>
    <x v="154"/>
    <x v="1"/>
    <x v="6"/>
    <x v="155"/>
    <n v="12.419999999999998"/>
    <n v="3"/>
    <n v="0"/>
    <n v="5.2164000000000001"/>
  </r>
  <r>
    <x v="4951"/>
    <s v="CA-2015-144190"/>
    <d v="2015-06-09T00:00:00"/>
    <n v="2015"/>
    <s v="Juni"/>
    <n v="9"/>
    <x v="1"/>
    <x v="720"/>
    <x v="720"/>
    <x v="0"/>
    <s v="United States"/>
    <s v="Royal Oak"/>
    <s v="Michigan"/>
    <n v="48073"/>
    <x v="2"/>
    <x v="88"/>
    <x v="1"/>
    <x v="10"/>
    <x v="88"/>
    <n v="12.96"/>
    <n v="2"/>
    <n v="0"/>
    <n v="6.2208000000000006"/>
  </r>
  <r>
    <x v="4952"/>
    <s v="CA-2017-117926"/>
    <d v="2017-12-08T00:00:00"/>
    <n v="2017"/>
    <s v="Desember"/>
    <n v="8"/>
    <x v="0"/>
    <x v="127"/>
    <x v="127"/>
    <x v="1"/>
    <s v="United States"/>
    <s v="San Francisco"/>
    <s v="California"/>
    <n v="94109"/>
    <x v="1"/>
    <x v="1710"/>
    <x v="1"/>
    <x v="9"/>
    <x v="1699"/>
    <n v="69.48"/>
    <n v="1"/>
    <n v="0"/>
    <n v="20.843999999999994"/>
  </r>
  <r>
    <x v="4953"/>
    <s v="CA-2015-153906"/>
    <d v="2015-03-16T00:00:00"/>
    <n v="2015"/>
    <s v="Maret"/>
    <n v="16"/>
    <x v="1"/>
    <x v="99"/>
    <x v="99"/>
    <x v="1"/>
    <s v="United States"/>
    <s v="New York City"/>
    <s v="New York"/>
    <n v="10009"/>
    <x v="3"/>
    <x v="1300"/>
    <x v="2"/>
    <x v="7"/>
    <x v="1285"/>
    <n v="85.9"/>
    <n v="2"/>
    <n v="0"/>
    <n v="2.5769999999999982"/>
  </r>
  <r>
    <x v="4954"/>
    <s v="CA-2014-160262"/>
    <d v="2014-06-09T00:00:00"/>
    <n v="2014"/>
    <s v="Juni"/>
    <n v="9"/>
    <x v="0"/>
    <x v="131"/>
    <x v="131"/>
    <x v="1"/>
    <s v="United States"/>
    <s v="North Las Vegas"/>
    <s v="Nevada"/>
    <n v="89031"/>
    <x v="1"/>
    <x v="679"/>
    <x v="1"/>
    <x v="6"/>
    <x v="679"/>
    <n v="18.060000000000002"/>
    <n v="7"/>
    <n v="0"/>
    <n v="4.6956000000000007"/>
  </r>
  <r>
    <x v="4955"/>
    <s v="CA-2014-160262"/>
    <d v="2014-06-09T00:00:00"/>
    <n v="2014"/>
    <s v="Juni"/>
    <n v="9"/>
    <x v="0"/>
    <x v="131"/>
    <x v="131"/>
    <x v="1"/>
    <s v="United States"/>
    <s v="North Las Vegas"/>
    <s v="Nevada"/>
    <n v="89031"/>
    <x v="1"/>
    <x v="954"/>
    <x v="1"/>
    <x v="10"/>
    <x v="947"/>
    <n v="79.14"/>
    <n v="3"/>
    <n v="0"/>
    <n v="36.404399999999995"/>
  </r>
  <r>
    <x v="4956"/>
    <s v="CA-2014-160262"/>
    <d v="2014-06-09T00:00:00"/>
    <n v="2014"/>
    <s v="Juni"/>
    <n v="9"/>
    <x v="0"/>
    <x v="131"/>
    <x v="131"/>
    <x v="1"/>
    <s v="United States"/>
    <s v="North Las Vegas"/>
    <s v="Nevada"/>
    <n v="89031"/>
    <x v="1"/>
    <x v="1456"/>
    <x v="0"/>
    <x v="5"/>
    <x v="1442"/>
    <n v="37.4"/>
    <n v="2"/>
    <n v="0"/>
    <n v="14.212"/>
  </r>
  <r>
    <x v="4957"/>
    <s v="CA-2015-127607"/>
    <d v="2015-03-20T00:00:00"/>
    <n v="2015"/>
    <s v="Maret"/>
    <n v="20"/>
    <x v="1"/>
    <x v="300"/>
    <x v="300"/>
    <x v="0"/>
    <s v="United States"/>
    <s v="Carrollton"/>
    <s v="Texas"/>
    <n v="75007"/>
    <x v="2"/>
    <x v="1375"/>
    <x v="1"/>
    <x v="8"/>
    <x v="1360"/>
    <n v="2.5119999999999996"/>
    <n v="2"/>
    <n v="0.8"/>
    <n v="-4.3960000000000026"/>
  </r>
  <r>
    <x v="4958"/>
    <s v="CA-2015-127607"/>
    <d v="2015-03-20T00:00:00"/>
    <n v="2015"/>
    <s v="Maret"/>
    <n v="20"/>
    <x v="1"/>
    <x v="300"/>
    <x v="300"/>
    <x v="0"/>
    <s v="United States"/>
    <s v="Carrollton"/>
    <s v="Texas"/>
    <n v="75007"/>
    <x v="2"/>
    <x v="1711"/>
    <x v="1"/>
    <x v="13"/>
    <x v="128"/>
    <n v="18.864000000000001"/>
    <n v="9"/>
    <n v="0.2"/>
    <n v="6.1307999999999998"/>
  </r>
  <r>
    <x v="4959"/>
    <s v="CA-2016-166226"/>
    <d v="2016-11-18T00:00:00"/>
    <n v="2016"/>
    <s v="November"/>
    <n v="18"/>
    <x v="1"/>
    <x v="426"/>
    <x v="426"/>
    <x v="2"/>
    <s v="United States"/>
    <s v="Los Angeles"/>
    <s v="California"/>
    <n v="90008"/>
    <x v="1"/>
    <x v="1081"/>
    <x v="2"/>
    <x v="7"/>
    <x v="1071"/>
    <n v="61.192"/>
    <n v="1"/>
    <n v="0.2"/>
    <n v="6.1192000000000011"/>
  </r>
  <r>
    <x v="4960"/>
    <s v="CA-2016-166226"/>
    <d v="2016-11-18T00:00:00"/>
    <n v="2016"/>
    <s v="November"/>
    <n v="18"/>
    <x v="1"/>
    <x v="426"/>
    <x v="426"/>
    <x v="2"/>
    <s v="United States"/>
    <s v="Los Angeles"/>
    <s v="California"/>
    <n v="90008"/>
    <x v="1"/>
    <x v="1527"/>
    <x v="1"/>
    <x v="9"/>
    <x v="1514"/>
    <n v="67.84"/>
    <n v="1"/>
    <n v="0"/>
    <n v="18.316800000000001"/>
  </r>
  <r>
    <x v="4961"/>
    <s v="CA-2014-156587"/>
    <d v="2014-03-07T00:00:00"/>
    <n v="2014"/>
    <s v="Maret"/>
    <n v="7"/>
    <x v="2"/>
    <x v="755"/>
    <x v="755"/>
    <x v="0"/>
    <s v="United States"/>
    <s v="Seattle"/>
    <s v="Washington"/>
    <n v="98103"/>
    <x v="1"/>
    <x v="212"/>
    <x v="0"/>
    <x v="1"/>
    <x v="213"/>
    <n v="48.712000000000003"/>
    <n v="1"/>
    <n v="0.2"/>
    <n v="5.4800999999999966"/>
  </r>
  <r>
    <x v="4962"/>
    <s v="CA-2014-156587"/>
    <d v="2014-03-07T00:00:00"/>
    <n v="2014"/>
    <s v="Maret"/>
    <n v="7"/>
    <x v="2"/>
    <x v="755"/>
    <x v="755"/>
    <x v="0"/>
    <s v="United States"/>
    <s v="Seattle"/>
    <s v="Washington"/>
    <n v="98103"/>
    <x v="1"/>
    <x v="250"/>
    <x v="1"/>
    <x v="6"/>
    <x v="251"/>
    <n v="17.940000000000001"/>
    <n v="3"/>
    <n v="0"/>
    <n v="4.6644000000000005"/>
  </r>
  <r>
    <x v="4963"/>
    <s v="CA-2014-156587"/>
    <d v="2014-03-07T00:00:00"/>
    <n v="2014"/>
    <s v="Maret"/>
    <n v="7"/>
    <x v="2"/>
    <x v="755"/>
    <x v="755"/>
    <x v="0"/>
    <s v="United States"/>
    <s v="Seattle"/>
    <s v="Washington"/>
    <n v="98103"/>
    <x v="1"/>
    <x v="871"/>
    <x v="1"/>
    <x v="4"/>
    <x v="865"/>
    <n v="242.94"/>
    <n v="3"/>
    <n v="0"/>
    <n v="4.8588000000000164"/>
  </r>
  <r>
    <x v="4964"/>
    <s v="CA-2016-141180"/>
    <d v="2016-05-15T00:00:00"/>
    <n v="2016"/>
    <s v="Mei"/>
    <n v="15"/>
    <x v="0"/>
    <x v="24"/>
    <x v="24"/>
    <x v="0"/>
    <s v="United States"/>
    <s v="Fort Lauderdale"/>
    <s v="Florida"/>
    <n v="33311"/>
    <x v="0"/>
    <x v="625"/>
    <x v="1"/>
    <x v="8"/>
    <x v="625"/>
    <n v="7.7640000000000011"/>
    <n v="4"/>
    <n v="0.7"/>
    <n v="-5.1760000000000002"/>
  </r>
  <r>
    <x v="4965"/>
    <s v="CA-2015-109708"/>
    <d v="2015-05-25T00:00:00"/>
    <n v="2015"/>
    <s v="Mei"/>
    <n v="25"/>
    <x v="0"/>
    <x v="388"/>
    <x v="388"/>
    <x v="1"/>
    <s v="United States"/>
    <s v="Columbia"/>
    <s v="Tennessee"/>
    <n v="38401"/>
    <x v="0"/>
    <x v="1285"/>
    <x v="2"/>
    <x v="7"/>
    <x v="1271"/>
    <n v="467.03999999999996"/>
    <n v="4"/>
    <n v="0.2"/>
    <n v="58.379999999999939"/>
  </r>
  <r>
    <x v="4966"/>
    <s v="CA-2015-122406"/>
    <d v="2015-08-02T00:00:00"/>
    <n v="2015"/>
    <s v="Agustus"/>
    <n v="2"/>
    <x v="0"/>
    <x v="534"/>
    <x v="534"/>
    <x v="2"/>
    <s v="United States"/>
    <s v="Providence"/>
    <s v="Rhode Island"/>
    <n v="2908"/>
    <x v="3"/>
    <x v="1300"/>
    <x v="2"/>
    <x v="7"/>
    <x v="1285"/>
    <n v="128.85000000000002"/>
    <n v="3"/>
    <n v="0"/>
    <n v="3.8654999999999973"/>
  </r>
  <r>
    <x v="4967"/>
    <s v="CA-2015-122406"/>
    <d v="2015-08-02T00:00:00"/>
    <n v="2015"/>
    <s v="Agustus"/>
    <n v="2"/>
    <x v="0"/>
    <x v="534"/>
    <x v="534"/>
    <x v="2"/>
    <s v="United States"/>
    <s v="Providence"/>
    <s v="Rhode Island"/>
    <n v="2908"/>
    <x v="3"/>
    <x v="794"/>
    <x v="1"/>
    <x v="10"/>
    <x v="792"/>
    <n v="8.4"/>
    <n v="2"/>
    <n v="0"/>
    <n v="4.1159999999999997"/>
  </r>
  <r>
    <x v="4968"/>
    <s v="CA-2015-122406"/>
    <d v="2015-08-02T00:00:00"/>
    <n v="2015"/>
    <s v="Agustus"/>
    <n v="2"/>
    <x v="0"/>
    <x v="534"/>
    <x v="534"/>
    <x v="2"/>
    <s v="United States"/>
    <s v="Providence"/>
    <s v="Rhode Island"/>
    <n v="2908"/>
    <x v="3"/>
    <x v="409"/>
    <x v="2"/>
    <x v="11"/>
    <x v="409"/>
    <n v="199.98"/>
    <n v="2"/>
    <n v="0"/>
    <n v="83.991600000000005"/>
  </r>
  <r>
    <x v="4969"/>
    <s v="CA-2015-122406"/>
    <d v="2015-08-02T00:00:00"/>
    <n v="2015"/>
    <s v="Agustus"/>
    <n v="2"/>
    <x v="0"/>
    <x v="534"/>
    <x v="534"/>
    <x v="2"/>
    <s v="United States"/>
    <s v="Providence"/>
    <s v="Rhode Island"/>
    <n v="2908"/>
    <x v="3"/>
    <x v="913"/>
    <x v="0"/>
    <x v="1"/>
    <x v="905"/>
    <n v="110.98"/>
    <n v="1"/>
    <n v="0"/>
    <n v="15.537199999999999"/>
  </r>
  <r>
    <x v="4970"/>
    <s v="US-2016-153815"/>
    <d v="2016-11-06T00:00:00"/>
    <n v="2016"/>
    <s v="November"/>
    <n v="6"/>
    <x v="2"/>
    <x v="126"/>
    <x v="126"/>
    <x v="1"/>
    <s v="United States"/>
    <s v="Jacksonville"/>
    <s v="Florida"/>
    <n v="32216"/>
    <x v="0"/>
    <x v="70"/>
    <x v="0"/>
    <x v="1"/>
    <x v="70"/>
    <n v="207.98400000000004"/>
    <n v="2"/>
    <n v="0.2"/>
    <n v="-28.597800000000007"/>
  </r>
  <r>
    <x v="4971"/>
    <s v="US-2016-153815"/>
    <d v="2016-11-06T00:00:00"/>
    <n v="2016"/>
    <s v="November"/>
    <n v="6"/>
    <x v="2"/>
    <x v="126"/>
    <x v="126"/>
    <x v="1"/>
    <s v="United States"/>
    <s v="Jacksonville"/>
    <s v="Florida"/>
    <n v="32216"/>
    <x v="0"/>
    <x v="1437"/>
    <x v="1"/>
    <x v="10"/>
    <x v="1425"/>
    <n v="36.112000000000002"/>
    <n v="2"/>
    <n v="0.2"/>
    <n v="12.639200000000001"/>
  </r>
  <r>
    <x v="4972"/>
    <s v="US-2016-153815"/>
    <d v="2016-11-06T00:00:00"/>
    <n v="2016"/>
    <s v="November"/>
    <n v="6"/>
    <x v="2"/>
    <x v="126"/>
    <x v="126"/>
    <x v="1"/>
    <s v="United States"/>
    <s v="Jacksonville"/>
    <s v="Florida"/>
    <n v="32216"/>
    <x v="0"/>
    <x v="642"/>
    <x v="0"/>
    <x v="5"/>
    <x v="642"/>
    <n v="35.568000000000005"/>
    <n v="2"/>
    <n v="0.2"/>
    <n v="5.7797999999999963"/>
  </r>
  <r>
    <x v="4973"/>
    <s v="US-2016-153815"/>
    <d v="2016-11-06T00:00:00"/>
    <n v="2016"/>
    <s v="November"/>
    <n v="6"/>
    <x v="2"/>
    <x v="126"/>
    <x v="126"/>
    <x v="1"/>
    <s v="United States"/>
    <s v="Jacksonville"/>
    <s v="Florida"/>
    <n v="32216"/>
    <x v="0"/>
    <x v="417"/>
    <x v="1"/>
    <x v="10"/>
    <x v="417"/>
    <n v="88.768000000000001"/>
    <n v="2"/>
    <n v="0.2"/>
    <n v="31.068799999999996"/>
  </r>
  <r>
    <x v="4974"/>
    <s v="CA-2016-164896"/>
    <d v="2016-11-07T00:00:00"/>
    <n v="2016"/>
    <s v="November"/>
    <n v="7"/>
    <x v="1"/>
    <x v="390"/>
    <x v="390"/>
    <x v="2"/>
    <s v="United States"/>
    <s v="Oceanside"/>
    <s v="California"/>
    <n v="92054"/>
    <x v="1"/>
    <x v="1408"/>
    <x v="1"/>
    <x v="10"/>
    <x v="1395"/>
    <n v="12.9"/>
    <n v="2"/>
    <n v="0"/>
    <n v="6.3209999999999997"/>
  </r>
  <r>
    <x v="4975"/>
    <s v="CA-2015-142202"/>
    <d v="2015-09-18T00:00:00"/>
    <n v="2015"/>
    <s v="September"/>
    <n v="18"/>
    <x v="0"/>
    <x v="335"/>
    <x v="335"/>
    <x v="1"/>
    <s v="United States"/>
    <s v="Jacksonville"/>
    <s v="Florida"/>
    <n v="32216"/>
    <x v="0"/>
    <x v="769"/>
    <x v="2"/>
    <x v="11"/>
    <x v="768"/>
    <n v="717.12000000000012"/>
    <n v="9"/>
    <n v="0.2"/>
    <n v="152.38799999999992"/>
  </r>
  <r>
    <x v="4976"/>
    <s v="CA-2015-165050"/>
    <d v="2015-12-07T00:00:00"/>
    <n v="2015"/>
    <s v="Desember"/>
    <n v="7"/>
    <x v="2"/>
    <x v="117"/>
    <x v="117"/>
    <x v="0"/>
    <s v="United States"/>
    <s v="New York City"/>
    <s v="New York"/>
    <n v="10024"/>
    <x v="3"/>
    <x v="880"/>
    <x v="1"/>
    <x v="8"/>
    <x v="874"/>
    <n v="21.36"/>
    <n v="5"/>
    <n v="0.2"/>
    <n v="7.2089999999999996"/>
  </r>
  <r>
    <x v="4977"/>
    <s v="CA-2015-165050"/>
    <d v="2015-12-07T00:00:00"/>
    <n v="2015"/>
    <s v="Desember"/>
    <n v="7"/>
    <x v="2"/>
    <x v="117"/>
    <x v="117"/>
    <x v="0"/>
    <s v="United States"/>
    <s v="New York City"/>
    <s v="New York"/>
    <n v="10024"/>
    <x v="3"/>
    <x v="807"/>
    <x v="1"/>
    <x v="8"/>
    <x v="805"/>
    <n v="6.6879999999999997"/>
    <n v="2"/>
    <n v="0.2"/>
    <n v="2.3407999999999998"/>
  </r>
  <r>
    <x v="4978"/>
    <s v="CA-2015-165050"/>
    <d v="2015-12-07T00:00:00"/>
    <n v="2015"/>
    <s v="Desember"/>
    <n v="7"/>
    <x v="2"/>
    <x v="117"/>
    <x v="117"/>
    <x v="0"/>
    <s v="United States"/>
    <s v="New York City"/>
    <s v="New York"/>
    <n v="10024"/>
    <x v="3"/>
    <x v="957"/>
    <x v="2"/>
    <x v="7"/>
    <x v="950"/>
    <n v="773.94"/>
    <n v="6"/>
    <n v="0"/>
    <n v="224.4426"/>
  </r>
  <r>
    <x v="4979"/>
    <s v="US-2016-131114"/>
    <d v="2016-12-09T00:00:00"/>
    <n v="2016"/>
    <s v="Desember"/>
    <n v="9"/>
    <x v="0"/>
    <x v="338"/>
    <x v="338"/>
    <x v="1"/>
    <s v="United States"/>
    <s v="Chicago"/>
    <s v="Illinois"/>
    <n v="60610"/>
    <x v="2"/>
    <x v="1257"/>
    <x v="1"/>
    <x v="14"/>
    <x v="1241"/>
    <n v="20.568000000000001"/>
    <n v="3"/>
    <n v="0.2"/>
    <n v="1.5426000000000002"/>
  </r>
  <r>
    <x v="4980"/>
    <s v="US-2016-131114"/>
    <d v="2016-12-09T00:00:00"/>
    <n v="2016"/>
    <s v="Desember"/>
    <n v="9"/>
    <x v="0"/>
    <x v="338"/>
    <x v="338"/>
    <x v="1"/>
    <s v="United States"/>
    <s v="Chicago"/>
    <s v="Illinois"/>
    <n v="60610"/>
    <x v="2"/>
    <x v="930"/>
    <x v="1"/>
    <x v="9"/>
    <x v="923"/>
    <n v="4.355999999999999"/>
    <n v="2"/>
    <n v="0.8"/>
    <n v="-11.761200000000002"/>
  </r>
  <r>
    <x v="4981"/>
    <s v="US-2016-131114"/>
    <d v="2016-12-09T00:00:00"/>
    <n v="2016"/>
    <s v="Desember"/>
    <n v="9"/>
    <x v="0"/>
    <x v="338"/>
    <x v="338"/>
    <x v="1"/>
    <s v="United States"/>
    <s v="Chicago"/>
    <s v="Illinois"/>
    <n v="60610"/>
    <x v="2"/>
    <x v="1628"/>
    <x v="2"/>
    <x v="11"/>
    <x v="1618"/>
    <n v="19.040000000000003"/>
    <n v="4"/>
    <n v="0.2"/>
    <n v="-1.4279999999999999"/>
  </r>
  <r>
    <x v="4982"/>
    <s v="CA-2014-160066"/>
    <d v="2014-11-16T00:00:00"/>
    <n v="2014"/>
    <s v="November"/>
    <n v="16"/>
    <x v="1"/>
    <x v="340"/>
    <x v="340"/>
    <x v="1"/>
    <s v="United States"/>
    <s v="Huntington Beach"/>
    <s v="California"/>
    <n v="92646"/>
    <x v="1"/>
    <x v="709"/>
    <x v="1"/>
    <x v="2"/>
    <x v="708"/>
    <n v="5.22"/>
    <n v="2"/>
    <n v="0"/>
    <n v="2.4011999999999998"/>
  </r>
  <r>
    <x v="4983"/>
    <s v="CA-2016-109925"/>
    <d v="2016-11-06T00:00:00"/>
    <n v="2016"/>
    <s v="November"/>
    <n v="6"/>
    <x v="0"/>
    <x v="5"/>
    <x v="5"/>
    <x v="0"/>
    <s v="United States"/>
    <s v="San Diego"/>
    <s v="California"/>
    <n v="92105"/>
    <x v="1"/>
    <x v="86"/>
    <x v="1"/>
    <x v="4"/>
    <x v="86"/>
    <n v="84.84"/>
    <n v="3"/>
    <n v="0"/>
    <n v="22.9068"/>
  </r>
  <r>
    <x v="4984"/>
    <s v="CA-2015-160696"/>
    <d v="2015-09-06T00:00:00"/>
    <n v="2015"/>
    <s v="September"/>
    <n v="6"/>
    <x v="1"/>
    <x v="316"/>
    <x v="316"/>
    <x v="1"/>
    <s v="United States"/>
    <s v="Nashville"/>
    <s v="Tennessee"/>
    <n v="37211"/>
    <x v="0"/>
    <x v="804"/>
    <x v="1"/>
    <x v="13"/>
    <x v="802"/>
    <n v="7.2400000000000011"/>
    <n v="5"/>
    <n v="0.2"/>
    <n v="1.1764999999999992"/>
  </r>
  <r>
    <x v="4985"/>
    <s v="CA-2014-125171"/>
    <d v="2014-09-03T00:00:00"/>
    <n v="2014"/>
    <s v="September"/>
    <n v="3"/>
    <x v="3"/>
    <x v="369"/>
    <x v="369"/>
    <x v="0"/>
    <s v="United States"/>
    <s v="New York City"/>
    <s v="New York"/>
    <n v="10009"/>
    <x v="3"/>
    <x v="782"/>
    <x v="1"/>
    <x v="2"/>
    <x v="781"/>
    <n v="14.399999999999999"/>
    <n v="5"/>
    <n v="0"/>
    <n v="7.056"/>
  </r>
  <r>
    <x v="4986"/>
    <s v="CA-2016-149279"/>
    <d v="2016-04-24T00:00:00"/>
    <n v="2016"/>
    <s v="April"/>
    <n v="24"/>
    <x v="1"/>
    <x v="642"/>
    <x v="642"/>
    <x v="2"/>
    <s v="United States"/>
    <s v="Colorado Springs"/>
    <s v="Colorado"/>
    <n v="80906"/>
    <x v="1"/>
    <x v="490"/>
    <x v="1"/>
    <x v="10"/>
    <x v="490"/>
    <n v="15.552000000000003"/>
    <n v="3"/>
    <n v="0.2"/>
    <n v="5.4432"/>
  </r>
  <r>
    <x v="4987"/>
    <s v="CA-2016-149279"/>
    <d v="2016-04-24T00:00:00"/>
    <n v="2016"/>
    <s v="April"/>
    <n v="24"/>
    <x v="1"/>
    <x v="642"/>
    <x v="642"/>
    <x v="2"/>
    <s v="United States"/>
    <s v="Colorado Springs"/>
    <s v="Colorado"/>
    <n v="80906"/>
    <x v="1"/>
    <x v="157"/>
    <x v="0"/>
    <x v="1"/>
    <x v="158"/>
    <n v="1325.76"/>
    <n v="6"/>
    <n v="0.2"/>
    <n v="149.14799999999991"/>
  </r>
  <r>
    <x v="4988"/>
    <s v="CA-2016-149279"/>
    <d v="2016-04-24T00:00:00"/>
    <n v="2016"/>
    <s v="April"/>
    <n v="24"/>
    <x v="1"/>
    <x v="642"/>
    <x v="642"/>
    <x v="2"/>
    <s v="United States"/>
    <s v="Colorado Springs"/>
    <s v="Colorado"/>
    <n v="80906"/>
    <x v="1"/>
    <x v="1499"/>
    <x v="1"/>
    <x v="8"/>
    <x v="1487"/>
    <n v="3.1080000000000001"/>
    <n v="2"/>
    <n v="0.7"/>
    <n v="-2.1755999999999993"/>
  </r>
  <r>
    <x v="4989"/>
    <s v="CA-2017-107321"/>
    <d v="2017-08-31T00:00:00"/>
    <n v="2017"/>
    <s v="Agustus"/>
    <n v="31"/>
    <x v="1"/>
    <x v="585"/>
    <x v="585"/>
    <x v="2"/>
    <s v="United States"/>
    <s v="San Francisco"/>
    <s v="California"/>
    <n v="94110"/>
    <x v="1"/>
    <x v="757"/>
    <x v="1"/>
    <x v="8"/>
    <x v="755"/>
    <n v="6.6719999999999988"/>
    <n v="3"/>
    <n v="0.2"/>
    <n v="2.1683999999999997"/>
  </r>
  <r>
    <x v="4990"/>
    <s v="CA-2017-107321"/>
    <d v="2017-08-31T00:00:00"/>
    <n v="2017"/>
    <s v="Agustus"/>
    <n v="31"/>
    <x v="1"/>
    <x v="585"/>
    <x v="585"/>
    <x v="2"/>
    <s v="United States"/>
    <s v="San Francisco"/>
    <s v="California"/>
    <n v="94110"/>
    <x v="1"/>
    <x v="883"/>
    <x v="2"/>
    <x v="7"/>
    <x v="1480"/>
    <n v="689.40800000000002"/>
    <n v="4"/>
    <n v="0.2"/>
    <n v="77.558399999999978"/>
  </r>
  <r>
    <x v="4991"/>
    <s v="US-2017-122714"/>
    <d v="2017-12-07T00:00:00"/>
    <n v="2017"/>
    <s v="Desember"/>
    <n v="7"/>
    <x v="1"/>
    <x v="428"/>
    <x v="428"/>
    <x v="1"/>
    <s v="United States"/>
    <s v="Chicago"/>
    <s v="Illinois"/>
    <n v="60653"/>
    <x v="2"/>
    <x v="1625"/>
    <x v="1"/>
    <x v="8"/>
    <x v="1615"/>
    <n v="1889.9899999999998"/>
    <n v="5"/>
    <n v="0.8"/>
    <n v="-2929.4845000000005"/>
  </r>
  <r>
    <x v="4992"/>
    <s v="CA-2015-153038"/>
    <d v="2015-12-18T00:00:00"/>
    <n v="2015"/>
    <s v="Desember"/>
    <n v="18"/>
    <x v="1"/>
    <x v="516"/>
    <x v="516"/>
    <x v="1"/>
    <s v="United States"/>
    <s v="Memphis"/>
    <s v="Tennessee"/>
    <n v="38109"/>
    <x v="0"/>
    <x v="755"/>
    <x v="1"/>
    <x v="12"/>
    <x v="753"/>
    <n v="55.936000000000007"/>
    <n v="8"/>
    <n v="0.2"/>
    <n v="18.878399999999999"/>
  </r>
  <r>
    <x v="4993"/>
    <s v="CA-2015-153038"/>
    <d v="2015-12-18T00:00:00"/>
    <n v="2015"/>
    <s v="Desember"/>
    <n v="18"/>
    <x v="1"/>
    <x v="516"/>
    <x v="516"/>
    <x v="1"/>
    <s v="United States"/>
    <s v="Memphis"/>
    <s v="Tennessee"/>
    <n v="38109"/>
    <x v="0"/>
    <x v="1240"/>
    <x v="1"/>
    <x v="2"/>
    <x v="1223"/>
    <n v="18.431999999999999"/>
    <n v="8"/>
    <n v="0.2"/>
    <n v="5.9903999999999984"/>
  </r>
  <r>
    <x v="4994"/>
    <s v="CA-2015-153038"/>
    <d v="2015-12-18T00:00:00"/>
    <n v="2015"/>
    <s v="Desember"/>
    <n v="18"/>
    <x v="1"/>
    <x v="516"/>
    <x v="516"/>
    <x v="1"/>
    <s v="United States"/>
    <s v="Memphis"/>
    <s v="Tennessee"/>
    <n v="38109"/>
    <x v="0"/>
    <x v="534"/>
    <x v="0"/>
    <x v="5"/>
    <x v="534"/>
    <n v="20.32"/>
    <n v="5"/>
    <n v="0.2"/>
    <n v="3.5559999999999992"/>
  </r>
  <r>
    <x v="4995"/>
    <s v="CA-2014-132227"/>
    <d v="2014-11-04T00:00:00"/>
    <n v="2014"/>
    <s v="November"/>
    <n v="4"/>
    <x v="1"/>
    <x v="449"/>
    <x v="449"/>
    <x v="2"/>
    <s v="United States"/>
    <s v="New York City"/>
    <s v="New York"/>
    <n v="10011"/>
    <x v="3"/>
    <x v="1526"/>
    <x v="1"/>
    <x v="8"/>
    <x v="1513"/>
    <n v="52.064"/>
    <n v="4"/>
    <n v="0.2"/>
    <n v="18.873199999999997"/>
  </r>
  <r>
    <x v="4996"/>
    <s v="CA-2017-155824"/>
    <d v="2017-03-10T00:00:00"/>
    <n v="2017"/>
    <s v="Maret"/>
    <n v="10"/>
    <x v="1"/>
    <x v="754"/>
    <x v="754"/>
    <x v="1"/>
    <s v="United States"/>
    <s v="Raleigh"/>
    <s v="North Carolina"/>
    <n v="27604"/>
    <x v="0"/>
    <x v="1712"/>
    <x v="1"/>
    <x v="9"/>
    <x v="1700"/>
    <n v="48.783999999999999"/>
    <n v="1"/>
    <n v="0.2"/>
    <n v="3.6587999999999976"/>
  </r>
  <r>
    <x v="4997"/>
    <s v="CA-2017-155824"/>
    <d v="2017-03-10T00:00:00"/>
    <n v="2017"/>
    <s v="Maret"/>
    <n v="10"/>
    <x v="1"/>
    <x v="754"/>
    <x v="754"/>
    <x v="1"/>
    <s v="United States"/>
    <s v="Raleigh"/>
    <s v="North Carolina"/>
    <n v="27604"/>
    <x v="0"/>
    <x v="634"/>
    <x v="1"/>
    <x v="8"/>
    <x v="634"/>
    <n v="13.092000000000002"/>
    <n v="4"/>
    <n v="0.7"/>
    <n v="-10.037199999999999"/>
  </r>
  <r>
    <x v="4998"/>
    <s v="CA-2016-129238"/>
    <d v="2016-01-31T00:00:00"/>
    <n v="2016"/>
    <s v="Januari"/>
    <n v="31"/>
    <x v="1"/>
    <x v="337"/>
    <x v="337"/>
    <x v="2"/>
    <s v="United States"/>
    <s v="Los Angeles"/>
    <s v="California"/>
    <n v="90045"/>
    <x v="1"/>
    <x v="1546"/>
    <x v="2"/>
    <x v="7"/>
    <x v="1534"/>
    <n v="109.59200000000001"/>
    <n v="1"/>
    <n v="0.2"/>
    <n v="8.2194000000000003"/>
  </r>
  <r>
    <x v="4999"/>
    <s v="CA-2016-129238"/>
    <d v="2016-01-31T00:00:00"/>
    <n v="2016"/>
    <s v="Januari"/>
    <n v="31"/>
    <x v="1"/>
    <x v="337"/>
    <x v="337"/>
    <x v="2"/>
    <s v="United States"/>
    <s v="Los Angeles"/>
    <s v="California"/>
    <n v="90045"/>
    <x v="1"/>
    <x v="1713"/>
    <x v="1"/>
    <x v="10"/>
    <x v="33"/>
    <n v="56.7"/>
    <n v="5"/>
    <n v="0"/>
    <n v="27.782999999999998"/>
  </r>
  <r>
    <x v="5000"/>
    <s v="CA-2017-159688"/>
    <d v="2017-05-07T00:00:00"/>
    <n v="2017"/>
    <s v="Mei"/>
    <n v="7"/>
    <x v="1"/>
    <x v="144"/>
    <x v="144"/>
    <x v="2"/>
    <s v="United States"/>
    <s v="Los Angeles"/>
    <s v="California"/>
    <n v="90004"/>
    <x v="1"/>
    <x v="1105"/>
    <x v="2"/>
    <x v="11"/>
    <x v="1094"/>
    <n v="79.989999999999995"/>
    <n v="1"/>
    <n v="0"/>
    <n v="28.796399999999998"/>
  </r>
  <r>
    <x v="5001"/>
    <s v="CA-2016-136126"/>
    <d v="2016-05-24T00:00:00"/>
    <n v="2016"/>
    <s v="Mei"/>
    <n v="24"/>
    <x v="3"/>
    <x v="258"/>
    <x v="258"/>
    <x v="2"/>
    <s v="United States"/>
    <s v="Newport News"/>
    <s v="Virginia"/>
    <n v="23602"/>
    <x v="0"/>
    <x v="1205"/>
    <x v="1"/>
    <x v="14"/>
    <x v="1190"/>
    <n v="69.5"/>
    <n v="5"/>
    <n v="0"/>
    <n v="20.154999999999994"/>
  </r>
  <r>
    <x v="5002"/>
    <s v="CA-2016-136126"/>
    <d v="2016-05-24T00:00:00"/>
    <n v="2016"/>
    <s v="Mei"/>
    <n v="24"/>
    <x v="3"/>
    <x v="258"/>
    <x v="258"/>
    <x v="2"/>
    <s v="United States"/>
    <s v="Newport News"/>
    <s v="Virginia"/>
    <n v="23602"/>
    <x v="0"/>
    <x v="136"/>
    <x v="1"/>
    <x v="10"/>
    <x v="137"/>
    <n v="191.6"/>
    <n v="4"/>
    <n v="0"/>
    <n v="91.967999999999989"/>
  </r>
  <r>
    <x v="5003"/>
    <s v="CA-2016-155033"/>
    <d v="2016-10-07T00:00:00"/>
    <n v="2016"/>
    <s v="Oktober"/>
    <n v="7"/>
    <x v="1"/>
    <x v="693"/>
    <x v="693"/>
    <x v="0"/>
    <s v="United States"/>
    <s v="Los Angeles"/>
    <s v="California"/>
    <n v="90032"/>
    <x v="1"/>
    <x v="1714"/>
    <x v="1"/>
    <x v="10"/>
    <x v="1701"/>
    <n v="10.56"/>
    <n v="2"/>
    <n v="0"/>
    <n v="5.0688000000000004"/>
  </r>
  <r>
    <x v="5004"/>
    <s v="CA-2014-156006"/>
    <d v="2014-04-30T00:00:00"/>
    <n v="2014"/>
    <s v="April"/>
    <n v="30"/>
    <x v="0"/>
    <x v="612"/>
    <x v="612"/>
    <x v="0"/>
    <s v="United States"/>
    <s v="Jackson"/>
    <s v="Mississippi"/>
    <n v="39212"/>
    <x v="0"/>
    <x v="1365"/>
    <x v="2"/>
    <x v="11"/>
    <x v="1351"/>
    <n v="47.79"/>
    <n v="3"/>
    <n v="0"/>
    <n v="16.2486"/>
  </r>
  <r>
    <x v="5005"/>
    <s v="CA-2015-158659"/>
    <d v="2015-11-10T00:00:00"/>
    <n v="2015"/>
    <s v="November"/>
    <n v="10"/>
    <x v="0"/>
    <x v="281"/>
    <x v="281"/>
    <x v="1"/>
    <s v="United States"/>
    <s v="Richmond"/>
    <s v="Indiana"/>
    <n v="47374"/>
    <x v="2"/>
    <x v="384"/>
    <x v="1"/>
    <x v="4"/>
    <x v="385"/>
    <n v="714.30000000000007"/>
    <n v="5"/>
    <n v="0"/>
    <n v="207.14699999999993"/>
  </r>
  <r>
    <x v="5006"/>
    <s v="CA-2015-169796"/>
    <d v="2015-11-09T00:00:00"/>
    <n v="2015"/>
    <s v="November"/>
    <n v="9"/>
    <x v="1"/>
    <x v="656"/>
    <x v="656"/>
    <x v="2"/>
    <s v="United States"/>
    <s v="New York City"/>
    <s v="New York"/>
    <n v="10035"/>
    <x v="3"/>
    <x v="1715"/>
    <x v="2"/>
    <x v="15"/>
    <x v="1702"/>
    <n v="2321.9"/>
    <n v="2"/>
    <n v="0"/>
    <n v="1114.5119999999999"/>
  </r>
  <r>
    <x v="5007"/>
    <s v="CA-2015-169796"/>
    <d v="2015-11-09T00:00:00"/>
    <n v="2015"/>
    <s v="November"/>
    <n v="9"/>
    <x v="1"/>
    <x v="656"/>
    <x v="656"/>
    <x v="2"/>
    <s v="United States"/>
    <s v="New York City"/>
    <s v="New York"/>
    <n v="10035"/>
    <x v="3"/>
    <x v="1198"/>
    <x v="1"/>
    <x v="4"/>
    <x v="1183"/>
    <n v="17.940000000000001"/>
    <n v="3"/>
    <n v="0"/>
    <n v="3.0497999999999985"/>
  </r>
  <r>
    <x v="5008"/>
    <s v="CA-2015-102876"/>
    <d v="2015-09-07T00:00:00"/>
    <n v="2015"/>
    <s v="September"/>
    <n v="7"/>
    <x v="1"/>
    <x v="756"/>
    <x v="756"/>
    <x v="1"/>
    <s v="United States"/>
    <s v="Philadelphia"/>
    <s v="Pennsylvania"/>
    <n v="19134"/>
    <x v="3"/>
    <x v="132"/>
    <x v="1"/>
    <x v="8"/>
    <x v="133"/>
    <n v="9.5220000000000002"/>
    <n v="1"/>
    <n v="0.7"/>
    <n v="-6.9827999999999975"/>
  </r>
  <r>
    <x v="5009"/>
    <s v="CA-2015-102876"/>
    <d v="2015-09-07T00:00:00"/>
    <n v="2015"/>
    <s v="September"/>
    <n v="7"/>
    <x v="1"/>
    <x v="756"/>
    <x v="756"/>
    <x v="1"/>
    <s v="United States"/>
    <s v="Philadelphia"/>
    <s v="Pennsylvania"/>
    <n v="19134"/>
    <x v="3"/>
    <x v="420"/>
    <x v="2"/>
    <x v="7"/>
    <x v="420"/>
    <n v="791.96399999999994"/>
    <n v="6"/>
    <n v="0.4"/>
    <n v="-131.9940000000002"/>
  </r>
  <r>
    <x v="5010"/>
    <s v="CA-2015-102876"/>
    <d v="2015-09-07T00:00:00"/>
    <n v="2015"/>
    <s v="September"/>
    <n v="7"/>
    <x v="1"/>
    <x v="756"/>
    <x v="756"/>
    <x v="1"/>
    <s v="United States"/>
    <s v="Philadelphia"/>
    <s v="Pennsylvania"/>
    <n v="19134"/>
    <x v="3"/>
    <x v="520"/>
    <x v="1"/>
    <x v="8"/>
    <x v="520"/>
    <n v="4.9230000000000009"/>
    <n v="3"/>
    <n v="0.7"/>
    <n v="-3.9383999999999997"/>
  </r>
  <r>
    <x v="5011"/>
    <s v="US-2017-139647"/>
    <d v="2017-05-11T00:00:00"/>
    <n v="2017"/>
    <s v="Mei"/>
    <n v="11"/>
    <x v="2"/>
    <x v="477"/>
    <x v="477"/>
    <x v="1"/>
    <s v="United States"/>
    <s v="Phoenix"/>
    <s v="Arizona"/>
    <n v="85023"/>
    <x v="1"/>
    <x v="899"/>
    <x v="0"/>
    <x v="0"/>
    <x v="892"/>
    <n v="209.97900000000001"/>
    <n v="7"/>
    <n v="0.7"/>
    <n v="-356.96429999999998"/>
  </r>
  <r>
    <x v="5012"/>
    <s v="US-2017-160465"/>
    <d v="2017-07-21T00:00:00"/>
    <n v="2017"/>
    <s v="Juli"/>
    <n v="21"/>
    <x v="1"/>
    <x v="680"/>
    <x v="680"/>
    <x v="2"/>
    <s v="United States"/>
    <s v="Cleveland"/>
    <s v="Ohio"/>
    <n v="44105"/>
    <x v="3"/>
    <x v="443"/>
    <x v="1"/>
    <x v="8"/>
    <x v="443"/>
    <n v="33.930000000000007"/>
    <n v="3"/>
    <n v="0.7"/>
    <n v="-22.619999999999997"/>
  </r>
  <r>
    <x v="5013"/>
    <s v="US-2017-160465"/>
    <d v="2017-07-21T00:00:00"/>
    <n v="2017"/>
    <s v="Juli"/>
    <n v="21"/>
    <x v="1"/>
    <x v="680"/>
    <x v="680"/>
    <x v="2"/>
    <s v="United States"/>
    <s v="Cleveland"/>
    <s v="Ohio"/>
    <n v="44105"/>
    <x v="3"/>
    <x v="1716"/>
    <x v="1"/>
    <x v="4"/>
    <x v="1703"/>
    <n v="222.32000000000005"/>
    <n v="7"/>
    <n v="0.2"/>
    <n v="25.010999999999967"/>
  </r>
  <r>
    <x v="5014"/>
    <s v="US-2017-160465"/>
    <d v="2017-07-21T00:00:00"/>
    <n v="2017"/>
    <s v="Juli"/>
    <n v="21"/>
    <x v="1"/>
    <x v="680"/>
    <x v="680"/>
    <x v="2"/>
    <s v="United States"/>
    <s v="Cleveland"/>
    <s v="Ohio"/>
    <n v="44105"/>
    <x v="3"/>
    <x v="1717"/>
    <x v="2"/>
    <x v="7"/>
    <x v="1704"/>
    <n v="210.56400000000002"/>
    <n v="6"/>
    <n v="0.4"/>
    <n v="-52.640999999999991"/>
  </r>
  <r>
    <x v="5015"/>
    <s v="CA-2014-153850"/>
    <d v="2014-11-24T00:00:00"/>
    <n v="2014"/>
    <s v="November"/>
    <n v="24"/>
    <x v="1"/>
    <x v="513"/>
    <x v="513"/>
    <x v="0"/>
    <s v="United States"/>
    <s v="Toledo"/>
    <s v="Ohio"/>
    <n v="43615"/>
    <x v="3"/>
    <x v="191"/>
    <x v="0"/>
    <x v="5"/>
    <x v="192"/>
    <n v="35.168000000000006"/>
    <n v="7"/>
    <n v="0.2"/>
    <n v="9.6712000000000025"/>
  </r>
  <r>
    <x v="5016"/>
    <s v="CA-2014-153850"/>
    <d v="2014-11-24T00:00:00"/>
    <n v="2014"/>
    <s v="November"/>
    <n v="24"/>
    <x v="1"/>
    <x v="513"/>
    <x v="513"/>
    <x v="0"/>
    <s v="United States"/>
    <s v="Toledo"/>
    <s v="Ohio"/>
    <n v="43615"/>
    <x v="3"/>
    <x v="1718"/>
    <x v="2"/>
    <x v="7"/>
    <x v="1705"/>
    <n v="1502.376"/>
    <n v="4"/>
    <n v="0.4"/>
    <n v="-250.39600000000019"/>
  </r>
  <r>
    <x v="5017"/>
    <s v="CA-2014-127558"/>
    <d v="2014-11-15T00:00:00"/>
    <n v="2014"/>
    <s v="November"/>
    <n v="15"/>
    <x v="2"/>
    <x v="757"/>
    <x v="757"/>
    <x v="0"/>
    <s v="United States"/>
    <s v="Los Angeles"/>
    <s v="California"/>
    <n v="90008"/>
    <x v="1"/>
    <x v="224"/>
    <x v="0"/>
    <x v="5"/>
    <x v="225"/>
    <n v="10.11"/>
    <n v="3"/>
    <n v="0"/>
    <n v="3.2351999999999994"/>
  </r>
  <r>
    <x v="5018"/>
    <s v="CA-2014-127558"/>
    <d v="2014-11-15T00:00:00"/>
    <n v="2014"/>
    <s v="November"/>
    <n v="15"/>
    <x v="2"/>
    <x v="757"/>
    <x v="757"/>
    <x v="0"/>
    <s v="United States"/>
    <s v="Los Angeles"/>
    <s v="California"/>
    <n v="90008"/>
    <x v="1"/>
    <x v="217"/>
    <x v="2"/>
    <x v="11"/>
    <x v="218"/>
    <n v="772.47"/>
    <n v="3"/>
    <n v="0"/>
    <n v="146.76929999999993"/>
  </r>
  <r>
    <x v="5019"/>
    <s v="CA-2014-127558"/>
    <d v="2014-11-15T00:00:00"/>
    <n v="2014"/>
    <s v="November"/>
    <n v="15"/>
    <x v="2"/>
    <x v="757"/>
    <x v="757"/>
    <x v="0"/>
    <s v="United States"/>
    <s v="Los Angeles"/>
    <s v="California"/>
    <n v="90008"/>
    <x v="1"/>
    <x v="682"/>
    <x v="1"/>
    <x v="14"/>
    <x v="682"/>
    <n v="20.46"/>
    <n v="2"/>
    <n v="0"/>
    <n v="5.3196000000000012"/>
  </r>
  <r>
    <x v="5020"/>
    <s v="CA-2017-136511"/>
    <d v="2017-03-23T00:00:00"/>
    <n v="2017"/>
    <s v="Maret"/>
    <n v="23"/>
    <x v="0"/>
    <x v="89"/>
    <x v="89"/>
    <x v="1"/>
    <s v="United States"/>
    <s v="New York City"/>
    <s v="New York"/>
    <n v="10011"/>
    <x v="3"/>
    <x v="413"/>
    <x v="1"/>
    <x v="14"/>
    <x v="413"/>
    <n v="347.58"/>
    <n v="3"/>
    <n v="0"/>
    <n v="17.378999999999976"/>
  </r>
  <r>
    <x v="5021"/>
    <s v="CA-2016-133795"/>
    <d v="2016-12-18T00:00:00"/>
    <n v="2016"/>
    <s v="Desember"/>
    <n v="18"/>
    <x v="1"/>
    <x v="188"/>
    <x v="188"/>
    <x v="0"/>
    <s v="United States"/>
    <s v="San Diego"/>
    <s v="California"/>
    <n v="92037"/>
    <x v="1"/>
    <x v="477"/>
    <x v="2"/>
    <x v="11"/>
    <x v="478"/>
    <n v="72.64"/>
    <n v="2"/>
    <n v="0"/>
    <n v="21.791999999999994"/>
  </r>
  <r>
    <x v="5022"/>
    <s v="CA-2016-133795"/>
    <d v="2016-12-18T00:00:00"/>
    <n v="2016"/>
    <s v="Desember"/>
    <n v="18"/>
    <x v="1"/>
    <x v="188"/>
    <x v="188"/>
    <x v="0"/>
    <s v="United States"/>
    <s v="San Diego"/>
    <s v="California"/>
    <n v="92037"/>
    <x v="1"/>
    <x v="217"/>
    <x v="2"/>
    <x v="11"/>
    <x v="218"/>
    <n v="772.47"/>
    <n v="3"/>
    <n v="0"/>
    <n v="146.76929999999993"/>
  </r>
  <r>
    <x v="5023"/>
    <s v="CA-2016-133795"/>
    <d v="2016-12-18T00:00:00"/>
    <n v="2016"/>
    <s v="Desember"/>
    <n v="18"/>
    <x v="1"/>
    <x v="188"/>
    <x v="188"/>
    <x v="0"/>
    <s v="United States"/>
    <s v="San Diego"/>
    <s v="California"/>
    <n v="92037"/>
    <x v="1"/>
    <x v="1611"/>
    <x v="0"/>
    <x v="5"/>
    <x v="1602"/>
    <n v="39.92"/>
    <n v="4"/>
    <n v="0"/>
    <n v="11.177600000000002"/>
  </r>
  <r>
    <x v="5024"/>
    <s v="US-2017-130953"/>
    <d v="2017-07-29T00:00:00"/>
    <n v="2017"/>
    <s v="Juli"/>
    <n v="29"/>
    <x v="1"/>
    <x v="288"/>
    <x v="288"/>
    <x v="0"/>
    <s v="United States"/>
    <s v="Oklahoma City"/>
    <s v="Oklahoma"/>
    <n v="73120"/>
    <x v="2"/>
    <x v="1595"/>
    <x v="1"/>
    <x v="8"/>
    <x v="1587"/>
    <n v="33.479999999999997"/>
    <n v="2"/>
    <n v="0"/>
    <n v="16.405199999999997"/>
  </r>
  <r>
    <x v="5025"/>
    <s v="US-2017-130953"/>
    <d v="2017-07-29T00:00:00"/>
    <n v="2017"/>
    <s v="Juli"/>
    <n v="29"/>
    <x v="1"/>
    <x v="288"/>
    <x v="288"/>
    <x v="0"/>
    <s v="United States"/>
    <s v="Oklahoma City"/>
    <s v="Oklahoma"/>
    <n v="73120"/>
    <x v="2"/>
    <x v="348"/>
    <x v="2"/>
    <x v="7"/>
    <x v="348"/>
    <n v="461.97"/>
    <n v="3"/>
    <n v="0"/>
    <n v="133.97129999999996"/>
  </r>
  <r>
    <x v="5026"/>
    <s v="US-2017-130953"/>
    <d v="2017-07-29T00:00:00"/>
    <n v="2017"/>
    <s v="Juli"/>
    <n v="29"/>
    <x v="1"/>
    <x v="288"/>
    <x v="288"/>
    <x v="0"/>
    <s v="United States"/>
    <s v="Oklahoma City"/>
    <s v="Oklahoma"/>
    <n v="73120"/>
    <x v="2"/>
    <x v="14"/>
    <x v="1"/>
    <x v="9"/>
    <x v="14"/>
    <n v="137.62"/>
    <n v="2"/>
    <n v="0"/>
    <n v="60.552800000000005"/>
  </r>
  <r>
    <x v="5027"/>
    <s v="US-2017-130953"/>
    <d v="2017-07-29T00:00:00"/>
    <n v="2017"/>
    <s v="Juli"/>
    <n v="29"/>
    <x v="1"/>
    <x v="288"/>
    <x v="288"/>
    <x v="0"/>
    <s v="United States"/>
    <s v="Oklahoma City"/>
    <s v="Oklahoma"/>
    <n v="73120"/>
    <x v="2"/>
    <x v="1719"/>
    <x v="0"/>
    <x v="1"/>
    <x v="1706"/>
    <n v="302.67"/>
    <n v="3"/>
    <n v="0"/>
    <n v="72.640799999999999"/>
  </r>
  <r>
    <x v="5028"/>
    <s v="CA-2014-151792"/>
    <d v="2014-09-02T00:00:00"/>
    <n v="2014"/>
    <s v="September"/>
    <n v="2"/>
    <x v="0"/>
    <x v="610"/>
    <x v="610"/>
    <x v="0"/>
    <s v="United States"/>
    <s v="Chicago"/>
    <s v="Illinois"/>
    <n v="60653"/>
    <x v="2"/>
    <x v="590"/>
    <x v="2"/>
    <x v="11"/>
    <x v="590"/>
    <n v="239.976"/>
    <n v="3"/>
    <n v="0.2"/>
    <n v="53.994600000000005"/>
  </r>
  <r>
    <x v="5029"/>
    <s v="CA-2017-139304"/>
    <d v="2017-01-29T00:00:00"/>
    <n v="2017"/>
    <s v="Januari"/>
    <n v="29"/>
    <x v="1"/>
    <x v="364"/>
    <x v="364"/>
    <x v="0"/>
    <s v="United States"/>
    <s v="San Francisco"/>
    <s v="California"/>
    <n v="94109"/>
    <x v="1"/>
    <x v="1477"/>
    <x v="1"/>
    <x v="6"/>
    <x v="1464"/>
    <n v="8.34"/>
    <n v="3"/>
    <n v="0"/>
    <n v="2.1683999999999997"/>
  </r>
  <r>
    <x v="5030"/>
    <s v="CA-2017-139304"/>
    <d v="2017-01-29T00:00:00"/>
    <n v="2017"/>
    <s v="Januari"/>
    <n v="29"/>
    <x v="1"/>
    <x v="364"/>
    <x v="364"/>
    <x v="0"/>
    <s v="United States"/>
    <s v="San Francisco"/>
    <s v="California"/>
    <n v="94109"/>
    <x v="1"/>
    <x v="1257"/>
    <x v="1"/>
    <x v="14"/>
    <x v="1241"/>
    <n v="8.57"/>
    <n v="1"/>
    <n v="0"/>
    <n v="2.2282000000000002"/>
  </r>
  <r>
    <x v="5031"/>
    <s v="CA-2017-139304"/>
    <d v="2017-01-29T00:00:00"/>
    <n v="2017"/>
    <s v="Januari"/>
    <n v="29"/>
    <x v="1"/>
    <x v="364"/>
    <x v="364"/>
    <x v="0"/>
    <s v="United States"/>
    <s v="San Francisco"/>
    <s v="California"/>
    <n v="94109"/>
    <x v="1"/>
    <x v="440"/>
    <x v="1"/>
    <x v="8"/>
    <x v="440"/>
    <n v="119.61600000000001"/>
    <n v="8"/>
    <n v="0.2"/>
    <n v="40.370399999999997"/>
  </r>
  <r>
    <x v="5032"/>
    <s v="CA-2016-155166"/>
    <d v="2016-12-26T00:00:00"/>
    <n v="2016"/>
    <s v="Desember"/>
    <n v="26"/>
    <x v="1"/>
    <x v="179"/>
    <x v="179"/>
    <x v="1"/>
    <s v="United States"/>
    <s v="Vineland"/>
    <s v="New Jersey"/>
    <n v="8360"/>
    <x v="3"/>
    <x v="56"/>
    <x v="0"/>
    <x v="1"/>
    <x v="56"/>
    <n v="212.94"/>
    <n v="3"/>
    <n v="0"/>
    <n v="25.552800000000005"/>
  </r>
  <r>
    <x v="5033"/>
    <s v="CA-2016-155166"/>
    <d v="2016-12-26T00:00:00"/>
    <n v="2016"/>
    <s v="Desember"/>
    <n v="26"/>
    <x v="1"/>
    <x v="179"/>
    <x v="179"/>
    <x v="1"/>
    <s v="United States"/>
    <s v="Vineland"/>
    <s v="New Jersey"/>
    <n v="8360"/>
    <x v="3"/>
    <x v="1276"/>
    <x v="1"/>
    <x v="9"/>
    <x v="1261"/>
    <n v="26.49"/>
    <n v="1"/>
    <n v="0"/>
    <n v="7.4172000000000011"/>
  </r>
  <r>
    <x v="5034"/>
    <s v="CA-2015-103954"/>
    <d v="2015-08-09T00:00:00"/>
    <n v="2015"/>
    <s v="Agustus"/>
    <n v="9"/>
    <x v="0"/>
    <x v="367"/>
    <x v="367"/>
    <x v="2"/>
    <s v="United States"/>
    <s v="Milwaukee"/>
    <s v="Wisconsin"/>
    <n v="53209"/>
    <x v="2"/>
    <x v="1657"/>
    <x v="0"/>
    <x v="0"/>
    <x v="1645"/>
    <n v="687.4"/>
    <n v="5"/>
    <n v="0"/>
    <n v="48.117999999999981"/>
  </r>
  <r>
    <x v="5035"/>
    <s v="CA-2014-169803"/>
    <d v="2014-04-06T00:00:00"/>
    <n v="2014"/>
    <s v="April"/>
    <n v="6"/>
    <x v="1"/>
    <x v="609"/>
    <x v="609"/>
    <x v="1"/>
    <s v="United States"/>
    <s v="Seattle"/>
    <s v="Washington"/>
    <n v="98115"/>
    <x v="1"/>
    <x v="562"/>
    <x v="0"/>
    <x v="3"/>
    <x v="561"/>
    <n v="653.54999999999995"/>
    <n v="3"/>
    <n v="0"/>
    <n v="111.10349999999994"/>
  </r>
  <r>
    <x v="5036"/>
    <s v="CA-2014-169803"/>
    <d v="2014-04-06T00:00:00"/>
    <n v="2014"/>
    <s v="April"/>
    <n v="6"/>
    <x v="1"/>
    <x v="609"/>
    <x v="609"/>
    <x v="1"/>
    <s v="United States"/>
    <s v="Seattle"/>
    <s v="Washington"/>
    <n v="98115"/>
    <x v="1"/>
    <x v="658"/>
    <x v="2"/>
    <x v="11"/>
    <x v="658"/>
    <n v="33.9"/>
    <n v="2"/>
    <n v="0"/>
    <n v="2.0339999999999989"/>
  </r>
  <r>
    <x v="5037"/>
    <s v="CA-2017-141719"/>
    <d v="2017-11-17T00:00:00"/>
    <n v="2017"/>
    <s v="November"/>
    <n v="17"/>
    <x v="0"/>
    <x v="283"/>
    <x v="283"/>
    <x v="0"/>
    <s v="United States"/>
    <s v="Naperville"/>
    <s v="Illinois"/>
    <n v="60540"/>
    <x v="2"/>
    <x v="603"/>
    <x v="2"/>
    <x v="11"/>
    <x v="603"/>
    <n v="239.96000000000004"/>
    <n v="5"/>
    <n v="0.2"/>
    <n v="83.98599999999999"/>
  </r>
  <r>
    <x v="5038"/>
    <s v="CA-2015-136469"/>
    <d v="2015-07-11T00:00:00"/>
    <n v="2015"/>
    <s v="Juli"/>
    <n v="11"/>
    <x v="2"/>
    <x v="477"/>
    <x v="477"/>
    <x v="1"/>
    <s v="United States"/>
    <s v="Wilmington"/>
    <s v="Delaware"/>
    <n v="19805"/>
    <x v="3"/>
    <x v="719"/>
    <x v="0"/>
    <x v="3"/>
    <x v="718"/>
    <n v="199.83600000000001"/>
    <n v="4"/>
    <n v="0.3"/>
    <n v="-37.112400000000036"/>
  </r>
  <r>
    <x v="5039"/>
    <s v="CA-2015-136469"/>
    <d v="2015-07-11T00:00:00"/>
    <n v="2015"/>
    <s v="Juli"/>
    <n v="11"/>
    <x v="2"/>
    <x v="477"/>
    <x v="477"/>
    <x v="1"/>
    <s v="United States"/>
    <s v="Wilmington"/>
    <s v="Delaware"/>
    <n v="19805"/>
    <x v="3"/>
    <x v="1118"/>
    <x v="2"/>
    <x v="7"/>
    <x v="1106"/>
    <n v="716"/>
    <n v="2"/>
    <n v="0"/>
    <n v="193.32000000000005"/>
  </r>
  <r>
    <x v="5040"/>
    <s v="CA-2015-136469"/>
    <d v="2015-07-11T00:00:00"/>
    <n v="2015"/>
    <s v="Juli"/>
    <n v="11"/>
    <x v="2"/>
    <x v="477"/>
    <x v="477"/>
    <x v="1"/>
    <s v="United States"/>
    <s v="Wilmington"/>
    <s v="Delaware"/>
    <n v="19805"/>
    <x v="3"/>
    <x v="351"/>
    <x v="1"/>
    <x v="8"/>
    <x v="351"/>
    <n v="221.06"/>
    <n v="7"/>
    <n v="0"/>
    <n v="103.89819999999997"/>
  </r>
  <r>
    <x v="5041"/>
    <s v="CA-2016-158694"/>
    <d v="2016-11-10T00:00:00"/>
    <n v="2016"/>
    <s v="November"/>
    <n v="10"/>
    <x v="0"/>
    <x v="482"/>
    <x v="482"/>
    <x v="0"/>
    <s v="United States"/>
    <s v="Los Angeles"/>
    <s v="California"/>
    <n v="90036"/>
    <x v="1"/>
    <x v="1437"/>
    <x v="1"/>
    <x v="10"/>
    <x v="1425"/>
    <n v="67.710000000000008"/>
    <n v="3"/>
    <n v="0"/>
    <n v="32.500799999999998"/>
  </r>
  <r>
    <x v="5042"/>
    <s v="CA-2016-158694"/>
    <d v="2016-11-10T00:00:00"/>
    <n v="2016"/>
    <s v="November"/>
    <n v="10"/>
    <x v="0"/>
    <x v="482"/>
    <x v="482"/>
    <x v="0"/>
    <s v="United States"/>
    <s v="Los Angeles"/>
    <s v="California"/>
    <n v="90036"/>
    <x v="1"/>
    <x v="791"/>
    <x v="1"/>
    <x v="9"/>
    <x v="789"/>
    <n v="129.91999999999999"/>
    <n v="4"/>
    <n v="0"/>
    <n v="38.975999999999985"/>
  </r>
  <r>
    <x v="5043"/>
    <s v="CA-2016-158694"/>
    <d v="2016-11-10T00:00:00"/>
    <n v="2016"/>
    <s v="November"/>
    <n v="10"/>
    <x v="0"/>
    <x v="482"/>
    <x v="482"/>
    <x v="0"/>
    <s v="United States"/>
    <s v="Los Angeles"/>
    <s v="California"/>
    <n v="90036"/>
    <x v="1"/>
    <x v="689"/>
    <x v="0"/>
    <x v="5"/>
    <x v="689"/>
    <n v="467.46"/>
    <n v="9"/>
    <n v="0"/>
    <n v="191.65860000000001"/>
  </r>
  <r>
    <x v="5044"/>
    <s v="CA-2016-158694"/>
    <d v="2016-11-10T00:00:00"/>
    <n v="2016"/>
    <s v="November"/>
    <n v="10"/>
    <x v="0"/>
    <x v="482"/>
    <x v="482"/>
    <x v="0"/>
    <s v="United States"/>
    <s v="Los Angeles"/>
    <s v="California"/>
    <n v="90036"/>
    <x v="1"/>
    <x v="1635"/>
    <x v="1"/>
    <x v="10"/>
    <x v="1625"/>
    <n v="61.4"/>
    <n v="5"/>
    <n v="0"/>
    <n v="28.857999999999997"/>
  </r>
  <r>
    <x v="5045"/>
    <s v="CA-2016-158694"/>
    <d v="2016-11-10T00:00:00"/>
    <n v="2016"/>
    <s v="November"/>
    <n v="10"/>
    <x v="0"/>
    <x v="482"/>
    <x v="482"/>
    <x v="0"/>
    <s v="United States"/>
    <s v="Los Angeles"/>
    <s v="California"/>
    <n v="90036"/>
    <x v="1"/>
    <x v="734"/>
    <x v="1"/>
    <x v="4"/>
    <x v="733"/>
    <n v="720.76"/>
    <n v="4"/>
    <n v="0"/>
    <n v="187.39760000000001"/>
  </r>
  <r>
    <x v="5046"/>
    <s v="CA-2016-158694"/>
    <d v="2016-11-10T00:00:00"/>
    <n v="2016"/>
    <s v="November"/>
    <n v="10"/>
    <x v="0"/>
    <x v="482"/>
    <x v="482"/>
    <x v="0"/>
    <s v="United States"/>
    <s v="Los Angeles"/>
    <s v="California"/>
    <n v="90036"/>
    <x v="1"/>
    <x v="870"/>
    <x v="1"/>
    <x v="8"/>
    <x v="864"/>
    <n v="5.1840000000000011"/>
    <n v="3"/>
    <n v="0.2"/>
    <n v="1.8143999999999996"/>
  </r>
  <r>
    <x v="5047"/>
    <s v="CA-2016-158694"/>
    <d v="2016-11-10T00:00:00"/>
    <n v="2016"/>
    <s v="November"/>
    <n v="10"/>
    <x v="0"/>
    <x v="482"/>
    <x v="482"/>
    <x v="0"/>
    <s v="United States"/>
    <s v="Los Angeles"/>
    <s v="California"/>
    <n v="90036"/>
    <x v="1"/>
    <x v="1630"/>
    <x v="1"/>
    <x v="6"/>
    <x v="1620"/>
    <n v="14.7"/>
    <n v="5"/>
    <n v="0"/>
    <n v="3.9690000000000003"/>
  </r>
  <r>
    <x v="5048"/>
    <s v="US-2014-104759"/>
    <d v="2014-03-31T00:00:00"/>
    <n v="2014"/>
    <s v="Maret"/>
    <n v="31"/>
    <x v="1"/>
    <x v="732"/>
    <x v="732"/>
    <x v="0"/>
    <s v="United States"/>
    <s v="Chicago"/>
    <s v="Illinois"/>
    <n v="60610"/>
    <x v="2"/>
    <x v="699"/>
    <x v="1"/>
    <x v="8"/>
    <x v="699"/>
    <n v="8.1339999999999986"/>
    <n v="7"/>
    <n v="0.8"/>
    <n v="-13.827800000000003"/>
  </r>
  <r>
    <x v="5049"/>
    <s v="US-2014-104759"/>
    <d v="2014-03-31T00:00:00"/>
    <n v="2014"/>
    <s v="Maret"/>
    <n v="31"/>
    <x v="1"/>
    <x v="732"/>
    <x v="732"/>
    <x v="0"/>
    <s v="United States"/>
    <s v="Chicago"/>
    <s v="Illinois"/>
    <n v="60610"/>
    <x v="2"/>
    <x v="648"/>
    <x v="2"/>
    <x v="11"/>
    <x v="648"/>
    <n v="79.984000000000009"/>
    <n v="2"/>
    <n v="0.2"/>
    <n v="13.997199999999999"/>
  </r>
  <r>
    <x v="5050"/>
    <s v="CA-2015-150511"/>
    <d v="2015-09-18T00:00:00"/>
    <n v="2015"/>
    <s v="September"/>
    <n v="18"/>
    <x v="1"/>
    <x v="144"/>
    <x v="144"/>
    <x v="2"/>
    <s v="United States"/>
    <s v="Des Moines"/>
    <s v="Washington"/>
    <n v="98198"/>
    <x v="1"/>
    <x v="1286"/>
    <x v="1"/>
    <x v="10"/>
    <x v="1272"/>
    <n v="18.54"/>
    <n v="2"/>
    <n v="0"/>
    <n v="8.7137999999999991"/>
  </r>
  <r>
    <x v="5051"/>
    <s v="CA-2015-134922"/>
    <d v="2015-11-07T00:00:00"/>
    <n v="2015"/>
    <s v="November"/>
    <n v="7"/>
    <x v="1"/>
    <x v="208"/>
    <x v="208"/>
    <x v="1"/>
    <s v="United States"/>
    <s v="Philadelphia"/>
    <s v="Pennsylvania"/>
    <n v="19140"/>
    <x v="3"/>
    <x v="373"/>
    <x v="1"/>
    <x v="12"/>
    <x v="374"/>
    <n v="24.400000000000002"/>
    <n v="2"/>
    <n v="0.2"/>
    <n v="7.9299999999999971"/>
  </r>
  <r>
    <x v="5052"/>
    <s v="US-2017-120607"/>
    <d v="2017-05-19T00:00:00"/>
    <n v="2017"/>
    <s v="Mei"/>
    <n v="19"/>
    <x v="3"/>
    <x v="547"/>
    <x v="547"/>
    <x v="0"/>
    <s v="United States"/>
    <s v="Atlanta"/>
    <s v="Georgia"/>
    <n v="30318"/>
    <x v="0"/>
    <x v="1158"/>
    <x v="1"/>
    <x v="10"/>
    <x v="1146"/>
    <n v="195.64"/>
    <n v="4"/>
    <n v="0"/>
    <n v="91.950799999999987"/>
  </r>
  <r>
    <x v="5053"/>
    <s v="CA-2015-141243"/>
    <d v="2015-01-03T00:00:00"/>
    <n v="2015"/>
    <s v="Januari"/>
    <n v="3"/>
    <x v="0"/>
    <x v="733"/>
    <x v="733"/>
    <x v="0"/>
    <s v="United States"/>
    <s v="Dallas"/>
    <s v="Texas"/>
    <n v="75217"/>
    <x v="2"/>
    <x v="769"/>
    <x v="2"/>
    <x v="11"/>
    <x v="768"/>
    <n v="398.40000000000003"/>
    <n v="5"/>
    <n v="0.2"/>
    <n v="84.659999999999982"/>
  </r>
  <r>
    <x v="5054"/>
    <s v="CA-2015-141243"/>
    <d v="2015-01-03T00:00:00"/>
    <n v="2015"/>
    <s v="Januari"/>
    <n v="3"/>
    <x v="0"/>
    <x v="733"/>
    <x v="733"/>
    <x v="0"/>
    <s v="United States"/>
    <s v="Dallas"/>
    <s v="Texas"/>
    <n v="75217"/>
    <x v="2"/>
    <x v="454"/>
    <x v="1"/>
    <x v="6"/>
    <x v="455"/>
    <n v="7.0559999999999992"/>
    <n v="3"/>
    <n v="0.2"/>
    <n v="0.79379999999999962"/>
  </r>
  <r>
    <x v="5055"/>
    <s v="CA-2015-141243"/>
    <d v="2015-01-03T00:00:00"/>
    <n v="2015"/>
    <s v="Januari"/>
    <n v="3"/>
    <x v="0"/>
    <x v="733"/>
    <x v="733"/>
    <x v="0"/>
    <s v="United States"/>
    <s v="Dallas"/>
    <s v="Texas"/>
    <n v="75217"/>
    <x v="2"/>
    <x v="587"/>
    <x v="0"/>
    <x v="0"/>
    <x v="587"/>
    <n v="1352.3975999999998"/>
    <n v="9"/>
    <n v="0.32"/>
    <n v="-437.5404000000002"/>
  </r>
  <r>
    <x v="5056"/>
    <s v="CA-2015-162166"/>
    <d v="2015-09-08T00:00:00"/>
    <n v="2015"/>
    <s v="September"/>
    <n v="8"/>
    <x v="2"/>
    <x v="392"/>
    <x v="392"/>
    <x v="0"/>
    <s v="United States"/>
    <s v="Moreno Valley"/>
    <s v="California"/>
    <n v="92553"/>
    <x v="1"/>
    <x v="1610"/>
    <x v="1"/>
    <x v="10"/>
    <x v="1601"/>
    <n v="26.400000000000002"/>
    <n v="5"/>
    <n v="0"/>
    <n v="11.879999999999999"/>
  </r>
  <r>
    <x v="5057"/>
    <s v="CA-2015-162166"/>
    <d v="2015-09-08T00:00:00"/>
    <n v="2015"/>
    <s v="September"/>
    <n v="8"/>
    <x v="2"/>
    <x v="392"/>
    <x v="392"/>
    <x v="0"/>
    <s v="United States"/>
    <s v="Moreno Valley"/>
    <s v="California"/>
    <n v="92553"/>
    <x v="1"/>
    <x v="700"/>
    <x v="1"/>
    <x v="4"/>
    <x v="700"/>
    <n v="41.88"/>
    <n v="6"/>
    <n v="0"/>
    <n v="0.83759999999999835"/>
  </r>
  <r>
    <x v="5058"/>
    <s v="CA-2016-120796"/>
    <d v="2016-04-03T00:00:00"/>
    <n v="2016"/>
    <s v="April"/>
    <n v="3"/>
    <x v="1"/>
    <x v="229"/>
    <x v="229"/>
    <x v="0"/>
    <s v="United States"/>
    <s v="Philadelphia"/>
    <s v="Pennsylvania"/>
    <n v="19140"/>
    <x v="3"/>
    <x v="805"/>
    <x v="1"/>
    <x v="8"/>
    <x v="803"/>
    <n v="99.846000000000004"/>
    <n v="9"/>
    <n v="0.7"/>
    <n v="-83.204999999999984"/>
  </r>
  <r>
    <x v="5059"/>
    <s v="CA-2016-109722"/>
    <d v="2016-12-05T00:00:00"/>
    <n v="2016"/>
    <s v="Desember"/>
    <n v="5"/>
    <x v="0"/>
    <x v="236"/>
    <x v="236"/>
    <x v="0"/>
    <s v="United States"/>
    <s v="Georgetown"/>
    <s v="Kentucky"/>
    <n v="40324"/>
    <x v="0"/>
    <x v="754"/>
    <x v="2"/>
    <x v="7"/>
    <x v="752"/>
    <n v="699.98"/>
    <n v="2"/>
    <n v="0"/>
    <n v="195.99440000000004"/>
  </r>
  <r>
    <x v="5060"/>
    <s v="CA-2016-109722"/>
    <d v="2016-12-05T00:00:00"/>
    <n v="2016"/>
    <s v="Desember"/>
    <n v="5"/>
    <x v="0"/>
    <x v="236"/>
    <x v="236"/>
    <x v="0"/>
    <s v="United States"/>
    <s v="Georgetown"/>
    <s v="Kentucky"/>
    <n v="40324"/>
    <x v="0"/>
    <x v="391"/>
    <x v="1"/>
    <x v="4"/>
    <x v="392"/>
    <n v="584.82000000000005"/>
    <n v="9"/>
    <n v="0"/>
    <n v="70.178400000000025"/>
  </r>
  <r>
    <x v="5061"/>
    <s v="CA-2015-136798"/>
    <d v="2015-05-08T00:00:00"/>
    <n v="2015"/>
    <s v="Mei"/>
    <n v="8"/>
    <x v="1"/>
    <x v="351"/>
    <x v="351"/>
    <x v="0"/>
    <s v="United States"/>
    <s v="Minneapolis"/>
    <s v="Minnesota"/>
    <n v="55407"/>
    <x v="2"/>
    <x v="715"/>
    <x v="1"/>
    <x v="8"/>
    <x v="714"/>
    <n v="43.98"/>
    <n v="2"/>
    <n v="0"/>
    <n v="21.99"/>
  </r>
  <r>
    <x v="5062"/>
    <s v="CA-2015-136798"/>
    <d v="2015-05-08T00:00:00"/>
    <n v="2015"/>
    <s v="Mei"/>
    <n v="8"/>
    <x v="1"/>
    <x v="351"/>
    <x v="351"/>
    <x v="0"/>
    <s v="United States"/>
    <s v="Minneapolis"/>
    <s v="Minnesota"/>
    <n v="55407"/>
    <x v="2"/>
    <x v="1066"/>
    <x v="2"/>
    <x v="7"/>
    <x v="1055"/>
    <n v="377.96999999999997"/>
    <n v="3"/>
    <n v="0"/>
    <n v="105.83160000000002"/>
  </r>
  <r>
    <x v="5063"/>
    <s v="CA-2015-136798"/>
    <d v="2015-05-08T00:00:00"/>
    <n v="2015"/>
    <s v="Mei"/>
    <n v="8"/>
    <x v="1"/>
    <x v="351"/>
    <x v="351"/>
    <x v="0"/>
    <s v="United States"/>
    <s v="Minneapolis"/>
    <s v="Minnesota"/>
    <n v="55407"/>
    <x v="2"/>
    <x v="479"/>
    <x v="0"/>
    <x v="5"/>
    <x v="480"/>
    <n v="123.96000000000001"/>
    <n v="3"/>
    <n v="0"/>
    <n v="11.156400000000005"/>
  </r>
  <r>
    <x v="5064"/>
    <s v="CA-2017-122196"/>
    <d v="2017-09-22T00:00:00"/>
    <n v="2017"/>
    <s v="September"/>
    <n v="22"/>
    <x v="2"/>
    <x v="244"/>
    <x v="244"/>
    <x v="0"/>
    <s v="United States"/>
    <s v="Wilmington"/>
    <s v="Delaware"/>
    <n v="19805"/>
    <x v="3"/>
    <x v="34"/>
    <x v="2"/>
    <x v="7"/>
    <x v="34"/>
    <n v="391.98"/>
    <n v="2"/>
    <n v="0"/>
    <n v="113.67419999999998"/>
  </r>
  <r>
    <x v="5065"/>
    <s v="CA-2017-142090"/>
    <d v="2017-11-30T00:00:00"/>
    <n v="2017"/>
    <s v="November"/>
    <n v="30"/>
    <x v="1"/>
    <x v="618"/>
    <x v="618"/>
    <x v="0"/>
    <s v="United States"/>
    <s v="Burlington"/>
    <s v="North Carolina"/>
    <n v="27217"/>
    <x v="0"/>
    <x v="265"/>
    <x v="2"/>
    <x v="11"/>
    <x v="265"/>
    <n v="383.97600000000006"/>
    <n v="3"/>
    <n v="0.2"/>
    <n v="81.59490000000001"/>
  </r>
  <r>
    <x v="5066"/>
    <s v="CA-2017-142090"/>
    <d v="2017-11-30T00:00:00"/>
    <n v="2017"/>
    <s v="November"/>
    <n v="30"/>
    <x v="1"/>
    <x v="618"/>
    <x v="618"/>
    <x v="0"/>
    <s v="United States"/>
    <s v="Burlington"/>
    <s v="North Carolina"/>
    <n v="27217"/>
    <x v="0"/>
    <x v="411"/>
    <x v="0"/>
    <x v="3"/>
    <x v="411"/>
    <n v="1781.6819999999998"/>
    <n v="7"/>
    <n v="0.4"/>
    <n v="-653.28340000000003"/>
  </r>
  <r>
    <x v="5067"/>
    <s v="CA-2017-160934"/>
    <d v="2017-01-15T00:00:00"/>
    <n v="2017"/>
    <s v="Januari"/>
    <n v="15"/>
    <x v="1"/>
    <x v="499"/>
    <x v="499"/>
    <x v="2"/>
    <s v="United States"/>
    <s v="Los Angeles"/>
    <s v="California"/>
    <n v="90008"/>
    <x v="1"/>
    <x v="1046"/>
    <x v="1"/>
    <x v="6"/>
    <x v="1035"/>
    <n v="21.400000000000002"/>
    <n v="5"/>
    <n v="0"/>
    <n v="6.2059999999999977"/>
  </r>
  <r>
    <x v="5068"/>
    <s v="CA-2014-124478"/>
    <d v="2014-08-08T00:00:00"/>
    <n v="2014"/>
    <s v="Agustus"/>
    <n v="8"/>
    <x v="1"/>
    <x v="15"/>
    <x v="15"/>
    <x v="2"/>
    <s v="United States"/>
    <s v="Trenton"/>
    <s v="Michigan"/>
    <n v="48183"/>
    <x v="2"/>
    <x v="1572"/>
    <x v="2"/>
    <x v="16"/>
    <x v="1563"/>
    <n v="549.99"/>
    <n v="1"/>
    <n v="0"/>
    <n v="274.995"/>
  </r>
  <r>
    <x v="5069"/>
    <s v="CA-2014-124478"/>
    <d v="2014-08-08T00:00:00"/>
    <n v="2014"/>
    <s v="Agustus"/>
    <n v="8"/>
    <x v="1"/>
    <x v="15"/>
    <x v="15"/>
    <x v="2"/>
    <s v="United States"/>
    <s v="Trenton"/>
    <s v="Michigan"/>
    <n v="48183"/>
    <x v="2"/>
    <x v="1094"/>
    <x v="1"/>
    <x v="9"/>
    <x v="1084"/>
    <n v="167.535"/>
    <n v="3"/>
    <n v="0.1"/>
    <n v="37.229999999999983"/>
  </r>
  <r>
    <x v="5070"/>
    <s v="CA-2014-124478"/>
    <d v="2014-08-08T00:00:00"/>
    <n v="2014"/>
    <s v="Agustus"/>
    <n v="8"/>
    <x v="1"/>
    <x v="15"/>
    <x v="15"/>
    <x v="2"/>
    <s v="United States"/>
    <s v="Trenton"/>
    <s v="Michigan"/>
    <n v="48183"/>
    <x v="2"/>
    <x v="118"/>
    <x v="1"/>
    <x v="12"/>
    <x v="118"/>
    <n v="38.339999999999996"/>
    <n v="3"/>
    <n v="0"/>
    <n v="17.253"/>
  </r>
  <r>
    <x v="5071"/>
    <s v="CA-2014-124478"/>
    <d v="2014-08-08T00:00:00"/>
    <n v="2014"/>
    <s v="Agustus"/>
    <n v="8"/>
    <x v="1"/>
    <x v="15"/>
    <x v="15"/>
    <x v="2"/>
    <s v="United States"/>
    <s v="Trenton"/>
    <s v="Michigan"/>
    <n v="48183"/>
    <x v="2"/>
    <x v="1104"/>
    <x v="0"/>
    <x v="5"/>
    <x v="1093"/>
    <n v="53.88"/>
    <n v="6"/>
    <n v="0"/>
    <n v="22.629600000000003"/>
  </r>
  <r>
    <x v="5072"/>
    <s v="CA-2014-124478"/>
    <d v="2014-08-08T00:00:00"/>
    <n v="2014"/>
    <s v="Agustus"/>
    <n v="8"/>
    <x v="1"/>
    <x v="15"/>
    <x v="15"/>
    <x v="2"/>
    <s v="United States"/>
    <s v="Trenton"/>
    <s v="Michigan"/>
    <n v="48183"/>
    <x v="2"/>
    <x v="1521"/>
    <x v="2"/>
    <x v="7"/>
    <x v="1508"/>
    <n v="299.98"/>
    <n v="2"/>
    <n v="0"/>
    <n v="83.994400000000013"/>
  </r>
  <r>
    <x v="5073"/>
    <s v="CA-2015-145485"/>
    <d v="2015-11-05T00:00:00"/>
    <n v="2015"/>
    <s v="November"/>
    <n v="5"/>
    <x v="3"/>
    <x v="594"/>
    <x v="594"/>
    <x v="0"/>
    <s v="United States"/>
    <s v="San Francisco"/>
    <s v="California"/>
    <n v="94109"/>
    <x v="1"/>
    <x v="953"/>
    <x v="1"/>
    <x v="4"/>
    <x v="946"/>
    <n v="62.8"/>
    <n v="4"/>
    <n v="0"/>
    <n v="15.700000000000003"/>
  </r>
  <r>
    <x v="5074"/>
    <s v="CA-2017-151071"/>
    <d v="2017-04-25T00:00:00"/>
    <n v="2017"/>
    <s v="April"/>
    <n v="25"/>
    <x v="0"/>
    <x v="469"/>
    <x v="469"/>
    <x v="0"/>
    <s v="United States"/>
    <s v="Los Angeles"/>
    <s v="California"/>
    <n v="90049"/>
    <x v="1"/>
    <x v="530"/>
    <x v="1"/>
    <x v="8"/>
    <x v="530"/>
    <n v="13.904"/>
    <n v="2"/>
    <n v="0.2"/>
    <n v="4.5187999999999997"/>
  </r>
  <r>
    <x v="5075"/>
    <s v="CA-2014-134572"/>
    <d v="2014-04-20T00:00:00"/>
    <n v="2014"/>
    <s v="April"/>
    <n v="20"/>
    <x v="0"/>
    <x v="277"/>
    <x v="277"/>
    <x v="0"/>
    <s v="United States"/>
    <s v="Houston"/>
    <s v="Texas"/>
    <n v="77070"/>
    <x v="2"/>
    <x v="214"/>
    <x v="0"/>
    <x v="3"/>
    <x v="215"/>
    <n v="744.09999999999991"/>
    <n v="5"/>
    <n v="0.3"/>
    <n v="-95.670000000000044"/>
  </r>
  <r>
    <x v="5076"/>
    <s v="CA-2014-134572"/>
    <d v="2014-04-20T00:00:00"/>
    <n v="2014"/>
    <s v="April"/>
    <n v="20"/>
    <x v="0"/>
    <x v="277"/>
    <x v="277"/>
    <x v="0"/>
    <s v="United States"/>
    <s v="Houston"/>
    <s v="Texas"/>
    <n v="77070"/>
    <x v="2"/>
    <x v="602"/>
    <x v="1"/>
    <x v="4"/>
    <x v="602"/>
    <n v="44.840000000000011"/>
    <n v="5"/>
    <n v="0.2"/>
    <n v="5.6049999999999951"/>
  </r>
  <r>
    <x v="5077"/>
    <s v="CA-2014-134572"/>
    <d v="2014-04-20T00:00:00"/>
    <n v="2014"/>
    <s v="April"/>
    <n v="20"/>
    <x v="0"/>
    <x v="277"/>
    <x v="277"/>
    <x v="0"/>
    <s v="United States"/>
    <s v="Houston"/>
    <s v="Texas"/>
    <n v="77070"/>
    <x v="2"/>
    <x v="1666"/>
    <x v="0"/>
    <x v="3"/>
    <x v="1654"/>
    <n v="401.59000000000003"/>
    <n v="2"/>
    <n v="0.3"/>
    <n v="-131.95100000000002"/>
  </r>
  <r>
    <x v="5078"/>
    <s v="CA-2017-143217"/>
    <d v="2017-11-11T00:00:00"/>
    <n v="2017"/>
    <s v="November"/>
    <n v="11"/>
    <x v="1"/>
    <x v="344"/>
    <x v="344"/>
    <x v="2"/>
    <s v="United States"/>
    <s v="Milwaukee"/>
    <s v="Wisconsin"/>
    <n v="53209"/>
    <x v="2"/>
    <x v="525"/>
    <x v="1"/>
    <x v="8"/>
    <x v="525"/>
    <n v="18.240000000000002"/>
    <n v="3"/>
    <n v="0"/>
    <n v="8.5727999999999991"/>
  </r>
  <r>
    <x v="5079"/>
    <s v="US-2017-133312"/>
    <d v="2017-11-25T00:00:00"/>
    <n v="2017"/>
    <s v="November"/>
    <n v="25"/>
    <x v="1"/>
    <x v="214"/>
    <x v="214"/>
    <x v="0"/>
    <s v="United States"/>
    <s v="San Francisco"/>
    <s v="California"/>
    <n v="94122"/>
    <x v="1"/>
    <x v="1248"/>
    <x v="0"/>
    <x v="0"/>
    <x v="1334"/>
    <n v="359.49899999999997"/>
    <n v="3"/>
    <n v="0.15"/>
    <n v="-29.605799999999981"/>
  </r>
  <r>
    <x v="5080"/>
    <s v="US-2017-133312"/>
    <d v="2017-11-25T00:00:00"/>
    <n v="2017"/>
    <s v="November"/>
    <n v="25"/>
    <x v="1"/>
    <x v="214"/>
    <x v="214"/>
    <x v="0"/>
    <s v="United States"/>
    <s v="San Francisco"/>
    <s v="California"/>
    <n v="94122"/>
    <x v="1"/>
    <x v="470"/>
    <x v="1"/>
    <x v="4"/>
    <x v="471"/>
    <n v="10.48"/>
    <n v="1"/>
    <n v="0"/>
    <n v="2.8296000000000001"/>
  </r>
  <r>
    <x v="5081"/>
    <s v="US-2015-137533"/>
    <d v="2015-12-18T00:00:00"/>
    <n v="2015"/>
    <s v="Desember"/>
    <n v="18"/>
    <x v="3"/>
    <x v="82"/>
    <x v="82"/>
    <x v="2"/>
    <s v="United States"/>
    <s v="Cleveland"/>
    <s v="Ohio"/>
    <n v="44105"/>
    <x v="3"/>
    <x v="490"/>
    <x v="1"/>
    <x v="10"/>
    <x v="490"/>
    <n v="20.736000000000004"/>
    <n v="4"/>
    <n v="0.2"/>
    <n v="7.2576000000000001"/>
  </r>
  <r>
    <x v="5082"/>
    <s v="CA-2016-155138"/>
    <d v="2016-09-08T00:00:00"/>
    <n v="2016"/>
    <s v="September"/>
    <n v="8"/>
    <x v="1"/>
    <x v="758"/>
    <x v="758"/>
    <x v="0"/>
    <s v="United States"/>
    <s v="Monroe"/>
    <s v="North Carolina"/>
    <n v="28110"/>
    <x v="0"/>
    <x v="916"/>
    <x v="2"/>
    <x v="11"/>
    <x v="908"/>
    <n v="35.167999999999999"/>
    <n v="4"/>
    <n v="0.2"/>
    <n v="8.3524000000000012"/>
  </r>
  <r>
    <x v="5083"/>
    <s v="CA-2016-155138"/>
    <d v="2016-09-08T00:00:00"/>
    <n v="2016"/>
    <s v="September"/>
    <n v="8"/>
    <x v="1"/>
    <x v="758"/>
    <x v="758"/>
    <x v="0"/>
    <s v="United States"/>
    <s v="Monroe"/>
    <s v="North Carolina"/>
    <n v="28110"/>
    <x v="0"/>
    <x v="982"/>
    <x v="1"/>
    <x v="10"/>
    <x v="975"/>
    <n v="64.704000000000008"/>
    <n v="3"/>
    <n v="0.2"/>
    <n v="23.455199999999998"/>
  </r>
  <r>
    <x v="5084"/>
    <s v="CA-2016-108350"/>
    <d v="2016-06-06T00:00:00"/>
    <n v="2016"/>
    <s v="Juni"/>
    <n v="6"/>
    <x v="0"/>
    <x v="554"/>
    <x v="554"/>
    <x v="1"/>
    <s v="United States"/>
    <s v="Lowell"/>
    <s v="Massachusetts"/>
    <n v="1852"/>
    <x v="3"/>
    <x v="779"/>
    <x v="1"/>
    <x v="10"/>
    <x v="778"/>
    <n v="105.52"/>
    <n v="4"/>
    <n v="0"/>
    <n v="48.539199999999994"/>
  </r>
  <r>
    <x v="5085"/>
    <s v="CA-2015-144302"/>
    <d v="2015-06-19T00:00:00"/>
    <n v="2015"/>
    <s v="Juni"/>
    <n v="19"/>
    <x v="1"/>
    <x v="467"/>
    <x v="467"/>
    <x v="2"/>
    <s v="United States"/>
    <s v="Dallas"/>
    <s v="Texas"/>
    <n v="75081"/>
    <x v="2"/>
    <x v="497"/>
    <x v="1"/>
    <x v="8"/>
    <x v="497"/>
    <n v="5.7919999999999989"/>
    <n v="2"/>
    <n v="0.8"/>
    <n v="-9.5568000000000026"/>
  </r>
  <r>
    <x v="5086"/>
    <s v="CA-2015-109001"/>
    <d v="2015-03-05T00:00:00"/>
    <n v="2015"/>
    <s v="Maret"/>
    <n v="5"/>
    <x v="1"/>
    <x v="471"/>
    <x v="471"/>
    <x v="1"/>
    <s v="United States"/>
    <s v="Philadelphia"/>
    <s v="Pennsylvania"/>
    <n v="19120"/>
    <x v="3"/>
    <x v="1720"/>
    <x v="2"/>
    <x v="7"/>
    <x v="1707"/>
    <n v="466.15799999999996"/>
    <n v="7"/>
    <n v="0.4"/>
    <n v="-93.231599999999958"/>
  </r>
  <r>
    <x v="5087"/>
    <s v="CA-2015-109001"/>
    <d v="2015-03-05T00:00:00"/>
    <n v="2015"/>
    <s v="Maret"/>
    <n v="5"/>
    <x v="1"/>
    <x v="471"/>
    <x v="471"/>
    <x v="1"/>
    <s v="United States"/>
    <s v="Philadelphia"/>
    <s v="Pennsylvania"/>
    <n v="19120"/>
    <x v="3"/>
    <x v="553"/>
    <x v="2"/>
    <x v="11"/>
    <x v="552"/>
    <n v="10.312000000000001"/>
    <n v="1"/>
    <n v="0.2"/>
    <n v="-1.2890000000000006"/>
  </r>
  <r>
    <x v="5088"/>
    <s v="CA-2015-109001"/>
    <d v="2015-03-05T00:00:00"/>
    <n v="2015"/>
    <s v="Maret"/>
    <n v="5"/>
    <x v="1"/>
    <x v="471"/>
    <x v="471"/>
    <x v="1"/>
    <s v="United States"/>
    <s v="Philadelphia"/>
    <s v="Pennsylvania"/>
    <n v="19120"/>
    <x v="3"/>
    <x v="798"/>
    <x v="1"/>
    <x v="8"/>
    <x v="796"/>
    <n v="2.556"/>
    <n v="3"/>
    <n v="0.7"/>
    <n v="-1.7892000000000001"/>
  </r>
  <r>
    <x v="5089"/>
    <s v="CA-2017-132738"/>
    <d v="2017-08-04T00:00:00"/>
    <n v="2017"/>
    <s v="Agustus"/>
    <n v="4"/>
    <x v="2"/>
    <x v="447"/>
    <x v="447"/>
    <x v="1"/>
    <s v="United States"/>
    <s v="Loveland"/>
    <s v="Colorado"/>
    <n v="80538"/>
    <x v="1"/>
    <x v="1383"/>
    <x v="1"/>
    <x v="10"/>
    <x v="1369"/>
    <n v="7.9680000000000009"/>
    <n v="2"/>
    <n v="0.2"/>
    <n v="2.8884000000000007"/>
  </r>
  <r>
    <x v="5090"/>
    <s v="CA-2017-132738"/>
    <d v="2017-08-04T00:00:00"/>
    <n v="2017"/>
    <s v="Agustus"/>
    <n v="4"/>
    <x v="2"/>
    <x v="447"/>
    <x v="447"/>
    <x v="1"/>
    <s v="United States"/>
    <s v="Loveland"/>
    <s v="Colorado"/>
    <n v="80538"/>
    <x v="1"/>
    <x v="598"/>
    <x v="1"/>
    <x v="12"/>
    <x v="598"/>
    <n v="8.7840000000000007"/>
    <n v="1"/>
    <n v="0.2"/>
    <n v="3.1842000000000001"/>
  </r>
  <r>
    <x v="5091"/>
    <s v="CA-2017-156720"/>
    <d v="2017-12-30T00:00:00"/>
    <n v="2017"/>
    <s v="Desember"/>
    <n v="30"/>
    <x v="1"/>
    <x v="758"/>
    <x v="758"/>
    <x v="0"/>
    <s v="United States"/>
    <s v="Loveland"/>
    <s v="Colorado"/>
    <n v="80538"/>
    <x v="1"/>
    <x v="242"/>
    <x v="1"/>
    <x v="13"/>
    <x v="243"/>
    <n v="3.024"/>
    <n v="3"/>
    <n v="0.2"/>
    <n v="-0.6048"/>
  </r>
  <r>
    <x v="5092"/>
    <s v="CA-2015-119102"/>
    <d v="2015-05-23T00:00:00"/>
    <n v="2015"/>
    <s v="Mei"/>
    <n v="23"/>
    <x v="1"/>
    <x v="120"/>
    <x v="120"/>
    <x v="1"/>
    <s v="United States"/>
    <s v="Woonsocket"/>
    <s v="Rhode Island"/>
    <n v="2895"/>
    <x v="3"/>
    <x v="456"/>
    <x v="1"/>
    <x v="4"/>
    <x v="457"/>
    <n v="51.449999999999996"/>
    <n v="3"/>
    <n v="0"/>
    <n v="13.891499999999999"/>
  </r>
  <r>
    <x v="5093"/>
    <s v="US-2014-140452"/>
    <d v="2014-12-06T00:00:00"/>
    <n v="2014"/>
    <s v="Desember"/>
    <n v="6"/>
    <x v="1"/>
    <x v="318"/>
    <x v="318"/>
    <x v="0"/>
    <s v="United States"/>
    <s v="Chicago"/>
    <s v="Illinois"/>
    <n v="60610"/>
    <x v="2"/>
    <x v="1297"/>
    <x v="1"/>
    <x v="9"/>
    <x v="1282"/>
    <n v="14.015999999999996"/>
    <n v="4"/>
    <n v="0.8"/>
    <n v="-31.536000000000001"/>
  </r>
  <r>
    <x v="5094"/>
    <s v="US-2014-140452"/>
    <d v="2014-12-06T00:00:00"/>
    <n v="2014"/>
    <s v="Desember"/>
    <n v="6"/>
    <x v="1"/>
    <x v="318"/>
    <x v="318"/>
    <x v="0"/>
    <s v="United States"/>
    <s v="Chicago"/>
    <s v="Illinois"/>
    <n v="60610"/>
    <x v="2"/>
    <x v="838"/>
    <x v="0"/>
    <x v="3"/>
    <x v="832"/>
    <n v="214.95000000000002"/>
    <n v="5"/>
    <n v="0.5"/>
    <n v="-120.37200000000003"/>
  </r>
  <r>
    <x v="5095"/>
    <s v="US-2014-140452"/>
    <d v="2014-12-06T00:00:00"/>
    <n v="2014"/>
    <s v="Desember"/>
    <n v="6"/>
    <x v="1"/>
    <x v="318"/>
    <x v="318"/>
    <x v="0"/>
    <s v="United States"/>
    <s v="Chicago"/>
    <s v="Illinois"/>
    <n v="60610"/>
    <x v="2"/>
    <x v="850"/>
    <x v="2"/>
    <x v="7"/>
    <x v="843"/>
    <n v="35.04"/>
    <n v="4"/>
    <n v="0.2"/>
    <n v="-7.0080000000000044"/>
  </r>
  <r>
    <x v="5096"/>
    <s v="US-2014-140452"/>
    <d v="2014-12-06T00:00:00"/>
    <n v="2014"/>
    <s v="Desember"/>
    <n v="6"/>
    <x v="1"/>
    <x v="318"/>
    <x v="318"/>
    <x v="0"/>
    <s v="United States"/>
    <s v="Chicago"/>
    <s v="Illinois"/>
    <n v="60610"/>
    <x v="2"/>
    <x v="1104"/>
    <x v="0"/>
    <x v="5"/>
    <x v="1093"/>
    <n v="10.776000000000002"/>
    <n v="3"/>
    <n v="0.6"/>
    <n v="-4.8491999999999997"/>
  </r>
  <r>
    <x v="5097"/>
    <s v="US-2014-140452"/>
    <d v="2014-12-06T00:00:00"/>
    <n v="2014"/>
    <s v="Desember"/>
    <n v="6"/>
    <x v="1"/>
    <x v="318"/>
    <x v="318"/>
    <x v="0"/>
    <s v="United States"/>
    <s v="Chicago"/>
    <s v="Illinois"/>
    <n v="60610"/>
    <x v="2"/>
    <x v="1023"/>
    <x v="1"/>
    <x v="8"/>
    <x v="1014"/>
    <n v="4.5999999999999988"/>
    <n v="2"/>
    <n v="0.8"/>
    <n v="-8.0500000000000025"/>
  </r>
  <r>
    <x v="5098"/>
    <s v="US-2014-140452"/>
    <d v="2014-12-06T00:00:00"/>
    <n v="2014"/>
    <s v="Desember"/>
    <n v="6"/>
    <x v="1"/>
    <x v="318"/>
    <x v="318"/>
    <x v="0"/>
    <s v="United States"/>
    <s v="Chicago"/>
    <s v="Illinois"/>
    <n v="60610"/>
    <x v="2"/>
    <x v="210"/>
    <x v="1"/>
    <x v="4"/>
    <x v="211"/>
    <n v="35.167999999999999"/>
    <n v="2"/>
    <n v="0.2"/>
    <n v="-8.3524000000000012"/>
  </r>
  <r>
    <x v="5099"/>
    <s v="CA-2015-141936"/>
    <d v="2015-08-07T00:00:00"/>
    <n v="2015"/>
    <s v="Agustus"/>
    <n v="7"/>
    <x v="1"/>
    <x v="43"/>
    <x v="43"/>
    <x v="2"/>
    <s v="United States"/>
    <s v="Bakersfield"/>
    <s v="California"/>
    <n v="93309"/>
    <x v="1"/>
    <x v="416"/>
    <x v="1"/>
    <x v="8"/>
    <x v="416"/>
    <n v="19.152000000000001"/>
    <n v="3"/>
    <n v="0.2"/>
    <n v="6.4638000000000009"/>
  </r>
  <r>
    <x v="5100"/>
    <s v="CA-2014-158442"/>
    <d v="2014-03-17T00:00:00"/>
    <n v="2014"/>
    <s v="Maret"/>
    <n v="17"/>
    <x v="3"/>
    <x v="616"/>
    <x v="616"/>
    <x v="0"/>
    <s v="United States"/>
    <s v="Dallas"/>
    <s v="Texas"/>
    <n v="75217"/>
    <x v="2"/>
    <x v="324"/>
    <x v="1"/>
    <x v="6"/>
    <x v="324"/>
    <n v="4.4479999999999995"/>
    <n v="2"/>
    <n v="0.2"/>
    <n v="0.3335999999999999"/>
  </r>
  <r>
    <x v="5101"/>
    <s v="CA-2014-158442"/>
    <d v="2014-03-17T00:00:00"/>
    <n v="2014"/>
    <s v="Maret"/>
    <n v="17"/>
    <x v="3"/>
    <x v="616"/>
    <x v="616"/>
    <x v="0"/>
    <s v="United States"/>
    <s v="Dallas"/>
    <s v="Texas"/>
    <n v="75217"/>
    <x v="2"/>
    <x v="727"/>
    <x v="1"/>
    <x v="10"/>
    <x v="1552"/>
    <n v="5.1840000000000011"/>
    <n v="1"/>
    <n v="0.2"/>
    <n v="1.8792"/>
  </r>
  <r>
    <x v="5102"/>
    <s v="CA-2014-158442"/>
    <d v="2014-03-17T00:00:00"/>
    <n v="2014"/>
    <s v="Maret"/>
    <n v="17"/>
    <x v="3"/>
    <x v="616"/>
    <x v="616"/>
    <x v="0"/>
    <s v="United States"/>
    <s v="Dallas"/>
    <s v="Texas"/>
    <n v="75217"/>
    <x v="2"/>
    <x v="12"/>
    <x v="1"/>
    <x v="10"/>
    <x v="12"/>
    <n v="15.552000000000003"/>
    <n v="3"/>
    <n v="0.2"/>
    <n v="5.4432"/>
  </r>
  <r>
    <x v="5103"/>
    <s v="CA-2015-167374"/>
    <d v="2015-03-26T00:00:00"/>
    <n v="2015"/>
    <s v="Maret"/>
    <n v="26"/>
    <x v="0"/>
    <x v="421"/>
    <x v="421"/>
    <x v="0"/>
    <s v="United States"/>
    <s v="Philadelphia"/>
    <s v="Pennsylvania"/>
    <n v="19140"/>
    <x v="3"/>
    <x v="144"/>
    <x v="1"/>
    <x v="10"/>
    <x v="145"/>
    <n v="40.032000000000004"/>
    <n v="6"/>
    <n v="0.2"/>
    <n v="12.509999999999993"/>
  </r>
  <r>
    <x v="5104"/>
    <s v="CA-2015-167374"/>
    <d v="2015-03-26T00:00:00"/>
    <n v="2015"/>
    <s v="Maret"/>
    <n v="26"/>
    <x v="0"/>
    <x v="421"/>
    <x v="421"/>
    <x v="0"/>
    <s v="United States"/>
    <s v="Philadelphia"/>
    <s v="Pennsylvania"/>
    <n v="19140"/>
    <x v="3"/>
    <x v="60"/>
    <x v="2"/>
    <x v="11"/>
    <x v="60"/>
    <n v="16.776000000000003"/>
    <n v="3"/>
    <n v="0.2"/>
    <n v="5.0327999999999999"/>
  </r>
  <r>
    <x v="5105"/>
    <s v="CA-2014-116568"/>
    <d v="2014-12-14T00:00:00"/>
    <n v="2014"/>
    <s v="Desember"/>
    <n v="14"/>
    <x v="1"/>
    <x v="298"/>
    <x v="298"/>
    <x v="0"/>
    <s v="United States"/>
    <s v="Deltona"/>
    <s v="Florida"/>
    <n v="32725"/>
    <x v="0"/>
    <x v="1340"/>
    <x v="0"/>
    <x v="1"/>
    <x v="1325"/>
    <n v="186.304"/>
    <n v="4"/>
    <n v="0.2"/>
    <n v="13.972799999999999"/>
  </r>
  <r>
    <x v="5106"/>
    <s v="CA-2015-147102"/>
    <d v="2015-09-19T00:00:00"/>
    <n v="2015"/>
    <s v="September"/>
    <n v="19"/>
    <x v="1"/>
    <x v="468"/>
    <x v="468"/>
    <x v="1"/>
    <s v="United States"/>
    <s v="Columbus"/>
    <s v="Georgia"/>
    <n v="31907"/>
    <x v="0"/>
    <x v="1350"/>
    <x v="2"/>
    <x v="11"/>
    <x v="1336"/>
    <n v="66.36"/>
    <n v="4"/>
    <n v="0"/>
    <n v="23.225999999999999"/>
  </r>
  <r>
    <x v="5107"/>
    <s v="CA-2017-132213"/>
    <d v="2017-04-25T00:00:00"/>
    <n v="2017"/>
    <s v="April"/>
    <n v="25"/>
    <x v="2"/>
    <x v="43"/>
    <x v="43"/>
    <x v="2"/>
    <s v="United States"/>
    <s v="Nashville"/>
    <s v="Tennessee"/>
    <n v="37211"/>
    <x v="0"/>
    <x v="512"/>
    <x v="1"/>
    <x v="6"/>
    <x v="512"/>
    <n v="42.047999999999995"/>
    <n v="9"/>
    <n v="0.2"/>
    <n v="5.2559999999999985"/>
  </r>
  <r>
    <x v="5108"/>
    <s v="CA-2017-132213"/>
    <d v="2017-04-25T00:00:00"/>
    <n v="2017"/>
    <s v="April"/>
    <n v="25"/>
    <x v="2"/>
    <x v="43"/>
    <x v="43"/>
    <x v="2"/>
    <s v="United States"/>
    <s v="Nashville"/>
    <s v="Tennessee"/>
    <n v="37211"/>
    <x v="0"/>
    <x v="207"/>
    <x v="1"/>
    <x v="6"/>
    <x v="208"/>
    <n v="67.92"/>
    <n v="5"/>
    <n v="0.2"/>
    <n v="6.7920000000000016"/>
  </r>
  <r>
    <x v="5109"/>
    <s v="CA-2014-138450"/>
    <d v="2014-10-18T00:00:00"/>
    <n v="2014"/>
    <s v="Oktober"/>
    <n v="18"/>
    <x v="1"/>
    <x v="553"/>
    <x v="553"/>
    <x v="1"/>
    <s v="United States"/>
    <s v="Philadelphia"/>
    <s v="Pennsylvania"/>
    <n v="19134"/>
    <x v="3"/>
    <x v="466"/>
    <x v="1"/>
    <x v="12"/>
    <x v="467"/>
    <n v="52.512"/>
    <n v="6"/>
    <n v="0.2"/>
    <n v="19.692"/>
  </r>
  <r>
    <x v="5110"/>
    <s v="CA-2014-138450"/>
    <d v="2014-10-18T00:00:00"/>
    <n v="2014"/>
    <s v="Oktober"/>
    <n v="18"/>
    <x v="1"/>
    <x v="553"/>
    <x v="553"/>
    <x v="1"/>
    <s v="United States"/>
    <s v="Philadelphia"/>
    <s v="Pennsylvania"/>
    <n v="19134"/>
    <x v="3"/>
    <x v="41"/>
    <x v="1"/>
    <x v="4"/>
    <x v="41"/>
    <n v="186.91200000000001"/>
    <n v="6"/>
    <n v="0.2"/>
    <n v="-35.046000000000028"/>
  </r>
  <r>
    <x v="5111"/>
    <s v="CA-2014-138450"/>
    <d v="2014-10-18T00:00:00"/>
    <n v="2014"/>
    <s v="Oktober"/>
    <n v="18"/>
    <x v="1"/>
    <x v="553"/>
    <x v="553"/>
    <x v="1"/>
    <s v="United States"/>
    <s v="Philadelphia"/>
    <s v="Pennsylvania"/>
    <n v="19134"/>
    <x v="3"/>
    <x v="1407"/>
    <x v="1"/>
    <x v="10"/>
    <x v="1394"/>
    <n v="10.048000000000002"/>
    <n v="4"/>
    <n v="0.2"/>
    <n v="3.1399999999999988"/>
  </r>
  <r>
    <x v="5112"/>
    <s v="CA-2015-153073"/>
    <d v="2015-11-13T00:00:00"/>
    <n v="2015"/>
    <s v="November"/>
    <n v="13"/>
    <x v="3"/>
    <x v="456"/>
    <x v="456"/>
    <x v="0"/>
    <s v="United States"/>
    <s v="Chicago"/>
    <s v="Illinois"/>
    <n v="60610"/>
    <x v="2"/>
    <x v="1721"/>
    <x v="0"/>
    <x v="5"/>
    <x v="1708"/>
    <n v="17.496000000000002"/>
    <n v="9"/>
    <n v="0.6"/>
    <n v="-7.4357999999999969"/>
  </r>
  <r>
    <x v="5113"/>
    <s v="CA-2016-147970"/>
    <d v="2016-01-31T00:00:00"/>
    <n v="2016"/>
    <s v="Januari"/>
    <n v="31"/>
    <x v="0"/>
    <x v="492"/>
    <x v="492"/>
    <x v="0"/>
    <s v="United States"/>
    <s v="Dallas"/>
    <s v="Texas"/>
    <n v="75220"/>
    <x v="2"/>
    <x v="1307"/>
    <x v="1"/>
    <x v="10"/>
    <x v="1292"/>
    <n v="15.552000000000003"/>
    <n v="3"/>
    <n v="0.2"/>
    <n v="5.4432"/>
  </r>
  <r>
    <x v="5114"/>
    <s v="CA-2016-150658"/>
    <d v="2016-11-17T00:00:00"/>
    <n v="2016"/>
    <s v="November"/>
    <n v="17"/>
    <x v="1"/>
    <x v="333"/>
    <x v="333"/>
    <x v="0"/>
    <s v="United States"/>
    <s v="Carlsbad"/>
    <s v="New Mexico"/>
    <n v="88220"/>
    <x v="1"/>
    <x v="307"/>
    <x v="1"/>
    <x v="8"/>
    <x v="307"/>
    <n v="10.776000000000002"/>
    <n v="3"/>
    <n v="0.2"/>
    <n v="3.3674999999999984"/>
  </r>
  <r>
    <x v="5115"/>
    <s v="CA-2017-125640"/>
    <d v="2017-07-25T00:00:00"/>
    <n v="2017"/>
    <s v="Juli"/>
    <n v="25"/>
    <x v="1"/>
    <x v="732"/>
    <x v="732"/>
    <x v="0"/>
    <s v="United States"/>
    <s v="Philadelphia"/>
    <s v="Pennsylvania"/>
    <n v="19134"/>
    <x v="3"/>
    <x v="1722"/>
    <x v="1"/>
    <x v="2"/>
    <x v="1709"/>
    <n v="3.3040000000000003"/>
    <n v="1"/>
    <n v="0.2"/>
    <n v="1.0737999999999999"/>
  </r>
  <r>
    <x v="5116"/>
    <s v="CA-2017-154137"/>
    <d v="2017-11-11T00:00:00"/>
    <n v="2017"/>
    <s v="November"/>
    <n v="11"/>
    <x v="1"/>
    <x v="363"/>
    <x v="363"/>
    <x v="0"/>
    <s v="United States"/>
    <s v="New York City"/>
    <s v="New York"/>
    <n v="10009"/>
    <x v="3"/>
    <x v="1032"/>
    <x v="1"/>
    <x v="4"/>
    <x v="1023"/>
    <n v="35.479999999999997"/>
    <n v="1"/>
    <n v="0"/>
    <n v="0"/>
  </r>
  <r>
    <x v="5117"/>
    <s v="CA-2015-127173"/>
    <d v="2015-09-26T00:00:00"/>
    <n v="2015"/>
    <s v="September"/>
    <n v="26"/>
    <x v="1"/>
    <x v="421"/>
    <x v="421"/>
    <x v="0"/>
    <s v="United States"/>
    <s v="Oceanside"/>
    <s v="New York"/>
    <n v="11572"/>
    <x v="3"/>
    <x v="271"/>
    <x v="1"/>
    <x v="13"/>
    <x v="271"/>
    <n v="34.44"/>
    <n v="3"/>
    <n v="0"/>
    <n v="16.186799999999998"/>
  </r>
  <r>
    <x v="5118"/>
    <s v="CA-2015-127173"/>
    <d v="2015-09-26T00:00:00"/>
    <n v="2015"/>
    <s v="September"/>
    <n v="26"/>
    <x v="1"/>
    <x v="421"/>
    <x v="421"/>
    <x v="0"/>
    <s v="United States"/>
    <s v="Oceanside"/>
    <s v="New York"/>
    <n v="11572"/>
    <x v="3"/>
    <x v="1548"/>
    <x v="2"/>
    <x v="15"/>
    <x v="1536"/>
    <n v="629.92999999999995"/>
    <n v="7"/>
    <n v="0"/>
    <n v="296.06709999999998"/>
  </r>
  <r>
    <x v="5119"/>
    <s v="CA-2015-127173"/>
    <d v="2015-09-26T00:00:00"/>
    <n v="2015"/>
    <s v="September"/>
    <n v="26"/>
    <x v="1"/>
    <x v="421"/>
    <x v="421"/>
    <x v="0"/>
    <s v="United States"/>
    <s v="Oceanside"/>
    <s v="New York"/>
    <n v="11572"/>
    <x v="3"/>
    <x v="1045"/>
    <x v="1"/>
    <x v="8"/>
    <x v="1034"/>
    <n v="79.056000000000012"/>
    <n v="9"/>
    <n v="0.2"/>
    <n v="28.657800000000002"/>
  </r>
  <r>
    <x v="5120"/>
    <s v="CA-2014-149538"/>
    <d v="2014-04-04T00:00:00"/>
    <n v="2014"/>
    <s v="April"/>
    <n v="4"/>
    <x v="1"/>
    <x v="10"/>
    <x v="10"/>
    <x v="1"/>
    <s v="United States"/>
    <s v="Lafayette"/>
    <s v="Louisiana"/>
    <n v="70506"/>
    <x v="0"/>
    <x v="243"/>
    <x v="1"/>
    <x v="4"/>
    <x v="244"/>
    <n v="232.54999999999998"/>
    <n v="5"/>
    <n v="0"/>
    <n v="9.3019999999999925"/>
  </r>
  <r>
    <x v="5121"/>
    <s v="CA-2014-149538"/>
    <d v="2014-04-04T00:00:00"/>
    <n v="2014"/>
    <s v="April"/>
    <n v="4"/>
    <x v="1"/>
    <x v="10"/>
    <x v="10"/>
    <x v="1"/>
    <s v="United States"/>
    <s v="Lafayette"/>
    <s v="Louisiana"/>
    <n v="70506"/>
    <x v="0"/>
    <x v="1135"/>
    <x v="2"/>
    <x v="11"/>
    <x v="1123"/>
    <n v="99.98"/>
    <n v="2"/>
    <n v="0"/>
    <n v="42.991400000000006"/>
  </r>
  <r>
    <x v="5122"/>
    <s v="CA-2014-149538"/>
    <d v="2014-04-04T00:00:00"/>
    <n v="2014"/>
    <s v="April"/>
    <n v="4"/>
    <x v="1"/>
    <x v="10"/>
    <x v="10"/>
    <x v="1"/>
    <s v="United States"/>
    <s v="Lafayette"/>
    <s v="Louisiana"/>
    <n v="70506"/>
    <x v="0"/>
    <x v="1723"/>
    <x v="1"/>
    <x v="10"/>
    <x v="1710"/>
    <n v="19.440000000000001"/>
    <n v="3"/>
    <n v="0"/>
    <n v="9.3312000000000008"/>
  </r>
  <r>
    <x v="5123"/>
    <s v="CA-2014-149538"/>
    <d v="2014-04-04T00:00:00"/>
    <n v="2014"/>
    <s v="April"/>
    <n v="4"/>
    <x v="1"/>
    <x v="10"/>
    <x v="10"/>
    <x v="1"/>
    <s v="United States"/>
    <s v="Lafayette"/>
    <s v="Louisiana"/>
    <n v="70506"/>
    <x v="0"/>
    <x v="727"/>
    <x v="1"/>
    <x v="10"/>
    <x v="1552"/>
    <n v="12.96"/>
    <n v="2"/>
    <n v="0"/>
    <n v="6.3504000000000005"/>
  </r>
  <r>
    <x v="5124"/>
    <s v="CA-2014-160766"/>
    <d v="2014-09-14T00:00:00"/>
    <n v="2014"/>
    <s v="September"/>
    <n v="14"/>
    <x v="3"/>
    <x v="661"/>
    <x v="661"/>
    <x v="0"/>
    <s v="United States"/>
    <s v="New York City"/>
    <s v="New York"/>
    <n v="10009"/>
    <x v="3"/>
    <x v="977"/>
    <x v="0"/>
    <x v="3"/>
    <x v="832"/>
    <n v="464.29200000000003"/>
    <n v="9"/>
    <n v="0.4"/>
    <n v="-108.33479999999997"/>
  </r>
  <r>
    <x v="5125"/>
    <s v="CA-2014-160766"/>
    <d v="2014-09-14T00:00:00"/>
    <n v="2014"/>
    <s v="September"/>
    <n v="14"/>
    <x v="3"/>
    <x v="661"/>
    <x v="661"/>
    <x v="0"/>
    <s v="United States"/>
    <s v="New York City"/>
    <s v="New York"/>
    <n v="10009"/>
    <x v="3"/>
    <x v="706"/>
    <x v="1"/>
    <x v="12"/>
    <x v="153"/>
    <n v="68.459999999999994"/>
    <n v="7"/>
    <n v="0"/>
    <n v="31.491599999999995"/>
  </r>
  <r>
    <x v="5126"/>
    <s v="CA-2014-160766"/>
    <d v="2014-09-14T00:00:00"/>
    <n v="2014"/>
    <s v="September"/>
    <n v="14"/>
    <x v="3"/>
    <x v="661"/>
    <x v="661"/>
    <x v="0"/>
    <s v="United States"/>
    <s v="New York City"/>
    <s v="New York"/>
    <n v="10009"/>
    <x v="3"/>
    <x v="814"/>
    <x v="2"/>
    <x v="15"/>
    <x v="810"/>
    <n v="2799.96"/>
    <n v="4"/>
    <n v="0"/>
    <n v="1371.9803999999999"/>
  </r>
  <r>
    <x v="5127"/>
    <s v="CA-2014-160766"/>
    <d v="2014-09-14T00:00:00"/>
    <n v="2014"/>
    <s v="September"/>
    <n v="14"/>
    <x v="3"/>
    <x v="661"/>
    <x v="661"/>
    <x v="0"/>
    <s v="United States"/>
    <s v="New York City"/>
    <s v="New York"/>
    <n v="10009"/>
    <x v="3"/>
    <x v="227"/>
    <x v="1"/>
    <x v="9"/>
    <x v="228"/>
    <n v="601.29999999999995"/>
    <n v="2"/>
    <n v="0"/>
    <n v="198.42899999999997"/>
  </r>
  <r>
    <x v="5128"/>
    <s v="CA-2014-160766"/>
    <d v="2014-09-14T00:00:00"/>
    <n v="2014"/>
    <s v="September"/>
    <n v="14"/>
    <x v="3"/>
    <x v="661"/>
    <x v="661"/>
    <x v="0"/>
    <s v="United States"/>
    <s v="New York City"/>
    <s v="New York"/>
    <n v="10009"/>
    <x v="3"/>
    <x v="1259"/>
    <x v="2"/>
    <x v="7"/>
    <x v="1243"/>
    <n v="16.989999999999998"/>
    <n v="1"/>
    <n v="0"/>
    <n v="4.4173999999999989"/>
  </r>
  <r>
    <x v="5129"/>
    <s v="CA-2014-160766"/>
    <d v="2014-09-14T00:00:00"/>
    <n v="2014"/>
    <s v="September"/>
    <n v="14"/>
    <x v="3"/>
    <x v="661"/>
    <x v="661"/>
    <x v="0"/>
    <s v="United States"/>
    <s v="New York City"/>
    <s v="New York"/>
    <n v="10009"/>
    <x v="3"/>
    <x v="1485"/>
    <x v="2"/>
    <x v="7"/>
    <x v="1472"/>
    <n v="287.96999999999997"/>
    <n v="3"/>
    <n v="0"/>
    <n v="80.631600000000006"/>
  </r>
  <r>
    <x v="5130"/>
    <s v="CA-2014-160766"/>
    <d v="2014-09-14T00:00:00"/>
    <n v="2014"/>
    <s v="September"/>
    <n v="14"/>
    <x v="3"/>
    <x v="661"/>
    <x v="661"/>
    <x v="0"/>
    <s v="United States"/>
    <s v="New York City"/>
    <s v="New York"/>
    <n v="10009"/>
    <x v="3"/>
    <x v="1463"/>
    <x v="1"/>
    <x v="10"/>
    <x v="1449"/>
    <n v="44.820000000000007"/>
    <n v="9"/>
    <n v="0"/>
    <n v="21.065400000000004"/>
  </r>
  <r>
    <x v="5131"/>
    <s v="CA-2017-146626"/>
    <d v="2017-12-29T00:00:00"/>
    <n v="2017"/>
    <s v="Desember"/>
    <n v="29"/>
    <x v="1"/>
    <x v="130"/>
    <x v="130"/>
    <x v="1"/>
    <s v="United States"/>
    <s v="Anaheim"/>
    <s v="California"/>
    <n v="92804"/>
    <x v="1"/>
    <x v="1308"/>
    <x v="0"/>
    <x v="5"/>
    <x v="1293"/>
    <n v="101.12"/>
    <n v="8"/>
    <n v="0"/>
    <n v="37.414400000000001"/>
  </r>
  <r>
    <x v="5132"/>
    <s v="CA-2015-123330"/>
    <d v="2015-06-21T00:00:00"/>
    <n v="2015"/>
    <s v="Juni"/>
    <n v="21"/>
    <x v="1"/>
    <x v="212"/>
    <x v="212"/>
    <x v="0"/>
    <s v="United States"/>
    <s v="Deltona"/>
    <s v="Florida"/>
    <n v="32725"/>
    <x v="0"/>
    <x v="817"/>
    <x v="2"/>
    <x v="7"/>
    <x v="813"/>
    <n v="107.97600000000001"/>
    <n v="3"/>
    <n v="0.2"/>
    <n v="37.791599999999988"/>
  </r>
  <r>
    <x v="5133"/>
    <s v="CA-2017-155607"/>
    <d v="2017-11-26T00:00:00"/>
    <n v="2017"/>
    <s v="November"/>
    <n v="26"/>
    <x v="1"/>
    <x v="435"/>
    <x v="435"/>
    <x v="2"/>
    <s v="United States"/>
    <s v="New York City"/>
    <s v="New York"/>
    <n v="10009"/>
    <x v="3"/>
    <x v="1612"/>
    <x v="1"/>
    <x v="9"/>
    <x v="1603"/>
    <n v="58.730000000000004"/>
    <n v="7"/>
    <n v="0"/>
    <n v="14.682500000000001"/>
  </r>
  <r>
    <x v="5134"/>
    <s v="CA-2017-155607"/>
    <d v="2017-11-26T00:00:00"/>
    <n v="2017"/>
    <s v="November"/>
    <n v="26"/>
    <x v="1"/>
    <x v="435"/>
    <x v="435"/>
    <x v="2"/>
    <s v="United States"/>
    <s v="New York City"/>
    <s v="New York"/>
    <n v="10009"/>
    <x v="3"/>
    <x v="705"/>
    <x v="1"/>
    <x v="8"/>
    <x v="705"/>
    <n v="93.344000000000008"/>
    <n v="4"/>
    <n v="0.2"/>
    <n v="32.670400000000001"/>
  </r>
  <r>
    <x v="5135"/>
    <s v="CA-2016-151323"/>
    <d v="2016-10-23T00:00:00"/>
    <n v="2016"/>
    <s v="Oktober"/>
    <n v="23"/>
    <x v="1"/>
    <x v="437"/>
    <x v="437"/>
    <x v="2"/>
    <s v="United States"/>
    <s v="Seattle"/>
    <s v="Washington"/>
    <n v="98103"/>
    <x v="1"/>
    <x v="263"/>
    <x v="1"/>
    <x v="13"/>
    <x v="263"/>
    <n v="17.05"/>
    <n v="5"/>
    <n v="0"/>
    <n v="8.1840000000000011"/>
  </r>
  <r>
    <x v="5136"/>
    <s v="CA-2015-146696"/>
    <d v="2015-12-14T00:00:00"/>
    <n v="2015"/>
    <s v="Desember"/>
    <n v="14"/>
    <x v="1"/>
    <x v="502"/>
    <x v="502"/>
    <x v="0"/>
    <s v="United States"/>
    <s v="San Diego"/>
    <s v="California"/>
    <n v="92105"/>
    <x v="1"/>
    <x v="881"/>
    <x v="1"/>
    <x v="8"/>
    <x v="875"/>
    <n v="8.0960000000000001"/>
    <n v="2"/>
    <n v="0.2"/>
    <n v="2.7323999999999993"/>
  </r>
  <r>
    <x v="5137"/>
    <s v="CA-2016-128972"/>
    <d v="2016-11-13T00:00:00"/>
    <n v="2016"/>
    <s v="November"/>
    <n v="13"/>
    <x v="1"/>
    <x v="747"/>
    <x v="747"/>
    <x v="1"/>
    <s v="United States"/>
    <s v="Oklahoma City"/>
    <s v="Oklahoma"/>
    <n v="73120"/>
    <x v="2"/>
    <x v="560"/>
    <x v="0"/>
    <x v="5"/>
    <x v="559"/>
    <n v="30.36"/>
    <n v="4"/>
    <n v="0"/>
    <n v="13.0548"/>
  </r>
  <r>
    <x v="5138"/>
    <s v="CA-2017-128335"/>
    <d v="2017-09-29T00:00:00"/>
    <n v="2017"/>
    <s v="September"/>
    <n v="29"/>
    <x v="1"/>
    <x v="350"/>
    <x v="350"/>
    <x v="0"/>
    <s v="United States"/>
    <s v="Mount Vernon"/>
    <s v="New York"/>
    <n v="10550"/>
    <x v="3"/>
    <x v="837"/>
    <x v="1"/>
    <x v="12"/>
    <x v="153"/>
    <n v="23.34"/>
    <n v="3"/>
    <n v="0"/>
    <n v="10.969799999999999"/>
  </r>
  <r>
    <x v="5139"/>
    <s v="CA-2017-128335"/>
    <d v="2017-09-29T00:00:00"/>
    <n v="2017"/>
    <s v="September"/>
    <n v="29"/>
    <x v="1"/>
    <x v="350"/>
    <x v="350"/>
    <x v="0"/>
    <s v="United States"/>
    <s v="Mount Vernon"/>
    <s v="New York"/>
    <n v="10550"/>
    <x v="3"/>
    <x v="1540"/>
    <x v="1"/>
    <x v="10"/>
    <x v="1528"/>
    <n v="51.550000000000004"/>
    <n v="5"/>
    <n v="0"/>
    <n v="24.2285"/>
  </r>
  <r>
    <x v="5140"/>
    <s v="CA-2015-154886"/>
    <d v="2015-11-08T00:00:00"/>
    <n v="2015"/>
    <s v="November"/>
    <n v="8"/>
    <x v="1"/>
    <x v="517"/>
    <x v="517"/>
    <x v="0"/>
    <s v="United States"/>
    <s v="San Francisco"/>
    <s v="California"/>
    <n v="94109"/>
    <x v="1"/>
    <x v="259"/>
    <x v="2"/>
    <x v="11"/>
    <x v="259"/>
    <n v="119.9"/>
    <n v="2"/>
    <n v="0"/>
    <n v="43.164000000000001"/>
  </r>
  <r>
    <x v="5141"/>
    <s v="CA-2016-111213"/>
    <d v="2016-04-01T00:00:00"/>
    <n v="2016"/>
    <s v="April"/>
    <n v="1"/>
    <x v="1"/>
    <x v="224"/>
    <x v="224"/>
    <x v="0"/>
    <s v="United States"/>
    <s v="New York City"/>
    <s v="New York"/>
    <n v="10009"/>
    <x v="3"/>
    <x v="1"/>
    <x v="0"/>
    <x v="1"/>
    <x v="1"/>
    <n v="1317.492"/>
    <n v="6"/>
    <n v="0.1"/>
    <n v="292.77599999999995"/>
  </r>
  <r>
    <x v="5142"/>
    <s v="CA-2016-111213"/>
    <d v="2016-04-01T00:00:00"/>
    <n v="2016"/>
    <s v="April"/>
    <n v="1"/>
    <x v="1"/>
    <x v="224"/>
    <x v="224"/>
    <x v="0"/>
    <s v="United States"/>
    <s v="New York City"/>
    <s v="New York"/>
    <n v="10009"/>
    <x v="3"/>
    <x v="1444"/>
    <x v="1"/>
    <x v="14"/>
    <x v="327"/>
    <n v="63.84"/>
    <n v="8"/>
    <n v="0"/>
    <n v="18.513599999999997"/>
  </r>
  <r>
    <x v="5143"/>
    <s v="CA-2016-111213"/>
    <d v="2016-04-01T00:00:00"/>
    <n v="2016"/>
    <s v="April"/>
    <n v="1"/>
    <x v="1"/>
    <x v="224"/>
    <x v="224"/>
    <x v="0"/>
    <s v="United States"/>
    <s v="New York City"/>
    <s v="New York"/>
    <n v="10009"/>
    <x v="3"/>
    <x v="307"/>
    <x v="1"/>
    <x v="8"/>
    <x v="307"/>
    <n v="3.5920000000000005"/>
    <n v="1"/>
    <n v="0.2"/>
    <n v="1.1224999999999996"/>
  </r>
  <r>
    <x v="5144"/>
    <s v="CA-2017-161333"/>
    <d v="2017-02-02T00:00:00"/>
    <n v="2017"/>
    <s v="Februari"/>
    <n v="2"/>
    <x v="1"/>
    <x v="252"/>
    <x v="252"/>
    <x v="0"/>
    <s v="United States"/>
    <s v="Los Angeles"/>
    <s v="California"/>
    <n v="90045"/>
    <x v="1"/>
    <x v="484"/>
    <x v="0"/>
    <x v="5"/>
    <x v="484"/>
    <n v="86.26"/>
    <n v="2"/>
    <n v="0"/>
    <n v="29.328400000000002"/>
  </r>
  <r>
    <x v="5145"/>
    <s v="CA-2017-161333"/>
    <d v="2017-02-02T00:00:00"/>
    <n v="2017"/>
    <s v="Februari"/>
    <n v="2"/>
    <x v="1"/>
    <x v="252"/>
    <x v="252"/>
    <x v="0"/>
    <s v="United States"/>
    <s v="Los Angeles"/>
    <s v="California"/>
    <n v="90045"/>
    <x v="1"/>
    <x v="1156"/>
    <x v="1"/>
    <x v="4"/>
    <x v="1144"/>
    <n v="139.04"/>
    <n v="4"/>
    <n v="0"/>
    <n v="38.931200000000004"/>
  </r>
  <r>
    <x v="5146"/>
    <s v="CA-2017-161333"/>
    <d v="2017-02-02T00:00:00"/>
    <n v="2017"/>
    <s v="Februari"/>
    <n v="2"/>
    <x v="1"/>
    <x v="252"/>
    <x v="252"/>
    <x v="0"/>
    <s v="United States"/>
    <s v="Los Angeles"/>
    <s v="California"/>
    <n v="90045"/>
    <x v="1"/>
    <x v="1267"/>
    <x v="1"/>
    <x v="9"/>
    <x v="1251"/>
    <n v="46.8"/>
    <n v="4"/>
    <n v="0"/>
    <n v="16.38"/>
  </r>
  <r>
    <x v="5147"/>
    <s v="CA-2017-128734"/>
    <d v="2017-12-24T00:00:00"/>
    <n v="2017"/>
    <s v="Desember"/>
    <n v="24"/>
    <x v="1"/>
    <x v="311"/>
    <x v="311"/>
    <x v="2"/>
    <s v="United States"/>
    <s v="Chandler"/>
    <s v="Arizona"/>
    <n v="85224"/>
    <x v="1"/>
    <x v="1565"/>
    <x v="0"/>
    <x v="5"/>
    <x v="1556"/>
    <n v="8.5440000000000005"/>
    <n v="4"/>
    <n v="0.2"/>
    <n v="1.9223999999999997"/>
  </r>
  <r>
    <x v="5148"/>
    <s v="CA-2017-128734"/>
    <d v="2017-12-24T00:00:00"/>
    <n v="2017"/>
    <s v="Desember"/>
    <n v="24"/>
    <x v="1"/>
    <x v="311"/>
    <x v="311"/>
    <x v="2"/>
    <s v="United States"/>
    <s v="Chandler"/>
    <s v="Arizona"/>
    <n v="85224"/>
    <x v="1"/>
    <x v="654"/>
    <x v="0"/>
    <x v="1"/>
    <x v="654"/>
    <n v="842.37600000000009"/>
    <n v="3"/>
    <n v="0.2"/>
    <n v="105.29699999999988"/>
  </r>
  <r>
    <x v="5149"/>
    <s v="CA-2014-141796"/>
    <d v="2014-06-21T00:00:00"/>
    <n v="2014"/>
    <s v="Juni"/>
    <n v="21"/>
    <x v="3"/>
    <x v="506"/>
    <x v="506"/>
    <x v="0"/>
    <s v="United States"/>
    <s v="Long Beach"/>
    <s v="New York"/>
    <n v="11561"/>
    <x v="3"/>
    <x v="1246"/>
    <x v="2"/>
    <x v="7"/>
    <x v="1230"/>
    <n v="1214.8499999999999"/>
    <n v="3"/>
    <n v="0"/>
    <n v="352.30649999999997"/>
  </r>
  <r>
    <x v="5150"/>
    <s v="CA-2017-125101"/>
    <d v="2017-03-06T00:00:00"/>
    <n v="2017"/>
    <s v="Maret"/>
    <n v="6"/>
    <x v="0"/>
    <x v="64"/>
    <x v="64"/>
    <x v="1"/>
    <s v="United States"/>
    <s v="San Francisco"/>
    <s v="California"/>
    <n v="94109"/>
    <x v="1"/>
    <x v="298"/>
    <x v="1"/>
    <x v="4"/>
    <x v="298"/>
    <n v="67.78"/>
    <n v="2"/>
    <n v="0"/>
    <n v="16.945"/>
  </r>
  <r>
    <x v="5151"/>
    <s v="CA-2017-169929"/>
    <d v="2017-09-25T00:00:00"/>
    <n v="2017"/>
    <s v="September"/>
    <n v="25"/>
    <x v="2"/>
    <x v="624"/>
    <x v="624"/>
    <x v="1"/>
    <s v="United States"/>
    <s v="Helena"/>
    <s v="Montana"/>
    <n v="59601"/>
    <x v="1"/>
    <x v="861"/>
    <x v="1"/>
    <x v="4"/>
    <x v="855"/>
    <n v="39.900000000000006"/>
    <n v="5"/>
    <n v="0"/>
    <n v="10.373999999999999"/>
  </r>
  <r>
    <x v="5152"/>
    <s v="US-2014-121566"/>
    <d v="2014-06-30T00:00:00"/>
    <n v="2014"/>
    <s v="Juni"/>
    <n v="30"/>
    <x v="1"/>
    <x v="750"/>
    <x v="750"/>
    <x v="0"/>
    <s v="United States"/>
    <s v="New York City"/>
    <s v="New York"/>
    <n v="10011"/>
    <x v="3"/>
    <x v="472"/>
    <x v="1"/>
    <x v="8"/>
    <x v="473"/>
    <n v="2.6880000000000002"/>
    <n v="1"/>
    <n v="0.2"/>
    <n v="0.83999999999999975"/>
  </r>
  <r>
    <x v="5153"/>
    <s v="US-2014-121566"/>
    <d v="2014-06-30T00:00:00"/>
    <n v="2014"/>
    <s v="Juni"/>
    <n v="30"/>
    <x v="1"/>
    <x v="750"/>
    <x v="750"/>
    <x v="0"/>
    <s v="United States"/>
    <s v="New York City"/>
    <s v="New York"/>
    <n v="10011"/>
    <x v="3"/>
    <x v="208"/>
    <x v="1"/>
    <x v="6"/>
    <x v="209"/>
    <n v="6.6000000000000005"/>
    <n v="3"/>
    <n v="0"/>
    <n v="2.9040000000000008"/>
  </r>
  <r>
    <x v="5154"/>
    <s v="US-2015-124219"/>
    <d v="2015-08-07T00:00:00"/>
    <n v="2015"/>
    <s v="Agustus"/>
    <n v="7"/>
    <x v="2"/>
    <x v="608"/>
    <x v="608"/>
    <x v="0"/>
    <s v="United States"/>
    <s v="Kirkwood"/>
    <s v="Missouri"/>
    <n v="63122"/>
    <x v="2"/>
    <x v="20"/>
    <x v="1"/>
    <x v="8"/>
    <x v="20"/>
    <n v="28.4"/>
    <n v="4"/>
    <n v="0"/>
    <n v="13.063999999999998"/>
  </r>
  <r>
    <x v="5155"/>
    <s v="US-2015-124219"/>
    <d v="2015-08-07T00:00:00"/>
    <n v="2015"/>
    <s v="Agustus"/>
    <n v="7"/>
    <x v="2"/>
    <x v="608"/>
    <x v="608"/>
    <x v="0"/>
    <s v="United States"/>
    <s v="Kirkwood"/>
    <s v="Missouri"/>
    <n v="63122"/>
    <x v="2"/>
    <x v="1460"/>
    <x v="0"/>
    <x v="5"/>
    <x v="1446"/>
    <n v="212.94"/>
    <n v="3"/>
    <n v="0"/>
    <n v="34.070399999999999"/>
  </r>
  <r>
    <x v="5156"/>
    <s v="CA-2017-163006"/>
    <d v="2017-06-30T00:00:00"/>
    <n v="2017"/>
    <s v="Juni"/>
    <n v="30"/>
    <x v="0"/>
    <x v="689"/>
    <x v="689"/>
    <x v="2"/>
    <s v="United States"/>
    <s v="Chicago"/>
    <s v="Illinois"/>
    <n v="60653"/>
    <x v="2"/>
    <x v="1718"/>
    <x v="2"/>
    <x v="7"/>
    <x v="1705"/>
    <n v="1001.5840000000001"/>
    <n v="2"/>
    <n v="0.2"/>
    <n v="125.19799999999992"/>
  </r>
  <r>
    <x v="5157"/>
    <s v="CA-2017-163006"/>
    <d v="2017-06-30T00:00:00"/>
    <n v="2017"/>
    <s v="Juni"/>
    <n v="30"/>
    <x v="0"/>
    <x v="689"/>
    <x v="689"/>
    <x v="2"/>
    <s v="United States"/>
    <s v="Chicago"/>
    <s v="Illinois"/>
    <n v="60653"/>
    <x v="2"/>
    <x v="1631"/>
    <x v="0"/>
    <x v="1"/>
    <x v="1621"/>
    <n v="569.05799999999999"/>
    <n v="3"/>
    <n v="0.3"/>
    <n v="-178.84680000000006"/>
  </r>
  <r>
    <x v="5158"/>
    <s v="CA-2017-163006"/>
    <d v="2017-06-30T00:00:00"/>
    <n v="2017"/>
    <s v="Juni"/>
    <n v="30"/>
    <x v="0"/>
    <x v="689"/>
    <x v="689"/>
    <x v="2"/>
    <s v="United States"/>
    <s v="Chicago"/>
    <s v="Illinois"/>
    <n v="60653"/>
    <x v="2"/>
    <x v="90"/>
    <x v="0"/>
    <x v="5"/>
    <x v="90"/>
    <n v="14.224000000000002"/>
    <n v="2"/>
    <n v="0.6"/>
    <n v="-10.312400000000004"/>
  </r>
  <r>
    <x v="5159"/>
    <s v="CA-2015-156146"/>
    <d v="2015-10-26T00:00:00"/>
    <n v="2015"/>
    <s v="Oktober"/>
    <n v="26"/>
    <x v="0"/>
    <x v="122"/>
    <x v="122"/>
    <x v="1"/>
    <s v="United States"/>
    <s v="Peoria"/>
    <s v="Arizona"/>
    <n v="85345"/>
    <x v="1"/>
    <x v="194"/>
    <x v="2"/>
    <x v="7"/>
    <x v="195"/>
    <n v="105.584"/>
    <n v="2"/>
    <n v="0.2"/>
    <n v="9.2386000000000053"/>
  </r>
  <r>
    <x v="5160"/>
    <s v="CA-2015-156146"/>
    <d v="2015-10-26T00:00:00"/>
    <n v="2015"/>
    <s v="Oktober"/>
    <n v="26"/>
    <x v="0"/>
    <x v="122"/>
    <x v="122"/>
    <x v="1"/>
    <s v="United States"/>
    <s v="Peoria"/>
    <s v="Arizona"/>
    <n v="85345"/>
    <x v="1"/>
    <x v="1300"/>
    <x v="2"/>
    <x v="7"/>
    <x v="1285"/>
    <n v="68.720000000000013"/>
    <n v="2"/>
    <n v="0.2"/>
    <n v="-14.603000000000005"/>
  </r>
  <r>
    <x v="5161"/>
    <s v="CA-2014-111192"/>
    <d v="2014-07-30T00:00:00"/>
    <n v="2014"/>
    <s v="Juli"/>
    <n v="30"/>
    <x v="1"/>
    <x v="747"/>
    <x v="747"/>
    <x v="1"/>
    <s v="United States"/>
    <s v="Seattle"/>
    <s v="Washington"/>
    <n v="98103"/>
    <x v="1"/>
    <x v="1528"/>
    <x v="0"/>
    <x v="0"/>
    <x v="1515"/>
    <n v="1367.84"/>
    <n v="8"/>
    <n v="0"/>
    <n v="259.88959999999997"/>
  </r>
  <r>
    <x v="5162"/>
    <s v="CA-2016-115378"/>
    <d v="2016-11-18T00:00:00"/>
    <n v="2016"/>
    <s v="November"/>
    <n v="18"/>
    <x v="0"/>
    <x v="219"/>
    <x v="219"/>
    <x v="0"/>
    <s v="United States"/>
    <s v="Taylor"/>
    <s v="Michigan"/>
    <n v="48180"/>
    <x v="2"/>
    <x v="83"/>
    <x v="0"/>
    <x v="1"/>
    <x v="83"/>
    <n v="301.95999999999998"/>
    <n v="2"/>
    <n v="0"/>
    <n v="33.215599999999995"/>
  </r>
  <r>
    <x v="5163"/>
    <s v="CA-2015-161627"/>
    <d v="2015-07-06T00:00:00"/>
    <n v="2015"/>
    <s v="Juli"/>
    <n v="6"/>
    <x v="1"/>
    <x v="695"/>
    <x v="695"/>
    <x v="0"/>
    <s v="United States"/>
    <s v="Pasadena"/>
    <s v="California"/>
    <n v="91104"/>
    <x v="1"/>
    <x v="56"/>
    <x v="0"/>
    <x v="1"/>
    <x v="56"/>
    <n v="170.35200000000003"/>
    <n v="3"/>
    <n v="0.2"/>
    <n v="-17.035200000000003"/>
  </r>
  <r>
    <x v="5164"/>
    <s v="CA-2014-121006"/>
    <d v="2014-11-10T00:00:00"/>
    <n v="2014"/>
    <s v="November"/>
    <n v="10"/>
    <x v="1"/>
    <x v="710"/>
    <x v="710"/>
    <x v="0"/>
    <s v="United States"/>
    <s v="Midland"/>
    <s v="Michigan"/>
    <n v="48640"/>
    <x v="2"/>
    <x v="130"/>
    <x v="1"/>
    <x v="6"/>
    <x v="1544"/>
    <n v="3.9"/>
    <n v="2"/>
    <n v="0"/>
    <n v="1.5209999999999999"/>
  </r>
  <r>
    <x v="5165"/>
    <s v="CA-2014-121006"/>
    <d v="2014-11-10T00:00:00"/>
    <n v="2014"/>
    <s v="November"/>
    <n v="10"/>
    <x v="1"/>
    <x v="710"/>
    <x v="710"/>
    <x v="0"/>
    <s v="United States"/>
    <s v="Midland"/>
    <s v="Michigan"/>
    <n v="48640"/>
    <x v="2"/>
    <x v="1012"/>
    <x v="1"/>
    <x v="10"/>
    <x v="1004"/>
    <n v="12.84"/>
    <n v="3"/>
    <n v="0"/>
    <n v="5.7779999999999987"/>
  </r>
  <r>
    <x v="5166"/>
    <s v="CA-2014-121006"/>
    <d v="2014-11-10T00:00:00"/>
    <n v="2014"/>
    <s v="November"/>
    <n v="10"/>
    <x v="1"/>
    <x v="710"/>
    <x v="710"/>
    <x v="0"/>
    <s v="United States"/>
    <s v="Midland"/>
    <s v="Michigan"/>
    <n v="48640"/>
    <x v="2"/>
    <x v="218"/>
    <x v="1"/>
    <x v="10"/>
    <x v="219"/>
    <n v="15.84"/>
    <n v="3"/>
    <n v="0"/>
    <n v="7.1280000000000001"/>
  </r>
  <r>
    <x v="5167"/>
    <s v="CA-2014-121006"/>
    <d v="2014-11-10T00:00:00"/>
    <n v="2014"/>
    <s v="November"/>
    <n v="10"/>
    <x v="1"/>
    <x v="710"/>
    <x v="710"/>
    <x v="0"/>
    <s v="United States"/>
    <s v="Midland"/>
    <s v="Michigan"/>
    <n v="48640"/>
    <x v="2"/>
    <x v="499"/>
    <x v="0"/>
    <x v="1"/>
    <x v="499"/>
    <n v="563.93999999999994"/>
    <n v="3"/>
    <n v="0"/>
    <n v="112.78800000000001"/>
  </r>
  <r>
    <x v="5168"/>
    <s v="CA-2014-121006"/>
    <d v="2014-11-10T00:00:00"/>
    <n v="2014"/>
    <s v="November"/>
    <n v="10"/>
    <x v="1"/>
    <x v="710"/>
    <x v="710"/>
    <x v="0"/>
    <s v="United States"/>
    <s v="Midland"/>
    <s v="Michigan"/>
    <n v="48640"/>
    <x v="2"/>
    <x v="1018"/>
    <x v="1"/>
    <x v="4"/>
    <x v="1009"/>
    <n v="62.94"/>
    <n v="3"/>
    <n v="0"/>
    <n v="11.958600000000001"/>
  </r>
  <r>
    <x v="5169"/>
    <s v="CA-2014-121006"/>
    <d v="2014-11-10T00:00:00"/>
    <n v="2014"/>
    <s v="November"/>
    <n v="10"/>
    <x v="1"/>
    <x v="710"/>
    <x v="710"/>
    <x v="0"/>
    <s v="United States"/>
    <s v="Midland"/>
    <s v="Michigan"/>
    <n v="48640"/>
    <x v="2"/>
    <x v="518"/>
    <x v="1"/>
    <x v="4"/>
    <x v="518"/>
    <n v="535.41"/>
    <n v="3"/>
    <n v="0"/>
    <n v="160.62299999999993"/>
  </r>
  <r>
    <x v="5170"/>
    <s v="CA-2016-122903"/>
    <d v="2016-05-27T00:00:00"/>
    <n v="2016"/>
    <s v="Mei"/>
    <n v="27"/>
    <x v="0"/>
    <x v="156"/>
    <x v="156"/>
    <x v="1"/>
    <s v="United States"/>
    <s v="Detroit"/>
    <s v="Michigan"/>
    <n v="48205"/>
    <x v="2"/>
    <x v="483"/>
    <x v="0"/>
    <x v="1"/>
    <x v="483"/>
    <n v="3504.9"/>
    <n v="5"/>
    <n v="0"/>
    <n v="700.98000000000013"/>
  </r>
  <r>
    <x v="5171"/>
    <s v="CA-2016-122903"/>
    <d v="2016-05-27T00:00:00"/>
    <n v="2016"/>
    <s v="Mei"/>
    <n v="27"/>
    <x v="0"/>
    <x v="156"/>
    <x v="156"/>
    <x v="1"/>
    <s v="United States"/>
    <s v="Detroit"/>
    <s v="Michigan"/>
    <n v="48205"/>
    <x v="2"/>
    <x v="694"/>
    <x v="1"/>
    <x v="10"/>
    <x v="694"/>
    <n v="144.12"/>
    <n v="3"/>
    <n v="0"/>
    <n v="69.177599999999984"/>
  </r>
  <r>
    <x v="5172"/>
    <s v="CA-2016-122903"/>
    <d v="2016-05-27T00:00:00"/>
    <n v="2016"/>
    <s v="Mei"/>
    <n v="27"/>
    <x v="0"/>
    <x v="156"/>
    <x v="156"/>
    <x v="1"/>
    <s v="United States"/>
    <s v="Detroit"/>
    <s v="Michigan"/>
    <n v="48205"/>
    <x v="2"/>
    <x v="921"/>
    <x v="1"/>
    <x v="10"/>
    <x v="913"/>
    <n v="314.54999999999995"/>
    <n v="3"/>
    <n v="0"/>
    <n v="150.98399999999998"/>
  </r>
  <r>
    <x v="5173"/>
    <s v="CA-2015-107741"/>
    <d v="2015-03-08T00:00:00"/>
    <n v="2015"/>
    <s v="Maret"/>
    <n v="8"/>
    <x v="2"/>
    <x v="712"/>
    <x v="712"/>
    <x v="1"/>
    <s v="United States"/>
    <s v="Pueblo"/>
    <s v="Colorado"/>
    <n v="81001"/>
    <x v="1"/>
    <x v="319"/>
    <x v="1"/>
    <x v="6"/>
    <x v="319"/>
    <n v="3.4079999999999999"/>
    <n v="1"/>
    <n v="0.2"/>
    <n v="0.89459999999999995"/>
  </r>
  <r>
    <x v="5174"/>
    <s v="CA-2017-106432"/>
    <d v="2017-10-19T00:00:00"/>
    <n v="2017"/>
    <s v="Oktober"/>
    <n v="19"/>
    <x v="1"/>
    <x v="244"/>
    <x v="244"/>
    <x v="0"/>
    <s v="United States"/>
    <s v="Waco"/>
    <s v="Texas"/>
    <n v="76706"/>
    <x v="2"/>
    <x v="1472"/>
    <x v="1"/>
    <x v="8"/>
    <x v="1459"/>
    <n v="2.0719999999999996"/>
    <n v="2"/>
    <n v="0.8"/>
    <n v="-3.5224000000000011"/>
  </r>
  <r>
    <x v="5175"/>
    <s v="CA-2017-106432"/>
    <d v="2017-10-19T00:00:00"/>
    <n v="2017"/>
    <s v="Oktober"/>
    <n v="19"/>
    <x v="1"/>
    <x v="244"/>
    <x v="244"/>
    <x v="0"/>
    <s v="United States"/>
    <s v="Waco"/>
    <s v="Texas"/>
    <n v="76706"/>
    <x v="2"/>
    <x v="1627"/>
    <x v="0"/>
    <x v="0"/>
    <x v="1617"/>
    <n v="328.39919999999995"/>
    <n v="3"/>
    <n v="0.32"/>
    <n v="-91.758599999999973"/>
  </r>
  <r>
    <x v="5176"/>
    <s v="CA-2016-148908"/>
    <d v="2016-11-05T00:00:00"/>
    <n v="2016"/>
    <s v="November"/>
    <n v="5"/>
    <x v="2"/>
    <x v="98"/>
    <x v="98"/>
    <x v="0"/>
    <s v="United States"/>
    <s v="San Francisco"/>
    <s v="California"/>
    <n v="94109"/>
    <x v="1"/>
    <x v="1197"/>
    <x v="1"/>
    <x v="8"/>
    <x v="1182"/>
    <n v="53.248000000000005"/>
    <n v="2"/>
    <n v="0.2"/>
    <n v="19.968"/>
  </r>
  <r>
    <x v="5177"/>
    <s v="CA-2016-123015"/>
    <d v="2016-12-26T00:00:00"/>
    <n v="2016"/>
    <s v="Desember"/>
    <n v="26"/>
    <x v="1"/>
    <x v="295"/>
    <x v="295"/>
    <x v="1"/>
    <s v="United States"/>
    <s v="New York City"/>
    <s v="New York"/>
    <n v="10024"/>
    <x v="3"/>
    <x v="255"/>
    <x v="1"/>
    <x v="8"/>
    <x v="256"/>
    <n v="4.9920000000000009"/>
    <n v="3"/>
    <n v="0.2"/>
    <n v="1.6848000000000001"/>
  </r>
  <r>
    <x v="5178"/>
    <s v="US-2015-120502"/>
    <d v="2015-04-13T00:00:00"/>
    <n v="2015"/>
    <s v="April"/>
    <n v="13"/>
    <x v="1"/>
    <x v="387"/>
    <x v="387"/>
    <x v="1"/>
    <s v="United States"/>
    <s v="Los Angeles"/>
    <s v="California"/>
    <n v="90036"/>
    <x v="1"/>
    <x v="1155"/>
    <x v="0"/>
    <x v="5"/>
    <x v="1143"/>
    <n v="37.68"/>
    <n v="2"/>
    <n v="0"/>
    <n v="15.825600000000001"/>
  </r>
  <r>
    <x v="5179"/>
    <s v="US-2015-120502"/>
    <d v="2015-04-13T00:00:00"/>
    <n v="2015"/>
    <s v="April"/>
    <n v="13"/>
    <x v="1"/>
    <x v="387"/>
    <x v="387"/>
    <x v="1"/>
    <s v="United States"/>
    <s v="Los Angeles"/>
    <s v="California"/>
    <n v="90036"/>
    <x v="1"/>
    <x v="297"/>
    <x v="2"/>
    <x v="7"/>
    <x v="297"/>
    <n v="258.57600000000002"/>
    <n v="2"/>
    <n v="0.2"/>
    <n v="19.393200000000007"/>
  </r>
  <r>
    <x v="5180"/>
    <s v="US-2015-120502"/>
    <d v="2015-04-13T00:00:00"/>
    <n v="2015"/>
    <s v="April"/>
    <n v="13"/>
    <x v="1"/>
    <x v="387"/>
    <x v="387"/>
    <x v="1"/>
    <s v="United States"/>
    <s v="Los Angeles"/>
    <s v="California"/>
    <n v="90036"/>
    <x v="1"/>
    <x v="983"/>
    <x v="1"/>
    <x v="9"/>
    <x v="976"/>
    <n v="75.84"/>
    <n v="2"/>
    <n v="0"/>
    <n v="29.577600000000004"/>
  </r>
  <r>
    <x v="5181"/>
    <s v="CA-2017-108749"/>
    <d v="2017-09-12T00:00:00"/>
    <n v="2017"/>
    <s v="September"/>
    <n v="12"/>
    <x v="2"/>
    <x v="137"/>
    <x v="137"/>
    <x v="1"/>
    <s v="United States"/>
    <s v="Woonsocket"/>
    <s v="Rhode Island"/>
    <n v="2895"/>
    <x v="3"/>
    <x v="1723"/>
    <x v="1"/>
    <x v="10"/>
    <x v="1710"/>
    <n v="45.36"/>
    <n v="7"/>
    <n v="0"/>
    <n v="21.772800000000004"/>
  </r>
  <r>
    <x v="5182"/>
    <s v="CA-2017-108749"/>
    <d v="2017-09-12T00:00:00"/>
    <n v="2017"/>
    <s v="September"/>
    <n v="12"/>
    <x v="2"/>
    <x v="137"/>
    <x v="137"/>
    <x v="1"/>
    <s v="United States"/>
    <s v="Woonsocket"/>
    <s v="Rhode Island"/>
    <n v="2895"/>
    <x v="3"/>
    <x v="785"/>
    <x v="1"/>
    <x v="8"/>
    <x v="784"/>
    <n v="45.78"/>
    <n v="3"/>
    <n v="0"/>
    <n v="22.89"/>
  </r>
  <r>
    <x v="5183"/>
    <s v="CA-2017-163335"/>
    <d v="2017-09-24T00:00:00"/>
    <n v="2017"/>
    <s v="September"/>
    <n v="24"/>
    <x v="2"/>
    <x v="165"/>
    <x v="165"/>
    <x v="0"/>
    <s v="United States"/>
    <s v="Columbus"/>
    <s v="Georgia"/>
    <n v="31907"/>
    <x v="0"/>
    <x v="1678"/>
    <x v="1"/>
    <x v="4"/>
    <x v="1666"/>
    <n v="40.29"/>
    <n v="3"/>
    <n v="0"/>
    <n v="10.0725"/>
  </r>
  <r>
    <x v="5184"/>
    <s v="CA-2017-163335"/>
    <d v="2017-09-24T00:00:00"/>
    <n v="2017"/>
    <s v="September"/>
    <n v="24"/>
    <x v="2"/>
    <x v="165"/>
    <x v="165"/>
    <x v="0"/>
    <s v="United States"/>
    <s v="Columbus"/>
    <s v="Georgia"/>
    <n v="31907"/>
    <x v="0"/>
    <x v="555"/>
    <x v="1"/>
    <x v="8"/>
    <x v="554"/>
    <n v="38.71"/>
    <n v="7"/>
    <n v="0"/>
    <n v="17.8066"/>
  </r>
  <r>
    <x v="5185"/>
    <s v="CA-2015-134719"/>
    <d v="2015-10-10T00:00:00"/>
    <n v="2015"/>
    <s v="Oktober"/>
    <n v="10"/>
    <x v="1"/>
    <x v="479"/>
    <x v="479"/>
    <x v="0"/>
    <s v="United States"/>
    <s v="Jacksonville"/>
    <s v="Florida"/>
    <n v="32216"/>
    <x v="0"/>
    <x v="458"/>
    <x v="1"/>
    <x v="4"/>
    <x v="459"/>
    <n v="1801.6320000000001"/>
    <n v="6"/>
    <n v="0.2"/>
    <n v="-337.80600000000004"/>
  </r>
  <r>
    <x v="5186"/>
    <s v="US-2015-154389"/>
    <d v="2015-11-27T00:00:00"/>
    <n v="2015"/>
    <s v="November"/>
    <n v="27"/>
    <x v="1"/>
    <x v="258"/>
    <x v="258"/>
    <x v="2"/>
    <s v="United States"/>
    <s v="Philadelphia"/>
    <s v="Pennsylvania"/>
    <n v="19140"/>
    <x v="3"/>
    <x v="1594"/>
    <x v="2"/>
    <x v="7"/>
    <x v="1586"/>
    <n v="748.75200000000007"/>
    <n v="8"/>
    <n v="0.4"/>
    <n v="-162.22960000000006"/>
  </r>
  <r>
    <x v="5187"/>
    <s v="CA-2015-115567"/>
    <d v="2015-09-13T00:00:00"/>
    <n v="2015"/>
    <s v="September"/>
    <n v="13"/>
    <x v="1"/>
    <x v="233"/>
    <x v="233"/>
    <x v="0"/>
    <s v="United States"/>
    <s v="Columbus"/>
    <s v="Indiana"/>
    <n v="47201"/>
    <x v="2"/>
    <x v="959"/>
    <x v="2"/>
    <x v="11"/>
    <x v="952"/>
    <n v="199.96"/>
    <n v="4"/>
    <n v="0"/>
    <n v="15.996799999999979"/>
  </r>
  <r>
    <x v="5188"/>
    <s v="CA-2015-115567"/>
    <d v="2015-09-13T00:00:00"/>
    <n v="2015"/>
    <s v="September"/>
    <n v="13"/>
    <x v="1"/>
    <x v="233"/>
    <x v="233"/>
    <x v="0"/>
    <s v="United States"/>
    <s v="Columbus"/>
    <s v="Indiana"/>
    <n v="47201"/>
    <x v="2"/>
    <x v="377"/>
    <x v="0"/>
    <x v="1"/>
    <x v="378"/>
    <n v="1516.2"/>
    <n v="7"/>
    <n v="0"/>
    <n v="394.21199999999999"/>
  </r>
  <r>
    <x v="5189"/>
    <s v="US-2017-136679"/>
    <d v="2017-11-14T00:00:00"/>
    <n v="2017"/>
    <s v="November"/>
    <n v="14"/>
    <x v="1"/>
    <x v="190"/>
    <x v="190"/>
    <x v="0"/>
    <s v="United States"/>
    <s v="Pasadena"/>
    <s v="Texas"/>
    <n v="77506"/>
    <x v="2"/>
    <x v="1067"/>
    <x v="2"/>
    <x v="11"/>
    <x v="1056"/>
    <n v="167.95200000000003"/>
    <n v="6"/>
    <n v="0.2"/>
    <n v="-27.292200000000001"/>
  </r>
  <r>
    <x v="5190"/>
    <s v="US-2017-136679"/>
    <d v="2017-11-14T00:00:00"/>
    <n v="2017"/>
    <s v="November"/>
    <n v="14"/>
    <x v="1"/>
    <x v="190"/>
    <x v="190"/>
    <x v="0"/>
    <s v="United States"/>
    <s v="Pasadena"/>
    <s v="Texas"/>
    <n v="77506"/>
    <x v="2"/>
    <x v="1473"/>
    <x v="1"/>
    <x v="6"/>
    <x v="1460"/>
    <n v="45.04"/>
    <n v="2"/>
    <n v="0.2"/>
    <n v="4.5040000000000031"/>
  </r>
  <r>
    <x v="5191"/>
    <s v="US-2017-141943"/>
    <d v="2017-05-05T00:00:00"/>
    <n v="2017"/>
    <s v="Mei"/>
    <n v="5"/>
    <x v="1"/>
    <x v="213"/>
    <x v="213"/>
    <x v="0"/>
    <s v="United States"/>
    <s v="San Francisco"/>
    <s v="California"/>
    <n v="94122"/>
    <x v="1"/>
    <x v="1724"/>
    <x v="1"/>
    <x v="12"/>
    <x v="1711"/>
    <n v="23.16"/>
    <n v="2"/>
    <n v="0"/>
    <n v="11.58"/>
  </r>
  <r>
    <x v="5192"/>
    <s v="CA-2014-101560"/>
    <d v="2014-11-28T00:00:00"/>
    <n v="2014"/>
    <s v="November"/>
    <n v="28"/>
    <x v="0"/>
    <x v="294"/>
    <x v="294"/>
    <x v="1"/>
    <s v="United States"/>
    <s v="Columbia"/>
    <s v="South Carolina"/>
    <n v="29203"/>
    <x v="0"/>
    <x v="124"/>
    <x v="0"/>
    <x v="5"/>
    <x v="125"/>
    <n v="397.59999999999997"/>
    <n v="5"/>
    <n v="0"/>
    <n v="43.735999999999962"/>
  </r>
  <r>
    <x v="5193"/>
    <s v="CA-2014-101560"/>
    <d v="2014-11-28T00:00:00"/>
    <n v="2014"/>
    <s v="November"/>
    <n v="28"/>
    <x v="0"/>
    <x v="294"/>
    <x v="294"/>
    <x v="1"/>
    <s v="United States"/>
    <s v="Columbia"/>
    <s v="South Carolina"/>
    <n v="29203"/>
    <x v="0"/>
    <x v="1635"/>
    <x v="1"/>
    <x v="10"/>
    <x v="1625"/>
    <n v="85.96"/>
    <n v="7"/>
    <n v="0"/>
    <n v="40.401199999999996"/>
  </r>
  <r>
    <x v="5194"/>
    <s v="CA-2014-101560"/>
    <d v="2014-11-28T00:00:00"/>
    <n v="2014"/>
    <s v="November"/>
    <n v="28"/>
    <x v="0"/>
    <x v="294"/>
    <x v="294"/>
    <x v="1"/>
    <s v="United States"/>
    <s v="Columbia"/>
    <s v="South Carolina"/>
    <n v="29203"/>
    <x v="0"/>
    <x v="346"/>
    <x v="1"/>
    <x v="6"/>
    <x v="346"/>
    <n v="13.12"/>
    <n v="4"/>
    <n v="0"/>
    <n v="4.3295999999999992"/>
  </r>
  <r>
    <x v="5195"/>
    <s v="CA-2014-101560"/>
    <d v="2014-11-28T00:00:00"/>
    <n v="2014"/>
    <s v="November"/>
    <n v="28"/>
    <x v="0"/>
    <x v="294"/>
    <x v="294"/>
    <x v="1"/>
    <s v="United States"/>
    <s v="Columbia"/>
    <s v="South Carolina"/>
    <n v="29203"/>
    <x v="0"/>
    <x v="338"/>
    <x v="1"/>
    <x v="8"/>
    <x v="338"/>
    <n v="45.660000000000004"/>
    <n v="3"/>
    <n v="0"/>
    <n v="22.3734"/>
  </r>
  <r>
    <x v="5196"/>
    <s v="CA-2014-159709"/>
    <d v="2014-05-10T00:00:00"/>
    <n v="2014"/>
    <s v="Mei"/>
    <n v="10"/>
    <x v="1"/>
    <x v="482"/>
    <x v="482"/>
    <x v="0"/>
    <s v="United States"/>
    <s v="Kent"/>
    <s v="Washington"/>
    <n v="98031"/>
    <x v="1"/>
    <x v="439"/>
    <x v="1"/>
    <x v="12"/>
    <x v="439"/>
    <n v="158.13"/>
    <n v="3"/>
    <n v="0"/>
    <n v="77.483699999999999"/>
  </r>
  <r>
    <x v="5197"/>
    <s v="CA-2014-159709"/>
    <d v="2014-05-10T00:00:00"/>
    <n v="2014"/>
    <s v="Mei"/>
    <n v="10"/>
    <x v="1"/>
    <x v="482"/>
    <x v="482"/>
    <x v="0"/>
    <s v="United States"/>
    <s v="Kent"/>
    <s v="Washington"/>
    <n v="98031"/>
    <x v="1"/>
    <x v="47"/>
    <x v="2"/>
    <x v="7"/>
    <x v="47"/>
    <n v="43.6"/>
    <n v="5"/>
    <n v="0.2"/>
    <n v="4.3600000000000012"/>
  </r>
  <r>
    <x v="5198"/>
    <s v="CA-2016-103982"/>
    <d v="2016-03-03T00:00:00"/>
    <n v="2016"/>
    <s v="Maret"/>
    <n v="3"/>
    <x v="1"/>
    <x v="397"/>
    <x v="397"/>
    <x v="0"/>
    <s v="United States"/>
    <s v="Round Rock"/>
    <s v="Texas"/>
    <n v="78664"/>
    <x v="2"/>
    <x v="1359"/>
    <x v="1"/>
    <x v="14"/>
    <x v="1345"/>
    <n v="3930.0720000000001"/>
    <n v="3"/>
    <n v="0.2"/>
    <n v="-786.01440000000025"/>
  </r>
  <r>
    <x v="5199"/>
    <s v="CA-2016-103982"/>
    <d v="2016-03-03T00:00:00"/>
    <n v="2016"/>
    <s v="Maret"/>
    <n v="3"/>
    <x v="1"/>
    <x v="397"/>
    <x v="397"/>
    <x v="0"/>
    <s v="United States"/>
    <s v="Round Rock"/>
    <s v="Texas"/>
    <n v="78664"/>
    <x v="2"/>
    <x v="1579"/>
    <x v="1"/>
    <x v="13"/>
    <x v="1570"/>
    <n v="2.3039999999999998"/>
    <n v="1"/>
    <n v="0.2"/>
    <n v="0.77759999999999996"/>
  </r>
  <r>
    <x v="5200"/>
    <s v="CA-2016-103982"/>
    <d v="2016-03-03T00:00:00"/>
    <n v="2016"/>
    <s v="Maret"/>
    <n v="3"/>
    <x v="1"/>
    <x v="397"/>
    <x v="397"/>
    <x v="0"/>
    <s v="United States"/>
    <s v="Round Rock"/>
    <s v="Texas"/>
    <n v="78664"/>
    <x v="2"/>
    <x v="1149"/>
    <x v="2"/>
    <x v="7"/>
    <x v="1137"/>
    <n v="431.97600000000006"/>
    <n v="3"/>
    <n v="0.2"/>
    <n v="32.398200000000017"/>
  </r>
  <r>
    <x v="5201"/>
    <s v="CA-2016-103982"/>
    <d v="2016-03-03T00:00:00"/>
    <n v="2016"/>
    <s v="Maret"/>
    <n v="3"/>
    <x v="1"/>
    <x v="397"/>
    <x v="397"/>
    <x v="0"/>
    <s v="United States"/>
    <s v="Round Rock"/>
    <s v="Texas"/>
    <n v="78664"/>
    <x v="2"/>
    <x v="540"/>
    <x v="2"/>
    <x v="11"/>
    <x v="540"/>
    <n v="41.720000000000006"/>
    <n v="7"/>
    <n v="0.2"/>
    <n v="5.7364999999999977"/>
  </r>
  <r>
    <x v="5202"/>
    <s v="CA-2015-142454"/>
    <d v="2015-08-15T00:00:00"/>
    <n v="2015"/>
    <s v="Agustus"/>
    <n v="15"/>
    <x v="1"/>
    <x v="681"/>
    <x v="681"/>
    <x v="0"/>
    <s v="United States"/>
    <s v="Oakland"/>
    <s v="California"/>
    <n v="94601"/>
    <x v="1"/>
    <x v="943"/>
    <x v="0"/>
    <x v="5"/>
    <x v="936"/>
    <n v="104.23"/>
    <n v="7"/>
    <n v="0"/>
    <n v="28.142100000000006"/>
  </r>
  <r>
    <x v="5203"/>
    <s v="CA-2015-142454"/>
    <d v="2015-08-15T00:00:00"/>
    <n v="2015"/>
    <s v="Agustus"/>
    <n v="15"/>
    <x v="1"/>
    <x v="681"/>
    <x v="681"/>
    <x v="0"/>
    <s v="United States"/>
    <s v="Oakland"/>
    <s v="California"/>
    <n v="94601"/>
    <x v="1"/>
    <x v="1247"/>
    <x v="1"/>
    <x v="4"/>
    <x v="1231"/>
    <n v="70.260000000000005"/>
    <n v="3"/>
    <n v="0"/>
    <n v="18.970199999999998"/>
  </r>
  <r>
    <x v="5204"/>
    <s v="CA-2015-102015"/>
    <d v="2015-09-12T00:00:00"/>
    <n v="2015"/>
    <s v="September"/>
    <n v="12"/>
    <x v="1"/>
    <x v="612"/>
    <x v="612"/>
    <x v="0"/>
    <s v="United States"/>
    <s v="Auburn"/>
    <s v="New York"/>
    <n v="13021"/>
    <x v="3"/>
    <x v="182"/>
    <x v="1"/>
    <x v="6"/>
    <x v="183"/>
    <n v="9.26"/>
    <n v="2"/>
    <n v="0"/>
    <n v="3.0557999999999996"/>
  </r>
  <r>
    <x v="5205"/>
    <s v="CA-2015-102015"/>
    <d v="2015-09-12T00:00:00"/>
    <n v="2015"/>
    <s v="September"/>
    <n v="12"/>
    <x v="1"/>
    <x v="612"/>
    <x v="612"/>
    <x v="0"/>
    <s v="United States"/>
    <s v="Auburn"/>
    <s v="New York"/>
    <n v="13021"/>
    <x v="3"/>
    <x v="45"/>
    <x v="1"/>
    <x v="4"/>
    <x v="45"/>
    <n v="105.98"/>
    <n v="2"/>
    <n v="0"/>
    <n v="4.2391999999999967"/>
  </r>
  <r>
    <x v="5206"/>
    <s v="CA-2015-102015"/>
    <d v="2015-09-12T00:00:00"/>
    <n v="2015"/>
    <s v="September"/>
    <n v="12"/>
    <x v="1"/>
    <x v="612"/>
    <x v="612"/>
    <x v="0"/>
    <s v="United States"/>
    <s v="Auburn"/>
    <s v="New York"/>
    <n v="13021"/>
    <x v="3"/>
    <x v="310"/>
    <x v="1"/>
    <x v="13"/>
    <x v="310"/>
    <n v="1.24"/>
    <n v="1"/>
    <n v="0"/>
    <n v="0.58279999999999998"/>
  </r>
  <r>
    <x v="5207"/>
    <s v="CA-2015-102015"/>
    <d v="2015-09-12T00:00:00"/>
    <n v="2015"/>
    <s v="September"/>
    <n v="12"/>
    <x v="1"/>
    <x v="612"/>
    <x v="612"/>
    <x v="0"/>
    <s v="United States"/>
    <s v="Auburn"/>
    <s v="New York"/>
    <n v="13021"/>
    <x v="3"/>
    <x v="254"/>
    <x v="1"/>
    <x v="2"/>
    <x v="255"/>
    <n v="20.7"/>
    <n v="2"/>
    <n v="0"/>
    <n v="9.9359999999999999"/>
  </r>
  <r>
    <x v="5208"/>
    <s v="CA-2015-102015"/>
    <d v="2015-09-12T00:00:00"/>
    <n v="2015"/>
    <s v="September"/>
    <n v="12"/>
    <x v="1"/>
    <x v="612"/>
    <x v="612"/>
    <x v="0"/>
    <s v="United States"/>
    <s v="Auburn"/>
    <s v="New York"/>
    <n v="13021"/>
    <x v="3"/>
    <x v="1010"/>
    <x v="1"/>
    <x v="10"/>
    <x v="1002"/>
    <n v="28.900000000000002"/>
    <n v="5"/>
    <n v="0"/>
    <n v="14.161000000000001"/>
  </r>
  <r>
    <x v="5209"/>
    <s v="CA-2015-102015"/>
    <d v="2015-09-12T00:00:00"/>
    <n v="2015"/>
    <s v="September"/>
    <n v="12"/>
    <x v="1"/>
    <x v="612"/>
    <x v="612"/>
    <x v="0"/>
    <s v="United States"/>
    <s v="Auburn"/>
    <s v="New York"/>
    <n v="13021"/>
    <x v="3"/>
    <x v="113"/>
    <x v="1"/>
    <x v="12"/>
    <x v="113"/>
    <n v="27.18"/>
    <n v="1"/>
    <n v="0"/>
    <n v="12.7746"/>
  </r>
  <r>
    <x v="5210"/>
    <s v="CA-2015-156755"/>
    <d v="2015-01-12T00:00:00"/>
    <n v="2015"/>
    <s v="Januari"/>
    <n v="12"/>
    <x v="1"/>
    <x v="453"/>
    <x v="453"/>
    <x v="1"/>
    <s v="United States"/>
    <s v="Newark"/>
    <s v="Delaware"/>
    <n v="19711"/>
    <x v="3"/>
    <x v="1449"/>
    <x v="1"/>
    <x v="4"/>
    <x v="1436"/>
    <n v="465.18"/>
    <n v="3"/>
    <n v="0"/>
    <n v="120.94680000000001"/>
  </r>
  <r>
    <x v="5211"/>
    <s v="CA-2015-130876"/>
    <d v="2015-05-12T00:00:00"/>
    <n v="2015"/>
    <s v="Mei"/>
    <n v="12"/>
    <x v="0"/>
    <x v="616"/>
    <x v="616"/>
    <x v="0"/>
    <s v="United States"/>
    <s v="New York City"/>
    <s v="New York"/>
    <n v="10024"/>
    <x v="3"/>
    <x v="762"/>
    <x v="1"/>
    <x v="4"/>
    <x v="761"/>
    <n v="36.630000000000003"/>
    <n v="3"/>
    <n v="0"/>
    <n v="9.8901000000000039"/>
  </r>
  <r>
    <x v="5212"/>
    <s v="CA-2016-145898"/>
    <d v="2016-09-26T00:00:00"/>
    <n v="2016"/>
    <s v="September"/>
    <n v="26"/>
    <x v="3"/>
    <x v="320"/>
    <x v="320"/>
    <x v="0"/>
    <s v="United States"/>
    <s v="Redlands"/>
    <s v="California"/>
    <n v="92374"/>
    <x v="1"/>
    <x v="456"/>
    <x v="1"/>
    <x v="4"/>
    <x v="457"/>
    <n v="51.449999999999996"/>
    <n v="3"/>
    <n v="0"/>
    <n v="13.891499999999999"/>
  </r>
  <r>
    <x v="5213"/>
    <s v="CA-2016-145898"/>
    <d v="2016-09-26T00:00:00"/>
    <n v="2016"/>
    <s v="September"/>
    <n v="26"/>
    <x v="3"/>
    <x v="320"/>
    <x v="320"/>
    <x v="0"/>
    <s v="United States"/>
    <s v="Redlands"/>
    <s v="California"/>
    <n v="92374"/>
    <x v="1"/>
    <x v="948"/>
    <x v="1"/>
    <x v="2"/>
    <x v="941"/>
    <n v="7.83"/>
    <n v="3"/>
    <n v="0"/>
    <n v="3.6017999999999999"/>
  </r>
  <r>
    <x v="5214"/>
    <s v="CA-2016-145898"/>
    <d v="2016-09-26T00:00:00"/>
    <n v="2016"/>
    <s v="September"/>
    <n v="26"/>
    <x v="3"/>
    <x v="320"/>
    <x v="320"/>
    <x v="0"/>
    <s v="United States"/>
    <s v="Redlands"/>
    <s v="California"/>
    <n v="92374"/>
    <x v="1"/>
    <x v="1658"/>
    <x v="1"/>
    <x v="6"/>
    <x v="1646"/>
    <n v="35.4"/>
    <n v="5"/>
    <n v="0"/>
    <n v="13.452000000000002"/>
  </r>
  <r>
    <x v="5215"/>
    <s v="CA-2016-145898"/>
    <d v="2016-09-26T00:00:00"/>
    <n v="2016"/>
    <s v="September"/>
    <n v="26"/>
    <x v="3"/>
    <x v="320"/>
    <x v="320"/>
    <x v="0"/>
    <s v="United States"/>
    <s v="Redlands"/>
    <s v="California"/>
    <n v="92374"/>
    <x v="1"/>
    <x v="457"/>
    <x v="1"/>
    <x v="10"/>
    <x v="458"/>
    <n v="29.900000000000002"/>
    <n v="5"/>
    <n v="0"/>
    <n v="13.454999999999998"/>
  </r>
  <r>
    <x v="5216"/>
    <s v="US-2017-159562"/>
    <d v="2017-09-09T00:00:00"/>
    <n v="2017"/>
    <s v="September"/>
    <n v="9"/>
    <x v="1"/>
    <x v="677"/>
    <x v="677"/>
    <x v="0"/>
    <s v="United States"/>
    <s v="Roseville"/>
    <s v="Michigan"/>
    <n v="48066"/>
    <x v="2"/>
    <x v="755"/>
    <x v="1"/>
    <x v="12"/>
    <x v="753"/>
    <n v="17.48"/>
    <n v="2"/>
    <n v="0"/>
    <n v="8.2156000000000002"/>
  </r>
  <r>
    <x v="5217"/>
    <s v="CA-2017-134635"/>
    <d v="2017-04-15T00:00:00"/>
    <n v="2017"/>
    <s v="April"/>
    <n v="15"/>
    <x v="0"/>
    <x v="374"/>
    <x v="374"/>
    <x v="1"/>
    <s v="United States"/>
    <s v="Los Angeles"/>
    <s v="California"/>
    <n v="90049"/>
    <x v="1"/>
    <x v="145"/>
    <x v="1"/>
    <x v="10"/>
    <x v="146"/>
    <n v="79.14"/>
    <n v="3"/>
    <n v="0"/>
    <n v="36.404399999999995"/>
  </r>
  <r>
    <x v="5218"/>
    <s v="CA-2017-167080"/>
    <d v="2017-06-10T00:00:00"/>
    <n v="2017"/>
    <s v="Juni"/>
    <n v="10"/>
    <x v="1"/>
    <x v="18"/>
    <x v="18"/>
    <x v="1"/>
    <s v="United States"/>
    <s v="New York City"/>
    <s v="New York"/>
    <n v="10011"/>
    <x v="3"/>
    <x v="59"/>
    <x v="1"/>
    <x v="6"/>
    <x v="59"/>
    <n v="8.4"/>
    <n v="5"/>
    <n v="0"/>
    <n v="4.2"/>
  </r>
  <r>
    <x v="5219"/>
    <s v="CA-2017-145653"/>
    <d v="2017-09-01T00:00:00"/>
    <n v="2017"/>
    <s v="September"/>
    <n v="1"/>
    <x v="3"/>
    <x v="222"/>
    <x v="222"/>
    <x v="0"/>
    <s v="United States"/>
    <s v="Detroit"/>
    <s v="Michigan"/>
    <n v="48205"/>
    <x v="2"/>
    <x v="1459"/>
    <x v="0"/>
    <x v="1"/>
    <x v="1445"/>
    <n v="498.26000000000005"/>
    <n v="7"/>
    <n v="0"/>
    <n v="134.53020000000001"/>
  </r>
  <r>
    <x v="5220"/>
    <s v="CA-2014-140487"/>
    <d v="2014-06-14T00:00:00"/>
    <n v="2014"/>
    <s v="Juni"/>
    <n v="14"/>
    <x v="1"/>
    <x v="676"/>
    <x v="676"/>
    <x v="2"/>
    <s v="United States"/>
    <s v="Detroit"/>
    <s v="Michigan"/>
    <n v="48234"/>
    <x v="2"/>
    <x v="1624"/>
    <x v="0"/>
    <x v="0"/>
    <x v="1614"/>
    <n v="212.94"/>
    <n v="3"/>
    <n v="0"/>
    <n v="57.4938"/>
  </r>
  <r>
    <x v="5221"/>
    <s v="CA-2017-117401"/>
    <d v="2017-05-18T00:00:00"/>
    <n v="2017"/>
    <s v="Mei"/>
    <n v="18"/>
    <x v="0"/>
    <x v="452"/>
    <x v="452"/>
    <x v="2"/>
    <s v="United States"/>
    <s v="Springfield"/>
    <s v="Missouri"/>
    <n v="65807"/>
    <x v="2"/>
    <x v="1725"/>
    <x v="1"/>
    <x v="9"/>
    <x v="1712"/>
    <n v="706.86"/>
    <n v="7"/>
    <n v="0"/>
    <n v="197.92079999999999"/>
  </r>
  <r>
    <x v="5222"/>
    <s v="CA-2017-117401"/>
    <d v="2017-05-18T00:00:00"/>
    <n v="2017"/>
    <s v="Mei"/>
    <n v="18"/>
    <x v="0"/>
    <x v="452"/>
    <x v="452"/>
    <x v="2"/>
    <s v="United States"/>
    <s v="Springfield"/>
    <s v="Missouri"/>
    <n v="65807"/>
    <x v="2"/>
    <x v="461"/>
    <x v="2"/>
    <x v="7"/>
    <x v="462"/>
    <n v="114.94999999999999"/>
    <n v="5"/>
    <n v="0"/>
    <n v="2.2990000000000066"/>
  </r>
  <r>
    <x v="5223"/>
    <s v="CA-2017-117401"/>
    <d v="2017-05-18T00:00:00"/>
    <n v="2017"/>
    <s v="Mei"/>
    <n v="18"/>
    <x v="0"/>
    <x v="452"/>
    <x v="452"/>
    <x v="2"/>
    <s v="United States"/>
    <s v="Springfield"/>
    <s v="Missouri"/>
    <n v="65807"/>
    <x v="2"/>
    <x v="1488"/>
    <x v="1"/>
    <x v="8"/>
    <x v="1475"/>
    <n v="43.19"/>
    <n v="7"/>
    <n v="0"/>
    <n v="20.731199999999998"/>
  </r>
  <r>
    <x v="5224"/>
    <s v="US-2017-109582"/>
    <d v="2017-09-12T00:00:00"/>
    <n v="2017"/>
    <s v="September"/>
    <n v="12"/>
    <x v="0"/>
    <x v="622"/>
    <x v="622"/>
    <x v="0"/>
    <s v="United States"/>
    <s v="Los Angeles"/>
    <s v="California"/>
    <n v="90036"/>
    <x v="1"/>
    <x v="417"/>
    <x v="1"/>
    <x v="10"/>
    <x v="417"/>
    <n v="166.44"/>
    <n v="3"/>
    <n v="0"/>
    <n v="79.891199999999998"/>
  </r>
  <r>
    <x v="5225"/>
    <s v="CA-2016-119865"/>
    <d v="2016-06-21T00:00:00"/>
    <n v="2016"/>
    <s v="Juni"/>
    <n v="21"/>
    <x v="1"/>
    <x v="548"/>
    <x v="548"/>
    <x v="0"/>
    <s v="United States"/>
    <s v="New York City"/>
    <s v="New York"/>
    <n v="10011"/>
    <x v="3"/>
    <x v="1316"/>
    <x v="1"/>
    <x v="8"/>
    <x v="1302"/>
    <n v="36.56"/>
    <n v="5"/>
    <n v="0.2"/>
    <n v="12.795999999999999"/>
  </r>
  <r>
    <x v="5226"/>
    <s v="CA-2016-119865"/>
    <d v="2016-06-21T00:00:00"/>
    <n v="2016"/>
    <s v="Juni"/>
    <n v="21"/>
    <x v="1"/>
    <x v="548"/>
    <x v="548"/>
    <x v="0"/>
    <s v="United States"/>
    <s v="New York City"/>
    <s v="New York"/>
    <n v="10011"/>
    <x v="3"/>
    <x v="1561"/>
    <x v="1"/>
    <x v="8"/>
    <x v="1551"/>
    <n v="186.14400000000001"/>
    <n v="6"/>
    <n v="0.2"/>
    <n v="60.496799999999993"/>
  </r>
  <r>
    <x v="5227"/>
    <s v="CA-2016-119865"/>
    <d v="2016-06-21T00:00:00"/>
    <n v="2016"/>
    <s v="Juni"/>
    <n v="21"/>
    <x v="1"/>
    <x v="548"/>
    <x v="548"/>
    <x v="0"/>
    <s v="United States"/>
    <s v="New York City"/>
    <s v="New York"/>
    <n v="10011"/>
    <x v="3"/>
    <x v="587"/>
    <x v="0"/>
    <x v="0"/>
    <x v="587"/>
    <n v="353.56799999999998"/>
    <n v="2"/>
    <n v="0.2"/>
    <n v="-44.196000000000026"/>
  </r>
  <r>
    <x v="5228"/>
    <s v="US-2014-147648"/>
    <d v="2014-11-26T00:00:00"/>
    <n v="2014"/>
    <s v="November"/>
    <n v="26"/>
    <x v="1"/>
    <x v="60"/>
    <x v="60"/>
    <x v="2"/>
    <s v="United States"/>
    <s v="San Francisco"/>
    <s v="California"/>
    <n v="94109"/>
    <x v="1"/>
    <x v="1522"/>
    <x v="1"/>
    <x v="10"/>
    <x v="1509"/>
    <n v="81.98"/>
    <n v="2"/>
    <n v="0"/>
    <n v="40.170200000000001"/>
  </r>
  <r>
    <x v="5229"/>
    <s v="CA-2017-124436"/>
    <d v="2017-03-19T00:00:00"/>
    <n v="2017"/>
    <s v="Maret"/>
    <n v="19"/>
    <x v="0"/>
    <x v="193"/>
    <x v="193"/>
    <x v="0"/>
    <s v="United States"/>
    <s v="Fresno"/>
    <s v="California"/>
    <n v="93727"/>
    <x v="1"/>
    <x v="1316"/>
    <x v="1"/>
    <x v="8"/>
    <x v="1302"/>
    <n v="14.624000000000002"/>
    <n v="2"/>
    <n v="0.2"/>
    <n v="5.1183999999999994"/>
  </r>
  <r>
    <x v="5230"/>
    <s v="CA-2017-124436"/>
    <d v="2017-03-19T00:00:00"/>
    <n v="2017"/>
    <s v="Maret"/>
    <n v="19"/>
    <x v="0"/>
    <x v="193"/>
    <x v="193"/>
    <x v="0"/>
    <s v="United States"/>
    <s v="Fresno"/>
    <s v="California"/>
    <n v="93727"/>
    <x v="1"/>
    <x v="616"/>
    <x v="0"/>
    <x v="3"/>
    <x v="616"/>
    <n v="697.16"/>
    <n v="5"/>
    <n v="0.2"/>
    <n v="8.7144999999999868"/>
  </r>
  <r>
    <x v="5231"/>
    <s v="CA-2017-124436"/>
    <d v="2017-03-19T00:00:00"/>
    <n v="2017"/>
    <s v="Maret"/>
    <n v="19"/>
    <x v="0"/>
    <x v="193"/>
    <x v="193"/>
    <x v="0"/>
    <s v="United States"/>
    <s v="Fresno"/>
    <s v="California"/>
    <n v="93727"/>
    <x v="1"/>
    <x v="1435"/>
    <x v="0"/>
    <x v="5"/>
    <x v="1423"/>
    <n v="30.93"/>
    <n v="1"/>
    <n v="0"/>
    <n v="12.6813"/>
  </r>
  <r>
    <x v="5232"/>
    <s v="CA-2017-124436"/>
    <d v="2017-03-19T00:00:00"/>
    <n v="2017"/>
    <s v="Maret"/>
    <n v="19"/>
    <x v="0"/>
    <x v="193"/>
    <x v="193"/>
    <x v="0"/>
    <s v="United States"/>
    <s v="Fresno"/>
    <s v="California"/>
    <n v="93727"/>
    <x v="1"/>
    <x v="185"/>
    <x v="1"/>
    <x v="8"/>
    <x v="186"/>
    <n v="27.496000000000002"/>
    <n v="7"/>
    <n v="0.2"/>
    <n v="9.2798999999999996"/>
  </r>
  <r>
    <x v="5233"/>
    <s v="CA-2014-115084"/>
    <d v="2014-10-18T00:00:00"/>
    <n v="2014"/>
    <s v="Oktober"/>
    <n v="18"/>
    <x v="1"/>
    <x v="624"/>
    <x v="624"/>
    <x v="1"/>
    <s v="United States"/>
    <s v="Texarkana"/>
    <s v="Arkansas"/>
    <n v="71854"/>
    <x v="0"/>
    <x v="1719"/>
    <x v="0"/>
    <x v="1"/>
    <x v="1706"/>
    <n v="605.34"/>
    <n v="6"/>
    <n v="0"/>
    <n v="145.2816"/>
  </r>
  <r>
    <x v="5234"/>
    <s v="CA-2017-131037"/>
    <d v="2017-08-22T00:00:00"/>
    <n v="2017"/>
    <s v="Agustus"/>
    <n v="22"/>
    <x v="2"/>
    <x v="746"/>
    <x v="746"/>
    <x v="0"/>
    <s v="United States"/>
    <s v="San Francisco"/>
    <s v="California"/>
    <n v="94110"/>
    <x v="1"/>
    <x v="114"/>
    <x v="0"/>
    <x v="3"/>
    <x v="114"/>
    <n v="210.00800000000001"/>
    <n v="1"/>
    <n v="0.2"/>
    <n v="2.625099999999982"/>
  </r>
  <r>
    <x v="5235"/>
    <s v="CA-2016-111143"/>
    <d v="2016-11-19T00:00:00"/>
    <n v="2016"/>
    <s v="November"/>
    <n v="19"/>
    <x v="2"/>
    <x v="640"/>
    <x v="640"/>
    <x v="1"/>
    <s v="United States"/>
    <s v="Indianapolis"/>
    <s v="Indiana"/>
    <n v="46203"/>
    <x v="2"/>
    <x v="1549"/>
    <x v="1"/>
    <x v="9"/>
    <x v="1537"/>
    <n v="54.96"/>
    <n v="3"/>
    <n v="0"/>
    <n v="15.938399999999998"/>
  </r>
  <r>
    <x v="5236"/>
    <s v="CA-2014-166744"/>
    <d v="2014-09-20T00:00:00"/>
    <n v="2014"/>
    <s v="September"/>
    <n v="20"/>
    <x v="1"/>
    <x v="35"/>
    <x v="35"/>
    <x v="0"/>
    <s v="United States"/>
    <s v="Columbia"/>
    <s v="Maryland"/>
    <n v="21044"/>
    <x v="3"/>
    <x v="859"/>
    <x v="0"/>
    <x v="5"/>
    <x v="853"/>
    <n v="164.22"/>
    <n v="3"/>
    <n v="0"/>
    <n v="50.908200000000001"/>
  </r>
  <r>
    <x v="5237"/>
    <s v="CA-2014-166744"/>
    <d v="2014-09-20T00:00:00"/>
    <n v="2014"/>
    <s v="September"/>
    <n v="20"/>
    <x v="1"/>
    <x v="35"/>
    <x v="35"/>
    <x v="0"/>
    <s v="United States"/>
    <s v="Columbia"/>
    <s v="Maryland"/>
    <n v="21044"/>
    <x v="3"/>
    <x v="430"/>
    <x v="0"/>
    <x v="0"/>
    <x v="430"/>
    <n v="362.94"/>
    <n v="3"/>
    <n v="0"/>
    <n v="36.293999999999997"/>
  </r>
  <r>
    <x v="5238"/>
    <s v="CA-2014-166744"/>
    <d v="2014-09-20T00:00:00"/>
    <n v="2014"/>
    <s v="September"/>
    <n v="20"/>
    <x v="1"/>
    <x v="35"/>
    <x v="35"/>
    <x v="0"/>
    <s v="United States"/>
    <s v="Columbia"/>
    <s v="Maryland"/>
    <n v="21044"/>
    <x v="3"/>
    <x v="246"/>
    <x v="2"/>
    <x v="11"/>
    <x v="247"/>
    <n v="59.98"/>
    <n v="2"/>
    <n v="0"/>
    <n v="26.391200000000005"/>
  </r>
  <r>
    <x v="5239"/>
    <s v="CA-2016-116561"/>
    <d v="2016-09-11T00:00:00"/>
    <n v="2016"/>
    <s v="September"/>
    <n v="11"/>
    <x v="1"/>
    <x v="686"/>
    <x v="686"/>
    <x v="0"/>
    <s v="United States"/>
    <s v="San Jose"/>
    <s v="California"/>
    <n v="95123"/>
    <x v="1"/>
    <x v="16"/>
    <x v="1"/>
    <x v="4"/>
    <x v="16"/>
    <n v="332.94"/>
    <n v="3"/>
    <n v="0"/>
    <n v="6.6587999999999994"/>
  </r>
  <r>
    <x v="5240"/>
    <s v="CA-2016-116561"/>
    <d v="2016-09-11T00:00:00"/>
    <n v="2016"/>
    <s v="September"/>
    <n v="11"/>
    <x v="1"/>
    <x v="686"/>
    <x v="686"/>
    <x v="0"/>
    <s v="United States"/>
    <s v="San Jose"/>
    <s v="California"/>
    <n v="95123"/>
    <x v="1"/>
    <x v="444"/>
    <x v="1"/>
    <x v="8"/>
    <x v="444"/>
    <n v="39.872000000000007"/>
    <n v="2"/>
    <n v="0.2"/>
    <n v="12.958399999999999"/>
  </r>
  <r>
    <x v="5241"/>
    <s v="CA-2016-110730"/>
    <d v="2016-09-23T00:00:00"/>
    <n v="2016"/>
    <s v="September"/>
    <n v="23"/>
    <x v="0"/>
    <x v="698"/>
    <x v="698"/>
    <x v="1"/>
    <s v="United States"/>
    <s v="Seattle"/>
    <s v="Washington"/>
    <n v="98115"/>
    <x v="1"/>
    <x v="1726"/>
    <x v="1"/>
    <x v="14"/>
    <x v="1713"/>
    <n v="13.68"/>
    <n v="2"/>
    <n v="0"/>
    <n v="3.6936"/>
  </r>
  <r>
    <x v="5242"/>
    <s v="CA-2017-146367"/>
    <d v="2017-08-04T00:00:00"/>
    <n v="2017"/>
    <s v="Agustus"/>
    <n v="4"/>
    <x v="1"/>
    <x v="447"/>
    <x v="447"/>
    <x v="1"/>
    <s v="United States"/>
    <s v="Carrollton"/>
    <s v="Texas"/>
    <n v="75007"/>
    <x v="2"/>
    <x v="555"/>
    <x v="1"/>
    <x v="8"/>
    <x v="554"/>
    <n v="3.3179999999999996"/>
    <n v="3"/>
    <n v="0.8"/>
    <n v="-5.6406000000000018"/>
  </r>
  <r>
    <x v="5243"/>
    <s v="CA-2016-149454"/>
    <d v="2016-07-25T00:00:00"/>
    <n v="2016"/>
    <s v="Juli"/>
    <n v="25"/>
    <x v="2"/>
    <x v="454"/>
    <x v="454"/>
    <x v="2"/>
    <s v="United States"/>
    <s v="Arlington"/>
    <s v="Virginia"/>
    <n v="22204"/>
    <x v="0"/>
    <x v="864"/>
    <x v="1"/>
    <x v="8"/>
    <x v="858"/>
    <n v="10.44"/>
    <n v="1"/>
    <n v="0"/>
    <n v="4.8023999999999996"/>
  </r>
  <r>
    <x v="5244"/>
    <s v="CA-2016-156265"/>
    <d v="2016-08-02T00:00:00"/>
    <n v="2016"/>
    <s v="Agustus"/>
    <n v="2"/>
    <x v="0"/>
    <x v="292"/>
    <x v="292"/>
    <x v="1"/>
    <s v="United States"/>
    <s v="Los Angeles"/>
    <s v="California"/>
    <n v="90032"/>
    <x v="1"/>
    <x v="1727"/>
    <x v="0"/>
    <x v="3"/>
    <x v="1714"/>
    <n v="136.46400000000003"/>
    <n v="2"/>
    <n v="0.2"/>
    <n v="15.352199999999989"/>
  </r>
  <r>
    <x v="5245"/>
    <s v="CA-2016-156265"/>
    <d v="2016-08-02T00:00:00"/>
    <n v="2016"/>
    <s v="Agustus"/>
    <n v="2"/>
    <x v="0"/>
    <x v="292"/>
    <x v="292"/>
    <x v="1"/>
    <s v="United States"/>
    <s v="Los Angeles"/>
    <s v="California"/>
    <n v="90032"/>
    <x v="1"/>
    <x v="192"/>
    <x v="2"/>
    <x v="7"/>
    <x v="193"/>
    <n v="333.57600000000002"/>
    <n v="3"/>
    <n v="0.2"/>
    <n v="33.357600000000019"/>
  </r>
  <r>
    <x v="5246"/>
    <s v="CA-2016-156265"/>
    <d v="2016-08-02T00:00:00"/>
    <n v="2016"/>
    <s v="Agustus"/>
    <n v="2"/>
    <x v="0"/>
    <x v="292"/>
    <x v="292"/>
    <x v="1"/>
    <s v="United States"/>
    <s v="Los Angeles"/>
    <s v="California"/>
    <n v="90032"/>
    <x v="1"/>
    <x v="460"/>
    <x v="1"/>
    <x v="8"/>
    <x v="461"/>
    <n v="12.544"/>
    <n v="2"/>
    <n v="0.2"/>
    <n v="4.7039999999999997"/>
  </r>
  <r>
    <x v="5247"/>
    <s v="US-2015-168914"/>
    <d v="2015-05-21T00:00:00"/>
    <n v="2015"/>
    <s v="Mei"/>
    <n v="21"/>
    <x v="1"/>
    <x v="32"/>
    <x v="32"/>
    <x v="0"/>
    <s v="United States"/>
    <s v="Frankfort"/>
    <s v="Illinois"/>
    <n v="60423"/>
    <x v="2"/>
    <x v="95"/>
    <x v="1"/>
    <x v="9"/>
    <x v="95"/>
    <n v="20.767999999999997"/>
    <n v="8"/>
    <n v="0.8"/>
    <n v="-52.958400000000012"/>
  </r>
  <r>
    <x v="5248"/>
    <s v="US-2017-110989"/>
    <d v="2017-11-03T00:00:00"/>
    <n v="2017"/>
    <s v="November"/>
    <n v="3"/>
    <x v="0"/>
    <x v="412"/>
    <x v="412"/>
    <x v="0"/>
    <s v="United States"/>
    <s v="Seattle"/>
    <s v="Washington"/>
    <n v="98105"/>
    <x v="1"/>
    <x v="174"/>
    <x v="2"/>
    <x v="11"/>
    <x v="175"/>
    <n v="43.5"/>
    <n v="3"/>
    <n v="0"/>
    <n v="10.875"/>
  </r>
  <r>
    <x v="5249"/>
    <s v="CA-2015-106215"/>
    <d v="2015-04-16T00:00:00"/>
    <n v="2015"/>
    <s v="April"/>
    <n v="16"/>
    <x v="1"/>
    <x v="272"/>
    <x v="272"/>
    <x v="1"/>
    <s v="United States"/>
    <s v="Philadelphia"/>
    <s v="Pennsylvania"/>
    <n v="19143"/>
    <x v="3"/>
    <x v="1328"/>
    <x v="1"/>
    <x v="13"/>
    <x v="128"/>
    <n v="12.576000000000001"/>
    <n v="4"/>
    <n v="0.2"/>
    <n v="4.0871999999999993"/>
  </r>
  <r>
    <x v="5250"/>
    <s v="US-2016-169369"/>
    <d v="2016-12-12T00:00:00"/>
    <n v="2016"/>
    <s v="Desember"/>
    <n v="12"/>
    <x v="1"/>
    <x v="685"/>
    <x v="685"/>
    <x v="0"/>
    <s v="United States"/>
    <s v="Columbus"/>
    <s v="Georgia"/>
    <n v="31907"/>
    <x v="0"/>
    <x v="959"/>
    <x v="2"/>
    <x v="11"/>
    <x v="952"/>
    <n v="249.95000000000002"/>
    <n v="5"/>
    <n v="0"/>
    <n v="19.995999999999974"/>
  </r>
  <r>
    <x v="5251"/>
    <s v="US-2016-169369"/>
    <d v="2016-12-12T00:00:00"/>
    <n v="2016"/>
    <s v="Desember"/>
    <n v="12"/>
    <x v="1"/>
    <x v="685"/>
    <x v="685"/>
    <x v="0"/>
    <s v="United States"/>
    <s v="Columbus"/>
    <s v="Georgia"/>
    <n v="31907"/>
    <x v="0"/>
    <x v="1493"/>
    <x v="1"/>
    <x v="10"/>
    <x v="1481"/>
    <n v="49.12"/>
    <n v="4"/>
    <n v="0"/>
    <n v="23.086399999999998"/>
  </r>
  <r>
    <x v="5252"/>
    <s v="CA-2015-132318"/>
    <d v="2015-10-30T00:00:00"/>
    <n v="2015"/>
    <s v="Oktober"/>
    <n v="30"/>
    <x v="2"/>
    <x v="627"/>
    <x v="627"/>
    <x v="0"/>
    <s v="United States"/>
    <s v="Virginia Beach"/>
    <s v="Virginia"/>
    <n v="23464"/>
    <x v="0"/>
    <x v="1306"/>
    <x v="1"/>
    <x v="9"/>
    <x v="1291"/>
    <n v="182.91"/>
    <n v="3"/>
    <n v="0"/>
    <n v="53.043899999999979"/>
  </r>
  <r>
    <x v="5253"/>
    <s v="US-2014-131982"/>
    <d v="2014-03-07T00:00:00"/>
    <n v="2014"/>
    <s v="Maret"/>
    <n v="7"/>
    <x v="0"/>
    <x v="472"/>
    <x v="472"/>
    <x v="2"/>
    <s v="United States"/>
    <s v="Des Moines"/>
    <s v="Washington"/>
    <n v="98198"/>
    <x v="1"/>
    <x v="1080"/>
    <x v="1"/>
    <x v="8"/>
    <x v="1070"/>
    <n v="107.64800000000001"/>
    <n v="2"/>
    <n v="0.2"/>
    <n v="33.639999999999986"/>
  </r>
  <r>
    <x v="5254"/>
    <s v="CA-2015-125185"/>
    <d v="2015-03-05T00:00:00"/>
    <n v="2015"/>
    <s v="Maret"/>
    <n v="5"/>
    <x v="0"/>
    <x v="124"/>
    <x v="124"/>
    <x v="1"/>
    <s v="United States"/>
    <s v="Bethlehem"/>
    <s v="Pennsylvania"/>
    <n v="18018"/>
    <x v="3"/>
    <x v="474"/>
    <x v="0"/>
    <x v="1"/>
    <x v="475"/>
    <n v="99.372"/>
    <n v="2"/>
    <n v="0.3"/>
    <n v="-7.0979999999999919"/>
  </r>
  <r>
    <x v="5255"/>
    <s v="CA-2015-125185"/>
    <d v="2015-03-05T00:00:00"/>
    <n v="2015"/>
    <s v="Maret"/>
    <n v="5"/>
    <x v="0"/>
    <x v="124"/>
    <x v="124"/>
    <x v="1"/>
    <s v="United States"/>
    <s v="Bethlehem"/>
    <s v="Pennsylvania"/>
    <n v="18018"/>
    <x v="3"/>
    <x v="1478"/>
    <x v="0"/>
    <x v="5"/>
    <x v="1465"/>
    <n v="33.568000000000005"/>
    <n v="2"/>
    <n v="0.2"/>
    <n v="-5.4548000000000041"/>
  </r>
  <r>
    <x v="5256"/>
    <s v="CA-2016-130078"/>
    <d v="2016-08-08T00:00:00"/>
    <n v="2016"/>
    <s v="Agustus"/>
    <n v="8"/>
    <x v="1"/>
    <x v="230"/>
    <x v="230"/>
    <x v="0"/>
    <s v="United States"/>
    <s v="Oklahoma City"/>
    <s v="Oklahoma"/>
    <n v="73120"/>
    <x v="2"/>
    <x v="1436"/>
    <x v="1"/>
    <x v="10"/>
    <x v="1424"/>
    <n v="10.56"/>
    <n v="2"/>
    <n v="0"/>
    <n v="4.7519999999999998"/>
  </r>
  <r>
    <x v="5257"/>
    <s v="US-2017-114034"/>
    <d v="2017-01-03T00:00:00"/>
    <n v="2017"/>
    <s v="Januari"/>
    <n v="3"/>
    <x v="1"/>
    <x v="111"/>
    <x v="111"/>
    <x v="0"/>
    <s v="United States"/>
    <s v="Rancho Cucamonga"/>
    <s v="California"/>
    <n v="91730"/>
    <x v="1"/>
    <x v="832"/>
    <x v="1"/>
    <x v="10"/>
    <x v="827"/>
    <n v="38.880000000000003"/>
    <n v="6"/>
    <n v="0"/>
    <n v="18.662400000000002"/>
  </r>
  <r>
    <x v="5258"/>
    <s v="US-2017-115595"/>
    <d v="2017-10-09T00:00:00"/>
    <n v="2017"/>
    <s v="Oktober"/>
    <n v="9"/>
    <x v="2"/>
    <x v="190"/>
    <x v="190"/>
    <x v="0"/>
    <s v="United States"/>
    <s v="Los Angeles"/>
    <s v="California"/>
    <n v="90032"/>
    <x v="1"/>
    <x v="728"/>
    <x v="1"/>
    <x v="10"/>
    <x v="727"/>
    <n v="35.200000000000003"/>
    <n v="5"/>
    <n v="0"/>
    <n v="16.543999999999997"/>
  </r>
  <r>
    <x v="5259"/>
    <s v="CA-2017-158722"/>
    <d v="2017-10-20T00:00:00"/>
    <n v="2017"/>
    <s v="Oktober"/>
    <n v="20"/>
    <x v="1"/>
    <x v="15"/>
    <x v="15"/>
    <x v="2"/>
    <s v="United States"/>
    <s v="Philadelphia"/>
    <s v="Pennsylvania"/>
    <n v="19120"/>
    <x v="3"/>
    <x v="640"/>
    <x v="1"/>
    <x v="10"/>
    <x v="640"/>
    <n v="45.527999999999999"/>
    <n v="3"/>
    <n v="0.2"/>
    <n v="15.934799999999997"/>
  </r>
  <r>
    <x v="5260"/>
    <s v="CA-2014-105165"/>
    <d v="2014-09-07T00:00:00"/>
    <n v="2014"/>
    <s v="September"/>
    <n v="7"/>
    <x v="2"/>
    <x v="449"/>
    <x v="449"/>
    <x v="2"/>
    <s v="United States"/>
    <s v="Houston"/>
    <s v="Texas"/>
    <n v="77036"/>
    <x v="2"/>
    <x v="1361"/>
    <x v="2"/>
    <x v="7"/>
    <x v="1347"/>
    <n v="196.77600000000001"/>
    <n v="3"/>
    <n v="0.2"/>
    <n v="14.758199999999995"/>
  </r>
  <r>
    <x v="5261"/>
    <s v="CA-2014-105165"/>
    <d v="2014-09-07T00:00:00"/>
    <n v="2014"/>
    <s v="September"/>
    <n v="7"/>
    <x v="2"/>
    <x v="449"/>
    <x v="449"/>
    <x v="2"/>
    <s v="United States"/>
    <s v="Houston"/>
    <s v="Texas"/>
    <n v="77036"/>
    <x v="2"/>
    <x v="347"/>
    <x v="1"/>
    <x v="8"/>
    <x v="347"/>
    <n v="2.9199999999999995"/>
    <n v="2"/>
    <n v="0.8"/>
    <n v="-4.8180000000000005"/>
  </r>
  <r>
    <x v="5262"/>
    <s v="CA-2014-105165"/>
    <d v="2014-09-07T00:00:00"/>
    <n v="2014"/>
    <s v="September"/>
    <n v="7"/>
    <x v="2"/>
    <x v="449"/>
    <x v="449"/>
    <x v="2"/>
    <s v="United States"/>
    <s v="Houston"/>
    <s v="Texas"/>
    <n v="77036"/>
    <x v="2"/>
    <x v="738"/>
    <x v="0"/>
    <x v="3"/>
    <x v="737"/>
    <n v="200.79500000000002"/>
    <n v="1"/>
    <n v="0.3"/>
    <n v="-22.948000000000008"/>
  </r>
  <r>
    <x v="5263"/>
    <s v="CA-2014-105165"/>
    <d v="2014-09-07T00:00:00"/>
    <n v="2014"/>
    <s v="September"/>
    <n v="7"/>
    <x v="2"/>
    <x v="449"/>
    <x v="449"/>
    <x v="2"/>
    <s v="United States"/>
    <s v="Houston"/>
    <s v="Texas"/>
    <n v="77036"/>
    <x v="2"/>
    <x v="1207"/>
    <x v="2"/>
    <x v="11"/>
    <x v="1192"/>
    <n v="46.688000000000002"/>
    <n v="4"/>
    <n v="0.2"/>
    <n v="-2.9180000000000028"/>
  </r>
  <r>
    <x v="5264"/>
    <s v="CA-2014-105165"/>
    <d v="2014-09-07T00:00:00"/>
    <n v="2014"/>
    <s v="September"/>
    <n v="7"/>
    <x v="2"/>
    <x v="449"/>
    <x v="449"/>
    <x v="2"/>
    <s v="United States"/>
    <s v="Houston"/>
    <s v="Texas"/>
    <n v="77036"/>
    <x v="2"/>
    <x v="1583"/>
    <x v="1"/>
    <x v="6"/>
    <x v="1574"/>
    <n v="21.864000000000001"/>
    <n v="3"/>
    <n v="0.2"/>
    <n v="3.5528999999999984"/>
  </r>
  <r>
    <x v="5265"/>
    <s v="CA-2017-147452"/>
    <d v="2017-09-30T00:00:00"/>
    <n v="2017"/>
    <s v="September"/>
    <n v="30"/>
    <x v="2"/>
    <x v="688"/>
    <x v="688"/>
    <x v="1"/>
    <s v="United States"/>
    <s v="Seattle"/>
    <s v="Washington"/>
    <n v="98103"/>
    <x v="1"/>
    <x v="1017"/>
    <x v="1"/>
    <x v="10"/>
    <x v="1008"/>
    <n v="11.76"/>
    <n v="2"/>
    <n v="0"/>
    <n v="5.7623999999999995"/>
  </r>
  <r>
    <x v="5266"/>
    <s v="CA-2017-147452"/>
    <d v="2017-09-30T00:00:00"/>
    <n v="2017"/>
    <s v="September"/>
    <n v="30"/>
    <x v="2"/>
    <x v="688"/>
    <x v="688"/>
    <x v="1"/>
    <s v="United States"/>
    <s v="Seattle"/>
    <s v="Washington"/>
    <n v="98103"/>
    <x v="1"/>
    <x v="1558"/>
    <x v="1"/>
    <x v="10"/>
    <x v="1547"/>
    <n v="167.94"/>
    <n v="3"/>
    <n v="0"/>
    <n v="82.290599999999998"/>
  </r>
  <r>
    <x v="5267"/>
    <s v="CA-2017-147452"/>
    <d v="2017-09-30T00:00:00"/>
    <n v="2017"/>
    <s v="September"/>
    <n v="30"/>
    <x v="2"/>
    <x v="688"/>
    <x v="688"/>
    <x v="1"/>
    <s v="United States"/>
    <s v="Seattle"/>
    <s v="Washington"/>
    <n v="98103"/>
    <x v="1"/>
    <x v="1034"/>
    <x v="1"/>
    <x v="9"/>
    <x v="1025"/>
    <n v="3.89"/>
    <n v="1"/>
    <n v="0"/>
    <n v="1.0114000000000001"/>
  </r>
  <r>
    <x v="5268"/>
    <s v="US-2017-114657"/>
    <d v="2017-11-16T00:00:00"/>
    <n v="2017"/>
    <s v="November"/>
    <n v="16"/>
    <x v="1"/>
    <x v="414"/>
    <x v="414"/>
    <x v="2"/>
    <s v="United States"/>
    <s v="Yonkers"/>
    <s v="New York"/>
    <n v="10701"/>
    <x v="3"/>
    <x v="1728"/>
    <x v="2"/>
    <x v="15"/>
    <x v="1715"/>
    <n v="52.44"/>
    <n v="4"/>
    <n v="0"/>
    <n v="24.122399999999995"/>
  </r>
  <r>
    <x v="5269"/>
    <s v="CA-2017-144484"/>
    <d v="2017-09-11T00:00:00"/>
    <n v="2017"/>
    <s v="September"/>
    <n v="11"/>
    <x v="3"/>
    <x v="90"/>
    <x v="90"/>
    <x v="0"/>
    <s v="United States"/>
    <s v="San Francisco"/>
    <s v="California"/>
    <n v="94110"/>
    <x v="1"/>
    <x v="74"/>
    <x v="0"/>
    <x v="5"/>
    <x v="74"/>
    <n v="32.36"/>
    <n v="4"/>
    <n v="0"/>
    <n v="11.6496"/>
  </r>
  <r>
    <x v="5270"/>
    <s v="CA-2017-144484"/>
    <d v="2017-09-11T00:00:00"/>
    <n v="2017"/>
    <s v="September"/>
    <n v="11"/>
    <x v="3"/>
    <x v="90"/>
    <x v="90"/>
    <x v="0"/>
    <s v="United States"/>
    <s v="San Francisco"/>
    <s v="California"/>
    <n v="94110"/>
    <x v="1"/>
    <x v="723"/>
    <x v="1"/>
    <x v="9"/>
    <x v="722"/>
    <n v="406.59999999999997"/>
    <n v="5"/>
    <n v="0"/>
    <n v="113.84799999999998"/>
  </r>
  <r>
    <x v="5271"/>
    <s v="CA-2017-125913"/>
    <d v="2017-01-16T00:00:00"/>
    <n v="2017"/>
    <s v="Januari"/>
    <n v="16"/>
    <x v="3"/>
    <x v="705"/>
    <x v="705"/>
    <x v="1"/>
    <s v="United States"/>
    <s v="Los Angeles"/>
    <s v="California"/>
    <n v="90008"/>
    <x v="1"/>
    <x v="5"/>
    <x v="0"/>
    <x v="5"/>
    <x v="5"/>
    <n v="27.92"/>
    <n v="4"/>
    <n v="0"/>
    <n v="8.0967999999999982"/>
  </r>
  <r>
    <x v="5272"/>
    <s v="CA-2017-125913"/>
    <d v="2017-01-16T00:00:00"/>
    <n v="2017"/>
    <s v="Januari"/>
    <n v="16"/>
    <x v="3"/>
    <x v="705"/>
    <x v="705"/>
    <x v="1"/>
    <s v="United States"/>
    <s v="Los Angeles"/>
    <s v="California"/>
    <n v="90008"/>
    <x v="1"/>
    <x v="719"/>
    <x v="0"/>
    <x v="3"/>
    <x v="718"/>
    <n v="399.67200000000003"/>
    <n v="7"/>
    <n v="0.2"/>
    <n v="-14.987700000000061"/>
  </r>
  <r>
    <x v="5273"/>
    <s v="US-2016-158309"/>
    <d v="2016-11-26T00:00:00"/>
    <n v="2016"/>
    <s v="November"/>
    <n v="26"/>
    <x v="2"/>
    <x v="50"/>
    <x v="50"/>
    <x v="2"/>
    <s v="United States"/>
    <s v="Miami"/>
    <s v="Florida"/>
    <n v="33142"/>
    <x v="0"/>
    <x v="744"/>
    <x v="1"/>
    <x v="8"/>
    <x v="742"/>
    <n v="3.7440000000000007"/>
    <n v="4"/>
    <n v="0.7"/>
    <n v="-2.6207999999999991"/>
  </r>
  <r>
    <x v="5274"/>
    <s v="CA-2015-162887"/>
    <d v="2015-11-07T00:00:00"/>
    <n v="2015"/>
    <s v="November"/>
    <n v="7"/>
    <x v="0"/>
    <x v="647"/>
    <x v="647"/>
    <x v="0"/>
    <s v="United States"/>
    <s v="Burlington"/>
    <s v="Vermont"/>
    <s v="05408"/>
    <x v="3"/>
    <x v="467"/>
    <x v="0"/>
    <x v="1"/>
    <x v="468"/>
    <n v="715.2"/>
    <n v="3"/>
    <n v="0"/>
    <n v="178.79999999999998"/>
  </r>
  <r>
    <x v="5275"/>
    <s v="CA-2017-147333"/>
    <d v="2017-12-14T00:00:00"/>
    <n v="2017"/>
    <s v="Desember"/>
    <n v="14"/>
    <x v="1"/>
    <x v="126"/>
    <x v="126"/>
    <x v="1"/>
    <s v="United States"/>
    <s v="Fayetteville"/>
    <s v="Arkansas"/>
    <n v="72701"/>
    <x v="0"/>
    <x v="240"/>
    <x v="2"/>
    <x v="11"/>
    <x v="241"/>
    <n v="159.80000000000001"/>
    <n v="4"/>
    <n v="0"/>
    <n v="70.312000000000012"/>
  </r>
  <r>
    <x v="5276"/>
    <s v="CA-2017-147333"/>
    <d v="2017-12-14T00:00:00"/>
    <n v="2017"/>
    <s v="Desember"/>
    <n v="14"/>
    <x v="1"/>
    <x v="126"/>
    <x v="126"/>
    <x v="1"/>
    <s v="United States"/>
    <s v="Fayetteville"/>
    <s v="Arkansas"/>
    <n v="72701"/>
    <x v="0"/>
    <x v="1044"/>
    <x v="2"/>
    <x v="11"/>
    <x v="1033"/>
    <n v="44.75"/>
    <n v="5"/>
    <n v="0"/>
    <n v="8.5024999999999942"/>
  </r>
  <r>
    <x v="5277"/>
    <s v="CA-2014-113859"/>
    <d v="2014-09-13T00:00:00"/>
    <n v="2014"/>
    <s v="September"/>
    <n v="13"/>
    <x v="1"/>
    <x v="604"/>
    <x v="604"/>
    <x v="2"/>
    <s v="United States"/>
    <s v="Odessa"/>
    <s v="Texas"/>
    <n v="79762"/>
    <x v="2"/>
    <x v="167"/>
    <x v="0"/>
    <x v="1"/>
    <x v="168"/>
    <n v="340.11599999999999"/>
    <n v="6"/>
    <n v="0.3"/>
    <n v="-9.717599999999976"/>
  </r>
  <r>
    <x v="5278"/>
    <s v="CA-2014-159681"/>
    <d v="2014-12-07T00:00:00"/>
    <n v="2014"/>
    <s v="Desember"/>
    <n v="7"/>
    <x v="1"/>
    <x v="138"/>
    <x v="138"/>
    <x v="0"/>
    <s v="United States"/>
    <s v="Virginia Beach"/>
    <s v="Virginia"/>
    <n v="23464"/>
    <x v="0"/>
    <x v="954"/>
    <x v="1"/>
    <x v="10"/>
    <x v="947"/>
    <n v="105.52"/>
    <n v="4"/>
    <n v="0"/>
    <n v="48.539199999999994"/>
  </r>
  <r>
    <x v="5279"/>
    <s v="US-2017-104094"/>
    <d v="2017-09-07T00:00:00"/>
    <n v="2017"/>
    <s v="September"/>
    <n v="7"/>
    <x v="1"/>
    <x v="165"/>
    <x v="165"/>
    <x v="0"/>
    <s v="United States"/>
    <s v="Milwaukee"/>
    <s v="Wisconsin"/>
    <n v="53209"/>
    <x v="2"/>
    <x v="1556"/>
    <x v="2"/>
    <x v="11"/>
    <x v="1545"/>
    <n v="13.48"/>
    <n v="1"/>
    <n v="0"/>
    <n v="1.8872"/>
  </r>
  <r>
    <x v="5280"/>
    <s v="CA-2017-152709"/>
    <d v="2017-10-07T00:00:00"/>
    <n v="2017"/>
    <s v="Oktober"/>
    <n v="7"/>
    <x v="1"/>
    <x v="203"/>
    <x v="203"/>
    <x v="0"/>
    <s v="United States"/>
    <s v="Detroit"/>
    <s v="Michigan"/>
    <n v="48234"/>
    <x v="2"/>
    <x v="1354"/>
    <x v="1"/>
    <x v="4"/>
    <x v="1340"/>
    <n v="85.52"/>
    <n v="2"/>
    <n v="0"/>
    <n v="22.235199999999999"/>
  </r>
  <r>
    <x v="5281"/>
    <s v="CA-2015-105158"/>
    <d v="2015-09-05T00:00:00"/>
    <n v="2015"/>
    <s v="September"/>
    <n v="5"/>
    <x v="1"/>
    <x v="133"/>
    <x v="133"/>
    <x v="1"/>
    <s v="United States"/>
    <s v="Rochester"/>
    <s v="Minnesota"/>
    <n v="55901"/>
    <x v="2"/>
    <x v="50"/>
    <x v="0"/>
    <x v="5"/>
    <x v="50"/>
    <n v="6.16"/>
    <n v="2"/>
    <n v="0"/>
    <n v="2.9567999999999999"/>
  </r>
  <r>
    <x v="5282"/>
    <s v="CA-2015-105158"/>
    <d v="2015-09-05T00:00:00"/>
    <n v="2015"/>
    <s v="September"/>
    <n v="5"/>
    <x v="1"/>
    <x v="133"/>
    <x v="133"/>
    <x v="1"/>
    <s v="United States"/>
    <s v="Rochester"/>
    <s v="Minnesota"/>
    <n v="55901"/>
    <x v="2"/>
    <x v="314"/>
    <x v="1"/>
    <x v="10"/>
    <x v="314"/>
    <n v="36.839999999999996"/>
    <n v="3"/>
    <n v="0"/>
    <n v="17.314799999999998"/>
  </r>
  <r>
    <x v="5283"/>
    <s v="CA-2014-133424"/>
    <d v="2014-03-30T00:00:00"/>
    <n v="2014"/>
    <s v="Maret"/>
    <n v="30"/>
    <x v="1"/>
    <x v="114"/>
    <x v="114"/>
    <x v="1"/>
    <s v="United States"/>
    <s v="Seattle"/>
    <s v="Washington"/>
    <n v="98105"/>
    <x v="1"/>
    <x v="1505"/>
    <x v="1"/>
    <x v="4"/>
    <x v="1492"/>
    <n v="15.84"/>
    <n v="3"/>
    <n v="0"/>
    <n v="0"/>
  </r>
  <r>
    <x v="5284"/>
    <s v="CA-2014-133424"/>
    <d v="2014-03-30T00:00:00"/>
    <n v="2014"/>
    <s v="Maret"/>
    <n v="30"/>
    <x v="1"/>
    <x v="114"/>
    <x v="114"/>
    <x v="1"/>
    <s v="United States"/>
    <s v="Seattle"/>
    <s v="Washington"/>
    <n v="98105"/>
    <x v="1"/>
    <x v="579"/>
    <x v="1"/>
    <x v="2"/>
    <x v="579"/>
    <n v="44.400000000000006"/>
    <n v="3"/>
    <n v="0"/>
    <n v="22.200000000000003"/>
  </r>
  <r>
    <x v="5285"/>
    <s v="CA-2017-105991"/>
    <d v="2017-05-05T00:00:00"/>
    <n v="2017"/>
    <s v="Mei"/>
    <n v="5"/>
    <x v="2"/>
    <x v="293"/>
    <x v="293"/>
    <x v="0"/>
    <s v="United States"/>
    <s v="Louisville"/>
    <s v="Colorado"/>
    <n v="80027"/>
    <x v="1"/>
    <x v="111"/>
    <x v="1"/>
    <x v="12"/>
    <x v="111"/>
    <n v="21.240000000000002"/>
    <n v="9"/>
    <n v="0.2"/>
    <n v="7.4339999999999993"/>
  </r>
  <r>
    <x v="5286"/>
    <s v="CA-2017-105991"/>
    <d v="2017-05-05T00:00:00"/>
    <n v="2017"/>
    <s v="Mei"/>
    <n v="5"/>
    <x v="2"/>
    <x v="293"/>
    <x v="293"/>
    <x v="0"/>
    <s v="United States"/>
    <s v="Louisville"/>
    <s v="Colorado"/>
    <n v="80027"/>
    <x v="1"/>
    <x v="122"/>
    <x v="1"/>
    <x v="8"/>
    <x v="122"/>
    <n v="9.5520000000000014"/>
    <n v="8"/>
    <n v="0.7"/>
    <n v="-7.3231999999999999"/>
  </r>
  <r>
    <x v="5287"/>
    <s v="CA-2017-105991"/>
    <d v="2017-05-05T00:00:00"/>
    <n v="2017"/>
    <s v="Mei"/>
    <n v="5"/>
    <x v="2"/>
    <x v="293"/>
    <x v="293"/>
    <x v="0"/>
    <s v="United States"/>
    <s v="Louisville"/>
    <s v="Colorado"/>
    <n v="80027"/>
    <x v="1"/>
    <x v="899"/>
    <x v="0"/>
    <x v="0"/>
    <x v="892"/>
    <n v="89.991000000000014"/>
    <n v="3"/>
    <n v="0.7"/>
    <n v="-152.9847"/>
  </r>
  <r>
    <x v="5288"/>
    <s v="US-2017-136784"/>
    <d v="2017-04-30T00:00:00"/>
    <n v="2017"/>
    <s v="April"/>
    <n v="30"/>
    <x v="1"/>
    <x v="57"/>
    <x v="57"/>
    <x v="2"/>
    <s v="United States"/>
    <s v="San Francisco"/>
    <s v="California"/>
    <n v="94122"/>
    <x v="1"/>
    <x v="1127"/>
    <x v="1"/>
    <x v="10"/>
    <x v="1115"/>
    <n v="163.96"/>
    <n v="4"/>
    <n v="0"/>
    <n v="80.340400000000002"/>
  </r>
  <r>
    <x v="5289"/>
    <s v="CA-2014-146283"/>
    <d v="2014-09-08T00:00:00"/>
    <n v="2014"/>
    <s v="September"/>
    <n v="8"/>
    <x v="1"/>
    <x v="446"/>
    <x v="446"/>
    <x v="0"/>
    <s v="United States"/>
    <s v="Houston"/>
    <s v="Texas"/>
    <n v="77036"/>
    <x v="2"/>
    <x v="862"/>
    <x v="1"/>
    <x v="10"/>
    <x v="856"/>
    <n v="17.904"/>
    <n v="2"/>
    <n v="0.2"/>
    <n v="6.2664"/>
  </r>
  <r>
    <x v="5290"/>
    <s v="CA-2014-146283"/>
    <d v="2014-09-08T00:00:00"/>
    <n v="2014"/>
    <s v="September"/>
    <n v="8"/>
    <x v="1"/>
    <x v="446"/>
    <x v="446"/>
    <x v="0"/>
    <s v="United States"/>
    <s v="Houston"/>
    <s v="Texas"/>
    <n v="77036"/>
    <x v="2"/>
    <x v="157"/>
    <x v="0"/>
    <x v="1"/>
    <x v="158"/>
    <n v="966.69999999999982"/>
    <n v="5"/>
    <n v="0.3"/>
    <n v="-13.810000000000116"/>
  </r>
  <r>
    <x v="5291"/>
    <s v="CA-2014-146283"/>
    <d v="2014-09-08T00:00:00"/>
    <n v="2014"/>
    <s v="September"/>
    <n v="8"/>
    <x v="1"/>
    <x v="446"/>
    <x v="446"/>
    <x v="0"/>
    <s v="United States"/>
    <s v="Houston"/>
    <s v="Texas"/>
    <n v="77036"/>
    <x v="2"/>
    <x v="67"/>
    <x v="1"/>
    <x v="10"/>
    <x v="67"/>
    <n v="182.11199999999999"/>
    <n v="6"/>
    <n v="0.2"/>
    <n v="61.46279999999998"/>
  </r>
  <r>
    <x v="5292"/>
    <s v="CA-2017-151218"/>
    <d v="2017-06-20T00:00:00"/>
    <n v="2017"/>
    <s v="Juni"/>
    <n v="20"/>
    <x v="2"/>
    <x v="307"/>
    <x v="307"/>
    <x v="0"/>
    <s v="United States"/>
    <s v="Miami"/>
    <s v="Florida"/>
    <n v="33180"/>
    <x v="0"/>
    <x v="1427"/>
    <x v="1"/>
    <x v="4"/>
    <x v="1415"/>
    <n v="4.4640000000000004"/>
    <n v="1"/>
    <n v="0.2"/>
    <n v="0.33479999999999999"/>
  </r>
  <r>
    <x v="5293"/>
    <s v="CA-2015-111073"/>
    <d v="2015-12-26T00:00:00"/>
    <n v="2015"/>
    <s v="Desember"/>
    <n v="26"/>
    <x v="1"/>
    <x v="498"/>
    <x v="498"/>
    <x v="0"/>
    <s v="United States"/>
    <s v="Medina"/>
    <s v="Ohio"/>
    <n v="44256"/>
    <x v="3"/>
    <x v="838"/>
    <x v="0"/>
    <x v="3"/>
    <x v="832"/>
    <n v="51.588000000000001"/>
    <n v="1"/>
    <n v="0.4"/>
    <n v="-15.476400000000005"/>
  </r>
  <r>
    <x v="5294"/>
    <s v="CA-2017-144883"/>
    <d v="2017-08-15T00:00:00"/>
    <n v="2017"/>
    <s v="Agustus"/>
    <n v="15"/>
    <x v="1"/>
    <x v="635"/>
    <x v="635"/>
    <x v="1"/>
    <s v="United States"/>
    <s v="Roseville"/>
    <s v="Minnesota"/>
    <n v="55113"/>
    <x v="2"/>
    <x v="1729"/>
    <x v="1"/>
    <x v="2"/>
    <x v="1716"/>
    <n v="50.4"/>
    <n v="8"/>
    <n v="0"/>
    <n v="23.183999999999997"/>
  </r>
  <r>
    <x v="5295"/>
    <s v="CA-2017-142174"/>
    <d v="2017-03-04T00:00:00"/>
    <n v="2017"/>
    <s v="Maret"/>
    <n v="4"/>
    <x v="1"/>
    <x v="24"/>
    <x v="24"/>
    <x v="0"/>
    <s v="United States"/>
    <s v="Houston"/>
    <s v="Texas"/>
    <n v="77041"/>
    <x v="2"/>
    <x v="964"/>
    <x v="1"/>
    <x v="10"/>
    <x v="957"/>
    <n v="89.567999999999998"/>
    <n v="2"/>
    <n v="0.2"/>
    <n v="32.468400000000003"/>
  </r>
  <r>
    <x v="5296"/>
    <s v="CA-2017-108791"/>
    <d v="2017-07-27T00:00:00"/>
    <n v="2017"/>
    <s v="Juli"/>
    <n v="27"/>
    <x v="1"/>
    <x v="746"/>
    <x v="746"/>
    <x v="0"/>
    <s v="United States"/>
    <s v="Yonkers"/>
    <s v="New York"/>
    <n v="10701"/>
    <x v="3"/>
    <x v="943"/>
    <x v="0"/>
    <x v="5"/>
    <x v="936"/>
    <n v="14.89"/>
    <n v="1"/>
    <n v="0"/>
    <n v="4.0203000000000007"/>
  </r>
  <r>
    <x v="5297"/>
    <s v="CA-2017-108791"/>
    <d v="2017-07-27T00:00:00"/>
    <n v="2017"/>
    <s v="Juli"/>
    <n v="27"/>
    <x v="1"/>
    <x v="746"/>
    <x v="746"/>
    <x v="0"/>
    <s v="United States"/>
    <s v="Yonkers"/>
    <s v="New York"/>
    <n v="10701"/>
    <x v="3"/>
    <x v="704"/>
    <x v="2"/>
    <x v="7"/>
    <x v="704"/>
    <n v="543.91999999999996"/>
    <n v="8"/>
    <n v="0"/>
    <n v="135.98000000000002"/>
  </r>
  <r>
    <x v="5298"/>
    <s v="CA-2016-106656"/>
    <d v="2016-09-23T00:00:00"/>
    <n v="2016"/>
    <s v="September"/>
    <n v="23"/>
    <x v="2"/>
    <x v="1"/>
    <x v="1"/>
    <x v="1"/>
    <s v="United States"/>
    <s v="San Diego"/>
    <s v="California"/>
    <n v="92037"/>
    <x v="1"/>
    <x v="29"/>
    <x v="1"/>
    <x v="12"/>
    <x v="29"/>
    <n v="4.08"/>
    <n v="2"/>
    <n v="0"/>
    <n v="1.9175999999999997"/>
  </r>
  <r>
    <x v="5299"/>
    <s v="CA-2016-106656"/>
    <d v="2016-09-23T00:00:00"/>
    <n v="2016"/>
    <s v="September"/>
    <n v="23"/>
    <x v="2"/>
    <x v="1"/>
    <x v="1"/>
    <x v="1"/>
    <s v="United States"/>
    <s v="San Diego"/>
    <s v="California"/>
    <n v="92037"/>
    <x v="1"/>
    <x v="165"/>
    <x v="1"/>
    <x v="2"/>
    <x v="166"/>
    <n v="18.899999999999999"/>
    <n v="3"/>
    <n v="0"/>
    <n v="8.6939999999999991"/>
  </r>
  <r>
    <x v="5300"/>
    <s v="CA-2016-113831"/>
    <d v="2016-05-30T00:00:00"/>
    <n v="2016"/>
    <s v="Mei"/>
    <n v="30"/>
    <x v="1"/>
    <x v="706"/>
    <x v="706"/>
    <x v="1"/>
    <s v="United States"/>
    <s v="Springfield"/>
    <s v="Virginia"/>
    <n v="22153"/>
    <x v="0"/>
    <x v="1337"/>
    <x v="0"/>
    <x v="3"/>
    <x v="1322"/>
    <n v="2275.5"/>
    <n v="10"/>
    <n v="0"/>
    <n v="386.83499999999981"/>
  </r>
  <r>
    <x v="5301"/>
    <s v="CA-2016-113831"/>
    <d v="2016-05-30T00:00:00"/>
    <n v="2016"/>
    <s v="Mei"/>
    <n v="30"/>
    <x v="1"/>
    <x v="706"/>
    <x v="706"/>
    <x v="1"/>
    <s v="United States"/>
    <s v="Springfield"/>
    <s v="Virginia"/>
    <n v="22153"/>
    <x v="0"/>
    <x v="764"/>
    <x v="2"/>
    <x v="11"/>
    <x v="763"/>
    <n v="1979.6999999999998"/>
    <n v="6"/>
    <n v="0"/>
    <n v="653.30099999999982"/>
  </r>
  <r>
    <x v="5302"/>
    <s v="CA-2016-113831"/>
    <d v="2016-05-30T00:00:00"/>
    <n v="2016"/>
    <s v="Mei"/>
    <n v="30"/>
    <x v="1"/>
    <x v="706"/>
    <x v="706"/>
    <x v="1"/>
    <s v="United States"/>
    <s v="Springfield"/>
    <s v="Virginia"/>
    <n v="22153"/>
    <x v="0"/>
    <x v="488"/>
    <x v="1"/>
    <x v="2"/>
    <x v="488"/>
    <n v="62.099999999999994"/>
    <n v="6"/>
    <n v="0"/>
    <n v="29.808"/>
  </r>
  <r>
    <x v="5303"/>
    <s v="US-2014-139500"/>
    <d v="2014-11-16T00:00:00"/>
    <n v="2014"/>
    <s v="November"/>
    <n v="16"/>
    <x v="1"/>
    <x v="269"/>
    <x v="269"/>
    <x v="0"/>
    <s v="United States"/>
    <s v="Decatur"/>
    <s v="Illinois"/>
    <n v="62521"/>
    <x v="2"/>
    <x v="1391"/>
    <x v="0"/>
    <x v="1"/>
    <x v="1377"/>
    <n v="37.295999999999999"/>
    <n v="2"/>
    <n v="0.3"/>
    <n v="-1.0656000000000017"/>
  </r>
  <r>
    <x v="5304"/>
    <s v="US-2014-166310"/>
    <d v="2014-09-21T00:00:00"/>
    <n v="2014"/>
    <s v="September"/>
    <n v="21"/>
    <x v="2"/>
    <x v="185"/>
    <x v="185"/>
    <x v="2"/>
    <s v="United States"/>
    <s v="Garland"/>
    <s v="Texas"/>
    <n v="75043"/>
    <x v="2"/>
    <x v="1445"/>
    <x v="0"/>
    <x v="5"/>
    <x v="1432"/>
    <n v="8.5440000000000005"/>
    <n v="2"/>
    <n v="0.6"/>
    <n v="-7.4759999999999991"/>
  </r>
  <r>
    <x v="5305"/>
    <s v="US-2016-168410"/>
    <d v="2016-02-21T00:00:00"/>
    <n v="2016"/>
    <s v="Februari"/>
    <n v="21"/>
    <x v="1"/>
    <x v="296"/>
    <x v="296"/>
    <x v="1"/>
    <s v="United States"/>
    <s v="Oceanside"/>
    <s v="New York"/>
    <n v="11572"/>
    <x v="3"/>
    <x v="93"/>
    <x v="0"/>
    <x v="5"/>
    <x v="93"/>
    <n v="68.949999999999989"/>
    <n v="5"/>
    <n v="0"/>
    <n v="28.959000000000003"/>
  </r>
  <r>
    <x v="5306"/>
    <s v="US-2016-168410"/>
    <d v="2016-02-21T00:00:00"/>
    <n v="2016"/>
    <s v="Februari"/>
    <n v="21"/>
    <x v="1"/>
    <x v="296"/>
    <x v="296"/>
    <x v="1"/>
    <s v="United States"/>
    <s v="Oceanside"/>
    <s v="New York"/>
    <n v="11572"/>
    <x v="3"/>
    <x v="595"/>
    <x v="1"/>
    <x v="4"/>
    <x v="595"/>
    <n v="296.37"/>
    <n v="3"/>
    <n v="0"/>
    <n v="80.019899999999993"/>
  </r>
  <r>
    <x v="5307"/>
    <s v="US-2016-168410"/>
    <d v="2016-02-21T00:00:00"/>
    <n v="2016"/>
    <s v="Februari"/>
    <n v="21"/>
    <x v="1"/>
    <x v="296"/>
    <x v="296"/>
    <x v="1"/>
    <s v="United States"/>
    <s v="Oceanside"/>
    <s v="New York"/>
    <n v="11572"/>
    <x v="3"/>
    <x v="1730"/>
    <x v="2"/>
    <x v="7"/>
    <x v="1717"/>
    <n v="39.979999999999997"/>
    <n v="2"/>
    <n v="0"/>
    <n v="1.9989999999999952"/>
  </r>
  <r>
    <x v="5308"/>
    <s v="CA-2017-131254"/>
    <d v="2017-11-19T00:00:00"/>
    <n v="2017"/>
    <s v="November"/>
    <n v="19"/>
    <x v="2"/>
    <x v="720"/>
    <x v="720"/>
    <x v="0"/>
    <s v="United States"/>
    <s v="Houston"/>
    <s v="Texas"/>
    <n v="77095"/>
    <x v="2"/>
    <x v="1209"/>
    <x v="0"/>
    <x v="1"/>
    <x v="1194"/>
    <n v="191.05799999999999"/>
    <n v="3"/>
    <n v="0.3"/>
    <n v="-46.399800000000013"/>
  </r>
  <r>
    <x v="5309"/>
    <s v="CA-2017-131254"/>
    <d v="2017-11-19T00:00:00"/>
    <n v="2017"/>
    <s v="November"/>
    <n v="19"/>
    <x v="2"/>
    <x v="720"/>
    <x v="720"/>
    <x v="0"/>
    <s v="United States"/>
    <s v="Houston"/>
    <s v="Texas"/>
    <n v="77095"/>
    <x v="2"/>
    <x v="1731"/>
    <x v="1"/>
    <x v="6"/>
    <x v="1718"/>
    <n v="13.040000000000001"/>
    <n v="5"/>
    <n v="0.2"/>
    <n v="3.9120000000000004"/>
  </r>
  <r>
    <x v="5310"/>
    <s v="CA-2017-131254"/>
    <d v="2017-11-19T00:00:00"/>
    <n v="2017"/>
    <s v="November"/>
    <n v="19"/>
    <x v="2"/>
    <x v="720"/>
    <x v="720"/>
    <x v="0"/>
    <s v="United States"/>
    <s v="Houston"/>
    <s v="Texas"/>
    <n v="77095"/>
    <x v="2"/>
    <x v="450"/>
    <x v="1"/>
    <x v="8"/>
    <x v="451"/>
    <n v="1525.1879999999996"/>
    <n v="6"/>
    <n v="0.8"/>
    <n v="-2287.7820000000002"/>
  </r>
  <r>
    <x v="5311"/>
    <s v="CA-2016-123414"/>
    <d v="2016-08-21T00:00:00"/>
    <n v="2016"/>
    <s v="Agustus"/>
    <n v="21"/>
    <x v="1"/>
    <x v="711"/>
    <x v="711"/>
    <x v="2"/>
    <s v="United States"/>
    <s v="Greenville"/>
    <s v="North Carolina"/>
    <n v="27834"/>
    <x v="0"/>
    <x v="1363"/>
    <x v="1"/>
    <x v="2"/>
    <x v="1349"/>
    <n v="9.2159999999999993"/>
    <n v="4"/>
    <n v="0.2"/>
    <n v="3.3408000000000002"/>
  </r>
  <r>
    <x v="5312"/>
    <s v="CA-2016-123414"/>
    <d v="2016-08-21T00:00:00"/>
    <n v="2016"/>
    <s v="Agustus"/>
    <n v="21"/>
    <x v="1"/>
    <x v="711"/>
    <x v="711"/>
    <x v="2"/>
    <s v="United States"/>
    <s v="Greenville"/>
    <s v="North Carolina"/>
    <n v="27834"/>
    <x v="0"/>
    <x v="354"/>
    <x v="1"/>
    <x v="14"/>
    <x v="354"/>
    <n v="28.048000000000002"/>
    <n v="2"/>
    <n v="0.2"/>
    <n v="3.5059999999999967"/>
  </r>
  <r>
    <x v="5313"/>
    <s v="CA-2017-137876"/>
    <d v="2017-04-30T00:00:00"/>
    <n v="2017"/>
    <s v="April"/>
    <n v="30"/>
    <x v="1"/>
    <x v="137"/>
    <x v="137"/>
    <x v="1"/>
    <s v="United States"/>
    <s v="San Francisco"/>
    <s v="California"/>
    <n v="94110"/>
    <x v="1"/>
    <x v="596"/>
    <x v="0"/>
    <x v="5"/>
    <x v="596"/>
    <n v="64.959999999999994"/>
    <n v="2"/>
    <n v="0"/>
    <n v="21.436799999999998"/>
  </r>
  <r>
    <x v="5314"/>
    <s v="CA-2017-137876"/>
    <d v="2017-04-30T00:00:00"/>
    <n v="2017"/>
    <s v="April"/>
    <n v="30"/>
    <x v="1"/>
    <x v="137"/>
    <x v="137"/>
    <x v="1"/>
    <s v="United States"/>
    <s v="San Francisco"/>
    <s v="California"/>
    <n v="94110"/>
    <x v="1"/>
    <x v="588"/>
    <x v="1"/>
    <x v="12"/>
    <x v="588"/>
    <n v="30.56"/>
    <n v="4"/>
    <n v="0"/>
    <n v="14.974399999999999"/>
  </r>
  <r>
    <x v="5315"/>
    <s v="CA-2016-154060"/>
    <d v="2016-05-02T00:00:00"/>
    <n v="2016"/>
    <s v="Mei"/>
    <n v="2"/>
    <x v="1"/>
    <x v="297"/>
    <x v="297"/>
    <x v="0"/>
    <s v="United States"/>
    <s v="Greensboro"/>
    <s v="North Carolina"/>
    <n v="27405"/>
    <x v="0"/>
    <x v="792"/>
    <x v="0"/>
    <x v="1"/>
    <x v="790"/>
    <n v="187.05600000000001"/>
    <n v="9"/>
    <n v="0.2"/>
    <n v="11.69100000000001"/>
  </r>
  <r>
    <x v="5316"/>
    <s v="US-2017-162558"/>
    <d v="2017-10-02T00:00:00"/>
    <n v="2017"/>
    <s v="Oktober"/>
    <n v="2"/>
    <x v="2"/>
    <x v="656"/>
    <x v="656"/>
    <x v="2"/>
    <s v="United States"/>
    <s v="Knoxville"/>
    <s v="Tennessee"/>
    <n v="37918"/>
    <x v="0"/>
    <x v="1256"/>
    <x v="0"/>
    <x v="5"/>
    <x v="1240"/>
    <n v="11.808"/>
    <n v="2"/>
    <n v="0.2"/>
    <n v="1.3283999999999985"/>
  </r>
  <r>
    <x v="5317"/>
    <s v="US-2017-162558"/>
    <d v="2017-10-02T00:00:00"/>
    <n v="2017"/>
    <s v="Oktober"/>
    <n v="2"/>
    <x v="2"/>
    <x v="656"/>
    <x v="656"/>
    <x v="2"/>
    <s v="United States"/>
    <s v="Knoxville"/>
    <s v="Tennessee"/>
    <n v="37918"/>
    <x v="0"/>
    <x v="441"/>
    <x v="0"/>
    <x v="5"/>
    <x v="1719"/>
    <n v="9.6560000000000006"/>
    <n v="1"/>
    <n v="0.2"/>
    <n v="1.5691000000000002"/>
  </r>
  <r>
    <x v="5318"/>
    <s v="US-2017-162558"/>
    <d v="2017-10-02T00:00:00"/>
    <n v="2017"/>
    <s v="Oktober"/>
    <n v="2"/>
    <x v="2"/>
    <x v="656"/>
    <x v="656"/>
    <x v="2"/>
    <s v="United States"/>
    <s v="Knoxville"/>
    <s v="Tennessee"/>
    <n v="37918"/>
    <x v="0"/>
    <x v="860"/>
    <x v="1"/>
    <x v="10"/>
    <x v="854"/>
    <n v="20.736000000000004"/>
    <n v="4"/>
    <n v="0.2"/>
    <n v="7.2576000000000001"/>
  </r>
  <r>
    <x v="5319"/>
    <s v="US-2017-162558"/>
    <d v="2017-10-02T00:00:00"/>
    <n v="2017"/>
    <s v="Oktober"/>
    <n v="2"/>
    <x v="2"/>
    <x v="656"/>
    <x v="656"/>
    <x v="2"/>
    <s v="United States"/>
    <s v="Knoxville"/>
    <s v="Tennessee"/>
    <n v="37918"/>
    <x v="0"/>
    <x v="999"/>
    <x v="1"/>
    <x v="8"/>
    <x v="991"/>
    <n v="27.360000000000003"/>
    <n v="3"/>
    <n v="0.7"/>
    <n v="-21.887999999999991"/>
  </r>
  <r>
    <x v="5320"/>
    <s v="US-2017-162558"/>
    <d v="2017-10-02T00:00:00"/>
    <n v="2017"/>
    <s v="Oktober"/>
    <n v="2"/>
    <x v="2"/>
    <x v="656"/>
    <x v="656"/>
    <x v="2"/>
    <s v="United States"/>
    <s v="Knoxville"/>
    <s v="Tennessee"/>
    <n v="37918"/>
    <x v="0"/>
    <x v="594"/>
    <x v="0"/>
    <x v="3"/>
    <x v="594"/>
    <n v="2314.116"/>
    <n v="7"/>
    <n v="0.4"/>
    <n v="-1002.7836000000001"/>
  </r>
  <r>
    <x v="5321"/>
    <s v="US-2017-162558"/>
    <d v="2017-10-02T00:00:00"/>
    <n v="2017"/>
    <s v="Oktober"/>
    <n v="2"/>
    <x v="2"/>
    <x v="656"/>
    <x v="656"/>
    <x v="2"/>
    <s v="United States"/>
    <s v="Knoxville"/>
    <s v="Tennessee"/>
    <n v="37918"/>
    <x v="0"/>
    <x v="697"/>
    <x v="1"/>
    <x v="8"/>
    <x v="697"/>
    <n v="34.236000000000004"/>
    <n v="4"/>
    <n v="0.7"/>
    <n v="-26.247599999999998"/>
  </r>
  <r>
    <x v="5322"/>
    <s v="US-2017-162558"/>
    <d v="2017-10-02T00:00:00"/>
    <n v="2017"/>
    <s v="Oktober"/>
    <n v="2"/>
    <x v="2"/>
    <x v="656"/>
    <x v="656"/>
    <x v="2"/>
    <s v="United States"/>
    <s v="Knoxville"/>
    <s v="Tennessee"/>
    <n v="37918"/>
    <x v="0"/>
    <x v="893"/>
    <x v="0"/>
    <x v="5"/>
    <x v="886"/>
    <n v="19.760000000000002"/>
    <n v="2"/>
    <n v="0.2"/>
    <n v="5.9279999999999999"/>
  </r>
  <r>
    <x v="5323"/>
    <s v="CA-2017-134439"/>
    <d v="2017-09-18T00:00:00"/>
    <n v="2017"/>
    <s v="September"/>
    <n v="18"/>
    <x v="0"/>
    <x v="612"/>
    <x v="612"/>
    <x v="0"/>
    <s v="United States"/>
    <s v="Grand Island"/>
    <s v="Nebraska"/>
    <n v="68801"/>
    <x v="2"/>
    <x v="226"/>
    <x v="1"/>
    <x v="10"/>
    <x v="227"/>
    <n v="15.96"/>
    <n v="2"/>
    <n v="0"/>
    <n v="7.98"/>
  </r>
  <r>
    <x v="5324"/>
    <s v="CA-2015-119508"/>
    <d v="2015-12-04T00:00:00"/>
    <n v="2015"/>
    <s v="Desember"/>
    <n v="4"/>
    <x v="1"/>
    <x v="356"/>
    <x v="356"/>
    <x v="0"/>
    <s v="United States"/>
    <s v="Lakewood"/>
    <s v="California"/>
    <n v="90712"/>
    <x v="1"/>
    <x v="1173"/>
    <x v="1"/>
    <x v="6"/>
    <x v="1159"/>
    <n v="16.899999999999999"/>
    <n v="5"/>
    <n v="0"/>
    <n v="6.2530000000000001"/>
  </r>
  <r>
    <x v="5325"/>
    <s v="CA-2015-119508"/>
    <d v="2015-12-04T00:00:00"/>
    <n v="2015"/>
    <s v="Desember"/>
    <n v="4"/>
    <x v="1"/>
    <x v="356"/>
    <x v="356"/>
    <x v="0"/>
    <s v="United States"/>
    <s v="Lakewood"/>
    <s v="California"/>
    <n v="90712"/>
    <x v="1"/>
    <x v="1006"/>
    <x v="0"/>
    <x v="5"/>
    <x v="998"/>
    <n v="25.08"/>
    <n v="6"/>
    <n v="0"/>
    <n v="9.0288000000000004"/>
  </r>
  <r>
    <x v="5326"/>
    <s v="CA-2015-152681"/>
    <d v="2015-01-17T00:00:00"/>
    <n v="2015"/>
    <s v="Januari"/>
    <n v="17"/>
    <x v="1"/>
    <x v="609"/>
    <x v="609"/>
    <x v="1"/>
    <s v="United States"/>
    <s v="Lawrence"/>
    <s v="Massachusetts"/>
    <n v="1841"/>
    <x v="3"/>
    <x v="1412"/>
    <x v="1"/>
    <x v="6"/>
    <x v="1399"/>
    <n v="6.68"/>
    <n v="2"/>
    <n v="0"/>
    <n v="2.0039999999999996"/>
  </r>
  <r>
    <x v="5327"/>
    <s v="CA-2014-130813"/>
    <d v="2014-01-06T00:00:00"/>
    <n v="2014"/>
    <s v="Januari"/>
    <n v="6"/>
    <x v="0"/>
    <x v="721"/>
    <x v="721"/>
    <x v="0"/>
    <s v="United States"/>
    <s v="Los Angeles"/>
    <s v="California"/>
    <n v="90049"/>
    <x v="1"/>
    <x v="510"/>
    <x v="1"/>
    <x v="10"/>
    <x v="510"/>
    <n v="19.440000000000001"/>
    <n v="3"/>
    <n v="0"/>
    <n v="9.3312000000000008"/>
  </r>
  <r>
    <x v="5328"/>
    <s v="CA-2015-120320"/>
    <d v="2015-03-05T00:00:00"/>
    <n v="2015"/>
    <s v="Maret"/>
    <n v="5"/>
    <x v="1"/>
    <x v="160"/>
    <x v="160"/>
    <x v="0"/>
    <s v="United States"/>
    <s v="Houston"/>
    <s v="Texas"/>
    <n v="77036"/>
    <x v="2"/>
    <x v="424"/>
    <x v="2"/>
    <x v="7"/>
    <x v="424"/>
    <n v="31.92"/>
    <n v="2"/>
    <n v="0.2"/>
    <n v="2.3939999999999984"/>
  </r>
  <r>
    <x v="5329"/>
    <s v="CA-2016-111941"/>
    <d v="2016-12-25T00:00:00"/>
    <n v="2016"/>
    <s v="Desember"/>
    <n v="25"/>
    <x v="0"/>
    <x v="379"/>
    <x v="379"/>
    <x v="0"/>
    <s v="United States"/>
    <s v="New York City"/>
    <s v="New York"/>
    <n v="10035"/>
    <x v="3"/>
    <x v="301"/>
    <x v="1"/>
    <x v="8"/>
    <x v="301"/>
    <n v="33.568000000000005"/>
    <n v="2"/>
    <n v="0.2"/>
    <n v="11.748799999999997"/>
  </r>
  <r>
    <x v="5330"/>
    <s v="CA-2016-123120"/>
    <d v="2016-09-04T00:00:00"/>
    <n v="2016"/>
    <s v="September"/>
    <n v="4"/>
    <x v="1"/>
    <x v="610"/>
    <x v="610"/>
    <x v="0"/>
    <s v="United States"/>
    <s v="New York City"/>
    <s v="New York"/>
    <n v="10011"/>
    <x v="3"/>
    <x v="1268"/>
    <x v="0"/>
    <x v="5"/>
    <x v="1252"/>
    <n v="63.94"/>
    <n v="1"/>
    <n v="0"/>
    <n v="24.936599999999999"/>
  </r>
  <r>
    <x v="5331"/>
    <s v="CA-2016-123120"/>
    <d v="2016-09-04T00:00:00"/>
    <n v="2016"/>
    <s v="September"/>
    <n v="4"/>
    <x v="1"/>
    <x v="610"/>
    <x v="610"/>
    <x v="0"/>
    <s v="United States"/>
    <s v="New York City"/>
    <s v="New York"/>
    <n v="10011"/>
    <x v="3"/>
    <x v="58"/>
    <x v="1"/>
    <x v="8"/>
    <x v="58"/>
    <n v="60.600000000000009"/>
    <n v="5"/>
    <n v="0.2"/>
    <n v="20.452499999999997"/>
  </r>
  <r>
    <x v="5332"/>
    <s v="CA-2016-123120"/>
    <d v="2016-09-04T00:00:00"/>
    <n v="2016"/>
    <s v="September"/>
    <n v="4"/>
    <x v="1"/>
    <x v="610"/>
    <x v="610"/>
    <x v="0"/>
    <s v="United States"/>
    <s v="New York City"/>
    <s v="New York"/>
    <n v="10011"/>
    <x v="3"/>
    <x v="675"/>
    <x v="1"/>
    <x v="14"/>
    <x v="675"/>
    <n v="22.72"/>
    <n v="4"/>
    <n v="0"/>
    <n v="6.5887999999999991"/>
  </r>
  <r>
    <x v="5333"/>
    <s v="CA-2014-103331"/>
    <d v="2014-08-26T00:00:00"/>
    <n v="2014"/>
    <s v="Agustus"/>
    <n v="26"/>
    <x v="1"/>
    <x v="41"/>
    <x v="41"/>
    <x v="0"/>
    <s v="United States"/>
    <s v="Newark"/>
    <s v="Delaware"/>
    <n v="19711"/>
    <x v="3"/>
    <x v="1565"/>
    <x v="0"/>
    <x v="5"/>
    <x v="1556"/>
    <n v="10.68"/>
    <n v="4"/>
    <n v="0"/>
    <n v="4.0583999999999998"/>
  </r>
  <r>
    <x v="5334"/>
    <s v="CA-2014-103331"/>
    <d v="2014-08-26T00:00:00"/>
    <n v="2014"/>
    <s v="Agustus"/>
    <n v="26"/>
    <x v="1"/>
    <x v="41"/>
    <x v="41"/>
    <x v="0"/>
    <s v="United States"/>
    <s v="Newark"/>
    <s v="Delaware"/>
    <n v="19711"/>
    <x v="3"/>
    <x v="1215"/>
    <x v="1"/>
    <x v="10"/>
    <x v="1199"/>
    <n v="17.34"/>
    <n v="3"/>
    <n v="0"/>
    <n v="8.4966000000000008"/>
  </r>
  <r>
    <x v="5335"/>
    <s v="CA-2014-103331"/>
    <d v="2014-08-26T00:00:00"/>
    <n v="2014"/>
    <s v="Agustus"/>
    <n v="26"/>
    <x v="1"/>
    <x v="41"/>
    <x v="41"/>
    <x v="0"/>
    <s v="United States"/>
    <s v="Newark"/>
    <s v="Delaware"/>
    <n v="19711"/>
    <x v="3"/>
    <x v="938"/>
    <x v="1"/>
    <x v="10"/>
    <x v="931"/>
    <n v="3.38"/>
    <n v="1"/>
    <n v="0"/>
    <n v="1.5547999999999997"/>
  </r>
  <r>
    <x v="5336"/>
    <s v="CA-2015-169278"/>
    <d v="2015-05-21T00:00:00"/>
    <n v="2015"/>
    <s v="Mei"/>
    <n v="21"/>
    <x v="1"/>
    <x v="545"/>
    <x v="545"/>
    <x v="1"/>
    <s v="United States"/>
    <s v="Seattle"/>
    <s v="Washington"/>
    <n v="98105"/>
    <x v="1"/>
    <x v="674"/>
    <x v="1"/>
    <x v="8"/>
    <x v="674"/>
    <n v="26.975999999999999"/>
    <n v="4"/>
    <n v="0.2"/>
    <n v="8.767199999999999"/>
  </r>
  <r>
    <x v="5337"/>
    <s v="CA-2017-111577"/>
    <d v="2017-10-16T00:00:00"/>
    <n v="2017"/>
    <s v="Oktober"/>
    <n v="16"/>
    <x v="1"/>
    <x v="321"/>
    <x v="321"/>
    <x v="1"/>
    <s v="United States"/>
    <s v="Scottsdale"/>
    <s v="Arizona"/>
    <n v="85254"/>
    <x v="1"/>
    <x v="1397"/>
    <x v="1"/>
    <x v="10"/>
    <x v="1384"/>
    <n v="307.77600000000001"/>
    <n v="7"/>
    <n v="0.2"/>
    <n v="111.5688"/>
  </r>
  <r>
    <x v="5338"/>
    <s v="CA-2015-146486"/>
    <d v="2015-11-09T00:00:00"/>
    <n v="2015"/>
    <s v="November"/>
    <n v="9"/>
    <x v="0"/>
    <x v="231"/>
    <x v="231"/>
    <x v="0"/>
    <s v="United States"/>
    <s v="Oceanside"/>
    <s v="New York"/>
    <n v="11572"/>
    <x v="3"/>
    <x v="1166"/>
    <x v="1"/>
    <x v="4"/>
    <x v="1153"/>
    <n v="244.54999999999998"/>
    <n v="5"/>
    <n v="0"/>
    <n v="4.8910000000000053"/>
  </r>
  <r>
    <x v="5339"/>
    <s v="CA-2015-146486"/>
    <d v="2015-11-09T00:00:00"/>
    <n v="2015"/>
    <s v="November"/>
    <n v="9"/>
    <x v="0"/>
    <x v="231"/>
    <x v="231"/>
    <x v="0"/>
    <s v="United States"/>
    <s v="Oceanside"/>
    <s v="New York"/>
    <n v="11572"/>
    <x v="3"/>
    <x v="29"/>
    <x v="1"/>
    <x v="12"/>
    <x v="29"/>
    <n v="12.24"/>
    <n v="6"/>
    <n v="0"/>
    <n v="5.7527999999999988"/>
  </r>
  <r>
    <x v="5340"/>
    <s v="CA-2015-146486"/>
    <d v="2015-11-09T00:00:00"/>
    <n v="2015"/>
    <s v="November"/>
    <n v="9"/>
    <x v="0"/>
    <x v="231"/>
    <x v="231"/>
    <x v="0"/>
    <s v="United States"/>
    <s v="Oceanside"/>
    <s v="New York"/>
    <n v="11572"/>
    <x v="3"/>
    <x v="1695"/>
    <x v="2"/>
    <x v="11"/>
    <x v="1683"/>
    <n v="13.98"/>
    <n v="2"/>
    <n v="0"/>
    <n v="6.011400000000001"/>
  </r>
  <r>
    <x v="5341"/>
    <s v="CA-2015-146486"/>
    <d v="2015-11-09T00:00:00"/>
    <n v="2015"/>
    <s v="November"/>
    <n v="9"/>
    <x v="0"/>
    <x v="231"/>
    <x v="231"/>
    <x v="0"/>
    <s v="United States"/>
    <s v="Oceanside"/>
    <s v="New York"/>
    <n v="11572"/>
    <x v="3"/>
    <x v="1332"/>
    <x v="2"/>
    <x v="11"/>
    <x v="1317"/>
    <n v="899.95"/>
    <n v="5"/>
    <n v="0"/>
    <n v="53.996999999999957"/>
  </r>
  <r>
    <x v="5342"/>
    <s v="US-2014-168501"/>
    <d v="2014-11-21T00:00:00"/>
    <n v="2014"/>
    <s v="November"/>
    <n v="21"/>
    <x v="1"/>
    <x v="759"/>
    <x v="759"/>
    <x v="1"/>
    <s v="United States"/>
    <s v="Dallas"/>
    <s v="Texas"/>
    <n v="75220"/>
    <x v="2"/>
    <x v="29"/>
    <x v="1"/>
    <x v="12"/>
    <x v="29"/>
    <n v="1.6320000000000001"/>
    <n v="1"/>
    <n v="0.2"/>
    <n v="0.55079999999999985"/>
  </r>
  <r>
    <x v="5343"/>
    <s v="US-2014-168501"/>
    <d v="2014-11-21T00:00:00"/>
    <n v="2014"/>
    <s v="November"/>
    <n v="21"/>
    <x v="1"/>
    <x v="759"/>
    <x v="759"/>
    <x v="1"/>
    <s v="United States"/>
    <s v="Dallas"/>
    <s v="Texas"/>
    <n v="75220"/>
    <x v="2"/>
    <x v="1086"/>
    <x v="2"/>
    <x v="7"/>
    <x v="1076"/>
    <n v="267.95999999999998"/>
    <n v="5"/>
    <n v="0.2"/>
    <n v="16.747500000000016"/>
  </r>
  <r>
    <x v="5344"/>
    <s v="CA-2015-112053"/>
    <d v="2015-10-11T00:00:00"/>
    <n v="2015"/>
    <s v="Oktober"/>
    <n v="11"/>
    <x v="0"/>
    <x v="129"/>
    <x v="129"/>
    <x v="0"/>
    <s v="United States"/>
    <s v="Rochester"/>
    <s v="New York"/>
    <n v="14609"/>
    <x v="3"/>
    <x v="1365"/>
    <x v="2"/>
    <x v="11"/>
    <x v="1548"/>
    <n v="31.95"/>
    <n v="1"/>
    <n v="0"/>
    <n v="2.2364999999999995"/>
  </r>
  <r>
    <x v="5345"/>
    <s v="CA-2017-108539"/>
    <d v="2017-03-21T00:00:00"/>
    <n v="2017"/>
    <s v="Maret"/>
    <n v="21"/>
    <x v="0"/>
    <x v="56"/>
    <x v="56"/>
    <x v="0"/>
    <s v="United States"/>
    <s v="Los Angeles"/>
    <s v="California"/>
    <n v="90045"/>
    <x v="1"/>
    <x v="245"/>
    <x v="1"/>
    <x v="4"/>
    <x v="246"/>
    <n v="725.84"/>
    <n v="4"/>
    <n v="0"/>
    <n v="210.4935999999999"/>
  </r>
  <r>
    <x v="5346"/>
    <s v="CA-2017-108539"/>
    <d v="2017-03-21T00:00:00"/>
    <n v="2017"/>
    <s v="Maret"/>
    <n v="21"/>
    <x v="0"/>
    <x v="56"/>
    <x v="56"/>
    <x v="0"/>
    <s v="United States"/>
    <s v="Los Angeles"/>
    <s v="California"/>
    <n v="90045"/>
    <x v="1"/>
    <x v="109"/>
    <x v="1"/>
    <x v="8"/>
    <x v="109"/>
    <n v="10.896000000000001"/>
    <n v="3"/>
    <n v="0.2"/>
    <n v="3.9497999999999998"/>
  </r>
  <r>
    <x v="5347"/>
    <s v="CA-2017-108539"/>
    <d v="2017-03-21T00:00:00"/>
    <n v="2017"/>
    <s v="Maret"/>
    <n v="21"/>
    <x v="0"/>
    <x v="56"/>
    <x v="56"/>
    <x v="0"/>
    <s v="United States"/>
    <s v="Los Angeles"/>
    <s v="California"/>
    <n v="90045"/>
    <x v="1"/>
    <x v="880"/>
    <x v="1"/>
    <x v="8"/>
    <x v="874"/>
    <n v="8.5440000000000005"/>
    <n v="2"/>
    <n v="0.2"/>
    <n v="2.8835999999999995"/>
  </r>
  <r>
    <x v="5348"/>
    <s v="CA-2015-149811"/>
    <d v="2015-01-04T00:00:00"/>
    <n v="2015"/>
    <s v="Januari"/>
    <n v="4"/>
    <x v="1"/>
    <x v="294"/>
    <x v="294"/>
    <x v="1"/>
    <s v="United States"/>
    <s v="Woodbury"/>
    <s v="Minnesota"/>
    <n v="55125"/>
    <x v="2"/>
    <x v="828"/>
    <x v="1"/>
    <x v="8"/>
    <x v="824"/>
    <n v="32.339999999999996"/>
    <n v="3"/>
    <n v="0"/>
    <n v="15.523199999999999"/>
  </r>
  <r>
    <x v="5349"/>
    <s v="CA-2015-149811"/>
    <d v="2015-01-04T00:00:00"/>
    <n v="2015"/>
    <s v="Januari"/>
    <n v="4"/>
    <x v="1"/>
    <x v="294"/>
    <x v="294"/>
    <x v="1"/>
    <s v="United States"/>
    <s v="Woodbury"/>
    <s v="Minnesota"/>
    <n v="55125"/>
    <x v="2"/>
    <x v="226"/>
    <x v="1"/>
    <x v="10"/>
    <x v="227"/>
    <n v="39.900000000000006"/>
    <n v="5"/>
    <n v="0"/>
    <n v="19.950000000000003"/>
  </r>
  <r>
    <x v="5350"/>
    <s v="US-2017-103814"/>
    <d v="2017-12-09T00:00:00"/>
    <n v="2017"/>
    <s v="Desember"/>
    <n v="9"/>
    <x v="1"/>
    <x v="23"/>
    <x v="23"/>
    <x v="0"/>
    <s v="United States"/>
    <s v="Park Ridge"/>
    <s v="Illinois"/>
    <n v="60068"/>
    <x v="2"/>
    <x v="681"/>
    <x v="1"/>
    <x v="10"/>
    <x v="681"/>
    <n v="143.85600000000002"/>
    <n v="9"/>
    <n v="0.2"/>
    <n v="48.551399999999994"/>
  </r>
  <r>
    <x v="5351"/>
    <s v="CA-2016-123932"/>
    <d v="2016-09-06T00:00:00"/>
    <n v="2016"/>
    <s v="September"/>
    <n v="6"/>
    <x v="1"/>
    <x v="289"/>
    <x v="289"/>
    <x v="1"/>
    <s v="United States"/>
    <s v="Dallas"/>
    <s v="Texas"/>
    <n v="75217"/>
    <x v="2"/>
    <x v="1402"/>
    <x v="1"/>
    <x v="10"/>
    <x v="1389"/>
    <n v="41.92"/>
    <n v="4"/>
    <n v="0.2"/>
    <n v="15.195999999999998"/>
  </r>
  <r>
    <x v="5352"/>
    <s v="CA-2016-123932"/>
    <d v="2016-09-06T00:00:00"/>
    <n v="2016"/>
    <s v="September"/>
    <n v="6"/>
    <x v="1"/>
    <x v="289"/>
    <x v="289"/>
    <x v="1"/>
    <s v="United States"/>
    <s v="Dallas"/>
    <s v="Texas"/>
    <n v="75217"/>
    <x v="2"/>
    <x v="53"/>
    <x v="2"/>
    <x v="7"/>
    <x v="53"/>
    <n v="329.58400000000006"/>
    <n v="2"/>
    <n v="0.2"/>
    <n v="37.078199999999981"/>
  </r>
  <r>
    <x v="5353"/>
    <s v="US-2016-101616"/>
    <d v="2016-09-03T00:00:00"/>
    <n v="2016"/>
    <s v="September"/>
    <n v="3"/>
    <x v="2"/>
    <x v="388"/>
    <x v="388"/>
    <x v="1"/>
    <s v="United States"/>
    <s v="Monroe"/>
    <s v="Louisiana"/>
    <n v="71203"/>
    <x v="0"/>
    <x v="634"/>
    <x v="1"/>
    <x v="8"/>
    <x v="634"/>
    <n v="87.28"/>
    <n v="8"/>
    <n v="0"/>
    <n v="41.021599999999999"/>
  </r>
  <r>
    <x v="5354"/>
    <s v="CA-2014-113768"/>
    <d v="2014-05-13T00:00:00"/>
    <n v="2014"/>
    <s v="Mei"/>
    <n v="13"/>
    <x v="1"/>
    <x v="692"/>
    <x v="692"/>
    <x v="1"/>
    <s v="United States"/>
    <s v="Los Angeles"/>
    <s v="California"/>
    <n v="90004"/>
    <x v="1"/>
    <x v="1340"/>
    <x v="0"/>
    <x v="1"/>
    <x v="1325"/>
    <n v="279.45600000000002"/>
    <n v="6"/>
    <n v="0.2"/>
    <n v="20.959199999999996"/>
  </r>
  <r>
    <x v="5355"/>
    <s v="CA-2014-113768"/>
    <d v="2014-05-13T00:00:00"/>
    <n v="2014"/>
    <s v="Mei"/>
    <n v="13"/>
    <x v="1"/>
    <x v="692"/>
    <x v="692"/>
    <x v="1"/>
    <s v="United States"/>
    <s v="Los Angeles"/>
    <s v="California"/>
    <n v="90004"/>
    <x v="1"/>
    <x v="1732"/>
    <x v="1"/>
    <x v="10"/>
    <x v="1720"/>
    <n v="8"/>
    <n v="2"/>
    <n v="0"/>
    <n v="3.84"/>
  </r>
  <r>
    <x v="5356"/>
    <s v="CA-2016-138037"/>
    <d v="2016-09-29T00:00:00"/>
    <n v="2016"/>
    <s v="September"/>
    <n v="29"/>
    <x v="1"/>
    <x v="481"/>
    <x v="481"/>
    <x v="0"/>
    <s v="United States"/>
    <s v="San Francisco"/>
    <s v="California"/>
    <n v="94109"/>
    <x v="1"/>
    <x v="1282"/>
    <x v="1"/>
    <x v="8"/>
    <x v="1267"/>
    <n v="27.240000000000002"/>
    <n v="5"/>
    <n v="0.2"/>
    <n v="9.5339999999999971"/>
  </r>
  <r>
    <x v="5357"/>
    <s v="CA-2014-150490"/>
    <d v="2014-08-05T00:00:00"/>
    <n v="2014"/>
    <s v="Agustus"/>
    <n v="5"/>
    <x v="1"/>
    <x v="196"/>
    <x v="196"/>
    <x v="0"/>
    <s v="United States"/>
    <s v="San Francisco"/>
    <s v="California"/>
    <n v="94122"/>
    <x v="1"/>
    <x v="960"/>
    <x v="2"/>
    <x v="11"/>
    <x v="953"/>
    <n v="16.36"/>
    <n v="1"/>
    <n v="0"/>
    <n v="1.6359999999999992"/>
  </r>
  <r>
    <x v="5358"/>
    <s v="CA-2014-150490"/>
    <d v="2014-08-05T00:00:00"/>
    <n v="2014"/>
    <s v="Agustus"/>
    <n v="5"/>
    <x v="1"/>
    <x v="196"/>
    <x v="196"/>
    <x v="0"/>
    <s v="United States"/>
    <s v="San Francisco"/>
    <s v="California"/>
    <n v="94122"/>
    <x v="1"/>
    <x v="1555"/>
    <x v="1"/>
    <x v="4"/>
    <x v="1543"/>
    <n v="15.78"/>
    <n v="2"/>
    <n v="0"/>
    <n v="0.63119999999999798"/>
  </r>
  <r>
    <x v="5359"/>
    <s v="CA-2014-150490"/>
    <d v="2014-08-05T00:00:00"/>
    <n v="2014"/>
    <s v="Agustus"/>
    <n v="5"/>
    <x v="1"/>
    <x v="196"/>
    <x v="196"/>
    <x v="0"/>
    <s v="United States"/>
    <s v="San Francisco"/>
    <s v="California"/>
    <n v="94122"/>
    <x v="1"/>
    <x v="1243"/>
    <x v="1"/>
    <x v="6"/>
    <x v="1226"/>
    <n v="45.98"/>
    <n v="2"/>
    <n v="0"/>
    <n v="12.874400000000001"/>
  </r>
  <r>
    <x v="5360"/>
    <s v="US-2017-126060"/>
    <d v="2017-04-14T00:00:00"/>
    <n v="2017"/>
    <s v="April"/>
    <n v="14"/>
    <x v="1"/>
    <x v="61"/>
    <x v="61"/>
    <x v="1"/>
    <s v="United States"/>
    <s v="Fayetteville"/>
    <s v="North Carolina"/>
    <n v="28314"/>
    <x v="0"/>
    <x v="927"/>
    <x v="0"/>
    <x v="0"/>
    <x v="920"/>
    <n v="198.27200000000002"/>
    <n v="8"/>
    <n v="0.2"/>
    <n v="-32.219200000000022"/>
  </r>
  <r>
    <x v="5361"/>
    <s v="CA-2017-100951"/>
    <d v="2017-06-09T00:00:00"/>
    <n v="2017"/>
    <s v="Juni"/>
    <n v="9"/>
    <x v="2"/>
    <x v="544"/>
    <x v="544"/>
    <x v="1"/>
    <s v="United States"/>
    <s v="Dallas"/>
    <s v="Texas"/>
    <n v="75217"/>
    <x v="2"/>
    <x v="734"/>
    <x v="1"/>
    <x v="4"/>
    <x v="733"/>
    <n v="720.7600000000001"/>
    <n v="5"/>
    <n v="0.2"/>
    <n v="54.056999999999988"/>
  </r>
  <r>
    <x v="5362"/>
    <s v="CA-2016-122017"/>
    <d v="2016-12-29T00:00:00"/>
    <n v="2016"/>
    <s v="Desember"/>
    <n v="29"/>
    <x v="1"/>
    <x v="303"/>
    <x v="303"/>
    <x v="0"/>
    <s v="United States"/>
    <s v="Wichita"/>
    <s v="Kansas"/>
    <n v="67212"/>
    <x v="2"/>
    <x v="1530"/>
    <x v="0"/>
    <x v="5"/>
    <x v="1517"/>
    <n v="70.56"/>
    <n v="6"/>
    <n v="0"/>
    <n v="23.990399999999994"/>
  </r>
  <r>
    <x v="5363"/>
    <s v="CA-2016-122017"/>
    <d v="2016-12-29T00:00:00"/>
    <n v="2016"/>
    <s v="Desember"/>
    <n v="29"/>
    <x v="1"/>
    <x v="303"/>
    <x v="303"/>
    <x v="0"/>
    <s v="United States"/>
    <s v="Wichita"/>
    <s v="Kansas"/>
    <n v="67212"/>
    <x v="2"/>
    <x v="1360"/>
    <x v="1"/>
    <x v="9"/>
    <x v="1346"/>
    <n v="81.96"/>
    <n v="2"/>
    <n v="0"/>
    <n v="22.948799999999999"/>
  </r>
  <r>
    <x v="5364"/>
    <s v="CA-2014-123477"/>
    <d v="2014-01-18T00:00:00"/>
    <n v="2014"/>
    <s v="Januari"/>
    <n v="18"/>
    <x v="0"/>
    <x v="694"/>
    <x v="694"/>
    <x v="1"/>
    <s v="United States"/>
    <s v="Springfield"/>
    <s v="Oregon"/>
    <n v="97477"/>
    <x v="1"/>
    <x v="1266"/>
    <x v="1"/>
    <x v="9"/>
    <x v="1250"/>
    <n v="64.864000000000004"/>
    <n v="4"/>
    <n v="0.2"/>
    <n v="6.4864000000000033"/>
  </r>
  <r>
    <x v="5365"/>
    <s v="CA-2016-107790"/>
    <d v="2016-11-20T00:00:00"/>
    <n v="2016"/>
    <s v="November"/>
    <n v="20"/>
    <x v="1"/>
    <x v="552"/>
    <x v="552"/>
    <x v="0"/>
    <s v="United States"/>
    <s v="Houston"/>
    <s v="Texas"/>
    <n v="77041"/>
    <x v="2"/>
    <x v="867"/>
    <x v="2"/>
    <x v="7"/>
    <x v="861"/>
    <n v="151.19200000000001"/>
    <n v="1"/>
    <n v="0.2"/>
    <n v="13.229299999999995"/>
  </r>
  <r>
    <x v="5366"/>
    <s v="CA-2017-158071"/>
    <d v="2017-06-10T00:00:00"/>
    <n v="2017"/>
    <s v="Juni"/>
    <n v="10"/>
    <x v="1"/>
    <x v="217"/>
    <x v="217"/>
    <x v="0"/>
    <s v="United States"/>
    <s v="Seattle"/>
    <s v="Washington"/>
    <n v="98103"/>
    <x v="1"/>
    <x v="687"/>
    <x v="2"/>
    <x v="7"/>
    <x v="687"/>
    <n v="88.77600000000001"/>
    <n v="3"/>
    <n v="0.2"/>
    <n v="7.7679000000000009"/>
  </r>
  <r>
    <x v="5367"/>
    <s v="CA-2017-158071"/>
    <d v="2017-06-10T00:00:00"/>
    <n v="2017"/>
    <s v="Juni"/>
    <n v="10"/>
    <x v="1"/>
    <x v="217"/>
    <x v="217"/>
    <x v="0"/>
    <s v="United States"/>
    <s v="Seattle"/>
    <s v="Washington"/>
    <n v="98103"/>
    <x v="1"/>
    <x v="264"/>
    <x v="1"/>
    <x v="2"/>
    <x v="264"/>
    <n v="11.56"/>
    <n v="4"/>
    <n v="0"/>
    <n v="5.4332000000000003"/>
  </r>
  <r>
    <x v="5368"/>
    <s v="CA-2017-158071"/>
    <d v="2017-06-10T00:00:00"/>
    <n v="2017"/>
    <s v="Juni"/>
    <n v="10"/>
    <x v="1"/>
    <x v="217"/>
    <x v="217"/>
    <x v="0"/>
    <s v="United States"/>
    <s v="Seattle"/>
    <s v="Washington"/>
    <n v="98103"/>
    <x v="1"/>
    <x v="230"/>
    <x v="1"/>
    <x v="4"/>
    <x v="450"/>
    <n v="15.58"/>
    <n v="1"/>
    <n v="0"/>
    <n v="3.8949999999999996"/>
  </r>
  <r>
    <x v="5369"/>
    <s v="CA-2017-147403"/>
    <d v="2017-09-10T00:00:00"/>
    <n v="2017"/>
    <s v="September"/>
    <n v="10"/>
    <x v="2"/>
    <x v="175"/>
    <x v="175"/>
    <x v="1"/>
    <s v="United States"/>
    <s v="Akron"/>
    <s v="Ohio"/>
    <n v="44312"/>
    <x v="3"/>
    <x v="1733"/>
    <x v="1"/>
    <x v="10"/>
    <x v="1721"/>
    <n v="85.055999999999997"/>
    <n v="3"/>
    <n v="0.2"/>
    <n v="28.706399999999991"/>
  </r>
  <r>
    <x v="5370"/>
    <s v="US-2017-136721"/>
    <d v="2017-04-08T00:00:00"/>
    <n v="2017"/>
    <s v="April"/>
    <n v="8"/>
    <x v="1"/>
    <x v="468"/>
    <x v="468"/>
    <x v="1"/>
    <s v="United States"/>
    <s v="Oak Park"/>
    <s v="Michigan"/>
    <n v="48237"/>
    <x v="2"/>
    <x v="1369"/>
    <x v="0"/>
    <x v="5"/>
    <x v="1354"/>
    <n v="273.95999999999998"/>
    <n v="2"/>
    <n v="0"/>
    <n v="71.229600000000005"/>
  </r>
  <r>
    <x v="5371"/>
    <s v="US-2017-136721"/>
    <d v="2017-04-08T00:00:00"/>
    <n v="2017"/>
    <s v="April"/>
    <n v="8"/>
    <x v="1"/>
    <x v="468"/>
    <x v="468"/>
    <x v="1"/>
    <s v="United States"/>
    <s v="Oak Park"/>
    <s v="Michigan"/>
    <n v="48237"/>
    <x v="2"/>
    <x v="743"/>
    <x v="0"/>
    <x v="5"/>
    <x v="741"/>
    <n v="306.89999999999998"/>
    <n v="3"/>
    <n v="0"/>
    <n v="79.793999999999997"/>
  </r>
  <r>
    <x v="5372"/>
    <s v="CA-2015-118738"/>
    <d v="2015-10-24T00:00:00"/>
    <n v="2015"/>
    <s v="Oktober"/>
    <n v="24"/>
    <x v="1"/>
    <x v="122"/>
    <x v="122"/>
    <x v="1"/>
    <s v="United States"/>
    <s v="Houston"/>
    <s v="Texas"/>
    <n v="77041"/>
    <x v="2"/>
    <x v="89"/>
    <x v="1"/>
    <x v="10"/>
    <x v="89"/>
    <n v="15.552000000000003"/>
    <n v="3"/>
    <n v="0.2"/>
    <n v="5.4432"/>
  </r>
  <r>
    <x v="5373"/>
    <s v="CA-2015-118738"/>
    <d v="2015-10-24T00:00:00"/>
    <n v="2015"/>
    <s v="Oktober"/>
    <n v="24"/>
    <x v="1"/>
    <x v="122"/>
    <x v="122"/>
    <x v="1"/>
    <s v="United States"/>
    <s v="Houston"/>
    <s v="Texas"/>
    <n v="77041"/>
    <x v="2"/>
    <x v="223"/>
    <x v="0"/>
    <x v="3"/>
    <x v="224"/>
    <n v="347.36099999999999"/>
    <n v="7"/>
    <n v="0.3"/>
    <n v="-69.472199999999958"/>
  </r>
  <r>
    <x v="5374"/>
    <s v="CA-2015-118738"/>
    <d v="2015-10-24T00:00:00"/>
    <n v="2015"/>
    <s v="Oktober"/>
    <n v="24"/>
    <x v="1"/>
    <x v="122"/>
    <x v="122"/>
    <x v="1"/>
    <s v="United States"/>
    <s v="Houston"/>
    <s v="Texas"/>
    <n v="77041"/>
    <x v="2"/>
    <x v="778"/>
    <x v="1"/>
    <x v="10"/>
    <x v="777"/>
    <n v="10.368000000000002"/>
    <n v="2"/>
    <n v="0.2"/>
    <n v="3.6288"/>
  </r>
  <r>
    <x v="5375"/>
    <s v="CA-2017-134152"/>
    <d v="2017-05-27T00:00:00"/>
    <n v="2017"/>
    <s v="Mei"/>
    <n v="27"/>
    <x v="1"/>
    <x v="532"/>
    <x v="532"/>
    <x v="1"/>
    <s v="United States"/>
    <s v="Seattle"/>
    <s v="Washington"/>
    <n v="98103"/>
    <x v="1"/>
    <x v="960"/>
    <x v="2"/>
    <x v="11"/>
    <x v="953"/>
    <n v="98.16"/>
    <n v="6"/>
    <n v="0"/>
    <n v="9.8159999999999954"/>
  </r>
  <r>
    <x v="5376"/>
    <s v="CA-2017-134152"/>
    <d v="2017-05-27T00:00:00"/>
    <n v="2017"/>
    <s v="Mei"/>
    <n v="27"/>
    <x v="1"/>
    <x v="532"/>
    <x v="532"/>
    <x v="1"/>
    <s v="United States"/>
    <s v="Seattle"/>
    <s v="Washington"/>
    <n v="98103"/>
    <x v="1"/>
    <x v="1554"/>
    <x v="1"/>
    <x v="6"/>
    <x v="772"/>
    <n v="31.44"/>
    <n v="3"/>
    <n v="0"/>
    <n v="7.86"/>
  </r>
  <r>
    <x v="5377"/>
    <s v="CA-2014-125542"/>
    <d v="2014-12-05T00:00:00"/>
    <n v="2014"/>
    <s v="Desember"/>
    <n v="5"/>
    <x v="2"/>
    <x v="240"/>
    <x v="240"/>
    <x v="1"/>
    <s v="United States"/>
    <s v="Philadelphia"/>
    <s v="Pennsylvania"/>
    <n v="19134"/>
    <x v="3"/>
    <x v="633"/>
    <x v="1"/>
    <x v="12"/>
    <x v="633"/>
    <n v="348.488"/>
    <n v="7"/>
    <n v="0.2"/>
    <n v="117.61469999999996"/>
  </r>
  <r>
    <x v="5378"/>
    <s v="CA-2014-125542"/>
    <d v="2014-12-05T00:00:00"/>
    <n v="2014"/>
    <s v="Desember"/>
    <n v="5"/>
    <x v="2"/>
    <x v="240"/>
    <x v="240"/>
    <x v="1"/>
    <s v="United States"/>
    <s v="Philadelphia"/>
    <s v="Pennsylvania"/>
    <n v="19134"/>
    <x v="3"/>
    <x v="398"/>
    <x v="1"/>
    <x v="4"/>
    <x v="399"/>
    <n v="172.73599999999999"/>
    <n v="4"/>
    <n v="0.2"/>
    <n v="-30.228800000000007"/>
  </r>
  <r>
    <x v="5379"/>
    <s v="CA-2016-136021"/>
    <d v="2016-08-14T00:00:00"/>
    <n v="2016"/>
    <s v="Agustus"/>
    <n v="14"/>
    <x v="1"/>
    <x v="758"/>
    <x v="758"/>
    <x v="0"/>
    <s v="United States"/>
    <s v="Los Angeles"/>
    <s v="California"/>
    <n v="90045"/>
    <x v="1"/>
    <x v="1262"/>
    <x v="1"/>
    <x v="10"/>
    <x v="1246"/>
    <n v="15.54"/>
    <n v="3"/>
    <n v="0"/>
    <n v="7.6145999999999994"/>
  </r>
  <r>
    <x v="5380"/>
    <s v="CA-2016-136021"/>
    <d v="2016-08-14T00:00:00"/>
    <n v="2016"/>
    <s v="Agustus"/>
    <n v="14"/>
    <x v="1"/>
    <x v="758"/>
    <x v="758"/>
    <x v="0"/>
    <s v="United States"/>
    <s v="Los Angeles"/>
    <s v="California"/>
    <n v="90045"/>
    <x v="1"/>
    <x v="1734"/>
    <x v="2"/>
    <x v="15"/>
    <x v="1722"/>
    <n v="105.55199999999999"/>
    <n v="6"/>
    <n v="0.2"/>
    <n v="35.623799999999996"/>
  </r>
  <r>
    <x v="5381"/>
    <s v="CA-2016-149195"/>
    <d v="2016-09-05T00:00:00"/>
    <n v="2016"/>
    <s v="September"/>
    <n v="5"/>
    <x v="0"/>
    <x v="760"/>
    <x v="760"/>
    <x v="1"/>
    <s v="United States"/>
    <s v="Houston"/>
    <s v="Texas"/>
    <n v="77070"/>
    <x v="2"/>
    <x v="680"/>
    <x v="1"/>
    <x v="10"/>
    <x v="680"/>
    <n v="25.920000000000005"/>
    <n v="5"/>
    <n v="0.2"/>
    <n v="9.0719999999999992"/>
  </r>
  <r>
    <x v="5382"/>
    <s v="CA-2016-149195"/>
    <d v="2016-09-05T00:00:00"/>
    <n v="2016"/>
    <s v="September"/>
    <n v="5"/>
    <x v="0"/>
    <x v="760"/>
    <x v="760"/>
    <x v="1"/>
    <s v="United States"/>
    <s v="Houston"/>
    <s v="Texas"/>
    <n v="77070"/>
    <x v="2"/>
    <x v="1099"/>
    <x v="1"/>
    <x v="13"/>
    <x v="128"/>
    <n v="15.808000000000002"/>
    <n v="8"/>
    <n v="0.2"/>
    <n v="5.3352000000000004"/>
  </r>
  <r>
    <x v="5383"/>
    <s v="CA-2016-149195"/>
    <d v="2016-09-05T00:00:00"/>
    <n v="2016"/>
    <s v="September"/>
    <n v="5"/>
    <x v="0"/>
    <x v="760"/>
    <x v="760"/>
    <x v="1"/>
    <s v="United States"/>
    <s v="Houston"/>
    <s v="Texas"/>
    <n v="77070"/>
    <x v="2"/>
    <x v="329"/>
    <x v="1"/>
    <x v="10"/>
    <x v="329"/>
    <n v="10.368000000000002"/>
    <n v="2"/>
    <n v="0.2"/>
    <n v="3.7584"/>
  </r>
  <r>
    <x v="5384"/>
    <s v="CA-2017-161410"/>
    <d v="2017-06-26T00:00:00"/>
    <n v="2017"/>
    <s v="Juni"/>
    <n v="26"/>
    <x v="1"/>
    <x v="417"/>
    <x v="417"/>
    <x v="0"/>
    <s v="United States"/>
    <s v="Philadelphia"/>
    <s v="Pennsylvania"/>
    <n v="19143"/>
    <x v="3"/>
    <x v="256"/>
    <x v="2"/>
    <x v="7"/>
    <x v="257"/>
    <n v="358.2"/>
    <n v="3"/>
    <n v="0.4"/>
    <n v="41.79000000000002"/>
  </r>
  <r>
    <x v="5385"/>
    <s v="CA-2017-161410"/>
    <d v="2017-06-26T00:00:00"/>
    <n v="2017"/>
    <s v="Juni"/>
    <n v="26"/>
    <x v="1"/>
    <x v="417"/>
    <x v="417"/>
    <x v="0"/>
    <s v="United States"/>
    <s v="Philadelphia"/>
    <s v="Pennsylvania"/>
    <n v="19143"/>
    <x v="3"/>
    <x v="1417"/>
    <x v="2"/>
    <x v="7"/>
    <x v="1405"/>
    <n v="545.91599999999994"/>
    <n v="14"/>
    <n v="0.4"/>
    <n v="72.788800000000037"/>
  </r>
  <r>
    <x v="5386"/>
    <s v="CA-2017-152786"/>
    <d v="2017-03-12T00:00:00"/>
    <n v="2017"/>
    <s v="Maret"/>
    <n v="12"/>
    <x v="1"/>
    <x v="315"/>
    <x v="315"/>
    <x v="0"/>
    <s v="United States"/>
    <s v="Rogers"/>
    <s v="Arkansas"/>
    <n v="72756"/>
    <x v="0"/>
    <x v="1366"/>
    <x v="1"/>
    <x v="8"/>
    <x v="307"/>
    <n v="40.410000000000004"/>
    <n v="9"/>
    <n v="0"/>
    <n v="18.5886"/>
  </r>
  <r>
    <x v="5387"/>
    <s v="CA-2017-164707"/>
    <d v="2017-02-18T00:00:00"/>
    <n v="2017"/>
    <s v="Februari"/>
    <n v="18"/>
    <x v="0"/>
    <x v="51"/>
    <x v="51"/>
    <x v="1"/>
    <s v="United States"/>
    <s v="Los Angeles"/>
    <s v="California"/>
    <n v="90045"/>
    <x v="1"/>
    <x v="431"/>
    <x v="2"/>
    <x v="7"/>
    <x v="431"/>
    <n v="167.976"/>
    <n v="3"/>
    <n v="0.2"/>
    <n v="10.498500000000007"/>
  </r>
  <r>
    <x v="5388"/>
    <s v="CA-2017-164707"/>
    <d v="2017-02-18T00:00:00"/>
    <n v="2017"/>
    <s v="Februari"/>
    <n v="18"/>
    <x v="0"/>
    <x v="51"/>
    <x v="51"/>
    <x v="1"/>
    <s v="United States"/>
    <s v="Los Angeles"/>
    <s v="California"/>
    <n v="90045"/>
    <x v="1"/>
    <x v="1312"/>
    <x v="2"/>
    <x v="11"/>
    <x v="1298"/>
    <n v="109.53"/>
    <n v="3"/>
    <n v="0"/>
    <n v="47.097900000000003"/>
  </r>
  <r>
    <x v="5389"/>
    <s v="CA-2017-164707"/>
    <d v="2017-02-18T00:00:00"/>
    <n v="2017"/>
    <s v="Februari"/>
    <n v="18"/>
    <x v="0"/>
    <x v="51"/>
    <x v="51"/>
    <x v="1"/>
    <s v="United States"/>
    <s v="Los Angeles"/>
    <s v="California"/>
    <n v="90045"/>
    <x v="1"/>
    <x v="522"/>
    <x v="1"/>
    <x v="2"/>
    <x v="522"/>
    <n v="9.82"/>
    <n v="2"/>
    <n v="0"/>
    <n v="4.8117999999999999"/>
  </r>
  <r>
    <x v="5390"/>
    <s v="CA-2017-163874"/>
    <d v="2017-11-10T00:00:00"/>
    <n v="2017"/>
    <s v="November"/>
    <n v="10"/>
    <x v="0"/>
    <x v="714"/>
    <x v="714"/>
    <x v="1"/>
    <s v="United States"/>
    <s v="Seattle"/>
    <s v="Washington"/>
    <n v="98105"/>
    <x v="1"/>
    <x v="1045"/>
    <x v="1"/>
    <x v="8"/>
    <x v="1034"/>
    <n v="26.352000000000004"/>
    <n v="3"/>
    <n v="0.2"/>
    <n v="9.5525999999999982"/>
  </r>
  <r>
    <x v="5391"/>
    <s v="US-2014-123183"/>
    <d v="2014-11-19T00:00:00"/>
    <n v="2014"/>
    <s v="November"/>
    <n v="19"/>
    <x v="1"/>
    <x v="744"/>
    <x v="744"/>
    <x v="1"/>
    <s v="United States"/>
    <s v="Wilmington"/>
    <s v="Delaware"/>
    <n v="19805"/>
    <x v="3"/>
    <x v="547"/>
    <x v="1"/>
    <x v="2"/>
    <x v="547"/>
    <n v="22.5"/>
    <n v="6"/>
    <n v="0"/>
    <n v="10.799999999999999"/>
  </r>
  <r>
    <x v="5392"/>
    <s v="US-2014-123183"/>
    <d v="2014-11-19T00:00:00"/>
    <n v="2014"/>
    <s v="November"/>
    <n v="19"/>
    <x v="1"/>
    <x v="744"/>
    <x v="744"/>
    <x v="1"/>
    <s v="United States"/>
    <s v="Wilmington"/>
    <s v="Delaware"/>
    <n v="19805"/>
    <x v="3"/>
    <x v="639"/>
    <x v="1"/>
    <x v="2"/>
    <x v="639"/>
    <n v="9.9600000000000009"/>
    <n v="2"/>
    <n v="0"/>
    <n v="4.5815999999999999"/>
  </r>
  <r>
    <x v="5393"/>
    <s v="US-2014-123183"/>
    <d v="2014-11-19T00:00:00"/>
    <n v="2014"/>
    <s v="November"/>
    <n v="19"/>
    <x v="1"/>
    <x v="744"/>
    <x v="744"/>
    <x v="1"/>
    <s v="United States"/>
    <s v="Wilmington"/>
    <s v="Delaware"/>
    <n v="19805"/>
    <x v="3"/>
    <x v="471"/>
    <x v="1"/>
    <x v="8"/>
    <x v="472"/>
    <n v="213.08"/>
    <n v="7"/>
    <n v="0"/>
    <n v="102.2784"/>
  </r>
  <r>
    <x v="5394"/>
    <s v="US-2014-123183"/>
    <d v="2014-11-19T00:00:00"/>
    <n v="2014"/>
    <s v="November"/>
    <n v="19"/>
    <x v="1"/>
    <x v="744"/>
    <x v="744"/>
    <x v="1"/>
    <s v="United States"/>
    <s v="Wilmington"/>
    <s v="Delaware"/>
    <n v="19805"/>
    <x v="3"/>
    <x v="1057"/>
    <x v="0"/>
    <x v="0"/>
    <x v="1046"/>
    <n v="1025.8799999999999"/>
    <n v="6"/>
    <n v="0"/>
    <n v="235.95240000000001"/>
  </r>
  <r>
    <x v="5395"/>
    <s v="CA-2014-104829"/>
    <d v="2014-11-18T00:00:00"/>
    <n v="2014"/>
    <s v="November"/>
    <n v="18"/>
    <x v="0"/>
    <x v="189"/>
    <x v="189"/>
    <x v="1"/>
    <s v="United States"/>
    <s v="Provo"/>
    <s v="Utah"/>
    <n v="84604"/>
    <x v="1"/>
    <x v="1407"/>
    <x v="1"/>
    <x v="10"/>
    <x v="1394"/>
    <n v="21.98"/>
    <n v="7"/>
    <n v="0"/>
    <n v="9.8909999999999982"/>
  </r>
  <r>
    <x v="5396"/>
    <s v="US-2016-147340"/>
    <d v="2016-09-24T00:00:00"/>
    <n v="2016"/>
    <s v="September"/>
    <n v="24"/>
    <x v="3"/>
    <x v="494"/>
    <x v="494"/>
    <x v="1"/>
    <s v="United States"/>
    <s v="San Francisco"/>
    <s v="California"/>
    <n v="94110"/>
    <x v="1"/>
    <x v="1308"/>
    <x v="0"/>
    <x v="5"/>
    <x v="1293"/>
    <n v="63.2"/>
    <n v="5"/>
    <n v="0"/>
    <n v="23.384"/>
  </r>
  <r>
    <x v="5397"/>
    <s v="CA-2016-145492"/>
    <d v="2016-11-20T00:00:00"/>
    <n v="2016"/>
    <s v="November"/>
    <n v="20"/>
    <x v="1"/>
    <x v="204"/>
    <x v="204"/>
    <x v="1"/>
    <s v="United States"/>
    <s v="Los Angeles"/>
    <s v="California"/>
    <n v="90004"/>
    <x v="1"/>
    <x v="189"/>
    <x v="1"/>
    <x v="9"/>
    <x v="190"/>
    <n v="39"/>
    <n v="12"/>
    <n v="0"/>
    <n v="11.309999999999999"/>
  </r>
  <r>
    <x v="5398"/>
    <s v="CA-2016-163202"/>
    <d v="2016-09-27T00:00:00"/>
    <n v="2016"/>
    <s v="September"/>
    <n v="27"/>
    <x v="1"/>
    <x v="312"/>
    <x v="312"/>
    <x v="1"/>
    <s v="United States"/>
    <s v="Lancaster"/>
    <s v="Ohio"/>
    <n v="43130"/>
    <x v="3"/>
    <x v="507"/>
    <x v="1"/>
    <x v="8"/>
    <x v="507"/>
    <n v="2.907"/>
    <n v="3"/>
    <n v="0.7"/>
    <n v="-2.0348999999999995"/>
  </r>
  <r>
    <x v="5399"/>
    <s v="CA-2016-117681"/>
    <d v="2016-04-09T00:00:00"/>
    <n v="2016"/>
    <s v="April"/>
    <n v="9"/>
    <x v="1"/>
    <x v="520"/>
    <x v="520"/>
    <x v="0"/>
    <s v="United States"/>
    <s v="Los Angeles"/>
    <s v="California"/>
    <n v="90004"/>
    <x v="1"/>
    <x v="0"/>
    <x v="0"/>
    <x v="0"/>
    <x v="0"/>
    <n v="556.66499999999996"/>
    <n v="5"/>
    <n v="0.15"/>
    <n v="6.5490000000000208"/>
  </r>
  <r>
    <x v="5400"/>
    <s v="CA-2017-132262"/>
    <d v="2017-09-21T00:00:00"/>
    <n v="2017"/>
    <s v="September"/>
    <n v="21"/>
    <x v="2"/>
    <x v="761"/>
    <x v="761"/>
    <x v="0"/>
    <s v="United States"/>
    <s v="Seattle"/>
    <s v="Washington"/>
    <n v="98103"/>
    <x v="1"/>
    <x v="357"/>
    <x v="2"/>
    <x v="11"/>
    <x v="357"/>
    <n v="71.98"/>
    <n v="2"/>
    <n v="0"/>
    <n v="15.1158"/>
  </r>
  <r>
    <x v="5401"/>
    <s v="CA-2017-132262"/>
    <d v="2017-09-21T00:00:00"/>
    <n v="2017"/>
    <s v="September"/>
    <n v="21"/>
    <x v="2"/>
    <x v="761"/>
    <x v="761"/>
    <x v="0"/>
    <s v="United States"/>
    <s v="Seattle"/>
    <s v="Washington"/>
    <n v="98103"/>
    <x v="1"/>
    <x v="434"/>
    <x v="2"/>
    <x v="11"/>
    <x v="434"/>
    <n v="79.98"/>
    <n v="2"/>
    <n v="0"/>
    <n v="26.3934"/>
  </r>
  <r>
    <x v="5402"/>
    <s v="CA-2017-123043"/>
    <d v="2017-08-24T00:00:00"/>
    <n v="2017"/>
    <s v="Agustus"/>
    <n v="24"/>
    <x v="1"/>
    <x v="124"/>
    <x v="124"/>
    <x v="1"/>
    <s v="United States"/>
    <s v="New York City"/>
    <s v="New York"/>
    <n v="10024"/>
    <x v="3"/>
    <x v="8"/>
    <x v="1"/>
    <x v="8"/>
    <x v="8"/>
    <n v="24.672000000000001"/>
    <n v="4"/>
    <n v="0.2"/>
    <n v="7.71"/>
  </r>
  <r>
    <x v="5403"/>
    <s v="CA-2017-123043"/>
    <d v="2017-08-24T00:00:00"/>
    <n v="2017"/>
    <s v="Agustus"/>
    <n v="24"/>
    <x v="1"/>
    <x v="124"/>
    <x v="124"/>
    <x v="1"/>
    <s v="United States"/>
    <s v="New York City"/>
    <s v="New York"/>
    <n v="10024"/>
    <x v="3"/>
    <x v="605"/>
    <x v="1"/>
    <x v="8"/>
    <x v="605"/>
    <n v="3.7439999999999998"/>
    <n v="1"/>
    <n v="0.2"/>
    <n v="1.3104"/>
  </r>
  <r>
    <x v="5404"/>
    <s v="US-2016-143280"/>
    <d v="2016-02-22T00:00:00"/>
    <n v="2016"/>
    <s v="Februari"/>
    <n v="22"/>
    <x v="1"/>
    <x v="356"/>
    <x v="356"/>
    <x v="0"/>
    <s v="United States"/>
    <s v="Los Angeles"/>
    <s v="California"/>
    <n v="90045"/>
    <x v="1"/>
    <x v="288"/>
    <x v="2"/>
    <x v="7"/>
    <x v="288"/>
    <n v="445.96000000000004"/>
    <n v="5"/>
    <n v="0.2"/>
    <n v="55.744999999999948"/>
  </r>
  <r>
    <x v="5405"/>
    <s v="US-2016-143280"/>
    <d v="2016-02-22T00:00:00"/>
    <n v="2016"/>
    <s v="Februari"/>
    <n v="22"/>
    <x v="1"/>
    <x v="356"/>
    <x v="356"/>
    <x v="0"/>
    <s v="United States"/>
    <s v="Los Angeles"/>
    <s v="California"/>
    <n v="90045"/>
    <x v="1"/>
    <x v="1519"/>
    <x v="2"/>
    <x v="11"/>
    <x v="1506"/>
    <n v="36.24"/>
    <n v="1"/>
    <n v="0"/>
    <n v="15.220800000000001"/>
  </r>
  <r>
    <x v="5406"/>
    <s v="US-2016-143280"/>
    <d v="2016-02-22T00:00:00"/>
    <n v="2016"/>
    <s v="Februari"/>
    <n v="22"/>
    <x v="1"/>
    <x v="356"/>
    <x v="356"/>
    <x v="0"/>
    <s v="United States"/>
    <s v="Los Angeles"/>
    <s v="California"/>
    <n v="90045"/>
    <x v="1"/>
    <x v="1053"/>
    <x v="1"/>
    <x v="13"/>
    <x v="1042"/>
    <n v="10.649999999999999"/>
    <n v="3"/>
    <n v="0"/>
    <n v="5.0054999999999996"/>
  </r>
  <r>
    <x v="5407"/>
    <s v="CA-2017-108854"/>
    <d v="2017-12-08T00:00:00"/>
    <n v="2017"/>
    <s v="Desember"/>
    <n v="8"/>
    <x v="1"/>
    <x v="664"/>
    <x v="664"/>
    <x v="1"/>
    <s v="United States"/>
    <s v="San Francisco"/>
    <s v="California"/>
    <n v="94109"/>
    <x v="1"/>
    <x v="1665"/>
    <x v="1"/>
    <x v="10"/>
    <x v="1723"/>
    <n v="87.92"/>
    <n v="4"/>
    <n v="0"/>
    <n v="40.443199999999997"/>
  </r>
  <r>
    <x v="5408"/>
    <s v="CA-2017-108854"/>
    <d v="2017-12-08T00:00:00"/>
    <n v="2017"/>
    <s v="Desember"/>
    <n v="8"/>
    <x v="1"/>
    <x v="664"/>
    <x v="664"/>
    <x v="1"/>
    <s v="United States"/>
    <s v="San Francisco"/>
    <s v="California"/>
    <n v="94109"/>
    <x v="1"/>
    <x v="912"/>
    <x v="1"/>
    <x v="8"/>
    <x v="904"/>
    <n v="22.424000000000003"/>
    <n v="1"/>
    <n v="0.2"/>
    <n v="8.4089999999999989"/>
  </r>
  <r>
    <x v="5409"/>
    <s v="CA-2017-108854"/>
    <d v="2017-12-08T00:00:00"/>
    <n v="2017"/>
    <s v="Desember"/>
    <n v="8"/>
    <x v="1"/>
    <x v="664"/>
    <x v="664"/>
    <x v="1"/>
    <s v="United States"/>
    <s v="San Francisco"/>
    <s v="California"/>
    <n v="94109"/>
    <x v="1"/>
    <x v="443"/>
    <x v="1"/>
    <x v="8"/>
    <x v="443"/>
    <n v="90.480000000000018"/>
    <n v="3"/>
    <n v="0.2"/>
    <n v="33.93"/>
  </r>
  <r>
    <x v="5410"/>
    <s v="CA-2017-108854"/>
    <d v="2017-12-08T00:00:00"/>
    <n v="2017"/>
    <s v="Desember"/>
    <n v="8"/>
    <x v="1"/>
    <x v="664"/>
    <x v="664"/>
    <x v="1"/>
    <s v="United States"/>
    <s v="San Francisco"/>
    <s v="California"/>
    <n v="94109"/>
    <x v="1"/>
    <x v="1354"/>
    <x v="1"/>
    <x v="4"/>
    <x v="1340"/>
    <n v="42.76"/>
    <n v="1"/>
    <n v="0"/>
    <n v="11.117599999999999"/>
  </r>
  <r>
    <x v="5411"/>
    <s v="CA-2017-166856"/>
    <d v="2017-09-18T00:00:00"/>
    <n v="2017"/>
    <s v="September"/>
    <n v="18"/>
    <x v="1"/>
    <x v="700"/>
    <x v="700"/>
    <x v="0"/>
    <s v="United States"/>
    <s v="Clovis"/>
    <s v="New Mexico"/>
    <n v="88101"/>
    <x v="1"/>
    <x v="751"/>
    <x v="1"/>
    <x v="8"/>
    <x v="749"/>
    <n v="10.080000000000002"/>
    <n v="7"/>
    <n v="0.2"/>
    <n v="3.5279999999999996"/>
  </r>
  <r>
    <x v="5412"/>
    <s v="CA-2017-166856"/>
    <d v="2017-09-18T00:00:00"/>
    <n v="2017"/>
    <s v="September"/>
    <n v="18"/>
    <x v="1"/>
    <x v="700"/>
    <x v="700"/>
    <x v="0"/>
    <s v="United States"/>
    <s v="Clovis"/>
    <s v="New Mexico"/>
    <n v="88101"/>
    <x v="1"/>
    <x v="1735"/>
    <x v="2"/>
    <x v="11"/>
    <x v="1724"/>
    <n v="101.34"/>
    <n v="3"/>
    <n v="0"/>
    <n v="8.1071999999999917"/>
  </r>
  <r>
    <x v="5413"/>
    <s v="CA-2016-153157"/>
    <d v="2016-09-11T00:00:00"/>
    <n v="2016"/>
    <s v="September"/>
    <n v="11"/>
    <x v="2"/>
    <x v="577"/>
    <x v="577"/>
    <x v="0"/>
    <s v="United States"/>
    <s v="Wichita"/>
    <s v="Kansas"/>
    <n v="67212"/>
    <x v="2"/>
    <x v="1517"/>
    <x v="2"/>
    <x v="7"/>
    <x v="1504"/>
    <n v="224.75"/>
    <n v="5"/>
    <n v="0"/>
    <n v="62.929999999999993"/>
  </r>
  <r>
    <x v="5414"/>
    <s v="US-2017-125647"/>
    <d v="2017-09-23T00:00:00"/>
    <n v="2017"/>
    <s v="September"/>
    <n v="23"/>
    <x v="1"/>
    <x v="48"/>
    <x v="48"/>
    <x v="0"/>
    <s v="United States"/>
    <s v="Chicago"/>
    <s v="Illinois"/>
    <n v="60653"/>
    <x v="2"/>
    <x v="1712"/>
    <x v="1"/>
    <x v="9"/>
    <x v="1700"/>
    <n v="73.175999999999974"/>
    <n v="6"/>
    <n v="0.8"/>
    <n v="-197.57520000000002"/>
  </r>
  <r>
    <x v="5415"/>
    <s v="US-2017-125647"/>
    <d v="2017-09-23T00:00:00"/>
    <n v="2017"/>
    <s v="September"/>
    <n v="23"/>
    <x v="1"/>
    <x v="48"/>
    <x v="48"/>
    <x v="0"/>
    <s v="United States"/>
    <s v="Chicago"/>
    <s v="Illinois"/>
    <n v="60653"/>
    <x v="2"/>
    <x v="974"/>
    <x v="1"/>
    <x v="10"/>
    <x v="968"/>
    <n v="20.736000000000004"/>
    <n v="4"/>
    <n v="0.2"/>
    <n v="7.2576000000000001"/>
  </r>
  <r>
    <x v="5416"/>
    <s v="US-2017-125647"/>
    <d v="2017-09-23T00:00:00"/>
    <n v="2017"/>
    <s v="September"/>
    <n v="23"/>
    <x v="1"/>
    <x v="48"/>
    <x v="48"/>
    <x v="0"/>
    <s v="United States"/>
    <s v="Chicago"/>
    <s v="Illinois"/>
    <n v="60653"/>
    <x v="2"/>
    <x v="771"/>
    <x v="2"/>
    <x v="7"/>
    <x v="770"/>
    <n v="39.984000000000002"/>
    <n v="2"/>
    <n v="0.2"/>
    <n v="-8.9963999999999995"/>
  </r>
  <r>
    <x v="5417"/>
    <s v="CA-2014-132542"/>
    <d v="2014-10-06T00:00:00"/>
    <n v="2014"/>
    <s v="Oktober"/>
    <n v="6"/>
    <x v="0"/>
    <x v="87"/>
    <x v="87"/>
    <x v="1"/>
    <s v="United States"/>
    <s v="Omaha"/>
    <s v="Nebraska"/>
    <n v="68104"/>
    <x v="2"/>
    <x v="1736"/>
    <x v="1"/>
    <x v="8"/>
    <x v="1725"/>
    <n v="15.36"/>
    <n v="2"/>
    <n v="0"/>
    <n v="7.68"/>
  </r>
  <r>
    <x v="5418"/>
    <s v="CA-2015-110877"/>
    <d v="2015-10-23T00:00:00"/>
    <n v="2015"/>
    <s v="Oktober"/>
    <n v="23"/>
    <x v="2"/>
    <x v="555"/>
    <x v="555"/>
    <x v="0"/>
    <s v="United States"/>
    <s v="Houston"/>
    <s v="Texas"/>
    <n v="77041"/>
    <x v="2"/>
    <x v="747"/>
    <x v="1"/>
    <x v="10"/>
    <x v="745"/>
    <n v="36.288000000000011"/>
    <n v="7"/>
    <n v="0.2"/>
    <n v="12.700800000000001"/>
  </r>
  <r>
    <x v="5419"/>
    <s v="CA-2015-110877"/>
    <d v="2015-10-23T00:00:00"/>
    <n v="2015"/>
    <s v="Oktober"/>
    <n v="23"/>
    <x v="2"/>
    <x v="555"/>
    <x v="555"/>
    <x v="0"/>
    <s v="United States"/>
    <s v="Houston"/>
    <s v="Texas"/>
    <n v="77041"/>
    <x v="2"/>
    <x v="539"/>
    <x v="2"/>
    <x v="7"/>
    <x v="539"/>
    <n v="150.38399999999999"/>
    <n v="2"/>
    <n v="0.2"/>
    <n v="15.038400000000003"/>
  </r>
  <r>
    <x v="5420"/>
    <s v="US-2016-151827"/>
    <d v="2016-03-31T00:00:00"/>
    <n v="2016"/>
    <s v="Maret"/>
    <n v="31"/>
    <x v="0"/>
    <x v="229"/>
    <x v="229"/>
    <x v="0"/>
    <s v="United States"/>
    <s v="Philadelphia"/>
    <s v="Pennsylvania"/>
    <n v="19134"/>
    <x v="3"/>
    <x v="1594"/>
    <x v="2"/>
    <x v="7"/>
    <x v="1586"/>
    <n v="280.78200000000004"/>
    <n v="3"/>
    <n v="0.4"/>
    <n v="-60.836100000000016"/>
  </r>
  <r>
    <x v="5421"/>
    <s v="US-2016-151827"/>
    <d v="2016-03-31T00:00:00"/>
    <n v="2016"/>
    <s v="Maret"/>
    <n v="31"/>
    <x v="0"/>
    <x v="229"/>
    <x v="229"/>
    <x v="0"/>
    <s v="United States"/>
    <s v="Philadelphia"/>
    <s v="Pennsylvania"/>
    <n v="19134"/>
    <x v="3"/>
    <x v="1235"/>
    <x v="2"/>
    <x v="11"/>
    <x v="1218"/>
    <n v="31.983999999999998"/>
    <n v="2"/>
    <n v="0.2"/>
    <n v="1.1993999999999998"/>
  </r>
  <r>
    <x v="5422"/>
    <s v="US-2016-163258"/>
    <d v="2016-12-29T00:00:00"/>
    <n v="2016"/>
    <s v="Desember"/>
    <n v="29"/>
    <x v="1"/>
    <x v="418"/>
    <x v="418"/>
    <x v="0"/>
    <s v="United States"/>
    <s v="Los Angeles"/>
    <s v="California"/>
    <n v="90045"/>
    <x v="1"/>
    <x v="605"/>
    <x v="1"/>
    <x v="8"/>
    <x v="605"/>
    <n v="11.231999999999999"/>
    <n v="3"/>
    <n v="0.2"/>
    <n v="3.9312000000000005"/>
  </r>
  <r>
    <x v="5423"/>
    <s v="CA-2017-103009"/>
    <d v="2017-11-03T00:00:00"/>
    <n v="2017"/>
    <s v="November"/>
    <n v="3"/>
    <x v="0"/>
    <x v="601"/>
    <x v="601"/>
    <x v="1"/>
    <s v="United States"/>
    <s v="Richmond"/>
    <s v="Kentucky"/>
    <n v="40475"/>
    <x v="0"/>
    <x v="1737"/>
    <x v="1"/>
    <x v="10"/>
    <x v="1726"/>
    <n v="26.400000000000002"/>
    <n v="5"/>
    <n v="0"/>
    <n v="11.879999999999999"/>
  </r>
  <r>
    <x v="5424"/>
    <s v="US-2017-120649"/>
    <d v="2017-01-20T00:00:00"/>
    <n v="2017"/>
    <s v="Januari"/>
    <n v="20"/>
    <x v="1"/>
    <x v="223"/>
    <x v="223"/>
    <x v="0"/>
    <s v="United States"/>
    <s v="Waterbury"/>
    <s v="Connecticut"/>
    <n v="6708"/>
    <x v="3"/>
    <x v="824"/>
    <x v="1"/>
    <x v="6"/>
    <x v="820"/>
    <n v="3.52"/>
    <n v="2"/>
    <n v="0"/>
    <n v="1.0207999999999999"/>
  </r>
  <r>
    <x v="5425"/>
    <s v="CA-2016-153598"/>
    <d v="2016-12-03T00:00:00"/>
    <n v="2016"/>
    <s v="Desember"/>
    <n v="3"/>
    <x v="2"/>
    <x v="392"/>
    <x v="392"/>
    <x v="0"/>
    <s v="United States"/>
    <s v="Los Angeles"/>
    <s v="California"/>
    <n v="90045"/>
    <x v="1"/>
    <x v="1738"/>
    <x v="2"/>
    <x v="11"/>
    <x v="1727"/>
    <n v="1649.95"/>
    <n v="5"/>
    <n v="0"/>
    <n v="659.98"/>
  </r>
  <r>
    <x v="5426"/>
    <s v="CA-2016-153598"/>
    <d v="2016-12-03T00:00:00"/>
    <n v="2016"/>
    <s v="Desember"/>
    <n v="3"/>
    <x v="2"/>
    <x v="392"/>
    <x v="392"/>
    <x v="0"/>
    <s v="United States"/>
    <s v="Los Angeles"/>
    <s v="California"/>
    <n v="90045"/>
    <x v="1"/>
    <x v="1608"/>
    <x v="0"/>
    <x v="5"/>
    <x v="1599"/>
    <n v="111.89999999999999"/>
    <n v="6"/>
    <n v="0"/>
    <n v="51.47399999999999"/>
  </r>
  <r>
    <x v="5427"/>
    <s v="US-2016-108497"/>
    <d v="2016-06-14T00:00:00"/>
    <n v="2016"/>
    <s v="Juni"/>
    <n v="14"/>
    <x v="3"/>
    <x v="762"/>
    <x v="762"/>
    <x v="2"/>
    <s v="United States"/>
    <s v="Los Angeles"/>
    <s v="California"/>
    <n v="90036"/>
    <x v="1"/>
    <x v="1601"/>
    <x v="0"/>
    <x v="0"/>
    <x v="1593"/>
    <n v="599.16499999999996"/>
    <n v="5"/>
    <n v="0.15"/>
    <n v="35.245000000000005"/>
  </r>
  <r>
    <x v="5428"/>
    <s v="CA-2016-113096"/>
    <d v="2016-09-02T00:00:00"/>
    <n v="2016"/>
    <s v="September"/>
    <n v="2"/>
    <x v="2"/>
    <x v="449"/>
    <x v="449"/>
    <x v="2"/>
    <s v="United States"/>
    <s v="San Francisco"/>
    <s v="California"/>
    <n v="94122"/>
    <x v="1"/>
    <x v="170"/>
    <x v="1"/>
    <x v="4"/>
    <x v="171"/>
    <n v="46.53"/>
    <n v="3"/>
    <n v="0"/>
    <n v="12.097800000000001"/>
  </r>
  <r>
    <x v="5429"/>
    <s v="CA-2014-136861"/>
    <d v="2014-09-05T00:00:00"/>
    <n v="2014"/>
    <s v="September"/>
    <n v="5"/>
    <x v="2"/>
    <x v="701"/>
    <x v="701"/>
    <x v="0"/>
    <s v="United States"/>
    <s v="Saint Petersburg"/>
    <s v="Florida"/>
    <n v="33710"/>
    <x v="0"/>
    <x v="296"/>
    <x v="0"/>
    <x v="5"/>
    <x v="296"/>
    <n v="31.983999999999998"/>
    <n v="2"/>
    <n v="0.2"/>
    <n v="1.9989999999999979"/>
  </r>
  <r>
    <x v="5430"/>
    <s v="CA-2017-117422"/>
    <d v="2017-10-21T00:00:00"/>
    <n v="2017"/>
    <s v="Oktober"/>
    <n v="21"/>
    <x v="1"/>
    <x v="763"/>
    <x v="763"/>
    <x v="2"/>
    <s v="United States"/>
    <s v="Lakewood"/>
    <s v="Ohio"/>
    <n v="44107"/>
    <x v="3"/>
    <x v="1725"/>
    <x v="1"/>
    <x v="9"/>
    <x v="1712"/>
    <n v="161.56800000000001"/>
    <n v="2"/>
    <n v="0.2"/>
    <n v="16.156799999999997"/>
  </r>
  <r>
    <x v="5431"/>
    <s v="CA-2017-117422"/>
    <d v="2017-10-21T00:00:00"/>
    <n v="2017"/>
    <s v="Oktober"/>
    <n v="21"/>
    <x v="1"/>
    <x v="763"/>
    <x v="763"/>
    <x v="2"/>
    <s v="United States"/>
    <s v="Lakewood"/>
    <s v="Ohio"/>
    <n v="44107"/>
    <x v="3"/>
    <x v="727"/>
    <x v="1"/>
    <x v="10"/>
    <x v="726"/>
    <n v="4.0640000000000001"/>
    <n v="1"/>
    <n v="0.2"/>
    <n v="1.3715999999999999"/>
  </r>
  <r>
    <x v="5432"/>
    <s v="CA-2017-117422"/>
    <d v="2017-10-21T00:00:00"/>
    <n v="2017"/>
    <s v="Oktober"/>
    <n v="21"/>
    <x v="1"/>
    <x v="763"/>
    <x v="763"/>
    <x v="2"/>
    <s v="United States"/>
    <s v="Lakewood"/>
    <s v="Ohio"/>
    <n v="44107"/>
    <x v="3"/>
    <x v="1472"/>
    <x v="1"/>
    <x v="8"/>
    <x v="1459"/>
    <n v="6.2160000000000002"/>
    <n v="4"/>
    <n v="0.7"/>
    <n v="-4.9727999999999994"/>
  </r>
  <r>
    <x v="5433"/>
    <s v="CA-2017-129707"/>
    <d v="2017-04-25T00:00:00"/>
    <n v="2017"/>
    <s v="April"/>
    <n v="25"/>
    <x v="1"/>
    <x v="405"/>
    <x v="405"/>
    <x v="0"/>
    <s v="United States"/>
    <s v="Chandler"/>
    <s v="Arizona"/>
    <n v="85224"/>
    <x v="1"/>
    <x v="21"/>
    <x v="1"/>
    <x v="6"/>
    <x v="21"/>
    <n v="8.895999999999999"/>
    <n v="4"/>
    <n v="0.2"/>
    <n v="0.66719999999999979"/>
  </r>
  <r>
    <x v="5434"/>
    <s v="CA-2015-160171"/>
    <d v="2015-10-19T00:00:00"/>
    <n v="2015"/>
    <s v="Oktober"/>
    <n v="19"/>
    <x v="1"/>
    <x v="84"/>
    <x v="84"/>
    <x v="2"/>
    <s v="United States"/>
    <s v="Los Angeles"/>
    <s v="California"/>
    <n v="90008"/>
    <x v="1"/>
    <x v="1739"/>
    <x v="1"/>
    <x v="9"/>
    <x v="1728"/>
    <n v="1640.6999999999998"/>
    <n v="5"/>
    <n v="0"/>
    <n v="459.39599999999996"/>
  </r>
  <r>
    <x v="5435"/>
    <s v="CA-2015-160171"/>
    <d v="2015-10-19T00:00:00"/>
    <n v="2015"/>
    <s v="Oktober"/>
    <n v="19"/>
    <x v="1"/>
    <x v="84"/>
    <x v="84"/>
    <x v="2"/>
    <s v="United States"/>
    <s v="Los Angeles"/>
    <s v="California"/>
    <n v="90008"/>
    <x v="1"/>
    <x v="293"/>
    <x v="2"/>
    <x v="11"/>
    <x v="293"/>
    <n v="270"/>
    <n v="3"/>
    <n v="0"/>
    <n v="97.199999999999989"/>
  </r>
  <r>
    <x v="5436"/>
    <s v="CA-2014-103317"/>
    <d v="2014-07-05T00:00:00"/>
    <n v="2014"/>
    <s v="Juli"/>
    <n v="5"/>
    <x v="2"/>
    <x v="760"/>
    <x v="760"/>
    <x v="1"/>
    <s v="United States"/>
    <s v="Palm Coast"/>
    <s v="Florida"/>
    <n v="32137"/>
    <x v="0"/>
    <x v="1122"/>
    <x v="0"/>
    <x v="5"/>
    <x v="1110"/>
    <n v="19.52"/>
    <n v="2"/>
    <n v="0.2"/>
    <n v="5.3680000000000012"/>
  </r>
  <r>
    <x v="5437"/>
    <s v="CA-2014-103317"/>
    <d v="2014-07-05T00:00:00"/>
    <n v="2014"/>
    <s v="Juli"/>
    <n v="5"/>
    <x v="2"/>
    <x v="760"/>
    <x v="760"/>
    <x v="1"/>
    <s v="United States"/>
    <s v="Palm Coast"/>
    <s v="Florida"/>
    <n v="32137"/>
    <x v="0"/>
    <x v="1504"/>
    <x v="1"/>
    <x v="8"/>
    <x v="1491"/>
    <n v="9.8100000000000023"/>
    <n v="5"/>
    <n v="0.7"/>
    <n v="-6.8669999999999973"/>
  </r>
  <r>
    <x v="5438"/>
    <s v="CA-2014-103317"/>
    <d v="2014-07-05T00:00:00"/>
    <n v="2014"/>
    <s v="Juli"/>
    <n v="5"/>
    <x v="2"/>
    <x v="760"/>
    <x v="760"/>
    <x v="1"/>
    <s v="United States"/>
    <s v="Palm Coast"/>
    <s v="Florida"/>
    <n v="32137"/>
    <x v="0"/>
    <x v="1740"/>
    <x v="0"/>
    <x v="5"/>
    <x v="1729"/>
    <n v="213.21600000000001"/>
    <n v="3"/>
    <n v="0.2"/>
    <n v="15.991199999999992"/>
  </r>
  <r>
    <x v="5439"/>
    <s v="CA-2016-167115"/>
    <d v="2016-04-04T00:00:00"/>
    <n v="2016"/>
    <s v="April"/>
    <n v="4"/>
    <x v="1"/>
    <x v="699"/>
    <x v="699"/>
    <x v="0"/>
    <s v="United States"/>
    <s v="New York City"/>
    <s v="New York"/>
    <n v="10035"/>
    <x v="3"/>
    <x v="1498"/>
    <x v="1"/>
    <x v="8"/>
    <x v="1486"/>
    <n v="588.78399999999999"/>
    <n v="2"/>
    <n v="0.2"/>
    <n v="183.99499999999998"/>
  </r>
  <r>
    <x v="5440"/>
    <s v="US-2017-153633"/>
    <d v="2017-11-13T00:00:00"/>
    <n v="2017"/>
    <s v="November"/>
    <n v="13"/>
    <x v="0"/>
    <x v="646"/>
    <x v="646"/>
    <x v="0"/>
    <s v="United States"/>
    <s v="Jupiter"/>
    <s v="Florida"/>
    <n v="33458"/>
    <x v="0"/>
    <x v="679"/>
    <x v="1"/>
    <x v="6"/>
    <x v="679"/>
    <n v="2.0640000000000001"/>
    <n v="1"/>
    <n v="0.2"/>
    <n v="0.15480000000000005"/>
  </r>
  <r>
    <x v="5441"/>
    <s v="CA-2017-155929"/>
    <d v="2017-09-09T00:00:00"/>
    <n v="2017"/>
    <s v="September"/>
    <n v="9"/>
    <x v="1"/>
    <x v="482"/>
    <x v="482"/>
    <x v="0"/>
    <s v="United States"/>
    <s v="Glendale"/>
    <s v="Arizona"/>
    <n v="85301"/>
    <x v="1"/>
    <x v="1741"/>
    <x v="1"/>
    <x v="10"/>
    <x v="1730"/>
    <n v="6.3680000000000003"/>
    <n v="2"/>
    <n v="0.2"/>
    <n v="2.3879999999999999"/>
  </r>
  <r>
    <x v="5442"/>
    <s v="CA-2015-148712"/>
    <d v="2015-04-17T00:00:00"/>
    <n v="2015"/>
    <s v="April"/>
    <n v="17"/>
    <x v="1"/>
    <x v="341"/>
    <x v="341"/>
    <x v="0"/>
    <s v="United States"/>
    <s v="New York City"/>
    <s v="New York"/>
    <n v="10035"/>
    <x v="3"/>
    <x v="769"/>
    <x v="2"/>
    <x v="11"/>
    <x v="768"/>
    <n v="99.6"/>
    <n v="1"/>
    <n v="0"/>
    <n v="36.851999999999997"/>
  </r>
  <r>
    <x v="5443"/>
    <s v="CA-2015-148712"/>
    <d v="2015-04-17T00:00:00"/>
    <n v="2015"/>
    <s v="April"/>
    <n v="17"/>
    <x v="1"/>
    <x v="341"/>
    <x v="341"/>
    <x v="0"/>
    <s v="United States"/>
    <s v="New York City"/>
    <s v="New York"/>
    <n v="10035"/>
    <x v="3"/>
    <x v="1120"/>
    <x v="1"/>
    <x v="8"/>
    <x v="1108"/>
    <n v="62.296000000000006"/>
    <n v="13"/>
    <n v="0.2"/>
    <n v="21.024899999999999"/>
  </r>
  <r>
    <x v="5444"/>
    <s v="CA-2015-148712"/>
    <d v="2015-04-17T00:00:00"/>
    <n v="2015"/>
    <s v="April"/>
    <n v="17"/>
    <x v="1"/>
    <x v="341"/>
    <x v="341"/>
    <x v="0"/>
    <s v="United States"/>
    <s v="New York City"/>
    <s v="New York"/>
    <n v="10035"/>
    <x v="3"/>
    <x v="1742"/>
    <x v="1"/>
    <x v="6"/>
    <x v="1731"/>
    <n v="10.709999999999999"/>
    <n v="3"/>
    <n v="0"/>
    <n v="2.7845999999999997"/>
  </r>
  <r>
    <x v="5445"/>
    <s v="CA-2016-128307"/>
    <d v="2016-07-25T00:00:00"/>
    <n v="2016"/>
    <s v="Juli"/>
    <n v="25"/>
    <x v="1"/>
    <x v="336"/>
    <x v="336"/>
    <x v="2"/>
    <s v="United States"/>
    <s v="Houston"/>
    <s v="Texas"/>
    <n v="77041"/>
    <x v="2"/>
    <x v="1249"/>
    <x v="1"/>
    <x v="12"/>
    <x v="1233"/>
    <n v="20.936000000000003"/>
    <n v="1"/>
    <n v="0.2"/>
    <n v="7.0659000000000001"/>
  </r>
  <r>
    <x v="5446"/>
    <s v="US-2016-127425"/>
    <d v="2016-08-26T00:00:00"/>
    <n v="2016"/>
    <s v="Agustus"/>
    <n v="26"/>
    <x v="1"/>
    <x v="112"/>
    <x v="112"/>
    <x v="1"/>
    <s v="United States"/>
    <s v="New York City"/>
    <s v="New York"/>
    <n v="10035"/>
    <x v="3"/>
    <x v="895"/>
    <x v="2"/>
    <x v="7"/>
    <x v="888"/>
    <n v="33"/>
    <n v="6"/>
    <n v="0"/>
    <n v="8.25"/>
  </r>
  <r>
    <x v="5447"/>
    <s v="US-2016-127425"/>
    <d v="2016-08-26T00:00:00"/>
    <n v="2016"/>
    <s v="Agustus"/>
    <n v="26"/>
    <x v="1"/>
    <x v="112"/>
    <x v="112"/>
    <x v="1"/>
    <s v="United States"/>
    <s v="New York City"/>
    <s v="New York"/>
    <n v="10035"/>
    <x v="3"/>
    <x v="1233"/>
    <x v="2"/>
    <x v="11"/>
    <x v="1216"/>
    <n v="249.95000000000002"/>
    <n v="5"/>
    <n v="0"/>
    <n v="87.482499999999987"/>
  </r>
  <r>
    <x v="5448"/>
    <s v="US-2014-119081"/>
    <d v="2014-09-12T00:00:00"/>
    <n v="2014"/>
    <s v="September"/>
    <n v="12"/>
    <x v="1"/>
    <x v="638"/>
    <x v="638"/>
    <x v="2"/>
    <s v="United States"/>
    <s v="Olathe"/>
    <s v="Kansas"/>
    <n v="66062"/>
    <x v="2"/>
    <x v="1420"/>
    <x v="1"/>
    <x v="14"/>
    <x v="1408"/>
    <n v="357.93"/>
    <n v="3"/>
    <n v="0"/>
    <n v="7.158600000000007"/>
  </r>
  <r>
    <x v="5449"/>
    <s v="US-2014-119081"/>
    <d v="2014-09-12T00:00:00"/>
    <n v="2014"/>
    <s v="September"/>
    <n v="12"/>
    <x v="1"/>
    <x v="638"/>
    <x v="638"/>
    <x v="2"/>
    <s v="United States"/>
    <s v="Olathe"/>
    <s v="Kansas"/>
    <n v="66062"/>
    <x v="2"/>
    <x v="1690"/>
    <x v="2"/>
    <x v="11"/>
    <x v="1678"/>
    <n v="57.400000000000006"/>
    <n v="5"/>
    <n v="0"/>
    <n v="10.905999999999993"/>
  </r>
  <r>
    <x v="5450"/>
    <s v="US-2014-119081"/>
    <d v="2014-09-12T00:00:00"/>
    <n v="2014"/>
    <s v="September"/>
    <n v="12"/>
    <x v="1"/>
    <x v="638"/>
    <x v="638"/>
    <x v="2"/>
    <s v="United States"/>
    <s v="Olathe"/>
    <s v="Kansas"/>
    <n v="66062"/>
    <x v="2"/>
    <x v="896"/>
    <x v="1"/>
    <x v="8"/>
    <x v="889"/>
    <n v="331.96"/>
    <n v="2"/>
    <n v="0"/>
    <n v="149.38199999999998"/>
  </r>
  <r>
    <x v="5451"/>
    <s v="US-2014-119081"/>
    <d v="2014-09-12T00:00:00"/>
    <n v="2014"/>
    <s v="September"/>
    <n v="12"/>
    <x v="1"/>
    <x v="638"/>
    <x v="638"/>
    <x v="2"/>
    <s v="United States"/>
    <s v="Olathe"/>
    <s v="Kansas"/>
    <n v="66062"/>
    <x v="2"/>
    <x v="1492"/>
    <x v="0"/>
    <x v="5"/>
    <x v="1479"/>
    <n v="40.56"/>
    <n v="2"/>
    <n v="0"/>
    <n v="12.979199999999999"/>
  </r>
  <r>
    <x v="5452"/>
    <s v="CA-2016-140613"/>
    <d v="2016-07-22T00:00:00"/>
    <n v="2016"/>
    <s v="Juli"/>
    <n v="22"/>
    <x v="1"/>
    <x v="607"/>
    <x v="607"/>
    <x v="2"/>
    <s v="United States"/>
    <s v="Sparks"/>
    <s v="Nevada"/>
    <n v="89431"/>
    <x v="1"/>
    <x v="610"/>
    <x v="1"/>
    <x v="14"/>
    <x v="610"/>
    <n v="86.199999999999989"/>
    <n v="5"/>
    <n v="0"/>
    <n v="24.997999999999987"/>
  </r>
  <r>
    <x v="5453"/>
    <s v="US-2017-108700"/>
    <d v="2017-05-19T00:00:00"/>
    <n v="2017"/>
    <s v="Mei"/>
    <n v="19"/>
    <x v="1"/>
    <x v="601"/>
    <x v="601"/>
    <x v="1"/>
    <s v="United States"/>
    <s v="Rockford"/>
    <s v="Illinois"/>
    <n v="61107"/>
    <x v="2"/>
    <x v="1588"/>
    <x v="1"/>
    <x v="10"/>
    <x v="1580"/>
    <n v="38.016000000000005"/>
    <n v="6"/>
    <n v="0.2"/>
    <n v="13.780799999999996"/>
  </r>
  <r>
    <x v="5454"/>
    <s v="CA-2017-160962"/>
    <d v="2017-04-28T00:00:00"/>
    <n v="2017"/>
    <s v="April"/>
    <n v="28"/>
    <x v="1"/>
    <x v="204"/>
    <x v="204"/>
    <x v="1"/>
    <s v="United States"/>
    <s v="Philadelphia"/>
    <s v="Pennsylvania"/>
    <n v="19143"/>
    <x v="3"/>
    <x v="470"/>
    <x v="1"/>
    <x v="4"/>
    <x v="471"/>
    <n v="8.3840000000000003"/>
    <n v="1"/>
    <n v="0.2"/>
    <n v="0.73360000000000003"/>
  </r>
  <r>
    <x v="5455"/>
    <s v="CA-2017-160962"/>
    <d v="2017-04-28T00:00:00"/>
    <n v="2017"/>
    <s v="April"/>
    <n v="28"/>
    <x v="1"/>
    <x v="204"/>
    <x v="204"/>
    <x v="1"/>
    <s v="United States"/>
    <s v="Philadelphia"/>
    <s v="Pennsylvania"/>
    <n v="19143"/>
    <x v="3"/>
    <x v="18"/>
    <x v="1"/>
    <x v="6"/>
    <x v="18"/>
    <n v="6.8480000000000008"/>
    <n v="2"/>
    <n v="0.2"/>
    <n v="0.77039999999999909"/>
  </r>
  <r>
    <x v="5456"/>
    <s v="CA-2017-130631"/>
    <d v="2017-12-29T00:00:00"/>
    <n v="2017"/>
    <s v="Desember"/>
    <n v="29"/>
    <x v="1"/>
    <x v="94"/>
    <x v="94"/>
    <x v="0"/>
    <s v="United States"/>
    <s v="Edmonds"/>
    <s v="Washington"/>
    <n v="98026"/>
    <x v="1"/>
    <x v="1743"/>
    <x v="1"/>
    <x v="13"/>
    <x v="1732"/>
    <n v="19.600000000000001"/>
    <n v="5"/>
    <n v="0"/>
    <n v="9.6039999999999992"/>
  </r>
  <r>
    <x v="5457"/>
    <s v="CA-2017-130631"/>
    <d v="2017-12-29T00:00:00"/>
    <n v="2017"/>
    <s v="Desember"/>
    <n v="29"/>
    <x v="1"/>
    <x v="94"/>
    <x v="94"/>
    <x v="0"/>
    <s v="United States"/>
    <s v="Edmonds"/>
    <s v="Washington"/>
    <n v="98026"/>
    <x v="1"/>
    <x v="1182"/>
    <x v="0"/>
    <x v="5"/>
    <x v="1168"/>
    <n v="68.459999999999994"/>
    <n v="2"/>
    <n v="0"/>
    <n v="20.537999999999997"/>
  </r>
  <r>
    <x v="5458"/>
    <s v="CA-2017-116680"/>
    <d v="2017-09-04T00:00:00"/>
    <n v="2017"/>
    <s v="September"/>
    <n v="4"/>
    <x v="0"/>
    <x v="7"/>
    <x v="7"/>
    <x v="0"/>
    <s v="United States"/>
    <s v="San Francisco"/>
    <s v="California"/>
    <n v="94122"/>
    <x v="1"/>
    <x v="757"/>
    <x v="1"/>
    <x v="8"/>
    <x v="755"/>
    <n v="13.343999999999998"/>
    <n v="6"/>
    <n v="0.2"/>
    <n v="4.3367999999999993"/>
  </r>
  <r>
    <x v="5459"/>
    <s v="CA-2017-116680"/>
    <d v="2017-09-04T00:00:00"/>
    <n v="2017"/>
    <s v="September"/>
    <n v="4"/>
    <x v="0"/>
    <x v="7"/>
    <x v="7"/>
    <x v="0"/>
    <s v="United States"/>
    <s v="San Francisco"/>
    <s v="California"/>
    <n v="94122"/>
    <x v="1"/>
    <x v="1744"/>
    <x v="0"/>
    <x v="3"/>
    <x v="1733"/>
    <n v="1478.2719999999999"/>
    <n v="8"/>
    <n v="0.2"/>
    <n v="92.392000000000053"/>
  </r>
  <r>
    <x v="5460"/>
    <s v="US-2014-107405"/>
    <d v="2014-03-21T00:00:00"/>
    <n v="2014"/>
    <s v="Maret"/>
    <n v="21"/>
    <x v="1"/>
    <x v="131"/>
    <x v="131"/>
    <x v="1"/>
    <s v="United States"/>
    <s v="Asheville"/>
    <s v="North Carolina"/>
    <n v="28806"/>
    <x v="0"/>
    <x v="1512"/>
    <x v="1"/>
    <x v="4"/>
    <x v="1499"/>
    <n v="16.272000000000002"/>
    <n v="1"/>
    <n v="0.2"/>
    <n v="-3.864600000000002"/>
  </r>
  <r>
    <x v="5461"/>
    <s v="CA-2017-101574"/>
    <d v="2017-09-28T00:00:00"/>
    <n v="2017"/>
    <s v="September"/>
    <n v="28"/>
    <x v="1"/>
    <x v="232"/>
    <x v="232"/>
    <x v="0"/>
    <s v="United States"/>
    <s v="Los Angeles"/>
    <s v="California"/>
    <n v="90032"/>
    <x v="1"/>
    <x v="50"/>
    <x v="0"/>
    <x v="5"/>
    <x v="50"/>
    <n v="9.24"/>
    <n v="3"/>
    <n v="0"/>
    <n v="4.4352"/>
  </r>
  <r>
    <x v="5462"/>
    <s v="CA-2014-146591"/>
    <d v="2014-01-19T00:00:00"/>
    <n v="2014"/>
    <s v="Januari"/>
    <n v="19"/>
    <x v="2"/>
    <x v="358"/>
    <x v="358"/>
    <x v="0"/>
    <s v="United States"/>
    <s v="Scottsdale"/>
    <s v="Arizona"/>
    <n v="85254"/>
    <x v="1"/>
    <x v="828"/>
    <x v="1"/>
    <x v="8"/>
    <x v="824"/>
    <n v="32.340000000000003"/>
    <n v="10"/>
    <n v="0.7"/>
    <n v="-23.716000000000001"/>
  </r>
  <r>
    <x v="5463"/>
    <s v="CA-2014-146591"/>
    <d v="2014-01-19T00:00:00"/>
    <n v="2014"/>
    <s v="Januari"/>
    <n v="19"/>
    <x v="2"/>
    <x v="358"/>
    <x v="358"/>
    <x v="0"/>
    <s v="United States"/>
    <s v="Scottsdale"/>
    <s v="Arizona"/>
    <n v="85254"/>
    <x v="1"/>
    <x v="161"/>
    <x v="1"/>
    <x v="10"/>
    <x v="1295"/>
    <n v="56.064"/>
    <n v="4"/>
    <n v="0.2"/>
    <n v="19.622399999999999"/>
  </r>
  <r>
    <x v="5464"/>
    <s v="CA-2014-146591"/>
    <d v="2014-01-19T00:00:00"/>
    <n v="2014"/>
    <s v="Januari"/>
    <n v="19"/>
    <x v="2"/>
    <x v="358"/>
    <x v="358"/>
    <x v="0"/>
    <s v="United States"/>
    <s v="Scottsdale"/>
    <s v="Arizona"/>
    <n v="85254"/>
    <x v="1"/>
    <x v="113"/>
    <x v="1"/>
    <x v="12"/>
    <x v="113"/>
    <n v="108.72"/>
    <n v="5"/>
    <n v="0.2"/>
    <n v="36.692999999999998"/>
  </r>
  <r>
    <x v="5465"/>
    <s v="CA-2014-146591"/>
    <d v="2014-01-19T00:00:00"/>
    <n v="2014"/>
    <s v="Januari"/>
    <n v="19"/>
    <x v="2"/>
    <x v="358"/>
    <x v="358"/>
    <x v="0"/>
    <s v="United States"/>
    <s v="Scottsdale"/>
    <s v="Arizona"/>
    <n v="85254"/>
    <x v="1"/>
    <x v="366"/>
    <x v="0"/>
    <x v="0"/>
    <x v="367"/>
    <n v="181.47000000000003"/>
    <n v="5"/>
    <n v="0.7"/>
    <n v="-320.59699999999998"/>
  </r>
  <r>
    <x v="5466"/>
    <s v="CA-2014-107706"/>
    <d v="2014-02-14T00:00:00"/>
    <n v="2014"/>
    <s v="Februari"/>
    <n v="14"/>
    <x v="0"/>
    <x v="461"/>
    <x v="461"/>
    <x v="0"/>
    <s v="United States"/>
    <s v="Houston"/>
    <s v="Texas"/>
    <n v="77095"/>
    <x v="2"/>
    <x v="949"/>
    <x v="1"/>
    <x v="10"/>
    <x v="942"/>
    <n v="16.176000000000002"/>
    <n v="3"/>
    <n v="0.2"/>
    <n v="6.0659999999999989"/>
  </r>
  <r>
    <x v="5467"/>
    <s v="CA-2016-122448"/>
    <d v="2016-06-09T00:00:00"/>
    <n v="2016"/>
    <s v="Juni"/>
    <n v="9"/>
    <x v="1"/>
    <x v="203"/>
    <x v="203"/>
    <x v="0"/>
    <s v="United States"/>
    <s v="San Francisco"/>
    <s v="California"/>
    <n v="94109"/>
    <x v="1"/>
    <x v="23"/>
    <x v="0"/>
    <x v="1"/>
    <x v="23"/>
    <n v="122.352"/>
    <n v="3"/>
    <n v="0.2"/>
    <n v="13.764599999999994"/>
  </r>
  <r>
    <x v="5468"/>
    <s v="CA-2014-132451"/>
    <d v="2014-09-26T00:00:00"/>
    <n v="2014"/>
    <s v="September"/>
    <n v="26"/>
    <x v="2"/>
    <x v="580"/>
    <x v="580"/>
    <x v="2"/>
    <s v="United States"/>
    <s v="San Diego"/>
    <s v="California"/>
    <n v="92105"/>
    <x v="1"/>
    <x v="1"/>
    <x v="0"/>
    <x v="1"/>
    <x v="1"/>
    <n v="585.55200000000002"/>
    <n v="3"/>
    <n v="0.2"/>
    <n v="73.19399999999996"/>
  </r>
  <r>
    <x v="5469"/>
    <s v="CA-2014-132451"/>
    <d v="2014-09-26T00:00:00"/>
    <n v="2014"/>
    <s v="September"/>
    <n v="26"/>
    <x v="2"/>
    <x v="580"/>
    <x v="580"/>
    <x v="2"/>
    <s v="United States"/>
    <s v="San Diego"/>
    <s v="California"/>
    <n v="92105"/>
    <x v="1"/>
    <x v="974"/>
    <x v="1"/>
    <x v="10"/>
    <x v="968"/>
    <n v="19.440000000000001"/>
    <n v="3"/>
    <n v="0"/>
    <n v="9.3312000000000008"/>
  </r>
  <r>
    <x v="5470"/>
    <s v="CA-2016-158547"/>
    <d v="2016-05-30T00:00:00"/>
    <n v="2016"/>
    <s v="Mei"/>
    <n v="30"/>
    <x v="1"/>
    <x v="594"/>
    <x v="594"/>
    <x v="0"/>
    <s v="United States"/>
    <s v="Hamilton"/>
    <s v="Ohio"/>
    <n v="45011"/>
    <x v="3"/>
    <x v="1271"/>
    <x v="1"/>
    <x v="9"/>
    <x v="1256"/>
    <n v="123.92000000000002"/>
    <n v="5"/>
    <n v="0.2"/>
    <n v="9.2939999999999969"/>
  </r>
  <r>
    <x v="5471"/>
    <s v="CA-2017-116946"/>
    <d v="2017-12-19T00:00:00"/>
    <n v="2017"/>
    <s v="Desember"/>
    <n v="19"/>
    <x v="1"/>
    <x v="700"/>
    <x v="700"/>
    <x v="0"/>
    <s v="United States"/>
    <s v="Parker"/>
    <s v="Colorado"/>
    <n v="80134"/>
    <x v="1"/>
    <x v="1533"/>
    <x v="0"/>
    <x v="5"/>
    <x v="1521"/>
    <n v="13.360000000000001"/>
    <n v="5"/>
    <n v="0.2"/>
    <n v="4.0080000000000009"/>
  </r>
  <r>
    <x v="5472"/>
    <s v="CA-2017-116946"/>
    <d v="2017-12-19T00:00:00"/>
    <n v="2017"/>
    <s v="Desember"/>
    <n v="19"/>
    <x v="1"/>
    <x v="700"/>
    <x v="700"/>
    <x v="0"/>
    <s v="United States"/>
    <s v="Parker"/>
    <s v="Colorado"/>
    <n v="80134"/>
    <x v="1"/>
    <x v="1166"/>
    <x v="1"/>
    <x v="4"/>
    <x v="1153"/>
    <n v="78.256"/>
    <n v="2"/>
    <n v="0.2"/>
    <n v="-17.607599999999998"/>
  </r>
  <r>
    <x v="5473"/>
    <s v="CA-2017-116946"/>
    <d v="2017-12-19T00:00:00"/>
    <n v="2017"/>
    <s v="Desember"/>
    <n v="19"/>
    <x v="1"/>
    <x v="700"/>
    <x v="700"/>
    <x v="0"/>
    <s v="United States"/>
    <s v="Parker"/>
    <s v="Colorado"/>
    <n v="80134"/>
    <x v="1"/>
    <x v="1195"/>
    <x v="0"/>
    <x v="0"/>
    <x v="1180"/>
    <n v="102.01800000000001"/>
    <n v="7"/>
    <n v="0.7"/>
    <n v="-183.6323999999999"/>
  </r>
  <r>
    <x v="5474"/>
    <s v="CA-2017-121741"/>
    <d v="2017-12-26T00:00:00"/>
    <n v="2017"/>
    <s v="Desember"/>
    <n v="26"/>
    <x v="3"/>
    <x v="289"/>
    <x v="289"/>
    <x v="1"/>
    <s v="United States"/>
    <s v="Fremont"/>
    <s v="Nebraska"/>
    <n v="68025"/>
    <x v="2"/>
    <x v="458"/>
    <x v="1"/>
    <x v="4"/>
    <x v="459"/>
    <n v="750.68"/>
    <n v="2"/>
    <n v="0"/>
    <n v="37.533999999999992"/>
  </r>
  <r>
    <x v="5475"/>
    <s v="CA-2017-169691"/>
    <d v="2017-06-15T00:00:00"/>
    <n v="2017"/>
    <s v="Juni"/>
    <n v="15"/>
    <x v="2"/>
    <x v="656"/>
    <x v="656"/>
    <x v="2"/>
    <s v="United States"/>
    <s v="Maple Grove"/>
    <s v="Minnesota"/>
    <n v="55369"/>
    <x v="2"/>
    <x v="579"/>
    <x v="1"/>
    <x v="2"/>
    <x v="579"/>
    <n v="44.400000000000006"/>
    <n v="3"/>
    <n v="0"/>
    <n v="22.200000000000003"/>
  </r>
  <r>
    <x v="5476"/>
    <s v="CA-2017-169691"/>
    <d v="2017-06-15T00:00:00"/>
    <n v="2017"/>
    <s v="Juni"/>
    <n v="15"/>
    <x v="2"/>
    <x v="656"/>
    <x v="656"/>
    <x v="2"/>
    <s v="United States"/>
    <s v="Maple Grove"/>
    <s v="Minnesota"/>
    <n v="55369"/>
    <x v="2"/>
    <x v="1036"/>
    <x v="1"/>
    <x v="4"/>
    <x v="1026"/>
    <n v="84.55"/>
    <n v="5"/>
    <n v="0"/>
    <n v="22.828499999999998"/>
  </r>
  <r>
    <x v="5477"/>
    <s v="CA-2017-169691"/>
    <d v="2017-06-15T00:00:00"/>
    <n v="2017"/>
    <s v="Juni"/>
    <n v="15"/>
    <x v="2"/>
    <x v="656"/>
    <x v="656"/>
    <x v="2"/>
    <s v="United States"/>
    <s v="Maple Grove"/>
    <s v="Minnesota"/>
    <n v="55369"/>
    <x v="2"/>
    <x v="1665"/>
    <x v="1"/>
    <x v="10"/>
    <x v="1653"/>
    <n v="17.940000000000001"/>
    <n v="3"/>
    <n v="0"/>
    <n v="8.7906000000000013"/>
  </r>
  <r>
    <x v="5478"/>
    <s v="CA-2016-121356"/>
    <d v="2016-11-20T00:00:00"/>
    <n v="2016"/>
    <s v="November"/>
    <n v="20"/>
    <x v="1"/>
    <x v="81"/>
    <x v="81"/>
    <x v="0"/>
    <s v="United States"/>
    <s v="Newark"/>
    <s v="Delaware"/>
    <n v="19711"/>
    <x v="3"/>
    <x v="1160"/>
    <x v="1"/>
    <x v="8"/>
    <x v="1147"/>
    <n v="128.39999999999998"/>
    <n v="3"/>
    <n v="0"/>
    <n v="62.915999999999997"/>
  </r>
  <r>
    <x v="5479"/>
    <s v="CA-2014-101770"/>
    <d v="2014-03-31T00:00:00"/>
    <n v="2014"/>
    <s v="Maret"/>
    <n v="31"/>
    <x v="1"/>
    <x v="208"/>
    <x v="208"/>
    <x v="1"/>
    <s v="United States"/>
    <s v="Miami"/>
    <s v="Florida"/>
    <n v="33180"/>
    <x v="0"/>
    <x v="799"/>
    <x v="1"/>
    <x v="8"/>
    <x v="797"/>
    <n v="1.8690000000000004"/>
    <n v="1"/>
    <n v="0.7"/>
    <n v="-1.3082999999999996"/>
  </r>
  <r>
    <x v="5480"/>
    <s v="CA-2017-105487"/>
    <d v="2017-10-08T00:00:00"/>
    <n v="2017"/>
    <s v="Oktober"/>
    <n v="8"/>
    <x v="1"/>
    <x v="294"/>
    <x v="294"/>
    <x v="1"/>
    <s v="United States"/>
    <s v="San Diego"/>
    <s v="California"/>
    <n v="92105"/>
    <x v="1"/>
    <x v="957"/>
    <x v="2"/>
    <x v="7"/>
    <x v="950"/>
    <n v="103.19200000000001"/>
    <n v="1"/>
    <n v="0.2"/>
    <n v="11.609099999999998"/>
  </r>
  <r>
    <x v="5481"/>
    <s v="CA-2017-105487"/>
    <d v="2017-10-08T00:00:00"/>
    <n v="2017"/>
    <s v="Oktober"/>
    <n v="8"/>
    <x v="1"/>
    <x v="294"/>
    <x v="294"/>
    <x v="1"/>
    <s v="United States"/>
    <s v="San Diego"/>
    <s v="California"/>
    <n v="92105"/>
    <x v="1"/>
    <x v="1542"/>
    <x v="2"/>
    <x v="11"/>
    <x v="1530"/>
    <n v="36"/>
    <n v="2"/>
    <n v="0"/>
    <n v="6.4799999999999969"/>
  </r>
  <r>
    <x v="5482"/>
    <s v="CA-2017-105487"/>
    <d v="2017-10-08T00:00:00"/>
    <n v="2017"/>
    <s v="Oktober"/>
    <n v="8"/>
    <x v="1"/>
    <x v="294"/>
    <x v="294"/>
    <x v="1"/>
    <s v="United States"/>
    <s v="San Diego"/>
    <s v="California"/>
    <n v="92105"/>
    <x v="1"/>
    <x v="603"/>
    <x v="2"/>
    <x v="11"/>
    <x v="603"/>
    <n v="239.96"/>
    <n v="4"/>
    <n v="0"/>
    <n v="115.1808"/>
  </r>
  <r>
    <x v="5483"/>
    <s v="CA-2017-105487"/>
    <d v="2017-10-08T00:00:00"/>
    <n v="2017"/>
    <s v="Oktober"/>
    <n v="8"/>
    <x v="1"/>
    <x v="294"/>
    <x v="294"/>
    <x v="1"/>
    <s v="United States"/>
    <s v="San Diego"/>
    <s v="California"/>
    <n v="92105"/>
    <x v="1"/>
    <x v="1512"/>
    <x v="1"/>
    <x v="4"/>
    <x v="1499"/>
    <n v="40.68"/>
    <n v="2"/>
    <n v="0"/>
    <n v="0.40679999999999694"/>
  </r>
  <r>
    <x v="5484"/>
    <s v="CA-2017-148999"/>
    <d v="2017-01-30T00:00:00"/>
    <n v="2017"/>
    <s v="Januari"/>
    <n v="30"/>
    <x v="1"/>
    <x v="12"/>
    <x v="12"/>
    <x v="0"/>
    <s v="United States"/>
    <s v="Miami"/>
    <s v="Florida"/>
    <n v="33142"/>
    <x v="0"/>
    <x v="1745"/>
    <x v="0"/>
    <x v="1"/>
    <x v="1734"/>
    <n v="419.13599999999997"/>
    <n v="4"/>
    <n v="0.2"/>
    <n v="-68.1096"/>
  </r>
  <r>
    <x v="5485"/>
    <s v="CA-2014-107573"/>
    <d v="2014-12-12T00:00:00"/>
    <n v="2014"/>
    <s v="Desember"/>
    <n v="12"/>
    <x v="1"/>
    <x v="171"/>
    <x v="171"/>
    <x v="0"/>
    <s v="United States"/>
    <s v="Miami"/>
    <s v="Florida"/>
    <n v="33178"/>
    <x v="0"/>
    <x v="706"/>
    <x v="1"/>
    <x v="12"/>
    <x v="153"/>
    <n v="23.472000000000001"/>
    <n v="3"/>
    <n v="0.2"/>
    <n v="7.6283999999999974"/>
  </r>
  <r>
    <x v="5486"/>
    <s v="CA-2015-156608"/>
    <d v="2015-10-24T00:00:00"/>
    <n v="2015"/>
    <s v="Oktober"/>
    <n v="24"/>
    <x v="1"/>
    <x v="192"/>
    <x v="192"/>
    <x v="2"/>
    <s v="United States"/>
    <s v="San Antonio"/>
    <s v="Texas"/>
    <n v="78207"/>
    <x v="2"/>
    <x v="307"/>
    <x v="1"/>
    <x v="8"/>
    <x v="307"/>
    <n v="3.5919999999999992"/>
    <n v="4"/>
    <n v="0.8"/>
    <n v="-6.2860000000000031"/>
  </r>
  <r>
    <x v="5487"/>
    <s v="CA-2017-134495"/>
    <d v="2017-04-01T00:00:00"/>
    <n v="2017"/>
    <s v="April"/>
    <n v="1"/>
    <x v="0"/>
    <x v="292"/>
    <x v="292"/>
    <x v="1"/>
    <s v="United States"/>
    <s v="Jacksonville"/>
    <s v="Florida"/>
    <n v="32216"/>
    <x v="0"/>
    <x v="1136"/>
    <x v="2"/>
    <x v="7"/>
    <x v="1124"/>
    <n v="23.976000000000003"/>
    <n v="3"/>
    <n v="0.2"/>
    <n v="-5.694300000000001"/>
  </r>
  <r>
    <x v="5488"/>
    <s v="CA-2017-134495"/>
    <d v="2017-04-01T00:00:00"/>
    <n v="2017"/>
    <s v="April"/>
    <n v="1"/>
    <x v="0"/>
    <x v="292"/>
    <x v="292"/>
    <x v="1"/>
    <s v="United States"/>
    <s v="Jacksonville"/>
    <s v="Florida"/>
    <n v="32216"/>
    <x v="0"/>
    <x v="948"/>
    <x v="1"/>
    <x v="2"/>
    <x v="941"/>
    <n v="6.2640000000000002"/>
    <n v="3"/>
    <n v="0.2"/>
    <n v="2.0358000000000001"/>
  </r>
  <r>
    <x v="5489"/>
    <s v="CA-2017-134495"/>
    <d v="2017-04-01T00:00:00"/>
    <n v="2017"/>
    <s v="April"/>
    <n v="1"/>
    <x v="0"/>
    <x v="292"/>
    <x v="292"/>
    <x v="1"/>
    <s v="United States"/>
    <s v="Jacksonville"/>
    <s v="Florida"/>
    <n v="32216"/>
    <x v="0"/>
    <x v="1295"/>
    <x v="1"/>
    <x v="9"/>
    <x v="360"/>
    <n v="20.808"/>
    <n v="3"/>
    <n v="0.2"/>
    <n v="1.8207000000000013"/>
  </r>
  <r>
    <x v="5490"/>
    <s v="CA-2017-134495"/>
    <d v="2017-04-01T00:00:00"/>
    <n v="2017"/>
    <s v="April"/>
    <n v="1"/>
    <x v="0"/>
    <x v="292"/>
    <x v="292"/>
    <x v="1"/>
    <s v="United States"/>
    <s v="Jacksonville"/>
    <s v="Florida"/>
    <n v="32216"/>
    <x v="0"/>
    <x v="1209"/>
    <x v="0"/>
    <x v="1"/>
    <x v="1194"/>
    <n v="218.35200000000003"/>
    <n v="3"/>
    <n v="0.2"/>
    <n v="-19.105800000000016"/>
  </r>
  <r>
    <x v="5491"/>
    <s v="CA-2017-164098"/>
    <d v="2017-01-26T00:00:00"/>
    <n v="2017"/>
    <s v="Januari"/>
    <n v="26"/>
    <x v="2"/>
    <x v="0"/>
    <x v="0"/>
    <x v="0"/>
    <s v="United States"/>
    <s v="Houston"/>
    <s v="Texas"/>
    <n v="77070"/>
    <x v="2"/>
    <x v="75"/>
    <x v="1"/>
    <x v="4"/>
    <x v="75"/>
    <n v="18.16"/>
    <n v="2"/>
    <n v="0.2"/>
    <n v="1.8160000000000016"/>
  </r>
  <r>
    <x v="5492"/>
    <s v="CA-2014-105249"/>
    <d v="2014-11-28T00:00:00"/>
    <n v="2014"/>
    <s v="November"/>
    <n v="28"/>
    <x v="3"/>
    <x v="723"/>
    <x v="723"/>
    <x v="2"/>
    <s v="United States"/>
    <s v="San Francisco"/>
    <s v="California"/>
    <n v="94122"/>
    <x v="1"/>
    <x v="327"/>
    <x v="1"/>
    <x v="14"/>
    <x v="327"/>
    <n v="7.36"/>
    <n v="2"/>
    <n v="0"/>
    <n v="0.14719999999999978"/>
  </r>
  <r>
    <x v="5493"/>
    <s v="CA-2014-105249"/>
    <d v="2014-11-28T00:00:00"/>
    <n v="2014"/>
    <s v="November"/>
    <n v="28"/>
    <x v="3"/>
    <x v="723"/>
    <x v="723"/>
    <x v="2"/>
    <s v="United States"/>
    <s v="San Francisco"/>
    <s v="California"/>
    <n v="94122"/>
    <x v="1"/>
    <x v="254"/>
    <x v="1"/>
    <x v="2"/>
    <x v="255"/>
    <n v="41.4"/>
    <n v="4"/>
    <n v="0"/>
    <n v="19.872"/>
  </r>
  <r>
    <x v="5494"/>
    <s v="CA-2014-105249"/>
    <d v="2014-11-28T00:00:00"/>
    <n v="2014"/>
    <s v="November"/>
    <n v="28"/>
    <x v="3"/>
    <x v="723"/>
    <x v="723"/>
    <x v="2"/>
    <s v="United States"/>
    <s v="San Francisco"/>
    <s v="California"/>
    <n v="94122"/>
    <x v="1"/>
    <x v="1119"/>
    <x v="0"/>
    <x v="0"/>
    <x v="1107"/>
    <n v="411.33199999999999"/>
    <n v="4"/>
    <n v="0.15"/>
    <n v="-4.8391999999999769"/>
  </r>
  <r>
    <x v="5495"/>
    <s v="CA-2015-113523"/>
    <d v="2015-09-04T00:00:00"/>
    <n v="2015"/>
    <s v="September"/>
    <n v="4"/>
    <x v="1"/>
    <x v="464"/>
    <x v="464"/>
    <x v="1"/>
    <s v="United States"/>
    <s v="Philadelphia"/>
    <s v="Pennsylvania"/>
    <n v="19140"/>
    <x v="3"/>
    <x v="1206"/>
    <x v="1"/>
    <x v="8"/>
    <x v="1191"/>
    <n v="7.6560000000000006"/>
    <n v="4"/>
    <n v="0.7"/>
    <n v="-6.1247999999999987"/>
  </r>
  <r>
    <x v="5496"/>
    <s v="CA-2017-117821"/>
    <d v="2017-06-12T00:00:00"/>
    <n v="2017"/>
    <s v="Juni"/>
    <n v="12"/>
    <x v="1"/>
    <x v="643"/>
    <x v="643"/>
    <x v="0"/>
    <s v="United States"/>
    <s v="Marion"/>
    <s v="Ohio"/>
    <n v="43302"/>
    <x v="3"/>
    <x v="240"/>
    <x v="2"/>
    <x v="11"/>
    <x v="241"/>
    <n v="63.920000000000009"/>
    <n v="2"/>
    <n v="0.2"/>
    <n v="19.176000000000002"/>
  </r>
  <r>
    <x v="5497"/>
    <s v="CA-2017-164378"/>
    <d v="2017-07-15T00:00:00"/>
    <n v="2017"/>
    <s v="Juli"/>
    <n v="15"/>
    <x v="0"/>
    <x v="514"/>
    <x v="514"/>
    <x v="0"/>
    <s v="United States"/>
    <s v="New York City"/>
    <s v="New York"/>
    <n v="10024"/>
    <x v="3"/>
    <x v="1241"/>
    <x v="1"/>
    <x v="6"/>
    <x v="1224"/>
    <n v="6.56"/>
    <n v="2"/>
    <n v="0"/>
    <n v="1.9023999999999992"/>
  </r>
  <r>
    <x v="5498"/>
    <s v="CA-2017-164378"/>
    <d v="2017-07-15T00:00:00"/>
    <n v="2017"/>
    <s v="Juli"/>
    <n v="15"/>
    <x v="0"/>
    <x v="514"/>
    <x v="514"/>
    <x v="0"/>
    <s v="United States"/>
    <s v="New York City"/>
    <s v="New York"/>
    <n v="10024"/>
    <x v="3"/>
    <x v="286"/>
    <x v="1"/>
    <x v="2"/>
    <x v="286"/>
    <n v="7.83"/>
    <n v="3"/>
    <n v="0"/>
    <n v="3.6017999999999999"/>
  </r>
  <r>
    <x v="5499"/>
    <s v="CA-2017-164378"/>
    <d v="2017-07-15T00:00:00"/>
    <n v="2017"/>
    <s v="Juli"/>
    <n v="15"/>
    <x v="0"/>
    <x v="514"/>
    <x v="514"/>
    <x v="0"/>
    <s v="United States"/>
    <s v="New York City"/>
    <s v="New York"/>
    <n v="10024"/>
    <x v="3"/>
    <x v="341"/>
    <x v="2"/>
    <x v="11"/>
    <x v="341"/>
    <n v="41.9"/>
    <n v="2"/>
    <n v="0"/>
    <n v="8.7989999999999995"/>
  </r>
  <r>
    <x v="5500"/>
    <s v="CA-2017-164378"/>
    <d v="2017-07-15T00:00:00"/>
    <n v="2017"/>
    <s v="Juli"/>
    <n v="15"/>
    <x v="0"/>
    <x v="514"/>
    <x v="514"/>
    <x v="0"/>
    <s v="United States"/>
    <s v="New York City"/>
    <s v="New York"/>
    <n v="10024"/>
    <x v="3"/>
    <x v="1265"/>
    <x v="0"/>
    <x v="1"/>
    <x v="1249"/>
    <n v="664.14599999999996"/>
    <n v="6"/>
    <n v="0.1"/>
    <n v="88.552800000000005"/>
  </r>
  <r>
    <x v="5501"/>
    <s v="CA-2017-164378"/>
    <d v="2017-07-15T00:00:00"/>
    <n v="2017"/>
    <s v="Juli"/>
    <n v="15"/>
    <x v="0"/>
    <x v="514"/>
    <x v="514"/>
    <x v="0"/>
    <s v="United States"/>
    <s v="New York City"/>
    <s v="New York"/>
    <n v="10024"/>
    <x v="3"/>
    <x v="1056"/>
    <x v="1"/>
    <x v="10"/>
    <x v="1045"/>
    <n v="8.9600000000000009"/>
    <n v="2"/>
    <n v="0"/>
    <n v="4.3904000000000005"/>
  </r>
  <r>
    <x v="5502"/>
    <s v="CA-2017-127782"/>
    <d v="2017-11-02T00:00:00"/>
    <n v="2017"/>
    <s v="November"/>
    <n v="2"/>
    <x v="1"/>
    <x v="764"/>
    <x v="764"/>
    <x v="1"/>
    <s v="United States"/>
    <s v="Philadelphia"/>
    <s v="Pennsylvania"/>
    <n v="19140"/>
    <x v="3"/>
    <x v="1379"/>
    <x v="0"/>
    <x v="5"/>
    <x v="1364"/>
    <n v="3.3119999999999998"/>
    <n v="1"/>
    <n v="0.2"/>
    <n v="0.66239999999999977"/>
  </r>
  <r>
    <x v="5503"/>
    <s v="CA-2017-127782"/>
    <d v="2017-11-02T00:00:00"/>
    <n v="2017"/>
    <s v="November"/>
    <n v="2"/>
    <x v="1"/>
    <x v="764"/>
    <x v="764"/>
    <x v="1"/>
    <s v="United States"/>
    <s v="Philadelphia"/>
    <s v="Pennsylvania"/>
    <n v="19140"/>
    <x v="3"/>
    <x v="1612"/>
    <x v="1"/>
    <x v="9"/>
    <x v="1603"/>
    <n v="20.136000000000003"/>
    <n v="3"/>
    <n v="0.2"/>
    <n v="1.2584999999999997"/>
  </r>
  <r>
    <x v="5504"/>
    <s v="CA-2017-127782"/>
    <d v="2017-11-02T00:00:00"/>
    <n v="2017"/>
    <s v="November"/>
    <n v="2"/>
    <x v="1"/>
    <x v="764"/>
    <x v="764"/>
    <x v="1"/>
    <s v="United States"/>
    <s v="Philadelphia"/>
    <s v="Pennsylvania"/>
    <n v="19140"/>
    <x v="3"/>
    <x v="436"/>
    <x v="1"/>
    <x v="12"/>
    <x v="436"/>
    <n v="8.8559999999999999"/>
    <n v="3"/>
    <n v="0.2"/>
    <n v="2.8781999999999992"/>
  </r>
  <r>
    <x v="5505"/>
    <s v="CA-2017-127782"/>
    <d v="2017-11-02T00:00:00"/>
    <n v="2017"/>
    <s v="November"/>
    <n v="2"/>
    <x v="1"/>
    <x v="764"/>
    <x v="764"/>
    <x v="1"/>
    <s v="United States"/>
    <s v="Philadelphia"/>
    <s v="Pennsylvania"/>
    <n v="19140"/>
    <x v="3"/>
    <x v="1118"/>
    <x v="2"/>
    <x v="7"/>
    <x v="1106"/>
    <n v="859.19999999999993"/>
    <n v="4"/>
    <n v="0.4"/>
    <n v="-186.15999999999997"/>
  </r>
  <r>
    <x v="5506"/>
    <s v="US-2016-162026"/>
    <d v="2016-10-08T00:00:00"/>
    <n v="2016"/>
    <s v="Oktober"/>
    <n v="8"/>
    <x v="3"/>
    <x v="32"/>
    <x v="32"/>
    <x v="0"/>
    <s v="United States"/>
    <s v="Los Angeles"/>
    <s v="California"/>
    <n v="90036"/>
    <x v="1"/>
    <x v="1090"/>
    <x v="1"/>
    <x v="10"/>
    <x v="1080"/>
    <n v="61.96"/>
    <n v="2"/>
    <n v="0"/>
    <n v="27.881999999999998"/>
  </r>
  <r>
    <x v="5507"/>
    <s v="CA-2016-150000"/>
    <d v="2016-04-08T00:00:00"/>
    <n v="2016"/>
    <s v="April"/>
    <n v="8"/>
    <x v="1"/>
    <x v="310"/>
    <x v="310"/>
    <x v="0"/>
    <s v="United States"/>
    <s v="Smyrna"/>
    <s v="Georgia"/>
    <n v="30080"/>
    <x v="0"/>
    <x v="1343"/>
    <x v="1"/>
    <x v="12"/>
    <x v="1328"/>
    <n v="17.920000000000002"/>
    <n v="4"/>
    <n v="0"/>
    <n v="8.6016000000000012"/>
  </r>
  <r>
    <x v="5508"/>
    <s v="CA-2015-168529"/>
    <d v="2015-10-08T00:00:00"/>
    <n v="2015"/>
    <s v="Oktober"/>
    <n v="8"/>
    <x v="1"/>
    <x v="93"/>
    <x v="93"/>
    <x v="0"/>
    <s v="United States"/>
    <s v="San Francisco"/>
    <s v="California"/>
    <n v="94122"/>
    <x v="1"/>
    <x v="287"/>
    <x v="0"/>
    <x v="5"/>
    <x v="287"/>
    <n v="145.9"/>
    <n v="5"/>
    <n v="0"/>
    <n v="62.736999999999995"/>
  </r>
  <r>
    <x v="5509"/>
    <s v="US-2017-152569"/>
    <d v="2017-05-15T00:00:00"/>
    <n v="2017"/>
    <s v="Mei"/>
    <n v="15"/>
    <x v="1"/>
    <x v="557"/>
    <x v="557"/>
    <x v="0"/>
    <s v="United States"/>
    <s v="Chicago"/>
    <s v="Illinois"/>
    <n v="60653"/>
    <x v="2"/>
    <x v="129"/>
    <x v="1"/>
    <x v="10"/>
    <x v="130"/>
    <n v="56.704000000000001"/>
    <n v="2"/>
    <n v="0.2"/>
    <n v="19.137599999999992"/>
  </r>
  <r>
    <x v="5510"/>
    <s v="US-2017-152569"/>
    <d v="2017-05-15T00:00:00"/>
    <n v="2017"/>
    <s v="Mei"/>
    <n v="15"/>
    <x v="1"/>
    <x v="557"/>
    <x v="557"/>
    <x v="0"/>
    <s v="United States"/>
    <s v="Chicago"/>
    <s v="Illinois"/>
    <n v="60653"/>
    <x v="2"/>
    <x v="1091"/>
    <x v="2"/>
    <x v="7"/>
    <x v="1081"/>
    <n v="11.120000000000001"/>
    <n v="2"/>
    <n v="0.2"/>
    <n v="3.4749999999999996"/>
  </r>
  <r>
    <x v="5511"/>
    <s v="US-2014-137680"/>
    <d v="2014-02-24T00:00:00"/>
    <n v="2014"/>
    <s v="Februari"/>
    <n v="24"/>
    <x v="1"/>
    <x v="371"/>
    <x v="371"/>
    <x v="0"/>
    <s v="United States"/>
    <s v="Medford"/>
    <s v="Oregon"/>
    <n v="97504"/>
    <x v="1"/>
    <x v="1536"/>
    <x v="1"/>
    <x v="10"/>
    <x v="1524"/>
    <n v="32.896000000000001"/>
    <n v="4"/>
    <n v="0.2"/>
    <n v="11.102399999999996"/>
  </r>
  <r>
    <x v="5512"/>
    <s v="US-2014-137680"/>
    <d v="2014-02-24T00:00:00"/>
    <n v="2014"/>
    <s v="Februari"/>
    <n v="24"/>
    <x v="1"/>
    <x v="371"/>
    <x v="371"/>
    <x v="0"/>
    <s v="United States"/>
    <s v="Medford"/>
    <s v="Oregon"/>
    <n v="97504"/>
    <x v="1"/>
    <x v="1587"/>
    <x v="1"/>
    <x v="10"/>
    <x v="1578"/>
    <n v="22.776000000000003"/>
    <n v="3"/>
    <n v="0.2"/>
    <n v="7.6868999999999996"/>
  </r>
  <r>
    <x v="5513"/>
    <s v="CA-2015-103177"/>
    <d v="2015-05-30T00:00:00"/>
    <n v="2015"/>
    <s v="Mei"/>
    <n v="30"/>
    <x v="2"/>
    <x v="633"/>
    <x v="633"/>
    <x v="0"/>
    <s v="United States"/>
    <s v="New York City"/>
    <s v="New York"/>
    <n v="10009"/>
    <x v="3"/>
    <x v="647"/>
    <x v="2"/>
    <x v="7"/>
    <x v="1735"/>
    <n v="239.96999999999997"/>
    <n v="3"/>
    <n v="0"/>
    <n v="2.3996999999999815"/>
  </r>
  <r>
    <x v="5514"/>
    <s v="CA-2015-103177"/>
    <d v="2015-05-30T00:00:00"/>
    <n v="2015"/>
    <s v="Mei"/>
    <n v="30"/>
    <x v="2"/>
    <x v="633"/>
    <x v="633"/>
    <x v="0"/>
    <s v="United States"/>
    <s v="New York City"/>
    <s v="New York"/>
    <n v="10009"/>
    <x v="3"/>
    <x v="1317"/>
    <x v="1"/>
    <x v="9"/>
    <x v="1303"/>
    <n v="160.32"/>
    <n v="2"/>
    <n v="0"/>
    <n v="44.889600000000002"/>
  </r>
  <r>
    <x v="5515"/>
    <s v="CA-2015-103177"/>
    <d v="2015-05-30T00:00:00"/>
    <n v="2015"/>
    <s v="Mei"/>
    <n v="30"/>
    <x v="2"/>
    <x v="633"/>
    <x v="633"/>
    <x v="0"/>
    <s v="United States"/>
    <s v="New York City"/>
    <s v="New York"/>
    <n v="10009"/>
    <x v="3"/>
    <x v="1300"/>
    <x v="2"/>
    <x v="7"/>
    <x v="1285"/>
    <n v="128.85000000000002"/>
    <n v="3"/>
    <n v="0"/>
    <n v="3.8654999999999973"/>
  </r>
  <r>
    <x v="5516"/>
    <s v="US-2016-138408"/>
    <d v="2016-11-18T00:00:00"/>
    <n v="2016"/>
    <s v="November"/>
    <n v="18"/>
    <x v="0"/>
    <x v="346"/>
    <x v="346"/>
    <x v="1"/>
    <s v="United States"/>
    <s v="Huntsville"/>
    <s v="Alabama"/>
    <n v="35810"/>
    <x v="0"/>
    <x v="1738"/>
    <x v="2"/>
    <x v="11"/>
    <x v="1727"/>
    <n v="1319.96"/>
    <n v="4"/>
    <n v="0"/>
    <n v="527.98400000000004"/>
  </r>
  <r>
    <x v="5517"/>
    <s v="CA-2017-117667"/>
    <d v="2017-12-04T00:00:00"/>
    <n v="2017"/>
    <s v="Desember"/>
    <n v="4"/>
    <x v="1"/>
    <x v="99"/>
    <x v="99"/>
    <x v="1"/>
    <s v="United States"/>
    <s v="Philadelphia"/>
    <s v="Pennsylvania"/>
    <n v="19134"/>
    <x v="3"/>
    <x v="877"/>
    <x v="0"/>
    <x v="1"/>
    <x v="871"/>
    <n v="239.95999999999998"/>
    <n v="10"/>
    <n v="0.3"/>
    <n v="-10.283999999999992"/>
  </r>
  <r>
    <x v="5518"/>
    <s v="CA-2017-117667"/>
    <d v="2017-12-04T00:00:00"/>
    <n v="2017"/>
    <s v="Desember"/>
    <n v="4"/>
    <x v="1"/>
    <x v="99"/>
    <x v="99"/>
    <x v="1"/>
    <s v="United States"/>
    <s v="Philadelphia"/>
    <s v="Pennsylvania"/>
    <n v="19134"/>
    <x v="3"/>
    <x v="1182"/>
    <x v="0"/>
    <x v="5"/>
    <x v="1168"/>
    <n v="54.768000000000001"/>
    <n v="2"/>
    <n v="0.2"/>
    <n v="6.8459999999999965"/>
  </r>
  <r>
    <x v="5519"/>
    <s v="CA-2017-117667"/>
    <d v="2017-12-04T00:00:00"/>
    <n v="2017"/>
    <s v="Desember"/>
    <n v="4"/>
    <x v="1"/>
    <x v="99"/>
    <x v="99"/>
    <x v="1"/>
    <s v="United States"/>
    <s v="Philadelphia"/>
    <s v="Pennsylvania"/>
    <n v="19134"/>
    <x v="3"/>
    <x v="796"/>
    <x v="1"/>
    <x v="6"/>
    <x v="794"/>
    <n v="13.392000000000001"/>
    <n v="3"/>
    <n v="0.2"/>
    <n v="3.1806000000000005"/>
  </r>
  <r>
    <x v="5520"/>
    <s v="CA-2017-117667"/>
    <d v="2017-12-04T00:00:00"/>
    <n v="2017"/>
    <s v="Desember"/>
    <n v="4"/>
    <x v="1"/>
    <x v="99"/>
    <x v="99"/>
    <x v="1"/>
    <s v="United States"/>
    <s v="Philadelphia"/>
    <s v="Pennsylvania"/>
    <n v="19134"/>
    <x v="3"/>
    <x v="1679"/>
    <x v="1"/>
    <x v="10"/>
    <x v="1667"/>
    <n v="23.92"/>
    <n v="5"/>
    <n v="0.2"/>
    <n v="8.6709999999999994"/>
  </r>
  <r>
    <x v="5521"/>
    <s v="CA-2017-117667"/>
    <d v="2017-12-04T00:00:00"/>
    <n v="2017"/>
    <s v="Desember"/>
    <n v="4"/>
    <x v="1"/>
    <x v="99"/>
    <x v="99"/>
    <x v="1"/>
    <s v="United States"/>
    <s v="Philadelphia"/>
    <s v="Pennsylvania"/>
    <n v="19134"/>
    <x v="3"/>
    <x v="914"/>
    <x v="2"/>
    <x v="11"/>
    <x v="906"/>
    <n v="255.96799999999999"/>
    <n v="4"/>
    <n v="0.2"/>
    <n v="-28.796399999999984"/>
  </r>
  <r>
    <x v="5522"/>
    <s v="CA-2016-110982"/>
    <d v="2016-06-05T00:00:00"/>
    <n v="2016"/>
    <s v="Juni"/>
    <n v="5"/>
    <x v="2"/>
    <x v="237"/>
    <x v="237"/>
    <x v="0"/>
    <s v="United States"/>
    <s v="Santa Clara"/>
    <s v="California"/>
    <n v="95051"/>
    <x v="1"/>
    <x v="1366"/>
    <x v="1"/>
    <x v="8"/>
    <x v="307"/>
    <n v="21.552000000000003"/>
    <n v="6"/>
    <n v="0.2"/>
    <n v="7.0043999999999977"/>
  </r>
  <r>
    <x v="5523"/>
    <s v="CA-2016-110982"/>
    <d v="2016-06-05T00:00:00"/>
    <n v="2016"/>
    <s v="Juni"/>
    <n v="5"/>
    <x v="2"/>
    <x v="237"/>
    <x v="237"/>
    <x v="0"/>
    <s v="United States"/>
    <s v="Santa Clara"/>
    <s v="California"/>
    <n v="95051"/>
    <x v="1"/>
    <x v="937"/>
    <x v="1"/>
    <x v="9"/>
    <x v="930"/>
    <n v="58.24"/>
    <n v="4"/>
    <n v="0"/>
    <n v="15.724800000000002"/>
  </r>
  <r>
    <x v="5524"/>
    <s v="CA-2016-147123"/>
    <d v="2016-12-10T00:00:00"/>
    <n v="2016"/>
    <s v="Desember"/>
    <n v="10"/>
    <x v="2"/>
    <x v="319"/>
    <x v="319"/>
    <x v="2"/>
    <s v="United States"/>
    <s v="Long Beach"/>
    <s v="California"/>
    <n v="90805"/>
    <x v="1"/>
    <x v="1070"/>
    <x v="1"/>
    <x v="10"/>
    <x v="1059"/>
    <n v="80.28"/>
    <n v="12"/>
    <n v="0"/>
    <n v="36.928799999999995"/>
  </r>
  <r>
    <x v="5525"/>
    <s v="CA-2017-154501"/>
    <d v="2017-04-30T00:00:00"/>
    <n v="2017"/>
    <s v="April"/>
    <n v="30"/>
    <x v="1"/>
    <x v="105"/>
    <x v="105"/>
    <x v="1"/>
    <s v="United States"/>
    <s v="Los Angeles"/>
    <s v="California"/>
    <n v="90008"/>
    <x v="1"/>
    <x v="282"/>
    <x v="1"/>
    <x v="6"/>
    <x v="282"/>
    <n v="9.7799999999999994"/>
    <n v="2"/>
    <n v="0"/>
    <n v="4.0098000000000003"/>
  </r>
  <r>
    <x v="5526"/>
    <s v="CA-2017-166933"/>
    <d v="2017-04-24T00:00:00"/>
    <n v="2017"/>
    <s v="April"/>
    <n v="24"/>
    <x v="1"/>
    <x v="450"/>
    <x v="450"/>
    <x v="2"/>
    <s v="United States"/>
    <s v="Santa Barbara"/>
    <s v="California"/>
    <n v="93101"/>
    <x v="1"/>
    <x v="1088"/>
    <x v="1"/>
    <x v="13"/>
    <x v="1078"/>
    <n v="1.81"/>
    <n v="1"/>
    <n v="0"/>
    <n v="0.65159999999999996"/>
  </r>
  <r>
    <x v="5527"/>
    <s v="CA-2015-142055"/>
    <d v="2015-05-08T00:00:00"/>
    <n v="2015"/>
    <s v="Mei"/>
    <n v="8"/>
    <x v="2"/>
    <x v="437"/>
    <x v="437"/>
    <x v="2"/>
    <s v="United States"/>
    <s v="New York City"/>
    <s v="New York"/>
    <n v="10009"/>
    <x v="3"/>
    <x v="423"/>
    <x v="1"/>
    <x v="10"/>
    <x v="423"/>
    <n v="37.94"/>
    <n v="2"/>
    <n v="0"/>
    <n v="18.211199999999998"/>
  </r>
  <r>
    <x v="5528"/>
    <s v="CA-2015-137106"/>
    <d v="2015-03-31T00:00:00"/>
    <n v="2015"/>
    <s v="Maret"/>
    <n v="31"/>
    <x v="1"/>
    <x v="609"/>
    <x v="609"/>
    <x v="1"/>
    <s v="United States"/>
    <s v="Jacksonville"/>
    <s v="Florida"/>
    <n v="32216"/>
    <x v="0"/>
    <x v="222"/>
    <x v="2"/>
    <x v="7"/>
    <x v="223"/>
    <n v="79.959999999999994"/>
    <n v="5"/>
    <n v="0.2"/>
    <n v="27.985999999999994"/>
  </r>
  <r>
    <x v="5529"/>
    <s v="CA-2017-136609"/>
    <d v="2017-08-06T00:00:00"/>
    <n v="2017"/>
    <s v="Agustus"/>
    <n v="6"/>
    <x v="1"/>
    <x v="422"/>
    <x v="422"/>
    <x v="1"/>
    <s v="United States"/>
    <s v="Cedar Hill"/>
    <s v="Texas"/>
    <n v="75104"/>
    <x v="2"/>
    <x v="1696"/>
    <x v="1"/>
    <x v="10"/>
    <x v="1684"/>
    <n v="115.29600000000001"/>
    <n v="3"/>
    <n v="0.2"/>
    <n v="40.353599999999986"/>
  </r>
  <r>
    <x v="5530"/>
    <s v="CA-2017-160885"/>
    <d v="2017-12-02T00:00:00"/>
    <n v="2017"/>
    <s v="Desember"/>
    <n v="2"/>
    <x v="1"/>
    <x v="765"/>
    <x v="765"/>
    <x v="0"/>
    <s v="United States"/>
    <s v="Omaha"/>
    <s v="Nebraska"/>
    <n v="68104"/>
    <x v="2"/>
    <x v="647"/>
    <x v="2"/>
    <x v="7"/>
    <x v="647"/>
    <n v="2479.96"/>
    <n v="4"/>
    <n v="0"/>
    <n v="743.98799999999983"/>
  </r>
  <r>
    <x v="5531"/>
    <s v="US-2016-167472"/>
    <d v="2016-06-06T00:00:00"/>
    <n v="2016"/>
    <s v="Juni"/>
    <n v="6"/>
    <x v="2"/>
    <x v="242"/>
    <x v="242"/>
    <x v="0"/>
    <s v="United States"/>
    <s v="Little Rock"/>
    <s v="Arkansas"/>
    <n v="72209"/>
    <x v="0"/>
    <x v="1016"/>
    <x v="2"/>
    <x v="11"/>
    <x v="1007"/>
    <n v="179.94"/>
    <n v="6"/>
    <n v="0"/>
    <n v="75.57480000000001"/>
  </r>
  <r>
    <x v="5532"/>
    <s v="US-2016-167472"/>
    <d v="2016-06-06T00:00:00"/>
    <n v="2016"/>
    <s v="Juni"/>
    <n v="6"/>
    <x v="2"/>
    <x v="242"/>
    <x v="242"/>
    <x v="0"/>
    <s v="United States"/>
    <s v="Little Rock"/>
    <s v="Arkansas"/>
    <n v="72209"/>
    <x v="0"/>
    <x v="1044"/>
    <x v="2"/>
    <x v="11"/>
    <x v="1033"/>
    <n v="26.849999999999998"/>
    <n v="3"/>
    <n v="0"/>
    <n v="5.101499999999997"/>
  </r>
  <r>
    <x v="5533"/>
    <s v="US-2016-167472"/>
    <d v="2016-06-06T00:00:00"/>
    <n v="2016"/>
    <s v="Juni"/>
    <n v="6"/>
    <x v="2"/>
    <x v="242"/>
    <x v="242"/>
    <x v="0"/>
    <s v="United States"/>
    <s v="Little Rock"/>
    <s v="Arkansas"/>
    <n v="72209"/>
    <x v="0"/>
    <x v="619"/>
    <x v="2"/>
    <x v="11"/>
    <x v="619"/>
    <n v="323.37"/>
    <n v="3"/>
    <n v="0"/>
    <n v="129.34800000000001"/>
  </r>
  <r>
    <x v="5534"/>
    <s v="US-2016-167472"/>
    <d v="2016-06-06T00:00:00"/>
    <n v="2016"/>
    <s v="Juni"/>
    <n v="6"/>
    <x v="2"/>
    <x v="242"/>
    <x v="242"/>
    <x v="0"/>
    <s v="United States"/>
    <s v="Little Rock"/>
    <s v="Arkansas"/>
    <n v="72209"/>
    <x v="0"/>
    <x v="368"/>
    <x v="1"/>
    <x v="10"/>
    <x v="369"/>
    <n v="59.94"/>
    <n v="3"/>
    <n v="0"/>
    <n v="28.171799999999998"/>
  </r>
  <r>
    <x v="5535"/>
    <s v="US-2016-167472"/>
    <d v="2016-06-06T00:00:00"/>
    <n v="2016"/>
    <s v="Juni"/>
    <n v="6"/>
    <x v="2"/>
    <x v="242"/>
    <x v="242"/>
    <x v="0"/>
    <s v="United States"/>
    <s v="Little Rock"/>
    <s v="Arkansas"/>
    <n v="72209"/>
    <x v="0"/>
    <x v="94"/>
    <x v="1"/>
    <x v="8"/>
    <x v="94"/>
    <n v="64.14"/>
    <n v="3"/>
    <n v="0"/>
    <n v="30.787199999999999"/>
  </r>
  <r>
    <x v="5536"/>
    <s v="US-2016-167472"/>
    <d v="2016-06-06T00:00:00"/>
    <n v="2016"/>
    <s v="Juni"/>
    <n v="6"/>
    <x v="2"/>
    <x v="242"/>
    <x v="242"/>
    <x v="0"/>
    <s v="United States"/>
    <s v="Little Rock"/>
    <s v="Arkansas"/>
    <n v="72209"/>
    <x v="0"/>
    <x v="1065"/>
    <x v="1"/>
    <x v="8"/>
    <x v="1054"/>
    <n v="11.67"/>
    <n v="3"/>
    <n v="0"/>
    <n v="5.6015999999999995"/>
  </r>
  <r>
    <x v="5537"/>
    <s v="US-2016-167472"/>
    <d v="2016-06-06T00:00:00"/>
    <n v="2016"/>
    <s v="Juni"/>
    <n v="6"/>
    <x v="2"/>
    <x v="242"/>
    <x v="242"/>
    <x v="0"/>
    <s v="United States"/>
    <s v="Little Rock"/>
    <s v="Arkansas"/>
    <n v="72209"/>
    <x v="0"/>
    <x v="1483"/>
    <x v="1"/>
    <x v="10"/>
    <x v="1470"/>
    <n v="12.96"/>
    <n v="2"/>
    <n v="0"/>
    <n v="6.2208000000000006"/>
  </r>
  <r>
    <x v="5538"/>
    <s v="CA-2015-120551"/>
    <d v="2015-04-13T00:00:00"/>
    <n v="2015"/>
    <s v="April"/>
    <n v="13"/>
    <x v="1"/>
    <x v="196"/>
    <x v="196"/>
    <x v="0"/>
    <s v="United States"/>
    <s v="Norfolk"/>
    <s v="Nebraska"/>
    <n v="68701"/>
    <x v="2"/>
    <x v="699"/>
    <x v="1"/>
    <x v="8"/>
    <x v="699"/>
    <n v="17.43"/>
    <n v="3"/>
    <n v="0"/>
    <n v="8.0177999999999994"/>
  </r>
  <r>
    <x v="5539"/>
    <s v="US-2017-150595"/>
    <d v="2017-05-22T00:00:00"/>
    <n v="2017"/>
    <s v="Mei"/>
    <n v="22"/>
    <x v="1"/>
    <x v="97"/>
    <x v="97"/>
    <x v="0"/>
    <s v="United States"/>
    <s v="Chicago"/>
    <s v="Illinois"/>
    <n v="60653"/>
    <x v="2"/>
    <x v="70"/>
    <x v="0"/>
    <x v="1"/>
    <x v="70"/>
    <n v="181.98599999999999"/>
    <n v="2"/>
    <n v="0.3"/>
    <n v="-54.595799999999997"/>
  </r>
  <r>
    <x v="5540"/>
    <s v="US-2017-150595"/>
    <d v="2017-05-22T00:00:00"/>
    <n v="2017"/>
    <s v="Mei"/>
    <n v="22"/>
    <x v="1"/>
    <x v="97"/>
    <x v="97"/>
    <x v="0"/>
    <s v="United States"/>
    <s v="Chicago"/>
    <s v="Illinois"/>
    <n v="60653"/>
    <x v="2"/>
    <x v="122"/>
    <x v="1"/>
    <x v="8"/>
    <x v="122"/>
    <n v="1.5919999999999996"/>
    <n v="2"/>
    <n v="0.8"/>
    <n v="-2.6268000000000002"/>
  </r>
  <r>
    <x v="5541"/>
    <s v="US-2017-150595"/>
    <d v="2017-05-22T00:00:00"/>
    <n v="2017"/>
    <s v="Mei"/>
    <n v="22"/>
    <x v="1"/>
    <x v="97"/>
    <x v="97"/>
    <x v="0"/>
    <s v="United States"/>
    <s v="Chicago"/>
    <s v="Illinois"/>
    <n v="60653"/>
    <x v="2"/>
    <x v="660"/>
    <x v="1"/>
    <x v="14"/>
    <x v="660"/>
    <n v="22.344000000000001"/>
    <n v="3"/>
    <n v="0.2"/>
    <n v="2.5136999999999983"/>
  </r>
  <r>
    <x v="5542"/>
    <s v="CA-2016-134936"/>
    <d v="2016-12-19T00:00:00"/>
    <n v="2016"/>
    <s v="Desember"/>
    <n v="19"/>
    <x v="1"/>
    <x v="20"/>
    <x v="20"/>
    <x v="1"/>
    <s v="United States"/>
    <s v="Tucson"/>
    <s v="Arizona"/>
    <n v="85705"/>
    <x v="1"/>
    <x v="1746"/>
    <x v="0"/>
    <x v="3"/>
    <x v="1736"/>
    <n v="455.97"/>
    <n v="6"/>
    <n v="0.5"/>
    <n v="-218.86559999999997"/>
  </r>
  <r>
    <x v="5543"/>
    <s v="CA-2016-134936"/>
    <d v="2016-12-19T00:00:00"/>
    <n v="2016"/>
    <s v="Desember"/>
    <n v="19"/>
    <x v="1"/>
    <x v="20"/>
    <x v="20"/>
    <x v="1"/>
    <s v="United States"/>
    <s v="Tucson"/>
    <s v="Arizona"/>
    <n v="85705"/>
    <x v="1"/>
    <x v="1458"/>
    <x v="1"/>
    <x v="8"/>
    <x v="1444"/>
    <n v="10.440000000000001"/>
    <n v="6"/>
    <n v="0.7"/>
    <n v="-7.6559999999999988"/>
  </r>
  <r>
    <x v="5544"/>
    <s v="CA-2016-134936"/>
    <d v="2016-12-19T00:00:00"/>
    <n v="2016"/>
    <s v="Desember"/>
    <n v="19"/>
    <x v="1"/>
    <x v="20"/>
    <x v="20"/>
    <x v="1"/>
    <s v="United States"/>
    <s v="Tucson"/>
    <s v="Arizona"/>
    <n v="85705"/>
    <x v="1"/>
    <x v="530"/>
    <x v="1"/>
    <x v="8"/>
    <x v="530"/>
    <n v="5.2140000000000004"/>
    <n v="2"/>
    <n v="0.7"/>
    <n v="-4.1711999999999989"/>
  </r>
  <r>
    <x v="5545"/>
    <s v="CA-2017-102967"/>
    <d v="2017-09-22T00:00:00"/>
    <n v="2017"/>
    <s v="September"/>
    <n v="22"/>
    <x v="1"/>
    <x v="450"/>
    <x v="450"/>
    <x v="2"/>
    <s v="United States"/>
    <s v="Concord"/>
    <s v="New Hampshire"/>
    <n v="3301"/>
    <x v="3"/>
    <x v="146"/>
    <x v="1"/>
    <x v="4"/>
    <x v="147"/>
    <n v="67.400000000000006"/>
    <n v="5"/>
    <n v="0"/>
    <n v="17.523999999999997"/>
  </r>
  <r>
    <x v="5546"/>
    <s v="CA-2017-151008"/>
    <d v="2017-09-07T00:00:00"/>
    <n v="2017"/>
    <s v="September"/>
    <n v="7"/>
    <x v="2"/>
    <x v="594"/>
    <x v="594"/>
    <x v="0"/>
    <s v="United States"/>
    <s v="Draper"/>
    <s v="Utah"/>
    <n v="84020"/>
    <x v="1"/>
    <x v="1598"/>
    <x v="0"/>
    <x v="5"/>
    <x v="1590"/>
    <n v="25.16"/>
    <n v="2"/>
    <n v="0"/>
    <n v="10.567200000000001"/>
  </r>
  <r>
    <x v="5547"/>
    <s v="CA-2017-151008"/>
    <d v="2017-09-07T00:00:00"/>
    <n v="2017"/>
    <s v="September"/>
    <n v="7"/>
    <x v="2"/>
    <x v="594"/>
    <x v="594"/>
    <x v="0"/>
    <s v="United States"/>
    <s v="Draper"/>
    <s v="Utah"/>
    <n v="84020"/>
    <x v="1"/>
    <x v="1255"/>
    <x v="2"/>
    <x v="7"/>
    <x v="1239"/>
    <n v="126.56"/>
    <n v="4"/>
    <n v="0.2"/>
    <n v="47.459999999999994"/>
  </r>
  <r>
    <x v="5548"/>
    <s v="CA-2014-159800"/>
    <d v="2014-11-28T00:00:00"/>
    <n v="2014"/>
    <s v="November"/>
    <n v="28"/>
    <x v="2"/>
    <x v="495"/>
    <x v="495"/>
    <x v="0"/>
    <s v="United States"/>
    <s v="San Francisco"/>
    <s v="California"/>
    <n v="94109"/>
    <x v="1"/>
    <x v="937"/>
    <x v="1"/>
    <x v="9"/>
    <x v="930"/>
    <n v="43.68"/>
    <n v="3"/>
    <n v="0"/>
    <n v="11.793600000000001"/>
  </r>
  <r>
    <x v="5549"/>
    <s v="CA-2014-159800"/>
    <d v="2014-11-28T00:00:00"/>
    <n v="2014"/>
    <s v="November"/>
    <n v="28"/>
    <x v="2"/>
    <x v="495"/>
    <x v="495"/>
    <x v="0"/>
    <s v="United States"/>
    <s v="San Francisco"/>
    <s v="California"/>
    <n v="94109"/>
    <x v="1"/>
    <x v="808"/>
    <x v="2"/>
    <x v="11"/>
    <x v="806"/>
    <n v="139.92999999999998"/>
    <n v="7"/>
    <n v="0"/>
    <n v="34.982499999999987"/>
  </r>
  <r>
    <x v="5550"/>
    <s v="US-2014-159618"/>
    <d v="2014-11-12T00:00:00"/>
    <n v="2014"/>
    <s v="November"/>
    <n v="12"/>
    <x v="1"/>
    <x v="715"/>
    <x v="715"/>
    <x v="1"/>
    <s v="United States"/>
    <s v="Houston"/>
    <s v="Texas"/>
    <n v="77036"/>
    <x v="2"/>
    <x v="1412"/>
    <x v="1"/>
    <x v="6"/>
    <x v="1399"/>
    <n v="2.6720000000000002"/>
    <n v="1"/>
    <n v="0.2"/>
    <n v="0.33399999999999974"/>
  </r>
  <r>
    <x v="5551"/>
    <s v="US-2014-159618"/>
    <d v="2014-11-12T00:00:00"/>
    <n v="2014"/>
    <s v="November"/>
    <n v="12"/>
    <x v="1"/>
    <x v="715"/>
    <x v="715"/>
    <x v="1"/>
    <s v="United States"/>
    <s v="Houston"/>
    <s v="Texas"/>
    <n v="77036"/>
    <x v="2"/>
    <x v="1567"/>
    <x v="1"/>
    <x v="14"/>
    <x v="1558"/>
    <n v="16.656000000000002"/>
    <n v="6"/>
    <n v="0.2"/>
    <n v="-3.123000000000002"/>
  </r>
  <r>
    <x v="5552"/>
    <s v="US-2014-159618"/>
    <d v="2014-11-12T00:00:00"/>
    <n v="2014"/>
    <s v="November"/>
    <n v="12"/>
    <x v="1"/>
    <x v="715"/>
    <x v="715"/>
    <x v="1"/>
    <s v="United States"/>
    <s v="Houston"/>
    <s v="Texas"/>
    <n v="77036"/>
    <x v="2"/>
    <x v="217"/>
    <x v="2"/>
    <x v="11"/>
    <x v="463"/>
    <n v="79.512000000000015"/>
    <n v="3"/>
    <n v="0.2"/>
    <n v="20.8719"/>
  </r>
  <r>
    <x v="5553"/>
    <s v="US-2014-159618"/>
    <d v="2014-11-12T00:00:00"/>
    <n v="2014"/>
    <s v="November"/>
    <n v="12"/>
    <x v="1"/>
    <x v="715"/>
    <x v="715"/>
    <x v="1"/>
    <s v="United States"/>
    <s v="Houston"/>
    <s v="Texas"/>
    <n v="77036"/>
    <x v="2"/>
    <x v="260"/>
    <x v="1"/>
    <x v="10"/>
    <x v="260"/>
    <n v="36.288000000000011"/>
    <n v="7"/>
    <n v="0.2"/>
    <n v="12.700800000000001"/>
  </r>
  <r>
    <x v="5554"/>
    <s v="US-2014-159618"/>
    <d v="2014-11-12T00:00:00"/>
    <n v="2014"/>
    <s v="November"/>
    <n v="12"/>
    <x v="1"/>
    <x v="715"/>
    <x v="715"/>
    <x v="1"/>
    <s v="United States"/>
    <s v="Houston"/>
    <s v="Texas"/>
    <n v="77036"/>
    <x v="2"/>
    <x v="899"/>
    <x v="0"/>
    <x v="0"/>
    <x v="892"/>
    <n v="67.993199999999987"/>
    <n v="1"/>
    <n v="0.32"/>
    <n v="-12.998700000000007"/>
  </r>
  <r>
    <x v="5555"/>
    <s v="CA-2017-116113"/>
    <d v="2017-10-02T00:00:00"/>
    <n v="2017"/>
    <s v="Oktober"/>
    <n v="2"/>
    <x v="0"/>
    <x v="478"/>
    <x v="478"/>
    <x v="1"/>
    <s v="United States"/>
    <s v="Montgomery"/>
    <s v="Alabama"/>
    <n v="36116"/>
    <x v="0"/>
    <x v="1524"/>
    <x v="0"/>
    <x v="5"/>
    <x v="1511"/>
    <n v="10.16"/>
    <n v="2"/>
    <n v="0"/>
    <n v="3.4543999999999997"/>
  </r>
  <r>
    <x v="5556"/>
    <s v="CA-2015-125066"/>
    <d v="2015-12-14T00:00:00"/>
    <n v="2015"/>
    <s v="Desember"/>
    <n v="14"/>
    <x v="1"/>
    <x v="470"/>
    <x v="470"/>
    <x v="1"/>
    <s v="United States"/>
    <s v="Jackson"/>
    <s v="Mississippi"/>
    <n v="39212"/>
    <x v="0"/>
    <x v="1392"/>
    <x v="0"/>
    <x v="5"/>
    <x v="1378"/>
    <n v="6.16"/>
    <n v="2"/>
    <n v="0"/>
    <n v="1.9711999999999996"/>
  </r>
  <r>
    <x v="5557"/>
    <s v="CA-2015-125066"/>
    <d v="2015-12-14T00:00:00"/>
    <n v="2015"/>
    <s v="Desember"/>
    <n v="14"/>
    <x v="1"/>
    <x v="470"/>
    <x v="470"/>
    <x v="1"/>
    <s v="United States"/>
    <s v="Jackson"/>
    <s v="Mississippi"/>
    <n v="39212"/>
    <x v="0"/>
    <x v="1473"/>
    <x v="1"/>
    <x v="6"/>
    <x v="1460"/>
    <n v="56.3"/>
    <n v="2"/>
    <n v="0"/>
    <n v="15.764000000000003"/>
  </r>
  <r>
    <x v="5558"/>
    <s v="US-2015-114741"/>
    <d v="2015-12-06T00:00:00"/>
    <n v="2015"/>
    <s v="Desember"/>
    <n v="6"/>
    <x v="1"/>
    <x v="582"/>
    <x v="582"/>
    <x v="0"/>
    <s v="United States"/>
    <s v="North Las Vegas"/>
    <s v="Nevada"/>
    <n v="89031"/>
    <x v="1"/>
    <x v="1747"/>
    <x v="1"/>
    <x v="10"/>
    <x v="1737"/>
    <n v="6.48"/>
    <n v="1"/>
    <n v="0"/>
    <n v="3.1104000000000003"/>
  </r>
  <r>
    <x v="5559"/>
    <s v="US-2015-114741"/>
    <d v="2015-12-06T00:00:00"/>
    <n v="2015"/>
    <s v="Desember"/>
    <n v="6"/>
    <x v="1"/>
    <x v="582"/>
    <x v="582"/>
    <x v="0"/>
    <s v="United States"/>
    <s v="North Las Vegas"/>
    <s v="Nevada"/>
    <n v="89031"/>
    <x v="1"/>
    <x v="1244"/>
    <x v="1"/>
    <x v="4"/>
    <x v="1227"/>
    <n v="1325.8500000000001"/>
    <n v="5"/>
    <n v="0"/>
    <n v="238.65299999999991"/>
  </r>
  <r>
    <x v="5560"/>
    <s v="US-2015-114741"/>
    <d v="2015-12-06T00:00:00"/>
    <n v="2015"/>
    <s v="Desember"/>
    <n v="6"/>
    <x v="1"/>
    <x v="582"/>
    <x v="582"/>
    <x v="0"/>
    <s v="United States"/>
    <s v="North Las Vegas"/>
    <s v="Nevada"/>
    <n v="89031"/>
    <x v="1"/>
    <x v="690"/>
    <x v="1"/>
    <x v="2"/>
    <x v="690"/>
    <n v="14.940000000000001"/>
    <n v="3"/>
    <n v="0"/>
    <n v="6.8723999999999998"/>
  </r>
  <r>
    <x v="5561"/>
    <s v="CA-2017-133263"/>
    <d v="2017-03-31T00:00:00"/>
    <n v="2017"/>
    <s v="Maret"/>
    <n v="31"/>
    <x v="0"/>
    <x v="531"/>
    <x v="531"/>
    <x v="1"/>
    <s v="United States"/>
    <s v="Atlanta"/>
    <s v="Georgia"/>
    <n v="30318"/>
    <x v="0"/>
    <x v="303"/>
    <x v="1"/>
    <x v="8"/>
    <x v="303"/>
    <n v="34.54"/>
    <n v="1"/>
    <n v="0"/>
    <n v="17.27"/>
  </r>
  <r>
    <x v="5562"/>
    <s v="CA-2017-133263"/>
    <d v="2017-03-31T00:00:00"/>
    <n v="2017"/>
    <s v="Maret"/>
    <n v="31"/>
    <x v="0"/>
    <x v="531"/>
    <x v="531"/>
    <x v="1"/>
    <s v="United States"/>
    <s v="Atlanta"/>
    <s v="Georgia"/>
    <n v="30318"/>
    <x v="0"/>
    <x v="306"/>
    <x v="2"/>
    <x v="16"/>
    <x v="306"/>
    <n v="2999.95"/>
    <n v="5"/>
    <n v="0"/>
    <n v="1439.9760000000001"/>
  </r>
  <r>
    <x v="5563"/>
    <s v="CA-2017-133263"/>
    <d v="2017-03-31T00:00:00"/>
    <n v="2017"/>
    <s v="Maret"/>
    <n v="31"/>
    <x v="0"/>
    <x v="531"/>
    <x v="531"/>
    <x v="1"/>
    <s v="United States"/>
    <s v="Atlanta"/>
    <s v="Georgia"/>
    <n v="30318"/>
    <x v="0"/>
    <x v="27"/>
    <x v="1"/>
    <x v="8"/>
    <x v="27"/>
    <n v="64.12"/>
    <n v="4"/>
    <n v="0"/>
    <n v="30.7776"/>
  </r>
  <r>
    <x v="5564"/>
    <s v="CA-2017-157966"/>
    <d v="2017-03-13T00:00:00"/>
    <n v="2017"/>
    <s v="Maret"/>
    <n v="13"/>
    <x v="3"/>
    <x v="711"/>
    <x v="711"/>
    <x v="2"/>
    <s v="United States"/>
    <s v="Chicago"/>
    <s v="Illinois"/>
    <n v="60610"/>
    <x v="2"/>
    <x v="1515"/>
    <x v="1"/>
    <x v="6"/>
    <x v="1502"/>
    <n v="19.456000000000003"/>
    <n v="4"/>
    <n v="0.2"/>
    <n v="2.188799999999997"/>
  </r>
  <r>
    <x v="5565"/>
    <s v="CA-2017-157966"/>
    <d v="2017-03-13T00:00:00"/>
    <n v="2017"/>
    <s v="Maret"/>
    <n v="13"/>
    <x v="3"/>
    <x v="711"/>
    <x v="711"/>
    <x v="2"/>
    <s v="United States"/>
    <s v="Chicago"/>
    <s v="Illinois"/>
    <n v="60610"/>
    <x v="2"/>
    <x v="1748"/>
    <x v="2"/>
    <x v="15"/>
    <x v="1738"/>
    <n v="209.98599999999999"/>
    <n v="2"/>
    <n v="0.3"/>
    <n v="8.9993999999999801"/>
  </r>
  <r>
    <x v="5566"/>
    <s v="CA-2017-157966"/>
    <d v="2017-03-13T00:00:00"/>
    <n v="2017"/>
    <s v="Maret"/>
    <n v="13"/>
    <x v="3"/>
    <x v="711"/>
    <x v="711"/>
    <x v="2"/>
    <s v="United States"/>
    <s v="Chicago"/>
    <s v="Illinois"/>
    <n v="60610"/>
    <x v="2"/>
    <x v="1453"/>
    <x v="1"/>
    <x v="6"/>
    <x v="1439"/>
    <n v="29.760000000000005"/>
    <n v="5"/>
    <n v="0.2"/>
    <n v="1.8599999999999994"/>
  </r>
  <r>
    <x v="5567"/>
    <s v="CA-2017-157966"/>
    <d v="2017-03-13T00:00:00"/>
    <n v="2017"/>
    <s v="Maret"/>
    <n v="13"/>
    <x v="3"/>
    <x v="711"/>
    <x v="711"/>
    <x v="2"/>
    <s v="United States"/>
    <s v="Chicago"/>
    <s v="Illinois"/>
    <n v="60610"/>
    <x v="2"/>
    <x v="1584"/>
    <x v="0"/>
    <x v="1"/>
    <x v="1575"/>
    <n v="89.768000000000001"/>
    <n v="1"/>
    <n v="0.3"/>
    <n v="-2.5647999999999982"/>
  </r>
  <r>
    <x v="5568"/>
    <s v="CA-2017-157966"/>
    <d v="2017-03-13T00:00:00"/>
    <n v="2017"/>
    <s v="Maret"/>
    <n v="13"/>
    <x v="3"/>
    <x v="711"/>
    <x v="711"/>
    <x v="2"/>
    <s v="United States"/>
    <s v="Chicago"/>
    <s v="Illinois"/>
    <n v="60610"/>
    <x v="2"/>
    <x v="306"/>
    <x v="2"/>
    <x v="16"/>
    <x v="306"/>
    <n v="959.98400000000004"/>
    <n v="2"/>
    <n v="0.2"/>
    <n v="335.99440000000004"/>
  </r>
  <r>
    <x v="5569"/>
    <s v="CA-2017-157966"/>
    <d v="2017-03-13T00:00:00"/>
    <n v="2017"/>
    <s v="Maret"/>
    <n v="13"/>
    <x v="3"/>
    <x v="711"/>
    <x v="711"/>
    <x v="2"/>
    <s v="United States"/>
    <s v="Chicago"/>
    <s v="Illinois"/>
    <n v="60610"/>
    <x v="2"/>
    <x v="548"/>
    <x v="1"/>
    <x v="10"/>
    <x v="548"/>
    <n v="15.552000000000003"/>
    <n v="3"/>
    <n v="0.2"/>
    <n v="5.6375999999999999"/>
  </r>
  <r>
    <x v="5570"/>
    <s v="CA-2017-157966"/>
    <d v="2017-03-13T00:00:00"/>
    <n v="2017"/>
    <s v="Maret"/>
    <n v="13"/>
    <x v="3"/>
    <x v="711"/>
    <x v="711"/>
    <x v="2"/>
    <s v="United States"/>
    <s v="Chicago"/>
    <s v="Illinois"/>
    <n v="60610"/>
    <x v="2"/>
    <x v="1300"/>
    <x v="2"/>
    <x v="7"/>
    <x v="1285"/>
    <n v="34.360000000000007"/>
    <n v="1"/>
    <n v="0.2"/>
    <n v="-7.3015000000000025"/>
  </r>
  <r>
    <x v="5571"/>
    <s v="CA-2014-151162"/>
    <d v="2014-12-05T00:00:00"/>
    <n v="2014"/>
    <s v="Desember"/>
    <n v="5"/>
    <x v="1"/>
    <x v="105"/>
    <x v="105"/>
    <x v="1"/>
    <s v="United States"/>
    <s v="Columbus"/>
    <s v="Ohio"/>
    <n v="43229"/>
    <x v="3"/>
    <x v="1522"/>
    <x v="1"/>
    <x v="10"/>
    <x v="1509"/>
    <n v="98.376000000000005"/>
    <n v="3"/>
    <n v="0.2"/>
    <n v="35.661300000000004"/>
  </r>
  <r>
    <x v="5572"/>
    <s v="CA-2014-151162"/>
    <d v="2014-12-05T00:00:00"/>
    <n v="2014"/>
    <s v="Desember"/>
    <n v="5"/>
    <x v="1"/>
    <x v="105"/>
    <x v="105"/>
    <x v="1"/>
    <s v="United States"/>
    <s v="Columbus"/>
    <s v="Ohio"/>
    <n v="43229"/>
    <x v="3"/>
    <x v="691"/>
    <x v="1"/>
    <x v="8"/>
    <x v="691"/>
    <n v="29.940000000000005"/>
    <n v="4"/>
    <n v="0.7"/>
    <n v="-23.952000000000005"/>
  </r>
  <r>
    <x v="5573"/>
    <s v="CA-2014-151162"/>
    <d v="2014-12-05T00:00:00"/>
    <n v="2014"/>
    <s v="Desember"/>
    <n v="5"/>
    <x v="1"/>
    <x v="105"/>
    <x v="105"/>
    <x v="1"/>
    <s v="United States"/>
    <s v="Columbus"/>
    <s v="Ohio"/>
    <n v="43229"/>
    <x v="3"/>
    <x v="1749"/>
    <x v="1"/>
    <x v="10"/>
    <x v="1739"/>
    <n v="17.472000000000001"/>
    <n v="3"/>
    <n v="0.2"/>
    <n v="5.6783999999999981"/>
  </r>
  <r>
    <x v="5574"/>
    <s v="CA-2014-151162"/>
    <d v="2014-12-05T00:00:00"/>
    <n v="2014"/>
    <s v="Desember"/>
    <n v="5"/>
    <x v="1"/>
    <x v="105"/>
    <x v="105"/>
    <x v="1"/>
    <s v="United States"/>
    <s v="Columbus"/>
    <s v="Ohio"/>
    <n v="43229"/>
    <x v="3"/>
    <x v="1750"/>
    <x v="2"/>
    <x v="7"/>
    <x v="1740"/>
    <n v="36.738"/>
    <n v="1"/>
    <n v="0.4"/>
    <n v="-9.1845000000000034"/>
  </r>
  <r>
    <x v="5575"/>
    <s v="CA-2014-151162"/>
    <d v="2014-12-05T00:00:00"/>
    <n v="2014"/>
    <s v="Desember"/>
    <n v="5"/>
    <x v="1"/>
    <x v="105"/>
    <x v="105"/>
    <x v="1"/>
    <s v="United States"/>
    <s v="Columbus"/>
    <s v="Ohio"/>
    <n v="43229"/>
    <x v="3"/>
    <x v="1187"/>
    <x v="2"/>
    <x v="7"/>
    <x v="1173"/>
    <n v="179.93999999999997"/>
    <n v="2"/>
    <n v="0.4"/>
    <n v="-44.984999999999999"/>
  </r>
  <r>
    <x v="5576"/>
    <s v="CA-2016-136686"/>
    <d v="2016-12-12T00:00:00"/>
    <n v="2016"/>
    <s v="Desember"/>
    <n v="12"/>
    <x v="1"/>
    <x v="167"/>
    <x v="167"/>
    <x v="0"/>
    <s v="United States"/>
    <s v="Pasadena"/>
    <s v="California"/>
    <n v="91104"/>
    <x v="1"/>
    <x v="441"/>
    <x v="0"/>
    <x v="5"/>
    <x v="441"/>
    <n v="383.64"/>
    <n v="6"/>
    <n v="0"/>
    <n v="122.76479999999999"/>
  </r>
  <r>
    <x v="5577"/>
    <s v="CA-2016-136686"/>
    <d v="2016-12-12T00:00:00"/>
    <n v="2016"/>
    <s v="Desember"/>
    <n v="12"/>
    <x v="1"/>
    <x v="167"/>
    <x v="167"/>
    <x v="0"/>
    <s v="United States"/>
    <s v="Pasadena"/>
    <s v="California"/>
    <n v="91104"/>
    <x v="1"/>
    <x v="551"/>
    <x v="1"/>
    <x v="9"/>
    <x v="550"/>
    <n v="56.519999999999996"/>
    <n v="3"/>
    <n v="0"/>
    <n v="15.8256"/>
  </r>
  <r>
    <x v="5578"/>
    <s v="CA-2017-137498"/>
    <d v="2017-09-09T00:00:00"/>
    <n v="2017"/>
    <s v="September"/>
    <n v="9"/>
    <x v="0"/>
    <x v="702"/>
    <x v="702"/>
    <x v="0"/>
    <s v="United States"/>
    <s v="Los Angeles"/>
    <s v="California"/>
    <n v="90004"/>
    <x v="1"/>
    <x v="950"/>
    <x v="1"/>
    <x v="6"/>
    <x v="943"/>
    <n v="6.56"/>
    <n v="2"/>
    <n v="0"/>
    <n v="1.9023999999999992"/>
  </r>
  <r>
    <x v="5579"/>
    <s v="CA-2017-137498"/>
    <d v="2017-09-09T00:00:00"/>
    <n v="2017"/>
    <s v="September"/>
    <n v="9"/>
    <x v="0"/>
    <x v="702"/>
    <x v="702"/>
    <x v="0"/>
    <s v="United States"/>
    <s v="Los Angeles"/>
    <s v="California"/>
    <n v="90004"/>
    <x v="1"/>
    <x v="1225"/>
    <x v="0"/>
    <x v="1"/>
    <x v="1209"/>
    <n v="243.92"/>
    <n v="5"/>
    <n v="0.2"/>
    <n v="-15.245000000000005"/>
  </r>
  <r>
    <x v="5580"/>
    <s v="CA-2017-137498"/>
    <d v="2017-09-09T00:00:00"/>
    <n v="2017"/>
    <s v="September"/>
    <n v="9"/>
    <x v="0"/>
    <x v="702"/>
    <x v="702"/>
    <x v="0"/>
    <s v="United States"/>
    <s v="Los Angeles"/>
    <s v="California"/>
    <n v="90004"/>
    <x v="1"/>
    <x v="1714"/>
    <x v="1"/>
    <x v="10"/>
    <x v="1701"/>
    <n v="47.52"/>
    <n v="9"/>
    <n v="0"/>
    <n v="22.809600000000003"/>
  </r>
  <r>
    <x v="5581"/>
    <s v="CA-2017-163818"/>
    <d v="2017-10-04T00:00:00"/>
    <n v="2017"/>
    <s v="Oktober"/>
    <n v="4"/>
    <x v="1"/>
    <x v="28"/>
    <x v="28"/>
    <x v="2"/>
    <s v="United States"/>
    <s v="Clinton"/>
    <s v="Maryland"/>
    <n v="20735"/>
    <x v="3"/>
    <x v="891"/>
    <x v="0"/>
    <x v="5"/>
    <x v="884"/>
    <n v="19.98"/>
    <n v="1"/>
    <n v="0"/>
    <n v="8.5914000000000019"/>
  </r>
  <r>
    <x v="5582"/>
    <s v="CA-2016-161158"/>
    <d v="2016-05-09T00:00:00"/>
    <n v="2016"/>
    <s v="Mei"/>
    <n v="9"/>
    <x v="1"/>
    <x v="28"/>
    <x v="28"/>
    <x v="2"/>
    <s v="United States"/>
    <s v="New York City"/>
    <s v="New York"/>
    <n v="10024"/>
    <x v="3"/>
    <x v="902"/>
    <x v="1"/>
    <x v="6"/>
    <x v="894"/>
    <n v="8"/>
    <n v="5"/>
    <n v="0"/>
    <n v="3.4400000000000008"/>
  </r>
  <r>
    <x v="5583"/>
    <s v="CA-2014-116673"/>
    <d v="2014-12-15T00:00:00"/>
    <n v="2014"/>
    <s v="Desember"/>
    <n v="15"/>
    <x v="0"/>
    <x v="123"/>
    <x v="123"/>
    <x v="0"/>
    <s v="United States"/>
    <s v="San Diego"/>
    <s v="California"/>
    <n v="92037"/>
    <x v="1"/>
    <x v="1392"/>
    <x v="0"/>
    <x v="5"/>
    <x v="1378"/>
    <n v="6.16"/>
    <n v="2"/>
    <n v="0"/>
    <n v="1.9711999999999996"/>
  </r>
  <r>
    <x v="5584"/>
    <s v="CA-2017-105333"/>
    <d v="2017-11-30T00:00:00"/>
    <n v="2017"/>
    <s v="November"/>
    <n v="30"/>
    <x v="1"/>
    <x v="163"/>
    <x v="163"/>
    <x v="2"/>
    <s v="United States"/>
    <s v="New York City"/>
    <s v="New York"/>
    <n v="10011"/>
    <x v="3"/>
    <x v="1751"/>
    <x v="1"/>
    <x v="4"/>
    <x v="1741"/>
    <n v="83.56"/>
    <n v="4"/>
    <n v="0"/>
    <n v="1.6711999999999989"/>
  </r>
  <r>
    <x v="5585"/>
    <s v="CA-2017-105333"/>
    <d v="2017-11-30T00:00:00"/>
    <n v="2017"/>
    <s v="November"/>
    <n v="30"/>
    <x v="1"/>
    <x v="163"/>
    <x v="163"/>
    <x v="2"/>
    <s v="United States"/>
    <s v="New York City"/>
    <s v="New York"/>
    <n v="10011"/>
    <x v="3"/>
    <x v="1752"/>
    <x v="2"/>
    <x v="7"/>
    <x v="1742"/>
    <n v="546.06000000000006"/>
    <n v="3"/>
    <n v="0"/>
    <n v="163.81799999999998"/>
  </r>
  <r>
    <x v="5586"/>
    <s v="CA-2017-105333"/>
    <d v="2017-11-30T00:00:00"/>
    <n v="2017"/>
    <s v="November"/>
    <n v="30"/>
    <x v="1"/>
    <x v="163"/>
    <x v="163"/>
    <x v="2"/>
    <s v="United States"/>
    <s v="New York City"/>
    <s v="New York"/>
    <n v="10011"/>
    <x v="3"/>
    <x v="435"/>
    <x v="1"/>
    <x v="4"/>
    <x v="435"/>
    <n v="269.49"/>
    <n v="3"/>
    <n v="0"/>
    <n v="5.3897999999999939"/>
  </r>
  <r>
    <x v="5587"/>
    <s v="CA-2015-149993"/>
    <d v="2015-03-19T00:00:00"/>
    <n v="2015"/>
    <s v="Maret"/>
    <n v="19"/>
    <x v="2"/>
    <x v="315"/>
    <x v="315"/>
    <x v="0"/>
    <s v="United States"/>
    <s v="Lancaster"/>
    <s v="California"/>
    <n v="93534"/>
    <x v="1"/>
    <x v="845"/>
    <x v="1"/>
    <x v="13"/>
    <x v="839"/>
    <n v="10.9"/>
    <n v="5"/>
    <n v="0"/>
    <n v="3.5970000000000004"/>
  </r>
  <r>
    <x v="5588"/>
    <s v="CA-2014-168158"/>
    <d v="2014-07-19T00:00:00"/>
    <n v="2014"/>
    <s v="Juli"/>
    <n v="19"/>
    <x v="1"/>
    <x v="670"/>
    <x v="670"/>
    <x v="2"/>
    <s v="United States"/>
    <s v="Great Falls"/>
    <s v="Montana"/>
    <n v="59405"/>
    <x v="1"/>
    <x v="733"/>
    <x v="1"/>
    <x v="8"/>
    <x v="732"/>
    <n v="6.0960000000000001"/>
    <n v="2"/>
    <n v="0.2"/>
    <n v="2.2098"/>
  </r>
  <r>
    <x v="5589"/>
    <s v="CA-2016-115224"/>
    <d v="2016-12-08T00:00:00"/>
    <n v="2016"/>
    <s v="Desember"/>
    <n v="8"/>
    <x v="0"/>
    <x v="140"/>
    <x v="140"/>
    <x v="0"/>
    <s v="United States"/>
    <s v="San Francisco"/>
    <s v="California"/>
    <n v="94110"/>
    <x v="1"/>
    <x v="75"/>
    <x v="1"/>
    <x v="4"/>
    <x v="75"/>
    <n v="34.049999999999997"/>
    <n v="3"/>
    <n v="0"/>
    <n v="9.5340000000000025"/>
  </r>
  <r>
    <x v="5590"/>
    <s v="CA-2016-115224"/>
    <d v="2016-12-08T00:00:00"/>
    <n v="2016"/>
    <s v="Desember"/>
    <n v="8"/>
    <x v="0"/>
    <x v="140"/>
    <x v="140"/>
    <x v="0"/>
    <s v="United States"/>
    <s v="San Francisco"/>
    <s v="California"/>
    <n v="94110"/>
    <x v="1"/>
    <x v="718"/>
    <x v="1"/>
    <x v="4"/>
    <x v="717"/>
    <n v="352.38"/>
    <n v="2"/>
    <n v="0"/>
    <n v="81.047399999999982"/>
  </r>
  <r>
    <x v="5591"/>
    <s v="CA-2014-164742"/>
    <d v="2014-10-13T00:00:00"/>
    <n v="2014"/>
    <s v="Oktober"/>
    <n v="13"/>
    <x v="0"/>
    <x v="504"/>
    <x v="504"/>
    <x v="1"/>
    <s v="United States"/>
    <s v="Lakewood"/>
    <s v="New Jersey"/>
    <n v="8701"/>
    <x v="3"/>
    <x v="812"/>
    <x v="0"/>
    <x v="1"/>
    <x v="809"/>
    <n v="245.98"/>
    <n v="2"/>
    <n v="0"/>
    <n v="27.057799999999986"/>
  </r>
  <r>
    <x v="5592"/>
    <s v="CA-2014-164742"/>
    <d v="2014-10-13T00:00:00"/>
    <n v="2014"/>
    <s v="Oktober"/>
    <n v="13"/>
    <x v="0"/>
    <x v="504"/>
    <x v="504"/>
    <x v="1"/>
    <s v="United States"/>
    <s v="Lakewood"/>
    <s v="New Jersey"/>
    <n v="8701"/>
    <x v="3"/>
    <x v="92"/>
    <x v="1"/>
    <x v="8"/>
    <x v="92"/>
    <n v="18.940000000000001"/>
    <n v="1"/>
    <n v="0"/>
    <n v="9.4700000000000006"/>
  </r>
  <r>
    <x v="5593"/>
    <s v="US-2017-108014"/>
    <d v="2017-11-19T00:00:00"/>
    <n v="2017"/>
    <s v="November"/>
    <n v="19"/>
    <x v="1"/>
    <x v="371"/>
    <x v="371"/>
    <x v="0"/>
    <s v="United States"/>
    <s v="Cleveland"/>
    <s v="Ohio"/>
    <n v="44105"/>
    <x v="3"/>
    <x v="697"/>
    <x v="1"/>
    <x v="8"/>
    <x v="697"/>
    <n v="59.913000000000011"/>
    <n v="7"/>
    <n v="0.7"/>
    <n v="-45.933299999999988"/>
  </r>
  <r>
    <x v="5594"/>
    <s v="CA-2017-160325"/>
    <d v="2017-09-24T00:00:00"/>
    <n v="2017"/>
    <s v="September"/>
    <n v="24"/>
    <x v="3"/>
    <x v="162"/>
    <x v="162"/>
    <x v="1"/>
    <s v="United States"/>
    <s v="Lawrence"/>
    <s v="Massachusetts"/>
    <n v="1841"/>
    <x v="3"/>
    <x v="469"/>
    <x v="2"/>
    <x v="7"/>
    <x v="470"/>
    <n v="391.98"/>
    <n v="2"/>
    <n v="0"/>
    <n v="109.75440000000003"/>
  </r>
  <r>
    <x v="5595"/>
    <s v="CA-2017-160325"/>
    <d v="2017-09-24T00:00:00"/>
    <n v="2017"/>
    <s v="September"/>
    <n v="24"/>
    <x v="3"/>
    <x v="162"/>
    <x v="162"/>
    <x v="1"/>
    <s v="United States"/>
    <s v="Lawrence"/>
    <s v="Massachusetts"/>
    <n v="1841"/>
    <x v="3"/>
    <x v="1285"/>
    <x v="2"/>
    <x v="7"/>
    <x v="1271"/>
    <n v="437.84999999999997"/>
    <n v="3"/>
    <n v="0"/>
    <n v="131.35499999999996"/>
  </r>
  <r>
    <x v="5596"/>
    <s v="CA-2015-159779"/>
    <d v="2015-09-25T00:00:00"/>
    <n v="2015"/>
    <s v="September"/>
    <n v="25"/>
    <x v="1"/>
    <x v="766"/>
    <x v="766"/>
    <x v="0"/>
    <s v="United States"/>
    <s v="Concord"/>
    <s v="New Hampshire"/>
    <n v="3301"/>
    <x v="3"/>
    <x v="141"/>
    <x v="1"/>
    <x v="8"/>
    <x v="142"/>
    <n v="68.62"/>
    <n v="2"/>
    <n v="0"/>
    <n v="32.251400000000004"/>
  </r>
  <r>
    <x v="5597"/>
    <s v="CA-2017-151176"/>
    <d v="2017-02-13T00:00:00"/>
    <n v="2017"/>
    <s v="Februari"/>
    <n v="13"/>
    <x v="1"/>
    <x v="647"/>
    <x v="647"/>
    <x v="0"/>
    <s v="United States"/>
    <s v="Baltimore"/>
    <s v="Maryland"/>
    <n v="21215"/>
    <x v="3"/>
    <x v="1059"/>
    <x v="1"/>
    <x v="14"/>
    <x v="1048"/>
    <n v="25.02"/>
    <n v="3"/>
    <n v="0"/>
    <n v="6.5052000000000003"/>
  </r>
  <r>
    <x v="5598"/>
    <s v="CA-2017-151176"/>
    <d v="2017-02-13T00:00:00"/>
    <n v="2017"/>
    <s v="Februari"/>
    <n v="13"/>
    <x v="1"/>
    <x v="647"/>
    <x v="647"/>
    <x v="0"/>
    <s v="United States"/>
    <s v="Baltimore"/>
    <s v="Maryland"/>
    <n v="21215"/>
    <x v="3"/>
    <x v="1742"/>
    <x v="1"/>
    <x v="6"/>
    <x v="1731"/>
    <n v="10.709999999999999"/>
    <n v="3"/>
    <n v="0"/>
    <n v="2.7845999999999997"/>
  </r>
  <r>
    <x v="5599"/>
    <s v="CA-2014-108903"/>
    <d v="2014-10-03T00:00:00"/>
    <n v="2014"/>
    <s v="Oktober"/>
    <n v="3"/>
    <x v="3"/>
    <x v="157"/>
    <x v="157"/>
    <x v="0"/>
    <s v="United States"/>
    <s v="Columbus"/>
    <s v="Ohio"/>
    <n v="43229"/>
    <x v="3"/>
    <x v="1753"/>
    <x v="1"/>
    <x v="6"/>
    <x v="1743"/>
    <n v="55.984000000000009"/>
    <n v="2"/>
    <n v="0.2"/>
    <n v="4.1987999999999985"/>
  </r>
  <r>
    <x v="5600"/>
    <s v="CA-2014-108903"/>
    <d v="2014-10-03T00:00:00"/>
    <n v="2014"/>
    <s v="Oktober"/>
    <n v="3"/>
    <x v="3"/>
    <x v="157"/>
    <x v="157"/>
    <x v="0"/>
    <s v="United States"/>
    <s v="Columbus"/>
    <s v="Ohio"/>
    <n v="43229"/>
    <x v="3"/>
    <x v="135"/>
    <x v="1"/>
    <x v="12"/>
    <x v="136"/>
    <n v="14.480000000000002"/>
    <n v="5"/>
    <n v="0.2"/>
    <n v="4.8869999999999987"/>
  </r>
  <r>
    <x v="5601"/>
    <s v="CA-2014-108903"/>
    <d v="2014-10-03T00:00:00"/>
    <n v="2014"/>
    <s v="Oktober"/>
    <n v="3"/>
    <x v="3"/>
    <x v="157"/>
    <x v="157"/>
    <x v="0"/>
    <s v="United States"/>
    <s v="Columbus"/>
    <s v="Ohio"/>
    <n v="43229"/>
    <x v="3"/>
    <x v="1089"/>
    <x v="2"/>
    <x v="11"/>
    <x v="1079"/>
    <n v="142.488"/>
    <n v="3"/>
    <n v="0.2"/>
    <n v="-3.5622000000000043"/>
  </r>
  <r>
    <x v="5602"/>
    <s v="CA-2016-117919"/>
    <d v="2016-08-27T00:00:00"/>
    <n v="2016"/>
    <s v="Agustus"/>
    <n v="27"/>
    <x v="0"/>
    <x v="422"/>
    <x v="422"/>
    <x v="1"/>
    <s v="United States"/>
    <s v="Houston"/>
    <s v="Texas"/>
    <n v="77041"/>
    <x v="2"/>
    <x v="1754"/>
    <x v="1"/>
    <x v="4"/>
    <x v="1744"/>
    <n v="14.16"/>
    <n v="1"/>
    <n v="0.2"/>
    <n v="1.0620000000000003"/>
  </r>
  <r>
    <x v="5603"/>
    <s v="CA-2016-117919"/>
    <d v="2016-08-27T00:00:00"/>
    <n v="2016"/>
    <s v="Agustus"/>
    <n v="27"/>
    <x v="0"/>
    <x v="422"/>
    <x v="422"/>
    <x v="1"/>
    <s v="United States"/>
    <s v="Houston"/>
    <s v="Texas"/>
    <n v="77041"/>
    <x v="2"/>
    <x v="1673"/>
    <x v="1"/>
    <x v="10"/>
    <x v="1661"/>
    <n v="79.920000000000016"/>
    <n v="5"/>
    <n v="0.2"/>
    <n v="27.972000000000001"/>
  </r>
  <r>
    <x v="5604"/>
    <s v="CA-2015-142475"/>
    <d v="2015-12-03T00:00:00"/>
    <n v="2015"/>
    <s v="Desember"/>
    <n v="3"/>
    <x v="1"/>
    <x v="510"/>
    <x v="510"/>
    <x v="1"/>
    <s v="United States"/>
    <s v="New York City"/>
    <s v="New York"/>
    <n v="10011"/>
    <x v="3"/>
    <x v="1681"/>
    <x v="1"/>
    <x v="8"/>
    <x v="1669"/>
    <n v="590.35199999999998"/>
    <n v="6"/>
    <n v="0.2"/>
    <n v="206.62319999999997"/>
  </r>
  <r>
    <x v="5605"/>
    <s v="CA-2016-134516"/>
    <d v="2016-09-20T00:00:00"/>
    <n v="2016"/>
    <s v="September"/>
    <n v="20"/>
    <x v="1"/>
    <x v="524"/>
    <x v="524"/>
    <x v="1"/>
    <s v="United States"/>
    <s v="Greensboro"/>
    <s v="North Carolina"/>
    <n v="27405"/>
    <x v="0"/>
    <x v="1445"/>
    <x v="0"/>
    <x v="5"/>
    <x v="1432"/>
    <n v="17.088000000000001"/>
    <n v="2"/>
    <n v="0.2"/>
    <n v="1.0679999999999996"/>
  </r>
  <r>
    <x v="5606"/>
    <s v="CA-2016-134516"/>
    <d v="2016-09-20T00:00:00"/>
    <n v="2016"/>
    <s v="September"/>
    <n v="20"/>
    <x v="1"/>
    <x v="524"/>
    <x v="524"/>
    <x v="1"/>
    <s v="United States"/>
    <s v="Greensboro"/>
    <s v="North Carolina"/>
    <n v="27405"/>
    <x v="0"/>
    <x v="812"/>
    <x v="0"/>
    <x v="1"/>
    <x v="809"/>
    <n v="98.391999999999996"/>
    <n v="1"/>
    <n v="0.2"/>
    <n v="-11.069100000000006"/>
  </r>
  <r>
    <x v="5607"/>
    <s v="CA-2017-105193"/>
    <d v="2017-03-25T00:00:00"/>
    <n v="2017"/>
    <s v="Maret"/>
    <n v="25"/>
    <x v="1"/>
    <x v="252"/>
    <x v="252"/>
    <x v="0"/>
    <s v="United States"/>
    <s v="New York City"/>
    <s v="New York"/>
    <n v="10024"/>
    <x v="3"/>
    <x v="147"/>
    <x v="1"/>
    <x v="6"/>
    <x v="148"/>
    <n v="11.05"/>
    <n v="5"/>
    <n v="0"/>
    <n v="2.9835000000000003"/>
  </r>
  <r>
    <x v="5608"/>
    <s v="CA-2015-168634"/>
    <d v="2015-12-06T00:00:00"/>
    <n v="2015"/>
    <s v="Desember"/>
    <n v="6"/>
    <x v="1"/>
    <x v="578"/>
    <x v="578"/>
    <x v="0"/>
    <s v="United States"/>
    <s v="San Francisco"/>
    <s v="California"/>
    <n v="94109"/>
    <x v="1"/>
    <x v="1034"/>
    <x v="1"/>
    <x v="9"/>
    <x v="1025"/>
    <n v="7.78"/>
    <n v="2"/>
    <n v="0"/>
    <n v="2.0228000000000002"/>
  </r>
  <r>
    <x v="5609"/>
    <s v="CA-2017-117198"/>
    <d v="2017-08-31T00:00:00"/>
    <n v="2017"/>
    <s v="Agustus"/>
    <n v="31"/>
    <x v="1"/>
    <x v="767"/>
    <x v="767"/>
    <x v="0"/>
    <s v="United States"/>
    <s v="Monroe"/>
    <s v="Louisiana"/>
    <n v="71203"/>
    <x v="0"/>
    <x v="764"/>
    <x v="2"/>
    <x v="11"/>
    <x v="763"/>
    <n v="659.9"/>
    <n v="2"/>
    <n v="0"/>
    <n v="217.76699999999994"/>
  </r>
  <r>
    <x v="5610"/>
    <s v="CA-2015-145828"/>
    <d v="2015-10-05T00:00:00"/>
    <n v="2015"/>
    <s v="Oktober"/>
    <n v="5"/>
    <x v="2"/>
    <x v="93"/>
    <x v="93"/>
    <x v="0"/>
    <s v="United States"/>
    <s v="Cincinnati"/>
    <s v="Ohio"/>
    <n v="45231"/>
    <x v="3"/>
    <x v="176"/>
    <x v="2"/>
    <x v="11"/>
    <x v="177"/>
    <n v="53.040000000000006"/>
    <n v="3"/>
    <n v="0.2"/>
    <n v="-4.6409999999999982"/>
  </r>
  <r>
    <x v="5611"/>
    <s v="CA-2017-121027"/>
    <d v="2017-08-18T00:00:00"/>
    <n v="2017"/>
    <s v="Agustus"/>
    <n v="18"/>
    <x v="1"/>
    <x v="304"/>
    <x v="304"/>
    <x v="1"/>
    <s v="United States"/>
    <s v="Seattle"/>
    <s v="Washington"/>
    <n v="98105"/>
    <x v="1"/>
    <x v="695"/>
    <x v="2"/>
    <x v="11"/>
    <x v="1062"/>
    <n v="843.9"/>
    <n v="2"/>
    <n v="0"/>
    <n v="371.31600000000003"/>
  </r>
  <r>
    <x v="5612"/>
    <s v="CA-2017-121027"/>
    <d v="2017-08-18T00:00:00"/>
    <n v="2017"/>
    <s v="Agustus"/>
    <n v="18"/>
    <x v="1"/>
    <x v="304"/>
    <x v="304"/>
    <x v="1"/>
    <s v="United States"/>
    <s v="Seattle"/>
    <s v="Washington"/>
    <n v="98105"/>
    <x v="1"/>
    <x v="577"/>
    <x v="2"/>
    <x v="11"/>
    <x v="577"/>
    <n v="1496.16"/>
    <n v="9"/>
    <n v="0"/>
    <n v="224.42400000000006"/>
  </r>
  <r>
    <x v="5613"/>
    <s v="CA-2016-147431"/>
    <d v="2016-02-02T00:00:00"/>
    <n v="2016"/>
    <s v="Februari"/>
    <n v="2"/>
    <x v="1"/>
    <x v="455"/>
    <x v="455"/>
    <x v="0"/>
    <s v="United States"/>
    <s v="New York City"/>
    <s v="New York"/>
    <n v="10011"/>
    <x v="3"/>
    <x v="1755"/>
    <x v="1"/>
    <x v="4"/>
    <x v="1745"/>
    <n v="117.96"/>
    <n v="2"/>
    <n v="0"/>
    <n v="5.8979999999999961"/>
  </r>
  <r>
    <x v="5614"/>
    <s v="CA-2016-158001"/>
    <d v="2016-08-23T00:00:00"/>
    <n v="2016"/>
    <s v="Agustus"/>
    <n v="23"/>
    <x v="1"/>
    <x v="687"/>
    <x v="687"/>
    <x v="1"/>
    <s v="United States"/>
    <s v="New York City"/>
    <s v="New York"/>
    <n v="10035"/>
    <x v="3"/>
    <x v="319"/>
    <x v="1"/>
    <x v="6"/>
    <x v="319"/>
    <n v="21.299999999999997"/>
    <n v="5"/>
    <n v="0"/>
    <n v="8.7330000000000005"/>
  </r>
  <r>
    <x v="5615"/>
    <s v="CA-2016-158001"/>
    <d v="2016-08-23T00:00:00"/>
    <n v="2016"/>
    <s v="Agustus"/>
    <n v="23"/>
    <x v="1"/>
    <x v="687"/>
    <x v="687"/>
    <x v="1"/>
    <s v="United States"/>
    <s v="New York City"/>
    <s v="New York"/>
    <n v="10035"/>
    <x v="3"/>
    <x v="77"/>
    <x v="1"/>
    <x v="9"/>
    <x v="77"/>
    <n v="1040.8"/>
    <n v="5"/>
    <n v="0"/>
    <n v="281.01600000000008"/>
  </r>
  <r>
    <x v="5616"/>
    <s v="CA-2016-158001"/>
    <d v="2016-08-23T00:00:00"/>
    <n v="2016"/>
    <s v="Agustus"/>
    <n v="23"/>
    <x v="1"/>
    <x v="687"/>
    <x v="687"/>
    <x v="1"/>
    <s v="United States"/>
    <s v="New York City"/>
    <s v="New York"/>
    <n v="10035"/>
    <x v="3"/>
    <x v="563"/>
    <x v="1"/>
    <x v="6"/>
    <x v="563"/>
    <n v="29.339999999999996"/>
    <n v="6"/>
    <n v="0"/>
    <n v="7.9218000000000002"/>
  </r>
  <r>
    <x v="5617"/>
    <s v="CA-2017-125745"/>
    <d v="2017-06-30T00:00:00"/>
    <n v="2017"/>
    <s v="Juni"/>
    <n v="30"/>
    <x v="1"/>
    <x v="1"/>
    <x v="1"/>
    <x v="1"/>
    <s v="United States"/>
    <s v="Memphis"/>
    <s v="Tennessee"/>
    <n v="38109"/>
    <x v="0"/>
    <x v="1122"/>
    <x v="0"/>
    <x v="5"/>
    <x v="1110"/>
    <n v="19.52"/>
    <n v="2"/>
    <n v="0.2"/>
    <n v="5.3680000000000012"/>
  </r>
  <r>
    <x v="5618"/>
    <s v="CA-2015-101154"/>
    <d v="2015-09-18T00:00:00"/>
    <n v="2015"/>
    <s v="September"/>
    <n v="18"/>
    <x v="2"/>
    <x v="496"/>
    <x v="496"/>
    <x v="0"/>
    <s v="United States"/>
    <s v="San Diego"/>
    <s v="California"/>
    <n v="92105"/>
    <x v="1"/>
    <x v="16"/>
    <x v="1"/>
    <x v="4"/>
    <x v="16"/>
    <n v="443.92"/>
    <n v="4"/>
    <n v="0"/>
    <n v="8.8783999999999992"/>
  </r>
  <r>
    <x v="5619"/>
    <s v="US-2016-124163"/>
    <d v="2016-09-25T00:00:00"/>
    <n v="2016"/>
    <s v="September"/>
    <n v="25"/>
    <x v="1"/>
    <x v="281"/>
    <x v="281"/>
    <x v="1"/>
    <s v="United States"/>
    <s v="La Crosse"/>
    <s v="Wisconsin"/>
    <n v="54601"/>
    <x v="2"/>
    <x v="295"/>
    <x v="2"/>
    <x v="11"/>
    <x v="295"/>
    <n v="499.95"/>
    <n v="5"/>
    <n v="0"/>
    <n v="174.98249999999999"/>
  </r>
  <r>
    <x v="5620"/>
    <s v="US-2016-124163"/>
    <d v="2016-09-25T00:00:00"/>
    <n v="2016"/>
    <s v="September"/>
    <n v="25"/>
    <x v="1"/>
    <x v="281"/>
    <x v="281"/>
    <x v="1"/>
    <s v="United States"/>
    <s v="La Crosse"/>
    <s v="Wisconsin"/>
    <n v="54601"/>
    <x v="2"/>
    <x v="1279"/>
    <x v="1"/>
    <x v="6"/>
    <x v="1264"/>
    <n v="3.04"/>
    <n v="1"/>
    <n v="0"/>
    <n v="1.0335999999999999"/>
  </r>
  <r>
    <x v="5621"/>
    <s v="US-2016-124163"/>
    <d v="2016-09-25T00:00:00"/>
    <n v="2016"/>
    <s v="September"/>
    <n v="25"/>
    <x v="1"/>
    <x v="281"/>
    <x v="281"/>
    <x v="1"/>
    <s v="United States"/>
    <s v="La Crosse"/>
    <s v="Wisconsin"/>
    <n v="54601"/>
    <x v="2"/>
    <x v="38"/>
    <x v="0"/>
    <x v="1"/>
    <x v="38"/>
    <n v="201.96"/>
    <n v="2"/>
    <n v="0"/>
    <n v="50.490000000000009"/>
  </r>
  <r>
    <x v="5622"/>
    <s v="US-2016-124163"/>
    <d v="2016-09-25T00:00:00"/>
    <n v="2016"/>
    <s v="September"/>
    <n v="25"/>
    <x v="1"/>
    <x v="281"/>
    <x v="281"/>
    <x v="1"/>
    <s v="United States"/>
    <s v="La Crosse"/>
    <s v="Wisconsin"/>
    <n v="54601"/>
    <x v="2"/>
    <x v="1466"/>
    <x v="0"/>
    <x v="5"/>
    <x v="1452"/>
    <n v="68.64"/>
    <n v="11"/>
    <n v="0"/>
    <n v="17.160000000000004"/>
  </r>
  <r>
    <x v="5623"/>
    <s v="CA-2016-121748"/>
    <d v="2016-10-24T00:00:00"/>
    <n v="2016"/>
    <s v="Oktober"/>
    <n v="24"/>
    <x v="0"/>
    <x v="100"/>
    <x v="100"/>
    <x v="1"/>
    <s v="United States"/>
    <s v="Los Angeles"/>
    <s v="California"/>
    <n v="90032"/>
    <x v="1"/>
    <x v="1072"/>
    <x v="2"/>
    <x v="11"/>
    <x v="1061"/>
    <n v="100"/>
    <n v="4"/>
    <n v="0"/>
    <n v="21"/>
  </r>
  <r>
    <x v="5624"/>
    <s v="CA-2016-121748"/>
    <d v="2016-10-24T00:00:00"/>
    <n v="2016"/>
    <s v="Oktober"/>
    <n v="24"/>
    <x v="0"/>
    <x v="100"/>
    <x v="100"/>
    <x v="1"/>
    <s v="United States"/>
    <s v="Los Angeles"/>
    <s v="California"/>
    <n v="90032"/>
    <x v="1"/>
    <x v="1332"/>
    <x v="2"/>
    <x v="11"/>
    <x v="1317"/>
    <n v="359.98"/>
    <n v="2"/>
    <n v="0"/>
    <n v="21.598799999999983"/>
  </r>
  <r>
    <x v="5625"/>
    <s v="CA-2014-126683"/>
    <d v="2014-09-29T00:00:00"/>
    <n v="2014"/>
    <s v="September"/>
    <n v="29"/>
    <x v="0"/>
    <x v="452"/>
    <x v="452"/>
    <x v="2"/>
    <s v="United States"/>
    <s v="Seattle"/>
    <s v="Washington"/>
    <n v="98115"/>
    <x v="1"/>
    <x v="50"/>
    <x v="0"/>
    <x v="5"/>
    <x v="50"/>
    <n v="6.16"/>
    <n v="2"/>
    <n v="0"/>
    <n v="2.9567999999999999"/>
  </r>
  <r>
    <x v="5626"/>
    <s v="CA-2014-126683"/>
    <d v="2014-09-29T00:00:00"/>
    <n v="2014"/>
    <s v="September"/>
    <n v="29"/>
    <x v="0"/>
    <x v="452"/>
    <x v="452"/>
    <x v="2"/>
    <s v="United States"/>
    <s v="Seattle"/>
    <s v="Washington"/>
    <n v="98115"/>
    <x v="1"/>
    <x v="971"/>
    <x v="0"/>
    <x v="3"/>
    <x v="965"/>
    <n v="2348.8200000000002"/>
    <n v="9"/>
    <n v="0"/>
    <n v="399.29939999999976"/>
  </r>
  <r>
    <x v="5627"/>
    <s v="CA-2017-148810"/>
    <d v="2017-06-26T00:00:00"/>
    <n v="2017"/>
    <s v="Juni"/>
    <n v="26"/>
    <x v="1"/>
    <x v="112"/>
    <x v="112"/>
    <x v="1"/>
    <s v="United States"/>
    <s v="Miami"/>
    <s v="Florida"/>
    <n v="33180"/>
    <x v="0"/>
    <x v="264"/>
    <x v="1"/>
    <x v="2"/>
    <x v="264"/>
    <n v="13.872000000000002"/>
    <n v="6"/>
    <n v="0.2"/>
    <n v="4.6818000000000008"/>
  </r>
  <r>
    <x v="5628"/>
    <s v="CA-2017-148810"/>
    <d v="2017-06-26T00:00:00"/>
    <n v="2017"/>
    <s v="Juni"/>
    <n v="26"/>
    <x v="1"/>
    <x v="112"/>
    <x v="112"/>
    <x v="1"/>
    <s v="United States"/>
    <s v="Miami"/>
    <s v="Florida"/>
    <n v="33180"/>
    <x v="0"/>
    <x v="1756"/>
    <x v="0"/>
    <x v="1"/>
    <x v="1746"/>
    <n v="273.55200000000002"/>
    <n v="3"/>
    <n v="0.2"/>
    <n v="-13.677599999999998"/>
  </r>
  <r>
    <x v="5629"/>
    <s v="US-2016-146066"/>
    <d v="2016-08-21T00:00:00"/>
    <n v="2016"/>
    <s v="Agustus"/>
    <n v="21"/>
    <x v="0"/>
    <x v="46"/>
    <x v="46"/>
    <x v="2"/>
    <s v="United States"/>
    <s v="Philadelphia"/>
    <s v="Pennsylvania"/>
    <n v="19143"/>
    <x v="3"/>
    <x v="1000"/>
    <x v="0"/>
    <x v="3"/>
    <x v="992"/>
    <n v="815.29199999999992"/>
    <n v="9"/>
    <n v="0.4"/>
    <n v="-339.7050000000001"/>
  </r>
  <r>
    <x v="5630"/>
    <s v="CA-2014-127614"/>
    <d v="2014-02-11T00:00:00"/>
    <n v="2014"/>
    <s v="Februari"/>
    <n v="11"/>
    <x v="1"/>
    <x v="173"/>
    <x v="173"/>
    <x v="0"/>
    <s v="United States"/>
    <s v="Chesapeake"/>
    <s v="Virginia"/>
    <n v="23320"/>
    <x v="0"/>
    <x v="475"/>
    <x v="2"/>
    <x v="11"/>
    <x v="476"/>
    <n v="234.45000000000002"/>
    <n v="3"/>
    <n v="0"/>
    <n v="103.15800000000003"/>
  </r>
  <r>
    <x v="5631"/>
    <s v="CA-2014-127614"/>
    <d v="2014-02-11T00:00:00"/>
    <n v="2014"/>
    <s v="Februari"/>
    <n v="11"/>
    <x v="1"/>
    <x v="173"/>
    <x v="173"/>
    <x v="0"/>
    <s v="United States"/>
    <s v="Chesapeake"/>
    <s v="Virginia"/>
    <n v="23320"/>
    <x v="0"/>
    <x v="1021"/>
    <x v="0"/>
    <x v="3"/>
    <x v="1012"/>
    <n v="1256.22"/>
    <n v="6"/>
    <n v="0"/>
    <n v="75.37319999999994"/>
  </r>
  <r>
    <x v="5632"/>
    <s v="CA-2014-127614"/>
    <d v="2014-02-11T00:00:00"/>
    <n v="2014"/>
    <s v="Februari"/>
    <n v="11"/>
    <x v="1"/>
    <x v="173"/>
    <x v="173"/>
    <x v="0"/>
    <s v="United States"/>
    <s v="Chesapeake"/>
    <s v="Virginia"/>
    <n v="23320"/>
    <x v="0"/>
    <x v="44"/>
    <x v="1"/>
    <x v="8"/>
    <x v="44"/>
    <n v="17.46"/>
    <n v="2"/>
    <n v="0"/>
    <n v="8.2061999999999991"/>
  </r>
  <r>
    <x v="5633"/>
    <s v="CA-2016-101742"/>
    <d v="2016-09-23T00:00:00"/>
    <n v="2016"/>
    <s v="September"/>
    <n v="23"/>
    <x v="0"/>
    <x v="615"/>
    <x v="615"/>
    <x v="2"/>
    <s v="United States"/>
    <s v="New York City"/>
    <s v="New York"/>
    <n v="10009"/>
    <x v="3"/>
    <x v="620"/>
    <x v="1"/>
    <x v="8"/>
    <x v="620"/>
    <n v="10.528"/>
    <n v="7"/>
    <n v="0.2"/>
    <n v="3.6847999999999987"/>
  </r>
  <r>
    <x v="5634"/>
    <s v="CA-2015-134943"/>
    <d v="2015-12-05T00:00:00"/>
    <n v="2015"/>
    <s v="Desember"/>
    <n v="5"/>
    <x v="2"/>
    <x v="711"/>
    <x v="711"/>
    <x v="2"/>
    <s v="United States"/>
    <s v="Ann Arbor"/>
    <s v="Michigan"/>
    <n v="48104"/>
    <x v="2"/>
    <x v="997"/>
    <x v="1"/>
    <x v="8"/>
    <x v="989"/>
    <n v="152.79999999999998"/>
    <n v="5"/>
    <n v="0"/>
    <n v="76.399999999999991"/>
  </r>
  <r>
    <x v="5635"/>
    <s v="CA-2017-123022"/>
    <d v="2017-09-03T00:00:00"/>
    <n v="2017"/>
    <s v="September"/>
    <n v="3"/>
    <x v="1"/>
    <x v="337"/>
    <x v="337"/>
    <x v="2"/>
    <s v="United States"/>
    <s v="La Mesa"/>
    <s v="California"/>
    <n v="91941"/>
    <x v="1"/>
    <x v="340"/>
    <x v="1"/>
    <x v="8"/>
    <x v="340"/>
    <n v="82.56"/>
    <n v="5"/>
    <n v="0.2"/>
    <n v="28.896000000000001"/>
  </r>
  <r>
    <x v="5636"/>
    <s v="CA-2017-123022"/>
    <d v="2017-09-03T00:00:00"/>
    <n v="2017"/>
    <s v="September"/>
    <n v="3"/>
    <x v="1"/>
    <x v="337"/>
    <x v="337"/>
    <x v="2"/>
    <s v="United States"/>
    <s v="La Mesa"/>
    <s v="California"/>
    <n v="91941"/>
    <x v="1"/>
    <x v="1523"/>
    <x v="2"/>
    <x v="11"/>
    <x v="1510"/>
    <n v="284.96999999999997"/>
    <n v="3"/>
    <n v="0"/>
    <n v="85.490999999999957"/>
  </r>
  <r>
    <x v="5637"/>
    <s v="CA-2017-113208"/>
    <d v="2017-03-26T00:00:00"/>
    <n v="2017"/>
    <s v="Maret"/>
    <n v="26"/>
    <x v="1"/>
    <x v="614"/>
    <x v="614"/>
    <x v="1"/>
    <s v="United States"/>
    <s v="Dearborn"/>
    <s v="Michigan"/>
    <n v="48126"/>
    <x v="2"/>
    <x v="1757"/>
    <x v="0"/>
    <x v="5"/>
    <x v="1747"/>
    <n v="60.84"/>
    <n v="3"/>
    <n v="0"/>
    <n v="23.119199999999999"/>
  </r>
  <r>
    <x v="5638"/>
    <s v="CA-2014-154893"/>
    <d v="2014-12-21T00:00:00"/>
    <n v="2014"/>
    <s v="Desember"/>
    <n v="21"/>
    <x v="1"/>
    <x v="306"/>
    <x v="306"/>
    <x v="0"/>
    <s v="United States"/>
    <s v="San Diego"/>
    <s v="California"/>
    <n v="92024"/>
    <x v="1"/>
    <x v="157"/>
    <x v="0"/>
    <x v="1"/>
    <x v="158"/>
    <n v="1325.76"/>
    <n v="6"/>
    <n v="0.2"/>
    <n v="149.14799999999991"/>
  </r>
  <r>
    <x v="5639"/>
    <s v="CA-2014-154893"/>
    <d v="2014-12-21T00:00:00"/>
    <n v="2014"/>
    <s v="Desember"/>
    <n v="21"/>
    <x v="1"/>
    <x v="306"/>
    <x v="306"/>
    <x v="0"/>
    <s v="United States"/>
    <s v="San Diego"/>
    <s v="California"/>
    <n v="92024"/>
    <x v="1"/>
    <x v="467"/>
    <x v="0"/>
    <x v="1"/>
    <x v="468"/>
    <n v="572.16000000000008"/>
    <n v="3"/>
    <n v="0.2"/>
    <n v="35.759999999999962"/>
  </r>
  <r>
    <x v="5640"/>
    <s v="CA-2014-147900"/>
    <d v="2014-09-23T00:00:00"/>
    <n v="2014"/>
    <s v="September"/>
    <n v="23"/>
    <x v="1"/>
    <x v="82"/>
    <x v="82"/>
    <x v="2"/>
    <s v="United States"/>
    <s v="Lakewood"/>
    <s v="Ohio"/>
    <n v="44107"/>
    <x v="3"/>
    <x v="1732"/>
    <x v="1"/>
    <x v="10"/>
    <x v="1720"/>
    <n v="28.8"/>
    <n v="9"/>
    <n v="0.2"/>
    <n v="10.080000000000002"/>
  </r>
  <r>
    <x v="5641"/>
    <s v="CA-2017-106355"/>
    <d v="2017-04-02T00:00:00"/>
    <n v="2017"/>
    <s v="April"/>
    <n v="2"/>
    <x v="2"/>
    <x v="401"/>
    <x v="401"/>
    <x v="2"/>
    <s v="United States"/>
    <s v="Meriden"/>
    <s v="Connecticut"/>
    <n v="6450"/>
    <x v="3"/>
    <x v="21"/>
    <x v="1"/>
    <x v="6"/>
    <x v="21"/>
    <n v="11.12"/>
    <n v="4"/>
    <n v="0"/>
    <n v="2.8911999999999995"/>
  </r>
  <r>
    <x v="5642"/>
    <s v="CA-2016-127985"/>
    <d v="2016-04-01T00:00:00"/>
    <n v="2016"/>
    <s v="April"/>
    <n v="1"/>
    <x v="0"/>
    <x v="626"/>
    <x v="626"/>
    <x v="2"/>
    <s v="United States"/>
    <s v="Columbus"/>
    <s v="Georgia"/>
    <n v="31907"/>
    <x v="0"/>
    <x v="247"/>
    <x v="0"/>
    <x v="5"/>
    <x v="248"/>
    <n v="7.04"/>
    <n v="4"/>
    <n v="0"/>
    <n v="3.0976000000000004"/>
  </r>
  <r>
    <x v="5643"/>
    <s v="CA-2015-166604"/>
    <d v="2015-05-15T00:00:00"/>
    <n v="2015"/>
    <s v="Mei"/>
    <n v="15"/>
    <x v="0"/>
    <x v="706"/>
    <x v="706"/>
    <x v="1"/>
    <s v="United States"/>
    <s v="Roswell"/>
    <s v="Georgia"/>
    <n v="30076"/>
    <x v="0"/>
    <x v="1303"/>
    <x v="1"/>
    <x v="12"/>
    <x v="1288"/>
    <n v="17.940000000000001"/>
    <n v="3"/>
    <n v="0"/>
    <n v="8.7906000000000013"/>
  </r>
  <r>
    <x v="5644"/>
    <s v="CA-2017-120719"/>
    <d v="2017-03-23T00:00:00"/>
    <n v="2017"/>
    <s v="Maret"/>
    <n v="23"/>
    <x v="2"/>
    <x v="319"/>
    <x v="319"/>
    <x v="2"/>
    <s v="United States"/>
    <s v="Seattle"/>
    <s v="Washington"/>
    <n v="98105"/>
    <x v="1"/>
    <x v="530"/>
    <x v="1"/>
    <x v="8"/>
    <x v="530"/>
    <n v="34.76"/>
    <n v="5"/>
    <n v="0.2"/>
    <n v="11.296999999999999"/>
  </r>
  <r>
    <x v="5645"/>
    <s v="CA-2017-127117"/>
    <d v="2017-04-14T00:00:00"/>
    <n v="2017"/>
    <s v="April"/>
    <n v="14"/>
    <x v="1"/>
    <x v="447"/>
    <x v="447"/>
    <x v="1"/>
    <s v="United States"/>
    <s v="Morristown"/>
    <s v="New Jersey"/>
    <n v="7960"/>
    <x v="3"/>
    <x v="943"/>
    <x v="0"/>
    <x v="5"/>
    <x v="936"/>
    <n v="74.45"/>
    <n v="5"/>
    <n v="0"/>
    <n v="20.101500000000001"/>
  </r>
  <r>
    <x v="5646"/>
    <s v="CA-2015-104241"/>
    <d v="2015-01-04T00:00:00"/>
    <n v="2015"/>
    <s v="Januari"/>
    <n v="4"/>
    <x v="1"/>
    <x v="122"/>
    <x v="122"/>
    <x v="1"/>
    <s v="United States"/>
    <s v="Alexandria"/>
    <s v="Virginia"/>
    <n v="22304"/>
    <x v="0"/>
    <x v="1001"/>
    <x v="0"/>
    <x v="5"/>
    <x v="993"/>
    <n v="192.22"/>
    <n v="14"/>
    <n v="0"/>
    <n v="69.199200000000005"/>
  </r>
  <r>
    <x v="5647"/>
    <s v="CA-2017-168179"/>
    <d v="2017-11-02T00:00:00"/>
    <n v="2017"/>
    <s v="November"/>
    <n v="2"/>
    <x v="1"/>
    <x v="677"/>
    <x v="677"/>
    <x v="0"/>
    <s v="United States"/>
    <s v="Salt Lake City"/>
    <s v="Utah"/>
    <n v="84106"/>
    <x v="1"/>
    <x v="585"/>
    <x v="1"/>
    <x v="10"/>
    <x v="585"/>
    <n v="19.440000000000001"/>
    <n v="3"/>
    <n v="0"/>
    <n v="9.3312000000000008"/>
  </r>
  <r>
    <x v="5648"/>
    <s v="CA-2017-142342"/>
    <d v="2017-07-17T00:00:00"/>
    <n v="2017"/>
    <s v="Juli"/>
    <n v="17"/>
    <x v="0"/>
    <x v="295"/>
    <x v="295"/>
    <x v="1"/>
    <s v="United States"/>
    <s v="Apple Valley"/>
    <s v="California"/>
    <n v="92307"/>
    <x v="1"/>
    <x v="1516"/>
    <x v="1"/>
    <x v="10"/>
    <x v="1503"/>
    <n v="32.400000000000006"/>
    <n v="5"/>
    <n v="0"/>
    <n v="15.552000000000001"/>
  </r>
  <r>
    <x v="5649"/>
    <s v="CA-2017-142342"/>
    <d v="2017-07-17T00:00:00"/>
    <n v="2017"/>
    <s v="Juli"/>
    <n v="17"/>
    <x v="0"/>
    <x v="295"/>
    <x v="295"/>
    <x v="1"/>
    <s v="United States"/>
    <s v="Apple Valley"/>
    <s v="California"/>
    <n v="92307"/>
    <x v="1"/>
    <x v="1758"/>
    <x v="1"/>
    <x v="12"/>
    <x v="1711"/>
    <n v="57.9"/>
    <n v="5"/>
    <n v="0"/>
    <n v="28.95"/>
  </r>
  <r>
    <x v="5650"/>
    <s v="CA-2017-142342"/>
    <d v="2017-07-17T00:00:00"/>
    <n v="2017"/>
    <s v="Juli"/>
    <n v="17"/>
    <x v="0"/>
    <x v="295"/>
    <x v="295"/>
    <x v="1"/>
    <s v="United States"/>
    <s v="Apple Valley"/>
    <s v="California"/>
    <n v="92307"/>
    <x v="1"/>
    <x v="1505"/>
    <x v="1"/>
    <x v="4"/>
    <x v="1492"/>
    <n v="10.56"/>
    <n v="2"/>
    <n v="0"/>
    <n v="0"/>
  </r>
  <r>
    <x v="5651"/>
    <s v="CA-2017-142342"/>
    <d v="2017-07-17T00:00:00"/>
    <n v="2017"/>
    <s v="Juli"/>
    <n v="17"/>
    <x v="0"/>
    <x v="295"/>
    <x v="295"/>
    <x v="1"/>
    <s v="United States"/>
    <s v="Apple Valley"/>
    <s v="California"/>
    <n v="92307"/>
    <x v="1"/>
    <x v="178"/>
    <x v="0"/>
    <x v="0"/>
    <x v="179"/>
    <n v="1194.165"/>
    <n v="5"/>
    <n v="0.15"/>
    <n v="210.73499999999993"/>
  </r>
  <r>
    <x v="5652"/>
    <s v="CA-2017-109099"/>
    <d v="2017-10-06T00:00:00"/>
    <n v="2017"/>
    <s v="Oktober"/>
    <n v="6"/>
    <x v="1"/>
    <x v="152"/>
    <x v="152"/>
    <x v="1"/>
    <s v="United States"/>
    <s v="New York City"/>
    <s v="New York"/>
    <n v="10009"/>
    <x v="3"/>
    <x v="1522"/>
    <x v="1"/>
    <x v="10"/>
    <x v="1509"/>
    <n v="40.99"/>
    <n v="1"/>
    <n v="0"/>
    <n v="20.085100000000001"/>
  </r>
  <r>
    <x v="5653"/>
    <s v="US-2014-134187"/>
    <d v="2014-11-04T00:00:00"/>
    <n v="2014"/>
    <s v="November"/>
    <n v="4"/>
    <x v="1"/>
    <x v="260"/>
    <x v="260"/>
    <x v="1"/>
    <s v="United States"/>
    <s v="Long Beach"/>
    <s v="California"/>
    <n v="90805"/>
    <x v="1"/>
    <x v="134"/>
    <x v="1"/>
    <x v="6"/>
    <x v="135"/>
    <n v="2.94"/>
    <n v="1"/>
    <n v="0"/>
    <n v="0.79380000000000006"/>
  </r>
  <r>
    <x v="5654"/>
    <s v="CA-2016-145261"/>
    <d v="2016-12-18T00:00:00"/>
    <n v="2016"/>
    <s v="Desember"/>
    <n v="18"/>
    <x v="2"/>
    <x v="571"/>
    <x v="571"/>
    <x v="2"/>
    <s v="United States"/>
    <s v="Salem"/>
    <s v="Oregon"/>
    <n v="97301"/>
    <x v="1"/>
    <x v="443"/>
    <x v="1"/>
    <x v="8"/>
    <x v="443"/>
    <n v="45.240000000000009"/>
    <n v="4"/>
    <n v="0.7"/>
    <n v="-30.159999999999997"/>
  </r>
  <r>
    <x v="5655"/>
    <s v="CA-2016-145261"/>
    <d v="2016-12-18T00:00:00"/>
    <n v="2016"/>
    <s v="Desember"/>
    <n v="18"/>
    <x v="2"/>
    <x v="571"/>
    <x v="571"/>
    <x v="2"/>
    <s v="United States"/>
    <s v="Salem"/>
    <s v="Oregon"/>
    <n v="97301"/>
    <x v="1"/>
    <x v="512"/>
    <x v="1"/>
    <x v="6"/>
    <x v="512"/>
    <n v="18.687999999999999"/>
    <n v="4"/>
    <n v="0.2"/>
    <n v="2.3359999999999994"/>
  </r>
  <r>
    <x v="5656"/>
    <s v="CA-2016-145261"/>
    <d v="2016-12-18T00:00:00"/>
    <n v="2016"/>
    <s v="Desember"/>
    <n v="18"/>
    <x v="2"/>
    <x v="571"/>
    <x v="571"/>
    <x v="2"/>
    <s v="United States"/>
    <s v="Salem"/>
    <s v="Oregon"/>
    <n v="97301"/>
    <x v="1"/>
    <x v="1749"/>
    <x v="1"/>
    <x v="10"/>
    <x v="1739"/>
    <n v="11.648000000000001"/>
    <n v="2"/>
    <n v="0.2"/>
    <n v="3.7855999999999992"/>
  </r>
  <r>
    <x v="5657"/>
    <s v="CA-2016-145261"/>
    <d v="2016-12-18T00:00:00"/>
    <n v="2016"/>
    <s v="Desember"/>
    <n v="18"/>
    <x v="2"/>
    <x v="571"/>
    <x v="571"/>
    <x v="2"/>
    <s v="United States"/>
    <s v="Salem"/>
    <s v="Oregon"/>
    <n v="97301"/>
    <x v="1"/>
    <x v="437"/>
    <x v="2"/>
    <x v="11"/>
    <x v="437"/>
    <n v="112.77600000000001"/>
    <n v="3"/>
    <n v="0.2"/>
    <n v="-8.4581999999999979"/>
  </r>
  <r>
    <x v="5658"/>
    <s v="CA-2016-145261"/>
    <d v="2016-12-18T00:00:00"/>
    <n v="2016"/>
    <s v="Desember"/>
    <n v="18"/>
    <x v="2"/>
    <x v="571"/>
    <x v="571"/>
    <x v="2"/>
    <s v="United States"/>
    <s v="Salem"/>
    <s v="Oregon"/>
    <n v="97301"/>
    <x v="1"/>
    <x v="1000"/>
    <x v="0"/>
    <x v="3"/>
    <x v="992"/>
    <n v="377.45"/>
    <n v="5"/>
    <n v="0.5"/>
    <n v="-264.21500000000003"/>
  </r>
  <r>
    <x v="5659"/>
    <s v="CA-2016-145261"/>
    <d v="2016-12-18T00:00:00"/>
    <n v="2016"/>
    <s v="Desember"/>
    <n v="18"/>
    <x v="2"/>
    <x v="571"/>
    <x v="571"/>
    <x v="2"/>
    <s v="United States"/>
    <s v="Salem"/>
    <s v="Oregon"/>
    <n v="97301"/>
    <x v="1"/>
    <x v="1508"/>
    <x v="1"/>
    <x v="2"/>
    <x v="1495"/>
    <n v="15.936000000000002"/>
    <n v="4"/>
    <n v="0.2"/>
    <n v="5.1791999999999998"/>
  </r>
  <r>
    <x v="5660"/>
    <s v="CA-2016-145261"/>
    <d v="2016-12-18T00:00:00"/>
    <n v="2016"/>
    <s v="Desember"/>
    <n v="18"/>
    <x v="2"/>
    <x v="571"/>
    <x v="571"/>
    <x v="2"/>
    <s v="United States"/>
    <s v="Salem"/>
    <s v="Oregon"/>
    <n v="97301"/>
    <x v="1"/>
    <x v="1378"/>
    <x v="2"/>
    <x v="7"/>
    <x v="1363"/>
    <n v="28.68"/>
    <n v="3"/>
    <n v="0.2"/>
    <n v="-7.17"/>
  </r>
  <r>
    <x v="5661"/>
    <s v="CA-2016-108875"/>
    <d v="2016-09-24T00:00:00"/>
    <n v="2016"/>
    <s v="September"/>
    <n v="24"/>
    <x v="1"/>
    <x v="642"/>
    <x v="642"/>
    <x v="2"/>
    <s v="United States"/>
    <s v="Aurora"/>
    <s v="Colorado"/>
    <n v="80013"/>
    <x v="1"/>
    <x v="278"/>
    <x v="0"/>
    <x v="5"/>
    <x v="278"/>
    <n v="21.44"/>
    <n v="2"/>
    <n v="0.2"/>
    <n v="7.5039999999999987"/>
  </r>
  <r>
    <x v="5662"/>
    <s v="CA-2016-108875"/>
    <d v="2016-09-24T00:00:00"/>
    <n v="2016"/>
    <s v="September"/>
    <n v="24"/>
    <x v="1"/>
    <x v="642"/>
    <x v="642"/>
    <x v="2"/>
    <s v="United States"/>
    <s v="Aurora"/>
    <s v="Colorado"/>
    <n v="80013"/>
    <x v="1"/>
    <x v="1043"/>
    <x v="1"/>
    <x v="4"/>
    <x v="1032"/>
    <n v="511.05600000000004"/>
    <n v="9"/>
    <n v="0.2"/>
    <n v="-95.823000000000079"/>
  </r>
  <r>
    <x v="5663"/>
    <s v="CA-2016-141957"/>
    <d v="2016-07-21T00:00:00"/>
    <n v="2016"/>
    <s v="Juli"/>
    <n v="21"/>
    <x v="3"/>
    <x v="684"/>
    <x v="684"/>
    <x v="1"/>
    <s v="United States"/>
    <s v="Newark"/>
    <s v="Ohio"/>
    <n v="43055"/>
    <x v="3"/>
    <x v="1759"/>
    <x v="1"/>
    <x v="6"/>
    <x v="1748"/>
    <n v="18.656000000000002"/>
    <n v="2"/>
    <n v="0.2"/>
    <n v="1.3992000000000013"/>
  </r>
  <r>
    <x v="5664"/>
    <s v="CA-2016-141957"/>
    <d v="2016-07-21T00:00:00"/>
    <n v="2016"/>
    <s v="Juli"/>
    <n v="21"/>
    <x v="3"/>
    <x v="684"/>
    <x v="684"/>
    <x v="1"/>
    <s v="United States"/>
    <s v="Newark"/>
    <s v="Ohio"/>
    <n v="43055"/>
    <x v="3"/>
    <x v="1085"/>
    <x v="1"/>
    <x v="8"/>
    <x v="1075"/>
    <n v="11.088000000000003"/>
    <n v="7"/>
    <n v="0.7"/>
    <n v="-8.1311999999999998"/>
  </r>
  <r>
    <x v="5665"/>
    <s v="CA-2016-141957"/>
    <d v="2016-07-21T00:00:00"/>
    <n v="2016"/>
    <s v="Juli"/>
    <n v="21"/>
    <x v="3"/>
    <x v="684"/>
    <x v="684"/>
    <x v="1"/>
    <s v="United States"/>
    <s v="Newark"/>
    <s v="Ohio"/>
    <n v="43055"/>
    <x v="3"/>
    <x v="225"/>
    <x v="1"/>
    <x v="4"/>
    <x v="226"/>
    <n v="66.688000000000002"/>
    <n v="1"/>
    <n v="0.2"/>
    <n v="4.1680000000000028"/>
  </r>
  <r>
    <x v="5666"/>
    <s v="CA-2016-141957"/>
    <d v="2016-07-21T00:00:00"/>
    <n v="2016"/>
    <s v="Juli"/>
    <n v="21"/>
    <x v="3"/>
    <x v="684"/>
    <x v="684"/>
    <x v="1"/>
    <s v="United States"/>
    <s v="Newark"/>
    <s v="Ohio"/>
    <n v="43055"/>
    <x v="3"/>
    <x v="821"/>
    <x v="1"/>
    <x v="4"/>
    <x v="817"/>
    <n v="99.488"/>
    <n v="2"/>
    <n v="0.2"/>
    <n v="8.7052000000000049"/>
  </r>
  <r>
    <x v="5667"/>
    <s v="CA-2016-142405"/>
    <d v="2016-06-11T00:00:00"/>
    <n v="2016"/>
    <s v="Juni"/>
    <n v="11"/>
    <x v="1"/>
    <x v="339"/>
    <x v="339"/>
    <x v="0"/>
    <s v="United States"/>
    <s v="Seattle"/>
    <s v="Washington"/>
    <n v="98103"/>
    <x v="1"/>
    <x v="676"/>
    <x v="1"/>
    <x v="2"/>
    <x v="676"/>
    <n v="14.62"/>
    <n v="2"/>
    <n v="0"/>
    <n v="6.8713999999999995"/>
  </r>
  <r>
    <x v="5668"/>
    <s v="CA-2016-142405"/>
    <d v="2016-06-11T00:00:00"/>
    <n v="2016"/>
    <s v="Juni"/>
    <n v="11"/>
    <x v="1"/>
    <x v="339"/>
    <x v="339"/>
    <x v="0"/>
    <s v="United States"/>
    <s v="Seattle"/>
    <s v="Washington"/>
    <n v="98103"/>
    <x v="1"/>
    <x v="544"/>
    <x v="1"/>
    <x v="8"/>
    <x v="544"/>
    <n v="53.984000000000002"/>
    <n v="14"/>
    <n v="0.2"/>
    <n v="17.544800000000002"/>
  </r>
  <r>
    <x v="5669"/>
    <s v="CA-2016-142405"/>
    <d v="2016-06-11T00:00:00"/>
    <n v="2016"/>
    <s v="Juni"/>
    <n v="11"/>
    <x v="1"/>
    <x v="339"/>
    <x v="339"/>
    <x v="0"/>
    <s v="United States"/>
    <s v="Seattle"/>
    <s v="Washington"/>
    <n v="98103"/>
    <x v="1"/>
    <x v="1301"/>
    <x v="2"/>
    <x v="11"/>
    <x v="1286"/>
    <n v="389.97"/>
    <n v="3"/>
    <n v="0"/>
    <n v="132.58980000000003"/>
  </r>
  <r>
    <x v="5670"/>
    <s v="CA-2015-141012"/>
    <d v="2015-06-09T00:00:00"/>
    <n v="2015"/>
    <s v="Juni"/>
    <n v="9"/>
    <x v="0"/>
    <x v="228"/>
    <x v="228"/>
    <x v="0"/>
    <s v="United States"/>
    <s v="Pocatello"/>
    <s v="Idaho"/>
    <n v="83201"/>
    <x v="1"/>
    <x v="1740"/>
    <x v="0"/>
    <x v="5"/>
    <x v="1729"/>
    <n v="355.36"/>
    <n v="4"/>
    <n v="0"/>
    <n v="92.393599999999992"/>
  </r>
  <r>
    <x v="5671"/>
    <s v="CA-2015-141012"/>
    <d v="2015-06-09T00:00:00"/>
    <n v="2015"/>
    <s v="Juni"/>
    <n v="9"/>
    <x v="0"/>
    <x v="228"/>
    <x v="228"/>
    <x v="0"/>
    <s v="United States"/>
    <s v="Pocatello"/>
    <s v="Idaho"/>
    <n v="83201"/>
    <x v="1"/>
    <x v="1717"/>
    <x v="2"/>
    <x v="7"/>
    <x v="1704"/>
    <n v="140.376"/>
    <n v="3"/>
    <n v="0.2"/>
    <n v="8.7735000000000056"/>
  </r>
  <r>
    <x v="5672"/>
    <s v="CA-2017-127922"/>
    <d v="2017-10-27T00:00:00"/>
    <n v="2017"/>
    <s v="Oktober"/>
    <n v="27"/>
    <x v="1"/>
    <x v="64"/>
    <x v="64"/>
    <x v="1"/>
    <s v="United States"/>
    <s v="Dallas"/>
    <s v="Texas"/>
    <n v="75081"/>
    <x v="2"/>
    <x v="1652"/>
    <x v="1"/>
    <x v="12"/>
    <x v="1641"/>
    <n v="15.840000000000002"/>
    <n v="2"/>
    <n v="0.2"/>
    <n v="5.5439999999999987"/>
  </r>
  <r>
    <x v="5673"/>
    <s v="CA-2017-127922"/>
    <d v="2017-10-27T00:00:00"/>
    <n v="2017"/>
    <s v="Oktober"/>
    <n v="27"/>
    <x v="1"/>
    <x v="64"/>
    <x v="64"/>
    <x v="1"/>
    <s v="United States"/>
    <s v="Dallas"/>
    <s v="Texas"/>
    <n v="75081"/>
    <x v="2"/>
    <x v="523"/>
    <x v="1"/>
    <x v="10"/>
    <x v="523"/>
    <n v="8.4480000000000004"/>
    <n v="2"/>
    <n v="0.2"/>
    <n v="2.6399999999999997"/>
  </r>
  <r>
    <x v="5674"/>
    <s v="CA-2016-146318"/>
    <d v="2016-01-22T00:00:00"/>
    <n v="2016"/>
    <s v="Januari"/>
    <n v="22"/>
    <x v="1"/>
    <x v="507"/>
    <x v="507"/>
    <x v="0"/>
    <s v="United States"/>
    <s v="Seattle"/>
    <s v="Washington"/>
    <n v="98105"/>
    <x v="1"/>
    <x v="644"/>
    <x v="1"/>
    <x v="10"/>
    <x v="644"/>
    <n v="12.96"/>
    <n v="2"/>
    <n v="0"/>
    <n v="6.2208000000000006"/>
  </r>
  <r>
    <x v="5675"/>
    <s v="CA-2014-135993"/>
    <d v="2014-05-28T00:00:00"/>
    <n v="2014"/>
    <s v="Mei"/>
    <n v="28"/>
    <x v="1"/>
    <x v="601"/>
    <x v="601"/>
    <x v="1"/>
    <s v="United States"/>
    <s v="Seattle"/>
    <s v="Washington"/>
    <n v="98115"/>
    <x v="1"/>
    <x v="179"/>
    <x v="2"/>
    <x v="7"/>
    <x v="180"/>
    <n v="57.408000000000008"/>
    <n v="6"/>
    <n v="0.2"/>
    <n v="5.7408000000000019"/>
  </r>
  <r>
    <x v="5676"/>
    <s v="CA-2014-135993"/>
    <d v="2014-05-28T00:00:00"/>
    <n v="2014"/>
    <s v="Mei"/>
    <n v="28"/>
    <x v="1"/>
    <x v="601"/>
    <x v="601"/>
    <x v="1"/>
    <s v="United States"/>
    <s v="Seattle"/>
    <s v="Washington"/>
    <n v="98115"/>
    <x v="1"/>
    <x v="1691"/>
    <x v="2"/>
    <x v="11"/>
    <x v="1679"/>
    <n v="27.6"/>
    <n v="4"/>
    <n v="0"/>
    <n v="2.2079999999999984"/>
  </r>
  <r>
    <x v="5677"/>
    <s v="CA-2014-126802"/>
    <d v="2014-12-29T00:00:00"/>
    <n v="2014"/>
    <s v="Desember"/>
    <n v="29"/>
    <x v="1"/>
    <x v="233"/>
    <x v="233"/>
    <x v="0"/>
    <s v="United States"/>
    <s v="Chicago"/>
    <s v="Illinois"/>
    <n v="60610"/>
    <x v="2"/>
    <x v="1525"/>
    <x v="0"/>
    <x v="5"/>
    <x v="1512"/>
    <n v="38.975999999999999"/>
    <n v="3"/>
    <n v="0.6"/>
    <n v="-50.66879999999999"/>
  </r>
  <r>
    <x v="5678"/>
    <s v="CA-2016-143924"/>
    <d v="2016-07-28T00:00:00"/>
    <n v="2016"/>
    <s v="Juli"/>
    <n v="28"/>
    <x v="1"/>
    <x v="649"/>
    <x v="649"/>
    <x v="2"/>
    <s v="United States"/>
    <s v="Holland"/>
    <s v="Michigan"/>
    <n v="49423"/>
    <x v="2"/>
    <x v="848"/>
    <x v="1"/>
    <x v="13"/>
    <x v="128"/>
    <n v="20.439999999999998"/>
    <n v="7"/>
    <n v="0"/>
    <n v="9.1979999999999986"/>
  </r>
  <r>
    <x v="5679"/>
    <s v="CA-2016-143924"/>
    <d v="2016-07-28T00:00:00"/>
    <n v="2016"/>
    <s v="Juli"/>
    <n v="28"/>
    <x v="1"/>
    <x v="649"/>
    <x v="649"/>
    <x v="2"/>
    <s v="United States"/>
    <s v="Holland"/>
    <s v="Michigan"/>
    <n v="49423"/>
    <x v="2"/>
    <x v="519"/>
    <x v="1"/>
    <x v="10"/>
    <x v="519"/>
    <n v="109.92"/>
    <n v="2"/>
    <n v="0"/>
    <n v="53.860799999999998"/>
  </r>
  <r>
    <x v="5680"/>
    <s v="CA-2016-141551"/>
    <d v="2016-09-24T00:00:00"/>
    <n v="2016"/>
    <s v="September"/>
    <n v="24"/>
    <x v="1"/>
    <x v="546"/>
    <x v="546"/>
    <x v="0"/>
    <s v="United States"/>
    <s v="Broken Arrow"/>
    <s v="Oklahoma"/>
    <n v="74012"/>
    <x v="2"/>
    <x v="1206"/>
    <x v="1"/>
    <x v="8"/>
    <x v="1191"/>
    <n v="6.38"/>
    <n v="1"/>
    <n v="0"/>
    <n v="2.9347999999999996"/>
  </r>
  <r>
    <x v="5681"/>
    <s v="CA-2016-141551"/>
    <d v="2016-09-24T00:00:00"/>
    <n v="2016"/>
    <s v="September"/>
    <n v="24"/>
    <x v="1"/>
    <x v="546"/>
    <x v="546"/>
    <x v="0"/>
    <s v="United States"/>
    <s v="Broken Arrow"/>
    <s v="Oklahoma"/>
    <n v="74012"/>
    <x v="2"/>
    <x v="55"/>
    <x v="1"/>
    <x v="10"/>
    <x v="55"/>
    <n v="6.48"/>
    <n v="1"/>
    <n v="0"/>
    <n v="3.1104000000000003"/>
  </r>
  <r>
    <x v="5682"/>
    <s v="CA-2014-164315"/>
    <d v="2014-04-02T00:00:00"/>
    <n v="2014"/>
    <s v="April"/>
    <n v="2"/>
    <x v="1"/>
    <x v="361"/>
    <x v="361"/>
    <x v="0"/>
    <s v="United States"/>
    <s v="Athens"/>
    <s v="Georgia"/>
    <n v="30605"/>
    <x v="0"/>
    <x v="1634"/>
    <x v="1"/>
    <x v="10"/>
    <x v="1624"/>
    <n v="15.84"/>
    <n v="3"/>
    <n v="0"/>
    <n v="7.1280000000000001"/>
  </r>
  <r>
    <x v="5683"/>
    <s v="CA-2014-164315"/>
    <d v="2014-04-02T00:00:00"/>
    <n v="2014"/>
    <s v="April"/>
    <n v="2"/>
    <x v="1"/>
    <x v="361"/>
    <x v="361"/>
    <x v="0"/>
    <s v="United States"/>
    <s v="Athens"/>
    <s v="Georgia"/>
    <n v="30605"/>
    <x v="0"/>
    <x v="1521"/>
    <x v="2"/>
    <x v="7"/>
    <x v="1508"/>
    <n v="1049.93"/>
    <n v="7"/>
    <n v="0"/>
    <n v="293.98040000000003"/>
  </r>
  <r>
    <x v="5684"/>
    <s v="CA-2014-164315"/>
    <d v="2014-04-02T00:00:00"/>
    <n v="2014"/>
    <s v="April"/>
    <n v="2"/>
    <x v="1"/>
    <x v="361"/>
    <x v="361"/>
    <x v="0"/>
    <s v="United States"/>
    <s v="Athens"/>
    <s v="Georgia"/>
    <n v="30605"/>
    <x v="0"/>
    <x v="1271"/>
    <x v="1"/>
    <x v="9"/>
    <x v="1256"/>
    <n v="154.9"/>
    <n v="5"/>
    <n v="0"/>
    <n v="40.274000000000001"/>
  </r>
  <r>
    <x v="5685"/>
    <s v="CA-2015-131072"/>
    <d v="2015-11-05T00:00:00"/>
    <n v="2015"/>
    <s v="November"/>
    <n v="5"/>
    <x v="3"/>
    <x v="107"/>
    <x v="107"/>
    <x v="0"/>
    <s v="United States"/>
    <s v="Seattle"/>
    <s v="Washington"/>
    <n v="98105"/>
    <x v="1"/>
    <x v="102"/>
    <x v="1"/>
    <x v="8"/>
    <x v="102"/>
    <n v="98.352000000000004"/>
    <n v="3"/>
    <n v="0.2"/>
    <n v="35.652599999999993"/>
  </r>
  <r>
    <x v="5686"/>
    <s v="CA-2014-131541"/>
    <d v="2014-07-28T00:00:00"/>
    <n v="2014"/>
    <s v="Juli"/>
    <n v="28"/>
    <x v="3"/>
    <x v="237"/>
    <x v="237"/>
    <x v="0"/>
    <s v="United States"/>
    <s v="Apopka"/>
    <s v="Florida"/>
    <n v="32712"/>
    <x v="0"/>
    <x v="110"/>
    <x v="1"/>
    <x v="13"/>
    <x v="110"/>
    <n v="14.320000000000002"/>
    <n v="5"/>
    <n v="0.2"/>
    <n v="5.1910000000000007"/>
  </r>
  <r>
    <x v="5687"/>
    <s v="CA-2014-131541"/>
    <d v="2014-07-28T00:00:00"/>
    <n v="2014"/>
    <s v="Juli"/>
    <n v="28"/>
    <x v="3"/>
    <x v="237"/>
    <x v="237"/>
    <x v="0"/>
    <s v="United States"/>
    <s v="Apopka"/>
    <s v="Florida"/>
    <n v="32712"/>
    <x v="0"/>
    <x v="1251"/>
    <x v="0"/>
    <x v="5"/>
    <x v="1235"/>
    <n v="129.88800000000001"/>
    <n v="6"/>
    <n v="0.2"/>
    <n v="12.988799999999991"/>
  </r>
  <r>
    <x v="5688"/>
    <s v="CA-2014-131541"/>
    <d v="2014-07-28T00:00:00"/>
    <n v="2014"/>
    <s v="Juli"/>
    <n v="28"/>
    <x v="3"/>
    <x v="237"/>
    <x v="237"/>
    <x v="0"/>
    <s v="United States"/>
    <s v="Apopka"/>
    <s v="Florida"/>
    <n v="32712"/>
    <x v="0"/>
    <x v="1214"/>
    <x v="1"/>
    <x v="12"/>
    <x v="753"/>
    <n v="48.944000000000003"/>
    <n v="7"/>
    <n v="0.2"/>
    <n v="16.518599999999999"/>
  </r>
  <r>
    <x v="5689"/>
    <s v="CA-2015-119550"/>
    <d v="2015-12-26T00:00:00"/>
    <n v="2015"/>
    <s v="Desember"/>
    <n v="26"/>
    <x v="1"/>
    <x v="42"/>
    <x v="42"/>
    <x v="2"/>
    <s v="United States"/>
    <s v="Houston"/>
    <s v="Texas"/>
    <n v="77070"/>
    <x v="2"/>
    <x v="1745"/>
    <x v="0"/>
    <x v="1"/>
    <x v="1734"/>
    <n v="275.05799999999999"/>
    <n v="3"/>
    <n v="0.3"/>
    <n v="-90.376199999999997"/>
  </r>
  <r>
    <x v="5690"/>
    <s v="US-2015-138093"/>
    <d v="2015-12-10T00:00:00"/>
    <n v="2015"/>
    <s v="Desember"/>
    <n v="10"/>
    <x v="1"/>
    <x v="366"/>
    <x v="366"/>
    <x v="1"/>
    <s v="United States"/>
    <s v="Baltimore"/>
    <s v="Maryland"/>
    <n v="21215"/>
    <x v="3"/>
    <x v="1279"/>
    <x v="1"/>
    <x v="6"/>
    <x v="1264"/>
    <n v="27.36"/>
    <n v="9"/>
    <n v="0"/>
    <n v="9.3023999999999987"/>
  </r>
  <r>
    <x v="5691"/>
    <s v="US-2015-138093"/>
    <d v="2015-12-10T00:00:00"/>
    <n v="2015"/>
    <s v="Desember"/>
    <n v="10"/>
    <x v="1"/>
    <x v="366"/>
    <x v="366"/>
    <x v="1"/>
    <s v="United States"/>
    <s v="Baltimore"/>
    <s v="Maryland"/>
    <n v="21215"/>
    <x v="3"/>
    <x v="422"/>
    <x v="1"/>
    <x v="10"/>
    <x v="422"/>
    <n v="44.75"/>
    <n v="5"/>
    <n v="0"/>
    <n v="20.584999999999994"/>
  </r>
  <r>
    <x v="5692"/>
    <s v="US-2015-138093"/>
    <d v="2015-12-10T00:00:00"/>
    <n v="2015"/>
    <s v="Desember"/>
    <n v="10"/>
    <x v="1"/>
    <x v="366"/>
    <x v="366"/>
    <x v="1"/>
    <s v="United States"/>
    <s v="Baltimore"/>
    <s v="Maryland"/>
    <n v="21215"/>
    <x v="3"/>
    <x v="524"/>
    <x v="2"/>
    <x v="7"/>
    <x v="524"/>
    <n v="134.99"/>
    <n v="1"/>
    <n v="0"/>
    <n v="36.447299999999998"/>
  </r>
  <r>
    <x v="5693"/>
    <s v="US-2015-138093"/>
    <d v="2015-12-10T00:00:00"/>
    <n v="2015"/>
    <s v="Desember"/>
    <n v="10"/>
    <x v="1"/>
    <x v="366"/>
    <x v="366"/>
    <x v="1"/>
    <s v="United States"/>
    <s v="Baltimore"/>
    <s v="Maryland"/>
    <n v="21215"/>
    <x v="3"/>
    <x v="1714"/>
    <x v="1"/>
    <x v="10"/>
    <x v="1701"/>
    <n v="26.400000000000002"/>
    <n v="5"/>
    <n v="0"/>
    <n v="12.672000000000001"/>
  </r>
  <r>
    <x v="5694"/>
    <s v="US-2015-138093"/>
    <d v="2015-12-10T00:00:00"/>
    <n v="2015"/>
    <s v="Desember"/>
    <n v="10"/>
    <x v="1"/>
    <x v="366"/>
    <x v="366"/>
    <x v="1"/>
    <s v="United States"/>
    <s v="Baltimore"/>
    <s v="Maryland"/>
    <n v="21215"/>
    <x v="3"/>
    <x v="323"/>
    <x v="0"/>
    <x v="1"/>
    <x v="323"/>
    <n v="542.93999999999994"/>
    <n v="3"/>
    <n v="0"/>
    <n v="141.1644"/>
  </r>
  <r>
    <x v="5695"/>
    <s v="CA-2016-126165"/>
    <d v="2016-05-05T00:00:00"/>
    <n v="2016"/>
    <s v="Mei"/>
    <n v="5"/>
    <x v="0"/>
    <x v="733"/>
    <x v="733"/>
    <x v="0"/>
    <s v="United States"/>
    <s v="San Francisco"/>
    <s v="California"/>
    <n v="94109"/>
    <x v="1"/>
    <x v="972"/>
    <x v="0"/>
    <x v="3"/>
    <x v="966"/>
    <n v="71.088000000000008"/>
    <n v="2"/>
    <n v="0.2"/>
    <n v="-1.7772000000000041"/>
  </r>
  <r>
    <x v="5696"/>
    <s v="CA-2017-126123"/>
    <d v="2017-10-14T00:00:00"/>
    <n v="2017"/>
    <s v="Oktober"/>
    <n v="14"/>
    <x v="1"/>
    <x v="326"/>
    <x v="326"/>
    <x v="2"/>
    <s v="United States"/>
    <s v="Chicago"/>
    <s v="Illinois"/>
    <n v="60623"/>
    <x v="2"/>
    <x v="338"/>
    <x v="1"/>
    <x v="8"/>
    <x v="338"/>
    <n v="27.395999999999997"/>
    <n v="9"/>
    <n v="0.8"/>
    <n v="-42.46380000000002"/>
  </r>
  <r>
    <x v="5697"/>
    <s v="CA-2017-126123"/>
    <d v="2017-10-14T00:00:00"/>
    <n v="2017"/>
    <s v="Oktober"/>
    <n v="14"/>
    <x v="1"/>
    <x v="326"/>
    <x v="326"/>
    <x v="2"/>
    <s v="United States"/>
    <s v="Chicago"/>
    <s v="Illinois"/>
    <n v="60623"/>
    <x v="2"/>
    <x v="1080"/>
    <x v="1"/>
    <x v="8"/>
    <x v="1070"/>
    <n v="13.455999999999998"/>
    <n v="1"/>
    <n v="0.8"/>
    <n v="-23.548000000000009"/>
  </r>
  <r>
    <x v="5698"/>
    <s v="CA-2016-143441"/>
    <d v="2016-11-05T00:00:00"/>
    <n v="2016"/>
    <s v="November"/>
    <n v="5"/>
    <x v="3"/>
    <x v="432"/>
    <x v="432"/>
    <x v="0"/>
    <s v="United States"/>
    <s v="Laredo"/>
    <s v="Texas"/>
    <n v="78041"/>
    <x v="2"/>
    <x v="579"/>
    <x v="1"/>
    <x v="2"/>
    <x v="579"/>
    <n v="11.840000000000002"/>
    <n v="1"/>
    <n v="0.2"/>
    <n v="4.4399999999999995"/>
  </r>
  <r>
    <x v="5699"/>
    <s v="CA-2017-148320"/>
    <d v="2017-11-03T00:00:00"/>
    <n v="2017"/>
    <s v="November"/>
    <n v="3"/>
    <x v="1"/>
    <x v="38"/>
    <x v="38"/>
    <x v="0"/>
    <s v="United States"/>
    <s v="San Francisco"/>
    <s v="California"/>
    <n v="94109"/>
    <x v="1"/>
    <x v="1665"/>
    <x v="1"/>
    <x v="10"/>
    <x v="1653"/>
    <n v="35.880000000000003"/>
    <n v="6"/>
    <n v="0"/>
    <n v="17.581200000000003"/>
  </r>
  <r>
    <x v="5700"/>
    <s v="CA-2016-125661"/>
    <d v="2016-11-24T00:00:00"/>
    <n v="2016"/>
    <s v="November"/>
    <n v="24"/>
    <x v="2"/>
    <x v="402"/>
    <x v="402"/>
    <x v="2"/>
    <s v="United States"/>
    <s v="Cleveland"/>
    <s v="Ohio"/>
    <n v="44105"/>
    <x v="3"/>
    <x v="618"/>
    <x v="1"/>
    <x v="12"/>
    <x v="618"/>
    <n v="40.752000000000002"/>
    <n v="3"/>
    <n v="0.2"/>
    <n v="15.281999999999998"/>
  </r>
  <r>
    <x v="5701"/>
    <s v="CA-2016-125661"/>
    <d v="2016-11-24T00:00:00"/>
    <n v="2016"/>
    <s v="November"/>
    <n v="24"/>
    <x v="2"/>
    <x v="402"/>
    <x v="402"/>
    <x v="2"/>
    <s v="United States"/>
    <s v="Cleveland"/>
    <s v="Ohio"/>
    <n v="44105"/>
    <x v="3"/>
    <x v="1067"/>
    <x v="2"/>
    <x v="11"/>
    <x v="1056"/>
    <n v="139.96000000000004"/>
    <n v="5"/>
    <n v="0.2"/>
    <n v="-22.743500000000004"/>
  </r>
  <r>
    <x v="5702"/>
    <s v="US-2014-123519"/>
    <d v="2014-12-14T00:00:00"/>
    <n v="2014"/>
    <s v="Desember"/>
    <n v="14"/>
    <x v="1"/>
    <x v="286"/>
    <x v="286"/>
    <x v="0"/>
    <s v="United States"/>
    <s v="Marion"/>
    <s v="Ohio"/>
    <n v="43302"/>
    <x v="3"/>
    <x v="950"/>
    <x v="1"/>
    <x v="6"/>
    <x v="943"/>
    <n v="2.6240000000000001"/>
    <n v="1"/>
    <n v="0.2"/>
    <n v="0.29519999999999957"/>
  </r>
  <r>
    <x v="5703"/>
    <s v="US-2014-123519"/>
    <d v="2014-12-14T00:00:00"/>
    <n v="2014"/>
    <s v="Desember"/>
    <n v="14"/>
    <x v="1"/>
    <x v="286"/>
    <x v="286"/>
    <x v="0"/>
    <s v="United States"/>
    <s v="Marion"/>
    <s v="Ohio"/>
    <n v="43302"/>
    <x v="3"/>
    <x v="1337"/>
    <x v="0"/>
    <x v="3"/>
    <x v="1322"/>
    <n v="136.53"/>
    <n v="1"/>
    <n v="0.4"/>
    <n v="-52.336500000000029"/>
  </r>
  <r>
    <x v="5704"/>
    <s v="US-2014-123519"/>
    <d v="2014-12-14T00:00:00"/>
    <n v="2014"/>
    <s v="Desember"/>
    <n v="14"/>
    <x v="1"/>
    <x v="286"/>
    <x v="286"/>
    <x v="0"/>
    <s v="United States"/>
    <s v="Marion"/>
    <s v="Ohio"/>
    <n v="43302"/>
    <x v="3"/>
    <x v="764"/>
    <x v="2"/>
    <x v="11"/>
    <x v="763"/>
    <n v="263.95999999999998"/>
    <n v="1"/>
    <n v="0.2"/>
    <n v="42.893499999999975"/>
  </r>
  <r>
    <x v="5705"/>
    <s v="CA-2014-155593"/>
    <d v="2014-11-03T00:00:00"/>
    <n v="2014"/>
    <s v="November"/>
    <n v="3"/>
    <x v="1"/>
    <x v="261"/>
    <x v="261"/>
    <x v="0"/>
    <s v="United States"/>
    <s v="Fairfield"/>
    <s v="Connecticut"/>
    <n v="6824"/>
    <x v="3"/>
    <x v="1562"/>
    <x v="1"/>
    <x v="14"/>
    <x v="1553"/>
    <n v="11.64"/>
    <n v="3"/>
    <n v="0"/>
    <n v="3.3755999999999986"/>
  </r>
  <r>
    <x v="5706"/>
    <s v="CA-2017-136000"/>
    <d v="2017-09-22T00:00:00"/>
    <n v="2017"/>
    <s v="September"/>
    <n v="22"/>
    <x v="0"/>
    <x v="464"/>
    <x v="464"/>
    <x v="1"/>
    <s v="United States"/>
    <s v="New York City"/>
    <s v="New York"/>
    <n v="10009"/>
    <x v="3"/>
    <x v="1595"/>
    <x v="1"/>
    <x v="8"/>
    <x v="1587"/>
    <n v="40.176000000000002"/>
    <n v="3"/>
    <n v="0.2"/>
    <n v="14.563799999999997"/>
  </r>
  <r>
    <x v="5707"/>
    <s v="US-2015-160857"/>
    <d v="2015-05-08T00:00:00"/>
    <n v="2015"/>
    <s v="Mei"/>
    <n v="8"/>
    <x v="1"/>
    <x v="508"/>
    <x v="508"/>
    <x v="0"/>
    <s v="United States"/>
    <s v="New York City"/>
    <s v="New York"/>
    <n v="10024"/>
    <x v="3"/>
    <x v="750"/>
    <x v="0"/>
    <x v="5"/>
    <x v="748"/>
    <n v="79.44"/>
    <n v="3"/>
    <n v="0"/>
    <n v="30.187200000000001"/>
  </r>
  <r>
    <x v="5708"/>
    <s v="US-2015-160857"/>
    <d v="2015-05-08T00:00:00"/>
    <n v="2015"/>
    <s v="Mei"/>
    <n v="8"/>
    <x v="1"/>
    <x v="508"/>
    <x v="508"/>
    <x v="0"/>
    <s v="United States"/>
    <s v="New York City"/>
    <s v="New York"/>
    <n v="10024"/>
    <x v="3"/>
    <x v="1420"/>
    <x v="1"/>
    <x v="14"/>
    <x v="1408"/>
    <n v="357.93"/>
    <n v="3"/>
    <n v="0"/>
    <n v="7.158600000000007"/>
  </r>
  <r>
    <x v="5709"/>
    <s v="US-2015-160857"/>
    <d v="2015-05-08T00:00:00"/>
    <n v="2015"/>
    <s v="Mei"/>
    <n v="8"/>
    <x v="1"/>
    <x v="508"/>
    <x v="508"/>
    <x v="0"/>
    <s v="United States"/>
    <s v="New York City"/>
    <s v="New York"/>
    <n v="10024"/>
    <x v="3"/>
    <x v="474"/>
    <x v="0"/>
    <x v="1"/>
    <x v="475"/>
    <n v="127.76400000000001"/>
    <n v="2"/>
    <n v="0.1"/>
    <n v="21.294000000000008"/>
  </r>
  <r>
    <x v="5710"/>
    <s v="US-2015-160857"/>
    <d v="2015-05-08T00:00:00"/>
    <n v="2015"/>
    <s v="Mei"/>
    <n v="8"/>
    <x v="1"/>
    <x v="508"/>
    <x v="508"/>
    <x v="0"/>
    <s v="United States"/>
    <s v="New York City"/>
    <s v="New York"/>
    <n v="10024"/>
    <x v="3"/>
    <x v="361"/>
    <x v="2"/>
    <x v="16"/>
    <x v="361"/>
    <n v="2799.944"/>
    <n v="7"/>
    <n v="0.2"/>
    <n v="1014.9797"/>
  </r>
  <r>
    <x v="5711"/>
    <s v="US-2015-160857"/>
    <d v="2015-05-08T00:00:00"/>
    <n v="2015"/>
    <s v="Mei"/>
    <n v="8"/>
    <x v="1"/>
    <x v="508"/>
    <x v="508"/>
    <x v="0"/>
    <s v="United States"/>
    <s v="New York City"/>
    <s v="New York"/>
    <n v="10024"/>
    <x v="3"/>
    <x v="1541"/>
    <x v="1"/>
    <x v="10"/>
    <x v="1529"/>
    <n v="19.440000000000001"/>
    <n v="3"/>
    <n v="0"/>
    <n v="9.3312000000000008"/>
  </r>
  <r>
    <x v="5712"/>
    <s v="CA-2017-115805"/>
    <d v="2017-07-31T00:00:00"/>
    <n v="2017"/>
    <s v="Juli"/>
    <n v="31"/>
    <x v="3"/>
    <x v="147"/>
    <x v="147"/>
    <x v="0"/>
    <s v="United States"/>
    <s v="Chicago"/>
    <s v="Illinois"/>
    <n v="60653"/>
    <x v="2"/>
    <x v="521"/>
    <x v="2"/>
    <x v="7"/>
    <x v="521"/>
    <n v="36.792000000000002"/>
    <n v="1"/>
    <n v="0.2"/>
    <n v="4.1390999999999991"/>
  </r>
  <r>
    <x v="5713"/>
    <s v="US-2014-143707"/>
    <d v="2014-03-01T00:00:00"/>
    <n v="2014"/>
    <s v="Maret"/>
    <n v="1"/>
    <x v="1"/>
    <x v="367"/>
    <x v="367"/>
    <x v="2"/>
    <s v="United States"/>
    <s v="New York City"/>
    <s v="New York"/>
    <n v="10035"/>
    <x v="3"/>
    <x v="869"/>
    <x v="2"/>
    <x v="7"/>
    <x v="863"/>
    <n v="5.9399999999999995"/>
    <n v="3"/>
    <n v="0"/>
    <n v="1.6037999999999999"/>
  </r>
  <r>
    <x v="5714"/>
    <s v="CA-2017-116939"/>
    <d v="2017-09-25T00:00:00"/>
    <n v="2017"/>
    <s v="September"/>
    <n v="25"/>
    <x v="1"/>
    <x v="151"/>
    <x v="151"/>
    <x v="0"/>
    <s v="United States"/>
    <s v="Richmond"/>
    <s v="Virginia"/>
    <n v="23223"/>
    <x v="0"/>
    <x v="841"/>
    <x v="1"/>
    <x v="4"/>
    <x v="835"/>
    <n v="177.54999999999998"/>
    <n v="5"/>
    <n v="0"/>
    <n v="47.938500000000005"/>
  </r>
  <r>
    <x v="5715"/>
    <s v="CA-2015-124107"/>
    <d v="2015-10-09T00:00:00"/>
    <n v="2015"/>
    <s v="Oktober"/>
    <n v="9"/>
    <x v="0"/>
    <x v="312"/>
    <x v="312"/>
    <x v="1"/>
    <s v="United States"/>
    <s v="Ann Arbor"/>
    <s v="Michigan"/>
    <n v="48104"/>
    <x v="2"/>
    <x v="695"/>
    <x v="2"/>
    <x v="11"/>
    <x v="695"/>
    <n v="619.94999999999993"/>
    <n v="5"/>
    <n v="0"/>
    <n v="111.59099999999995"/>
  </r>
  <r>
    <x v="5716"/>
    <s v="CA-2015-124107"/>
    <d v="2015-10-09T00:00:00"/>
    <n v="2015"/>
    <s v="Oktober"/>
    <n v="9"/>
    <x v="0"/>
    <x v="312"/>
    <x v="312"/>
    <x v="1"/>
    <s v="United States"/>
    <s v="Ann Arbor"/>
    <s v="Michigan"/>
    <n v="48104"/>
    <x v="2"/>
    <x v="119"/>
    <x v="2"/>
    <x v="7"/>
    <x v="119"/>
    <n v="29.160000000000004"/>
    <n v="3"/>
    <n v="0"/>
    <n v="8.4563999999999986"/>
  </r>
  <r>
    <x v="5717"/>
    <s v="CA-2015-124107"/>
    <d v="2015-10-09T00:00:00"/>
    <n v="2015"/>
    <s v="Oktober"/>
    <n v="9"/>
    <x v="0"/>
    <x v="312"/>
    <x v="312"/>
    <x v="1"/>
    <s v="United States"/>
    <s v="Ann Arbor"/>
    <s v="Michigan"/>
    <n v="48104"/>
    <x v="2"/>
    <x v="1451"/>
    <x v="1"/>
    <x v="12"/>
    <x v="153"/>
    <n v="57.959999999999994"/>
    <n v="7"/>
    <n v="0"/>
    <n v="27.241199999999996"/>
  </r>
  <r>
    <x v="5718"/>
    <s v="CA-2015-124107"/>
    <d v="2015-10-09T00:00:00"/>
    <n v="2015"/>
    <s v="Oktober"/>
    <n v="9"/>
    <x v="0"/>
    <x v="312"/>
    <x v="312"/>
    <x v="1"/>
    <s v="United States"/>
    <s v="Ann Arbor"/>
    <s v="Michigan"/>
    <n v="48104"/>
    <x v="2"/>
    <x v="930"/>
    <x v="1"/>
    <x v="9"/>
    <x v="923"/>
    <n v="29.402999999999999"/>
    <n v="3"/>
    <n v="0.1"/>
    <n v="5.2272000000000007"/>
  </r>
  <r>
    <x v="5719"/>
    <s v="CA-2017-126550"/>
    <d v="2017-03-29T00:00:00"/>
    <n v="2017"/>
    <s v="Maret"/>
    <n v="29"/>
    <x v="0"/>
    <x v="742"/>
    <x v="742"/>
    <x v="0"/>
    <s v="United States"/>
    <s v="Lafayette"/>
    <s v="Indiana"/>
    <n v="47905"/>
    <x v="2"/>
    <x v="1569"/>
    <x v="1"/>
    <x v="4"/>
    <x v="1560"/>
    <n v="81.400000000000006"/>
    <n v="5"/>
    <n v="0"/>
    <n v="21.164000000000005"/>
  </r>
  <r>
    <x v="5720"/>
    <s v="CA-2015-138674"/>
    <d v="2015-11-14T00:00:00"/>
    <n v="2015"/>
    <s v="November"/>
    <n v="14"/>
    <x v="2"/>
    <x v="10"/>
    <x v="10"/>
    <x v="1"/>
    <s v="United States"/>
    <s v="Springfield"/>
    <s v="Oregon"/>
    <n v="97477"/>
    <x v="1"/>
    <x v="52"/>
    <x v="1"/>
    <x v="13"/>
    <x v="52"/>
    <n v="8.7200000000000006"/>
    <n v="5"/>
    <n v="0.2"/>
    <n v="2.289000000000001"/>
  </r>
  <r>
    <x v="5721"/>
    <s v="CA-2015-138674"/>
    <d v="2015-11-14T00:00:00"/>
    <n v="2015"/>
    <s v="November"/>
    <n v="14"/>
    <x v="2"/>
    <x v="10"/>
    <x v="10"/>
    <x v="1"/>
    <s v="United States"/>
    <s v="Springfield"/>
    <s v="Oregon"/>
    <n v="97477"/>
    <x v="1"/>
    <x v="1302"/>
    <x v="2"/>
    <x v="11"/>
    <x v="1287"/>
    <n v="91.176000000000016"/>
    <n v="3"/>
    <n v="0.2"/>
    <n v="4.5587999999999944"/>
  </r>
  <r>
    <x v="5722"/>
    <s v="CA-2015-138674"/>
    <d v="2015-11-14T00:00:00"/>
    <n v="2015"/>
    <s v="November"/>
    <n v="14"/>
    <x v="2"/>
    <x v="10"/>
    <x v="10"/>
    <x v="1"/>
    <s v="United States"/>
    <s v="Springfield"/>
    <s v="Oregon"/>
    <n v="97477"/>
    <x v="1"/>
    <x v="1233"/>
    <x v="2"/>
    <x v="11"/>
    <x v="1216"/>
    <n v="159.96800000000002"/>
    <n v="4"/>
    <n v="0.2"/>
    <n v="29.993999999999986"/>
  </r>
  <r>
    <x v="5723"/>
    <s v="CA-2016-165820"/>
    <d v="2016-09-26T00:00:00"/>
    <n v="2016"/>
    <s v="September"/>
    <n v="26"/>
    <x v="1"/>
    <x v="61"/>
    <x v="61"/>
    <x v="1"/>
    <s v="United States"/>
    <s v="San Francisco"/>
    <s v="California"/>
    <n v="94109"/>
    <x v="1"/>
    <x v="832"/>
    <x v="1"/>
    <x v="10"/>
    <x v="827"/>
    <n v="12.96"/>
    <n v="2"/>
    <n v="0"/>
    <n v="6.2208000000000006"/>
  </r>
  <r>
    <x v="5724"/>
    <s v="CA-2014-103191"/>
    <d v="2014-09-22T00:00:00"/>
    <n v="2014"/>
    <s v="September"/>
    <n v="22"/>
    <x v="1"/>
    <x v="500"/>
    <x v="500"/>
    <x v="1"/>
    <s v="United States"/>
    <s v="Chicago"/>
    <s v="Illinois"/>
    <n v="60653"/>
    <x v="2"/>
    <x v="942"/>
    <x v="1"/>
    <x v="4"/>
    <x v="935"/>
    <n v="331.536"/>
    <n v="3"/>
    <n v="0.2"/>
    <n v="-82.884"/>
  </r>
  <r>
    <x v="5725"/>
    <s v="CA-2015-103933"/>
    <d v="2015-09-25T00:00:00"/>
    <n v="2015"/>
    <s v="September"/>
    <n v="25"/>
    <x v="2"/>
    <x v="112"/>
    <x v="112"/>
    <x v="1"/>
    <s v="United States"/>
    <s v="New York City"/>
    <s v="New York"/>
    <n v="10011"/>
    <x v="3"/>
    <x v="1336"/>
    <x v="2"/>
    <x v="11"/>
    <x v="1321"/>
    <n v="899.91"/>
    <n v="9"/>
    <n v="0"/>
    <n v="395.96040000000005"/>
  </r>
  <r>
    <x v="5726"/>
    <s v="CA-2015-110548"/>
    <d v="2015-05-04T00:00:00"/>
    <n v="2015"/>
    <s v="Mei"/>
    <n v="4"/>
    <x v="1"/>
    <x v="706"/>
    <x v="706"/>
    <x v="1"/>
    <s v="United States"/>
    <s v="Houston"/>
    <s v="Texas"/>
    <n v="77095"/>
    <x v="2"/>
    <x v="981"/>
    <x v="2"/>
    <x v="7"/>
    <x v="974"/>
    <n v="946.34400000000005"/>
    <n v="7"/>
    <n v="0.2"/>
    <n v="118.29299999999989"/>
  </r>
  <r>
    <x v="5727"/>
    <s v="CA-2017-117324"/>
    <d v="2017-12-08T00:00:00"/>
    <n v="2017"/>
    <s v="Desember"/>
    <n v="8"/>
    <x v="1"/>
    <x v="187"/>
    <x v="187"/>
    <x v="0"/>
    <s v="United States"/>
    <s v="Madison"/>
    <s v="Wisconsin"/>
    <n v="53711"/>
    <x v="2"/>
    <x v="1089"/>
    <x v="2"/>
    <x v="11"/>
    <x v="1079"/>
    <n v="178.10999999999999"/>
    <n v="3"/>
    <n v="0"/>
    <n v="32.059799999999996"/>
  </r>
  <r>
    <x v="5728"/>
    <s v="CA-2017-117324"/>
    <d v="2017-12-08T00:00:00"/>
    <n v="2017"/>
    <s v="Desember"/>
    <n v="8"/>
    <x v="1"/>
    <x v="187"/>
    <x v="187"/>
    <x v="0"/>
    <s v="United States"/>
    <s v="Madison"/>
    <s v="Wisconsin"/>
    <n v="53711"/>
    <x v="2"/>
    <x v="963"/>
    <x v="1"/>
    <x v="9"/>
    <x v="956"/>
    <n v="1089.75"/>
    <n v="3"/>
    <n v="0"/>
    <n v="305.13000000000011"/>
  </r>
  <r>
    <x v="5729"/>
    <s v="CA-2017-117324"/>
    <d v="2017-12-08T00:00:00"/>
    <n v="2017"/>
    <s v="Desember"/>
    <n v="8"/>
    <x v="1"/>
    <x v="187"/>
    <x v="187"/>
    <x v="0"/>
    <s v="United States"/>
    <s v="Madison"/>
    <s v="Wisconsin"/>
    <n v="53711"/>
    <x v="2"/>
    <x v="580"/>
    <x v="1"/>
    <x v="2"/>
    <x v="580"/>
    <n v="61.06"/>
    <n v="2"/>
    <n v="0"/>
    <n v="28.087600000000002"/>
  </r>
  <r>
    <x v="5730"/>
    <s v="CA-2017-117324"/>
    <d v="2017-12-08T00:00:00"/>
    <n v="2017"/>
    <s v="Desember"/>
    <n v="8"/>
    <x v="1"/>
    <x v="187"/>
    <x v="187"/>
    <x v="0"/>
    <s v="United States"/>
    <s v="Madison"/>
    <s v="Wisconsin"/>
    <n v="53711"/>
    <x v="2"/>
    <x v="1121"/>
    <x v="0"/>
    <x v="0"/>
    <x v="1109"/>
    <n v="459.92"/>
    <n v="4"/>
    <n v="0"/>
    <n v="41.392799999999966"/>
  </r>
  <r>
    <x v="5731"/>
    <s v="CA-2017-117324"/>
    <d v="2017-12-08T00:00:00"/>
    <n v="2017"/>
    <s v="Desember"/>
    <n v="8"/>
    <x v="1"/>
    <x v="187"/>
    <x v="187"/>
    <x v="0"/>
    <s v="United States"/>
    <s v="Madison"/>
    <s v="Wisconsin"/>
    <n v="53711"/>
    <x v="2"/>
    <x v="320"/>
    <x v="1"/>
    <x v="10"/>
    <x v="320"/>
    <n v="27.52"/>
    <n v="4"/>
    <n v="0"/>
    <n v="12.659199999999998"/>
  </r>
  <r>
    <x v="5732"/>
    <s v="CA-2017-143574"/>
    <d v="2017-06-29T00:00:00"/>
    <n v="2017"/>
    <s v="Juni"/>
    <n v="29"/>
    <x v="2"/>
    <x v="112"/>
    <x v="112"/>
    <x v="1"/>
    <s v="United States"/>
    <s v="Milford"/>
    <s v="Connecticut"/>
    <n v="6460"/>
    <x v="3"/>
    <x v="1531"/>
    <x v="0"/>
    <x v="0"/>
    <x v="1518"/>
    <n v="638.82000000000005"/>
    <n v="9"/>
    <n v="0"/>
    <n v="185.25779999999997"/>
  </r>
  <r>
    <x v="5733"/>
    <s v="CA-2017-143574"/>
    <d v="2017-06-29T00:00:00"/>
    <n v="2017"/>
    <s v="Juni"/>
    <n v="29"/>
    <x v="2"/>
    <x v="112"/>
    <x v="112"/>
    <x v="1"/>
    <s v="United States"/>
    <s v="Milford"/>
    <s v="Connecticut"/>
    <n v="6460"/>
    <x v="3"/>
    <x v="682"/>
    <x v="1"/>
    <x v="14"/>
    <x v="682"/>
    <n v="30.69"/>
    <n v="3"/>
    <n v="0"/>
    <n v="7.9794000000000018"/>
  </r>
  <r>
    <x v="5734"/>
    <s v="CA-2017-143574"/>
    <d v="2017-06-29T00:00:00"/>
    <n v="2017"/>
    <s v="Juni"/>
    <n v="29"/>
    <x v="2"/>
    <x v="112"/>
    <x v="112"/>
    <x v="1"/>
    <s v="United States"/>
    <s v="Milford"/>
    <s v="Connecticut"/>
    <n v="6460"/>
    <x v="3"/>
    <x v="980"/>
    <x v="0"/>
    <x v="5"/>
    <x v="973"/>
    <n v="25.16"/>
    <n v="2"/>
    <n v="0"/>
    <n v="8.5543999999999976"/>
  </r>
  <r>
    <x v="5735"/>
    <s v="CA-2014-111773"/>
    <d v="2014-06-29T00:00:00"/>
    <n v="2014"/>
    <s v="Juni"/>
    <n v="29"/>
    <x v="1"/>
    <x v="600"/>
    <x v="600"/>
    <x v="0"/>
    <s v="United States"/>
    <s v="New York City"/>
    <s v="New York"/>
    <n v="10024"/>
    <x v="3"/>
    <x v="1458"/>
    <x v="1"/>
    <x v="8"/>
    <x v="1444"/>
    <n v="13.919999999999998"/>
    <n v="3"/>
    <n v="0.2"/>
    <n v="4.8720000000000008"/>
  </r>
  <r>
    <x v="5736"/>
    <s v="CA-2014-148614"/>
    <d v="2014-01-20T00:00:00"/>
    <n v="2014"/>
    <s v="Januari"/>
    <n v="20"/>
    <x v="1"/>
    <x v="597"/>
    <x v="597"/>
    <x v="0"/>
    <s v="United States"/>
    <s v="Los Angeles"/>
    <s v="California"/>
    <n v="90049"/>
    <x v="1"/>
    <x v="364"/>
    <x v="1"/>
    <x v="10"/>
    <x v="364"/>
    <n v="19.36"/>
    <n v="2"/>
    <n v="0"/>
    <n v="9.2927999999999997"/>
  </r>
  <r>
    <x v="5737"/>
    <s v="CA-2014-148614"/>
    <d v="2014-01-20T00:00:00"/>
    <n v="2014"/>
    <s v="Januari"/>
    <n v="20"/>
    <x v="1"/>
    <x v="597"/>
    <x v="597"/>
    <x v="0"/>
    <s v="United States"/>
    <s v="Los Angeles"/>
    <s v="California"/>
    <n v="90049"/>
    <x v="1"/>
    <x v="76"/>
    <x v="0"/>
    <x v="5"/>
    <x v="76"/>
    <n v="19.3"/>
    <n v="2"/>
    <n v="0"/>
    <n v="5.7899999999999991"/>
  </r>
  <r>
    <x v="5738"/>
    <s v="CA-2017-156139"/>
    <d v="2016-12-31T00:00:00"/>
    <n v="2016"/>
    <s v="Desember"/>
    <n v="31"/>
    <x v="1"/>
    <x v="669"/>
    <x v="669"/>
    <x v="0"/>
    <s v="United States"/>
    <s v="San Francisco"/>
    <s v="California"/>
    <n v="94109"/>
    <x v="1"/>
    <x v="1399"/>
    <x v="1"/>
    <x v="8"/>
    <x v="1386"/>
    <n v="38.376000000000005"/>
    <n v="3"/>
    <n v="0.2"/>
    <n v="13.4316"/>
  </r>
  <r>
    <x v="5739"/>
    <s v="US-2017-147886"/>
    <d v="2017-03-28T00:00:00"/>
    <n v="2017"/>
    <s v="Maret"/>
    <n v="28"/>
    <x v="2"/>
    <x v="704"/>
    <x v="704"/>
    <x v="1"/>
    <s v="United States"/>
    <s v="Fairfield"/>
    <s v="California"/>
    <n v="94533"/>
    <x v="1"/>
    <x v="1641"/>
    <x v="1"/>
    <x v="10"/>
    <x v="1631"/>
    <n v="12.96"/>
    <n v="2"/>
    <n v="0"/>
    <n v="6.3504000000000005"/>
  </r>
  <r>
    <x v="5740"/>
    <s v="US-2017-147886"/>
    <d v="2017-03-28T00:00:00"/>
    <n v="2017"/>
    <s v="Maret"/>
    <n v="28"/>
    <x v="2"/>
    <x v="704"/>
    <x v="704"/>
    <x v="1"/>
    <s v="United States"/>
    <s v="Fairfield"/>
    <s v="California"/>
    <n v="94533"/>
    <x v="1"/>
    <x v="750"/>
    <x v="0"/>
    <x v="5"/>
    <x v="748"/>
    <n v="26.48"/>
    <n v="1"/>
    <n v="0"/>
    <n v="10.0624"/>
  </r>
  <r>
    <x v="5741"/>
    <s v="US-2017-147886"/>
    <d v="2017-03-28T00:00:00"/>
    <n v="2017"/>
    <s v="Maret"/>
    <n v="28"/>
    <x v="2"/>
    <x v="704"/>
    <x v="704"/>
    <x v="1"/>
    <s v="United States"/>
    <s v="Fairfield"/>
    <s v="California"/>
    <n v="94533"/>
    <x v="1"/>
    <x v="1093"/>
    <x v="2"/>
    <x v="15"/>
    <x v="1083"/>
    <n v="532.72"/>
    <n v="2"/>
    <n v="0.2"/>
    <n v="53.271999999999991"/>
  </r>
  <r>
    <x v="5742"/>
    <s v="US-2017-147886"/>
    <d v="2017-03-28T00:00:00"/>
    <n v="2017"/>
    <s v="Maret"/>
    <n v="28"/>
    <x v="2"/>
    <x v="704"/>
    <x v="704"/>
    <x v="1"/>
    <s v="United States"/>
    <s v="Fairfield"/>
    <s v="California"/>
    <n v="94533"/>
    <x v="1"/>
    <x v="652"/>
    <x v="1"/>
    <x v="10"/>
    <x v="652"/>
    <n v="26.72"/>
    <n v="4"/>
    <n v="0"/>
    <n v="12.8256"/>
  </r>
  <r>
    <x v="5743"/>
    <s v="US-2017-147886"/>
    <d v="2017-03-28T00:00:00"/>
    <n v="2017"/>
    <s v="Maret"/>
    <n v="28"/>
    <x v="2"/>
    <x v="704"/>
    <x v="704"/>
    <x v="1"/>
    <s v="United States"/>
    <s v="Fairfield"/>
    <s v="California"/>
    <n v="94533"/>
    <x v="1"/>
    <x v="578"/>
    <x v="1"/>
    <x v="10"/>
    <x v="578"/>
    <n v="20.04"/>
    <n v="3"/>
    <n v="0"/>
    <n v="9.6191999999999993"/>
  </r>
  <r>
    <x v="5744"/>
    <s v="US-2017-147886"/>
    <d v="2017-03-28T00:00:00"/>
    <n v="2017"/>
    <s v="Maret"/>
    <n v="28"/>
    <x v="2"/>
    <x v="704"/>
    <x v="704"/>
    <x v="1"/>
    <s v="United States"/>
    <s v="Fairfield"/>
    <s v="California"/>
    <n v="94533"/>
    <x v="1"/>
    <x v="418"/>
    <x v="1"/>
    <x v="4"/>
    <x v="418"/>
    <n v="795.48"/>
    <n v="7"/>
    <n v="0"/>
    <n v="7.9547999999999632"/>
  </r>
  <r>
    <x v="5745"/>
    <s v="US-2017-147886"/>
    <d v="2017-03-28T00:00:00"/>
    <n v="2017"/>
    <s v="Maret"/>
    <n v="28"/>
    <x v="2"/>
    <x v="704"/>
    <x v="704"/>
    <x v="1"/>
    <s v="United States"/>
    <s v="Fairfield"/>
    <s v="California"/>
    <n v="94533"/>
    <x v="1"/>
    <x v="1392"/>
    <x v="0"/>
    <x v="5"/>
    <x v="1378"/>
    <n v="21.560000000000002"/>
    <n v="7"/>
    <n v="0"/>
    <n v="6.8991999999999987"/>
  </r>
  <r>
    <x v="5746"/>
    <s v="CA-2016-113733"/>
    <d v="2016-12-08T00:00:00"/>
    <n v="2016"/>
    <s v="Desember"/>
    <n v="8"/>
    <x v="1"/>
    <x v="23"/>
    <x v="23"/>
    <x v="0"/>
    <s v="United States"/>
    <s v="Greenville"/>
    <s v="North Carolina"/>
    <n v="27834"/>
    <x v="0"/>
    <x v="495"/>
    <x v="2"/>
    <x v="7"/>
    <x v="495"/>
    <n v="249.58400000000003"/>
    <n v="2"/>
    <n v="0.2"/>
    <n v="31.197999999999986"/>
  </r>
  <r>
    <x v="5747"/>
    <s v="CA-2016-113733"/>
    <d v="2016-12-08T00:00:00"/>
    <n v="2016"/>
    <s v="Desember"/>
    <n v="8"/>
    <x v="1"/>
    <x v="23"/>
    <x v="23"/>
    <x v="0"/>
    <s v="United States"/>
    <s v="Greenville"/>
    <s v="North Carolina"/>
    <n v="27834"/>
    <x v="0"/>
    <x v="721"/>
    <x v="2"/>
    <x v="11"/>
    <x v="720"/>
    <n v="68.111999999999995"/>
    <n v="3"/>
    <n v="0.2"/>
    <n v="17.879399999999997"/>
  </r>
  <r>
    <x v="5748"/>
    <s v="CA-2016-113733"/>
    <d v="2016-12-08T00:00:00"/>
    <n v="2016"/>
    <s v="Desember"/>
    <n v="8"/>
    <x v="1"/>
    <x v="23"/>
    <x v="23"/>
    <x v="0"/>
    <s v="United States"/>
    <s v="Greenville"/>
    <s v="North Carolina"/>
    <n v="27834"/>
    <x v="0"/>
    <x v="1691"/>
    <x v="2"/>
    <x v="11"/>
    <x v="1679"/>
    <n v="16.560000000000002"/>
    <n v="3"/>
    <n v="0.2"/>
    <n v="-2.4840000000000018"/>
  </r>
  <r>
    <x v="5749"/>
    <s v="CA-2017-104913"/>
    <d v="2017-11-18T00:00:00"/>
    <n v="2017"/>
    <s v="November"/>
    <n v="18"/>
    <x v="1"/>
    <x v="54"/>
    <x v="54"/>
    <x v="0"/>
    <s v="United States"/>
    <s v="Long Beach"/>
    <s v="New York"/>
    <n v="11561"/>
    <x v="3"/>
    <x v="1250"/>
    <x v="2"/>
    <x v="7"/>
    <x v="1234"/>
    <n v="74.95"/>
    <n v="5"/>
    <n v="0"/>
    <n v="36.725500000000004"/>
  </r>
  <r>
    <x v="5750"/>
    <s v="CA-2014-145800"/>
    <d v="2014-05-30T00:00:00"/>
    <n v="2014"/>
    <s v="Mei"/>
    <n v="30"/>
    <x v="1"/>
    <x v="757"/>
    <x v="757"/>
    <x v="0"/>
    <s v="United States"/>
    <s v="Buffalo Grove"/>
    <s v="Illinois"/>
    <n v="60089"/>
    <x v="2"/>
    <x v="10"/>
    <x v="0"/>
    <x v="3"/>
    <x v="10"/>
    <n v="355.45499999999998"/>
    <n v="3"/>
    <n v="0.5"/>
    <n v="-184.83660000000003"/>
  </r>
  <r>
    <x v="5751"/>
    <s v="CA-2016-125850"/>
    <d v="2016-01-22T00:00:00"/>
    <n v="2016"/>
    <s v="Januari"/>
    <n v="22"/>
    <x v="1"/>
    <x v="224"/>
    <x v="224"/>
    <x v="0"/>
    <s v="United States"/>
    <s v="San Diego"/>
    <s v="California"/>
    <n v="92037"/>
    <x v="1"/>
    <x v="1760"/>
    <x v="1"/>
    <x v="2"/>
    <x v="1749"/>
    <n v="44.400000000000006"/>
    <n v="3"/>
    <n v="0"/>
    <n v="22.200000000000003"/>
  </r>
  <r>
    <x v="5752"/>
    <s v="CA-2016-125850"/>
    <d v="2016-01-22T00:00:00"/>
    <n v="2016"/>
    <s v="Januari"/>
    <n v="22"/>
    <x v="1"/>
    <x v="224"/>
    <x v="224"/>
    <x v="0"/>
    <s v="United States"/>
    <s v="San Diego"/>
    <s v="California"/>
    <n v="92037"/>
    <x v="1"/>
    <x v="617"/>
    <x v="1"/>
    <x v="2"/>
    <x v="617"/>
    <n v="20.65"/>
    <n v="5"/>
    <n v="0"/>
    <n v="9.4989999999999988"/>
  </r>
  <r>
    <x v="5753"/>
    <s v="CA-2016-118514"/>
    <d v="2016-02-03T00:00:00"/>
    <n v="2016"/>
    <s v="Februari"/>
    <n v="3"/>
    <x v="1"/>
    <x v="702"/>
    <x v="702"/>
    <x v="0"/>
    <s v="United States"/>
    <s v="Richmond"/>
    <s v="Kentucky"/>
    <n v="40475"/>
    <x v="0"/>
    <x v="377"/>
    <x v="0"/>
    <x v="1"/>
    <x v="378"/>
    <n v="866.4"/>
    <n v="4"/>
    <n v="0"/>
    <n v="225.26400000000001"/>
  </r>
  <r>
    <x v="5754"/>
    <s v="CA-2015-150749"/>
    <d v="2015-03-29T00:00:00"/>
    <n v="2015"/>
    <s v="Maret"/>
    <n v="29"/>
    <x v="0"/>
    <x v="238"/>
    <x v="238"/>
    <x v="0"/>
    <s v="United States"/>
    <s v="Springfield"/>
    <s v="Virginia"/>
    <n v="22153"/>
    <x v="0"/>
    <x v="324"/>
    <x v="1"/>
    <x v="6"/>
    <x v="324"/>
    <n v="5.56"/>
    <n v="2"/>
    <n v="0"/>
    <n v="1.4455999999999998"/>
  </r>
  <r>
    <x v="5755"/>
    <s v="CA-2014-163748"/>
    <d v="2014-10-14T00:00:00"/>
    <n v="2014"/>
    <s v="Oktober"/>
    <n v="14"/>
    <x v="1"/>
    <x v="643"/>
    <x v="643"/>
    <x v="0"/>
    <s v="United States"/>
    <s v="Fort Worth"/>
    <s v="Texas"/>
    <n v="76106"/>
    <x v="2"/>
    <x v="1683"/>
    <x v="1"/>
    <x v="9"/>
    <x v="1671"/>
    <n v="3.1599999999999993"/>
    <n v="4"/>
    <n v="0.8"/>
    <n v="-8.532"/>
  </r>
  <r>
    <x v="5756"/>
    <s v="CA-2014-163748"/>
    <d v="2014-10-14T00:00:00"/>
    <n v="2014"/>
    <s v="Oktober"/>
    <n v="14"/>
    <x v="1"/>
    <x v="643"/>
    <x v="643"/>
    <x v="0"/>
    <s v="United States"/>
    <s v="Fort Worth"/>
    <s v="Texas"/>
    <n v="76106"/>
    <x v="2"/>
    <x v="615"/>
    <x v="2"/>
    <x v="16"/>
    <x v="615"/>
    <n v="1999.96"/>
    <n v="5"/>
    <n v="0.2"/>
    <n v="624.98749999999995"/>
  </r>
  <r>
    <x v="5757"/>
    <s v="CA-2015-119634"/>
    <d v="2015-08-11T00:00:00"/>
    <n v="2015"/>
    <s v="Agustus"/>
    <n v="11"/>
    <x v="1"/>
    <x v="768"/>
    <x v="768"/>
    <x v="0"/>
    <s v="United States"/>
    <s v="Raleigh"/>
    <s v="North Carolina"/>
    <n v="27604"/>
    <x v="0"/>
    <x v="1006"/>
    <x v="0"/>
    <x v="5"/>
    <x v="1381"/>
    <n v="46.152000000000001"/>
    <n v="3"/>
    <n v="0.2"/>
    <n v="12.114900000000002"/>
  </r>
  <r>
    <x v="5758"/>
    <s v="CA-2015-149300"/>
    <d v="2015-11-22T00:00:00"/>
    <n v="2015"/>
    <s v="November"/>
    <n v="22"/>
    <x v="2"/>
    <x v="3"/>
    <x v="3"/>
    <x v="0"/>
    <s v="United States"/>
    <s v="Hialeah"/>
    <s v="Florida"/>
    <n v="33012"/>
    <x v="0"/>
    <x v="1734"/>
    <x v="2"/>
    <x v="15"/>
    <x v="1722"/>
    <n v="32.984999999999999"/>
    <n v="3"/>
    <n v="0.5"/>
    <n v="-1.9791000000000025"/>
  </r>
  <r>
    <x v="5759"/>
    <s v="US-2016-111528"/>
    <d v="2016-12-30T00:00:00"/>
    <n v="2016"/>
    <s v="Desember"/>
    <n v="30"/>
    <x v="3"/>
    <x v="655"/>
    <x v="655"/>
    <x v="2"/>
    <s v="United States"/>
    <s v="Los Angeles"/>
    <s v="California"/>
    <n v="90032"/>
    <x v="1"/>
    <x v="772"/>
    <x v="1"/>
    <x v="4"/>
    <x v="771"/>
    <n v="481.32"/>
    <n v="4"/>
    <n v="0"/>
    <n v="125.14319999999998"/>
  </r>
  <r>
    <x v="5760"/>
    <s v="US-2016-111528"/>
    <d v="2016-12-30T00:00:00"/>
    <n v="2016"/>
    <s v="Desember"/>
    <n v="30"/>
    <x v="3"/>
    <x v="655"/>
    <x v="655"/>
    <x v="2"/>
    <s v="United States"/>
    <s v="Los Angeles"/>
    <s v="California"/>
    <n v="90032"/>
    <x v="1"/>
    <x v="416"/>
    <x v="1"/>
    <x v="8"/>
    <x v="416"/>
    <n v="6.3840000000000003"/>
    <n v="1"/>
    <n v="0.2"/>
    <n v="2.1546000000000003"/>
  </r>
  <r>
    <x v="5761"/>
    <s v="CA-2017-158169"/>
    <d v="2017-08-12T00:00:00"/>
    <n v="2017"/>
    <s v="Agustus"/>
    <n v="12"/>
    <x v="2"/>
    <x v="594"/>
    <x v="594"/>
    <x v="0"/>
    <s v="United States"/>
    <s v="Lake Forest"/>
    <s v="California"/>
    <n v="92630"/>
    <x v="1"/>
    <x v="1107"/>
    <x v="1"/>
    <x v="9"/>
    <x v="1096"/>
    <n v="542.93999999999994"/>
    <n v="3"/>
    <n v="0"/>
    <n v="152.02319999999997"/>
  </r>
  <r>
    <x v="5762"/>
    <s v="CA-2017-158169"/>
    <d v="2017-08-12T00:00:00"/>
    <n v="2017"/>
    <s v="Agustus"/>
    <n v="12"/>
    <x v="2"/>
    <x v="594"/>
    <x v="594"/>
    <x v="0"/>
    <s v="United States"/>
    <s v="Lake Forest"/>
    <s v="California"/>
    <n v="92630"/>
    <x v="1"/>
    <x v="1001"/>
    <x v="0"/>
    <x v="5"/>
    <x v="993"/>
    <n v="54.92"/>
    <n v="4"/>
    <n v="0"/>
    <n v="19.7712"/>
  </r>
  <r>
    <x v="5763"/>
    <s v="CA-2015-162047"/>
    <d v="2015-11-03T00:00:00"/>
    <n v="2015"/>
    <s v="November"/>
    <n v="3"/>
    <x v="2"/>
    <x v="92"/>
    <x v="92"/>
    <x v="1"/>
    <s v="United States"/>
    <s v="Long Beach"/>
    <s v="New York"/>
    <n v="11561"/>
    <x v="3"/>
    <x v="1578"/>
    <x v="0"/>
    <x v="1"/>
    <x v="1569"/>
    <n v="1448.8200000000002"/>
    <n v="10"/>
    <n v="0.1"/>
    <n v="209.27399999999992"/>
  </r>
  <r>
    <x v="5764"/>
    <s v="CA-2015-117772"/>
    <d v="2015-09-10T00:00:00"/>
    <n v="2015"/>
    <s v="September"/>
    <n v="10"/>
    <x v="0"/>
    <x v="430"/>
    <x v="430"/>
    <x v="0"/>
    <s v="United States"/>
    <s v="Seattle"/>
    <s v="Washington"/>
    <n v="98103"/>
    <x v="1"/>
    <x v="1755"/>
    <x v="1"/>
    <x v="4"/>
    <x v="1745"/>
    <n v="353.88"/>
    <n v="6"/>
    <n v="0"/>
    <n v="17.693999999999988"/>
  </r>
  <r>
    <x v="5765"/>
    <s v="US-2014-126340"/>
    <d v="2014-11-08T00:00:00"/>
    <n v="2014"/>
    <s v="November"/>
    <n v="8"/>
    <x v="1"/>
    <x v="12"/>
    <x v="12"/>
    <x v="0"/>
    <s v="United States"/>
    <s v="Redding"/>
    <s v="California"/>
    <n v="96003"/>
    <x v="1"/>
    <x v="872"/>
    <x v="2"/>
    <x v="7"/>
    <x v="866"/>
    <n v="333.57600000000002"/>
    <n v="3"/>
    <n v="0.2"/>
    <n v="25.018199999999993"/>
  </r>
  <r>
    <x v="5766"/>
    <s v="CA-2016-149685"/>
    <d v="2016-10-08T00:00:00"/>
    <n v="2016"/>
    <s v="Oktober"/>
    <n v="8"/>
    <x v="1"/>
    <x v="327"/>
    <x v="327"/>
    <x v="2"/>
    <s v="United States"/>
    <s v="San Antonio"/>
    <s v="Texas"/>
    <n v="78207"/>
    <x v="2"/>
    <x v="1351"/>
    <x v="1"/>
    <x v="2"/>
    <x v="1337"/>
    <n v="60.144000000000005"/>
    <n v="6"/>
    <n v="0.2"/>
    <n v="20.298599999999993"/>
  </r>
  <r>
    <x v="5767"/>
    <s v="CA-2017-126396"/>
    <d v="2017-09-08T00:00:00"/>
    <n v="2017"/>
    <s v="September"/>
    <n v="8"/>
    <x v="0"/>
    <x v="753"/>
    <x v="753"/>
    <x v="1"/>
    <s v="United States"/>
    <s v="Houston"/>
    <s v="Texas"/>
    <n v="77070"/>
    <x v="2"/>
    <x v="936"/>
    <x v="2"/>
    <x v="11"/>
    <x v="929"/>
    <n v="85.2"/>
    <n v="6"/>
    <n v="0.2"/>
    <n v="20.234999999999996"/>
  </r>
  <r>
    <x v="5768"/>
    <s v="CA-2015-154900"/>
    <d v="2015-02-25T00:00:00"/>
    <n v="2015"/>
    <s v="Februari"/>
    <n v="25"/>
    <x v="1"/>
    <x v="286"/>
    <x v="286"/>
    <x v="0"/>
    <s v="United States"/>
    <s v="Leominster"/>
    <s v="Massachusetts"/>
    <n v="1453"/>
    <x v="3"/>
    <x v="1042"/>
    <x v="1"/>
    <x v="2"/>
    <x v="1031"/>
    <n v="3.15"/>
    <n v="1"/>
    <n v="0"/>
    <n v="1.512"/>
  </r>
  <r>
    <x v="5769"/>
    <s v="CA-2015-154900"/>
    <d v="2015-02-25T00:00:00"/>
    <n v="2015"/>
    <s v="Februari"/>
    <n v="25"/>
    <x v="1"/>
    <x v="286"/>
    <x v="286"/>
    <x v="0"/>
    <s v="United States"/>
    <s v="Leominster"/>
    <s v="Massachusetts"/>
    <n v="1453"/>
    <x v="3"/>
    <x v="126"/>
    <x v="1"/>
    <x v="10"/>
    <x v="562"/>
    <n v="22.72"/>
    <n v="4"/>
    <n v="0"/>
    <n v="10.223999999999998"/>
  </r>
  <r>
    <x v="5770"/>
    <s v="CA-2015-103835"/>
    <d v="2015-09-24T00:00:00"/>
    <n v="2015"/>
    <s v="September"/>
    <n v="24"/>
    <x v="1"/>
    <x v="464"/>
    <x v="464"/>
    <x v="1"/>
    <s v="United States"/>
    <s v="Los Angeles"/>
    <s v="California"/>
    <n v="90032"/>
    <x v="1"/>
    <x v="527"/>
    <x v="0"/>
    <x v="5"/>
    <x v="527"/>
    <n v="14.91"/>
    <n v="3"/>
    <n v="0"/>
    <n v="4.6220999999999997"/>
  </r>
  <r>
    <x v="5771"/>
    <s v="CA-2015-103835"/>
    <d v="2015-09-24T00:00:00"/>
    <n v="2015"/>
    <s v="September"/>
    <n v="24"/>
    <x v="1"/>
    <x v="464"/>
    <x v="464"/>
    <x v="1"/>
    <s v="United States"/>
    <s v="Los Angeles"/>
    <s v="California"/>
    <n v="90032"/>
    <x v="1"/>
    <x v="1364"/>
    <x v="1"/>
    <x v="9"/>
    <x v="1350"/>
    <n v="1158.1199999999999"/>
    <n v="4"/>
    <n v="0"/>
    <n v="335.85479999999984"/>
  </r>
  <r>
    <x v="5772"/>
    <s v="CA-2015-158939"/>
    <d v="2015-11-26T00:00:00"/>
    <n v="2015"/>
    <s v="November"/>
    <n v="26"/>
    <x v="1"/>
    <x v="105"/>
    <x v="105"/>
    <x v="1"/>
    <s v="United States"/>
    <s v="Springfield"/>
    <s v="Missouri"/>
    <n v="65807"/>
    <x v="2"/>
    <x v="349"/>
    <x v="2"/>
    <x v="16"/>
    <x v="349"/>
    <n v="599.99"/>
    <n v="1"/>
    <n v="0"/>
    <n v="233.99610000000001"/>
  </r>
  <r>
    <x v="5773"/>
    <s v="CA-2016-117408"/>
    <d v="2016-08-31T00:00:00"/>
    <n v="2016"/>
    <s v="Agustus"/>
    <n v="31"/>
    <x v="1"/>
    <x v="236"/>
    <x v="236"/>
    <x v="0"/>
    <s v="United States"/>
    <s v="Waco"/>
    <s v="Texas"/>
    <n v="76706"/>
    <x v="2"/>
    <x v="355"/>
    <x v="1"/>
    <x v="4"/>
    <x v="355"/>
    <n v="23.968000000000004"/>
    <n v="2"/>
    <n v="0.2"/>
    <n v="2.3967999999999989"/>
  </r>
  <r>
    <x v="5774"/>
    <s v="CA-2016-142398"/>
    <d v="2016-04-12T00:00:00"/>
    <n v="2016"/>
    <s v="April"/>
    <n v="12"/>
    <x v="1"/>
    <x v="443"/>
    <x v="443"/>
    <x v="0"/>
    <s v="United States"/>
    <s v="Los Angeles"/>
    <s v="California"/>
    <n v="90036"/>
    <x v="1"/>
    <x v="1756"/>
    <x v="0"/>
    <x v="1"/>
    <x v="1746"/>
    <n v="638.28800000000012"/>
    <n v="7"/>
    <n v="0.2"/>
    <n v="-31.914400000000015"/>
  </r>
  <r>
    <x v="5775"/>
    <s v="CA-2016-142398"/>
    <d v="2016-04-12T00:00:00"/>
    <n v="2016"/>
    <s v="April"/>
    <n v="12"/>
    <x v="1"/>
    <x v="443"/>
    <x v="443"/>
    <x v="0"/>
    <s v="United States"/>
    <s v="Los Angeles"/>
    <s v="California"/>
    <n v="90036"/>
    <x v="1"/>
    <x v="729"/>
    <x v="1"/>
    <x v="8"/>
    <x v="728"/>
    <n v="13.208000000000002"/>
    <n v="1"/>
    <n v="0.2"/>
    <n v="4.6228000000000007"/>
  </r>
  <r>
    <x v="5776"/>
    <s v="CA-2016-105277"/>
    <d v="2016-12-04T00:00:00"/>
    <n v="2016"/>
    <s v="Desember"/>
    <n v="4"/>
    <x v="1"/>
    <x v="215"/>
    <x v="215"/>
    <x v="0"/>
    <s v="United States"/>
    <s v="Auburn"/>
    <s v="New York"/>
    <n v="13021"/>
    <x v="3"/>
    <x v="625"/>
    <x v="1"/>
    <x v="8"/>
    <x v="625"/>
    <n v="15.528"/>
    <n v="3"/>
    <n v="0.2"/>
    <n v="5.8230000000000004"/>
  </r>
  <r>
    <x v="5777"/>
    <s v="CA-2016-112060"/>
    <d v="2016-12-04T00:00:00"/>
    <n v="2016"/>
    <s v="Desember"/>
    <n v="4"/>
    <x v="1"/>
    <x v="446"/>
    <x v="446"/>
    <x v="0"/>
    <s v="United States"/>
    <s v="San Francisco"/>
    <s v="California"/>
    <n v="94109"/>
    <x v="1"/>
    <x v="921"/>
    <x v="1"/>
    <x v="10"/>
    <x v="913"/>
    <n v="104.85"/>
    <n v="1"/>
    <n v="0"/>
    <n v="50.327999999999996"/>
  </r>
  <r>
    <x v="5778"/>
    <s v="CA-2014-105270"/>
    <d v="2014-11-11T00:00:00"/>
    <n v="2014"/>
    <s v="November"/>
    <n v="11"/>
    <x v="1"/>
    <x v="275"/>
    <x v="275"/>
    <x v="0"/>
    <s v="United States"/>
    <s v="Los Angeles"/>
    <s v="California"/>
    <n v="90008"/>
    <x v="1"/>
    <x v="400"/>
    <x v="1"/>
    <x v="6"/>
    <x v="401"/>
    <n v="30.48"/>
    <n v="3"/>
    <n v="0"/>
    <n v="7.9248000000000012"/>
  </r>
  <r>
    <x v="5779"/>
    <s v="CA-2014-105270"/>
    <d v="2014-11-11T00:00:00"/>
    <n v="2014"/>
    <s v="November"/>
    <n v="11"/>
    <x v="1"/>
    <x v="275"/>
    <x v="275"/>
    <x v="0"/>
    <s v="United States"/>
    <s v="Los Angeles"/>
    <s v="California"/>
    <n v="90008"/>
    <x v="1"/>
    <x v="1153"/>
    <x v="0"/>
    <x v="1"/>
    <x v="1141"/>
    <n v="112.64800000000001"/>
    <n v="1"/>
    <n v="0.2"/>
    <n v="11.264799999999997"/>
  </r>
  <r>
    <x v="5780"/>
    <s v="US-2015-159513"/>
    <d v="2015-04-02T00:00:00"/>
    <n v="2015"/>
    <s v="April"/>
    <n v="2"/>
    <x v="1"/>
    <x v="479"/>
    <x v="479"/>
    <x v="0"/>
    <s v="United States"/>
    <s v="Los Angeles"/>
    <s v="California"/>
    <n v="90049"/>
    <x v="1"/>
    <x v="1761"/>
    <x v="2"/>
    <x v="15"/>
    <x v="1750"/>
    <n v="71.975999999999999"/>
    <n v="3"/>
    <n v="0.2"/>
    <n v="24.291899999999998"/>
  </r>
  <r>
    <x v="5781"/>
    <s v="CA-2015-155586"/>
    <d v="2015-12-12T00:00:00"/>
    <n v="2015"/>
    <s v="Desember"/>
    <n v="12"/>
    <x v="0"/>
    <x v="190"/>
    <x v="190"/>
    <x v="0"/>
    <s v="United States"/>
    <s v="Chico"/>
    <s v="California"/>
    <n v="95928"/>
    <x v="1"/>
    <x v="147"/>
    <x v="1"/>
    <x v="6"/>
    <x v="148"/>
    <n v="2.21"/>
    <n v="1"/>
    <n v="0"/>
    <n v="0.59670000000000001"/>
  </r>
  <r>
    <x v="5782"/>
    <s v="CA-2015-155586"/>
    <d v="2015-12-12T00:00:00"/>
    <n v="2015"/>
    <s v="Desember"/>
    <n v="12"/>
    <x v="0"/>
    <x v="190"/>
    <x v="190"/>
    <x v="0"/>
    <s v="United States"/>
    <s v="Chico"/>
    <s v="California"/>
    <n v="95928"/>
    <x v="1"/>
    <x v="776"/>
    <x v="1"/>
    <x v="12"/>
    <x v="775"/>
    <n v="15.52"/>
    <n v="4"/>
    <n v="0"/>
    <n v="7.4496000000000002"/>
  </r>
  <r>
    <x v="5783"/>
    <s v="CA-2015-155586"/>
    <d v="2015-12-12T00:00:00"/>
    <n v="2015"/>
    <s v="Desember"/>
    <n v="12"/>
    <x v="0"/>
    <x v="190"/>
    <x v="190"/>
    <x v="0"/>
    <s v="United States"/>
    <s v="Chico"/>
    <s v="California"/>
    <n v="95928"/>
    <x v="1"/>
    <x v="1346"/>
    <x v="1"/>
    <x v="10"/>
    <x v="1331"/>
    <n v="36.44"/>
    <n v="4"/>
    <n v="0"/>
    <n v="16.397999999999996"/>
  </r>
  <r>
    <x v="5784"/>
    <s v="CA-2017-141117"/>
    <d v="2017-10-02T00:00:00"/>
    <n v="2017"/>
    <s v="Oktober"/>
    <n v="2"/>
    <x v="1"/>
    <x v="765"/>
    <x v="765"/>
    <x v="0"/>
    <s v="United States"/>
    <s v="Springfield"/>
    <s v="Oregon"/>
    <n v="97477"/>
    <x v="1"/>
    <x v="366"/>
    <x v="0"/>
    <x v="0"/>
    <x v="367"/>
    <n v="217.76400000000001"/>
    <n v="6"/>
    <n v="0.7"/>
    <n v="-384.71640000000002"/>
  </r>
  <r>
    <x v="5785"/>
    <s v="CA-2017-141117"/>
    <d v="2017-10-02T00:00:00"/>
    <n v="2017"/>
    <s v="Oktober"/>
    <n v="2"/>
    <x v="1"/>
    <x v="765"/>
    <x v="765"/>
    <x v="0"/>
    <s v="United States"/>
    <s v="Springfield"/>
    <s v="Oregon"/>
    <n v="97477"/>
    <x v="1"/>
    <x v="597"/>
    <x v="1"/>
    <x v="14"/>
    <x v="597"/>
    <n v="39.072000000000003"/>
    <n v="6"/>
    <n v="0.2"/>
    <n v="4.3955999999999982"/>
  </r>
  <r>
    <x v="5786"/>
    <s v="CA-2017-141117"/>
    <d v="2017-10-02T00:00:00"/>
    <n v="2017"/>
    <s v="Oktober"/>
    <n v="2"/>
    <x v="1"/>
    <x v="765"/>
    <x v="765"/>
    <x v="0"/>
    <s v="United States"/>
    <s v="Springfield"/>
    <s v="Oregon"/>
    <n v="97477"/>
    <x v="1"/>
    <x v="828"/>
    <x v="1"/>
    <x v="8"/>
    <x v="824"/>
    <n v="22.638000000000002"/>
    <n v="7"/>
    <n v="0.7"/>
    <n v="-16.601199999999999"/>
  </r>
  <r>
    <x v="5787"/>
    <s v="CA-2017-141117"/>
    <d v="2017-10-02T00:00:00"/>
    <n v="2017"/>
    <s v="Oktober"/>
    <n v="2"/>
    <x v="1"/>
    <x v="765"/>
    <x v="765"/>
    <x v="0"/>
    <s v="United States"/>
    <s v="Springfield"/>
    <s v="Oregon"/>
    <n v="97477"/>
    <x v="1"/>
    <x v="1385"/>
    <x v="1"/>
    <x v="6"/>
    <x v="1371"/>
    <n v="95.143999999999991"/>
    <n v="7"/>
    <n v="0.2"/>
    <n v="10.703699999999987"/>
  </r>
  <r>
    <x v="5788"/>
    <s v="CA-2017-115070"/>
    <d v="2017-04-10T00:00:00"/>
    <n v="2017"/>
    <s v="April"/>
    <n v="10"/>
    <x v="0"/>
    <x v="769"/>
    <x v="769"/>
    <x v="1"/>
    <s v="United States"/>
    <s v="Jacksonville"/>
    <s v="Florida"/>
    <n v="32216"/>
    <x v="0"/>
    <x v="1392"/>
    <x v="0"/>
    <x v="5"/>
    <x v="1378"/>
    <n v="12.320000000000002"/>
    <n v="5"/>
    <n v="0.2"/>
    <n v="1.8479999999999985"/>
  </r>
  <r>
    <x v="5789"/>
    <s v="CA-2017-115070"/>
    <d v="2017-04-10T00:00:00"/>
    <n v="2017"/>
    <s v="April"/>
    <n v="10"/>
    <x v="0"/>
    <x v="769"/>
    <x v="769"/>
    <x v="1"/>
    <s v="United States"/>
    <s v="Jacksonville"/>
    <s v="Florida"/>
    <n v="32216"/>
    <x v="0"/>
    <x v="696"/>
    <x v="1"/>
    <x v="8"/>
    <x v="696"/>
    <n v="4.4190000000000005"/>
    <n v="3"/>
    <n v="0.7"/>
    <n v="-3.0933000000000002"/>
  </r>
  <r>
    <x v="5790"/>
    <s v="CA-2017-140186"/>
    <d v="2017-09-29T00:00:00"/>
    <n v="2017"/>
    <s v="September"/>
    <n v="29"/>
    <x v="2"/>
    <x v="310"/>
    <x v="310"/>
    <x v="0"/>
    <s v="United States"/>
    <s v="Bakersfield"/>
    <s v="California"/>
    <n v="93309"/>
    <x v="1"/>
    <x v="659"/>
    <x v="1"/>
    <x v="13"/>
    <x v="659"/>
    <n v="35"/>
    <n v="7"/>
    <n v="0"/>
    <n v="16.8"/>
  </r>
  <r>
    <x v="5791"/>
    <s v="CA-2017-140186"/>
    <d v="2017-09-29T00:00:00"/>
    <n v="2017"/>
    <s v="September"/>
    <n v="29"/>
    <x v="2"/>
    <x v="310"/>
    <x v="310"/>
    <x v="0"/>
    <s v="United States"/>
    <s v="Bakersfield"/>
    <s v="California"/>
    <n v="93309"/>
    <x v="1"/>
    <x v="955"/>
    <x v="0"/>
    <x v="1"/>
    <x v="948"/>
    <n v="72.784000000000006"/>
    <n v="1"/>
    <n v="0.2"/>
    <n v="0"/>
  </r>
  <r>
    <x v="5792"/>
    <s v="CA-2017-140186"/>
    <d v="2017-09-29T00:00:00"/>
    <n v="2017"/>
    <s v="September"/>
    <n v="29"/>
    <x v="2"/>
    <x v="310"/>
    <x v="310"/>
    <x v="0"/>
    <s v="United States"/>
    <s v="Bakersfield"/>
    <s v="California"/>
    <n v="93309"/>
    <x v="1"/>
    <x v="414"/>
    <x v="1"/>
    <x v="9"/>
    <x v="414"/>
    <n v="97.84"/>
    <n v="2"/>
    <n v="0"/>
    <n v="25.438400000000001"/>
  </r>
  <r>
    <x v="5793"/>
    <s v="CA-2017-140186"/>
    <d v="2017-09-29T00:00:00"/>
    <n v="2017"/>
    <s v="September"/>
    <n v="29"/>
    <x v="2"/>
    <x v="310"/>
    <x v="310"/>
    <x v="0"/>
    <s v="United States"/>
    <s v="Bakersfield"/>
    <s v="California"/>
    <n v="93309"/>
    <x v="1"/>
    <x v="28"/>
    <x v="0"/>
    <x v="5"/>
    <x v="28"/>
    <n v="51.75"/>
    <n v="1"/>
    <n v="0"/>
    <n v="15.524999999999999"/>
  </r>
  <r>
    <x v="5794"/>
    <s v="CA-2017-140186"/>
    <d v="2017-09-29T00:00:00"/>
    <n v="2017"/>
    <s v="September"/>
    <n v="29"/>
    <x v="2"/>
    <x v="310"/>
    <x v="310"/>
    <x v="0"/>
    <s v="United States"/>
    <s v="Bakersfield"/>
    <s v="California"/>
    <n v="93309"/>
    <x v="1"/>
    <x v="705"/>
    <x v="1"/>
    <x v="8"/>
    <x v="705"/>
    <n v="46.672000000000004"/>
    <n v="2"/>
    <n v="0.2"/>
    <n v="16.3352"/>
  </r>
  <r>
    <x v="5795"/>
    <s v="CA-2014-124856"/>
    <d v="2014-09-29T00:00:00"/>
    <n v="2014"/>
    <s v="September"/>
    <n v="29"/>
    <x v="0"/>
    <x v="436"/>
    <x v="436"/>
    <x v="0"/>
    <s v="United States"/>
    <s v="New York City"/>
    <s v="New York"/>
    <n v="10011"/>
    <x v="3"/>
    <x v="1449"/>
    <x v="1"/>
    <x v="4"/>
    <x v="1436"/>
    <n v="1395.54"/>
    <n v="9"/>
    <n v="0"/>
    <n v="362.84040000000005"/>
  </r>
  <r>
    <x v="5796"/>
    <s v="CA-2014-124856"/>
    <d v="2014-09-29T00:00:00"/>
    <n v="2014"/>
    <s v="September"/>
    <n v="29"/>
    <x v="0"/>
    <x v="436"/>
    <x v="436"/>
    <x v="0"/>
    <s v="United States"/>
    <s v="New York City"/>
    <s v="New York"/>
    <n v="10011"/>
    <x v="3"/>
    <x v="138"/>
    <x v="0"/>
    <x v="5"/>
    <x v="139"/>
    <n v="117.36"/>
    <n v="4"/>
    <n v="0"/>
    <n v="36.381599999999992"/>
  </r>
  <r>
    <x v="5797"/>
    <s v="CA-2014-124856"/>
    <d v="2014-09-29T00:00:00"/>
    <n v="2014"/>
    <s v="September"/>
    <n v="29"/>
    <x v="0"/>
    <x v="436"/>
    <x v="436"/>
    <x v="0"/>
    <s v="United States"/>
    <s v="New York City"/>
    <s v="New York"/>
    <n v="10011"/>
    <x v="3"/>
    <x v="919"/>
    <x v="1"/>
    <x v="2"/>
    <x v="911"/>
    <n v="18.899999999999999"/>
    <n v="3"/>
    <n v="0"/>
    <n v="8.6939999999999991"/>
  </r>
  <r>
    <x v="5798"/>
    <s v="CA-2014-124856"/>
    <d v="2014-09-29T00:00:00"/>
    <n v="2014"/>
    <s v="September"/>
    <n v="29"/>
    <x v="0"/>
    <x v="436"/>
    <x v="436"/>
    <x v="0"/>
    <s v="United States"/>
    <s v="New York City"/>
    <s v="New York"/>
    <n v="10011"/>
    <x v="3"/>
    <x v="968"/>
    <x v="1"/>
    <x v="10"/>
    <x v="961"/>
    <n v="77.52"/>
    <n v="2"/>
    <n v="0"/>
    <n v="37.9848"/>
  </r>
  <r>
    <x v="5799"/>
    <s v="CA-2014-166716"/>
    <d v="2014-08-20T00:00:00"/>
    <n v="2014"/>
    <s v="Agustus"/>
    <n v="20"/>
    <x v="0"/>
    <x v="257"/>
    <x v="257"/>
    <x v="0"/>
    <s v="United States"/>
    <s v="Chicago"/>
    <s v="Illinois"/>
    <n v="60610"/>
    <x v="2"/>
    <x v="1496"/>
    <x v="0"/>
    <x v="1"/>
    <x v="1484"/>
    <n v="421.37200000000001"/>
    <n v="2"/>
    <n v="0.3"/>
    <n v="-6.0196000000000538"/>
  </r>
  <r>
    <x v="5800"/>
    <s v="CA-2014-123225"/>
    <d v="2014-07-11T00:00:00"/>
    <n v="2014"/>
    <s v="Juli"/>
    <n v="11"/>
    <x v="2"/>
    <x v="438"/>
    <x v="438"/>
    <x v="0"/>
    <s v="United States"/>
    <s v="El Paso"/>
    <s v="Texas"/>
    <n v="79907"/>
    <x v="2"/>
    <x v="1149"/>
    <x v="2"/>
    <x v="7"/>
    <x v="1137"/>
    <n v="575.96800000000007"/>
    <n v="4"/>
    <n v="0.2"/>
    <n v="43.197600000000023"/>
  </r>
  <r>
    <x v="5801"/>
    <s v="CA-2014-123225"/>
    <d v="2014-07-11T00:00:00"/>
    <n v="2014"/>
    <s v="Juli"/>
    <n v="11"/>
    <x v="2"/>
    <x v="438"/>
    <x v="438"/>
    <x v="0"/>
    <s v="United States"/>
    <s v="El Paso"/>
    <s v="Texas"/>
    <n v="79907"/>
    <x v="2"/>
    <x v="1553"/>
    <x v="1"/>
    <x v="10"/>
    <x v="1541"/>
    <n v="10.368000000000002"/>
    <n v="2"/>
    <n v="0.2"/>
    <n v="3.6288"/>
  </r>
  <r>
    <x v="5802"/>
    <s v="CA-2015-163440"/>
    <d v="2015-03-22T00:00:00"/>
    <n v="2015"/>
    <s v="Maret"/>
    <n v="22"/>
    <x v="2"/>
    <x v="76"/>
    <x v="76"/>
    <x v="0"/>
    <s v="United States"/>
    <s v="Thousand Oaks"/>
    <s v="California"/>
    <n v="91360"/>
    <x v="1"/>
    <x v="433"/>
    <x v="2"/>
    <x v="7"/>
    <x v="433"/>
    <n v="15.984000000000002"/>
    <n v="2"/>
    <n v="0.2"/>
    <n v="1.1988000000000003"/>
  </r>
  <r>
    <x v="5803"/>
    <s v="US-2017-106796"/>
    <d v="2017-05-12T00:00:00"/>
    <n v="2017"/>
    <s v="Mei"/>
    <n v="12"/>
    <x v="1"/>
    <x v="655"/>
    <x v="655"/>
    <x v="2"/>
    <s v="United States"/>
    <s v="Springfield"/>
    <s v="Ohio"/>
    <n v="45503"/>
    <x v="3"/>
    <x v="1046"/>
    <x v="1"/>
    <x v="6"/>
    <x v="1035"/>
    <n v="10.272000000000002"/>
    <n v="3"/>
    <n v="0.2"/>
    <n v="1.1555999999999984"/>
  </r>
  <r>
    <x v="5804"/>
    <s v="CA-2017-113873"/>
    <d v="2017-11-13T00:00:00"/>
    <n v="2017"/>
    <s v="November"/>
    <n v="13"/>
    <x v="1"/>
    <x v="722"/>
    <x v="722"/>
    <x v="1"/>
    <s v="United States"/>
    <s v="Dallas"/>
    <s v="Texas"/>
    <n v="75220"/>
    <x v="2"/>
    <x v="1220"/>
    <x v="1"/>
    <x v="4"/>
    <x v="1204"/>
    <n v="61.792000000000002"/>
    <n v="4"/>
    <n v="0.2"/>
    <n v="6.1792000000000016"/>
  </r>
  <r>
    <x v="5805"/>
    <s v="CA-2017-113873"/>
    <d v="2017-11-13T00:00:00"/>
    <n v="2017"/>
    <s v="November"/>
    <n v="13"/>
    <x v="1"/>
    <x v="722"/>
    <x v="722"/>
    <x v="1"/>
    <s v="United States"/>
    <s v="Dallas"/>
    <s v="Texas"/>
    <n v="75220"/>
    <x v="2"/>
    <x v="713"/>
    <x v="0"/>
    <x v="0"/>
    <x v="712"/>
    <n v="205.99919999999997"/>
    <n v="3"/>
    <n v="0.32"/>
    <n v="-27.264600000000016"/>
  </r>
  <r>
    <x v="5806"/>
    <s v="CA-2016-149783"/>
    <d v="2016-09-04T00:00:00"/>
    <n v="2016"/>
    <s v="September"/>
    <n v="4"/>
    <x v="0"/>
    <x v="111"/>
    <x v="111"/>
    <x v="0"/>
    <s v="United States"/>
    <s v="Knoxville"/>
    <s v="Tennessee"/>
    <n v="37918"/>
    <x v="0"/>
    <x v="727"/>
    <x v="1"/>
    <x v="10"/>
    <x v="726"/>
    <n v="12.192"/>
    <n v="3"/>
    <n v="0.2"/>
    <n v="4.1147999999999998"/>
  </r>
  <r>
    <x v="5807"/>
    <s v="CA-2016-149783"/>
    <d v="2016-09-04T00:00:00"/>
    <n v="2016"/>
    <s v="September"/>
    <n v="4"/>
    <x v="0"/>
    <x v="111"/>
    <x v="111"/>
    <x v="0"/>
    <s v="United States"/>
    <s v="Knoxville"/>
    <s v="Tennessee"/>
    <n v="37918"/>
    <x v="0"/>
    <x v="1309"/>
    <x v="1"/>
    <x v="9"/>
    <x v="1294"/>
    <n v="87.168000000000006"/>
    <n v="2"/>
    <n v="0.2"/>
    <n v="8.7168000000000063"/>
  </r>
  <r>
    <x v="5808"/>
    <s v="CA-2016-149783"/>
    <d v="2016-09-04T00:00:00"/>
    <n v="2016"/>
    <s v="September"/>
    <n v="4"/>
    <x v="0"/>
    <x v="111"/>
    <x v="111"/>
    <x v="0"/>
    <s v="United States"/>
    <s v="Knoxville"/>
    <s v="Tennessee"/>
    <n v="37918"/>
    <x v="0"/>
    <x v="1571"/>
    <x v="1"/>
    <x v="6"/>
    <x v="1562"/>
    <n v="31.744"/>
    <n v="2"/>
    <n v="0.2"/>
    <n v="8.3328000000000024"/>
  </r>
  <r>
    <x v="5809"/>
    <s v="CA-2016-125017"/>
    <d v="2016-02-06T00:00:00"/>
    <n v="2016"/>
    <s v="Februari"/>
    <n v="6"/>
    <x v="1"/>
    <x v="208"/>
    <x v="208"/>
    <x v="1"/>
    <s v="United States"/>
    <s v="Chattanooga"/>
    <s v="Tennessee"/>
    <n v="37421"/>
    <x v="0"/>
    <x v="479"/>
    <x v="0"/>
    <x v="5"/>
    <x v="480"/>
    <n v="132.22400000000002"/>
    <n v="4"/>
    <n v="0.2"/>
    <n v="-18.180799999999998"/>
  </r>
  <r>
    <x v="5810"/>
    <s v="US-2015-163279"/>
    <d v="2015-03-22T00:00:00"/>
    <n v="2015"/>
    <s v="Maret"/>
    <n v="22"/>
    <x v="1"/>
    <x v="251"/>
    <x v="251"/>
    <x v="1"/>
    <s v="United States"/>
    <s v="San Diego"/>
    <s v="California"/>
    <n v="92037"/>
    <x v="1"/>
    <x v="813"/>
    <x v="1"/>
    <x v="10"/>
    <x v="33"/>
    <n v="105.52"/>
    <n v="4"/>
    <n v="0"/>
    <n v="48.539199999999994"/>
  </r>
  <r>
    <x v="5811"/>
    <s v="US-2015-163279"/>
    <d v="2015-03-22T00:00:00"/>
    <n v="2015"/>
    <s v="Maret"/>
    <n v="22"/>
    <x v="1"/>
    <x v="251"/>
    <x v="251"/>
    <x v="1"/>
    <s v="United States"/>
    <s v="San Diego"/>
    <s v="California"/>
    <n v="92037"/>
    <x v="1"/>
    <x v="1762"/>
    <x v="0"/>
    <x v="5"/>
    <x v="1751"/>
    <n v="91.96"/>
    <n v="2"/>
    <n v="0"/>
    <n v="15.633199999999988"/>
  </r>
  <r>
    <x v="5812"/>
    <s v="US-2015-163279"/>
    <d v="2015-03-22T00:00:00"/>
    <n v="2015"/>
    <s v="Maret"/>
    <n v="22"/>
    <x v="1"/>
    <x v="251"/>
    <x v="251"/>
    <x v="1"/>
    <s v="United States"/>
    <s v="San Diego"/>
    <s v="California"/>
    <n v="92037"/>
    <x v="1"/>
    <x v="647"/>
    <x v="2"/>
    <x v="7"/>
    <x v="647"/>
    <n v="1487.9760000000001"/>
    <n v="3"/>
    <n v="0.2"/>
    <n v="185.99699999999984"/>
  </r>
  <r>
    <x v="5813"/>
    <s v="CA-2015-150196"/>
    <d v="2015-07-02T00:00:00"/>
    <n v="2015"/>
    <s v="Juli"/>
    <n v="2"/>
    <x v="2"/>
    <x v="256"/>
    <x v="256"/>
    <x v="2"/>
    <s v="United States"/>
    <s v="New York City"/>
    <s v="New York"/>
    <n v="10024"/>
    <x v="3"/>
    <x v="1723"/>
    <x v="1"/>
    <x v="10"/>
    <x v="1710"/>
    <n v="19.440000000000001"/>
    <n v="3"/>
    <n v="0"/>
    <n v="9.3312000000000008"/>
  </r>
  <r>
    <x v="5814"/>
    <s v="US-2015-106495"/>
    <d v="2015-06-15T00:00:00"/>
    <n v="2015"/>
    <s v="Juni"/>
    <n v="15"/>
    <x v="2"/>
    <x v="549"/>
    <x v="549"/>
    <x v="0"/>
    <s v="United States"/>
    <s v="Tampa"/>
    <s v="Florida"/>
    <n v="33614"/>
    <x v="0"/>
    <x v="1207"/>
    <x v="2"/>
    <x v="11"/>
    <x v="1192"/>
    <n v="11.672000000000001"/>
    <n v="1"/>
    <n v="0.2"/>
    <n v="-0.7295000000000007"/>
  </r>
  <r>
    <x v="5815"/>
    <s v="CA-2014-124730"/>
    <d v="2014-11-26T00:00:00"/>
    <n v="2014"/>
    <s v="November"/>
    <n v="26"/>
    <x v="3"/>
    <x v="201"/>
    <x v="201"/>
    <x v="0"/>
    <s v="United States"/>
    <s v="Utica"/>
    <s v="New York"/>
    <n v="13501"/>
    <x v="3"/>
    <x v="599"/>
    <x v="2"/>
    <x v="7"/>
    <x v="599"/>
    <n v="279.95999999999998"/>
    <n v="4"/>
    <n v="0"/>
    <n v="78.388800000000003"/>
  </r>
  <r>
    <x v="5816"/>
    <s v="CA-2014-124730"/>
    <d v="2014-11-26T00:00:00"/>
    <n v="2014"/>
    <s v="November"/>
    <n v="26"/>
    <x v="3"/>
    <x v="201"/>
    <x v="201"/>
    <x v="0"/>
    <s v="United States"/>
    <s v="Utica"/>
    <s v="New York"/>
    <n v="13501"/>
    <x v="3"/>
    <x v="61"/>
    <x v="1"/>
    <x v="8"/>
    <x v="61"/>
    <n v="12.912000000000001"/>
    <n v="3"/>
    <n v="0.2"/>
    <n v="4.6806000000000001"/>
  </r>
  <r>
    <x v="5817"/>
    <s v="CA-2014-124730"/>
    <d v="2014-11-26T00:00:00"/>
    <n v="2014"/>
    <s v="November"/>
    <n v="26"/>
    <x v="3"/>
    <x v="201"/>
    <x v="201"/>
    <x v="0"/>
    <s v="United States"/>
    <s v="Utica"/>
    <s v="New York"/>
    <n v="13501"/>
    <x v="3"/>
    <x v="880"/>
    <x v="1"/>
    <x v="8"/>
    <x v="874"/>
    <n v="17.088000000000001"/>
    <n v="4"/>
    <n v="0.2"/>
    <n v="5.767199999999999"/>
  </r>
  <r>
    <x v="5818"/>
    <s v="CA-2014-124730"/>
    <d v="2014-11-26T00:00:00"/>
    <n v="2014"/>
    <s v="November"/>
    <n v="26"/>
    <x v="3"/>
    <x v="201"/>
    <x v="201"/>
    <x v="0"/>
    <s v="United States"/>
    <s v="Utica"/>
    <s v="New York"/>
    <n v="13501"/>
    <x v="3"/>
    <x v="322"/>
    <x v="1"/>
    <x v="2"/>
    <x v="322"/>
    <n v="93.149999999999991"/>
    <n v="9"/>
    <n v="0"/>
    <n v="44.712000000000003"/>
  </r>
  <r>
    <x v="5819"/>
    <s v="CA-2014-124730"/>
    <d v="2014-11-26T00:00:00"/>
    <n v="2014"/>
    <s v="November"/>
    <n v="26"/>
    <x v="3"/>
    <x v="201"/>
    <x v="201"/>
    <x v="0"/>
    <s v="United States"/>
    <s v="Utica"/>
    <s v="New York"/>
    <n v="13501"/>
    <x v="3"/>
    <x v="745"/>
    <x v="1"/>
    <x v="2"/>
    <x v="743"/>
    <n v="11.52"/>
    <n v="4"/>
    <n v="0"/>
    <n v="5.6448"/>
  </r>
  <r>
    <x v="5820"/>
    <s v="CA-2017-117632"/>
    <d v="2017-05-12T00:00:00"/>
    <n v="2017"/>
    <s v="Mei"/>
    <n v="12"/>
    <x v="1"/>
    <x v="728"/>
    <x v="728"/>
    <x v="1"/>
    <s v="United States"/>
    <s v="San Francisco"/>
    <s v="California"/>
    <n v="94122"/>
    <x v="1"/>
    <x v="1420"/>
    <x v="1"/>
    <x v="14"/>
    <x v="1408"/>
    <n v="238.62"/>
    <n v="2"/>
    <n v="0"/>
    <n v="4.7724000000000046"/>
  </r>
  <r>
    <x v="5821"/>
    <s v="CA-2017-117632"/>
    <d v="2017-05-12T00:00:00"/>
    <n v="2017"/>
    <s v="Mei"/>
    <n v="12"/>
    <x v="1"/>
    <x v="728"/>
    <x v="728"/>
    <x v="1"/>
    <s v="United States"/>
    <s v="San Francisco"/>
    <s v="California"/>
    <n v="94122"/>
    <x v="1"/>
    <x v="1037"/>
    <x v="1"/>
    <x v="9"/>
    <x v="1027"/>
    <n v="7.77"/>
    <n v="1"/>
    <n v="0"/>
    <n v="2.0979000000000001"/>
  </r>
  <r>
    <x v="5822"/>
    <s v="CA-2017-117632"/>
    <d v="2017-05-12T00:00:00"/>
    <n v="2017"/>
    <s v="Mei"/>
    <n v="12"/>
    <x v="1"/>
    <x v="728"/>
    <x v="728"/>
    <x v="1"/>
    <s v="United States"/>
    <s v="San Francisco"/>
    <s v="California"/>
    <n v="94122"/>
    <x v="1"/>
    <x v="719"/>
    <x v="0"/>
    <x v="3"/>
    <x v="718"/>
    <n v="285.48"/>
    <n v="5"/>
    <n v="0.2"/>
    <n v="-10.705500000000043"/>
  </r>
  <r>
    <x v="5823"/>
    <s v="CA-2017-117632"/>
    <d v="2017-05-12T00:00:00"/>
    <n v="2017"/>
    <s v="Mei"/>
    <n v="12"/>
    <x v="1"/>
    <x v="728"/>
    <x v="728"/>
    <x v="1"/>
    <s v="United States"/>
    <s v="San Francisco"/>
    <s v="California"/>
    <n v="94122"/>
    <x v="1"/>
    <x v="1120"/>
    <x v="1"/>
    <x v="8"/>
    <x v="1108"/>
    <n v="19.168000000000003"/>
    <n v="4"/>
    <n v="0.2"/>
    <n v="6.4691999999999998"/>
  </r>
  <r>
    <x v="5824"/>
    <s v="CA-2014-115056"/>
    <d v="2014-05-02T00:00:00"/>
    <n v="2014"/>
    <s v="Mei"/>
    <n v="2"/>
    <x v="3"/>
    <x v="239"/>
    <x v="239"/>
    <x v="0"/>
    <s v="United States"/>
    <s v="Columbus"/>
    <s v="Ohio"/>
    <n v="43229"/>
    <x v="3"/>
    <x v="930"/>
    <x v="1"/>
    <x v="9"/>
    <x v="923"/>
    <n v="26.136000000000003"/>
    <n v="3"/>
    <n v="0.2"/>
    <n v="1.9602000000000004"/>
  </r>
  <r>
    <x v="5825"/>
    <s v="CA-2017-161067"/>
    <d v="2017-09-03T00:00:00"/>
    <n v="2017"/>
    <s v="September"/>
    <n v="3"/>
    <x v="0"/>
    <x v="683"/>
    <x v="683"/>
    <x v="2"/>
    <s v="United States"/>
    <s v="New York City"/>
    <s v="New York"/>
    <n v="10035"/>
    <x v="3"/>
    <x v="976"/>
    <x v="1"/>
    <x v="10"/>
    <x v="970"/>
    <n v="419.4"/>
    <n v="4"/>
    <n v="0"/>
    <n v="201.31199999999998"/>
  </r>
  <r>
    <x v="5826"/>
    <s v="CA-2017-161067"/>
    <d v="2017-09-03T00:00:00"/>
    <n v="2017"/>
    <s v="September"/>
    <n v="3"/>
    <x v="0"/>
    <x v="683"/>
    <x v="683"/>
    <x v="2"/>
    <s v="United States"/>
    <s v="New York City"/>
    <s v="New York"/>
    <n v="10035"/>
    <x v="3"/>
    <x v="1719"/>
    <x v="0"/>
    <x v="1"/>
    <x v="1706"/>
    <n v="90.801000000000002"/>
    <n v="1"/>
    <n v="0.1"/>
    <n v="14.124599999999999"/>
  </r>
  <r>
    <x v="5827"/>
    <s v="CA-2017-161067"/>
    <d v="2017-09-03T00:00:00"/>
    <n v="2017"/>
    <s v="September"/>
    <n v="3"/>
    <x v="0"/>
    <x v="683"/>
    <x v="683"/>
    <x v="2"/>
    <s v="United States"/>
    <s v="New York City"/>
    <s v="New York"/>
    <n v="10035"/>
    <x v="3"/>
    <x v="211"/>
    <x v="0"/>
    <x v="1"/>
    <x v="212"/>
    <n v="181.76400000000001"/>
    <n v="2"/>
    <n v="0.1"/>
    <n v="-8.0784000000000198"/>
  </r>
  <r>
    <x v="5828"/>
    <s v="CA-2017-161067"/>
    <d v="2017-09-03T00:00:00"/>
    <n v="2017"/>
    <s v="September"/>
    <n v="3"/>
    <x v="0"/>
    <x v="683"/>
    <x v="683"/>
    <x v="2"/>
    <s v="United States"/>
    <s v="New York City"/>
    <s v="New York"/>
    <n v="10035"/>
    <x v="3"/>
    <x v="1061"/>
    <x v="1"/>
    <x v="6"/>
    <x v="1050"/>
    <n v="5.56"/>
    <n v="2"/>
    <n v="0"/>
    <n v="2.2239999999999998"/>
  </r>
  <r>
    <x v="5829"/>
    <s v="CA-2016-122063"/>
    <d v="2016-12-03T00:00:00"/>
    <n v="2016"/>
    <s v="Desember"/>
    <n v="3"/>
    <x v="1"/>
    <x v="462"/>
    <x v="462"/>
    <x v="0"/>
    <s v="United States"/>
    <s v="Richmond"/>
    <s v="Indiana"/>
    <n v="47374"/>
    <x v="2"/>
    <x v="309"/>
    <x v="0"/>
    <x v="3"/>
    <x v="309"/>
    <n v="581.96"/>
    <n v="2"/>
    <n v="0"/>
    <n v="104.75279999999998"/>
  </r>
  <r>
    <x v="5830"/>
    <s v="CA-2016-122063"/>
    <d v="2016-12-03T00:00:00"/>
    <n v="2016"/>
    <s v="Desember"/>
    <n v="3"/>
    <x v="1"/>
    <x v="462"/>
    <x v="462"/>
    <x v="0"/>
    <s v="United States"/>
    <s v="Richmond"/>
    <s v="Indiana"/>
    <n v="47374"/>
    <x v="2"/>
    <x v="1144"/>
    <x v="0"/>
    <x v="1"/>
    <x v="1132"/>
    <n v="29.98"/>
    <n v="1"/>
    <n v="0"/>
    <n v="8.0945999999999998"/>
  </r>
  <r>
    <x v="5831"/>
    <s v="CA-2015-111206"/>
    <d v="2015-07-18T00:00:00"/>
    <n v="2015"/>
    <s v="Juli"/>
    <n v="18"/>
    <x v="1"/>
    <x v="288"/>
    <x v="288"/>
    <x v="0"/>
    <s v="United States"/>
    <s v="San Diego"/>
    <s v="California"/>
    <n v="92105"/>
    <x v="1"/>
    <x v="1301"/>
    <x v="2"/>
    <x v="11"/>
    <x v="1286"/>
    <n v="519.96"/>
    <n v="4"/>
    <n v="0"/>
    <n v="176.78640000000001"/>
  </r>
  <r>
    <x v="5832"/>
    <s v="CA-2016-142895"/>
    <d v="2016-07-21T00:00:00"/>
    <n v="2016"/>
    <s v="Juli"/>
    <n v="21"/>
    <x v="1"/>
    <x v="443"/>
    <x v="443"/>
    <x v="0"/>
    <s v="United States"/>
    <s v="Concord"/>
    <s v="North Carolina"/>
    <n v="28027"/>
    <x v="0"/>
    <x v="948"/>
    <x v="1"/>
    <x v="2"/>
    <x v="941"/>
    <n v="6.2640000000000002"/>
    <n v="3"/>
    <n v="0.2"/>
    <n v="2.0358000000000001"/>
  </r>
  <r>
    <x v="5833"/>
    <s v="CA-2016-142895"/>
    <d v="2016-07-21T00:00:00"/>
    <n v="2016"/>
    <s v="Juli"/>
    <n v="21"/>
    <x v="1"/>
    <x v="443"/>
    <x v="443"/>
    <x v="0"/>
    <s v="United States"/>
    <s v="Concord"/>
    <s v="North Carolina"/>
    <n v="28027"/>
    <x v="0"/>
    <x v="955"/>
    <x v="0"/>
    <x v="1"/>
    <x v="948"/>
    <n v="363.92"/>
    <n v="5"/>
    <n v="0.2"/>
    <n v="0"/>
  </r>
  <r>
    <x v="5834"/>
    <s v="CA-2015-101868"/>
    <d v="2015-06-09T00:00:00"/>
    <n v="2015"/>
    <s v="Juni"/>
    <n v="9"/>
    <x v="1"/>
    <x v="77"/>
    <x v="77"/>
    <x v="0"/>
    <s v="United States"/>
    <s v="Miami"/>
    <s v="Florida"/>
    <n v="33178"/>
    <x v="0"/>
    <x v="1636"/>
    <x v="1"/>
    <x v="8"/>
    <x v="1626"/>
    <n v="64.2"/>
    <n v="5"/>
    <n v="0.7"/>
    <n v="-42.799999999999983"/>
  </r>
  <r>
    <x v="5835"/>
    <s v="CA-2015-101868"/>
    <d v="2015-06-09T00:00:00"/>
    <n v="2015"/>
    <s v="Juni"/>
    <n v="9"/>
    <x v="1"/>
    <x v="77"/>
    <x v="77"/>
    <x v="0"/>
    <s v="United States"/>
    <s v="Miami"/>
    <s v="Florida"/>
    <n v="33178"/>
    <x v="0"/>
    <x v="1160"/>
    <x v="1"/>
    <x v="8"/>
    <x v="1147"/>
    <n v="38.520000000000003"/>
    <n v="3"/>
    <n v="0.7"/>
    <n v="-26.963999999999999"/>
  </r>
  <r>
    <x v="5836"/>
    <s v="CA-2015-101868"/>
    <d v="2015-06-09T00:00:00"/>
    <n v="2015"/>
    <s v="Juni"/>
    <n v="9"/>
    <x v="1"/>
    <x v="77"/>
    <x v="77"/>
    <x v="0"/>
    <s v="United States"/>
    <s v="Miami"/>
    <s v="Florida"/>
    <n v="33178"/>
    <x v="0"/>
    <x v="1700"/>
    <x v="2"/>
    <x v="11"/>
    <x v="1688"/>
    <n v="72.599999999999994"/>
    <n v="5"/>
    <n v="0.2"/>
    <n v="-8.1674999999999933"/>
  </r>
  <r>
    <x v="5837"/>
    <s v="CA-2017-133207"/>
    <d v="2017-11-27T00:00:00"/>
    <n v="2017"/>
    <s v="November"/>
    <n v="27"/>
    <x v="1"/>
    <x v="770"/>
    <x v="770"/>
    <x v="0"/>
    <s v="United States"/>
    <s v="Los Angeles"/>
    <s v="California"/>
    <n v="90036"/>
    <x v="1"/>
    <x v="1763"/>
    <x v="2"/>
    <x v="7"/>
    <x v="1752"/>
    <n v="57.567999999999998"/>
    <n v="4"/>
    <n v="0.2"/>
    <n v="5.7568000000000019"/>
  </r>
  <r>
    <x v="5838"/>
    <s v="CA-2015-132948"/>
    <d v="2015-03-27T00:00:00"/>
    <n v="2015"/>
    <s v="Maret"/>
    <n v="27"/>
    <x v="1"/>
    <x v="597"/>
    <x v="597"/>
    <x v="0"/>
    <s v="United States"/>
    <s v="Seattle"/>
    <s v="Washington"/>
    <n v="98115"/>
    <x v="1"/>
    <x v="1764"/>
    <x v="1"/>
    <x v="4"/>
    <x v="1753"/>
    <n v="83.699999999999989"/>
    <n v="5"/>
    <n v="0"/>
    <n v="3.3479999999999954"/>
  </r>
  <r>
    <x v="5839"/>
    <s v="CA-2015-134992"/>
    <d v="2015-09-22T00:00:00"/>
    <n v="2015"/>
    <s v="September"/>
    <n v="22"/>
    <x v="0"/>
    <x v="675"/>
    <x v="675"/>
    <x v="2"/>
    <s v="United States"/>
    <s v="Arlington"/>
    <s v="Virginia"/>
    <n v="22204"/>
    <x v="0"/>
    <x v="1193"/>
    <x v="1"/>
    <x v="10"/>
    <x v="1178"/>
    <n v="32.400000000000006"/>
    <n v="5"/>
    <n v="0"/>
    <n v="15.552000000000001"/>
  </r>
  <r>
    <x v="5840"/>
    <s v="CA-2015-134992"/>
    <d v="2015-09-22T00:00:00"/>
    <n v="2015"/>
    <s v="September"/>
    <n v="22"/>
    <x v="0"/>
    <x v="675"/>
    <x v="675"/>
    <x v="2"/>
    <s v="United States"/>
    <s v="Arlington"/>
    <s v="Virginia"/>
    <n v="22204"/>
    <x v="0"/>
    <x v="928"/>
    <x v="0"/>
    <x v="5"/>
    <x v="921"/>
    <n v="47.98"/>
    <n v="2"/>
    <n v="0"/>
    <n v="11.035399999999996"/>
  </r>
  <r>
    <x v="5841"/>
    <s v="CA-2015-126725"/>
    <d v="2015-11-17T00:00:00"/>
    <n v="2015"/>
    <s v="November"/>
    <n v="17"/>
    <x v="1"/>
    <x v="574"/>
    <x v="574"/>
    <x v="0"/>
    <s v="United States"/>
    <s v="San Diego"/>
    <s v="California"/>
    <n v="92105"/>
    <x v="1"/>
    <x v="1765"/>
    <x v="2"/>
    <x v="7"/>
    <x v="1754"/>
    <n v="415.96800000000007"/>
    <n v="4"/>
    <n v="0.2"/>
    <n v="51.995999999999981"/>
  </r>
  <r>
    <x v="5842"/>
    <s v="CA-2015-126725"/>
    <d v="2015-11-17T00:00:00"/>
    <n v="2015"/>
    <s v="November"/>
    <n v="17"/>
    <x v="1"/>
    <x v="574"/>
    <x v="574"/>
    <x v="0"/>
    <s v="United States"/>
    <s v="San Diego"/>
    <s v="California"/>
    <n v="92105"/>
    <x v="1"/>
    <x v="886"/>
    <x v="1"/>
    <x v="4"/>
    <x v="879"/>
    <n v="304.89999999999998"/>
    <n v="5"/>
    <n v="0"/>
    <n v="6.097999999999999"/>
  </r>
  <r>
    <x v="5843"/>
    <s v="CA-2015-126725"/>
    <d v="2015-11-17T00:00:00"/>
    <n v="2015"/>
    <s v="November"/>
    <n v="17"/>
    <x v="1"/>
    <x v="574"/>
    <x v="574"/>
    <x v="0"/>
    <s v="United States"/>
    <s v="San Diego"/>
    <s v="California"/>
    <n v="92105"/>
    <x v="1"/>
    <x v="1702"/>
    <x v="0"/>
    <x v="5"/>
    <x v="1691"/>
    <n v="80.959999999999994"/>
    <n v="4"/>
    <n v="0"/>
    <n v="29.145599999999995"/>
  </r>
  <r>
    <x v="5844"/>
    <s v="CA-2015-126725"/>
    <d v="2015-11-17T00:00:00"/>
    <n v="2015"/>
    <s v="November"/>
    <n v="17"/>
    <x v="1"/>
    <x v="574"/>
    <x v="574"/>
    <x v="0"/>
    <s v="United States"/>
    <s v="San Diego"/>
    <s v="California"/>
    <n v="92105"/>
    <x v="1"/>
    <x v="1667"/>
    <x v="1"/>
    <x v="4"/>
    <x v="1655"/>
    <n v="777.21"/>
    <n v="7"/>
    <n v="0"/>
    <n v="54.404699999999963"/>
  </r>
  <r>
    <x v="5845"/>
    <s v="CA-2015-126725"/>
    <d v="2015-11-17T00:00:00"/>
    <n v="2015"/>
    <s v="November"/>
    <n v="17"/>
    <x v="1"/>
    <x v="574"/>
    <x v="574"/>
    <x v="0"/>
    <s v="United States"/>
    <s v="San Diego"/>
    <s v="California"/>
    <n v="92105"/>
    <x v="1"/>
    <x v="988"/>
    <x v="1"/>
    <x v="10"/>
    <x v="981"/>
    <n v="32.400000000000006"/>
    <n v="5"/>
    <n v="0"/>
    <n v="15.552000000000001"/>
  </r>
  <r>
    <x v="5846"/>
    <s v="CA-2015-126725"/>
    <d v="2015-11-17T00:00:00"/>
    <n v="2015"/>
    <s v="November"/>
    <n v="17"/>
    <x v="1"/>
    <x v="574"/>
    <x v="574"/>
    <x v="0"/>
    <s v="United States"/>
    <s v="San Diego"/>
    <s v="California"/>
    <n v="92105"/>
    <x v="1"/>
    <x v="901"/>
    <x v="0"/>
    <x v="1"/>
    <x v="893"/>
    <n v="225.56799999999998"/>
    <n v="2"/>
    <n v="0.2"/>
    <n v="2.8195999999999799"/>
  </r>
  <r>
    <x v="5847"/>
    <s v="CA-2015-126725"/>
    <d v="2015-11-17T00:00:00"/>
    <n v="2015"/>
    <s v="November"/>
    <n v="17"/>
    <x v="1"/>
    <x v="574"/>
    <x v="574"/>
    <x v="0"/>
    <s v="United States"/>
    <s v="San Diego"/>
    <s v="California"/>
    <n v="92105"/>
    <x v="1"/>
    <x v="1122"/>
    <x v="0"/>
    <x v="5"/>
    <x v="1110"/>
    <n v="36.599999999999994"/>
    <n v="3"/>
    <n v="0"/>
    <n v="15.372000000000002"/>
  </r>
  <r>
    <x v="5848"/>
    <s v="CA-2015-121783"/>
    <d v="2015-11-10T00:00:00"/>
    <n v="2015"/>
    <s v="November"/>
    <n v="10"/>
    <x v="1"/>
    <x v="178"/>
    <x v="178"/>
    <x v="2"/>
    <s v="United States"/>
    <s v="Roseville"/>
    <s v="Minnesota"/>
    <n v="55113"/>
    <x v="2"/>
    <x v="847"/>
    <x v="1"/>
    <x v="9"/>
    <x v="841"/>
    <n v="715.64"/>
    <n v="2"/>
    <n v="0"/>
    <n v="178.90999999999997"/>
  </r>
  <r>
    <x v="5849"/>
    <s v="CA-2015-121783"/>
    <d v="2015-11-10T00:00:00"/>
    <n v="2015"/>
    <s v="November"/>
    <n v="10"/>
    <x v="1"/>
    <x v="178"/>
    <x v="178"/>
    <x v="2"/>
    <s v="United States"/>
    <s v="Roseville"/>
    <s v="Minnesota"/>
    <n v="55113"/>
    <x v="2"/>
    <x v="1244"/>
    <x v="1"/>
    <x v="4"/>
    <x v="1227"/>
    <n v="795.51"/>
    <n v="3"/>
    <n v="0"/>
    <n v="143.19179999999994"/>
  </r>
  <r>
    <x v="5850"/>
    <s v="CA-2015-121783"/>
    <d v="2015-11-10T00:00:00"/>
    <n v="2015"/>
    <s v="November"/>
    <n v="10"/>
    <x v="1"/>
    <x v="178"/>
    <x v="178"/>
    <x v="2"/>
    <s v="United States"/>
    <s v="Roseville"/>
    <s v="Minnesota"/>
    <n v="55113"/>
    <x v="2"/>
    <x v="1572"/>
    <x v="2"/>
    <x v="16"/>
    <x v="1563"/>
    <n v="549.99"/>
    <n v="1"/>
    <n v="0"/>
    <n v="274.995"/>
  </r>
  <r>
    <x v="5851"/>
    <s v="CA-2015-121783"/>
    <d v="2015-11-10T00:00:00"/>
    <n v="2015"/>
    <s v="November"/>
    <n v="10"/>
    <x v="1"/>
    <x v="178"/>
    <x v="178"/>
    <x v="2"/>
    <s v="United States"/>
    <s v="Roseville"/>
    <s v="Minnesota"/>
    <n v="55113"/>
    <x v="2"/>
    <x v="444"/>
    <x v="1"/>
    <x v="8"/>
    <x v="444"/>
    <n v="74.760000000000005"/>
    <n v="3"/>
    <n v="0"/>
    <n v="34.389600000000002"/>
  </r>
  <r>
    <x v="5852"/>
    <s v="CA-2015-121783"/>
    <d v="2015-11-10T00:00:00"/>
    <n v="2015"/>
    <s v="November"/>
    <n v="10"/>
    <x v="1"/>
    <x v="178"/>
    <x v="178"/>
    <x v="2"/>
    <s v="United States"/>
    <s v="Roseville"/>
    <s v="Minnesota"/>
    <n v="55113"/>
    <x v="2"/>
    <x v="221"/>
    <x v="0"/>
    <x v="5"/>
    <x v="222"/>
    <n v="29.22"/>
    <n v="3"/>
    <n v="0"/>
    <n v="12.856800000000002"/>
  </r>
  <r>
    <x v="5853"/>
    <s v="US-2014-138835"/>
    <d v="2014-09-10T00:00:00"/>
    <n v="2014"/>
    <s v="September"/>
    <n v="10"/>
    <x v="1"/>
    <x v="526"/>
    <x v="526"/>
    <x v="2"/>
    <s v="United States"/>
    <s v="Virginia Beach"/>
    <s v="Virginia"/>
    <n v="23464"/>
    <x v="0"/>
    <x v="308"/>
    <x v="1"/>
    <x v="8"/>
    <x v="308"/>
    <n v="9.64"/>
    <n v="2"/>
    <n v="0"/>
    <n v="4.7236000000000002"/>
  </r>
  <r>
    <x v="5854"/>
    <s v="CA-2015-112214"/>
    <d v="2015-08-05T00:00:00"/>
    <n v="2015"/>
    <s v="Agustus"/>
    <n v="5"/>
    <x v="1"/>
    <x v="706"/>
    <x v="706"/>
    <x v="1"/>
    <s v="United States"/>
    <s v="Dallas"/>
    <s v="Texas"/>
    <n v="75220"/>
    <x v="2"/>
    <x v="1198"/>
    <x v="1"/>
    <x v="4"/>
    <x v="1183"/>
    <n v="33.488000000000007"/>
    <n v="7"/>
    <n v="0.2"/>
    <n v="-1.2558000000000051"/>
  </r>
  <r>
    <x v="5855"/>
    <s v="CA-2015-112214"/>
    <d v="2015-08-05T00:00:00"/>
    <n v="2015"/>
    <s v="Agustus"/>
    <n v="5"/>
    <x v="1"/>
    <x v="706"/>
    <x v="706"/>
    <x v="1"/>
    <s v="United States"/>
    <s v="Dallas"/>
    <s v="Texas"/>
    <n v="75220"/>
    <x v="2"/>
    <x v="1511"/>
    <x v="1"/>
    <x v="14"/>
    <x v="1498"/>
    <n v="23.04"/>
    <n v="3"/>
    <n v="0.2"/>
    <n v="-4.895999999999999"/>
  </r>
  <r>
    <x v="5856"/>
    <s v="CA-2015-112214"/>
    <d v="2015-08-05T00:00:00"/>
    <n v="2015"/>
    <s v="Agustus"/>
    <n v="5"/>
    <x v="1"/>
    <x v="706"/>
    <x v="706"/>
    <x v="1"/>
    <s v="United States"/>
    <s v="Dallas"/>
    <s v="Texas"/>
    <n v="75220"/>
    <x v="2"/>
    <x v="1282"/>
    <x v="1"/>
    <x v="8"/>
    <x v="1267"/>
    <n v="1.3619999999999997"/>
    <n v="1"/>
    <n v="0.8"/>
    <n v="-2.1792000000000007"/>
  </r>
  <r>
    <x v="5857"/>
    <s v="CA-2015-112214"/>
    <d v="2015-08-05T00:00:00"/>
    <n v="2015"/>
    <s v="Agustus"/>
    <n v="5"/>
    <x v="1"/>
    <x v="706"/>
    <x v="706"/>
    <x v="1"/>
    <s v="United States"/>
    <s v="Dallas"/>
    <s v="Texas"/>
    <n v="75220"/>
    <x v="2"/>
    <x v="1256"/>
    <x v="0"/>
    <x v="5"/>
    <x v="1240"/>
    <n v="14.76"/>
    <n v="5"/>
    <n v="0.6"/>
    <n v="-11.439000000000004"/>
  </r>
  <r>
    <x v="5858"/>
    <s v="US-2017-153255"/>
    <d v="2017-09-03T00:00:00"/>
    <n v="2017"/>
    <s v="September"/>
    <n v="3"/>
    <x v="0"/>
    <x v="300"/>
    <x v="300"/>
    <x v="0"/>
    <s v="United States"/>
    <s v="Concord"/>
    <s v="California"/>
    <n v="94521"/>
    <x v="1"/>
    <x v="1601"/>
    <x v="0"/>
    <x v="0"/>
    <x v="1593"/>
    <n v="239.66599999999997"/>
    <n v="2"/>
    <n v="0.15"/>
    <n v="14.097999999999999"/>
  </r>
  <r>
    <x v="5859"/>
    <s v="CA-2015-108119"/>
    <d v="2015-11-01T00:00:00"/>
    <n v="2015"/>
    <s v="November"/>
    <n v="1"/>
    <x v="1"/>
    <x v="652"/>
    <x v="652"/>
    <x v="0"/>
    <s v="United States"/>
    <s v="Conway"/>
    <s v="Arkansas"/>
    <n v="72032"/>
    <x v="0"/>
    <x v="1000"/>
    <x v="0"/>
    <x v="3"/>
    <x v="992"/>
    <n v="301.95999999999998"/>
    <n v="2"/>
    <n v="0"/>
    <n v="45.293999999999983"/>
  </r>
  <r>
    <x v="5860"/>
    <s v="CA-2015-157434"/>
    <d v="2015-04-29T00:00:00"/>
    <n v="2015"/>
    <s v="April"/>
    <n v="29"/>
    <x v="0"/>
    <x v="82"/>
    <x v="82"/>
    <x v="2"/>
    <s v="United States"/>
    <s v="Philadelphia"/>
    <s v="Pennsylvania"/>
    <n v="19120"/>
    <x v="3"/>
    <x v="1050"/>
    <x v="1"/>
    <x v="10"/>
    <x v="1039"/>
    <n v="7.9680000000000009"/>
    <n v="2"/>
    <n v="0.2"/>
    <n v="2.8884000000000007"/>
  </r>
  <r>
    <x v="5861"/>
    <s v="CA-2016-101525"/>
    <d v="2016-05-01T00:00:00"/>
    <n v="2016"/>
    <s v="Mei"/>
    <n v="1"/>
    <x v="0"/>
    <x v="632"/>
    <x v="632"/>
    <x v="0"/>
    <s v="United States"/>
    <s v="Little Rock"/>
    <s v="Arkansas"/>
    <n v="72209"/>
    <x v="0"/>
    <x v="1766"/>
    <x v="1"/>
    <x v="10"/>
    <x v="1755"/>
    <n v="109.92"/>
    <n v="2"/>
    <n v="0"/>
    <n v="53.860799999999998"/>
  </r>
  <r>
    <x v="5862"/>
    <s v="CA-2016-101525"/>
    <d v="2016-05-01T00:00:00"/>
    <n v="2016"/>
    <s v="Mei"/>
    <n v="1"/>
    <x v="0"/>
    <x v="632"/>
    <x v="632"/>
    <x v="0"/>
    <s v="United States"/>
    <s v="Little Rock"/>
    <s v="Arkansas"/>
    <n v="72209"/>
    <x v="0"/>
    <x v="1307"/>
    <x v="1"/>
    <x v="10"/>
    <x v="1292"/>
    <n v="19.440000000000001"/>
    <n v="3"/>
    <n v="0"/>
    <n v="9.3312000000000008"/>
  </r>
  <r>
    <x v="5863"/>
    <s v="CA-2016-101525"/>
    <d v="2016-05-01T00:00:00"/>
    <n v="2016"/>
    <s v="Mei"/>
    <n v="1"/>
    <x v="0"/>
    <x v="632"/>
    <x v="632"/>
    <x v="0"/>
    <s v="United States"/>
    <s v="Little Rock"/>
    <s v="Arkansas"/>
    <n v="72209"/>
    <x v="0"/>
    <x v="796"/>
    <x v="1"/>
    <x v="6"/>
    <x v="794"/>
    <n v="11.16"/>
    <n v="2"/>
    <n v="0"/>
    <n v="4.3524000000000003"/>
  </r>
  <r>
    <x v="5864"/>
    <s v="US-2014-117968"/>
    <d v="2014-08-05T00:00:00"/>
    <n v="2014"/>
    <s v="Agustus"/>
    <n v="5"/>
    <x v="0"/>
    <x v="602"/>
    <x v="602"/>
    <x v="1"/>
    <s v="United States"/>
    <s v="Meriden"/>
    <s v="Connecticut"/>
    <n v="6450"/>
    <x v="3"/>
    <x v="1276"/>
    <x v="1"/>
    <x v="9"/>
    <x v="1261"/>
    <n v="79.47"/>
    <n v="3"/>
    <n v="0"/>
    <n v="22.251600000000003"/>
  </r>
  <r>
    <x v="5865"/>
    <s v="US-2014-117968"/>
    <d v="2014-08-05T00:00:00"/>
    <n v="2014"/>
    <s v="Agustus"/>
    <n v="5"/>
    <x v="0"/>
    <x v="602"/>
    <x v="602"/>
    <x v="1"/>
    <s v="United States"/>
    <s v="Meriden"/>
    <s v="Connecticut"/>
    <n v="6450"/>
    <x v="3"/>
    <x v="1605"/>
    <x v="1"/>
    <x v="6"/>
    <x v="1597"/>
    <n v="4.5599999999999996"/>
    <n v="2"/>
    <n v="0"/>
    <n v="2.0064000000000002"/>
  </r>
  <r>
    <x v="5866"/>
    <s v="US-2014-117968"/>
    <d v="2014-08-05T00:00:00"/>
    <n v="2014"/>
    <s v="Agustus"/>
    <n v="5"/>
    <x v="0"/>
    <x v="602"/>
    <x v="602"/>
    <x v="1"/>
    <s v="United States"/>
    <s v="Meriden"/>
    <s v="Connecticut"/>
    <n v="6450"/>
    <x v="3"/>
    <x v="629"/>
    <x v="0"/>
    <x v="1"/>
    <x v="629"/>
    <n v="1133.3499999999999"/>
    <n v="5"/>
    <n v="0"/>
    <n v="294.67100000000005"/>
  </r>
  <r>
    <x v="5867"/>
    <s v="CA-2016-158211"/>
    <d v="2016-01-04T00:00:00"/>
    <n v="2016"/>
    <s v="Januari"/>
    <n v="4"/>
    <x v="1"/>
    <x v="130"/>
    <x v="130"/>
    <x v="1"/>
    <s v="United States"/>
    <s v="Philadelphia"/>
    <s v="Pennsylvania"/>
    <n v="19143"/>
    <x v="3"/>
    <x v="512"/>
    <x v="1"/>
    <x v="6"/>
    <x v="512"/>
    <n v="4.6719999999999997"/>
    <n v="1"/>
    <n v="0.2"/>
    <n v="0.58399999999999985"/>
  </r>
  <r>
    <x v="5868"/>
    <s v="CA-2016-158211"/>
    <d v="2016-01-04T00:00:00"/>
    <n v="2016"/>
    <s v="Januari"/>
    <n v="4"/>
    <x v="1"/>
    <x v="130"/>
    <x v="130"/>
    <x v="1"/>
    <s v="United States"/>
    <s v="Philadelphia"/>
    <s v="Pennsylvania"/>
    <n v="19143"/>
    <x v="3"/>
    <x v="920"/>
    <x v="1"/>
    <x v="8"/>
    <x v="912"/>
    <n v="104.58000000000001"/>
    <n v="6"/>
    <n v="0.7"/>
    <n v="-80.178000000000026"/>
  </r>
  <r>
    <x v="5869"/>
    <s v="CA-2016-152247"/>
    <d v="2016-11-07T00:00:00"/>
    <n v="2016"/>
    <s v="November"/>
    <n v="7"/>
    <x v="1"/>
    <x v="671"/>
    <x v="671"/>
    <x v="2"/>
    <s v="United States"/>
    <s v="Cheyenne"/>
    <s v="Wyoming"/>
    <n v="82001"/>
    <x v="1"/>
    <x v="445"/>
    <x v="0"/>
    <x v="1"/>
    <x v="445"/>
    <n v="1603.1360000000002"/>
    <n v="4"/>
    <n v="0.2"/>
    <n v="100.19599999999997"/>
  </r>
  <r>
    <x v="5870"/>
    <s v="CA-2016-128223"/>
    <d v="2016-06-14T00:00:00"/>
    <n v="2016"/>
    <s v="Juni"/>
    <n v="14"/>
    <x v="3"/>
    <x v="182"/>
    <x v="182"/>
    <x v="1"/>
    <s v="United States"/>
    <s v="Anaheim"/>
    <s v="California"/>
    <n v="92804"/>
    <x v="1"/>
    <x v="1744"/>
    <x v="0"/>
    <x v="3"/>
    <x v="1733"/>
    <n v="1293.4879999999998"/>
    <n v="7"/>
    <n v="0.2"/>
    <n v="80.843000000000075"/>
  </r>
  <r>
    <x v="5871"/>
    <s v="CA-2016-154235"/>
    <d v="2016-09-24T00:00:00"/>
    <n v="2016"/>
    <s v="September"/>
    <n v="24"/>
    <x v="1"/>
    <x v="76"/>
    <x v="76"/>
    <x v="0"/>
    <s v="United States"/>
    <s v="Bloomington"/>
    <s v="Indiana"/>
    <n v="47401"/>
    <x v="2"/>
    <x v="101"/>
    <x v="0"/>
    <x v="5"/>
    <x v="101"/>
    <n v="127.94999999999999"/>
    <n v="3"/>
    <n v="0"/>
    <n v="21.751499999999986"/>
  </r>
  <r>
    <x v="5872"/>
    <s v="CA-2017-129910"/>
    <d v="2017-03-30T00:00:00"/>
    <n v="2017"/>
    <s v="Maret"/>
    <n v="30"/>
    <x v="1"/>
    <x v="467"/>
    <x v="467"/>
    <x v="2"/>
    <s v="United States"/>
    <s v="Columbus"/>
    <s v="Georgia"/>
    <n v="31907"/>
    <x v="0"/>
    <x v="42"/>
    <x v="1"/>
    <x v="4"/>
    <x v="42"/>
    <n v="59.76"/>
    <n v="1"/>
    <n v="0"/>
    <n v="16.732800000000005"/>
  </r>
  <r>
    <x v="5873"/>
    <s v="CA-2017-133095"/>
    <d v="2017-06-04T00:00:00"/>
    <n v="2017"/>
    <s v="Juni"/>
    <n v="4"/>
    <x v="3"/>
    <x v="382"/>
    <x v="382"/>
    <x v="2"/>
    <s v="United States"/>
    <s v="Jonesboro"/>
    <s v="Arkansas"/>
    <n v="72401"/>
    <x v="0"/>
    <x v="1087"/>
    <x v="1"/>
    <x v="8"/>
    <x v="1077"/>
    <n v="108.08"/>
    <n v="7"/>
    <n v="0"/>
    <n v="54.04"/>
  </r>
  <r>
    <x v="5874"/>
    <s v="CA-2017-133095"/>
    <d v="2017-06-04T00:00:00"/>
    <n v="2017"/>
    <s v="Juni"/>
    <n v="4"/>
    <x v="3"/>
    <x v="382"/>
    <x v="382"/>
    <x v="2"/>
    <s v="United States"/>
    <s v="Jonesboro"/>
    <s v="Arkansas"/>
    <n v="72401"/>
    <x v="0"/>
    <x v="1310"/>
    <x v="1"/>
    <x v="8"/>
    <x v="1296"/>
    <n v="9.5400000000000009"/>
    <n v="3"/>
    <n v="0"/>
    <n v="4.3883999999999999"/>
  </r>
  <r>
    <x v="5875"/>
    <s v="CA-2015-130554"/>
    <d v="2015-04-07T00:00:00"/>
    <n v="2015"/>
    <s v="April"/>
    <n v="7"/>
    <x v="2"/>
    <x v="86"/>
    <x v="86"/>
    <x v="2"/>
    <s v="United States"/>
    <s v="Philadelphia"/>
    <s v="Pennsylvania"/>
    <n v="19140"/>
    <x v="3"/>
    <x v="563"/>
    <x v="1"/>
    <x v="6"/>
    <x v="563"/>
    <n v="11.736000000000001"/>
    <n v="3"/>
    <n v="0.2"/>
    <n v="1.0268999999999999"/>
  </r>
  <r>
    <x v="5876"/>
    <s v="CA-2014-152443"/>
    <d v="2014-05-21T00:00:00"/>
    <n v="2014"/>
    <s v="Mei"/>
    <n v="21"/>
    <x v="1"/>
    <x v="435"/>
    <x v="435"/>
    <x v="2"/>
    <s v="United States"/>
    <s v="Lawrence"/>
    <s v="Massachusetts"/>
    <n v="1841"/>
    <x v="3"/>
    <x v="669"/>
    <x v="1"/>
    <x v="8"/>
    <x v="669"/>
    <n v="447.85999999999996"/>
    <n v="7"/>
    <n v="0"/>
    <n v="219.45140000000001"/>
  </r>
  <r>
    <x v="5877"/>
    <s v="CA-2014-152443"/>
    <d v="2014-05-21T00:00:00"/>
    <n v="2014"/>
    <s v="Mei"/>
    <n v="21"/>
    <x v="1"/>
    <x v="435"/>
    <x v="435"/>
    <x v="2"/>
    <s v="United States"/>
    <s v="Lawrence"/>
    <s v="Massachusetts"/>
    <n v="1841"/>
    <x v="3"/>
    <x v="1665"/>
    <x v="1"/>
    <x v="10"/>
    <x v="1653"/>
    <n v="17.940000000000001"/>
    <n v="3"/>
    <n v="0"/>
    <n v="8.7906000000000013"/>
  </r>
  <r>
    <x v="5878"/>
    <s v="CA-2014-152443"/>
    <d v="2014-05-21T00:00:00"/>
    <n v="2014"/>
    <s v="Mei"/>
    <n v="21"/>
    <x v="1"/>
    <x v="435"/>
    <x v="435"/>
    <x v="2"/>
    <s v="United States"/>
    <s v="Lawrence"/>
    <s v="Massachusetts"/>
    <n v="1841"/>
    <x v="3"/>
    <x v="1360"/>
    <x v="1"/>
    <x v="9"/>
    <x v="1346"/>
    <n v="245.88"/>
    <n v="6"/>
    <n v="0"/>
    <n v="68.846399999999988"/>
  </r>
  <r>
    <x v="5879"/>
    <s v="CA-2016-133319"/>
    <d v="2016-09-05T00:00:00"/>
    <n v="2016"/>
    <s v="September"/>
    <n v="5"/>
    <x v="1"/>
    <x v="597"/>
    <x v="597"/>
    <x v="0"/>
    <s v="United States"/>
    <s v="New York City"/>
    <s v="New York"/>
    <n v="10011"/>
    <x v="3"/>
    <x v="1415"/>
    <x v="1"/>
    <x v="10"/>
    <x v="1402"/>
    <n v="192.16"/>
    <n v="4"/>
    <n v="0"/>
    <n v="92.236799999999988"/>
  </r>
  <r>
    <x v="5880"/>
    <s v="CA-2016-133935"/>
    <d v="2016-09-18T00:00:00"/>
    <n v="2016"/>
    <s v="September"/>
    <n v="18"/>
    <x v="1"/>
    <x v="478"/>
    <x v="478"/>
    <x v="1"/>
    <s v="United States"/>
    <s v="San Diego"/>
    <s v="California"/>
    <n v="92105"/>
    <x v="1"/>
    <x v="445"/>
    <x v="0"/>
    <x v="1"/>
    <x v="445"/>
    <n v="801.5680000000001"/>
    <n v="2"/>
    <n v="0.2"/>
    <n v="50.097999999999985"/>
  </r>
  <r>
    <x v="5881"/>
    <s v="CA-2016-133935"/>
    <d v="2016-09-18T00:00:00"/>
    <n v="2016"/>
    <s v="September"/>
    <n v="18"/>
    <x v="1"/>
    <x v="478"/>
    <x v="478"/>
    <x v="1"/>
    <s v="United States"/>
    <s v="San Diego"/>
    <s v="California"/>
    <n v="92105"/>
    <x v="1"/>
    <x v="839"/>
    <x v="1"/>
    <x v="10"/>
    <x v="833"/>
    <n v="368.91"/>
    <n v="9"/>
    <n v="0"/>
    <n v="180.76590000000002"/>
  </r>
  <r>
    <x v="5882"/>
    <s v="CA-2016-133935"/>
    <d v="2016-09-18T00:00:00"/>
    <n v="2016"/>
    <s v="September"/>
    <n v="18"/>
    <x v="1"/>
    <x v="478"/>
    <x v="478"/>
    <x v="1"/>
    <s v="United States"/>
    <s v="San Diego"/>
    <s v="California"/>
    <n v="92105"/>
    <x v="1"/>
    <x v="812"/>
    <x v="0"/>
    <x v="1"/>
    <x v="809"/>
    <n v="885.52800000000002"/>
    <n v="9"/>
    <n v="0.2"/>
    <n v="-99.621900000000068"/>
  </r>
  <r>
    <x v="5883"/>
    <s v="CA-2016-136301"/>
    <d v="2016-03-13T00:00:00"/>
    <n v="2016"/>
    <s v="Maret"/>
    <n v="13"/>
    <x v="0"/>
    <x v="553"/>
    <x v="553"/>
    <x v="1"/>
    <s v="United States"/>
    <s v="San Francisco"/>
    <s v="California"/>
    <n v="94109"/>
    <x v="1"/>
    <x v="375"/>
    <x v="0"/>
    <x v="5"/>
    <x v="376"/>
    <n v="28.28"/>
    <n v="2"/>
    <n v="0"/>
    <n v="7.352800000000002"/>
  </r>
  <r>
    <x v="5884"/>
    <s v="CA-2016-136301"/>
    <d v="2016-03-13T00:00:00"/>
    <n v="2016"/>
    <s v="Maret"/>
    <n v="13"/>
    <x v="0"/>
    <x v="553"/>
    <x v="553"/>
    <x v="1"/>
    <s v="United States"/>
    <s v="San Francisco"/>
    <s v="California"/>
    <n v="94109"/>
    <x v="1"/>
    <x v="1359"/>
    <x v="1"/>
    <x v="14"/>
    <x v="1345"/>
    <n v="4912.59"/>
    <n v="3"/>
    <n v="0"/>
    <n v="196.50359999999978"/>
  </r>
  <r>
    <x v="5885"/>
    <s v="US-2014-109456"/>
    <d v="2014-10-16T00:00:00"/>
    <n v="2014"/>
    <s v="Oktober"/>
    <n v="16"/>
    <x v="3"/>
    <x v="201"/>
    <x v="201"/>
    <x v="0"/>
    <s v="United States"/>
    <s v="San Francisco"/>
    <s v="California"/>
    <n v="94110"/>
    <x v="1"/>
    <x v="952"/>
    <x v="1"/>
    <x v="8"/>
    <x v="945"/>
    <n v="14.352000000000002"/>
    <n v="3"/>
    <n v="0.2"/>
    <n v="5.0231999999999992"/>
  </r>
  <r>
    <x v="5886"/>
    <s v="US-2014-109456"/>
    <d v="2014-10-16T00:00:00"/>
    <n v="2014"/>
    <s v="Oktober"/>
    <n v="16"/>
    <x v="3"/>
    <x v="201"/>
    <x v="201"/>
    <x v="0"/>
    <s v="United States"/>
    <s v="San Francisco"/>
    <s v="California"/>
    <n v="94110"/>
    <x v="1"/>
    <x v="603"/>
    <x v="2"/>
    <x v="11"/>
    <x v="603"/>
    <n v="179.97"/>
    <n v="3"/>
    <n v="0"/>
    <n v="86.385600000000011"/>
  </r>
  <r>
    <x v="5887"/>
    <s v="CA-2017-151596"/>
    <d v="2017-10-08T00:00:00"/>
    <n v="2017"/>
    <s v="Oktober"/>
    <n v="8"/>
    <x v="2"/>
    <x v="771"/>
    <x v="771"/>
    <x v="1"/>
    <s v="United States"/>
    <s v="Cranston"/>
    <s v="Rhode Island"/>
    <n v="2920"/>
    <x v="3"/>
    <x v="1354"/>
    <x v="1"/>
    <x v="4"/>
    <x v="1340"/>
    <n v="42.76"/>
    <n v="1"/>
    <n v="0"/>
    <n v="11.117599999999999"/>
  </r>
  <r>
    <x v="5888"/>
    <s v="CA-2015-147879"/>
    <d v="2015-05-07T00:00:00"/>
    <n v="2015"/>
    <s v="Mei"/>
    <n v="7"/>
    <x v="1"/>
    <x v="417"/>
    <x v="417"/>
    <x v="0"/>
    <s v="United States"/>
    <s v="Owensboro"/>
    <s v="Kentucky"/>
    <n v="42301"/>
    <x v="0"/>
    <x v="1767"/>
    <x v="1"/>
    <x v="10"/>
    <x v="1756"/>
    <n v="45.68"/>
    <n v="2"/>
    <n v="0"/>
    <n v="21.012799999999999"/>
  </r>
  <r>
    <x v="5889"/>
    <s v="CA-2016-166625"/>
    <d v="2016-04-14T00:00:00"/>
    <n v="2016"/>
    <s v="April"/>
    <n v="14"/>
    <x v="2"/>
    <x v="758"/>
    <x v="758"/>
    <x v="0"/>
    <s v="United States"/>
    <s v="Baltimore"/>
    <s v="Maryland"/>
    <n v="21215"/>
    <x v="3"/>
    <x v="1095"/>
    <x v="1"/>
    <x v="8"/>
    <x v="1085"/>
    <n v="25.06"/>
    <n v="2"/>
    <n v="0"/>
    <n v="11.778199999999998"/>
  </r>
  <r>
    <x v="5890"/>
    <s v="CA-2016-146157"/>
    <d v="2016-11-21T00:00:00"/>
    <n v="2016"/>
    <s v="November"/>
    <n v="21"/>
    <x v="1"/>
    <x v="742"/>
    <x v="742"/>
    <x v="0"/>
    <s v="United States"/>
    <s v="Chicago"/>
    <s v="Illinois"/>
    <n v="60610"/>
    <x v="2"/>
    <x v="694"/>
    <x v="1"/>
    <x v="10"/>
    <x v="694"/>
    <n v="38.432000000000002"/>
    <n v="1"/>
    <n v="0.2"/>
    <n v="13.451199999999996"/>
  </r>
  <r>
    <x v="5891"/>
    <s v="CA-2016-146157"/>
    <d v="2016-11-21T00:00:00"/>
    <n v="2016"/>
    <s v="November"/>
    <n v="21"/>
    <x v="1"/>
    <x v="742"/>
    <x v="742"/>
    <x v="0"/>
    <s v="United States"/>
    <s v="Chicago"/>
    <s v="Illinois"/>
    <n v="60610"/>
    <x v="2"/>
    <x v="146"/>
    <x v="1"/>
    <x v="4"/>
    <x v="147"/>
    <n v="21.568000000000001"/>
    <n v="2"/>
    <n v="0.2"/>
    <n v="1.6175999999999986"/>
  </r>
  <r>
    <x v="5892"/>
    <s v="CA-2016-146157"/>
    <d v="2016-11-21T00:00:00"/>
    <n v="2016"/>
    <s v="November"/>
    <n v="21"/>
    <x v="1"/>
    <x v="742"/>
    <x v="742"/>
    <x v="0"/>
    <s v="United States"/>
    <s v="Chicago"/>
    <s v="Illinois"/>
    <n v="60610"/>
    <x v="2"/>
    <x v="151"/>
    <x v="2"/>
    <x v="11"/>
    <x v="152"/>
    <n v="81.576000000000008"/>
    <n v="3"/>
    <n v="0.2"/>
    <n v="2.0393999999999934"/>
  </r>
  <r>
    <x v="5893"/>
    <s v="CA-2017-159954"/>
    <d v="2017-09-10T00:00:00"/>
    <n v="2017"/>
    <s v="September"/>
    <n v="10"/>
    <x v="1"/>
    <x v="757"/>
    <x v="757"/>
    <x v="0"/>
    <s v="United States"/>
    <s v="Atlanta"/>
    <s v="Georgia"/>
    <n v="30318"/>
    <x v="0"/>
    <x v="994"/>
    <x v="1"/>
    <x v="8"/>
    <x v="986"/>
    <n v="2.78"/>
    <n v="1"/>
    <n v="0"/>
    <n v="1.3621999999999999"/>
  </r>
  <r>
    <x v="5894"/>
    <s v="CA-2017-100825"/>
    <d v="2017-09-09T00:00:00"/>
    <n v="2017"/>
    <s v="September"/>
    <n v="9"/>
    <x v="1"/>
    <x v="470"/>
    <x v="470"/>
    <x v="1"/>
    <s v="United States"/>
    <s v="Los Angeles"/>
    <s v="California"/>
    <n v="90036"/>
    <x v="1"/>
    <x v="1291"/>
    <x v="1"/>
    <x v="4"/>
    <x v="1277"/>
    <n v="99.87"/>
    <n v="3"/>
    <n v="0"/>
    <n v="23.968799999999998"/>
  </r>
  <r>
    <x v="5895"/>
    <s v="CA-2014-168305"/>
    <d v="2014-11-01T00:00:00"/>
    <n v="2014"/>
    <s v="November"/>
    <n v="1"/>
    <x v="1"/>
    <x v="484"/>
    <x v="484"/>
    <x v="2"/>
    <s v="United States"/>
    <s v="Los Angeles"/>
    <s v="California"/>
    <n v="90049"/>
    <x v="1"/>
    <x v="1760"/>
    <x v="1"/>
    <x v="2"/>
    <x v="1749"/>
    <n v="44.400000000000006"/>
    <n v="3"/>
    <n v="0"/>
    <n v="22.200000000000003"/>
  </r>
  <r>
    <x v="5896"/>
    <s v="CA-2014-168305"/>
    <d v="2014-11-01T00:00:00"/>
    <n v="2014"/>
    <s v="November"/>
    <n v="1"/>
    <x v="1"/>
    <x v="484"/>
    <x v="484"/>
    <x v="2"/>
    <s v="United States"/>
    <s v="Los Angeles"/>
    <s v="California"/>
    <n v="90049"/>
    <x v="1"/>
    <x v="1115"/>
    <x v="1"/>
    <x v="10"/>
    <x v="33"/>
    <n v="21.400000000000002"/>
    <n v="5"/>
    <n v="0"/>
    <n v="9.629999999999999"/>
  </r>
  <r>
    <x v="5897"/>
    <s v="CA-2016-167682"/>
    <d v="2016-04-03T00:00:00"/>
    <n v="2016"/>
    <s v="April"/>
    <n v="3"/>
    <x v="1"/>
    <x v="9"/>
    <x v="9"/>
    <x v="0"/>
    <s v="United States"/>
    <s v="Richmond"/>
    <s v="Indiana"/>
    <n v="47374"/>
    <x v="2"/>
    <x v="90"/>
    <x v="0"/>
    <x v="5"/>
    <x v="90"/>
    <n v="71.12"/>
    <n v="4"/>
    <n v="0"/>
    <n v="22.047199999999997"/>
  </r>
  <r>
    <x v="5898"/>
    <s v="CA-2016-167682"/>
    <d v="2016-04-03T00:00:00"/>
    <n v="2016"/>
    <s v="April"/>
    <n v="3"/>
    <x v="1"/>
    <x v="9"/>
    <x v="9"/>
    <x v="0"/>
    <s v="United States"/>
    <s v="Richmond"/>
    <s v="Indiana"/>
    <n v="47374"/>
    <x v="2"/>
    <x v="1417"/>
    <x v="2"/>
    <x v="7"/>
    <x v="1405"/>
    <n v="259.95999999999998"/>
    <n v="4"/>
    <n v="0"/>
    <n v="124.7808"/>
  </r>
  <r>
    <x v="5899"/>
    <s v="CA-2017-108000"/>
    <d v="2017-01-12T00:00:00"/>
    <n v="2017"/>
    <s v="Januari"/>
    <n v="12"/>
    <x v="1"/>
    <x v="322"/>
    <x v="322"/>
    <x v="1"/>
    <s v="United States"/>
    <s v="San Francisco"/>
    <s v="California"/>
    <n v="94110"/>
    <x v="1"/>
    <x v="1170"/>
    <x v="1"/>
    <x v="12"/>
    <x v="153"/>
    <n v="9.7799999999999994"/>
    <n v="1"/>
    <n v="0"/>
    <n v="4.8899999999999997"/>
  </r>
  <r>
    <x v="5900"/>
    <s v="CA-2015-146465"/>
    <d v="2015-11-20T00:00:00"/>
    <n v="2015"/>
    <s v="November"/>
    <n v="20"/>
    <x v="1"/>
    <x v="583"/>
    <x v="583"/>
    <x v="2"/>
    <s v="United States"/>
    <s v="San Francisco"/>
    <s v="California"/>
    <n v="94122"/>
    <x v="1"/>
    <x v="472"/>
    <x v="1"/>
    <x v="8"/>
    <x v="473"/>
    <n v="24.192"/>
    <n v="9"/>
    <n v="0.2"/>
    <n v="7.5599999999999987"/>
  </r>
  <r>
    <x v="5901"/>
    <s v="CA-2016-159639"/>
    <d v="2016-11-27T00:00:00"/>
    <n v="2016"/>
    <s v="November"/>
    <n v="27"/>
    <x v="1"/>
    <x v="331"/>
    <x v="331"/>
    <x v="1"/>
    <s v="United States"/>
    <s v="Westfield"/>
    <s v="New Jersey"/>
    <n v="7090"/>
    <x v="3"/>
    <x v="1172"/>
    <x v="0"/>
    <x v="5"/>
    <x v="1158"/>
    <n v="31.56"/>
    <n v="3"/>
    <n v="0"/>
    <n v="10.4148"/>
  </r>
  <r>
    <x v="5902"/>
    <s v="US-2017-153948"/>
    <d v="2017-11-06T00:00:00"/>
    <n v="2017"/>
    <s v="November"/>
    <n v="6"/>
    <x v="3"/>
    <x v="86"/>
    <x v="86"/>
    <x v="2"/>
    <s v="United States"/>
    <s v="San Francisco"/>
    <s v="California"/>
    <n v="94122"/>
    <x v="1"/>
    <x v="368"/>
    <x v="1"/>
    <x v="10"/>
    <x v="369"/>
    <n v="59.94"/>
    <n v="3"/>
    <n v="0"/>
    <n v="28.171799999999998"/>
  </r>
  <r>
    <x v="5903"/>
    <s v="US-2017-153948"/>
    <d v="2017-11-06T00:00:00"/>
    <n v="2017"/>
    <s v="November"/>
    <n v="6"/>
    <x v="3"/>
    <x v="86"/>
    <x v="86"/>
    <x v="2"/>
    <s v="United States"/>
    <s v="San Francisco"/>
    <s v="California"/>
    <n v="94122"/>
    <x v="1"/>
    <x v="1713"/>
    <x v="1"/>
    <x v="10"/>
    <x v="33"/>
    <n v="45.36"/>
    <n v="4"/>
    <n v="0"/>
    <n v="22.226399999999998"/>
  </r>
  <r>
    <x v="5904"/>
    <s v="US-2017-153948"/>
    <d v="2017-11-06T00:00:00"/>
    <n v="2017"/>
    <s v="November"/>
    <n v="6"/>
    <x v="3"/>
    <x v="86"/>
    <x v="86"/>
    <x v="2"/>
    <s v="United States"/>
    <s v="San Francisco"/>
    <s v="California"/>
    <n v="94122"/>
    <x v="1"/>
    <x v="1714"/>
    <x v="1"/>
    <x v="10"/>
    <x v="1701"/>
    <n v="26.400000000000002"/>
    <n v="5"/>
    <n v="0"/>
    <n v="12.672000000000001"/>
  </r>
  <r>
    <x v="5905"/>
    <s v="US-2017-153948"/>
    <d v="2017-11-06T00:00:00"/>
    <n v="2017"/>
    <s v="November"/>
    <n v="6"/>
    <x v="3"/>
    <x v="86"/>
    <x v="86"/>
    <x v="2"/>
    <s v="United States"/>
    <s v="San Francisco"/>
    <s v="California"/>
    <n v="94122"/>
    <x v="1"/>
    <x v="1655"/>
    <x v="1"/>
    <x v="2"/>
    <x v="1643"/>
    <n v="41.4"/>
    <n v="4"/>
    <n v="0"/>
    <n v="19.872"/>
  </r>
  <r>
    <x v="5906"/>
    <s v="US-2017-153948"/>
    <d v="2017-11-06T00:00:00"/>
    <n v="2017"/>
    <s v="November"/>
    <n v="6"/>
    <x v="3"/>
    <x v="86"/>
    <x v="86"/>
    <x v="2"/>
    <s v="United States"/>
    <s v="San Francisco"/>
    <s v="California"/>
    <n v="94122"/>
    <x v="1"/>
    <x v="658"/>
    <x v="2"/>
    <x v="11"/>
    <x v="658"/>
    <n v="16.95"/>
    <n v="1"/>
    <n v="0"/>
    <n v="1.0169999999999995"/>
  </r>
  <r>
    <x v="5907"/>
    <s v="US-2016-113985"/>
    <d v="2016-12-02T00:00:00"/>
    <n v="2016"/>
    <s v="Desember"/>
    <n v="2"/>
    <x v="1"/>
    <x v="470"/>
    <x v="470"/>
    <x v="1"/>
    <s v="United States"/>
    <s v="San Jose"/>
    <s v="California"/>
    <n v="95123"/>
    <x v="1"/>
    <x v="1087"/>
    <x v="1"/>
    <x v="8"/>
    <x v="1077"/>
    <n v="24.704000000000001"/>
    <n v="2"/>
    <n v="0.2"/>
    <n v="9.2639999999999993"/>
  </r>
  <r>
    <x v="5908"/>
    <s v="US-2016-113985"/>
    <d v="2016-12-02T00:00:00"/>
    <n v="2016"/>
    <s v="Desember"/>
    <n v="2"/>
    <x v="1"/>
    <x v="470"/>
    <x v="470"/>
    <x v="1"/>
    <s v="United States"/>
    <s v="San Jose"/>
    <s v="California"/>
    <n v="95123"/>
    <x v="1"/>
    <x v="941"/>
    <x v="1"/>
    <x v="9"/>
    <x v="934"/>
    <n v="59.699999999999996"/>
    <n v="3"/>
    <n v="0"/>
    <n v="26.864999999999995"/>
  </r>
  <r>
    <x v="5909"/>
    <s v="US-2016-113985"/>
    <d v="2016-12-02T00:00:00"/>
    <n v="2016"/>
    <s v="Desember"/>
    <n v="2"/>
    <x v="1"/>
    <x v="470"/>
    <x v="470"/>
    <x v="1"/>
    <s v="United States"/>
    <s v="San Jose"/>
    <s v="California"/>
    <n v="95123"/>
    <x v="1"/>
    <x v="1573"/>
    <x v="0"/>
    <x v="5"/>
    <x v="1564"/>
    <n v="14.52"/>
    <n v="3"/>
    <n v="0"/>
    <n v="5.6627999999999998"/>
  </r>
  <r>
    <x v="5910"/>
    <s v="US-2016-113985"/>
    <d v="2016-12-02T00:00:00"/>
    <n v="2016"/>
    <s v="Desember"/>
    <n v="2"/>
    <x v="1"/>
    <x v="470"/>
    <x v="470"/>
    <x v="1"/>
    <s v="United States"/>
    <s v="San Jose"/>
    <s v="California"/>
    <n v="95123"/>
    <x v="1"/>
    <x v="1311"/>
    <x v="1"/>
    <x v="8"/>
    <x v="1297"/>
    <n v="104.184"/>
    <n v="3"/>
    <n v="0.2"/>
    <n v="33.8598"/>
  </r>
  <r>
    <x v="5911"/>
    <s v="CA-2016-155383"/>
    <d v="2016-12-17T00:00:00"/>
    <n v="2016"/>
    <s v="Desember"/>
    <n v="17"/>
    <x v="1"/>
    <x v="649"/>
    <x v="649"/>
    <x v="2"/>
    <s v="United States"/>
    <s v="Seattle"/>
    <s v="Washington"/>
    <n v="98115"/>
    <x v="1"/>
    <x v="177"/>
    <x v="1"/>
    <x v="4"/>
    <x v="178"/>
    <n v="46.53"/>
    <n v="3"/>
    <n v="0"/>
    <n v="13.028400000000001"/>
  </r>
  <r>
    <x v="5912"/>
    <s v="CA-2014-120432"/>
    <d v="2014-08-24T00:00:00"/>
    <n v="2014"/>
    <s v="Agustus"/>
    <n v="24"/>
    <x v="0"/>
    <x v="61"/>
    <x v="61"/>
    <x v="1"/>
    <s v="United States"/>
    <s v="Owensboro"/>
    <s v="Kentucky"/>
    <n v="42301"/>
    <x v="0"/>
    <x v="1768"/>
    <x v="1"/>
    <x v="14"/>
    <x v="1757"/>
    <n v="25.5"/>
    <n v="3"/>
    <n v="0"/>
    <n v="6.63"/>
  </r>
  <r>
    <x v="5913"/>
    <s v="US-2015-126977"/>
    <d v="2015-09-17T00:00:00"/>
    <n v="2015"/>
    <s v="September"/>
    <n v="17"/>
    <x v="1"/>
    <x v="724"/>
    <x v="724"/>
    <x v="0"/>
    <s v="United States"/>
    <s v="New York City"/>
    <s v="New York"/>
    <n v="10035"/>
    <x v="3"/>
    <x v="383"/>
    <x v="1"/>
    <x v="4"/>
    <x v="384"/>
    <n v="14.9"/>
    <n v="5"/>
    <n v="0"/>
    <n v="1.0429999999999984"/>
  </r>
  <r>
    <x v="5914"/>
    <s v="US-2015-126977"/>
    <d v="2015-09-17T00:00:00"/>
    <n v="2015"/>
    <s v="September"/>
    <n v="17"/>
    <x v="1"/>
    <x v="724"/>
    <x v="724"/>
    <x v="0"/>
    <s v="United States"/>
    <s v="New York City"/>
    <s v="New York"/>
    <n v="10035"/>
    <x v="3"/>
    <x v="49"/>
    <x v="1"/>
    <x v="2"/>
    <x v="49"/>
    <n v="87.71"/>
    <n v="7"/>
    <n v="0"/>
    <n v="41.223699999999994"/>
  </r>
  <r>
    <x v="5915"/>
    <s v="US-2015-126977"/>
    <d v="2015-09-17T00:00:00"/>
    <n v="2015"/>
    <s v="September"/>
    <n v="17"/>
    <x v="1"/>
    <x v="724"/>
    <x v="724"/>
    <x v="0"/>
    <s v="United States"/>
    <s v="New York City"/>
    <s v="New York"/>
    <n v="10035"/>
    <x v="3"/>
    <x v="913"/>
    <x v="0"/>
    <x v="1"/>
    <x v="905"/>
    <n v="199.76400000000001"/>
    <n v="2"/>
    <n v="0.1"/>
    <n v="8.8783999999999956"/>
  </r>
  <r>
    <x v="5916"/>
    <s v="US-2015-126977"/>
    <d v="2015-09-17T00:00:00"/>
    <n v="2015"/>
    <s v="September"/>
    <n v="17"/>
    <x v="1"/>
    <x v="724"/>
    <x v="724"/>
    <x v="0"/>
    <s v="United States"/>
    <s v="New York City"/>
    <s v="New York"/>
    <n v="10035"/>
    <x v="3"/>
    <x v="392"/>
    <x v="1"/>
    <x v="4"/>
    <x v="393"/>
    <n v="94.6"/>
    <n v="4"/>
    <n v="0"/>
    <n v="27.433999999999997"/>
  </r>
  <r>
    <x v="5917"/>
    <s v="US-2015-126977"/>
    <d v="2015-09-17T00:00:00"/>
    <n v="2015"/>
    <s v="September"/>
    <n v="17"/>
    <x v="1"/>
    <x v="724"/>
    <x v="724"/>
    <x v="0"/>
    <s v="United States"/>
    <s v="New York City"/>
    <s v="New York"/>
    <n v="10035"/>
    <x v="3"/>
    <x v="26"/>
    <x v="0"/>
    <x v="0"/>
    <x v="26"/>
    <n v="4228.7040000000006"/>
    <n v="6"/>
    <n v="0.2"/>
    <n v="158.57639999999992"/>
  </r>
  <r>
    <x v="5918"/>
    <s v="US-2015-126977"/>
    <d v="2015-09-17T00:00:00"/>
    <n v="2015"/>
    <s v="September"/>
    <n v="17"/>
    <x v="1"/>
    <x v="724"/>
    <x v="724"/>
    <x v="0"/>
    <s v="United States"/>
    <s v="New York City"/>
    <s v="New York"/>
    <n v="10035"/>
    <x v="3"/>
    <x v="1248"/>
    <x v="0"/>
    <x v="0"/>
    <x v="1232"/>
    <n v="2003.9200000000003"/>
    <n v="5"/>
    <n v="0.2"/>
    <n v="-25.049000000000149"/>
  </r>
  <r>
    <x v="5919"/>
    <s v="US-2015-126977"/>
    <d v="2015-09-17T00:00:00"/>
    <n v="2015"/>
    <s v="September"/>
    <n v="17"/>
    <x v="1"/>
    <x v="724"/>
    <x v="724"/>
    <x v="0"/>
    <s v="United States"/>
    <s v="New York City"/>
    <s v="New York"/>
    <n v="10035"/>
    <x v="3"/>
    <x v="599"/>
    <x v="2"/>
    <x v="7"/>
    <x v="599"/>
    <n v="209.96999999999997"/>
    <n v="3"/>
    <n v="0"/>
    <n v="58.791600000000003"/>
  </r>
  <r>
    <x v="5920"/>
    <s v="US-2015-126977"/>
    <d v="2015-09-17T00:00:00"/>
    <n v="2015"/>
    <s v="September"/>
    <n v="17"/>
    <x v="1"/>
    <x v="724"/>
    <x v="724"/>
    <x v="0"/>
    <s v="United States"/>
    <s v="New York City"/>
    <s v="New York"/>
    <n v="10035"/>
    <x v="3"/>
    <x v="764"/>
    <x v="2"/>
    <x v="11"/>
    <x v="763"/>
    <n v="659.9"/>
    <n v="2"/>
    <n v="0"/>
    <n v="217.76699999999994"/>
  </r>
  <r>
    <x v="5921"/>
    <s v="US-2015-126977"/>
    <d v="2015-09-17T00:00:00"/>
    <n v="2015"/>
    <s v="September"/>
    <n v="17"/>
    <x v="1"/>
    <x v="724"/>
    <x v="724"/>
    <x v="0"/>
    <s v="United States"/>
    <s v="New York City"/>
    <s v="New York"/>
    <n v="10035"/>
    <x v="3"/>
    <x v="417"/>
    <x v="1"/>
    <x v="10"/>
    <x v="417"/>
    <n v="110.96"/>
    <n v="2"/>
    <n v="0"/>
    <n v="53.260799999999996"/>
  </r>
  <r>
    <x v="5922"/>
    <s v="US-2015-126977"/>
    <d v="2015-09-17T00:00:00"/>
    <n v="2015"/>
    <s v="September"/>
    <n v="17"/>
    <x v="1"/>
    <x v="724"/>
    <x v="724"/>
    <x v="0"/>
    <s v="United States"/>
    <s v="New York City"/>
    <s v="New York"/>
    <n v="10035"/>
    <x v="3"/>
    <x v="1049"/>
    <x v="2"/>
    <x v="7"/>
    <x v="1038"/>
    <n v="67.8"/>
    <n v="4"/>
    <n v="0"/>
    <n v="1.3559999999999945"/>
  </r>
  <r>
    <x v="5923"/>
    <s v="CA-2016-130288"/>
    <d v="2016-11-26T00:00:00"/>
    <n v="2016"/>
    <s v="November"/>
    <n v="26"/>
    <x v="0"/>
    <x v="158"/>
    <x v="158"/>
    <x v="1"/>
    <s v="United States"/>
    <s v="New York City"/>
    <s v="New York"/>
    <n v="10011"/>
    <x v="3"/>
    <x v="971"/>
    <x v="0"/>
    <x v="3"/>
    <x v="965"/>
    <n v="313.17599999999999"/>
    <n v="2"/>
    <n v="0.4"/>
    <n v="-120.05080000000007"/>
  </r>
  <r>
    <x v="5924"/>
    <s v="CA-2017-146458"/>
    <d v="2017-11-19T00:00:00"/>
    <n v="2017"/>
    <s v="November"/>
    <n v="19"/>
    <x v="0"/>
    <x v="579"/>
    <x v="579"/>
    <x v="0"/>
    <s v="United States"/>
    <s v="Springfield"/>
    <s v="Virginia"/>
    <n v="22153"/>
    <x v="0"/>
    <x v="1241"/>
    <x v="1"/>
    <x v="6"/>
    <x v="1224"/>
    <n v="22.959999999999997"/>
    <n v="7"/>
    <n v="0"/>
    <n v="6.6583999999999968"/>
  </r>
  <r>
    <x v="5925"/>
    <s v="CA-2017-150420"/>
    <d v="2017-06-03T00:00:00"/>
    <n v="2017"/>
    <s v="Juni"/>
    <n v="3"/>
    <x v="1"/>
    <x v="241"/>
    <x v="241"/>
    <x v="1"/>
    <s v="United States"/>
    <s v="Bellingham"/>
    <s v="Washington"/>
    <n v="98226"/>
    <x v="1"/>
    <x v="989"/>
    <x v="2"/>
    <x v="11"/>
    <x v="982"/>
    <n v="1099.5"/>
    <n v="10"/>
    <n v="0"/>
    <n v="362.83500000000004"/>
  </r>
  <r>
    <x v="5926"/>
    <s v="US-2014-118997"/>
    <d v="2014-04-08T00:00:00"/>
    <n v="2014"/>
    <s v="April"/>
    <n v="8"/>
    <x v="1"/>
    <x v="19"/>
    <x v="19"/>
    <x v="1"/>
    <s v="United States"/>
    <s v="Decatur"/>
    <s v="Alabama"/>
    <n v="35601"/>
    <x v="0"/>
    <x v="1746"/>
    <x v="0"/>
    <x v="3"/>
    <x v="1736"/>
    <n v="1215.92"/>
    <n v="8"/>
    <n v="0"/>
    <n v="316.13920000000007"/>
  </r>
  <r>
    <x v="5927"/>
    <s v="CA-2014-114314"/>
    <d v="2014-10-11T00:00:00"/>
    <n v="2014"/>
    <s v="Oktober"/>
    <n v="11"/>
    <x v="1"/>
    <x v="587"/>
    <x v="587"/>
    <x v="1"/>
    <s v="United States"/>
    <s v="Fayetteville"/>
    <s v="Arkansas"/>
    <n v="72701"/>
    <x v="0"/>
    <x v="2"/>
    <x v="1"/>
    <x v="2"/>
    <x v="2"/>
    <n v="7.31"/>
    <n v="1"/>
    <n v="0"/>
    <n v="3.4356999999999998"/>
  </r>
  <r>
    <x v="5928"/>
    <s v="CA-2014-114314"/>
    <d v="2014-10-11T00:00:00"/>
    <n v="2014"/>
    <s v="Oktober"/>
    <n v="11"/>
    <x v="1"/>
    <x v="587"/>
    <x v="587"/>
    <x v="1"/>
    <s v="United States"/>
    <s v="Fayetteville"/>
    <s v="Arkansas"/>
    <n v="72701"/>
    <x v="0"/>
    <x v="1348"/>
    <x v="0"/>
    <x v="5"/>
    <x v="1333"/>
    <n v="8.92"/>
    <n v="4"/>
    <n v="0"/>
    <n v="3.9248000000000003"/>
  </r>
  <r>
    <x v="5929"/>
    <s v="US-2017-169551"/>
    <d v="2017-07-07T00:00:00"/>
    <n v="2017"/>
    <s v="Juli"/>
    <n v="7"/>
    <x v="2"/>
    <x v="210"/>
    <x v="210"/>
    <x v="0"/>
    <s v="United States"/>
    <s v="Philadelphia"/>
    <s v="Pennsylvania"/>
    <n v="19120"/>
    <x v="3"/>
    <x v="672"/>
    <x v="0"/>
    <x v="0"/>
    <x v="672"/>
    <n v="87.210000000000008"/>
    <n v="3"/>
    <n v="0.5"/>
    <n v="-45.349200000000003"/>
  </r>
  <r>
    <x v="5930"/>
    <s v="US-2017-169551"/>
    <d v="2017-07-07T00:00:00"/>
    <n v="2017"/>
    <s v="Juli"/>
    <n v="7"/>
    <x v="2"/>
    <x v="210"/>
    <x v="210"/>
    <x v="0"/>
    <s v="United States"/>
    <s v="Philadelphia"/>
    <s v="Pennsylvania"/>
    <n v="19120"/>
    <x v="3"/>
    <x v="260"/>
    <x v="1"/>
    <x v="10"/>
    <x v="260"/>
    <n v="15.552000000000003"/>
    <n v="3"/>
    <n v="0.2"/>
    <n v="5.4432"/>
  </r>
  <r>
    <x v="5931"/>
    <s v="US-2017-169551"/>
    <d v="2017-07-07T00:00:00"/>
    <n v="2017"/>
    <s v="Juli"/>
    <n v="7"/>
    <x v="2"/>
    <x v="210"/>
    <x v="210"/>
    <x v="0"/>
    <s v="United States"/>
    <s v="Philadelphia"/>
    <s v="Pennsylvania"/>
    <n v="19120"/>
    <x v="3"/>
    <x v="432"/>
    <x v="2"/>
    <x v="7"/>
    <x v="432"/>
    <n v="683.98799999999994"/>
    <n v="2"/>
    <n v="0.4"/>
    <n v="-113.9980000000001"/>
  </r>
  <r>
    <x v="5932"/>
    <s v="US-2017-169551"/>
    <d v="2017-07-07T00:00:00"/>
    <n v="2017"/>
    <s v="Juli"/>
    <n v="7"/>
    <x v="2"/>
    <x v="210"/>
    <x v="210"/>
    <x v="0"/>
    <s v="United States"/>
    <s v="Philadelphia"/>
    <s v="Pennsylvania"/>
    <n v="19120"/>
    <x v="3"/>
    <x v="1427"/>
    <x v="1"/>
    <x v="4"/>
    <x v="1415"/>
    <n v="13.392000000000001"/>
    <n v="3"/>
    <n v="0.2"/>
    <n v="1.0044"/>
  </r>
  <r>
    <x v="5933"/>
    <s v="US-2017-169551"/>
    <d v="2017-07-07T00:00:00"/>
    <n v="2017"/>
    <s v="Juli"/>
    <n v="7"/>
    <x v="2"/>
    <x v="210"/>
    <x v="210"/>
    <x v="0"/>
    <s v="United States"/>
    <s v="Philadelphia"/>
    <s v="Pennsylvania"/>
    <n v="19120"/>
    <x v="3"/>
    <x v="1695"/>
    <x v="2"/>
    <x v="11"/>
    <x v="1683"/>
    <n v="16.776000000000003"/>
    <n v="3"/>
    <n v="0.2"/>
    <n v="4.8231000000000002"/>
  </r>
  <r>
    <x v="5934"/>
    <s v="US-2017-169551"/>
    <d v="2017-07-07T00:00:00"/>
    <n v="2017"/>
    <s v="Juli"/>
    <n v="7"/>
    <x v="2"/>
    <x v="210"/>
    <x v="210"/>
    <x v="0"/>
    <s v="United States"/>
    <s v="Philadelphia"/>
    <s v="Pennsylvania"/>
    <n v="19120"/>
    <x v="3"/>
    <x v="764"/>
    <x v="2"/>
    <x v="11"/>
    <x v="763"/>
    <n v="527.91999999999996"/>
    <n v="2"/>
    <n v="0.2"/>
    <n v="85.786999999999949"/>
  </r>
  <r>
    <x v="5935"/>
    <s v="CA-2016-103107"/>
    <d v="2016-07-04T00:00:00"/>
    <n v="2016"/>
    <s v="Juli"/>
    <n v="4"/>
    <x v="3"/>
    <x v="46"/>
    <x v="46"/>
    <x v="2"/>
    <s v="United States"/>
    <s v="Seattle"/>
    <s v="Washington"/>
    <n v="98103"/>
    <x v="1"/>
    <x v="534"/>
    <x v="0"/>
    <x v="5"/>
    <x v="534"/>
    <n v="25.4"/>
    <n v="5"/>
    <n v="0"/>
    <n v="8.6359999999999992"/>
  </r>
  <r>
    <x v="5936"/>
    <s v="CA-2016-103107"/>
    <d v="2016-07-04T00:00:00"/>
    <n v="2016"/>
    <s v="Juli"/>
    <n v="4"/>
    <x v="3"/>
    <x v="46"/>
    <x v="46"/>
    <x v="2"/>
    <s v="United States"/>
    <s v="Seattle"/>
    <s v="Washington"/>
    <n v="98103"/>
    <x v="1"/>
    <x v="1192"/>
    <x v="2"/>
    <x v="7"/>
    <x v="1177"/>
    <n v="177.48000000000002"/>
    <n v="3"/>
    <n v="0.2"/>
    <n v="19.966499999999982"/>
  </r>
  <r>
    <x v="5937"/>
    <s v="CA-2016-103107"/>
    <d v="2016-07-04T00:00:00"/>
    <n v="2016"/>
    <s v="Juli"/>
    <n v="4"/>
    <x v="3"/>
    <x v="46"/>
    <x v="46"/>
    <x v="2"/>
    <s v="United States"/>
    <s v="Seattle"/>
    <s v="Washington"/>
    <n v="98103"/>
    <x v="1"/>
    <x v="993"/>
    <x v="2"/>
    <x v="7"/>
    <x v="985"/>
    <n v="71.975999999999999"/>
    <n v="3"/>
    <n v="0.2"/>
    <n v="8.9969999999999892"/>
  </r>
  <r>
    <x v="5938"/>
    <s v="CA-2017-122077"/>
    <d v="2017-05-19T00:00:00"/>
    <n v="2017"/>
    <s v="Mei"/>
    <n v="19"/>
    <x v="1"/>
    <x v="639"/>
    <x v="639"/>
    <x v="0"/>
    <s v="United States"/>
    <s v="Plano"/>
    <s v="Texas"/>
    <n v="75023"/>
    <x v="2"/>
    <x v="1211"/>
    <x v="2"/>
    <x v="7"/>
    <x v="1196"/>
    <n v="95.992000000000004"/>
    <n v="1"/>
    <n v="0.2"/>
    <n v="9.5991999999999997"/>
  </r>
  <r>
    <x v="5939"/>
    <s v="CA-2017-122077"/>
    <d v="2017-05-19T00:00:00"/>
    <n v="2017"/>
    <s v="Mei"/>
    <n v="19"/>
    <x v="1"/>
    <x v="639"/>
    <x v="639"/>
    <x v="0"/>
    <s v="United States"/>
    <s v="Plano"/>
    <s v="Texas"/>
    <n v="75023"/>
    <x v="2"/>
    <x v="1722"/>
    <x v="1"/>
    <x v="2"/>
    <x v="1709"/>
    <n v="13.216000000000001"/>
    <n v="4"/>
    <n v="0.2"/>
    <n v="4.2951999999999995"/>
  </r>
  <r>
    <x v="5940"/>
    <s v="CA-2017-112431"/>
    <d v="2017-10-12T00:00:00"/>
    <n v="2017"/>
    <s v="Oktober"/>
    <n v="12"/>
    <x v="0"/>
    <x v="355"/>
    <x v="355"/>
    <x v="0"/>
    <s v="United States"/>
    <s v="Los Angeles"/>
    <s v="California"/>
    <n v="90049"/>
    <x v="1"/>
    <x v="477"/>
    <x v="2"/>
    <x v="11"/>
    <x v="478"/>
    <n v="435.84000000000003"/>
    <n v="12"/>
    <n v="0"/>
    <n v="130.75199999999995"/>
  </r>
  <r>
    <x v="5941"/>
    <s v="CA-2017-112431"/>
    <d v="2017-10-12T00:00:00"/>
    <n v="2017"/>
    <s v="Oktober"/>
    <n v="12"/>
    <x v="0"/>
    <x v="355"/>
    <x v="355"/>
    <x v="0"/>
    <s v="United States"/>
    <s v="Los Angeles"/>
    <s v="California"/>
    <n v="90049"/>
    <x v="1"/>
    <x v="134"/>
    <x v="1"/>
    <x v="6"/>
    <x v="135"/>
    <n v="5.88"/>
    <n v="2"/>
    <n v="0"/>
    <n v="1.5876000000000001"/>
  </r>
  <r>
    <x v="5942"/>
    <s v="CA-2016-151092"/>
    <d v="2016-08-06T00:00:00"/>
    <n v="2016"/>
    <s v="Agustus"/>
    <n v="6"/>
    <x v="1"/>
    <x v="364"/>
    <x v="364"/>
    <x v="0"/>
    <s v="United States"/>
    <s v="Los Angeles"/>
    <s v="California"/>
    <n v="90032"/>
    <x v="1"/>
    <x v="194"/>
    <x v="2"/>
    <x v="7"/>
    <x v="195"/>
    <n v="211.16800000000001"/>
    <n v="4"/>
    <n v="0.2"/>
    <n v="18.477200000000011"/>
  </r>
  <r>
    <x v="5943"/>
    <s v="CA-2014-104178"/>
    <d v="2014-08-25T00:00:00"/>
    <n v="2014"/>
    <s v="Agustus"/>
    <n v="25"/>
    <x v="1"/>
    <x v="25"/>
    <x v="25"/>
    <x v="1"/>
    <s v="United States"/>
    <s v="Los Angeles"/>
    <s v="California"/>
    <n v="90036"/>
    <x v="1"/>
    <x v="1448"/>
    <x v="0"/>
    <x v="5"/>
    <x v="1435"/>
    <n v="6.28"/>
    <n v="1"/>
    <n v="0"/>
    <n v="2.6376000000000004"/>
  </r>
  <r>
    <x v="5944"/>
    <s v="CA-2014-104178"/>
    <d v="2014-08-25T00:00:00"/>
    <n v="2014"/>
    <s v="Agustus"/>
    <n v="25"/>
    <x v="1"/>
    <x v="25"/>
    <x v="25"/>
    <x v="1"/>
    <s v="United States"/>
    <s v="Los Angeles"/>
    <s v="California"/>
    <n v="90036"/>
    <x v="1"/>
    <x v="452"/>
    <x v="2"/>
    <x v="11"/>
    <x v="453"/>
    <n v="95.1"/>
    <n v="5"/>
    <n v="0"/>
    <n v="30.431999999999995"/>
  </r>
  <r>
    <x v="5945"/>
    <s v="CA-2014-104178"/>
    <d v="2014-08-25T00:00:00"/>
    <n v="2014"/>
    <s v="Agustus"/>
    <n v="25"/>
    <x v="1"/>
    <x v="25"/>
    <x v="25"/>
    <x v="1"/>
    <s v="United States"/>
    <s v="Los Angeles"/>
    <s v="California"/>
    <n v="90036"/>
    <x v="1"/>
    <x v="1347"/>
    <x v="1"/>
    <x v="10"/>
    <x v="1332"/>
    <n v="25.92"/>
    <n v="4"/>
    <n v="0"/>
    <n v="12.441600000000001"/>
  </r>
  <r>
    <x v="5946"/>
    <s v="CA-2014-104178"/>
    <d v="2014-08-25T00:00:00"/>
    <n v="2014"/>
    <s v="Agustus"/>
    <n v="25"/>
    <x v="1"/>
    <x v="25"/>
    <x v="25"/>
    <x v="1"/>
    <s v="United States"/>
    <s v="Los Angeles"/>
    <s v="California"/>
    <n v="90036"/>
    <x v="1"/>
    <x v="762"/>
    <x v="1"/>
    <x v="4"/>
    <x v="761"/>
    <n v="48.84"/>
    <n v="4"/>
    <n v="0"/>
    <n v="13.186800000000005"/>
  </r>
  <r>
    <x v="5947"/>
    <s v="CA-2015-115924"/>
    <d v="2015-09-14T00:00:00"/>
    <n v="2015"/>
    <s v="September"/>
    <n v="14"/>
    <x v="0"/>
    <x v="534"/>
    <x v="534"/>
    <x v="2"/>
    <s v="United States"/>
    <s v="Des Moines"/>
    <s v="Iowa"/>
    <n v="50315"/>
    <x v="2"/>
    <x v="1499"/>
    <x v="1"/>
    <x v="8"/>
    <x v="1487"/>
    <n v="25.9"/>
    <n v="5"/>
    <n v="0"/>
    <n v="12.690999999999999"/>
  </r>
  <r>
    <x v="5948"/>
    <s v="CA-2017-161046"/>
    <d v="2017-03-05T00:00:00"/>
    <n v="2017"/>
    <s v="Maret"/>
    <n v="5"/>
    <x v="3"/>
    <x v="118"/>
    <x v="118"/>
    <x v="1"/>
    <s v="United States"/>
    <s v="Southaven"/>
    <s v="Mississippi"/>
    <n v="38671"/>
    <x v="0"/>
    <x v="761"/>
    <x v="1"/>
    <x v="12"/>
    <x v="760"/>
    <n v="42.68"/>
    <n v="4"/>
    <n v="0"/>
    <n v="19.6328"/>
  </r>
  <r>
    <x v="5949"/>
    <s v="CA-2017-161046"/>
    <d v="2017-03-05T00:00:00"/>
    <n v="2017"/>
    <s v="Maret"/>
    <n v="5"/>
    <x v="3"/>
    <x v="118"/>
    <x v="118"/>
    <x v="1"/>
    <s v="United States"/>
    <s v="Southaven"/>
    <s v="Mississippi"/>
    <n v="38671"/>
    <x v="0"/>
    <x v="409"/>
    <x v="2"/>
    <x v="11"/>
    <x v="409"/>
    <n v="299.96999999999997"/>
    <n v="3"/>
    <n v="0"/>
    <n v="125.98740000000001"/>
  </r>
  <r>
    <x v="5950"/>
    <s v="CA-2017-161046"/>
    <d v="2017-03-05T00:00:00"/>
    <n v="2017"/>
    <s v="Maret"/>
    <n v="5"/>
    <x v="3"/>
    <x v="118"/>
    <x v="118"/>
    <x v="1"/>
    <s v="United States"/>
    <s v="Southaven"/>
    <s v="Mississippi"/>
    <n v="38671"/>
    <x v="0"/>
    <x v="164"/>
    <x v="1"/>
    <x v="9"/>
    <x v="165"/>
    <n v="262.24"/>
    <n v="2"/>
    <n v="0"/>
    <n v="78.671999999999997"/>
  </r>
  <r>
    <x v="5951"/>
    <s v="CA-2017-161046"/>
    <d v="2017-03-05T00:00:00"/>
    <n v="2017"/>
    <s v="Maret"/>
    <n v="5"/>
    <x v="3"/>
    <x v="118"/>
    <x v="118"/>
    <x v="1"/>
    <s v="United States"/>
    <s v="Southaven"/>
    <s v="Mississippi"/>
    <n v="38671"/>
    <x v="0"/>
    <x v="920"/>
    <x v="1"/>
    <x v="8"/>
    <x v="1758"/>
    <n v="234.36"/>
    <n v="6"/>
    <n v="0"/>
    <n v="112.49279999999999"/>
  </r>
  <r>
    <x v="5952"/>
    <s v="US-2017-141698"/>
    <d v="2017-04-15T00:00:00"/>
    <n v="2017"/>
    <s v="April"/>
    <n v="15"/>
    <x v="1"/>
    <x v="174"/>
    <x v="174"/>
    <x v="2"/>
    <s v="United States"/>
    <s v="Houston"/>
    <s v="Texas"/>
    <n v="77041"/>
    <x v="2"/>
    <x v="1769"/>
    <x v="1"/>
    <x v="10"/>
    <x v="1759"/>
    <n v="20.736000000000004"/>
    <n v="4"/>
    <n v="0.2"/>
    <n v="7.2576000000000001"/>
  </r>
  <r>
    <x v="5953"/>
    <s v="US-2014-105151"/>
    <d v="2014-03-30T00:00:00"/>
    <n v="2014"/>
    <s v="Maret"/>
    <n v="30"/>
    <x v="2"/>
    <x v="737"/>
    <x v="737"/>
    <x v="1"/>
    <s v="United States"/>
    <s v="New York City"/>
    <s v="New York"/>
    <n v="10009"/>
    <x v="3"/>
    <x v="1706"/>
    <x v="1"/>
    <x v="6"/>
    <x v="1695"/>
    <n v="10.5"/>
    <n v="5"/>
    <n v="0"/>
    <n v="2.9400000000000004"/>
  </r>
  <r>
    <x v="5954"/>
    <s v="CA-2014-155796"/>
    <d v="2014-11-11T00:00:00"/>
    <n v="2014"/>
    <s v="November"/>
    <n v="11"/>
    <x v="0"/>
    <x v="747"/>
    <x v="747"/>
    <x v="1"/>
    <s v="United States"/>
    <s v="Reading"/>
    <s v="Pennsylvania"/>
    <n v="19601"/>
    <x v="3"/>
    <x v="1442"/>
    <x v="0"/>
    <x v="5"/>
    <x v="1430"/>
    <n v="23.968000000000004"/>
    <n v="2"/>
    <n v="0.2"/>
    <n v="7.7896000000000001"/>
  </r>
  <r>
    <x v="5955"/>
    <s v="CA-2014-155796"/>
    <d v="2014-11-11T00:00:00"/>
    <n v="2014"/>
    <s v="November"/>
    <n v="11"/>
    <x v="0"/>
    <x v="747"/>
    <x v="747"/>
    <x v="1"/>
    <s v="United States"/>
    <s v="Reading"/>
    <s v="Pennsylvania"/>
    <n v="19601"/>
    <x v="3"/>
    <x v="37"/>
    <x v="0"/>
    <x v="0"/>
    <x v="37"/>
    <n v="521.96"/>
    <n v="4"/>
    <n v="0.5"/>
    <n v="-250.54079999999999"/>
  </r>
  <r>
    <x v="5956"/>
    <s v="CA-2016-127138"/>
    <d v="2016-03-12T00:00:00"/>
    <n v="2016"/>
    <s v="Maret"/>
    <n v="12"/>
    <x v="0"/>
    <x v="158"/>
    <x v="158"/>
    <x v="1"/>
    <s v="United States"/>
    <s v="San Francisco"/>
    <s v="California"/>
    <n v="94109"/>
    <x v="1"/>
    <x v="273"/>
    <x v="1"/>
    <x v="4"/>
    <x v="273"/>
    <n v="676.55"/>
    <n v="5"/>
    <n v="0"/>
    <n v="6.7655000000000598"/>
  </r>
  <r>
    <x v="5957"/>
    <s v="CA-2016-127138"/>
    <d v="2016-03-12T00:00:00"/>
    <n v="2016"/>
    <s v="Maret"/>
    <n v="12"/>
    <x v="0"/>
    <x v="158"/>
    <x v="158"/>
    <x v="1"/>
    <s v="United States"/>
    <s v="San Francisco"/>
    <s v="California"/>
    <n v="94109"/>
    <x v="1"/>
    <x v="1271"/>
    <x v="1"/>
    <x v="9"/>
    <x v="1256"/>
    <n v="154.9"/>
    <n v="5"/>
    <n v="0"/>
    <n v="40.274000000000001"/>
  </r>
  <r>
    <x v="5958"/>
    <s v="CA-2016-127138"/>
    <d v="2016-03-12T00:00:00"/>
    <n v="2016"/>
    <s v="Maret"/>
    <n v="12"/>
    <x v="0"/>
    <x v="158"/>
    <x v="158"/>
    <x v="1"/>
    <s v="United States"/>
    <s v="San Francisco"/>
    <s v="California"/>
    <n v="94109"/>
    <x v="1"/>
    <x v="661"/>
    <x v="1"/>
    <x v="12"/>
    <x v="661"/>
    <n v="30.56"/>
    <n v="4"/>
    <n v="0"/>
    <n v="14.974399999999999"/>
  </r>
  <r>
    <x v="5959"/>
    <s v="CA-2016-127138"/>
    <d v="2016-03-12T00:00:00"/>
    <n v="2016"/>
    <s v="Maret"/>
    <n v="12"/>
    <x v="0"/>
    <x v="158"/>
    <x v="158"/>
    <x v="1"/>
    <s v="United States"/>
    <s v="San Francisco"/>
    <s v="California"/>
    <n v="94109"/>
    <x v="1"/>
    <x v="623"/>
    <x v="0"/>
    <x v="1"/>
    <x v="623"/>
    <n v="770.35200000000009"/>
    <n v="3"/>
    <n v="0.2"/>
    <n v="77.035199999999975"/>
  </r>
  <r>
    <x v="5960"/>
    <s v="CA-2017-150602"/>
    <d v="2017-02-09T00:00:00"/>
    <n v="2017"/>
    <s v="Februari"/>
    <n v="9"/>
    <x v="0"/>
    <x v="504"/>
    <x v="504"/>
    <x v="1"/>
    <s v="United States"/>
    <s v="Los Angeles"/>
    <s v="California"/>
    <n v="90045"/>
    <x v="1"/>
    <x v="1226"/>
    <x v="0"/>
    <x v="5"/>
    <x v="1210"/>
    <n v="21.12"/>
    <n v="4"/>
    <n v="0"/>
    <n v="6.5471999999999984"/>
  </r>
  <r>
    <x v="5961"/>
    <s v="CA-2014-140732"/>
    <d v="2014-11-11T00:00:00"/>
    <n v="2014"/>
    <s v="November"/>
    <n v="11"/>
    <x v="0"/>
    <x v="15"/>
    <x v="15"/>
    <x v="2"/>
    <s v="United States"/>
    <s v="Los Angeles"/>
    <s v="California"/>
    <n v="90004"/>
    <x v="1"/>
    <x v="516"/>
    <x v="2"/>
    <x v="7"/>
    <x v="516"/>
    <n v="575.928"/>
    <n v="9"/>
    <n v="0.2"/>
    <n v="57.592799999999983"/>
  </r>
  <r>
    <x v="5962"/>
    <s v="CA-2014-140732"/>
    <d v="2014-11-11T00:00:00"/>
    <n v="2014"/>
    <s v="November"/>
    <n v="11"/>
    <x v="0"/>
    <x v="15"/>
    <x v="15"/>
    <x v="2"/>
    <s v="United States"/>
    <s v="Los Angeles"/>
    <s v="California"/>
    <n v="90004"/>
    <x v="1"/>
    <x v="1034"/>
    <x v="1"/>
    <x v="9"/>
    <x v="1025"/>
    <n v="7.78"/>
    <n v="2"/>
    <n v="0"/>
    <n v="2.0228000000000002"/>
  </r>
  <r>
    <x v="5963"/>
    <s v="CA-2014-140732"/>
    <d v="2014-11-11T00:00:00"/>
    <n v="2014"/>
    <s v="November"/>
    <n v="11"/>
    <x v="0"/>
    <x v="15"/>
    <x v="15"/>
    <x v="2"/>
    <s v="United States"/>
    <s v="Los Angeles"/>
    <s v="California"/>
    <n v="90004"/>
    <x v="1"/>
    <x v="759"/>
    <x v="1"/>
    <x v="10"/>
    <x v="757"/>
    <n v="123.92"/>
    <n v="4"/>
    <n v="0"/>
    <n v="55.763999999999996"/>
  </r>
  <r>
    <x v="5964"/>
    <s v="CA-2017-119011"/>
    <d v="2017-08-20T00:00:00"/>
    <n v="2017"/>
    <s v="Agustus"/>
    <n v="20"/>
    <x v="1"/>
    <x v="756"/>
    <x v="756"/>
    <x v="1"/>
    <s v="United States"/>
    <s v="San Francisco"/>
    <s v="California"/>
    <n v="94109"/>
    <x v="1"/>
    <x v="1322"/>
    <x v="1"/>
    <x v="14"/>
    <x v="1308"/>
    <n v="17.22"/>
    <n v="3"/>
    <n v="0"/>
    <n v="5.1659999999999986"/>
  </r>
  <r>
    <x v="5965"/>
    <s v="CA-2017-119011"/>
    <d v="2017-08-20T00:00:00"/>
    <n v="2017"/>
    <s v="Agustus"/>
    <n v="20"/>
    <x v="1"/>
    <x v="756"/>
    <x v="756"/>
    <x v="1"/>
    <s v="United States"/>
    <s v="San Francisco"/>
    <s v="California"/>
    <n v="94109"/>
    <x v="1"/>
    <x v="117"/>
    <x v="1"/>
    <x v="4"/>
    <x v="117"/>
    <n v="226.56"/>
    <n v="6"/>
    <n v="0"/>
    <n v="63.436800000000005"/>
  </r>
  <r>
    <x v="5966"/>
    <s v="CA-2017-119011"/>
    <d v="2017-08-20T00:00:00"/>
    <n v="2017"/>
    <s v="Agustus"/>
    <n v="20"/>
    <x v="1"/>
    <x v="756"/>
    <x v="756"/>
    <x v="1"/>
    <s v="United States"/>
    <s v="San Francisco"/>
    <s v="California"/>
    <n v="94109"/>
    <x v="1"/>
    <x v="1517"/>
    <x v="2"/>
    <x v="7"/>
    <x v="1504"/>
    <n v="107.88"/>
    <n v="3"/>
    <n v="0.2"/>
    <n v="10.787999999999997"/>
  </r>
  <r>
    <x v="5967"/>
    <s v="CA-2016-166912"/>
    <d v="2016-01-15T00:00:00"/>
    <n v="2016"/>
    <s v="Januari"/>
    <n v="15"/>
    <x v="2"/>
    <x v="336"/>
    <x v="336"/>
    <x v="2"/>
    <s v="United States"/>
    <s v="New York City"/>
    <s v="New York"/>
    <n v="10009"/>
    <x v="3"/>
    <x v="1522"/>
    <x v="1"/>
    <x v="10"/>
    <x v="1509"/>
    <n v="81.98"/>
    <n v="2"/>
    <n v="0"/>
    <n v="40.170200000000001"/>
  </r>
  <r>
    <x v="5968"/>
    <s v="CA-2014-141726"/>
    <d v="2014-07-20T00:00:00"/>
    <n v="2014"/>
    <s v="Juli"/>
    <n v="20"/>
    <x v="2"/>
    <x v="230"/>
    <x v="230"/>
    <x v="0"/>
    <s v="United States"/>
    <s v="San Diego"/>
    <s v="California"/>
    <n v="92105"/>
    <x v="1"/>
    <x v="976"/>
    <x v="1"/>
    <x v="10"/>
    <x v="970"/>
    <n v="104.85"/>
    <n v="1"/>
    <n v="0"/>
    <n v="50.327999999999996"/>
  </r>
  <r>
    <x v="5969"/>
    <s v="CA-2014-141726"/>
    <d v="2014-07-20T00:00:00"/>
    <n v="2014"/>
    <s v="Juli"/>
    <n v="20"/>
    <x v="2"/>
    <x v="230"/>
    <x v="230"/>
    <x v="0"/>
    <s v="United States"/>
    <s v="San Diego"/>
    <s v="California"/>
    <n v="92105"/>
    <x v="1"/>
    <x v="304"/>
    <x v="1"/>
    <x v="8"/>
    <x v="304"/>
    <n v="8.7040000000000006"/>
    <n v="2"/>
    <n v="0.2"/>
    <n v="3.1551999999999998"/>
  </r>
  <r>
    <x v="5970"/>
    <s v="CA-2014-141726"/>
    <d v="2014-07-20T00:00:00"/>
    <n v="2014"/>
    <s v="Juli"/>
    <n v="20"/>
    <x v="2"/>
    <x v="230"/>
    <x v="230"/>
    <x v="0"/>
    <s v="United States"/>
    <s v="San Diego"/>
    <s v="California"/>
    <n v="92105"/>
    <x v="1"/>
    <x v="388"/>
    <x v="1"/>
    <x v="10"/>
    <x v="389"/>
    <n v="19.920000000000002"/>
    <n v="4"/>
    <n v="0"/>
    <n v="9.7608000000000015"/>
  </r>
  <r>
    <x v="5971"/>
    <s v="CA-2014-141726"/>
    <d v="2014-07-20T00:00:00"/>
    <n v="2014"/>
    <s v="Juli"/>
    <n v="20"/>
    <x v="2"/>
    <x v="230"/>
    <x v="230"/>
    <x v="0"/>
    <s v="United States"/>
    <s v="San Diego"/>
    <s v="California"/>
    <n v="92105"/>
    <x v="1"/>
    <x v="613"/>
    <x v="0"/>
    <x v="5"/>
    <x v="613"/>
    <n v="43.019999999999996"/>
    <n v="3"/>
    <n v="0"/>
    <n v="15.4872"/>
  </r>
  <r>
    <x v="5972"/>
    <s v="CA-2017-115105"/>
    <d v="2017-02-06T00:00:00"/>
    <n v="2017"/>
    <s v="Februari"/>
    <n v="6"/>
    <x v="1"/>
    <x v="420"/>
    <x v="420"/>
    <x v="0"/>
    <s v="United States"/>
    <s v="New York City"/>
    <s v="New York"/>
    <n v="10024"/>
    <x v="3"/>
    <x v="789"/>
    <x v="0"/>
    <x v="0"/>
    <x v="787"/>
    <n v="240.78400000000002"/>
    <n v="1"/>
    <n v="0.2"/>
    <n v="30.097999999999978"/>
  </r>
  <r>
    <x v="5973"/>
    <s v="CA-2015-143980"/>
    <d v="2015-12-25T00:00:00"/>
    <n v="2015"/>
    <s v="Desember"/>
    <n v="25"/>
    <x v="1"/>
    <x v="82"/>
    <x v="82"/>
    <x v="2"/>
    <s v="United States"/>
    <s v="New York City"/>
    <s v="New York"/>
    <n v="10011"/>
    <x v="3"/>
    <x v="1470"/>
    <x v="1"/>
    <x v="9"/>
    <x v="1457"/>
    <n v="414.96"/>
    <n v="2"/>
    <n v="0"/>
    <n v="124.48799999999994"/>
  </r>
  <r>
    <x v="5974"/>
    <s v="CA-2016-135636"/>
    <d v="2016-10-08T00:00:00"/>
    <n v="2016"/>
    <s v="Oktober"/>
    <n v="8"/>
    <x v="1"/>
    <x v="140"/>
    <x v="140"/>
    <x v="0"/>
    <s v="United States"/>
    <s v="Charlotte"/>
    <s v="North Carolina"/>
    <n v="28205"/>
    <x v="0"/>
    <x v="887"/>
    <x v="1"/>
    <x v="4"/>
    <x v="880"/>
    <n v="387.72"/>
    <n v="5"/>
    <n v="0.2"/>
    <n v="-67.851000000000028"/>
  </r>
  <r>
    <x v="5975"/>
    <s v="CA-2017-102155"/>
    <d v="2017-07-13T00:00:00"/>
    <n v="2017"/>
    <s v="Juli"/>
    <n v="13"/>
    <x v="1"/>
    <x v="645"/>
    <x v="645"/>
    <x v="1"/>
    <s v="United States"/>
    <s v="Overland Park"/>
    <s v="Kansas"/>
    <n v="66212"/>
    <x v="2"/>
    <x v="734"/>
    <x v="1"/>
    <x v="4"/>
    <x v="733"/>
    <n v="360.38"/>
    <n v="2"/>
    <n v="0"/>
    <n v="93.698800000000006"/>
  </r>
  <r>
    <x v="5976"/>
    <s v="CA-2017-102155"/>
    <d v="2017-07-13T00:00:00"/>
    <n v="2017"/>
    <s v="Juli"/>
    <n v="13"/>
    <x v="1"/>
    <x v="645"/>
    <x v="645"/>
    <x v="1"/>
    <s v="United States"/>
    <s v="Overland Park"/>
    <s v="Kansas"/>
    <n v="66212"/>
    <x v="2"/>
    <x v="987"/>
    <x v="1"/>
    <x v="10"/>
    <x v="980"/>
    <n v="13.56"/>
    <n v="2"/>
    <n v="0"/>
    <n v="6.2375999999999996"/>
  </r>
  <r>
    <x v="5977"/>
    <s v="CA-2017-116953"/>
    <d v="2017-04-24T00:00:00"/>
    <n v="2017"/>
    <s v="April"/>
    <n v="24"/>
    <x v="2"/>
    <x v="603"/>
    <x v="603"/>
    <x v="0"/>
    <s v="United States"/>
    <s v="Mesa"/>
    <s v="Arizona"/>
    <n v="85204"/>
    <x v="1"/>
    <x v="302"/>
    <x v="2"/>
    <x v="7"/>
    <x v="302"/>
    <n v="552"/>
    <n v="10"/>
    <n v="0.2"/>
    <n v="34.5"/>
  </r>
  <r>
    <x v="5978"/>
    <s v="CA-2014-117765"/>
    <d v="2014-09-07T00:00:00"/>
    <n v="2014"/>
    <s v="September"/>
    <n v="7"/>
    <x v="1"/>
    <x v="46"/>
    <x v="46"/>
    <x v="2"/>
    <s v="United States"/>
    <s v="Tulsa"/>
    <s v="Oklahoma"/>
    <n v="74133"/>
    <x v="2"/>
    <x v="977"/>
    <x v="0"/>
    <x v="3"/>
    <x v="832"/>
    <n v="429.90000000000003"/>
    <n v="5"/>
    <n v="0"/>
    <n v="111.77400000000003"/>
  </r>
  <r>
    <x v="5979"/>
    <s v="CA-2014-117765"/>
    <d v="2014-09-07T00:00:00"/>
    <n v="2014"/>
    <s v="September"/>
    <n v="7"/>
    <x v="1"/>
    <x v="46"/>
    <x v="46"/>
    <x v="2"/>
    <s v="United States"/>
    <s v="Tulsa"/>
    <s v="Oklahoma"/>
    <n v="74133"/>
    <x v="2"/>
    <x v="27"/>
    <x v="1"/>
    <x v="8"/>
    <x v="27"/>
    <n v="32.06"/>
    <n v="2"/>
    <n v="0"/>
    <n v="15.3888"/>
  </r>
  <r>
    <x v="5980"/>
    <s v="CA-2014-117765"/>
    <d v="2014-09-07T00:00:00"/>
    <n v="2014"/>
    <s v="September"/>
    <n v="7"/>
    <x v="1"/>
    <x v="46"/>
    <x v="46"/>
    <x v="2"/>
    <s v="United States"/>
    <s v="Tulsa"/>
    <s v="Oklahoma"/>
    <n v="74133"/>
    <x v="2"/>
    <x v="167"/>
    <x v="0"/>
    <x v="1"/>
    <x v="168"/>
    <n v="161.96"/>
    <n v="2"/>
    <n v="0"/>
    <n v="45.348800000000011"/>
  </r>
  <r>
    <x v="5981"/>
    <s v="CA-2014-117765"/>
    <d v="2014-09-07T00:00:00"/>
    <n v="2014"/>
    <s v="September"/>
    <n v="7"/>
    <x v="1"/>
    <x v="46"/>
    <x v="46"/>
    <x v="2"/>
    <s v="United States"/>
    <s v="Tulsa"/>
    <s v="Oklahoma"/>
    <n v="74133"/>
    <x v="2"/>
    <x v="337"/>
    <x v="1"/>
    <x v="4"/>
    <x v="337"/>
    <n v="19.86"/>
    <n v="2"/>
    <n v="0"/>
    <n v="5.7593999999999976"/>
  </r>
  <r>
    <x v="5982"/>
    <s v="CA-2016-114895"/>
    <d v="2016-11-21T00:00:00"/>
    <n v="2016"/>
    <s v="November"/>
    <n v="21"/>
    <x v="1"/>
    <x v="160"/>
    <x v="160"/>
    <x v="0"/>
    <s v="United States"/>
    <s v="New York City"/>
    <s v="New York"/>
    <n v="10035"/>
    <x v="3"/>
    <x v="1641"/>
    <x v="1"/>
    <x v="10"/>
    <x v="1631"/>
    <n v="12.96"/>
    <n v="2"/>
    <n v="0"/>
    <n v="6.3504000000000005"/>
  </r>
  <r>
    <x v="5983"/>
    <s v="CA-2017-112984"/>
    <d v="2017-09-16T00:00:00"/>
    <n v="2017"/>
    <s v="September"/>
    <n v="16"/>
    <x v="0"/>
    <x v="699"/>
    <x v="699"/>
    <x v="0"/>
    <s v="United States"/>
    <s v="Philadelphia"/>
    <s v="Pennsylvania"/>
    <n v="19143"/>
    <x v="3"/>
    <x v="630"/>
    <x v="1"/>
    <x v="10"/>
    <x v="630"/>
    <n v="20.544000000000004"/>
    <n v="6"/>
    <n v="0.2"/>
    <n v="6.4199999999999964"/>
  </r>
  <r>
    <x v="5984"/>
    <s v="CA-2016-163776"/>
    <d v="2016-07-19T00:00:00"/>
    <n v="2016"/>
    <s v="Juli"/>
    <n v="19"/>
    <x v="1"/>
    <x v="559"/>
    <x v="559"/>
    <x v="0"/>
    <s v="United States"/>
    <s v="Hattiesburg"/>
    <s v="Mississippi"/>
    <n v="39401"/>
    <x v="0"/>
    <x v="1435"/>
    <x v="0"/>
    <x v="5"/>
    <x v="1423"/>
    <n v="185.57999999999998"/>
    <n v="6"/>
    <n v="0"/>
    <n v="76.087800000000001"/>
  </r>
  <r>
    <x v="5985"/>
    <s v="CA-2016-163776"/>
    <d v="2016-07-19T00:00:00"/>
    <n v="2016"/>
    <s v="Juli"/>
    <n v="19"/>
    <x v="1"/>
    <x v="559"/>
    <x v="559"/>
    <x v="0"/>
    <s v="United States"/>
    <s v="Hattiesburg"/>
    <s v="Mississippi"/>
    <n v="39401"/>
    <x v="0"/>
    <x v="1561"/>
    <x v="1"/>
    <x v="8"/>
    <x v="1551"/>
    <n v="77.56"/>
    <n v="2"/>
    <n v="0"/>
    <n v="35.677599999999998"/>
  </r>
  <r>
    <x v="5986"/>
    <s v="CA-2016-163776"/>
    <d v="2016-07-19T00:00:00"/>
    <n v="2016"/>
    <s v="Juli"/>
    <n v="19"/>
    <x v="1"/>
    <x v="559"/>
    <x v="559"/>
    <x v="0"/>
    <s v="United States"/>
    <s v="Hattiesburg"/>
    <s v="Mississippi"/>
    <n v="39401"/>
    <x v="0"/>
    <x v="210"/>
    <x v="1"/>
    <x v="4"/>
    <x v="211"/>
    <n v="87.92"/>
    <n v="4"/>
    <n v="0"/>
    <n v="0.87919999999999732"/>
  </r>
  <r>
    <x v="5987"/>
    <s v="CA-2016-163776"/>
    <d v="2016-07-19T00:00:00"/>
    <n v="2016"/>
    <s v="Juli"/>
    <n v="19"/>
    <x v="1"/>
    <x v="559"/>
    <x v="559"/>
    <x v="0"/>
    <s v="United States"/>
    <s v="Hattiesburg"/>
    <s v="Mississippi"/>
    <n v="39401"/>
    <x v="0"/>
    <x v="1522"/>
    <x v="1"/>
    <x v="10"/>
    <x v="1509"/>
    <n v="245.94"/>
    <n v="6"/>
    <n v="0"/>
    <n v="120.51060000000001"/>
  </r>
  <r>
    <x v="5988"/>
    <s v="CA-2016-163776"/>
    <d v="2016-07-19T00:00:00"/>
    <n v="2016"/>
    <s v="Juli"/>
    <n v="19"/>
    <x v="1"/>
    <x v="559"/>
    <x v="559"/>
    <x v="0"/>
    <s v="United States"/>
    <s v="Hattiesburg"/>
    <s v="Mississippi"/>
    <n v="39401"/>
    <x v="0"/>
    <x v="480"/>
    <x v="1"/>
    <x v="8"/>
    <x v="481"/>
    <n v="8.6"/>
    <n v="1"/>
    <n v="0"/>
    <n v="4.0419999999999998"/>
  </r>
  <r>
    <x v="5989"/>
    <s v="CA-2016-163776"/>
    <d v="2016-07-19T00:00:00"/>
    <n v="2016"/>
    <s v="Juli"/>
    <n v="19"/>
    <x v="1"/>
    <x v="559"/>
    <x v="559"/>
    <x v="0"/>
    <s v="United States"/>
    <s v="Hattiesburg"/>
    <s v="Mississippi"/>
    <n v="39401"/>
    <x v="0"/>
    <x v="1659"/>
    <x v="0"/>
    <x v="0"/>
    <x v="1647"/>
    <n v="504.90000000000003"/>
    <n v="5"/>
    <n v="0"/>
    <n v="126.22500000000002"/>
  </r>
  <r>
    <x v="5990"/>
    <s v="US-2017-163300"/>
    <d v="2017-09-15T00:00:00"/>
    <n v="2017"/>
    <s v="September"/>
    <n v="15"/>
    <x v="1"/>
    <x v="301"/>
    <x v="301"/>
    <x v="0"/>
    <s v="United States"/>
    <s v="Los Angeles"/>
    <s v="California"/>
    <n v="90049"/>
    <x v="1"/>
    <x v="1178"/>
    <x v="1"/>
    <x v="8"/>
    <x v="1164"/>
    <n v="2357.4880000000003"/>
    <n v="7"/>
    <n v="0.2"/>
    <n v="884.05799999999999"/>
  </r>
  <r>
    <x v="5991"/>
    <s v="US-2017-163300"/>
    <d v="2017-09-15T00:00:00"/>
    <n v="2017"/>
    <s v="September"/>
    <n v="15"/>
    <x v="1"/>
    <x v="301"/>
    <x v="301"/>
    <x v="0"/>
    <s v="United States"/>
    <s v="Los Angeles"/>
    <s v="California"/>
    <n v="90049"/>
    <x v="1"/>
    <x v="194"/>
    <x v="2"/>
    <x v="7"/>
    <x v="195"/>
    <n v="369.54399999999998"/>
    <n v="7"/>
    <n v="0.2"/>
    <n v="32.335100000000025"/>
  </r>
  <r>
    <x v="5992"/>
    <s v="US-2017-163300"/>
    <d v="2017-09-15T00:00:00"/>
    <n v="2017"/>
    <s v="September"/>
    <n v="15"/>
    <x v="1"/>
    <x v="301"/>
    <x v="301"/>
    <x v="0"/>
    <s v="United States"/>
    <s v="Los Angeles"/>
    <s v="California"/>
    <n v="90049"/>
    <x v="1"/>
    <x v="389"/>
    <x v="0"/>
    <x v="1"/>
    <x v="390"/>
    <n v="184.75200000000001"/>
    <n v="3"/>
    <n v="0.2"/>
    <n v="-20.784600000000012"/>
  </r>
  <r>
    <x v="5993"/>
    <s v="CA-2016-162187"/>
    <d v="2016-12-11T00:00:00"/>
    <n v="2016"/>
    <s v="Desember"/>
    <n v="11"/>
    <x v="3"/>
    <x v="374"/>
    <x v="374"/>
    <x v="1"/>
    <s v="United States"/>
    <s v="Columbus"/>
    <s v="Ohio"/>
    <n v="43229"/>
    <x v="3"/>
    <x v="720"/>
    <x v="1"/>
    <x v="4"/>
    <x v="719"/>
    <n v="64.959999999999994"/>
    <n v="5"/>
    <n v="0.2"/>
    <n v="-4.0599999999999987"/>
  </r>
  <r>
    <x v="5994"/>
    <s v="CA-2016-162187"/>
    <d v="2016-12-11T00:00:00"/>
    <n v="2016"/>
    <s v="Desember"/>
    <n v="11"/>
    <x v="3"/>
    <x v="374"/>
    <x v="374"/>
    <x v="1"/>
    <s v="United States"/>
    <s v="Columbus"/>
    <s v="Ohio"/>
    <n v="43229"/>
    <x v="3"/>
    <x v="1566"/>
    <x v="1"/>
    <x v="14"/>
    <x v="1557"/>
    <n v="13.52"/>
    <n v="2"/>
    <n v="0.2"/>
    <n v="1.6899999999999986"/>
  </r>
  <r>
    <x v="5995"/>
    <s v="CA-2016-162187"/>
    <d v="2016-12-11T00:00:00"/>
    <n v="2016"/>
    <s v="Desember"/>
    <n v="11"/>
    <x v="3"/>
    <x v="374"/>
    <x v="374"/>
    <x v="1"/>
    <s v="United States"/>
    <s v="Columbus"/>
    <s v="Ohio"/>
    <n v="43229"/>
    <x v="3"/>
    <x v="1585"/>
    <x v="0"/>
    <x v="1"/>
    <x v="1576"/>
    <n v="458.42999999999995"/>
    <n v="5"/>
    <n v="0.3"/>
    <n v="-137.52900000000002"/>
  </r>
  <r>
    <x v="5996"/>
    <s v="CA-2016-162187"/>
    <d v="2016-12-11T00:00:00"/>
    <n v="2016"/>
    <s v="Desember"/>
    <n v="11"/>
    <x v="3"/>
    <x v="374"/>
    <x v="374"/>
    <x v="1"/>
    <s v="United States"/>
    <s v="Columbus"/>
    <s v="Ohio"/>
    <n v="43229"/>
    <x v="3"/>
    <x v="643"/>
    <x v="1"/>
    <x v="9"/>
    <x v="850"/>
    <n v="387.13600000000002"/>
    <n v="4"/>
    <n v="0.2"/>
    <n v="24.196000000000012"/>
  </r>
  <r>
    <x v="5997"/>
    <s v="CA-2016-162187"/>
    <d v="2016-12-11T00:00:00"/>
    <n v="2016"/>
    <s v="Desember"/>
    <n v="11"/>
    <x v="3"/>
    <x v="374"/>
    <x v="374"/>
    <x v="1"/>
    <s v="United States"/>
    <s v="Columbus"/>
    <s v="Ohio"/>
    <n v="43229"/>
    <x v="3"/>
    <x v="962"/>
    <x v="0"/>
    <x v="3"/>
    <x v="955"/>
    <n v="328.59000000000003"/>
    <n v="3"/>
    <n v="0.4"/>
    <n v="-147.8655"/>
  </r>
  <r>
    <x v="5998"/>
    <s v="US-2014-112991"/>
    <d v="2014-12-10T00:00:00"/>
    <n v="2014"/>
    <s v="Desember"/>
    <n v="10"/>
    <x v="1"/>
    <x v="64"/>
    <x v="64"/>
    <x v="1"/>
    <s v="United States"/>
    <s v="Caldwell"/>
    <s v="Idaho"/>
    <n v="83605"/>
    <x v="1"/>
    <x v="901"/>
    <x v="0"/>
    <x v="1"/>
    <x v="893"/>
    <n v="338.35199999999998"/>
    <n v="3"/>
    <n v="0.2"/>
    <n v="4.2293999999999699"/>
  </r>
  <r>
    <x v="5999"/>
    <s v="US-2014-112991"/>
    <d v="2014-12-10T00:00:00"/>
    <n v="2014"/>
    <s v="Desember"/>
    <n v="10"/>
    <x v="1"/>
    <x v="64"/>
    <x v="64"/>
    <x v="1"/>
    <s v="United States"/>
    <s v="Caldwell"/>
    <s v="Idaho"/>
    <n v="83605"/>
    <x v="1"/>
    <x v="712"/>
    <x v="1"/>
    <x v="10"/>
    <x v="711"/>
    <n v="25.92"/>
    <n v="4"/>
    <n v="0"/>
    <n v="12.441600000000001"/>
  </r>
  <r>
    <x v="6000"/>
    <s v="US-2014-112991"/>
    <d v="2014-12-10T00:00:00"/>
    <n v="2014"/>
    <s v="Desember"/>
    <n v="10"/>
    <x v="1"/>
    <x v="64"/>
    <x v="64"/>
    <x v="1"/>
    <s v="United States"/>
    <s v="Caldwell"/>
    <s v="Idaho"/>
    <n v="83605"/>
    <x v="1"/>
    <x v="393"/>
    <x v="1"/>
    <x v="10"/>
    <x v="394"/>
    <n v="91.36"/>
    <n v="4"/>
    <n v="0"/>
    <n v="42.025599999999997"/>
  </r>
  <r>
    <x v="6001"/>
    <s v="CA-2014-124079"/>
    <d v="2014-12-13T00:00:00"/>
    <n v="2014"/>
    <s v="Desember"/>
    <n v="13"/>
    <x v="1"/>
    <x v="575"/>
    <x v="575"/>
    <x v="1"/>
    <s v="United States"/>
    <s v="Phoenix"/>
    <s v="Arizona"/>
    <n v="85023"/>
    <x v="1"/>
    <x v="1142"/>
    <x v="0"/>
    <x v="5"/>
    <x v="1130"/>
    <n v="87.960000000000008"/>
    <n v="3"/>
    <n v="0.2"/>
    <n v="7.6965000000000039"/>
  </r>
  <r>
    <x v="6002"/>
    <s v="CA-2014-124079"/>
    <d v="2014-12-13T00:00:00"/>
    <n v="2014"/>
    <s v="Desember"/>
    <n v="13"/>
    <x v="1"/>
    <x v="575"/>
    <x v="575"/>
    <x v="1"/>
    <s v="United States"/>
    <s v="Phoenix"/>
    <s v="Arizona"/>
    <n v="85023"/>
    <x v="1"/>
    <x v="530"/>
    <x v="1"/>
    <x v="8"/>
    <x v="530"/>
    <n v="5.2140000000000004"/>
    <n v="2"/>
    <n v="0.7"/>
    <n v="-4.1711999999999989"/>
  </r>
  <r>
    <x v="6003"/>
    <s v="US-2017-146878"/>
    <d v="2017-09-21T00:00:00"/>
    <n v="2017"/>
    <s v="September"/>
    <n v="21"/>
    <x v="1"/>
    <x v="297"/>
    <x v="297"/>
    <x v="0"/>
    <s v="United States"/>
    <s v="Miami"/>
    <s v="Florida"/>
    <n v="33142"/>
    <x v="0"/>
    <x v="102"/>
    <x v="1"/>
    <x v="8"/>
    <x v="102"/>
    <n v="12.294"/>
    <n v="1"/>
    <n v="0.7"/>
    <n v="-8.6057999999999986"/>
  </r>
  <r>
    <x v="6004"/>
    <s v="CA-2017-107244"/>
    <d v="2017-09-07T00:00:00"/>
    <n v="2017"/>
    <s v="September"/>
    <n v="7"/>
    <x v="1"/>
    <x v="369"/>
    <x v="369"/>
    <x v="0"/>
    <s v="United States"/>
    <s v="Los Angeles"/>
    <s v="California"/>
    <n v="90004"/>
    <x v="1"/>
    <x v="627"/>
    <x v="0"/>
    <x v="5"/>
    <x v="627"/>
    <n v="19.760000000000002"/>
    <n v="4"/>
    <n v="0"/>
    <n v="8.2992000000000008"/>
  </r>
  <r>
    <x v="6005"/>
    <s v="CA-2015-100657"/>
    <d v="2015-11-02T00:00:00"/>
    <n v="2015"/>
    <s v="November"/>
    <n v="2"/>
    <x v="1"/>
    <x v="573"/>
    <x v="573"/>
    <x v="0"/>
    <s v="United States"/>
    <s v="Troy"/>
    <s v="New York"/>
    <n v="12180"/>
    <x v="3"/>
    <x v="1534"/>
    <x v="0"/>
    <x v="1"/>
    <x v="1522"/>
    <n v="109.764"/>
    <n v="2"/>
    <n v="0.1"/>
    <n v="8.5371999999999968"/>
  </r>
  <r>
    <x v="6006"/>
    <s v="CA-2017-129581"/>
    <d v="2017-12-11T00:00:00"/>
    <n v="2017"/>
    <s v="Desember"/>
    <n v="11"/>
    <x v="1"/>
    <x v="471"/>
    <x v="471"/>
    <x v="1"/>
    <s v="United States"/>
    <s v="New Bedford"/>
    <s v="Massachusetts"/>
    <n v="2740"/>
    <x v="3"/>
    <x v="1300"/>
    <x v="2"/>
    <x v="7"/>
    <x v="1285"/>
    <n v="128.85000000000002"/>
    <n v="3"/>
    <n v="0"/>
    <n v="3.8654999999999973"/>
  </r>
  <r>
    <x v="6007"/>
    <s v="CA-2017-129028"/>
    <d v="2017-04-01T00:00:00"/>
    <n v="2017"/>
    <s v="April"/>
    <n v="1"/>
    <x v="2"/>
    <x v="334"/>
    <x v="334"/>
    <x v="1"/>
    <s v="United States"/>
    <s v="Florence"/>
    <s v="South Carolina"/>
    <n v="29501"/>
    <x v="0"/>
    <x v="101"/>
    <x v="0"/>
    <x v="5"/>
    <x v="101"/>
    <n v="127.94999999999999"/>
    <n v="3"/>
    <n v="0"/>
    <n v="21.751499999999986"/>
  </r>
  <r>
    <x v="6008"/>
    <s v="CA-2015-135580"/>
    <d v="2015-12-30T00:00:00"/>
    <n v="2015"/>
    <s v="Desember"/>
    <n v="30"/>
    <x v="1"/>
    <x v="52"/>
    <x v="52"/>
    <x v="0"/>
    <s v="United States"/>
    <s v="Los Angeles"/>
    <s v="California"/>
    <n v="90049"/>
    <x v="1"/>
    <x v="1138"/>
    <x v="1"/>
    <x v="10"/>
    <x v="1126"/>
    <n v="68.52"/>
    <n v="3"/>
    <n v="0"/>
    <n v="31.519199999999998"/>
  </r>
  <r>
    <x v="6009"/>
    <s v="CA-2015-135580"/>
    <d v="2015-12-30T00:00:00"/>
    <n v="2015"/>
    <s v="Desember"/>
    <n v="30"/>
    <x v="1"/>
    <x v="52"/>
    <x v="52"/>
    <x v="0"/>
    <s v="United States"/>
    <s v="Los Angeles"/>
    <s v="California"/>
    <n v="90049"/>
    <x v="1"/>
    <x v="352"/>
    <x v="1"/>
    <x v="4"/>
    <x v="352"/>
    <n v="74.94"/>
    <n v="3"/>
    <n v="0"/>
    <n v="14.238599999999995"/>
  </r>
  <r>
    <x v="6010"/>
    <s v="CA-2015-135580"/>
    <d v="2015-12-30T00:00:00"/>
    <n v="2015"/>
    <s v="Desember"/>
    <n v="30"/>
    <x v="1"/>
    <x v="52"/>
    <x v="52"/>
    <x v="0"/>
    <s v="United States"/>
    <s v="Los Angeles"/>
    <s v="California"/>
    <n v="90049"/>
    <x v="1"/>
    <x v="668"/>
    <x v="2"/>
    <x v="15"/>
    <x v="668"/>
    <n v="2548.5600000000004"/>
    <n v="6"/>
    <n v="0.2"/>
    <n v="286.71299999999962"/>
  </r>
  <r>
    <x v="6011"/>
    <s v="CA-2015-135580"/>
    <d v="2015-12-30T00:00:00"/>
    <n v="2015"/>
    <s v="Desember"/>
    <n v="30"/>
    <x v="1"/>
    <x v="52"/>
    <x v="52"/>
    <x v="0"/>
    <s v="United States"/>
    <s v="Los Angeles"/>
    <s v="California"/>
    <n v="90049"/>
    <x v="1"/>
    <x v="231"/>
    <x v="1"/>
    <x v="12"/>
    <x v="232"/>
    <n v="271.44"/>
    <n v="3"/>
    <n v="0"/>
    <n v="122.148"/>
  </r>
  <r>
    <x v="6012"/>
    <s v="CA-2015-135580"/>
    <d v="2015-12-30T00:00:00"/>
    <n v="2015"/>
    <s v="Desember"/>
    <n v="30"/>
    <x v="1"/>
    <x v="52"/>
    <x v="52"/>
    <x v="0"/>
    <s v="United States"/>
    <s v="Los Angeles"/>
    <s v="California"/>
    <n v="90049"/>
    <x v="1"/>
    <x v="1191"/>
    <x v="2"/>
    <x v="7"/>
    <x v="1176"/>
    <n v="287.88"/>
    <n v="3"/>
    <n v="0.2"/>
    <n v="35.984999999999999"/>
  </r>
  <r>
    <x v="6013"/>
    <s v="CA-2016-159016"/>
    <d v="2016-03-10T00:00:00"/>
    <n v="2016"/>
    <s v="Maret"/>
    <n v="10"/>
    <x v="2"/>
    <x v="580"/>
    <x v="580"/>
    <x v="2"/>
    <s v="United States"/>
    <s v="Los Angeles"/>
    <s v="California"/>
    <n v="90008"/>
    <x v="1"/>
    <x v="1102"/>
    <x v="1"/>
    <x v="10"/>
    <x v="1091"/>
    <n v="14.9"/>
    <n v="5"/>
    <n v="0"/>
    <n v="7.1519999999999992"/>
  </r>
  <r>
    <x v="6014"/>
    <s v="CA-2016-159016"/>
    <d v="2016-03-10T00:00:00"/>
    <n v="2016"/>
    <s v="Maret"/>
    <n v="10"/>
    <x v="2"/>
    <x v="580"/>
    <x v="580"/>
    <x v="2"/>
    <s v="United States"/>
    <s v="Los Angeles"/>
    <s v="California"/>
    <n v="90008"/>
    <x v="1"/>
    <x v="1148"/>
    <x v="2"/>
    <x v="7"/>
    <x v="1136"/>
    <n v="4158.9120000000003"/>
    <n v="8"/>
    <n v="0.2"/>
    <n v="363.90480000000025"/>
  </r>
  <r>
    <x v="6015"/>
    <s v="CA-2014-102652"/>
    <d v="2014-04-06T00:00:00"/>
    <n v="2014"/>
    <s v="April"/>
    <n v="6"/>
    <x v="1"/>
    <x v="672"/>
    <x v="672"/>
    <x v="1"/>
    <s v="United States"/>
    <s v="Los Angeles"/>
    <s v="California"/>
    <n v="90049"/>
    <x v="1"/>
    <x v="1762"/>
    <x v="0"/>
    <x v="5"/>
    <x v="1751"/>
    <n v="91.96"/>
    <n v="2"/>
    <n v="0"/>
    <n v="15.633199999999988"/>
  </r>
  <r>
    <x v="6016"/>
    <s v="CA-2014-102652"/>
    <d v="2014-04-06T00:00:00"/>
    <n v="2014"/>
    <s v="April"/>
    <n v="6"/>
    <x v="1"/>
    <x v="672"/>
    <x v="672"/>
    <x v="1"/>
    <s v="United States"/>
    <s v="Los Angeles"/>
    <s v="California"/>
    <n v="90049"/>
    <x v="1"/>
    <x v="283"/>
    <x v="0"/>
    <x v="5"/>
    <x v="283"/>
    <n v="33.11"/>
    <n v="7"/>
    <n v="0"/>
    <n v="12.912900000000004"/>
  </r>
  <r>
    <x v="6017"/>
    <s v="CA-2014-102652"/>
    <d v="2014-04-06T00:00:00"/>
    <n v="2014"/>
    <s v="April"/>
    <n v="6"/>
    <x v="1"/>
    <x v="672"/>
    <x v="672"/>
    <x v="1"/>
    <s v="United States"/>
    <s v="Los Angeles"/>
    <s v="California"/>
    <n v="90049"/>
    <x v="1"/>
    <x v="1165"/>
    <x v="1"/>
    <x v="10"/>
    <x v="1152"/>
    <n v="19.440000000000001"/>
    <n v="3"/>
    <n v="0"/>
    <n v="9.3312000000000008"/>
  </r>
  <r>
    <x v="6018"/>
    <s v="CA-2014-102652"/>
    <d v="2014-04-06T00:00:00"/>
    <n v="2014"/>
    <s v="April"/>
    <n v="6"/>
    <x v="1"/>
    <x v="672"/>
    <x v="672"/>
    <x v="1"/>
    <s v="United States"/>
    <s v="Los Angeles"/>
    <s v="California"/>
    <n v="90049"/>
    <x v="1"/>
    <x v="1486"/>
    <x v="1"/>
    <x v="10"/>
    <x v="1473"/>
    <n v="55.48"/>
    <n v="1"/>
    <n v="0"/>
    <n v="26.630399999999998"/>
  </r>
  <r>
    <x v="6019"/>
    <s v="CA-2014-152422"/>
    <d v="2014-10-05T00:00:00"/>
    <n v="2014"/>
    <s v="Oktober"/>
    <n v="5"/>
    <x v="0"/>
    <x v="631"/>
    <x v="631"/>
    <x v="0"/>
    <s v="United States"/>
    <s v="Columbus"/>
    <s v="Ohio"/>
    <n v="43229"/>
    <x v="3"/>
    <x v="9"/>
    <x v="1"/>
    <x v="9"/>
    <x v="9"/>
    <n v="91.92"/>
    <n v="5"/>
    <n v="0.2"/>
    <n v="11.489999999999991"/>
  </r>
  <r>
    <x v="6020"/>
    <s v="US-2016-156692"/>
    <d v="2016-08-13T00:00:00"/>
    <n v="2016"/>
    <s v="Agustus"/>
    <n v="13"/>
    <x v="3"/>
    <x v="643"/>
    <x v="643"/>
    <x v="0"/>
    <s v="United States"/>
    <s v="Kenner"/>
    <s v="Louisiana"/>
    <n v="70065"/>
    <x v="0"/>
    <x v="1295"/>
    <x v="1"/>
    <x v="9"/>
    <x v="360"/>
    <n v="17.34"/>
    <n v="2"/>
    <n v="0"/>
    <n v="4.6818000000000008"/>
  </r>
  <r>
    <x v="6021"/>
    <s v="US-2016-156692"/>
    <d v="2016-08-13T00:00:00"/>
    <n v="2016"/>
    <s v="Agustus"/>
    <n v="13"/>
    <x v="3"/>
    <x v="643"/>
    <x v="643"/>
    <x v="0"/>
    <s v="United States"/>
    <s v="Kenner"/>
    <s v="Louisiana"/>
    <n v="70065"/>
    <x v="0"/>
    <x v="357"/>
    <x v="2"/>
    <x v="11"/>
    <x v="357"/>
    <n v="71.98"/>
    <n v="2"/>
    <n v="0"/>
    <n v="15.1158"/>
  </r>
  <r>
    <x v="6022"/>
    <s v="CA-2014-130869"/>
    <d v="2014-11-17T00:00:00"/>
    <n v="2014"/>
    <s v="November"/>
    <n v="17"/>
    <x v="1"/>
    <x v="90"/>
    <x v="90"/>
    <x v="0"/>
    <s v="United States"/>
    <s v="Cedar Hill"/>
    <s v="Texas"/>
    <n v="75104"/>
    <x v="2"/>
    <x v="111"/>
    <x v="1"/>
    <x v="12"/>
    <x v="111"/>
    <n v="7.080000000000001"/>
    <n v="3"/>
    <n v="0.2"/>
    <n v="2.4779999999999989"/>
  </r>
  <r>
    <x v="6023"/>
    <s v="US-2017-128832"/>
    <d v="2017-04-24T00:00:00"/>
    <n v="2017"/>
    <s v="April"/>
    <n v="24"/>
    <x v="2"/>
    <x v="322"/>
    <x v="322"/>
    <x v="1"/>
    <s v="United States"/>
    <s v="Providence"/>
    <s v="Rhode Island"/>
    <n v="2908"/>
    <x v="3"/>
    <x v="1067"/>
    <x v="2"/>
    <x v="11"/>
    <x v="1056"/>
    <n v="69.98"/>
    <n v="2"/>
    <n v="0"/>
    <n v="4.8986000000000018"/>
  </r>
  <r>
    <x v="6024"/>
    <s v="CA-2017-139717"/>
    <d v="2017-08-24T00:00:00"/>
    <n v="2017"/>
    <s v="Agustus"/>
    <n v="24"/>
    <x v="0"/>
    <x v="661"/>
    <x v="661"/>
    <x v="0"/>
    <s v="United States"/>
    <s v="Lancaster"/>
    <s v="Ohio"/>
    <n v="43130"/>
    <x v="3"/>
    <x v="1725"/>
    <x v="1"/>
    <x v="9"/>
    <x v="1712"/>
    <n v="646.27200000000005"/>
    <n v="8"/>
    <n v="0.2"/>
    <n v="64.627199999999988"/>
  </r>
  <r>
    <x v="6025"/>
    <s v="CA-2017-139717"/>
    <d v="2017-08-24T00:00:00"/>
    <n v="2017"/>
    <s v="Agustus"/>
    <n v="24"/>
    <x v="0"/>
    <x v="661"/>
    <x v="661"/>
    <x v="0"/>
    <s v="United States"/>
    <s v="Lancaster"/>
    <s v="Ohio"/>
    <n v="43130"/>
    <x v="3"/>
    <x v="727"/>
    <x v="1"/>
    <x v="10"/>
    <x v="1552"/>
    <n v="10.368000000000002"/>
    <n v="2"/>
    <n v="0.2"/>
    <n v="3.7584"/>
  </r>
  <r>
    <x v="6026"/>
    <s v="CA-2017-136007"/>
    <d v="2017-02-23T00:00:00"/>
    <n v="2017"/>
    <s v="Februari"/>
    <n v="23"/>
    <x v="1"/>
    <x v="556"/>
    <x v="556"/>
    <x v="1"/>
    <s v="United States"/>
    <s v="Seattle"/>
    <s v="Washington"/>
    <n v="98115"/>
    <x v="1"/>
    <x v="1471"/>
    <x v="1"/>
    <x v="13"/>
    <x v="1458"/>
    <n v="8.4"/>
    <n v="5"/>
    <n v="0"/>
    <n v="0.33599999999999963"/>
  </r>
  <r>
    <x v="6027"/>
    <s v="CA-2017-136007"/>
    <d v="2017-02-23T00:00:00"/>
    <n v="2017"/>
    <s v="Februari"/>
    <n v="23"/>
    <x v="1"/>
    <x v="556"/>
    <x v="556"/>
    <x v="1"/>
    <s v="United States"/>
    <s v="Seattle"/>
    <s v="Washington"/>
    <n v="98115"/>
    <x v="1"/>
    <x v="831"/>
    <x v="2"/>
    <x v="7"/>
    <x v="826"/>
    <n v="71.959999999999994"/>
    <n v="5"/>
    <n v="0.2"/>
    <n v="25.185999999999996"/>
  </r>
  <r>
    <x v="6028"/>
    <s v="CA-2016-157364"/>
    <d v="2016-11-19T00:00:00"/>
    <n v="2016"/>
    <s v="November"/>
    <n v="19"/>
    <x v="2"/>
    <x v="299"/>
    <x v="299"/>
    <x v="0"/>
    <s v="United States"/>
    <s v="Jacksonville"/>
    <s v="North Carolina"/>
    <n v="28540"/>
    <x v="0"/>
    <x v="684"/>
    <x v="1"/>
    <x v="6"/>
    <x v="684"/>
    <n v="18.48"/>
    <n v="2"/>
    <n v="0.2"/>
    <n v="6.0059999999999993"/>
  </r>
  <r>
    <x v="6029"/>
    <s v="US-2016-112970"/>
    <d v="2016-11-14T00:00:00"/>
    <n v="2016"/>
    <s v="November"/>
    <n v="14"/>
    <x v="2"/>
    <x v="621"/>
    <x v="621"/>
    <x v="0"/>
    <s v="United States"/>
    <s v="Los Angeles"/>
    <s v="California"/>
    <n v="90049"/>
    <x v="1"/>
    <x v="950"/>
    <x v="1"/>
    <x v="6"/>
    <x v="943"/>
    <n v="9.84"/>
    <n v="3"/>
    <n v="0"/>
    <n v="2.8535999999999988"/>
  </r>
  <r>
    <x v="6030"/>
    <s v="US-2017-152492"/>
    <d v="2017-07-06T00:00:00"/>
    <n v="2017"/>
    <s v="Juli"/>
    <n v="6"/>
    <x v="3"/>
    <x v="738"/>
    <x v="738"/>
    <x v="0"/>
    <s v="United States"/>
    <s v="Miami"/>
    <s v="Florida"/>
    <n v="33142"/>
    <x v="0"/>
    <x v="1180"/>
    <x v="0"/>
    <x v="1"/>
    <x v="1166"/>
    <n v="239.24"/>
    <n v="1"/>
    <n v="0.2"/>
    <n v="23.924000000000007"/>
  </r>
  <r>
    <x v="6031"/>
    <s v="CA-2016-101168"/>
    <d v="2016-12-25T00:00:00"/>
    <n v="2016"/>
    <s v="Desember"/>
    <n v="25"/>
    <x v="1"/>
    <x v="164"/>
    <x v="164"/>
    <x v="1"/>
    <s v="United States"/>
    <s v="Nashua"/>
    <s v="New Hampshire"/>
    <n v="3060"/>
    <x v="3"/>
    <x v="1226"/>
    <x v="0"/>
    <x v="5"/>
    <x v="1210"/>
    <n v="21.12"/>
    <n v="4"/>
    <n v="0"/>
    <n v="6.5471999999999984"/>
  </r>
  <r>
    <x v="6032"/>
    <s v="CA-2017-104010"/>
    <d v="2017-04-23T00:00:00"/>
    <n v="2017"/>
    <s v="April"/>
    <n v="23"/>
    <x v="2"/>
    <x v="143"/>
    <x v="143"/>
    <x v="0"/>
    <s v="United States"/>
    <s v="New York City"/>
    <s v="New York"/>
    <n v="10011"/>
    <x v="3"/>
    <x v="133"/>
    <x v="1"/>
    <x v="14"/>
    <x v="134"/>
    <n v="54.900000000000006"/>
    <n v="5"/>
    <n v="0"/>
    <n v="15.372000000000003"/>
  </r>
  <r>
    <x v="6033"/>
    <s v="CA-2015-130253"/>
    <d v="2015-12-14T00:00:00"/>
    <n v="2015"/>
    <s v="Desember"/>
    <n v="14"/>
    <x v="1"/>
    <x v="452"/>
    <x v="452"/>
    <x v="2"/>
    <s v="United States"/>
    <s v="Los Angeles"/>
    <s v="California"/>
    <n v="90036"/>
    <x v="1"/>
    <x v="1524"/>
    <x v="0"/>
    <x v="5"/>
    <x v="1511"/>
    <n v="15.24"/>
    <n v="3"/>
    <n v="0"/>
    <n v="5.1815999999999995"/>
  </r>
  <r>
    <x v="6034"/>
    <s v="US-2015-155369"/>
    <d v="2015-04-19T00:00:00"/>
    <n v="2015"/>
    <s v="April"/>
    <n v="19"/>
    <x v="1"/>
    <x v="310"/>
    <x v="310"/>
    <x v="0"/>
    <s v="United States"/>
    <s v="Carrollton"/>
    <s v="Texas"/>
    <n v="75007"/>
    <x v="2"/>
    <x v="414"/>
    <x v="1"/>
    <x v="9"/>
    <x v="414"/>
    <n v="19.567999999999998"/>
    <n v="2"/>
    <n v="0.8"/>
    <n v="-52.833600000000004"/>
  </r>
  <r>
    <x v="6035"/>
    <s v="US-2015-155369"/>
    <d v="2015-04-19T00:00:00"/>
    <n v="2015"/>
    <s v="April"/>
    <n v="19"/>
    <x v="1"/>
    <x v="310"/>
    <x v="310"/>
    <x v="0"/>
    <s v="United States"/>
    <s v="Carrollton"/>
    <s v="Texas"/>
    <n v="75007"/>
    <x v="2"/>
    <x v="760"/>
    <x v="1"/>
    <x v="8"/>
    <x v="758"/>
    <n v="310.39199999999994"/>
    <n v="4"/>
    <n v="0.8"/>
    <n v="-512.14680000000021"/>
  </r>
  <r>
    <x v="6036"/>
    <s v="CA-2016-131205"/>
    <d v="2016-09-04T00:00:00"/>
    <n v="2016"/>
    <s v="September"/>
    <n v="4"/>
    <x v="1"/>
    <x v="731"/>
    <x v="731"/>
    <x v="0"/>
    <s v="United States"/>
    <s v="Georgetown"/>
    <s v="Kentucky"/>
    <n v="40324"/>
    <x v="0"/>
    <x v="378"/>
    <x v="0"/>
    <x v="5"/>
    <x v="379"/>
    <n v="42.599999999999994"/>
    <n v="3"/>
    <n v="0"/>
    <n v="16.614000000000001"/>
  </r>
  <r>
    <x v="6037"/>
    <s v="CA-2016-131205"/>
    <d v="2016-09-04T00:00:00"/>
    <n v="2016"/>
    <s v="September"/>
    <n v="4"/>
    <x v="1"/>
    <x v="731"/>
    <x v="731"/>
    <x v="0"/>
    <s v="United States"/>
    <s v="Georgetown"/>
    <s v="Kentucky"/>
    <n v="40324"/>
    <x v="0"/>
    <x v="412"/>
    <x v="1"/>
    <x v="8"/>
    <x v="412"/>
    <n v="113.94"/>
    <n v="6"/>
    <n v="0"/>
    <n v="54.691199999999995"/>
  </r>
  <r>
    <x v="6038"/>
    <s v="CA-2016-131205"/>
    <d v="2016-09-04T00:00:00"/>
    <n v="2016"/>
    <s v="September"/>
    <n v="4"/>
    <x v="1"/>
    <x v="731"/>
    <x v="731"/>
    <x v="0"/>
    <s v="United States"/>
    <s v="Georgetown"/>
    <s v="Kentucky"/>
    <n v="40324"/>
    <x v="0"/>
    <x v="571"/>
    <x v="1"/>
    <x v="4"/>
    <x v="571"/>
    <n v="129.91999999999999"/>
    <n v="4"/>
    <n v="0"/>
    <n v="5.1967999999999961"/>
  </r>
  <r>
    <x v="6039"/>
    <s v="CA-2016-131205"/>
    <d v="2016-09-04T00:00:00"/>
    <n v="2016"/>
    <s v="September"/>
    <n v="4"/>
    <x v="1"/>
    <x v="731"/>
    <x v="731"/>
    <x v="0"/>
    <s v="United States"/>
    <s v="Georgetown"/>
    <s v="Kentucky"/>
    <n v="40324"/>
    <x v="0"/>
    <x v="1273"/>
    <x v="1"/>
    <x v="6"/>
    <x v="1258"/>
    <n v="5.28"/>
    <n v="3"/>
    <n v="0"/>
    <n v="2.5343999999999998"/>
  </r>
  <r>
    <x v="6040"/>
    <s v="CA-2017-122364"/>
    <d v="2017-09-24T00:00:00"/>
    <n v="2017"/>
    <s v="September"/>
    <n v="24"/>
    <x v="1"/>
    <x v="135"/>
    <x v="135"/>
    <x v="1"/>
    <s v="United States"/>
    <s v="Los Angeles"/>
    <s v="California"/>
    <n v="90008"/>
    <x v="1"/>
    <x v="1118"/>
    <x v="2"/>
    <x v="7"/>
    <x v="1106"/>
    <n v="859.2"/>
    <n v="3"/>
    <n v="0.2"/>
    <n v="75.180000000000064"/>
  </r>
  <r>
    <x v="6041"/>
    <s v="CA-2017-122364"/>
    <d v="2017-09-24T00:00:00"/>
    <n v="2017"/>
    <s v="September"/>
    <n v="24"/>
    <x v="1"/>
    <x v="135"/>
    <x v="135"/>
    <x v="1"/>
    <s v="United States"/>
    <s v="Los Angeles"/>
    <s v="California"/>
    <n v="90008"/>
    <x v="1"/>
    <x v="1770"/>
    <x v="2"/>
    <x v="15"/>
    <x v="1760"/>
    <n v="506.28"/>
    <n v="3"/>
    <n v="0.2"/>
    <n v="177.19799999999998"/>
  </r>
  <r>
    <x v="6042"/>
    <s v="CA-2016-117912"/>
    <d v="2016-02-04T00:00:00"/>
    <n v="2016"/>
    <s v="Februari"/>
    <n v="4"/>
    <x v="1"/>
    <x v="14"/>
    <x v="14"/>
    <x v="0"/>
    <s v="United States"/>
    <s v="Sierra Vista"/>
    <s v="Arizona"/>
    <n v="85635"/>
    <x v="1"/>
    <x v="1104"/>
    <x v="0"/>
    <x v="5"/>
    <x v="1093"/>
    <n v="14.368000000000002"/>
    <n v="2"/>
    <n v="0.2"/>
    <n v="3.9512"/>
  </r>
  <r>
    <x v="6043"/>
    <s v="CA-2017-145702"/>
    <d v="2017-05-19T00:00:00"/>
    <n v="2017"/>
    <s v="Mei"/>
    <n v="19"/>
    <x v="0"/>
    <x v="340"/>
    <x v="340"/>
    <x v="1"/>
    <s v="United States"/>
    <s v="Knoxville"/>
    <s v="Tennessee"/>
    <n v="37918"/>
    <x v="0"/>
    <x v="541"/>
    <x v="0"/>
    <x v="1"/>
    <x v="541"/>
    <n v="314.35199999999998"/>
    <n v="3"/>
    <n v="0.2"/>
    <n v="-35.36460000000001"/>
  </r>
  <r>
    <x v="6044"/>
    <s v="CA-2017-145702"/>
    <d v="2017-05-19T00:00:00"/>
    <n v="2017"/>
    <s v="Mei"/>
    <n v="19"/>
    <x v="0"/>
    <x v="340"/>
    <x v="340"/>
    <x v="1"/>
    <s v="United States"/>
    <s v="Knoxville"/>
    <s v="Tennessee"/>
    <n v="37918"/>
    <x v="0"/>
    <x v="1050"/>
    <x v="1"/>
    <x v="10"/>
    <x v="1039"/>
    <n v="27.888000000000002"/>
    <n v="7"/>
    <n v="0.2"/>
    <n v="10.109400000000001"/>
  </r>
  <r>
    <x v="6045"/>
    <s v="CA-2015-113215"/>
    <d v="2015-09-03T00:00:00"/>
    <n v="2015"/>
    <s v="September"/>
    <n v="3"/>
    <x v="1"/>
    <x v="434"/>
    <x v="434"/>
    <x v="1"/>
    <s v="United States"/>
    <s v="Tucson"/>
    <s v="Arizona"/>
    <n v="85705"/>
    <x v="1"/>
    <x v="1071"/>
    <x v="0"/>
    <x v="5"/>
    <x v="1060"/>
    <n v="238.15200000000004"/>
    <n v="3"/>
    <n v="0.2"/>
    <n v="89.306999999999988"/>
  </r>
  <r>
    <x v="6046"/>
    <s v="CA-2016-154662"/>
    <d v="2016-06-09T00:00:00"/>
    <n v="2016"/>
    <s v="Juni"/>
    <n v="9"/>
    <x v="1"/>
    <x v="682"/>
    <x v="682"/>
    <x v="2"/>
    <s v="United States"/>
    <s v="Minneapolis"/>
    <s v="Minnesota"/>
    <n v="55407"/>
    <x v="2"/>
    <x v="1744"/>
    <x v="0"/>
    <x v="3"/>
    <x v="1733"/>
    <n v="692.93999999999994"/>
    <n v="3"/>
    <n v="0"/>
    <n v="173.23500000000001"/>
  </r>
  <r>
    <x v="6047"/>
    <s v="CA-2015-105571"/>
    <d v="2015-11-07T00:00:00"/>
    <n v="2015"/>
    <s v="November"/>
    <n v="7"/>
    <x v="1"/>
    <x v="291"/>
    <x v="291"/>
    <x v="1"/>
    <s v="United States"/>
    <s v="Miami"/>
    <s v="Florida"/>
    <n v="33142"/>
    <x v="0"/>
    <x v="570"/>
    <x v="1"/>
    <x v="8"/>
    <x v="570"/>
    <n v="16.146000000000004"/>
    <n v="9"/>
    <n v="0.7"/>
    <n v="-12.916800000000002"/>
  </r>
  <r>
    <x v="6048"/>
    <s v="CA-2015-105571"/>
    <d v="2015-11-07T00:00:00"/>
    <n v="2015"/>
    <s v="November"/>
    <n v="7"/>
    <x v="1"/>
    <x v="291"/>
    <x v="291"/>
    <x v="1"/>
    <s v="United States"/>
    <s v="Miami"/>
    <s v="Florida"/>
    <n v="33142"/>
    <x v="0"/>
    <x v="1176"/>
    <x v="1"/>
    <x v="8"/>
    <x v="1162"/>
    <n v="1345.4850000000001"/>
    <n v="5"/>
    <n v="0.7"/>
    <n v="-1031.5385000000001"/>
  </r>
  <r>
    <x v="6049"/>
    <s v="CA-2016-152765"/>
    <d v="2016-06-15T00:00:00"/>
    <n v="2016"/>
    <s v="Juni"/>
    <n v="15"/>
    <x v="2"/>
    <x v="201"/>
    <x v="201"/>
    <x v="0"/>
    <s v="United States"/>
    <s v="Houston"/>
    <s v="Texas"/>
    <n v="77036"/>
    <x v="2"/>
    <x v="1693"/>
    <x v="1"/>
    <x v="10"/>
    <x v="1681"/>
    <n v="173.48800000000003"/>
    <n v="7"/>
    <n v="0.2"/>
    <n v="54.214999999999982"/>
  </r>
  <r>
    <x v="6050"/>
    <s v="CA-2015-153878"/>
    <d v="2015-04-25T00:00:00"/>
    <n v="2015"/>
    <s v="April"/>
    <n v="25"/>
    <x v="1"/>
    <x v="772"/>
    <x v="772"/>
    <x v="0"/>
    <s v="United States"/>
    <s v="Milwaukee"/>
    <s v="Wisconsin"/>
    <n v="53209"/>
    <x v="2"/>
    <x v="332"/>
    <x v="1"/>
    <x v="6"/>
    <x v="332"/>
    <n v="57.75"/>
    <n v="5"/>
    <n v="0"/>
    <n v="16.170000000000002"/>
  </r>
  <r>
    <x v="6051"/>
    <s v="CA-2015-153878"/>
    <d v="2015-04-25T00:00:00"/>
    <n v="2015"/>
    <s v="April"/>
    <n v="25"/>
    <x v="1"/>
    <x v="772"/>
    <x v="772"/>
    <x v="0"/>
    <s v="United States"/>
    <s v="Milwaukee"/>
    <s v="Wisconsin"/>
    <n v="53209"/>
    <x v="2"/>
    <x v="1309"/>
    <x v="1"/>
    <x v="9"/>
    <x v="1294"/>
    <n v="272.39999999999998"/>
    <n v="5"/>
    <n v="0"/>
    <n v="76.27200000000002"/>
  </r>
  <r>
    <x v="6052"/>
    <s v="CA-2016-124016"/>
    <d v="2016-09-23T00:00:00"/>
    <n v="2016"/>
    <s v="September"/>
    <n v="23"/>
    <x v="0"/>
    <x v="185"/>
    <x v="185"/>
    <x v="2"/>
    <s v="United States"/>
    <s v="Lancaster"/>
    <s v="Ohio"/>
    <n v="43130"/>
    <x v="3"/>
    <x v="1025"/>
    <x v="1"/>
    <x v="10"/>
    <x v="1016"/>
    <n v="11.952000000000002"/>
    <n v="3"/>
    <n v="0.2"/>
    <n v="4.0338000000000003"/>
  </r>
  <r>
    <x v="6053"/>
    <s v="CA-2016-124016"/>
    <d v="2016-09-23T00:00:00"/>
    <n v="2016"/>
    <s v="September"/>
    <n v="23"/>
    <x v="0"/>
    <x v="185"/>
    <x v="185"/>
    <x v="2"/>
    <s v="United States"/>
    <s v="Lancaster"/>
    <s v="Ohio"/>
    <n v="43130"/>
    <x v="3"/>
    <x v="1457"/>
    <x v="0"/>
    <x v="5"/>
    <x v="1443"/>
    <n v="28"/>
    <n v="4"/>
    <n v="0.2"/>
    <n v="7.7000000000000028"/>
  </r>
  <r>
    <x v="6054"/>
    <s v="CA-2016-124016"/>
    <d v="2016-09-23T00:00:00"/>
    <n v="2016"/>
    <s v="September"/>
    <n v="23"/>
    <x v="0"/>
    <x v="185"/>
    <x v="185"/>
    <x v="2"/>
    <s v="United States"/>
    <s v="Lancaster"/>
    <s v="Ohio"/>
    <n v="43130"/>
    <x v="3"/>
    <x v="699"/>
    <x v="1"/>
    <x v="8"/>
    <x v="699"/>
    <n v="12.201000000000001"/>
    <n v="7"/>
    <n v="0.7"/>
    <n v="-9.7607999999999961"/>
  </r>
  <r>
    <x v="6055"/>
    <s v="CA-2016-113551"/>
    <d v="2016-08-18T00:00:00"/>
    <n v="2016"/>
    <s v="Agustus"/>
    <n v="18"/>
    <x v="2"/>
    <x v="173"/>
    <x v="173"/>
    <x v="0"/>
    <s v="United States"/>
    <s v="Edinburg"/>
    <s v="Texas"/>
    <n v="78539"/>
    <x v="2"/>
    <x v="1339"/>
    <x v="1"/>
    <x v="8"/>
    <x v="1324"/>
    <n v="2.0679999999999996"/>
    <n v="1"/>
    <n v="0.8"/>
    <n v="-3.4122000000000003"/>
  </r>
  <r>
    <x v="6056"/>
    <s v="CA-2016-113551"/>
    <d v="2016-08-18T00:00:00"/>
    <n v="2016"/>
    <s v="Agustus"/>
    <n v="18"/>
    <x v="2"/>
    <x v="173"/>
    <x v="173"/>
    <x v="0"/>
    <s v="United States"/>
    <s v="Edinburg"/>
    <s v="Texas"/>
    <n v="78539"/>
    <x v="2"/>
    <x v="1402"/>
    <x v="1"/>
    <x v="10"/>
    <x v="1389"/>
    <n v="83.84"/>
    <n v="8"/>
    <n v="0.2"/>
    <n v="30.391999999999996"/>
  </r>
  <r>
    <x v="6057"/>
    <s v="CA-2014-107524"/>
    <d v="2014-03-02T00:00:00"/>
    <n v="2014"/>
    <s v="Maret"/>
    <n v="2"/>
    <x v="1"/>
    <x v="607"/>
    <x v="607"/>
    <x v="2"/>
    <s v="United States"/>
    <s v="New York City"/>
    <s v="New York"/>
    <n v="10009"/>
    <x v="3"/>
    <x v="152"/>
    <x v="1"/>
    <x v="12"/>
    <x v="153"/>
    <n v="11.36"/>
    <n v="2"/>
    <n v="0"/>
    <n v="5.3391999999999991"/>
  </r>
  <r>
    <x v="6058"/>
    <s v="CA-2014-107524"/>
    <d v="2014-03-02T00:00:00"/>
    <n v="2014"/>
    <s v="Maret"/>
    <n v="2"/>
    <x v="1"/>
    <x v="607"/>
    <x v="607"/>
    <x v="2"/>
    <s v="United States"/>
    <s v="New York City"/>
    <s v="New York"/>
    <n v="10009"/>
    <x v="3"/>
    <x v="57"/>
    <x v="1"/>
    <x v="10"/>
    <x v="57"/>
    <n v="36.4"/>
    <n v="5"/>
    <n v="0"/>
    <n v="17.472000000000001"/>
  </r>
  <r>
    <x v="6059"/>
    <s v="CA-2014-138072"/>
    <d v="2014-12-30T00:00:00"/>
    <n v="2014"/>
    <s v="Desember"/>
    <n v="30"/>
    <x v="1"/>
    <x v="315"/>
    <x v="315"/>
    <x v="0"/>
    <s v="United States"/>
    <s v="Philadelphia"/>
    <s v="Pennsylvania"/>
    <n v="19120"/>
    <x v="3"/>
    <x v="1563"/>
    <x v="2"/>
    <x v="11"/>
    <x v="1554"/>
    <n v="27.968000000000004"/>
    <n v="2"/>
    <n v="0.2"/>
    <n v="6.9920000000000009"/>
  </r>
  <r>
    <x v="6060"/>
    <s v="CA-2015-134201"/>
    <d v="2015-04-10T00:00:00"/>
    <n v="2015"/>
    <s v="April"/>
    <n v="10"/>
    <x v="1"/>
    <x v="258"/>
    <x v="258"/>
    <x v="2"/>
    <s v="United States"/>
    <s v="Rochester"/>
    <s v="New York"/>
    <n v="14609"/>
    <x v="3"/>
    <x v="841"/>
    <x v="1"/>
    <x v="4"/>
    <x v="835"/>
    <n v="142.04"/>
    <n v="4"/>
    <n v="0"/>
    <n v="38.350800000000007"/>
  </r>
  <r>
    <x v="6061"/>
    <s v="CA-2015-134201"/>
    <d v="2015-04-10T00:00:00"/>
    <n v="2015"/>
    <s v="April"/>
    <n v="10"/>
    <x v="1"/>
    <x v="258"/>
    <x v="258"/>
    <x v="2"/>
    <s v="United States"/>
    <s v="Rochester"/>
    <s v="New York"/>
    <n v="14609"/>
    <x v="3"/>
    <x v="282"/>
    <x v="1"/>
    <x v="6"/>
    <x v="282"/>
    <n v="14.669999999999998"/>
    <n v="3"/>
    <n v="0"/>
    <n v="6.0147000000000004"/>
  </r>
  <r>
    <x v="6062"/>
    <s v="CA-2015-111780"/>
    <d v="2015-12-25T00:00:00"/>
    <n v="2015"/>
    <s v="Desember"/>
    <n v="25"/>
    <x v="0"/>
    <x v="267"/>
    <x v="267"/>
    <x v="0"/>
    <s v="United States"/>
    <s v="San Diego"/>
    <s v="California"/>
    <n v="92037"/>
    <x v="1"/>
    <x v="851"/>
    <x v="2"/>
    <x v="16"/>
    <x v="844"/>
    <n v="1199.96"/>
    <n v="5"/>
    <n v="0.2"/>
    <n v="224.99249999999995"/>
  </r>
  <r>
    <x v="6063"/>
    <s v="CA-2015-111780"/>
    <d v="2015-12-25T00:00:00"/>
    <n v="2015"/>
    <s v="Desember"/>
    <n v="25"/>
    <x v="0"/>
    <x v="267"/>
    <x v="267"/>
    <x v="0"/>
    <s v="United States"/>
    <s v="San Diego"/>
    <s v="California"/>
    <n v="92037"/>
    <x v="1"/>
    <x v="794"/>
    <x v="1"/>
    <x v="10"/>
    <x v="792"/>
    <n v="12.600000000000001"/>
    <n v="3"/>
    <n v="0"/>
    <n v="6.1739999999999995"/>
  </r>
  <r>
    <x v="6064"/>
    <s v="CA-2015-111780"/>
    <d v="2015-12-25T00:00:00"/>
    <n v="2015"/>
    <s v="Desember"/>
    <n v="25"/>
    <x v="0"/>
    <x v="267"/>
    <x v="267"/>
    <x v="0"/>
    <s v="United States"/>
    <s v="San Diego"/>
    <s v="California"/>
    <n v="92037"/>
    <x v="1"/>
    <x v="457"/>
    <x v="1"/>
    <x v="10"/>
    <x v="458"/>
    <n v="17.940000000000001"/>
    <n v="3"/>
    <n v="0"/>
    <n v="8.0730000000000004"/>
  </r>
  <r>
    <x v="6065"/>
    <s v="CA-2015-119942"/>
    <d v="2015-04-05T00:00:00"/>
    <n v="2015"/>
    <s v="April"/>
    <n v="5"/>
    <x v="2"/>
    <x v="74"/>
    <x v="74"/>
    <x v="0"/>
    <s v="United States"/>
    <s v="Philadelphia"/>
    <s v="Pennsylvania"/>
    <n v="19120"/>
    <x v="3"/>
    <x v="639"/>
    <x v="1"/>
    <x v="2"/>
    <x v="639"/>
    <n v="23.904000000000003"/>
    <n v="6"/>
    <n v="0.2"/>
    <n v="7.7687999999999988"/>
  </r>
  <r>
    <x v="6066"/>
    <s v="CA-2015-151547"/>
    <d v="2015-01-17T00:00:00"/>
    <n v="2015"/>
    <s v="Januari"/>
    <n v="17"/>
    <x v="1"/>
    <x v="733"/>
    <x v="733"/>
    <x v="0"/>
    <s v="United States"/>
    <s v="Bartlett"/>
    <s v="Tennessee"/>
    <n v="38134"/>
    <x v="0"/>
    <x v="1205"/>
    <x v="1"/>
    <x v="14"/>
    <x v="1190"/>
    <n v="88.960000000000008"/>
    <n v="8"/>
    <n v="0.2"/>
    <n v="10.007999999999988"/>
  </r>
  <r>
    <x v="6067"/>
    <s v="CA-2017-166695"/>
    <d v="2017-05-20T00:00:00"/>
    <n v="2017"/>
    <s v="Mei"/>
    <n v="20"/>
    <x v="1"/>
    <x v="254"/>
    <x v="254"/>
    <x v="2"/>
    <s v="United States"/>
    <s v="Lakewood"/>
    <s v="California"/>
    <n v="90712"/>
    <x v="1"/>
    <x v="405"/>
    <x v="0"/>
    <x v="1"/>
    <x v="406"/>
    <n v="518.27200000000005"/>
    <n v="8"/>
    <n v="0.2"/>
    <n v="-97.176000000000073"/>
  </r>
  <r>
    <x v="6068"/>
    <s v="CA-2017-166695"/>
    <d v="2017-05-20T00:00:00"/>
    <n v="2017"/>
    <s v="Mei"/>
    <n v="20"/>
    <x v="1"/>
    <x v="254"/>
    <x v="254"/>
    <x v="2"/>
    <s v="United States"/>
    <s v="Lakewood"/>
    <s v="California"/>
    <n v="90712"/>
    <x v="1"/>
    <x v="770"/>
    <x v="0"/>
    <x v="5"/>
    <x v="769"/>
    <n v="6.98"/>
    <n v="1"/>
    <n v="0"/>
    <n v="3.3504"/>
  </r>
  <r>
    <x v="6069"/>
    <s v="CA-2017-166695"/>
    <d v="2017-05-20T00:00:00"/>
    <n v="2017"/>
    <s v="Mei"/>
    <n v="20"/>
    <x v="1"/>
    <x v="254"/>
    <x v="254"/>
    <x v="2"/>
    <s v="United States"/>
    <s v="Lakewood"/>
    <s v="California"/>
    <n v="90712"/>
    <x v="1"/>
    <x v="1771"/>
    <x v="2"/>
    <x v="15"/>
    <x v="1761"/>
    <n v="343.20000000000005"/>
    <n v="1"/>
    <n v="0.2"/>
    <n v="38.609999999999957"/>
  </r>
  <r>
    <x v="6070"/>
    <s v="CA-2017-167542"/>
    <d v="2017-08-13T00:00:00"/>
    <n v="2017"/>
    <s v="Agustus"/>
    <n v="13"/>
    <x v="1"/>
    <x v="470"/>
    <x v="470"/>
    <x v="1"/>
    <s v="United States"/>
    <s v="Philadelphia"/>
    <s v="Pennsylvania"/>
    <n v="19120"/>
    <x v="3"/>
    <x v="676"/>
    <x v="1"/>
    <x v="2"/>
    <x v="676"/>
    <n v="17.544"/>
    <n v="3"/>
    <n v="0.2"/>
    <n v="5.9210999999999983"/>
  </r>
  <r>
    <x v="6071"/>
    <s v="CA-2015-120901"/>
    <d v="2015-12-31T00:00:00"/>
    <n v="2015"/>
    <s v="Desember"/>
    <n v="31"/>
    <x v="1"/>
    <x v="767"/>
    <x v="767"/>
    <x v="0"/>
    <s v="United States"/>
    <s v="Austin"/>
    <s v="Texas"/>
    <n v="78745"/>
    <x v="2"/>
    <x v="621"/>
    <x v="1"/>
    <x v="4"/>
    <x v="621"/>
    <n v="152.68800000000002"/>
    <n v="2"/>
    <n v="0.2"/>
    <n v="-26.720400000000019"/>
  </r>
  <r>
    <x v="6072"/>
    <s v="CA-2015-120901"/>
    <d v="2015-12-31T00:00:00"/>
    <n v="2015"/>
    <s v="Desember"/>
    <n v="31"/>
    <x v="1"/>
    <x v="767"/>
    <x v="767"/>
    <x v="0"/>
    <s v="United States"/>
    <s v="Austin"/>
    <s v="Texas"/>
    <n v="78745"/>
    <x v="2"/>
    <x v="845"/>
    <x v="1"/>
    <x v="13"/>
    <x v="839"/>
    <n v="3.4880000000000004"/>
    <n v="2"/>
    <n v="0.2"/>
    <n v="0.56679999999999997"/>
  </r>
  <r>
    <x v="6073"/>
    <s v="CA-2015-120901"/>
    <d v="2015-12-31T00:00:00"/>
    <n v="2015"/>
    <s v="Desember"/>
    <n v="31"/>
    <x v="1"/>
    <x v="767"/>
    <x v="767"/>
    <x v="0"/>
    <s v="United States"/>
    <s v="Austin"/>
    <s v="Texas"/>
    <n v="78745"/>
    <x v="2"/>
    <x v="327"/>
    <x v="1"/>
    <x v="14"/>
    <x v="327"/>
    <n v="5.8880000000000008"/>
    <n v="2"/>
    <n v="0.2"/>
    <n v="-1.3248000000000004"/>
  </r>
  <r>
    <x v="6074"/>
    <s v="CA-2017-121398"/>
    <d v="2017-12-25T00:00:00"/>
    <n v="2017"/>
    <s v="Desember"/>
    <n v="25"/>
    <x v="1"/>
    <x v="92"/>
    <x v="92"/>
    <x v="1"/>
    <s v="United States"/>
    <s v="Los Angeles"/>
    <s v="California"/>
    <n v="90008"/>
    <x v="1"/>
    <x v="1242"/>
    <x v="1"/>
    <x v="8"/>
    <x v="1225"/>
    <n v="153.55199999999999"/>
    <n v="3"/>
    <n v="0.2"/>
    <n v="51.823799999999999"/>
  </r>
  <r>
    <x v="6075"/>
    <s v="CA-2017-121398"/>
    <d v="2017-12-25T00:00:00"/>
    <n v="2017"/>
    <s v="Desember"/>
    <n v="25"/>
    <x v="1"/>
    <x v="92"/>
    <x v="92"/>
    <x v="1"/>
    <s v="United States"/>
    <s v="Los Angeles"/>
    <s v="California"/>
    <n v="90008"/>
    <x v="1"/>
    <x v="273"/>
    <x v="1"/>
    <x v="4"/>
    <x v="273"/>
    <n v="270.62"/>
    <n v="2"/>
    <n v="0"/>
    <n v="2.7062000000000239"/>
  </r>
  <r>
    <x v="6076"/>
    <s v="CA-2016-151561"/>
    <d v="2016-09-01T00:00:00"/>
    <n v="2016"/>
    <s v="September"/>
    <n v="1"/>
    <x v="1"/>
    <x v="310"/>
    <x v="310"/>
    <x v="0"/>
    <s v="United States"/>
    <s v="New York City"/>
    <s v="New York"/>
    <n v="10011"/>
    <x v="3"/>
    <x v="475"/>
    <x v="2"/>
    <x v="11"/>
    <x v="476"/>
    <n v="468.90000000000003"/>
    <n v="6"/>
    <n v="0"/>
    <n v="206.31600000000006"/>
  </r>
  <r>
    <x v="6077"/>
    <s v="CA-2016-151561"/>
    <d v="2016-09-01T00:00:00"/>
    <n v="2016"/>
    <s v="September"/>
    <n v="1"/>
    <x v="1"/>
    <x v="310"/>
    <x v="310"/>
    <x v="0"/>
    <s v="United States"/>
    <s v="New York City"/>
    <s v="New York"/>
    <n v="10011"/>
    <x v="3"/>
    <x v="1519"/>
    <x v="2"/>
    <x v="11"/>
    <x v="1506"/>
    <n v="72.48"/>
    <n v="2"/>
    <n v="0"/>
    <n v="30.441600000000001"/>
  </r>
  <r>
    <x v="6078"/>
    <s v="CA-2016-151561"/>
    <d v="2016-09-01T00:00:00"/>
    <n v="2016"/>
    <s v="September"/>
    <n v="1"/>
    <x v="1"/>
    <x v="310"/>
    <x v="310"/>
    <x v="0"/>
    <s v="United States"/>
    <s v="New York City"/>
    <s v="New York"/>
    <n v="10011"/>
    <x v="3"/>
    <x v="503"/>
    <x v="1"/>
    <x v="14"/>
    <x v="503"/>
    <n v="10.95"/>
    <n v="3"/>
    <n v="0"/>
    <n v="3.2849999999999993"/>
  </r>
  <r>
    <x v="6079"/>
    <s v="CA-2016-151561"/>
    <d v="2016-09-01T00:00:00"/>
    <n v="2016"/>
    <s v="September"/>
    <n v="1"/>
    <x v="1"/>
    <x v="310"/>
    <x v="310"/>
    <x v="0"/>
    <s v="United States"/>
    <s v="New York City"/>
    <s v="New York"/>
    <n v="10011"/>
    <x v="3"/>
    <x v="441"/>
    <x v="0"/>
    <x v="5"/>
    <x v="441"/>
    <n v="191.82"/>
    <n v="3"/>
    <n v="0"/>
    <n v="61.382399999999997"/>
  </r>
  <r>
    <x v="6080"/>
    <s v="CA-2017-154676"/>
    <d v="2017-08-05T00:00:00"/>
    <n v="2017"/>
    <s v="Agustus"/>
    <n v="5"/>
    <x v="2"/>
    <x v="125"/>
    <x v="125"/>
    <x v="2"/>
    <s v="United States"/>
    <s v="Houston"/>
    <s v="Texas"/>
    <n v="77070"/>
    <x v="2"/>
    <x v="1222"/>
    <x v="1"/>
    <x v="4"/>
    <x v="1206"/>
    <n v="151.05600000000001"/>
    <n v="9"/>
    <n v="0.2"/>
    <n v="7.5527999999999977"/>
  </r>
  <r>
    <x v="6081"/>
    <s v="US-2014-165589"/>
    <d v="2014-02-18T00:00:00"/>
    <n v="2014"/>
    <s v="Februari"/>
    <n v="18"/>
    <x v="3"/>
    <x v="180"/>
    <x v="180"/>
    <x v="0"/>
    <s v="United States"/>
    <s v="Lubbock"/>
    <s v="Texas"/>
    <n v="79424"/>
    <x v="2"/>
    <x v="1598"/>
    <x v="0"/>
    <x v="5"/>
    <x v="1590"/>
    <n v="25.16"/>
    <n v="5"/>
    <n v="0.6"/>
    <n v="-11.321999999999999"/>
  </r>
  <r>
    <x v="6082"/>
    <s v="US-2016-132577"/>
    <d v="2016-11-22T00:00:00"/>
    <n v="2016"/>
    <s v="November"/>
    <n v="22"/>
    <x v="1"/>
    <x v="188"/>
    <x v="188"/>
    <x v="0"/>
    <s v="United States"/>
    <s v="Houston"/>
    <s v="Texas"/>
    <n v="77095"/>
    <x v="2"/>
    <x v="1499"/>
    <x v="1"/>
    <x v="8"/>
    <x v="1487"/>
    <n v="6.2159999999999993"/>
    <n v="6"/>
    <n v="0.8"/>
    <n v="-9.634800000000002"/>
  </r>
  <r>
    <x v="6083"/>
    <s v="US-2016-132577"/>
    <d v="2016-11-22T00:00:00"/>
    <n v="2016"/>
    <s v="November"/>
    <n v="22"/>
    <x v="1"/>
    <x v="188"/>
    <x v="188"/>
    <x v="0"/>
    <s v="United States"/>
    <s v="Houston"/>
    <s v="Texas"/>
    <n v="77095"/>
    <x v="2"/>
    <x v="1609"/>
    <x v="1"/>
    <x v="6"/>
    <x v="1600"/>
    <n v="23.616"/>
    <n v="9"/>
    <n v="0.2"/>
    <n v="2.6567999999999969"/>
  </r>
  <r>
    <x v="6084"/>
    <s v="US-2016-132577"/>
    <d v="2016-11-22T00:00:00"/>
    <n v="2016"/>
    <s v="November"/>
    <n v="22"/>
    <x v="1"/>
    <x v="188"/>
    <x v="188"/>
    <x v="0"/>
    <s v="United States"/>
    <s v="Houston"/>
    <s v="Texas"/>
    <n v="77095"/>
    <x v="2"/>
    <x v="1374"/>
    <x v="2"/>
    <x v="11"/>
    <x v="1359"/>
    <n v="24.032"/>
    <n v="2"/>
    <n v="0.2"/>
    <n v="-0.60080000000000044"/>
  </r>
  <r>
    <x v="6085"/>
    <s v="US-2016-132577"/>
    <d v="2016-11-22T00:00:00"/>
    <n v="2016"/>
    <s v="November"/>
    <n v="22"/>
    <x v="1"/>
    <x v="188"/>
    <x v="188"/>
    <x v="0"/>
    <s v="United States"/>
    <s v="Houston"/>
    <s v="Texas"/>
    <n v="77095"/>
    <x v="2"/>
    <x v="948"/>
    <x v="1"/>
    <x v="2"/>
    <x v="941"/>
    <n v="2.0880000000000001"/>
    <n v="1"/>
    <n v="0.2"/>
    <n v="0.67859999999999987"/>
  </r>
  <r>
    <x v="6086"/>
    <s v="US-2016-132577"/>
    <d v="2016-11-22T00:00:00"/>
    <n v="2016"/>
    <s v="November"/>
    <n v="22"/>
    <x v="1"/>
    <x v="188"/>
    <x v="188"/>
    <x v="0"/>
    <s v="United States"/>
    <s v="Houston"/>
    <s v="Texas"/>
    <n v="77095"/>
    <x v="2"/>
    <x v="1390"/>
    <x v="1"/>
    <x v="8"/>
    <x v="1376"/>
    <n v="4.4879999999999995"/>
    <n v="6"/>
    <n v="0.8"/>
    <n v="-6.7320000000000011"/>
  </r>
  <r>
    <x v="6087"/>
    <s v="CA-2015-114048"/>
    <d v="2015-12-14T00:00:00"/>
    <n v="2015"/>
    <s v="Desember"/>
    <n v="14"/>
    <x v="1"/>
    <x v="13"/>
    <x v="13"/>
    <x v="0"/>
    <s v="United States"/>
    <s v="Costa Mesa"/>
    <s v="California"/>
    <n v="92627"/>
    <x v="1"/>
    <x v="221"/>
    <x v="0"/>
    <x v="5"/>
    <x v="222"/>
    <n v="29.22"/>
    <n v="3"/>
    <n v="0"/>
    <n v="12.856800000000002"/>
  </r>
  <r>
    <x v="6088"/>
    <s v="CA-2015-137281"/>
    <d v="2015-06-13T00:00:00"/>
    <n v="2015"/>
    <s v="Juni"/>
    <n v="13"/>
    <x v="1"/>
    <x v="541"/>
    <x v="541"/>
    <x v="1"/>
    <s v="United States"/>
    <s v="Roswell"/>
    <s v="Georgia"/>
    <n v="30076"/>
    <x v="0"/>
    <x v="680"/>
    <x v="1"/>
    <x v="10"/>
    <x v="680"/>
    <n v="6.48"/>
    <n v="1"/>
    <n v="0"/>
    <n v="3.1104000000000003"/>
  </r>
  <r>
    <x v="6089"/>
    <s v="US-2017-162068"/>
    <d v="2017-12-28T00:00:00"/>
    <n v="2017"/>
    <s v="Desember"/>
    <n v="28"/>
    <x v="0"/>
    <x v="331"/>
    <x v="331"/>
    <x v="1"/>
    <s v="United States"/>
    <s v="Loveland"/>
    <s v="Colorado"/>
    <n v="80538"/>
    <x v="1"/>
    <x v="922"/>
    <x v="1"/>
    <x v="8"/>
    <x v="914"/>
    <n v="1.1880000000000002"/>
    <n v="2"/>
    <n v="0.7"/>
    <n v="-0.98999999999999977"/>
  </r>
  <r>
    <x v="6090"/>
    <s v="CA-2017-100111"/>
    <d v="2017-09-20T00:00:00"/>
    <n v="2017"/>
    <s v="September"/>
    <n v="20"/>
    <x v="1"/>
    <x v="277"/>
    <x v="277"/>
    <x v="0"/>
    <s v="United States"/>
    <s v="New York City"/>
    <s v="New York"/>
    <n v="10035"/>
    <x v="3"/>
    <x v="931"/>
    <x v="0"/>
    <x v="1"/>
    <x v="924"/>
    <n v="272.64600000000002"/>
    <n v="3"/>
    <n v="0.1"/>
    <n v="18.176400000000008"/>
  </r>
  <r>
    <x v="6091"/>
    <s v="CA-2017-100111"/>
    <d v="2017-09-20T00:00:00"/>
    <n v="2017"/>
    <s v="September"/>
    <n v="20"/>
    <x v="1"/>
    <x v="277"/>
    <x v="277"/>
    <x v="0"/>
    <s v="United States"/>
    <s v="New York City"/>
    <s v="New York"/>
    <n v="10035"/>
    <x v="3"/>
    <x v="1772"/>
    <x v="2"/>
    <x v="11"/>
    <x v="1762"/>
    <n v="212.8"/>
    <n v="2"/>
    <n v="0"/>
    <n v="95.759999999999991"/>
  </r>
  <r>
    <x v="6092"/>
    <s v="CA-2017-100111"/>
    <d v="2017-09-20T00:00:00"/>
    <n v="2017"/>
    <s v="September"/>
    <n v="20"/>
    <x v="1"/>
    <x v="277"/>
    <x v="277"/>
    <x v="0"/>
    <s v="United States"/>
    <s v="New York City"/>
    <s v="New York"/>
    <n v="10035"/>
    <x v="3"/>
    <x v="1671"/>
    <x v="1"/>
    <x v="10"/>
    <x v="1659"/>
    <n v="38.520000000000003"/>
    <n v="9"/>
    <n v="0"/>
    <n v="18.104400000000002"/>
  </r>
  <r>
    <x v="6093"/>
    <s v="CA-2017-100111"/>
    <d v="2017-09-20T00:00:00"/>
    <n v="2017"/>
    <s v="September"/>
    <n v="20"/>
    <x v="1"/>
    <x v="277"/>
    <x v="277"/>
    <x v="0"/>
    <s v="United States"/>
    <s v="New York City"/>
    <s v="New York"/>
    <n v="10035"/>
    <x v="3"/>
    <x v="477"/>
    <x v="2"/>
    <x v="11"/>
    <x v="478"/>
    <n v="72.64"/>
    <n v="2"/>
    <n v="0"/>
    <n v="21.791999999999994"/>
  </r>
  <r>
    <x v="6094"/>
    <s v="CA-2017-100111"/>
    <d v="2017-09-20T00:00:00"/>
    <n v="2017"/>
    <s v="September"/>
    <n v="20"/>
    <x v="1"/>
    <x v="277"/>
    <x v="277"/>
    <x v="0"/>
    <s v="United States"/>
    <s v="New York City"/>
    <s v="New York"/>
    <n v="10035"/>
    <x v="3"/>
    <x v="75"/>
    <x v="1"/>
    <x v="4"/>
    <x v="75"/>
    <n v="45.4"/>
    <n v="4"/>
    <n v="0"/>
    <n v="12.712000000000003"/>
  </r>
  <r>
    <x v="6095"/>
    <s v="CA-2017-100111"/>
    <d v="2017-09-20T00:00:00"/>
    <n v="2017"/>
    <s v="September"/>
    <n v="20"/>
    <x v="1"/>
    <x v="277"/>
    <x v="277"/>
    <x v="0"/>
    <s v="United States"/>
    <s v="New York City"/>
    <s v="New York"/>
    <n v="10035"/>
    <x v="3"/>
    <x v="320"/>
    <x v="1"/>
    <x v="10"/>
    <x v="320"/>
    <n v="13.76"/>
    <n v="2"/>
    <n v="0"/>
    <n v="6.3295999999999992"/>
  </r>
  <r>
    <x v="6096"/>
    <s v="CA-2017-100111"/>
    <d v="2017-09-20T00:00:00"/>
    <n v="2017"/>
    <s v="September"/>
    <n v="20"/>
    <x v="1"/>
    <x v="277"/>
    <x v="277"/>
    <x v="0"/>
    <s v="United States"/>
    <s v="New York City"/>
    <s v="New York"/>
    <n v="10035"/>
    <x v="3"/>
    <x v="51"/>
    <x v="0"/>
    <x v="1"/>
    <x v="51"/>
    <n v="80.991"/>
    <n v="1"/>
    <n v="0.1"/>
    <n v="8.0990999999999875"/>
  </r>
  <r>
    <x v="6097"/>
    <s v="CA-2017-100111"/>
    <d v="2017-09-20T00:00:00"/>
    <n v="2017"/>
    <s v="September"/>
    <n v="20"/>
    <x v="1"/>
    <x v="277"/>
    <x v="277"/>
    <x v="0"/>
    <s v="United States"/>
    <s v="New York City"/>
    <s v="New York"/>
    <n v="10035"/>
    <x v="3"/>
    <x v="185"/>
    <x v="1"/>
    <x v="8"/>
    <x v="186"/>
    <n v="11.784000000000001"/>
    <n v="3"/>
    <n v="0.2"/>
    <n v="3.9770999999999996"/>
  </r>
  <r>
    <x v="6098"/>
    <s v="CA-2017-100111"/>
    <d v="2017-09-20T00:00:00"/>
    <n v="2017"/>
    <s v="September"/>
    <n v="20"/>
    <x v="1"/>
    <x v="277"/>
    <x v="277"/>
    <x v="0"/>
    <s v="United States"/>
    <s v="New York City"/>
    <s v="New York"/>
    <n v="10035"/>
    <x v="3"/>
    <x v="52"/>
    <x v="1"/>
    <x v="13"/>
    <x v="52"/>
    <n v="4.3600000000000003"/>
    <n v="2"/>
    <n v="0"/>
    <n v="1.7876000000000003"/>
  </r>
  <r>
    <x v="6099"/>
    <s v="CA-2017-100111"/>
    <d v="2017-09-20T00:00:00"/>
    <n v="2017"/>
    <s v="September"/>
    <n v="20"/>
    <x v="1"/>
    <x v="277"/>
    <x v="277"/>
    <x v="0"/>
    <s v="United States"/>
    <s v="New York City"/>
    <s v="New York"/>
    <n v="10035"/>
    <x v="3"/>
    <x v="284"/>
    <x v="0"/>
    <x v="1"/>
    <x v="284"/>
    <n v="2888.1270000000004"/>
    <n v="11"/>
    <n v="0.1"/>
    <n v="609.71569999999997"/>
  </r>
  <r>
    <x v="6100"/>
    <s v="CA-2017-100111"/>
    <d v="2017-09-20T00:00:00"/>
    <n v="2017"/>
    <s v="September"/>
    <n v="20"/>
    <x v="1"/>
    <x v="277"/>
    <x v="277"/>
    <x v="0"/>
    <s v="United States"/>
    <s v="New York City"/>
    <s v="New York"/>
    <n v="10035"/>
    <x v="3"/>
    <x v="1148"/>
    <x v="2"/>
    <x v="7"/>
    <x v="1136"/>
    <n v="1299.6600000000001"/>
    <n v="2"/>
    <n v="0"/>
    <n v="350.90820000000008"/>
  </r>
  <r>
    <x v="6101"/>
    <s v="CA-2017-100111"/>
    <d v="2017-09-20T00:00:00"/>
    <n v="2017"/>
    <s v="September"/>
    <n v="20"/>
    <x v="1"/>
    <x v="277"/>
    <x v="277"/>
    <x v="0"/>
    <s v="United States"/>
    <s v="New York City"/>
    <s v="New York"/>
    <n v="10035"/>
    <x v="3"/>
    <x v="445"/>
    <x v="0"/>
    <x v="1"/>
    <x v="445"/>
    <n v="2254.41"/>
    <n v="5"/>
    <n v="0.1"/>
    <n v="375.73500000000001"/>
  </r>
  <r>
    <x v="6102"/>
    <s v="CA-2017-100111"/>
    <d v="2017-09-20T00:00:00"/>
    <n v="2017"/>
    <s v="September"/>
    <n v="20"/>
    <x v="1"/>
    <x v="277"/>
    <x v="277"/>
    <x v="0"/>
    <s v="United States"/>
    <s v="New York City"/>
    <s v="New York"/>
    <n v="10035"/>
    <x v="3"/>
    <x v="139"/>
    <x v="2"/>
    <x v="7"/>
    <x v="140"/>
    <n v="104.85000000000001"/>
    <n v="3"/>
    <n v="0"/>
    <n v="28.309500000000007"/>
  </r>
  <r>
    <x v="6103"/>
    <s v="CA-2017-100111"/>
    <d v="2017-09-20T00:00:00"/>
    <n v="2017"/>
    <s v="September"/>
    <n v="20"/>
    <x v="1"/>
    <x v="277"/>
    <x v="277"/>
    <x v="0"/>
    <s v="United States"/>
    <s v="New York City"/>
    <s v="New York"/>
    <n v="10035"/>
    <x v="3"/>
    <x v="84"/>
    <x v="2"/>
    <x v="11"/>
    <x v="84"/>
    <n v="59.97"/>
    <n v="3"/>
    <n v="0"/>
    <n v="20.389799999999994"/>
  </r>
  <r>
    <x v="6104"/>
    <s v="US-2017-132381"/>
    <d v="2017-08-22T00:00:00"/>
    <n v="2017"/>
    <s v="Agustus"/>
    <n v="22"/>
    <x v="2"/>
    <x v="656"/>
    <x v="656"/>
    <x v="2"/>
    <s v="United States"/>
    <s v="Philadelphia"/>
    <s v="Pennsylvania"/>
    <n v="19143"/>
    <x v="3"/>
    <x v="736"/>
    <x v="0"/>
    <x v="3"/>
    <x v="735"/>
    <n v="314.53199999999998"/>
    <n v="2"/>
    <n v="0.4"/>
    <n v="-83.875200000000035"/>
  </r>
  <r>
    <x v="6105"/>
    <s v="CA-2015-147011"/>
    <d v="2015-06-18T00:00:00"/>
    <n v="2015"/>
    <s v="Juni"/>
    <n v="18"/>
    <x v="1"/>
    <x v="403"/>
    <x v="403"/>
    <x v="1"/>
    <s v="United States"/>
    <s v="Miami"/>
    <s v="Florida"/>
    <n v="33178"/>
    <x v="0"/>
    <x v="319"/>
    <x v="1"/>
    <x v="6"/>
    <x v="319"/>
    <n v="13.632"/>
    <n v="4"/>
    <n v="0.2"/>
    <n v="3.5783999999999998"/>
  </r>
  <r>
    <x v="6106"/>
    <s v="CA-2014-120852"/>
    <d v="2014-12-20T00:00:00"/>
    <n v="2014"/>
    <s v="Desember"/>
    <n v="20"/>
    <x v="1"/>
    <x v="576"/>
    <x v="576"/>
    <x v="0"/>
    <s v="United States"/>
    <s v="Grand Prairie"/>
    <s v="Texas"/>
    <n v="75051"/>
    <x v="2"/>
    <x v="535"/>
    <x v="1"/>
    <x v="9"/>
    <x v="535"/>
    <n v="19.431999999999995"/>
    <n v="2"/>
    <n v="0.8"/>
    <n v="-49.551600000000022"/>
  </r>
  <r>
    <x v="6107"/>
    <s v="CA-2014-120852"/>
    <d v="2014-12-20T00:00:00"/>
    <n v="2014"/>
    <s v="Desember"/>
    <n v="20"/>
    <x v="1"/>
    <x v="576"/>
    <x v="576"/>
    <x v="0"/>
    <s v="United States"/>
    <s v="Grand Prairie"/>
    <s v="Texas"/>
    <n v="75051"/>
    <x v="2"/>
    <x v="960"/>
    <x v="2"/>
    <x v="11"/>
    <x v="953"/>
    <n v="65.44"/>
    <n v="5"/>
    <n v="0.2"/>
    <n v="-8.1800000000000033"/>
  </r>
  <r>
    <x v="6108"/>
    <s v="CA-2016-150007"/>
    <d v="2016-09-11T00:00:00"/>
    <n v="2016"/>
    <s v="September"/>
    <n v="11"/>
    <x v="1"/>
    <x v="548"/>
    <x v="548"/>
    <x v="0"/>
    <s v="United States"/>
    <s v="Chicago"/>
    <s v="Illinois"/>
    <n v="60653"/>
    <x v="2"/>
    <x v="1550"/>
    <x v="1"/>
    <x v="2"/>
    <x v="1538"/>
    <n v="6"/>
    <n v="2"/>
    <n v="0.2"/>
    <n v="2.0999999999999996"/>
  </r>
  <r>
    <x v="6109"/>
    <s v="CA-2016-150007"/>
    <d v="2016-09-11T00:00:00"/>
    <n v="2016"/>
    <s v="September"/>
    <n v="11"/>
    <x v="1"/>
    <x v="548"/>
    <x v="548"/>
    <x v="0"/>
    <s v="United States"/>
    <s v="Chicago"/>
    <s v="Illinois"/>
    <n v="60653"/>
    <x v="2"/>
    <x v="1310"/>
    <x v="1"/>
    <x v="8"/>
    <x v="1296"/>
    <n v="1.9079999999999997"/>
    <n v="3"/>
    <n v="0.8"/>
    <n v="-3.2436000000000016"/>
  </r>
  <r>
    <x v="6110"/>
    <s v="CA-2016-124590"/>
    <d v="2016-11-12T00:00:00"/>
    <n v="2016"/>
    <s v="November"/>
    <n v="12"/>
    <x v="1"/>
    <x v="727"/>
    <x v="727"/>
    <x v="0"/>
    <s v="United States"/>
    <s v="Parma"/>
    <s v="Ohio"/>
    <n v="44134"/>
    <x v="3"/>
    <x v="1496"/>
    <x v="0"/>
    <x v="1"/>
    <x v="1484"/>
    <n v="1474.8020000000001"/>
    <n v="7"/>
    <n v="0.3"/>
    <n v="-21.068600000000174"/>
  </r>
  <r>
    <x v="6111"/>
    <s v="CA-2016-124590"/>
    <d v="2016-11-12T00:00:00"/>
    <n v="2016"/>
    <s v="November"/>
    <n v="12"/>
    <x v="1"/>
    <x v="727"/>
    <x v="727"/>
    <x v="0"/>
    <s v="United States"/>
    <s v="Parma"/>
    <s v="Ohio"/>
    <n v="44134"/>
    <x v="3"/>
    <x v="14"/>
    <x v="1"/>
    <x v="9"/>
    <x v="14"/>
    <n v="110.096"/>
    <n v="2"/>
    <n v="0.2"/>
    <n v="33.028800000000004"/>
  </r>
  <r>
    <x v="6112"/>
    <s v="CA-2016-124590"/>
    <d v="2016-11-12T00:00:00"/>
    <n v="2016"/>
    <s v="November"/>
    <n v="12"/>
    <x v="1"/>
    <x v="727"/>
    <x v="727"/>
    <x v="0"/>
    <s v="United States"/>
    <s v="Parma"/>
    <s v="Ohio"/>
    <n v="44134"/>
    <x v="3"/>
    <x v="203"/>
    <x v="1"/>
    <x v="13"/>
    <x v="204"/>
    <n v="16.752000000000002"/>
    <n v="6"/>
    <n v="0.2"/>
    <n v="5.4443999999999999"/>
  </r>
  <r>
    <x v="6113"/>
    <s v="CA-2016-124590"/>
    <d v="2016-11-12T00:00:00"/>
    <n v="2016"/>
    <s v="November"/>
    <n v="12"/>
    <x v="1"/>
    <x v="727"/>
    <x v="727"/>
    <x v="0"/>
    <s v="United States"/>
    <s v="Parma"/>
    <s v="Ohio"/>
    <n v="44134"/>
    <x v="3"/>
    <x v="1"/>
    <x v="0"/>
    <x v="1"/>
    <x v="1"/>
    <n v="1537.0739999999998"/>
    <n v="9"/>
    <n v="0.3"/>
    <n v="0"/>
  </r>
  <r>
    <x v="6114"/>
    <s v="CA-2016-124590"/>
    <d v="2016-11-12T00:00:00"/>
    <n v="2016"/>
    <s v="November"/>
    <n v="12"/>
    <x v="1"/>
    <x v="727"/>
    <x v="727"/>
    <x v="0"/>
    <s v="United States"/>
    <s v="Parma"/>
    <s v="Ohio"/>
    <n v="44134"/>
    <x v="3"/>
    <x v="623"/>
    <x v="0"/>
    <x v="1"/>
    <x v="623"/>
    <n v="449.37200000000001"/>
    <n v="2"/>
    <n v="0.3"/>
    <n v="-12.839199999999977"/>
  </r>
  <r>
    <x v="6115"/>
    <s v="CA-2016-133802"/>
    <d v="2016-03-14T00:00:00"/>
    <n v="2016"/>
    <s v="Maret"/>
    <n v="14"/>
    <x v="1"/>
    <x v="70"/>
    <x v="70"/>
    <x v="1"/>
    <s v="United States"/>
    <s v="Redwood City"/>
    <s v="California"/>
    <n v="94061"/>
    <x v="1"/>
    <x v="44"/>
    <x v="1"/>
    <x v="8"/>
    <x v="44"/>
    <n v="41.904000000000003"/>
    <n v="6"/>
    <n v="0.2"/>
    <n v="14.142599999999996"/>
  </r>
  <r>
    <x v="6116"/>
    <s v="US-2016-113677"/>
    <d v="2016-11-13T00:00:00"/>
    <n v="2016"/>
    <s v="November"/>
    <n v="13"/>
    <x v="1"/>
    <x v="475"/>
    <x v="475"/>
    <x v="2"/>
    <s v="United States"/>
    <s v="New York City"/>
    <s v="New York"/>
    <n v="10011"/>
    <x v="3"/>
    <x v="1773"/>
    <x v="2"/>
    <x v="7"/>
    <x v="1763"/>
    <n v="2279.96"/>
    <n v="4"/>
    <n v="0"/>
    <n v="592.78960000000006"/>
  </r>
  <r>
    <x v="6117"/>
    <s v="US-2016-113677"/>
    <d v="2016-11-13T00:00:00"/>
    <n v="2016"/>
    <s v="November"/>
    <n v="13"/>
    <x v="1"/>
    <x v="475"/>
    <x v="475"/>
    <x v="2"/>
    <s v="United States"/>
    <s v="New York City"/>
    <s v="New York"/>
    <n v="10011"/>
    <x v="3"/>
    <x v="639"/>
    <x v="1"/>
    <x v="2"/>
    <x v="639"/>
    <n v="14.940000000000001"/>
    <n v="3"/>
    <n v="0"/>
    <n v="6.8723999999999998"/>
  </r>
  <r>
    <x v="6118"/>
    <s v="CA-2017-143378"/>
    <d v="2017-09-19T00:00:00"/>
    <n v="2017"/>
    <s v="September"/>
    <n v="19"/>
    <x v="1"/>
    <x v="335"/>
    <x v="335"/>
    <x v="1"/>
    <s v="United States"/>
    <s v="Springfield"/>
    <s v="Oregon"/>
    <n v="97477"/>
    <x v="1"/>
    <x v="516"/>
    <x v="2"/>
    <x v="7"/>
    <x v="516"/>
    <n v="191.976"/>
    <n v="3"/>
    <n v="0.2"/>
    <n v="19.197599999999994"/>
  </r>
  <r>
    <x v="6119"/>
    <s v="CA-2017-143378"/>
    <d v="2017-09-19T00:00:00"/>
    <n v="2017"/>
    <s v="September"/>
    <n v="19"/>
    <x v="1"/>
    <x v="335"/>
    <x v="335"/>
    <x v="1"/>
    <s v="United States"/>
    <s v="Springfield"/>
    <s v="Oregon"/>
    <n v="97477"/>
    <x v="1"/>
    <x v="1068"/>
    <x v="1"/>
    <x v="6"/>
    <x v="1057"/>
    <n v="23.832000000000001"/>
    <n v="3"/>
    <n v="0.2"/>
    <n v="6.5538000000000007"/>
  </r>
  <r>
    <x v="6120"/>
    <s v="CA-2017-143378"/>
    <d v="2017-09-19T00:00:00"/>
    <n v="2017"/>
    <s v="September"/>
    <n v="19"/>
    <x v="1"/>
    <x v="335"/>
    <x v="335"/>
    <x v="1"/>
    <s v="United States"/>
    <s v="Springfield"/>
    <s v="Oregon"/>
    <n v="97477"/>
    <x v="1"/>
    <x v="441"/>
    <x v="0"/>
    <x v="5"/>
    <x v="441"/>
    <n v="409.21600000000001"/>
    <n v="8"/>
    <n v="0.2"/>
    <n v="61.38239999999999"/>
  </r>
  <r>
    <x v="6121"/>
    <s v="CA-2017-143378"/>
    <d v="2017-09-19T00:00:00"/>
    <n v="2017"/>
    <s v="September"/>
    <n v="19"/>
    <x v="1"/>
    <x v="335"/>
    <x v="335"/>
    <x v="1"/>
    <s v="United States"/>
    <s v="Springfield"/>
    <s v="Oregon"/>
    <n v="97477"/>
    <x v="1"/>
    <x v="366"/>
    <x v="0"/>
    <x v="0"/>
    <x v="367"/>
    <n v="72.588000000000008"/>
    <n v="2"/>
    <n v="0.7"/>
    <n v="-128.2388"/>
  </r>
  <r>
    <x v="6122"/>
    <s v="CA-2017-152660"/>
    <d v="2017-12-04T00:00:00"/>
    <n v="2017"/>
    <s v="Desember"/>
    <n v="4"/>
    <x v="1"/>
    <x v="558"/>
    <x v="558"/>
    <x v="0"/>
    <s v="United States"/>
    <s v="Chicago"/>
    <s v="Illinois"/>
    <n v="60610"/>
    <x v="2"/>
    <x v="1424"/>
    <x v="1"/>
    <x v="4"/>
    <x v="1412"/>
    <n v="61.567999999999998"/>
    <n v="2"/>
    <n v="0.2"/>
    <n v="4.6175999999999995"/>
  </r>
  <r>
    <x v="6123"/>
    <s v="CA-2015-142139"/>
    <d v="2015-08-31T00:00:00"/>
    <n v="2015"/>
    <s v="Agustus"/>
    <n v="31"/>
    <x v="1"/>
    <x v="174"/>
    <x v="174"/>
    <x v="2"/>
    <s v="United States"/>
    <s v="Bedford"/>
    <s v="Texas"/>
    <n v="76021"/>
    <x v="2"/>
    <x v="1254"/>
    <x v="1"/>
    <x v="10"/>
    <x v="1238"/>
    <n v="20.96"/>
    <n v="4"/>
    <n v="0.2"/>
    <n v="6.8119999999999994"/>
  </r>
  <r>
    <x v="6124"/>
    <s v="CA-2017-145772"/>
    <d v="2017-06-03T00:00:00"/>
    <n v="2017"/>
    <s v="Juni"/>
    <n v="3"/>
    <x v="1"/>
    <x v="164"/>
    <x v="164"/>
    <x v="1"/>
    <s v="United States"/>
    <s v="Los Angeles"/>
    <s v="California"/>
    <n v="90036"/>
    <x v="1"/>
    <x v="1044"/>
    <x v="2"/>
    <x v="11"/>
    <x v="1033"/>
    <n v="44.75"/>
    <n v="5"/>
    <n v="0"/>
    <n v="8.5024999999999942"/>
  </r>
  <r>
    <x v="6125"/>
    <s v="CA-2017-145772"/>
    <d v="2017-06-03T00:00:00"/>
    <n v="2017"/>
    <s v="Juni"/>
    <n v="3"/>
    <x v="1"/>
    <x v="164"/>
    <x v="164"/>
    <x v="1"/>
    <s v="United States"/>
    <s v="Los Angeles"/>
    <s v="California"/>
    <n v="90036"/>
    <x v="1"/>
    <x v="1774"/>
    <x v="1"/>
    <x v="10"/>
    <x v="1764"/>
    <n v="11.96"/>
    <n v="2"/>
    <n v="0"/>
    <n v="5.3819999999999997"/>
  </r>
  <r>
    <x v="6126"/>
    <s v="CA-2017-145772"/>
    <d v="2017-06-03T00:00:00"/>
    <n v="2017"/>
    <s v="Juni"/>
    <n v="3"/>
    <x v="1"/>
    <x v="164"/>
    <x v="164"/>
    <x v="1"/>
    <s v="United States"/>
    <s v="Los Angeles"/>
    <s v="California"/>
    <n v="90036"/>
    <x v="1"/>
    <x v="766"/>
    <x v="1"/>
    <x v="8"/>
    <x v="765"/>
    <n v="3.9119999999999999"/>
    <n v="1"/>
    <n v="0.2"/>
    <n v="1.2713999999999996"/>
  </r>
  <r>
    <x v="6127"/>
    <s v="CA-2016-124100"/>
    <d v="2016-03-31T00:00:00"/>
    <n v="2016"/>
    <s v="Maret"/>
    <n v="31"/>
    <x v="1"/>
    <x v="552"/>
    <x v="552"/>
    <x v="0"/>
    <s v="United States"/>
    <s v="New York City"/>
    <s v="New York"/>
    <n v="10009"/>
    <x v="3"/>
    <x v="163"/>
    <x v="0"/>
    <x v="1"/>
    <x v="164"/>
    <n v="327.99600000000004"/>
    <n v="6"/>
    <n v="0.1"/>
    <n v="54.666000000000011"/>
  </r>
  <r>
    <x v="6128"/>
    <s v="US-2014-158400"/>
    <d v="2014-10-25T00:00:00"/>
    <n v="2014"/>
    <s v="Oktober"/>
    <n v="25"/>
    <x v="2"/>
    <x v="692"/>
    <x v="692"/>
    <x v="1"/>
    <s v="United States"/>
    <s v="San Francisco"/>
    <s v="California"/>
    <n v="94109"/>
    <x v="1"/>
    <x v="1087"/>
    <x v="1"/>
    <x v="8"/>
    <x v="1077"/>
    <n v="49.408000000000001"/>
    <n v="4"/>
    <n v="0.2"/>
    <n v="18.527999999999999"/>
  </r>
  <r>
    <x v="6129"/>
    <s v="CA-2017-162033"/>
    <d v="2017-03-26T00:00:00"/>
    <n v="2017"/>
    <s v="Maret"/>
    <n v="26"/>
    <x v="1"/>
    <x v="773"/>
    <x v="773"/>
    <x v="2"/>
    <s v="United States"/>
    <s v="Virginia Beach"/>
    <s v="Virginia"/>
    <n v="23464"/>
    <x v="0"/>
    <x v="936"/>
    <x v="2"/>
    <x v="11"/>
    <x v="929"/>
    <n v="53.25"/>
    <n v="3"/>
    <n v="0"/>
    <n v="20.767499999999998"/>
  </r>
  <r>
    <x v="6130"/>
    <s v="CA-2017-162033"/>
    <d v="2017-03-26T00:00:00"/>
    <n v="2017"/>
    <s v="Maret"/>
    <n v="26"/>
    <x v="1"/>
    <x v="773"/>
    <x v="773"/>
    <x v="2"/>
    <s v="United States"/>
    <s v="Virginia Beach"/>
    <s v="Virginia"/>
    <n v="23464"/>
    <x v="0"/>
    <x v="1014"/>
    <x v="1"/>
    <x v="13"/>
    <x v="128"/>
    <n v="3.76"/>
    <n v="2"/>
    <n v="0"/>
    <n v="1.3159999999999998"/>
  </r>
  <r>
    <x v="6131"/>
    <s v="CA-2014-163447"/>
    <d v="2014-12-27T00:00:00"/>
    <n v="2014"/>
    <s v="Desember"/>
    <n v="27"/>
    <x v="1"/>
    <x v="353"/>
    <x v="353"/>
    <x v="2"/>
    <s v="United States"/>
    <s v="New York City"/>
    <s v="New York"/>
    <n v="10011"/>
    <x v="3"/>
    <x v="212"/>
    <x v="0"/>
    <x v="1"/>
    <x v="213"/>
    <n v="767.21400000000006"/>
    <n v="14"/>
    <n v="0.1"/>
    <n v="161.96739999999997"/>
  </r>
  <r>
    <x v="6132"/>
    <s v="CA-2017-145737"/>
    <d v="2017-09-15T00:00:00"/>
    <n v="2017"/>
    <s v="September"/>
    <n v="15"/>
    <x v="1"/>
    <x v="269"/>
    <x v="269"/>
    <x v="0"/>
    <s v="United States"/>
    <s v="Lebanon"/>
    <s v="Tennessee"/>
    <n v="37087"/>
    <x v="0"/>
    <x v="1522"/>
    <x v="1"/>
    <x v="10"/>
    <x v="1509"/>
    <n v="163.96"/>
    <n v="5"/>
    <n v="0.2"/>
    <n v="59.435499999999998"/>
  </r>
  <r>
    <x v="6133"/>
    <s v="CA-2016-148096"/>
    <d v="2016-08-16T00:00:00"/>
    <n v="2016"/>
    <s v="Agustus"/>
    <n v="16"/>
    <x v="2"/>
    <x v="774"/>
    <x v="774"/>
    <x v="1"/>
    <s v="United States"/>
    <s v="Los Angeles"/>
    <s v="California"/>
    <n v="90045"/>
    <x v="1"/>
    <x v="1529"/>
    <x v="0"/>
    <x v="3"/>
    <x v="1516"/>
    <n v="161.28"/>
    <n v="2"/>
    <n v="0.2"/>
    <n v="12.095999999999997"/>
  </r>
  <r>
    <x v="6134"/>
    <s v="CA-2016-146766"/>
    <d v="2016-11-04T00:00:00"/>
    <n v="2016"/>
    <s v="November"/>
    <n v="4"/>
    <x v="3"/>
    <x v="627"/>
    <x v="627"/>
    <x v="0"/>
    <s v="United States"/>
    <s v="Chula Vista"/>
    <s v="California"/>
    <n v="91911"/>
    <x v="1"/>
    <x v="281"/>
    <x v="1"/>
    <x v="6"/>
    <x v="281"/>
    <n v="192.8"/>
    <n v="4"/>
    <n v="0"/>
    <n v="55.911999999999978"/>
  </r>
  <r>
    <x v="6135"/>
    <s v="CA-2015-105613"/>
    <d v="2015-10-18T00:00:00"/>
    <n v="2015"/>
    <s v="Oktober"/>
    <n v="18"/>
    <x v="1"/>
    <x v="607"/>
    <x v="607"/>
    <x v="2"/>
    <s v="United States"/>
    <s v="Mcallen"/>
    <s v="Texas"/>
    <n v="78501"/>
    <x v="2"/>
    <x v="1575"/>
    <x v="2"/>
    <x v="11"/>
    <x v="1566"/>
    <n v="27.695999999999998"/>
    <n v="3"/>
    <n v="0.2"/>
    <n v="3.4619999999999997"/>
  </r>
  <r>
    <x v="6136"/>
    <s v="CA-2015-105613"/>
    <d v="2015-10-18T00:00:00"/>
    <n v="2015"/>
    <s v="Oktober"/>
    <n v="18"/>
    <x v="1"/>
    <x v="607"/>
    <x v="607"/>
    <x v="2"/>
    <s v="United States"/>
    <s v="Mcallen"/>
    <s v="Texas"/>
    <n v="78501"/>
    <x v="2"/>
    <x v="1306"/>
    <x v="1"/>
    <x v="9"/>
    <x v="1291"/>
    <n v="73.163999999999987"/>
    <n v="6"/>
    <n v="0.8"/>
    <n v="-186.56820000000005"/>
  </r>
  <r>
    <x v="6137"/>
    <s v="US-2016-142251"/>
    <d v="2016-10-31T00:00:00"/>
    <n v="2016"/>
    <s v="Oktober"/>
    <n v="31"/>
    <x v="0"/>
    <x v="383"/>
    <x v="383"/>
    <x v="0"/>
    <s v="United States"/>
    <s v="Hollywood"/>
    <s v="Florida"/>
    <n v="33021"/>
    <x v="0"/>
    <x v="481"/>
    <x v="1"/>
    <x v="10"/>
    <x v="482"/>
    <n v="32.064"/>
    <n v="6"/>
    <n v="0.2"/>
    <n v="11.222399999999999"/>
  </r>
  <r>
    <x v="6138"/>
    <s v="CA-2014-131247"/>
    <d v="2014-03-30T00:00:00"/>
    <n v="2014"/>
    <s v="Maret"/>
    <n v="30"/>
    <x v="1"/>
    <x v="315"/>
    <x v="315"/>
    <x v="0"/>
    <s v="United States"/>
    <s v="San Francisco"/>
    <s v="California"/>
    <n v="94110"/>
    <x v="1"/>
    <x v="430"/>
    <x v="0"/>
    <x v="0"/>
    <x v="430"/>
    <n v="205.666"/>
    <n v="2"/>
    <n v="0.15"/>
    <n v="-12.097999999999999"/>
  </r>
  <r>
    <x v="6139"/>
    <s v="US-2015-113593"/>
    <d v="2015-04-18T00:00:00"/>
    <n v="2015"/>
    <s v="April"/>
    <n v="18"/>
    <x v="2"/>
    <x v="720"/>
    <x v="720"/>
    <x v="0"/>
    <s v="United States"/>
    <s v="Santa Maria"/>
    <s v="California"/>
    <n v="93454"/>
    <x v="1"/>
    <x v="1424"/>
    <x v="1"/>
    <x v="4"/>
    <x v="1412"/>
    <n v="115.44"/>
    <n v="3"/>
    <n v="0"/>
    <n v="30.014399999999998"/>
  </r>
  <r>
    <x v="6140"/>
    <s v="CA-2017-121083"/>
    <d v="2017-07-09T00:00:00"/>
    <n v="2017"/>
    <s v="Juli"/>
    <n v="9"/>
    <x v="1"/>
    <x v="440"/>
    <x v="440"/>
    <x v="0"/>
    <s v="United States"/>
    <s v="Manchester"/>
    <s v="Connecticut"/>
    <n v="6040"/>
    <x v="3"/>
    <x v="1766"/>
    <x v="1"/>
    <x v="10"/>
    <x v="1755"/>
    <n v="274.8"/>
    <n v="5"/>
    <n v="0"/>
    <n v="134.65199999999999"/>
  </r>
  <r>
    <x v="6141"/>
    <s v="CA-2017-121083"/>
    <d v="2017-07-09T00:00:00"/>
    <n v="2017"/>
    <s v="Juli"/>
    <n v="9"/>
    <x v="1"/>
    <x v="440"/>
    <x v="440"/>
    <x v="0"/>
    <s v="United States"/>
    <s v="Manchester"/>
    <s v="Connecticut"/>
    <n v="6040"/>
    <x v="3"/>
    <x v="1166"/>
    <x v="1"/>
    <x v="4"/>
    <x v="1153"/>
    <n v="195.64"/>
    <n v="4"/>
    <n v="0"/>
    <n v="3.9128000000000043"/>
  </r>
  <r>
    <x v="6142"/>
    <s v="CA-2017-121083"/>
    <d v="2017-07-09T00:00:00"/>
    <n v="2017"/>
    <s v="Juli"/>
    <n v="9"/>
    <x v="1"/>
    <x v="440"/>
    <x v="440"/>
    <x v="0"/>
    <s v="United States"/>
    <s v="Manchester"/>
    <s v="Connecticut"/>
    <n v="6040"/>
    <x v="3"/>
    <x v="957"/>
    <x v="2"/>
    <x v="7"/>
    <x v="950"/>
    <n v="257.98"/>
    <n v="2"/>
    <n v="0"/>
    <n v="74.8142"/>
  </r>
  <r>
    <x v="6143"/>
    <s v="CA-2017-121083"/>
    <d v="2017-07-09T00:00:00"/>
    <n v="2017"/>
    <s v="Juli"/>
    <n v="9"/>
    <x v="1"/>
    <x v="440"/>
    <x v="440"/>
    <x v="0"/>
    <s v="United States"/>
    <s v="Manchester"/>
    <s v="Connecticut"/>
    <n v="6040"/>
    <x v="3"/>
    <x v="1571"/>
    <x v="1"/>
    <x v="6"/>
    <x v="1562"/>
    <n v="119.03999999999999"/>
    <n v="6"/>
    <n v="0"/>
    <n v="48.806400000000011"/>
  </r>
  <r>
    <x v="6144"/>
    <s v="CA-2017-151190"/>
    <d v="2017-06-27T00:00:00"/>
    <n v="2017"/>
    <s v="Juni"/>
    <n v="27"/>
    <x v="1"/>
    <x v="218"/>
    <x v="218"/>
    <x v="0"/>
    <s v="United States"/>
    <s v="Omaha"/>
    <s v="Nebraska"/>
    <n v="68104"/>
    <x v="2"/>
    <x v="1070"/>
    <x v="1"/>
    <x v="10"/>
    <x v="1059"/>
    <n v="20.07"/>
    <n v="3"/>
    <n v="0"/>
    <n v="9.2321999999999989"/>
  </r>
  <r>
    <x v="6145"/>
    <s v="CA-2014-133543"/>
    <d v="2014-12-22T00:00:00"/>
    <n v="2014"/>
    <s v="Desember"/>
    <n v="22"/>
    <x v="1"/>
    <x v="730"/>
    <x v="730"/>
    <x v="0"/>
    <s v="United States"/>
    <s v="San Jose"/>
    <s v="California"/>
    <n v="95123"/>
    <x v="1"/>
    <x v="501"/>
    <x v="1"/>
    <x v="6"/>
    <x v="501"/>
    <n v="11.76"/>
    <n v="4"/>
    <n v="0"/>
    <n v="3.1752000000000002"/>
  </r>
  <r>
    <x v="6146"/>
    <s v="CA-2017-105130"/>
    <d v="2017-11-21T00:00:00"/>
    <n v="2017"/>
    <s v="November"/>
    <n v="21"/>
    <x v="1"/>
    <x v="601"/>
    <x v="601"/>
    <x v="1"/>
    <s v="United States"/>
    <s v="San Francisco"/>
    <s v="California"/>
    <n v="94122"/>
    <x v="1"/>
    <x v="501"/>
    <x v="1"/>
    <x v="6"/>
    <x v="501"/>
    <n v="11.76"/>
    <n v="4"/>
    <n v="0"/>
    <n v="3.1752000000000002"/>
  </r>
  <r>
    <x v="6147"/>
    <s v="CA-2017-105130"/>
    <d v="2017-11-21T00:00:00"/>
    <n v="2017"/>
    <s v="November"/>
    <n v="21"/>
    <x v="1"/>
    <x v="601"/>
    <x v="601"/>
    <x v="1"/>
    <s v="United States"/>
    <s v="San Francisco"/>
    <s v="California"/>
    <n v="94122"/>
    <x v="1"/>
    <x v="986"/>
    <x v="1"/>
    <x v="8"/>
    <x v="979"/>
    <n v="40.736000000000004"/>
    <n v="2"/>
    <n v="0.2"/>
    <n v="14.7668"/>
  </r>
  <r>
    <x v="6148"/>
    <s v="CA-2016-161928"/>
    <d v="2016-06-27T00:00:00"/>
    <n v="2016"/>
    <s v="Juni"/>
    <n v="27"/>
    <x v="0"/>
    <x v="663"/>
    <x v="663"/>
    <x v="0"/>
    <s v="United States"/>
    <s v="San Francisco"/>
    <s v="California"/>
    <n v="94109"/>
    <x v="1"/>
    <x v="1551"/>
    <x v="2"/>
    <x v="7"/>
    <x v="1539"/>
    <n v="201.584"/>
    <n v="2"/>
    <n v="0.2"/>
    <n v="12.599000000000004"/>
  </r>
  <r>
    <x v="6149"/>
    <s v="CA-2017-101322"/>
    <d v="2017-12-28T00:00:00"/>
    <n v="2017"/>
    <s v="Desember"/>
    <n v="28"/>
    <x v="2"/>
    <x v="684"/>
    <x v="684"/>
    <x v="1"/>
    <s v="United States"/>
    <s v="Long Beach"/>
    <s v="California"/>
    <n v="90805"/>
    <x v="1"/>
    <x v="56"/>
    <x v="0"/>
    <x v="1"/>
    <x v="56"/>
    <n v="340.70400000000006"/>
    <n v="6"/>
    <n v="0.2"/>
    <n v="-34.070400000000006"/>
  </r>
  <r>
    <x v="6150"/>
    <s v="US-2016-106600"/>
    <d v="2016-04-08T00:00:00"/>
    <n v="2016"/>
    <s v="April"/>
    <n v="8"/>
    <x v="2"/>
    <x v="528"/>
    <x v="528"/>
    <x v="0"/>
    <s v="United States"/>
    <s v="Columbus"/>
    <s v="Georgia"/>
    <n v="31907"/>
    <x v="0"/>
    <x v="1544"/>
    <x v="0"/>
    <x v="0"/>
    <x v="1532"/>
    <n v="354.90000000000003"/>
    <n v="5"/>
    <n v="0"/>
    <n v="88.725000000000023"/>
  </r>
  <r>
    <x v="6151"/>
    <s v="CA-2014-111871"/>
    <d v="2014-03-18T00:00:00"/>
    <n v="2014"/>
    <s v="Maret"/>
    <n v="18"/>
    <x v="0"/>
    <x v="735"/>
    <x v="735"/>
    <x v="2"/>
    <s v="United States"/>
    <s v="San Francisco"/>
    <s v="California"/>
    <n v="94110"/>
    <x v="1"/>
    <x v="1601"/>
    <x v="0"/>
    <x v="0"/>
    <x v="1593"/>
    <n v="1198.33"/>
    <n v="10"/>
    <n v="0.15"/>
    <n v="70.490000000000009"/>
  </r>
  <r>
    <x v="6152"/>
    <s v="CA-2017-139437"/>
    <d v="2017-07-03T00:00:00"/>
    <n v="2017"/>
    <s v="Juli"/>
    <n v="3"/>
    <x v="1"/>
    <x v="361"/>
    <x v="361"/>
    <x v="0"/>
    <s v="United States"/>
    <s v="Los Angeles"/>
    <s v="California"/>
    <n v="90004"/>
    <x v="1"/>
    <x v="210"/>
    <x v="1"/>
    <x v="4"/>
    <x v="211"/>
    <n v="87.92"/>
    <n v="4"/>
    <n v="0"/>
    <n v="0.87919999999999732"/>
  </r>
  <r>
    <x v="6153"/>
    <s v="CA-2017-151484"/>
    <d v="2017-04-20T00:00:00"/>
    <n v="2017"/>
    <s v="April"/>
    <n v="20"/>
    <x v="2"/>
    <x v="51"/>
    <x v="51"/>
    <x v="1"/>
    <s v="United States"/>
    <s v="Philadelphia"/>
    <s v="Pennsylvania"/>
    <n v="19120"/>
    <x v="3"/>
    <x v="1416"/>
    <x v="0"/>
    <x v="5"/>
    <x v="1403"/>
    <n v="51.967999999999996"/>
    <n v="2"/>
    <n v="0.2"/>
    <n v="10.393599999999998"/>
  </r>
  <r>
    <x v="6154"/>
    <s v="CA-2017-151484"/>
    <d v="2017-04-20T00:00:00"/>
    <n v="2017"/>
    <s v="April"/>
    <n v="20"/>
    <x v="2"/>
    <x v="51"/>
    <x v="51"/>
    <x v="1"/>
    <s v="United States"/>
    <s v="Philadelphia"/>
    <s v="Pennsylvania"/>
    <n v="19120"/>
    <x v="3"/>
    <x v="80"/>
    <x v="1"/>
    <x v="4"/>
    <x v="80"/>
    <n v="51.336000000000006"/>
    <n v="3"/>
    <n v="0.2"/>
    <n v="5.7752999999999961"/>
  </r>
  <r>
    <x v="6155"/>
    <s v="CA-2017-151484"/>
    <d v="2017-04-20T00:00:00"/>
    <n v="2017"/>
    <s v="April"/>
    <n v="20"/>
    <x v="2"/>
    <x v="51"/>
    <x v="51"/>
    <x v="1"/>
    <s v="United States"/>
    <s v="Philadelphia"/>
    <s v="Pennsylvania"/>
    <n v="19120"/>
    <x v="3"/>
    <x v="403"/>
    <x v="1"/>
    <x v="4"/>
    <x v="404"/>
    <n v="332.70400000000001"/>
    <n v="1"/>
    <n v="0.2"/>
    <n v="33.270399999999981"/>
  </r>
  <r>
    <x v="6156"/>
    <s v="CA-2017-151484"/>
    <d v="2017-04-20T00:00:00"/>
    <n v="2017"/>
    <s v="April"/>
    <n v="20"/>
    <x v="2"/>
    <x v="51"/>
    <x v="51"/>
    <x v="1"/>
    <s v="United States"/>
    <s v="Philadelphia"/>
    <s v="Pennsylvania"/>
    <n v="19120"/>
    <x v="3"/>
    <x v="1381"/>
    <x v="0"/>
    <x v="5"/>
    <x v="1366"/>
    <n v="42.408000000000008"/>
    <n v="3"/>
    <n v="0.2"/>
    <n v="9.5418000000000003"/>
  </r>
  <r>
    <x v="6157"/>
    <s v="CA-2016-104150"/>
    <d v="2016-08-03T00:00:00"/>
    <n v="2016"/>
    <s v="Agustus"/>
    <n v="3"/>
    <x v="0"/>
    <x v="743"/>
    <x v="743"/>
    <x v="0"/>
    <s v="United States"/>
    <s v="Tulsa"/>
    <s v="Oklahoma"/>
    <n v="74133"/>
    <x v="2"/>
    <x v="113"/>
    <x v="1"/>
    <x v="12"/>
    <x v="113"/>
    <n v="81.539999999999992"/>
    <n v="3"/>
    <n v="0"/>
    <n v="38.323799999999999"/>
  </r>
  <r>
    <x v="6158"/>
    <s v="CA-2016-104150"/>
    <d v="2016-08-03T00:00:00"/>
    <n v="2016"/>
    <s v="Agustus"/>
    <n v="3"/>
    <x v="0"/>
    <x v="743"/>
    <x v="743"/>
    <x v="0"/>
    <s v="United States"/>
    <s v="Tulsa"/>
    <s v="Oklahoma"/>
    <n v="74133"/>
    <x v="2"/>
    <x v="1775"/>
    <x v="2"/>
    <x v="11"/>
    <x v="1765"/>
    <n v="167.28"/>
    <n v="12"/>
    <n v="0"/>
    <n v="23.419200000000011"/>
  </r>
  <r>
    <x v="6159"/>
    <s v="CA-2016-161025"/>
    <d v="2016-12-03T00:00:00"/>
    <n v="2016"/>
    <s v="Desember"/>
    <n v="3"/>
    <x v="1"/>
    <x v="306"/>
    <x v="306"/>
    <x v="0"/>
    <s v="United States"/>
    <s v="Los Angeles"/>
    <s v="California"/>
    <n v="90049"/>
    <x v="1"/>
    <x v="1662"/>
    <x v="1"/>
    <x v="4"/>
    <x v="1650"/>
    <n v="772.68"/>
    <n v="4"/>
    <n v="0"/>
    <n v="108.17520000000002"/>
  </r>
  <r>
    <x v="6160"/>
    <s v="CA-2014-103989"/>
    <d v="2014-03-19T00:00:00"/>
    <n v="2014"/>
    <s v="Maret"/>
    <n v="19"/>
    <x v="2"/>
    <x v="204"/>
    <x v="204"/>
    <x v="1"/>
    <s v="United States"/>
    <s v="Lakeland"/>
    <s v="Florida"/>
    <n v="33801"/>
    <x v="0"/>
    <x v="524"/>
    <x v="2"/>
    <x v="7"/>
    <x v="524"/>
    <n v="323.97600000000006"/>
    <n v="3"/>
    <n v="0.2"/>
    <n v="28.347899999999981"/>
  </r>
  <r>
    <x v="6161"/>
    <s v="CA-2014-103989"/>
    <d v="2014-03-19T00:00:00"/>
    <n v="2014"/>
    <s v="Maret"/>
    <n v="19"/>
    <x v="2"/>
    <x v="204"/>
    <x v="204"/>
    <x v="1"/>
    <s v="United States"/>
    <s v="Lakeland"/>
    <s v="Florida"/>
    <n v="33801"/>
    <x v="0"/>
    <x v="1139"/>
    <x v="1"/>
    <x v="2"/>
    <x v="1127"/>
    <n v="11.808"/>
    <n v="4"/>
    <n v="0.2"/>
    <n v="3.9851999999999999"/>
  </r>
  <r>
    <x v="6162"/>
    <s v="CA-2014-103989"/>
    <d v="2014-03-19T00:00:00"/>
    <n v="2014"/>
    <s v="Maret"/>
    <n v="19"/>
    <x v="2"/>
    <x v="204"/>
    <x v="204"/>
    <x v="1"/>
    <s v="United States"/>
    <s v="Lakeland"/>
    <s v="Florida"/>
    <n v="33801"/>
    <x v="0"/>
    <x v="376"/>
    <x v="1"/>
    <x v="4"/>
    <x v="377"/>
    <n v="26.160000000000004"/>
    <n v="3"/>
    <n v="0.2"/>
    <n v="1.961999999999998"/>
  </r>
  <r>
    <x v="6163"/>
    <s v="CA-2014-103989"/>
    <d v="2014-03-19T00:00:00"/>
    <n v="2014"/>
    <s v="Maret"/>
    <n v="19"/>
    <x v="2"/>
    <x v="204"/>
    <x v="204"/>
    <x v="1"/>
    <s v="United States"/>
    <s v="Lakeland"/>
    <s v="Florida"/>
    <n v="33801"/>
    <x v="0"/>
    <x v="1403"/>
    <x v="1"/>
    <x v="8"/>
    <x v="1390"/>
    <n v="33.57"/>
    <n v="5"/>
    <n v="0.7"/>
    <n v="-25.737000000000002"/>
  </r>
  <r>
    <x v="6164"/>
    <s v="CA-2014-103989"/>
    <d v="2014-03-19T00:00:00"/>
    <n v="2014"/>
    <s v="Maret"/>
    <n v="19"/>
    <x v="2"/>
    <x v="204"/>
    <x v="204"/>
    <x v="1"/>
    <s v="United States"/>
    <s v="Lakeland"/>
    <s v="Florida"/>
    <n v="33801"/>
    <x v="0"/>
    <x v="1035"/>
    <x v="0"/>
    <x v="5"/>
    <x v="325"/>
    <n v="4.9920000000000009"/>
    <n v="3"/>
    <n v="0.2"/>
    <n v="1.3728000000000002"/>
  </r>
  <r>
    <x v="6165"/>
    <s v="CA-2014-103989"/>
    <d v="2014-03-19T00:00:00"/>
    <n v="2014"/>
    <s v="Maret"/>
    <n v="19"/>
    <x v="2"/>
    <x v="204"/>
    <x v="204"/>
    <x v="1"/>
    <s v="United States"/>
    <s v="Lakeland"/>
    <s v="Florida"/>
    <n v="33801"/>
    <x v="0"/>
    <x v="1682"/>
    <x v="0"/>
    <x v="5"/>
    <x v="1670"/>
    <n v="20.016000000000002"/>
    <n v="3"/>
    <n v="0.2"/>
    <n v="5.5044000000000013"/>
  </r>
  <r>
    <x v="6166"/>
    <s v="CA-2014-103989"/>
    <d v="2014-03-19T00:00:00"/>
    <n v="2014"/>
    <s v="Maret"/>
    <n v="19"/>
    <x v="2"/>
    <x v="204"/>
    <x v="204"/>
    <x v="1"/>
    <s v="United States"/>
    <s v="Lakeland"/>
    <s v="Florida"/>
    <n v="33801"/>
    <x v="0"/>
    <x v="1772"/>
    <x v="2"/>
    <x v="11"/>
    <x v="1762"/>
    <n v="170.24"/>
    <n v="2"/>
    <n v="0.2"/>
    <n v="53.199999999999989"/>
  </r>
  <r>
    <x v="6167"/>
    <s v="CA-2015-142433"/>
    <d v="2015-04-20T00:00:00"/>
    <n v="2015"/>
    <s v="April"/>
    <n v="20"/>
    <x v="1"/>
    <x v="301"/>
    <x v="301"/>
    <x v="0"/>
    <s v="United States"/>
    <s v="Houston"/>
    <s v="Texas"/>
    <n v="77036"/>
    <x v="2"/>
    <x v="126"/>
    <x v="1"/>
    <x v="10"/>
    <x v="127"/>
    <n v="117.456"/>
    <n v="3"/>
    <n v="0.2"/>
    <n v="44.045999999999992"/>
  </r>
  <r>
    <x v="6168"/>
    <s v="CA-2015-132815"/>
    <d v="2015-09-19T00:00:00"/>
    <n v="2015"/>
    <s v="September"/>
    <n v="19"/>
    <x v="0"/>
    <x v="459"/>
    <x v="459"/>
    <x v="1"/>
    <s v="United States"/>
    <s v="Los Angeles"/>
    <s v="California"/>
    <n v="90008"/>
    <x v="1"/>
    <x v="496"/>
    <x v="1"/>
    <x v="10"/>
    <x v="496"/>
    <n v="22.96"/>
    <n v="2"/>
    <n v="0"/>
    <n v="11.250400000000001"/>
  </r>
  <r>
    <x v="6169"/>
    <s v="CA-2014-101266"/>
    <d v="2014-08-27T00:00:00"/>
    <n v="2014"/>
    <s v="Agustus"/>
    <n v="27"/>
    <x v="0"/>
    <x v="462"/>
    <x v="462"/>
    <x v="0"/>
    <s v="United States"/>
    <s v="Springfield"/>
    <s v="Virginia"/>
    <n v="22153"/>
    <x v="0"/>
    <x v="481"/>
    <x v="1"/>
    <x v="10"/>
    <x v="482"/>
    <n v="13.36"/>
    <n v="2"/>
    <n v="0"/>
    <n v="6.4127999999999998"/>
  </r>
  <r>
    <x v="6170"/>
    <s v="CA-2016-141523"/>
    <d v="2016-12-19T00:00:00"/>
    <n v="2016"/>
    <s v="Desember"/>
    <n v="19"/>
    <x v="0"/>
    <x v="775"/>
    <x v="775"/>
    <x v="1"/>
    <s v="United States"/>
    <s v="New York City"/>
    <s v="New York"/>
    <n v="10035"/>
    <x v="3"/>
    <x v="1395"/>
    <x v="1"/>
    <x v="8"/>
    <x v="1382"/>
    <n v="34.248000000000005"/>
    <n v="3"/>
    <n v="0.2"/>
    <n v="11.558699999999998"/>
  </r>
  <r>
    <x v="6171"/>
    <s v="CA-2016-141523"/>
    <d v="2016-12-19T00:00:00"/>
    <n v="2016"/>
    <s v="Desember"/>
    <n v="19"/>
    <x v="0"/>
    <x v="775"/>
    <x v="775"/>
    <x v="1"/>
    <s v="United States"/>
    <s v="New York City"/>
    <s v="New York"/>
    <n v="10035"/>
    <x v="3"/>
    <x v="824"/>
    <x v="1"/>
    <x v="6"/>
    <x v="820"/>
    <n v="3.52"/>
    <n v="2"/>
    <n v="0"/>
    <n v="1.0207999999999999"/>
  </r>
  <r>
    <x v="6172"/>
    <s v="US-2014-106299"/>
    <d v="2014-08-02T00:00:00"/>
    <n v="2014"/>
    <s v="Agustus"/>
    <n v="2"/>
    <x v="1"/>
    <x v="125"/>
    <x v="125"/>
    <x v="2"/>
    <s v="United States"/>
    <s v="Springfield"/>
    <s v="Missouri"/>
    <n v="65807"/>
    <x v="2"/>
    <x v="951"/>
    <x v="1"/>
    <x v="8"/>
    <x v="944"/>
    <n v="26.7"/>
    <n v="5"/>
    <n v="0"/>
    <n v="12.548999999999999"/>
  </r>
  <r>
    <x v="6173"/>
    <s v="US-2014-106299"/>
    <d v="2014-08-02T00:00:00"/>
    <n v="2014"/>
    <s v="Agustus"/>
    <n v="2"/>
    <x v="1"/>
    <x v="125"/>
    <x v="125"/>
    <x v="2"/>
    <s v="United States"/>
    <s v="Springfield"/>
    <s v="Missouri"/>
    <n v="65807"/>
    <x v="2"/>
    <x v="1651"/>
    <x v="2"/>
    <x v="11"/>
    <x v="1640"/>
    <n v="21.2"/>
    <n v="2"/>
    <n v="0"/>
    <n v="9.1160000000000014"/>
  </r>
  <r>
    <x v="6174"/>
    <s v="US-2014-106299"/>
    <d v="2014-08-02T00:00:00"/>
    <n v="2014"/>
    <s v="Agustus"/>
    <n v="2"/>
    <x v="1"/>
    <x v="125"/>
    <x v="125"/>
    <x v="2"/>
    <s v="United States"/>
    <s v="Springfield"/>
    <s v="Missouri"/>
    <n v="65807"/>
    <x v="2"/>
    <x v="1074"/>
    <x v="1"/>
    <x v="4"/>
    <x v="1064"/>
    <n v="838.38"/>
    <n v="2"/>
    <n v="0"/>
    <n v="226.36260000000004"/>
  </r>
  <r>
    <x v="6175"/>
    <s v="CA-2015-158421"/>
    <d v="2015-09-21T00:00:00"/>
    <n v="2015"/>
    <s v="September"/>
    <n v="21"/>
    <x v="1"/>
    <x v="673"/>
    <x v="673"/>
    <x v="0"/>
    <s v="United States"/>
    <s v="Columbia"/>
    <s v="South Carolina"/>
    <n v="29203"/>
    <x v="0"/>
    <x v="774"/>
    <x v="0"/>
    <x v="1"/>
    <x v="773"/>
    <n v="1690.04"/>
    <n v="4"/>
    <n v="0"/>
    <n v="422.51"/>
  </r>
  <r>
    <x v="6176"/>
    <s v="CA-2015-158421"/>
    <d v="2015-09-21T00:00:00"/>
    <n v="2015"/>
    <s v="September"/>
    <n v="21"/>
    <x v="1"/>
    <x v="673"/>
    <x v="673"/>
    <x v="0"/>
    <s v="United States"/>
    <s v="Columbia"/>
    <s v="South Carolina"/>
    <n v="29203"/>
    <x v="0"/>
    <x v="576"/>
    <x v="1"/>
    <x v="4"/>
    <x v="576"/>
    <n v="85.96"/>
    <n v="7"/>
    <n v="0"/>
    <n v="24.068799999999996"/>
  </r>
  <r>
    <x v="6177"/>
    <s v="CA-2015-158421"/>
    <d v="2015-09-21T00:00:00"/>
    <n v="2015"/>
    <s v="September"/>
    <n v="21"/>
    <x v="1"/>
    <x v="673"/>
    <x v="673"/>
    <x v="0"/>
    <s v="United States"/>
    <s v="Columbia"/>
    <s v="South Carolina"/>
    <n v="29203"/>
    <x v="0"/>
    <x v="1697"/>
    <x v="1"/>
    <x v="12"/>
    <x v="1685"/>
    <n v="121.96"/>
    <n v="2"/>
    <n v="0"/>
    <n v="57.32119999999999"/>
  </r>
  <r>
    <x v="6178"/>
    <s v="CA-2015-158421"/>
    <d v="2015-09-21T00:00:00"/>
    <n v="2015"/>
    <s v="September"/>
    <n v="21"/>
    <x v="1"/>
    <x v="673"/>
    <x v="673"/>
    <x v="0"/>
    <s v="United States"/>
    <s v="Columbia"/>
    <s v="South Carolina"/>
    <n v="29203"/>
    <x v="0"/>
    <x v="1776"/>
    <x v="1"/>
    <x v="10"/>
    <x v="1766"/>
    <n v="23.92"/>
    <n v="4"/>
    <n v="0"/>
    <n v="11.720800000000001"/>
  </r>
  <r>
    <x v="6179"/>
    <s v="CA-2015-158421"/>
    <d v="2015-09-21T00:00:00"/>
    <n v="2015"/>
    <s v="September"/>
    <n v="21"/>
    <x v="1"/>
    <x v="673"/>
    <x v="673"/>
    <x v="0"/>
    <s v="United States"/>
    <s v="Columbia"/>
    <s v="South Carolina"/>
    <n v="29203"/>
    <x v="0"/>
    <x v="911"/>
    <x v="1"/>
    <x v="4"/>
    <x v="903"/>
    <n v="63.96"/>
    <n v="2"/>
    <n v="0"/>
    <n v="6.3960000000000008"/>
  </r>
  <r>
    <x v="6180"/>
    <s v="CA-2015-158421"/>
    <d v="2015-09-21T00:00:00"/>
    <n v="2015"/>
    <s v="September"/>
    <n v="21"/>
    <x v="1"/>
    <x v="673"/>
    <x v="673"/>
    <x v="0"/>
    <s v="United States"/>
    <s v="Columbia"/>
    <s v="South Carolina"/>
    <n v="29203"/>
    <x v="0"/>
    <x v="1370"/>
    <x v="2"/>
    <x v="7"/>
    <x v="1355"/>
    <n v="629.94999999999993"/>
    <n v="5"/>
    <n v="0"/>
    <n v="176.38600000000002"/>
  </r>
  <r>
    <x v="6181"/>
    <s v="CA-2015-158421"/>
    <d v="2015-09-21T00:00:00"/>
    <n v="2015"/>
    <s v="September"/>
    <n v="21"/>
    <x v="1"/>
    <x v="673"/>
    <x v="673"/>
    <x v="0"/>
    <s v="United States"/>
    <s v="Columbia"/>
    <s v="South Carolina"/>
    <n v="29203"/>
    <x v="0"/>
    <x v="529"/>
    <x v="2"/>
    <x v="7"/>
    <x v="529"/>
    <n v="113.72999999999999"/>
    <n v="3"/>
    <n v="0"/>
    <n v="32.981699999999989"/>
  </r>
  <r>
    <x v="6182"/>
    <s v="CA-2015-158421"/>
    <d v="2015-09-21T00:00:00"/>
    <n v="2015"/>
    <s v="September"/>
    <n v="21"/>
    <x v="1"/>
    <x v="673"/>
    <x v="673"/>
    <x v="0"/>
    <s v="United States"/>
    <s v="Columbia"/>
    <s v="South Carolina"/>
    <n v="29203"/>
    <x v="0"/>
    <x v="347"/>
    <x v="1"/>
    <x v="8"/>
    <x v="347"/>
    <n v="14.6"/>
    <n v="2"/>
    <n v="0"/>
    <n v="6.8619999999999992"/>
  </r>
  <r>
    <x v="6183"/>
    <s v="CA-2015-158421"/>
    <d v="2015-09-21T00:00:00"/>
    <n v="2015"/>
    <s v="September"/>
    <n v="21"/>
    <x v="1"/>
    <x v="673"/>
    <x v="673"/>
    <x v="0"/>
    <s v="United States"/>
    <s v="Columbia"/>
    <s v="South Carolina"/>
    <n v="29203"/>
    <x v="0"/>
    <x v="16"/>
    <x v="1"/>
    <x v="4"/>
    <x v="16"/>
    <n v="887.84"/>
    <n v="8"/>
    <n v="0"/>
    <n v="17.756799999999998"/>
  </r>
  <r>
    <x v="6184"/>
    <s v="CA-2016-143609"/>
    <d v="2016-12-11T00:00:00"/>
    <n v="2016"/>
    <s v="Desember"/>
    <n v="11"/>
    <x v="2"/>
    <x v="489"/>
    <x v="489"/>
    <x v="2"/>
    <s v="United States"/>
    <s v="Portland"/>
    <s v="Oregon"/>
    <n v="97206"/>
    <x v="1"/>
    <x v="38"/>
    <x v="0"/>
    <x v="1"/>
    <x v="38"/>
    <n v="403.92"/>
    <n v="5"/>
    <n v="0.2"/>
    <n v="25.245000000000019"/>
  </r>
  <r>
    <x v="6185"/>
    <s v="CA-2015-138331"/>
    <d v="2015-08-07T00:00:00"/>
    <n v="2015"/>
    <s v="Agustus"/>
    <n v="7"/>
    <x v="1"/>
    <x v="600"/>
    <x v="600"/>
    <x v="0"/>
    <s v="United States"/>
    <s v="Philadelphia"/>
    <s v="Pennsylvania"/>
    <n v="19120"/>
    <x v="3"/>
    <x v="818"/>
    <x v="1"/>
    <x v="6"/>
    <x v="814"/>
    <n v="106.8"/>
    <n v="10"/>
    <n v="0.2"/>
    <n v="10.679999999999996"/>
  </r>
  <r>
    <x v="6186"/>
    <s v="CA-2015-138954"/>
    <d v="2015-11-15T00:00:00"/>
    <n v="2015"/>
    <s v="November"/>
    <n v="15"/>
    <x v="2"/>
    <x v="186"/>
    <x v="186"/>
    <x v="1"/>
    <s v="United States"/>
    <s v="New York City"/>
    <s v="New York"/>
    <n v="10035"/>
    <x v="3"/>
    <x v="392"/>
    <x v="1"/>
    <x v="4"/>
    <x v="393"/>
    <n v="70.949999999999989"/>
    <n v="3"/>
    <n v="0"/>
    <n v="20.575499999999998"/>
  </r>
  <r>
    <x v="6187"/>
    <s v="CA-2015-138954"/>
    <d v="2015-11-15T00:00:00"/>
    <n v="2015"/>
    <s v="November"/>
    <n v="15"/>
    <x v="2"/>
    <x v="186"/>
    <x v="186"/>
    <x v="1"/>
    <s v="United States"/>
    <s v="New York City"/>
    <s v="New York"/>
    <n v="10035"/>
    <x v="3"/>
    <x v="1344"/>
    <x v="1"/>
    <x v="8"/>
    <x v="1329"/>
    <n v="34.944000000000003"/>
    <n v="6"/>
    <n v="0.2"/>
    <n v="11.793599999999998"/>
  </r>
  <r>
    <x v="6188"/>
    <s v="CA-2015-138954"/>
    <d v="2015-11-15T00:00:00"/>
    <n v="2015"/>
    <s v="November"/>
    <n v="15"/>
    <x v="2"/>
    <x v="186"/>
    <x v="186"/>
    <x v="1"/>
    <s v="United States"/>
    <s v="New York City"/>
    <s v="New York"/>
    <n v="10035"/>
    <x v="3"/>
    <x v="1041"/>
    <x v="1"/>
    <x v="6"/>
    <x v="1030"/>
    <n v="119.03999999999999"/>
    <n v="6"/>
    <n v="0"/>
    <n v="35.711999999999989"/>
  </r>
  <r>
    <x v="6189"/>
    <s v="CA-2017-157903"/>
    <d v="2017-04-04T00:00:00"/>
    <n v="2017"/>
    <s v="April"/>
    <n v="4"/>
    <x v="1"/>
    <x v="562"/>
    <x v="562"/>
    <x v="0"/>
    <s v="United States"/>
    <s v="Des Plaines"/>
    <s v="Illinois"/>
    <n v="60016"/>
    <x v="2"/>
    <x v="1191"/>
    <x v="2"/>
    <x v="7"/>
    <x v="1176"/>
    <n v="383.84000000000003"/>
    <n v="4"/>
    <n v="0.2"/>
    <n v="47.97999999999999"/>
  </r>
  <r>
    <x v="6190"/>
    <s v="CA-2016-157259"/>
    <d v="2016-12-24T00:00:00"/>
    <n v="2016"/>
    <s v="Desember"/>
    <n v="24"/>
    <x v="1"/>
    <x v="341"/>
    <x v="341"/>
    <x v="0"/>
    <s v="United States"/>
    <s v="New York City"/>
    <s v="New York"/>
    <n v="10035"/>
    <x v="3"/>
    <x v="1740"/>
    <x v="0"/>
    <x v="5"/>
    <x v="1729"/>
    <n v="799.56000000000006"/>
    <n v="9"/>
    <n v="0"/>
    <n v="207.88559999999998"/>
  </r>
  <r>
    <x v="6191"/>
    <s v="CA-2017-107986"/>
    <d v="2017-12-13T00:00:00"/>
    <n v="2017"/>
    <s v="Desember"/>
    <n v="13"/>
    <x v="3"/>
    <x v="596"/>
    <x v="596"/>
    <x v="0"/>
    <s v="United States"/>
    <s v="Seattle"/>
    <s v="Washington"/>
    <n v="98103"/>
    <x v="1"/>
    <x v="470"/>
    <x v="1"/>
    <x v="4"/>
    <x v="471"/>
    <n v="31.44"/>
    <n v="3"/>
    <n v="0"/>
    <n v="8.4888000000000012"/>
  </r>
  <r>
    <x v="6192"/>
    <s v="CA-2017-104927"/>
    <d v="2017-12-22T00:00:00"/>
    <n v="2017"/>
    <s v="Desember"/>
    <n v="22"/>
    <x v="1"/>
    <x v="743"/>
    <x v="743"/>
    <x v="0"/>
    <s v="United States"/>
    <s v="Houston"/>
    <s v="Texas"/>
    <n v="77095"/>
    <x v="2"/>
    <x v="712"/>
    <x v="1"/>
    <x v="10"/>
    <x v="711"/>
    <n v="25.920000000000005"/>
    <n v="5"/>
    <n v="0.2"/>
    <n v="9.0719999999999992"/>
  </r>
  <r>
    <x v="6193"/>
    <s v="CA-2017-104927"/>
    <d v="2017-12-22T00:00:00"/>
    <n v="2017"/>
    <s v="Desember"/>
    <n v="22"/>
    <x v="1"/>
    <x v="743"/>
    <x v="743"/>
    <x v="0"/>
    <s v="United States"/>
    <s v="Houston"/>
    <s v="Texas"/>
    <n v="77095"/>
    <x v="2"/>
    <x v="858"/>
    <x v="1"/>
    <x v="8"/>
    <x v="852"/>
    <n v="6.3299999999999992"/>
    <n v="5"/>
    <n v="0.8"/>
    <n v="-9.8114999999999988"/>
  </r>
  <r>
    <x v="6194"/>
    <s v="CA-2017-104927"/>
    <d v="2017-12-22T00:00:00"/>
    <n v="2017"/>
    <s v="Desember"/>
    <n v="22"/>
    <x v="1"/>
    <x v="743"/>
    <x v="743"/>
    <x v="0"/>
    <s v="United States"/>
    <s v="Houston"/>
    <s v="Texas"/>
    <n v="77095"/>
    <x v="2"/>
    <x v="640"/>
    <x v="1"/>
    <x v="10"/>
    <x v="640"/>
    <n v="75.88"/>
    <n v="5"/>
    <n v="0.2"/>
    <n v="26.557999999999993"/>
  </r>
  <r>
    <x v="6195"/>
    <s v="CA-2017-113453"/>
    <d v="2017-10-21T00:00:00"/>
    <n v="2017"/>
    <s v="Oktober"/>
    <n v="21"/>
    <x v="1"/>
    <x v="380"/>
    <x v="380"/>
    <x v="0"/>
    <s v="United States"/>
    <s v="Philadelphia"/>
    <s v="Pennsylvania"/>
    <n v="19143"/>
    <x v="3"/>
    <x v="903"/>
    <x v="2"/>
    <x v="7"/>
    <x v="895"/>
    <n v="329.988"/>
    <n v="2"/>
    <n v="0.4"/>
    <n v="-76.997200000000021"/>
  </r>
  <r>
    <x v="6196"/>
    <s v="CA-2017-113453"/>
    <d v="2017-10-21T00:00:00"/>
    <n v="2017"/>
    <s v="Oktober"/>
    <n v="21"/>
    <x v="1"/>
    <x v="380"/>
    <x v="380"/>
    <x v="0"/>
    <s v="United States"/>
    <s v="Philadelphia"/>
    <s v="Pennsylvania"/>
    <n v="19143"/>
    <x v="3"/>
    <x v="1069"/>
    <x v="1"/>
    <x v="4"/>
    <x v="1058"/>
    <n v="71.376000000000005"/>
    <n v="3"/>
    <n v="0.2"/>
    <n v="-4.460999999999995"/>
  </r>
  <r>
    <x v="6197"/>
    <s v="CA-2015-149909"/>
    <d v="2015-11-13T00:00:00"/>
    <n v="2015"/>
    <s v="November"/>
    <n v="13"/>
    <x v="1"/>
    <x v="154"/>
    <x v="154"/>
    <x v="0"/>
    <s v="United States"/>
    <s v="Columbus"/>
    <s v="Indiana"/>
    <n v="47201"/>
    <x v="2"/>
    <x v="1346"/>
    <x v="1"/>
    <x v="10"/>
    <x v="1331"/>
    <n v="63.769999999999996"/>
    <n v="7"/>
    <n v="0"/>
    <n v="28.696499999999993"/>
  </r>
  <r>
    <x v="6198"/>
    <s v="CA-2015-149909"/>
    <d v="2015-11-13T00:00:00"/>
    <n v="2015"/>
    <s v="November"/>
    <n v="13"/>
    <x v="1"/>
    <x v="154"/>
    <x v="154"/>
    <x v="0"/>
    <s v="United States"/>
    <s v="Columbus"/>
    <s v="Indiana"/>
    <n v="47201"/>
    <x v="2"/>
    <x v="1259"/>
    <x v="2"/>
    <x v="7"/>
    <x v="1243"/>
    <n v="50.97"/>
    <n v="3"/>
    <n v="0"/>
    <n v="13.252199999999997"/>
  </r>
  <r>
    <x v="6199"/>
    <s v="CA-2015-149909"/>
    <d v="2015-11-13T00:00:00"/>
    <n v="2015"/>
    <s v="November"/>
    <n v="13"/>
    <x v="1"/>
    <x v="154"/>
    <x v="154"/>
    <x v="0"/>
    <s v="United States"/>
    <s v="Columbus"/>
    <s v="Indiana"/>
    <n v="47201"/>
    <x v="2"/>
    <x v="694"/>
    <x v="1"/>
    <x v="10"/>
    <x v="694"/>
    <n v="96.08"/>
    <n v="2"/>
    <n v="0"/>
    <n v="46.118399999999994"/>
  </r>
  <r>
    <x v="6200"/>
    <s v="CA-2015-146675"/>
    <d v="2015-04-16T00:00:00"/>
    <n v="2015"/>
    <s v="April"/>
    <n v="16"/>
    <x v="1"/>
    <x v="766"/>
    <x v="766"/>
    <x v="0"/>
    <s v="United States"/>
    <s v="Evanston"/>
    <s v="Illinois"/>
    <n v="60201"/>
    <x v="2"/>
    <x v="1077"/>
    <x v="2"/>
    <x v="16"/>
    <x v="1067"/>
    <n v="1439.9680000000001"/>
    <n v="4"/>
    <n v="0.2"/>
    <n v="485.98919999999993"/>
  </r>
  <r>
    <x v="6201"/>
    <s v="CA-2015-146675"/>
    <d v="2015-04-16T00:00:00"/>
    <n v="2015"/>
    <s v="April"/>
    <n v="16"/>
    <x v="1"/>
    <x v="766"/>
    <x v="766"/>
    <x v="0"/>
    <s v="United States"/>
    <s v="Evanston"/>
    <s v="Illinois"/>
    <n v="60201"/>
    <x v="2"/>
    <x v="1700"/>
    <x v="2"/>
    <x v="11"/>
    <x v="1688"/>
    <n v="43.56"/>
    <n v="3"/>
    <n v="0.2"/>
    <n v="-4.9004999999999974"/>
  </r>
  <r>
    <x v="6202"/>
    <s v="CA-2016-118332"/>
    <d v="2016-12-16T00:00:00"/>
    <n v="2016"/>
    <s v="Desember"/>
    <n v="16"/>
    <x v="1"/>
    <x v="7"/>
    <x v="7"/>
    <x v="0"/>
    <s v="United States"/>
    <s v="Apple Valley"/>
    <s v="California"/>
    <n v="92307"/>
    <x v="1"/>
    <x v="901"/>
    <x v="0"/>
    <x v="1"/>
    <x v="893"/>
    <n v="563.91999999999996"/>
    <n v="5"/>
    <n v="0.2"/>
    <n v="7.0489999999999498"/>
  </r>
  <r>
    <x v="6203"/>
    <s v="CA-2016-133669"/>
    <d v="2016-10-21T00:00:00"/>
    <n v="2016"/>
    <s v="Oktober"/>
    <n v="21"/>
    <x v="1"/>
    <x v="603"/>
    <x v="603"/>
    <x v="0"/>
    <s v="United States"/>
    <s v="Columbus"/>
    <s v="Ohio"/>
    <n v="43229"/>
    <x v="3"/>
    <x v="1692"/>
    <x v="2"/>
    <x v="7"/>
    <x v="1680"/>
    <n v="235.15199999999999"/>
    <n v="8"/>
    <n v="0.4"/>
    <n v="-47.030399999999986"/>
  </r>
  <r>
    <x v="6204"/>
    <s v="CA-2017-145660"/>
    <d v="2017-12-01T00:00:00"/>
    <n v="2017"/>
    <s v="Desember"/>
    <n v="1"/>
    <x v="2"/>
    <x v="377"/>
    <x v="377"/>
    <x v="2"/>
    <s v="United States"/>
    <s v="Marion"/>
    <s v="Ohio"/>
    <n v="43302"/>
    <x v="3"/>
    <x v="763"/>
    <x v="0"/>
    <x v="5"/>
    <x v="762"/>
    <n v="7.7120000000000006"/>
    <n v="2"/>
    <n v="0.2"/>
    <n v="1.7352000000000005"/>
  </r>
  <r>
    <x v="6205"/>
    <s v="CA-2016-133697"/>
    <d v="2016-10-20T00:00:00"/>
    <n v="2016"/>
    <s v="Oktober"/>
    <n v="20"/>
    <x v="0"/>
    <x v="320"/>
    <x v="320"/>
    <x v="0"/>
    <s v="United States"/>
    <s v="Houston"/>
    <s v="Texas"/>
    <n v="77095"/>
    <x v="2"/>
    <x v="1346"/>
    <x v="1"/>
    <x v="10"/>
    <x v="1331"/>
    <n v="51.016000000000005"/>
    <n v="7"/>
    <n v="0.2"/>
    <n v="15.942499999999992"/>
  </r>
  <r>
    <x v="6206"/>
    <s v="CA-2016-133697"/>
    <d v="2016-10-20T00:00:00"/>
    <n v="2016"/>
    <s v="Oktober"/>
    <n v="20"/>
    <x v="0"/>
    <x v="320"/>
    <x v="320"/>
    <x v="0"/>
    <s v="United States"/>
    <s v="Houston"/>
    <s v="Texas"/>
    <n v="77095"/>
    <x v="2"/>
    <x v="550"/>
    <x v="1"/>
    <x v="13"/>
    <x v="128"/>
    <n v="25.248000000000001"/>
    <n v="4"/>
    <n v="0.2"/>
    <n v="7.8899999999999979"/>
  </r>
  <r>
    <x v="6207"/>
    <s v="CA-2016-133697"/>
    <d v="2016-10-20T00:00:00"/>
    <n v="2016"/>
    <s v="Oktober"/>
    <n v="20"/>
    <x v="0"/>
    <x v="320"/>
    <x v="320"/>
    <x v="0"/>
    <s v="United States"/>
    <s v="Houston"/>
    <s v="Texas"/>
    <n v="77095"/>
    <x v="2"/>
    <x v="394"/>
    <x v="0"/>
    <x v="1"/>
    <x v="395"/>
    <n v="56.686"/>
    <n v="1"/>
    <n v="0.3"/>
    <n v="-14.576399999999996"/>
  </r>
  <r>
    <x v="6208"/>
    <s v="CA-2017-148138"/>
    <d v="2017-09-29T00:00:00"/>
    <n v="2017"/>
    <s v="September"/>
    <n v="29"/>
    <x v="1"/>
    <x v="545"/>
    <x v="545"/>
    <x v="1"/>
    <s v="United States"/>
    <s v="Marion"/>
    <s v="Ohio"/>
    <n v="43302"/>
    <x v="3"/>
    <x v="911"/>
    <x v="1"/>
    <x v="4"/>
    <x v="903"/>
    <n v="51.168000000000006"/>
    <n v="2"/>
    <n v="0.2"/>
    <n v="-6.3960000000000008"/>
  </r>
  <r>
    <x v="6209"/>
    <s v="CA-2017-119809"/>
    <d v="2017-08-18T00:00:00"/>
    <n v="2017"/>
    <s v="Agustus"/>
    <n v="18"/>
    <x v="1"/>
    <x v="453"/>
    <x v="453"/>
    <x v="1"/>
    <s v="United States"/>
    <s v="Seattle"/>
    <s v="Washington"/>
    <n v="98103"/>
    <x v="1"/>
    <x v="760"/>
    <x v="1"/>
    <x v="8"/>
    <x v="758"/>
    <n v="2793.5280000000002"/>
    <n v="9"/>
    <n v="0.2"/>
    <n v="942.81569999999988"/>
  </r>
  <r>
    <x v="6210"/>
    <s v="CA-2017-119809"/>
    <d v="2017-08-18T00:00:00"/>
    <n v="2017"/>
    <s v="Agustus"/>
    <n v="18"/>
    <x v="1"/>
    <x v="453"/>
    <x v="453"/>
    <x v="1"/>
    <s v="United States"/>
    <s v="Seattle"/>
    <s v="Washington"/>
    <n v="98103"/>
    <x v="1"/>
    <x v="384"/>
    <x v="1"/>
    <x v="4"/>
    <x v="385"/>
    <n v="1000.0200000000001"/>
    <n v="7"/>
    <n v="0"/>
    <n v="290.00579999999991"/>
  </r>
  <r>
    <x v="6211"/>
    <s v="CA-2017-119809"/>
    <d v="2017-08-18T00:00:00"/>
    <n v="2017"/>
    <s v="Agustus"/>
    <n v="18"/>
    <x v="1"/>
    <x v="453"/>
    <x v="453"/>
    <x v="1"/>
    <s v="United States"/>
    <s v="Seattle"/>
    <s v="Washington"/>
    <n v="98103"/>
    <x v="1"/>
    <x v="504"/>
    <x v="0"/>
    <x v="5"/>
    <x v="504"/>
    <n v="65.94"/>
    <n v="3"/>
    <n v="0"/>
    <n v="22.419600000000003"/>
  </r>
  <r>
    <x v="6212"/>
    <s v="CA-2017-149944"/>
    <d v="2017-11-12T00:00:00"/>
    <n v="2017"/>
    <s v="November"/>
    <n v="12"/>
    <x v="0"/>
    <x v="93"/>
    <x v="93"/>
    <x v="0"/>
    <s v="United States"/>
    <s v="Longview"/>
    <s v="Washington"/>
    <n v="98632"/>
    <x v="1"/>
    <x v="829"/>
    <x v="1"/>
    <x v="13"/>
    <x v="128"/>
    <n v="18.240000000000002"/>
    <n v="3"/>
    <n v="0"/>
    <n v="9.120000000000001"/>
  </r>
  <r>
    <x v="6213"/>
    <s v="CA-2017-149944"/>
    <d v="2017-11-12T00:00:00"/>
    <n v="2017"/>
    <s v="November"/>
    <n v="12"/>
    <x v="0"/>
    <x v="93"/>
    <x v="93"/>
    <x v="0"/>
    <s v="United States"/>
    <s v="Longview"/>
    <s v="Washington"/>
    <n v="98632"/>
    <x v="1"/>
    <x v="513"/>
    <x v="1"/>
    <x v="9"/>
    <x v="513"/>
    <n v="76.12"/>
    <n v="2"/>
    <n v="0"/>
    <n v="22.074799999999996"/>
  </r>
  <r>
    <x v="6214"/>
    <s v="CA-2014-128538"/>
    <d v="2014-10-11T00:00:00"/>
    <n v="2014"/>
    <s v="Oktober"/>
    <n v="11"/>
    <x v="1"/>
    <x v="238"/>
    <x v="238"/>
    <x v="0"/>
    <s v="United States"/>
    <s v="Redondo Beach"/>
    <s v="California"/>
    <n v="90278"/>
    <x v="1"/>
    <x v="588"/>
    <x v="1"/>
    <x v="12"/>
    <x v="588"/>
    <n v="7.64"/>
    <n v="1"/>
    <n v="0"/>
    <n v="3.7435999999999998"/>
  </r>
  <r>
    <x v="6215"/>
    <s v="CA-2015-161711"/>
    <d v="2015-11-28T00:00:00"/>
    <n v="2015"/>
    <s v="November"/>
    <n v="28"/>
    <x v="1"/>
    <x v="466"/>
    <x v="466"/>
    <x v="1"/>
    <s v="United States"/>
    <s v="New York City"/>
    <s v="New York"/>
    <n v="10035"/>
    <x v="3"/>
    <x v="205"/>
    <x v="0"/>
    <x v="5"/>
    <x v="206"/>
    <n v="68.16"/>
    <n v="3"/>
    <n v="0"/>
    <n v="27.945600000000002"/>
  </r>
  <r>
    <x v="6216"/>
    <s v="CA-2015-161711"/>
    <d v="2015-11-28T00:00:00"/>
    <n v="2015"/>
    <s v="November"/>
    <n v="28"/>
    <x v="1"/>
    <x v="466"/>
    <x v="466"/>
    <x v="1"/>
    <s v="United States"/>
    <s v="New York City"/>
    <s v="New York"/>
    <n v="10035"/>
    <x v="3"/>
    <x v="837"/>
    <x v="1"/>
    <x v="12"/>
    <x v="153"/>
    <n v="62.24"/>
    <n v="8"/>
    <n v="0"/>
    <n v="29.252800000000001"/>
  </r>
  <r>
    <x v="6217"/>
    <s v="US-2015-129553"/>
    <d v="2015-07-27T00:00:00"/>
    <n v="2015"/>
    <s v="Juli"/>
    <n v="27"/>
    <x v="1"/>
    <x v="310"/>
    <x v="310"/>
    <x v="0"/>
    <s v="United States"/>
    <s v="Louisville"/>
    <s v="Kentucky"/>
    <n v="40214"/>
    <x v="0"/>
    <x v="1136"/>
    <x v="2"/>
    <x v="7"/>
    <x v="1124"/>
    <n v="29.97"/>
    <n v="3"/>
    <n v="0"/>
    <n v="0.29969999999999963"/>
  </r>
  <r>
    <x v="6218"/>
    <s v="CA-2016-160220"/>
    <d v="2016-10-20T00:00:00"/>
    <n v="2016"/>
    <s v="Oktober"/>
    <n v="20"/>
    <x v="1"/>
    <x v="559"/>
    <x v="559"/>
    <x v="0"/>
    <s v="United States"/>
    <s v="Trenton"/>
    <s v="Michigan"/>
    <n v="48183"/>
    <x v="2"/>
    <x v="1020"/>
    <x v="2"/>
    <x v="7"/>
    <x v="1011"/>
    <n v="125.69999999999999"/>
    <n v="6"/>
    <n v="0"/>
    <n v="35.195999999999998"/>
  </r>
  <r>
    <x v="6219"/>
    <s v="CA-2016-160220"/>
    <d v="2016-10-20T00:00:00"/>
    <n v="2016"/>
    <s v="Oktober"/>
    <n v="20"/>
    <x v="1"/>
    <x v="559"/>
    <x v="559"/>
    <x v="0"/>
    <s v="United States"/>
    <s v="Trenton"/>
    <s v="Michigan"/>
    <n v="48183"/>
    <x v="2"/>
    <x v="664"/>
    <x v="2"/>
    <x v="7"/>
    <x v="664"/>
    <n v="191.98"/>
    <n v="2"/>
    <n v="0"/>
    <n v="51.834599999999995"/>
  </r>
  <r>
    <x v="6220"/>
    <s v="CA-2016-160220"/>
    <d v="2016-10-20T00:00:00"/>
    <n v="2016"/>
    <s v="Oktober"/>
    <n v="20"/>
    <x v="1"/>
    <x v="559"/>
    <x v="559"/>
    <x v="0"/>
    <s v="United States"/>
    <s v="Trenton"/>
    <s v="Michigan"/>
    <n v="48183"/>
    <x v="2"/>
    <x v="383"/>
    <x v="1"/>
    <x v="4"/>
    <x v="384"/>
    <n v="20.86"/>
    <n v="7"/>
    <n v="0"/>
    <n v="1.4601999999999977"/>
  </r>
  <r>
    <x v="6221"/>
    <s v="US-2017-157224"/>
    <d v="2017-09-14T00:00:00"/>
    <n v="2017"/>
    <s v="September"/>
    <n v="14"/>
    <x v="0"/>
    <x v="677"/>
    <x v="677"/>
    <x v="0"/>
    <s v="United States"/>
    <s v="Los Angeles"/>
    <s v="California"/>
    <n v="90045"/>
    <x v="1"/>
    <x v="919"/>
    <x v="1"/>
    <x v="2"/>
    <x v="911"/>
    <n v="56.699999999999996"/>
    <n v="9"/>
    <n v="0"/>
    <n v="26.081999999999997"/>
  </r>
  <r>
    <x v="6222"/>
    <s v="CA-2017-140627"/>
    <d v="2017-12-23T00:00:00"/>
    <n v="2017"/>
    <s v="Desember"/>
    <n v="23"/>
    <x v="1"/>
    <x v="213"/>
    <x v="213"/>
    <x v="0"/>
    <s v="United States"/>
    <s v="Hendersonville"/>
    <s v="Tennessee"/>
    <n v="37075"/>
    <x v="0"/>
    <x v="205"/>
    <x v="0"/>
    <x v="5"/>
    <x v="206"/>
    <n v="72.703999999999994"/>
    <n v="4"/>
    <n v="0.2"/>
    <n v="19.084800000000005"/>
  </r>
  <r>
    <x v="6223"/>
    <s v="CA-2017-140627"/>
    <d v="2017-12-23T00:00:00"/>
    <n v="2017"/>
    <s v="Desember"/>
    <n v="23"/>
    <x v="1"/>
    <x v="213"/>
    <x v="213"/>
    <x v="0"/>
    <s v="United States"/>
    <s v="Hendersonville"/>
    <s v="Tennessee"/>
    <n v="37075"/>
    <x v="0"/>
    <x v="909"/>
    <x v="1"/>
    <x v="6"/>
    <x v="901"/>
    <n v="12.263999999999999"/>
    <n v="7"/>
    <n v="0.2"/>
    <n v="1.0730999999999993"/>
  </r>
  <r>
    <x v="6224"/>
    <s v="CA-2017-140627"/>
    <d v="2017-12-23T00:00:00"/>
    <n v="2017"/>
    <s v="Desember"/>
    <n v="23"/>
    <x v="1"/>
    <x v="213"/>
    <x v="213"/>
    <x v="0"/>
    <s v="United States"/>
    <s v="Hendersonville"/>
    <s v="Tennessee"/>
    <n v="37075"/>
    <x v="0"/>
    <x v="72"/>
    <x v="1"/>
    <x v="4"/>
    <x v="72"/>
    <n v="218.35200000000003"/>
    <n v="3"/>
    <n v="0.2"/>
    <n v="-54.588000000000008"/>
  </r>
  <r>
    <x v="6225"/>
    <s v="CA-2015-133445"/>
    <d v="2015-10-05T00:00:00"/>
    <n v="2015"/>
    <s v="Oktober"/>
    <n v="5"/>
    <x v="1"/>
    <x v="223"/>
    <x v="223"/>
    <x v="0"/>
    <s v="United States"/>
    <s v="Portland"/>
    <s v="Oregon"/>
    <n v="97206"/>
    <x v="1"/>
    <x v="1487"/>
    <x v="0"/>
    <x v="0"/>
    <x v="1474"/>
    <n v="66.294000000000011"/>
    <n v="1"/>
    <n v="0.7"/>
    <n v="-103.86059999999998"/>
  </r>
  <r>
    <x v="6226"/>
    <s v="CA-2015-133445"/>
    <d v="2015-10-05T00:00:00"/>
    <n v="2015"/>
    <s v="Oktober"/>
    <n v="5"/>
    <x v="1"/>
    <x v="223"/>
    <x v="223"/>
    <x v="0"/>
    <s v="United States"/>
    <s v="Portland"/>
    <s v="Oregon"/>
    <n v="97206"/>
    <x v="1"/>
    <x v="1455"/>
    <x v="0"/>
    <x v="1"/>
    <x v="1441"/>
    <n v="291.16800000000001"/>
    <n v="4"/>
    <n v="0.2"/>
    <n v="-14.558399999999978"/>
  </r>
  <r>
    <x v="6227"/>
    <s v="CA-2014-148782"/>
    <d v="2014-11-02T00:00:00"/>
    <n v="2014"/>
    <s v="November"/>
    <n v="2"/>
    <x v="1"/>
    <x v="138"/>
    <x v="138"/>
    <x v="0"/>
    <s v="United States"/>
    <s v="Irving"/>
    <s v="Texas"/>
    <n v="75061"/>
    <x v="2"/>
    <x v="687"/>
    <x v="2"/>
    <x v="7"/>
    <x v="687"/>
    <n v="88.77600000000001"/>
    <n v="3"/>
    <n v="0.2"/>
    <n v="7.7679000000000009"/>
  </r>
  <r>
    <x v="6228"/>
    <s v="CA-2016-148208"/>
    <d v="2016-01-22T00:00:00"/>
    <n v="2016"/>
    <s v="Januari"/>
    <n v="22"/>
    <x v="1"/>
    <x v="404"/>
    <x v="404"/>
    <x v="2"/>
    <s v="United States"/>
    <s v="Cleveland"/>
    <s v="Ohio"/>
    <n v="44105"/>
    <x v="3"/>
    <x v="40"/>
    <x v="2"/>
    <x v="7"/>
    <x v="40"/>
    <n v="110.376"/>
    <n v="4"/>
    <n v="0.4"/>
    <n v="-20.235600000000005"/>
  </r>
  <r>
    <x v="6229"/>
    <s v="CA-2016-148208"/>
    <d v="2016-01-22T00:00:00"/>
    <n v="2016"/>
    <s v="Januari"/>
    <n v="22"/>
    <x v="1"/>
    <x v="404"/>
    <x v="404"/>
    <x v="2"/>
    <s v="United States"/>
    <s v="Cleveland"/>
    <s v="Ohio"/>
    <n v="44105"/>
    <x v="3"/>
    <x v="43"/>
    <x v="2"/>
    <x v="11"/>
    <x v="43"/>
    <n v="55.176000000000002"/>
    <n v="3"/>
    <n v="0.2"/>
    <n v="15.863099999999999"/>
  </r>
  <r>
    <x v="6230"/>
    <s v="CA-2017-127656"/>
    <d v="2017-07-11T00:00:00"/>
    <n v="2017"/>
    <s v="Juli"/>
    <n v="11"/>
    <x v="1"/>
    <x v="508"/>
    <x v="508"/>
    <x v="0"/>
    <s v="United States"/>
    <s v="Waterloo"/>
    <s v="Iowa"/>
    <n v="50701"/>
    <x v="2"/>
    <x v="773"/>
    <x v="1"/>
    <x v="6"/>
    <x v="772"/>
    <n v="30.32"/>
    <n v="4"/>
    <n v="0"/>
    <n v="11.8248"/>
  </r>
  <r>
    <x v="6231"/>
    <s v="US-2017-142188"/>
    <d v="2017-09-11T00:00:00"/>
    <n v="2017"/>
    <s v="September"/>
    <n v="11"/>
    <x v="3"/>
    <x v="226"/>
    <x v="226"/>
    <x v="0"/>
    <s v="United States"/>
    <s v="Seattle"/>
    <s v="Washington"/>
    <n v="98105"/>
    <x v="1"/>
    <x v="637"/>
    <x v="0"/>
    <x v="1"/>
    <x v="637"/>
    <n v="177.56800000000001"/>
    <n v="2"/>
    <n v="0.2"/>
    <n v="8.8783999999999921"/>
  </r>
  <r>
    <x v="6232"/>
    <s v="US-2017-142188"/>
    <d v="2017-09-11T00:00:00"/>
    <n v="2017"/>
    <s v="September"/>
    <n v="11"/>
    <x v="3"/>
    <x v="226"/>
    <x v="226"/>
    <x v="0"/>
    <s v="United States"/>
    <s v="Seattle"/>
    <s v="Washington"/>
    <n v="98105"/>
    <x v="1"/>
    <x v="510"/>
    <x v="1"/>
    <x v="10"/>
    <x v="510"/>
    <n v="19.440000000000001"/>
    <n v="3"/>
    <n v="0"/>
    <n v="9.3312000000000008"/>
  </r>
  <r>
    <x v="6233"/>
    <s v="US-2017-142188"/>
    <d v="2017-09-11T00:00:00"/>
    <n v="2017"/>
    <s v="September"/>
    <n v="11"/>
    <x v="3"/>
    <x v="226"/>
    <x v="226"/>
    <x v="0"/>
    <s v="United States"/>
    <s v="Seattle"/>
    <s v="Washington"/>
    <n v="98105"/>
    <x v="1"/>
    <x v="511"/>
    <x v="1"/>
    <x v="10"/>
    <x v="511"/>
    <n v="71.28"/>
    <n v="11"/>
    <n v="0"/>
    <n v="34.214400000000005"/>
  </r>
  <r>
    <x v="6234"/>
    <s v="US-2017-142188"/>
    <d v="2017-09-11T00:00:00"/>
    <n v="2017"/>
    <s v="September"/>
    <n v="11"/>
    <x v="3"/>
    <x v="226"/>
    <x v="226"/>
    <x v="0"/>
    <s v="United States"/>
    <s v="Seattle"/>
    <s v="Washington"/>
    <n v="98105"/>
    <x v="1"/>
    <x v="1498"/>
    <x v="1"/>
    <x v="8"/>
    <x v="1486"/>
    <n v="1471.96"/>
    <n v="5"/>
    <n v="0.2"/>
    <n v="459.98749999999995"/>
  </r>
  <r>
    <x v="6235"/>
    <s v="US-2017-142188"/>
    <d v="2017-09-11T00:00:00"/>
    <n v="2017"/>
    <s v="September"/>
    <n v="11"/>
    <x v="3"/>
    <x v="226"/>
    <x v="226"/>
    <x v="0"/>
    <s v="United States"/>
    <s v="Seattle"/>
    <s v="Washington"/>
    <n v="98105"/>
    <x v="1"/>
    <x v="1777"/>
    <x v="2"/>
    <x v="7"/>
    <x v="1767"/>
    <n v="79.959999999999994"/>
    <n v="5"/>
    <n v="0.2"/>
    <n v="-17.991000000000003"/>
  </r>
  <r>
    <x v="6236"/>
    <s v="CA-2016-144400"/>
    <d v="2016-02-23T00:00:00"/>
    <n v="2016"/>
    <s v="Februari"/>
    <n v="23"/>
    <x v="1"/>
    <x v="141"/>
    <x v="141"/>
    <x v="1"/>
    <s v="United States"/>
    <s v="Philadelphia"/>
    <s v="Pennsylvania"/>
    <n v="19120"/>
    <x v="3"/>
    <x v="244"/>
    <x v="1"/>
    <x v="12"/>
    <x v="245"/>
    <n v="57.576000000000001"/>
    <n v="3"/>
    <n v="0.2"/>
    <n v="21.591000000000001"/>
  </r>
  <r>
    <x v="6237"/>
    <s v="US-2016-155180"/>
    <d v="2016-01-22T00:00:00"/>
    <n v="2016"/>
    <s v="Januari"/>
    <n v="22"/>
    <x v="1"/>
    <x v="509"/>
    <x v="509"/>
    <x v="0"/>
    <s v="United States"/>
    <s v="New York City"/>
    <s v="New York"/>
    <n v="10009"/>
    <x v="3"/>
    <x v="1263"/>
    <x v="1"/>
    <x v="8"/>
    <x v="1247"/>
    <n v="26.336000000000002"/>
    <n v="4"/>
    <n v="0.2"/>
    <n v="9.2176000000000009"/>
  </r>
  <r>
    <x v="6238"/>
    <s v="CA-2015-134075"/>
    <d v="2015-12-12T00:00:00"/>
    <n v="2015"/>
    <s v="Desember"/>
    <n v="12"/>
    <x v="1"/>
    <x v="456"/>
    <x v="456"/>
    <x v="0"/>
    <s v="United States"/>
    <s v="San Jose"/>
    <s v="California"/>
    <n v="95123"/>
    <x v="1"/>
    <x v="1281"/>
    <x v="0"/>
    <x v="5"/>
    <x v="1266"/>
    <n v="166.5"/>
    <n v="3"/>
    <n v="0"/>
    <n v="21.64500000000001"/>
  </r>
  <r>
    <x v="6239"/>
    <s v="CA-2015-134075"/>
    <d v="2015-12-12T00:00:00"/>
    <n v="2015"/>
    <s v="Desember"/>
    <n v="12"/>
    <x v="1"/>
    <x v="456"/>
    <x v="456"/>
    <x v="0"/>
    <s v="United States"/>
    <s v="San Jose"/>
    <s v="California"/>
    <n v="95123"/>
    <x v="1"/>
    <x v="734"/>
    <x v="1"/>
    <x v="4"/>
    <x v="733"/>
    <n v="360.38"/>
    <n v="2"/>
    <n v="0"/>
    <n v="93.698800000000006"/>
  </r>
  <r>
    <x v="6240"/>
    <s v="US-2016-131912"/>
    <d v="2016-10-29T00:00:00"/>
    <n v="2016"/>
    <s v="Oktober"/>
    <n v="29"/>
    <x v="0"/>
    <x v="109"/>
    <x v="109"/>
    <x v="0"/>
    <s v="United States"/>
    <s v="Los Angeles"/>
    <s v="California"/>
    <n v="90008"/>
    <x v="1"/>
    <x v="908"/>
    <x v="1"/>
    <x v="8"/>
    <x v="900"/>
    <n v="11.744"/>
    <n v="1"/>
    <n v="0.2"/>
    <n v="3.8167999999999997"/>
  </r>
  <r>
    <x v="6241"/>
    <s v="CA-2017-141572"/>
    <d v="2017-05-28T00:00:00"/>
    <n v="2017"/>
    <s v="Mei"/>
    <n v="28"/>
    <x v="0"/>
    <x v="628"/>
    <x v="628"/>
    <x v="1"/>
    <s v="United States"/>
    <s v="Concord"/>
    <s v="New Hampshire"/>
    <n v="3301"/>
    <x v="3"/>
    <x v="1435"/>
    <x v="0"/>
    <x v="5"/>
    <x v="1423"/>
    <n v="247.44"/>
    <n v="8"/>
    <n v="0"/>
    <n v="101.4504"/>
  </r>
  <r>
    <x v="6242"/>
    <s v="CA-2014-134621"/>
    <d v="2014-12-21T00:00:00"/>
    <n v="2014"/>
    <s v="Desember"/>
    <n v="21"/>
    <x v="1"/>
    <x v="503"/>
    <x v="503"/>
    <x v="2"/>
    <s v="United States"/>
    <s v="Columbia"/>
    <s v="Tennessee"/>
    <n v="38401"/>
    <x v="0"/>
    <x v="999"/>
    <x v="1"/>
    <x v="8"/>
    <x v="991"/>
    <n v="18.240000000000002"/>
    <n v="2"/>
    <n v="0.7"/>
    <n v="-14.591999999999999"/>
  </r>
  <r>
    <x v="6243"/>
    <s v="CA-2016-165561"/>
    <d v="2016-11-24T00:00:00"/>
    <n v="2016"/>
    <s v="November"/>
    <n v="24"/>
    <x v="1"/>
    <x v="615"/>
    <x v="615"/>
    <x v="2"/>
    <s v="United States"/>
    <s v="Bellevue"/>
    <s v="Washington"/>
    <n v="98006"/>
    <x v="1"/>
    <x v="1566"/>
    <x v="1"/>
    <x v="14"/>
    <x v="1557"/>
    <n v="25.349999999999998"/>
    <n v="3"/>
    <n v="0"/>
    <n v="7.6049999999999978"/>
  </r>
  <r>
    <x v="6244"/>
    <s v="CA-2015-112305"/>
    <d v="2015-11-20T00:00:00"/>
    <n v="2015"/>
    <s v="November"/>
    <n v="20"/>
    <x v="1"/>
    <x v="683"/>
    <x v="683"/>
    <x v="2"/>
    <s v="United States"/>
    <s v="Seattle"/>
    <s v="Washington"/>
    <n v="98105"/>
    <x v="1"/>
    <x v="1167"/>
    <x v="1"/>
    <x v="6"/>
    <x v="1154"/>
    <n v="119.03999999999999"/>
    <n v="6"/>
    <n v="0"/>
    <n v="30.950400000000002"/>
  </r>
  <r>
    <x v="6245"/>
    <s v="CA-2015-112305"/>
    <d v="2015-11-20T00:00:00"/>
    <n v="2015"/>
    <s v="November"/>
    <n v="20"/>
    <x v="1"/>
    <x v="683"/>
    <x v="683"/>
    <x v="2"/>
    <s v="United States"/>
    <s v="Seattle"/>
    <s v="Washington"/>
    <n v="98105"/>
    <x v="1"/>
    <x v="1256"/>
    <x v="0"/>
    <x v="5"/>
    <x v="1240"/>
    <n v="22.14"/>
    <n v="3"/>
    <n v="0"/>
    <n v="6.4205999999999976"/>
  </r>
  <r>
    <x v="6246"/>
    <s v="CA-2015-112305"/>
    <d v="2015-11-20T00:00:00"/>
    <n v="2015"/>
    <s v="November"/>
    <n v="20"/>
    <x v="1"/>
    <x v="683"/>
    <x v="683"/>
    <x v="2"/>
    <s v="United States"/>
    <s v="Seattle"/>
    <s v="Washington"/>
    <n v="98105"/>
    <x v="1"/>
    <x v="1695"/>
    <x v="2"/>
    <x v="11"/>
    <x v="1683"/>
    <n v="13.98"/>
    <n v="2"/>
    <n v="0"/>
    <n v="6.011400000000001"/>
  </r>
  <r>
    <x v="6247"/>
    <s v="CA-2017-121580"/>
    <d v="2017-05-29T00:00:00"/>
    <n v="2017"/>
    <s v="Mei"/>
    <n v="29"/>
    <x v="1"/>
    <x v="586"/>
    <x v="586"/>
    <x v="0"/>
    <s v="United States"/>
    <s v="Columbus"/>
    <s v="Indiana"/>
    <n v="47201"/>
    <x v="2"/>
    <x v="1311"/>
    <x v="1"/>
    <x v="8"/>
    <x v="1297"/>
    <n v="43.41"/>
    <n v="1"/>
    <n v="0"/>
    <n v="19.968599999999999"/>
  </r>
  <r>
    <x v="6248"/>
    <s v="CA-2017-121580"/>
    <d v="2017-05-29T00:00:00"/>
    <n v="2017"/>
    <s v="Mei"/>
    <n v="29"/>
    <x v="1"/>
    <x v="586"/>
    <x v="586"/>
    <x v="0"/>
    <s v="United States"/>
    <s v="Columbus"/>
    <s v="Indiana"/>
    <n v="47201"/>
    <x v="2"/>
    <x v="1035"/>
    <x v="0"/>
    <x v="5"/>
    <x v="325"/>
    <n v="6.24"/>
    <n v="3"/>
    <n v="0"/>
    <n v="2.6208000000000005"/>
  </r>
  <r>
    <x v="6249"/>
    <s v="CA-2017-121580"/>
    <d v="2017-05-29T00:00:00"/>
    <n v="2017"/>
    <s v="Mei"/>
    <n v="29"/>
    <x v="1"/>
    <x v="586"/>
    <x v="586"/>
    <x v="0"/>
    <s v="United States"/>
    <s v="Columbus"/>
    <s v="Indiana"/>
    <n v="47201"/>
    <x v="2"/>
    <x v="1778"/>
    <x v="1"/>
    <x v="9"/>
    <x v="1768"/>
    <n v="465.16"/>
    <n v="2"/>
    <n v="0"/>
    <n v="120.94159999999999"/>
  </r>
  <r>
    <x v="6250"/>
    <s v="CA-2017-121580"/>
    <d v="2017-05-29T00:00:00"/>
    <n v="2017"/>
    <s v="Mei"/>
    <n v="29"/>
    <x v="1"/>
    <x v="586"/>
    <x v="586"/>
    <x v="0"/>
    <s v="United States"/>
    <s v="Columbus"/>
    <s v="Indiana"/>
    <n v="47201"/>
    <x v="2"/>
    <x v="226"/>
    <x v="1"/>
    <x v="10"/>
    <x v="227"/>
    <n v="7.98"/>
    <n v="1"/>
    <n v="0"/>
    <n v="3.99"/>
  </r>
  <r>
    <x v="6251"/>
    <s v="CA-2014-101147"/>
    <d v="2014-12-02T00:00:00"/>
    <n v="2014"/>
    <s v="Desember"/>
    <n v="2"/>
    <x v="2"/>
    <x v="430"/>
    <x v="430"/>
    <x v="0"/>
    <s v="United States"/>
    <s v="Chicago"/>
    <s v="Illinois"/>
    <n v="60623"/>
    <x v="2"/>
    <x v="360"/>
    <x v="1"/>
    <x v="9"/>
    <x v="360"/>
    <n v="2.3939999999999997"/>
    <n v="1"/>
    <n v="0.8"/>
    <n v="-6.344100000000001"/>
  </r>
  <r>
    <x v="6252"/>
    <s v="CA-2014-165806"/>
    <d v="2014-04-07T00:00:00"/>
    <n v="2014"/>
    <s v="April"/>
    <n v="7"/>
    <x v="3"/>
    <x v="91"/>
    <x v="91"/>
    <x v="2"/>
    <s v="United States"/>
    <s v="Marietta"/>
    <s v="Georgia"/>
    <n v="30062"/>
    <x v="0"/>
    <x v="490"/>
    <x v="1"/>
    <x v="10"/>
    <x v="490"/>
    <n v="58.320000000000007"/>
    <n v="9"/>
    <n v="0"/>
    <n v="27.993600000000001"/>
  </r>
  <r>
    <x v="6253"/>
    <s v="CA-2014-165806"/>
    <d v="2014-04-07T00:00:00"/>
    <n v="2014"/>
    <s v="April"/>
    <n v="7"/>
    <x v="3"/>
    <x v="91"/>
    <x v="91"/>
    <x v="2"/>
    <s v="United States"/>
    <s v="Marietta"/>
    <s v="Georgia"/>
    <n v="30062"/>
    <x v="0"/>
    <x v="1086"/>
    <x v="2"/>
    <x v="7"/>
    <x v="1076"/>
    <n v="200.96999999999997"/>
    <n v="3"/>
    <n v="0"/>
    <n v="50.242500000000007"/>
  </r>
  <r>
    <x v="6254"/>
    <s v="CA-2015-151624"/>
    <d v="2015-09-08T00:00:00"/>
    <n v="2015"/>
    <s v="September"/>
    <n v="8"/>
    <x v="1"/>
    <x v="100"/>
    <x v="100"/>
    <x v="1"/>
    <s v="United States"/>
    <s v="Montgomery"/>
    <s v="Alabama"/>
    <n v="36116"/>
    <x v="0"/>
    <x v="1565"/>
    <x v="0"/>
    <x v="5"/>
    <x v="1556"/>
    <n v="21.36"/>
    <n v="8"/>
    <n v="0"/>
    <n v="8.1167999999999996"/>
  </r>
  <r>
    <x v="6255"/>
    <s v="CA-2017-139444"/>
    <d v="2017-09-09T00:00:00"/>
    <n v="2017"/>
    <s v="September"/>
    <n v="9"/>
    <x v="1"/>
    <x v="136"/>
    <x v="136"/>
    <x v="1"/>
    <s v="United States"/>
    <s v="Plano"/>
    <s v="Texas"/>
    <n v="75023"/>
    <x v="2"/>
    <x v="85"/>
    <x v="1"/>
    <x v="2"/>
    <x v="85"/>
    <n v="9.8560000000000016"/>
    <n v="4"/>
    <n v="0.2"/>
    <n v="3.4495999999999993"/>
  </r>
  <r>
    <x v="6256"/>
    <s v="CA-2015-133977"/>
    <d v="2015-09-06T00:00:00"/>
    <n v="2015"/>
    <s v="September"/>
    <n v="6"/>
    <x v="0"/>
    <x v="401"/>
    <x v="401"/>
    <x v="2"/>
    <s v="United States"/>
    <s v="Tamarac"/>
    <s v="Florida"/>
    <n v="33319"/>
    <x v="0"/>
    <x v="1426"/>
    <x v="1"/>
    <x v="8"/>
    <x v="1414"/>
    <n v="3.4440000000000008"/>
    <n v="1"/>
    <n v="0.7"/>
    <n v="-2.5255999999999998"/>
  </r>
  <r>
    <x v="6257"/>
    <s v="CA-2017-141425"/>
    <d v="2017-11-02T00:00:00"/>
    <n v="2017"/>
    <s v="November"/>
    <n v="2"/>
    <x v="0"/>
    <x v="255"/>
    <x v="255"/>
    <x v="1"/>
    <s v="United States"/>
    <s v="Columbus"/>
    <s v="Ohio"/>
    <n v="43229"/>
    <x v="3"/>
    <x v="262"/>
    <x v="1"/>
    <x v="14"/>
    <x v="262"/>
    <n v="384.59200000000004"/>
    <n v="2"/>
    <n v="0.2"/>
    <n v="-81.725799999999978"/>
  </r>
  <r>
    <x v="6258"/>
    <s v="CA-2015-133536"/>
    <d v="2015-03-28T00:00:00"/>
    <n v="2015"/>
    <s v="Maret"/>
    <n v="28"/>
    <x v="0"/>
    <x v="581"/>
    <x v="581"/>
    <x v="0"/>
    <s v="United States"/>
    <s v="New York City"/>
    <s v="New York"/>
    <n v="10009"/>
    <x v="3"/>
    <x v="661"/>
    <x v="1"/>
    <x v="12"/>
    <x v="661"/>
    <n v="22.919999999999998"/>
    <n v="3"/>
    <n v="0"/>
    <n v="11.230799999999999"/>
  </r>
  <r>
    <x v="6259"/>
    <s v="CA-2015-150441"/>
    <d v="2015-08-13T00:00:00"/>
    <n v="2015"/>
    <s v="Agustus"/>
    <n v="13"/>
    <x v="0"/>
    <x v="267"/>
    <x v="267"/>
    <x v="0"/>
    <s v="United States"/>
    <s v="Richmond"/>
    <s v="Indiana"/>
    <n v="47374"/>
    <x v="2"/>
    <x v="798"/>
    <x v="1"/>
    <x v="8"/>
    <x v="796"/>
    <n v="11.36"/>
    <n v="4"/>
    <n v="0"/>
    <n v="5.5663999999999998"/>
  </r>
  <r>
    <x v="6260"/>
    <s v="CA-2015-162607"/>
    <d v="2015-05-12T00:00:00"/>
    <n v="2015"/>
    <s v="Mei"/>
    <n v="12"/>
    <x v="1"/>
    <x v="197"/>
    <x v="197"/>
    <x v="0"/>
    <s v="United States"/>
    <s v="Seattle"/>
    <s v="Washington"/>
    <n v="98115"/>
    <x v="1"/>
    <x v="525"/>
    <x v="1"/>
    <x v="8"/>
    <x v="525"/>
    <n v="14.592000000000002"/>
    <n v="3"/>
    <n v="0.2"/>
    <n v="4.9247999999999985"/>
  </r>
  <r>
    <x v="6261"/>
    <s v="CA-2017-103506"/>
    <d v="2017-07-23T00:00:00"/>
    <n v="2017"/>
    <s v="Juli"/>
    <n v="23"/>
    <x v="1"/>
    <x v="756"/>
    <x v="756"/>
    <x v="1"/>
    <s v="United States"/>
    <s v="Long Beach"/>
    <s v="New York"/>
    <n v="11561"/>
    <x v="3"/>
    <x v="322"/>
    <x v="1"/>
    <x v="2"/>
    <x v="322"/>
    <n v="41.4"/>
    <n v="4"/>
    <n v="0"/>
    <n v="19.872"/>
  </r>
  <r>
    <x v="6262"/>
    <s v="CA-2016-132479"/>
    <d v="2016-09-24T00:00:00"/>
    <n v="2016"/>
    <s v="September"/>
    <n v="24"/>
    <x v="2"/>
    <x v="149"/>
    <x v="149"/>
    <x v="1"/>
    <s v="United States"/>
    <s v="Rockford"/>
    <s v="Illinois"/>
    <n v="61107"/>
    <x v="2"/>
    <x v="382"/>
    <x v="1"/>
    <x v="8"/>
    <x v="383"/>
    <n v="442.37199999999996"/>
    <n v="7"/>
    <n v="0.8"/>
    <n v="-729.91380000000004"/>
  </r>
  <r>
    <x v="6263"/>
    <s v="CA-2017-160724"/>
    <d v="2017-05-05T00:00:00"/>
    <n v="2017"/>
    <s v="Mei"/>
    <n v="5"/>
    <x v="1"/>
    <x v="453"/>
    <x v="453"/>
    <x v="1"/>
    <s v="United States"/>
    <s v="Columbus"/>
    <s v="Georgia"/>
    <n v="31907"/>
    <x v="0"/>
    <x v="1023"/>
    <x v="1"/>
    <x v="8"/>
    <x v="1014"/>
    <n v="34.5"/>
    <n v="3"/>
    <n v="0"/>
    <n v="15.524999999999999"/>
  </r>
  <r>
    <x v="6264"/>
    <s v="US-2016-115952"/>
    <d v="2016-10-06T00:00:00"/>
    <n v="2016"/>
    <s v="Oktober"/>
    <n v="6"/>
    <x v="3"/>
    <x v="101"/>
    <x v="101"/>
    <x v="0"/>
    <s v="United States"/>
    <s v="Tulsa"/>
    <s v="Oklahoma"/>
    <n v="74133"/>
    <x v="2"/>
    <x v="68"/>
    <x v="1"/>
    <x v="8"/>
    <x v="68"/>
    <n v="28.849999999999998"/>
    <n v="5"/>
    <n v="0"/>
    <n v="14.424999999999999"/>
  </r>
  <r>
    <x v="6265"/>
    <s v="CA-2014-146731"/>
    <d v="2014-11-03T00:00:00"/>
    <n v="2014"/>
    <s v="November"/>
    <n v="3"/>
    <x v="1"/>
    <x v="247"/>
    <x v="247"/>
    <x v="0"/>
    <s v="United States"/>
    <s v="Nashville"/>
    <s v="Tennessee"/>
    <n v="37211"/>
    <x v="0"/>
    <x v="834"/>
    <x v="1"/>
    <x v="10"/>
    <x v="829"/>
    <n v="3.4880000000000004"/>
    <n v="2"/>
    <n v="0.2"/>
    <n v="1.1771999999999998"/>
  </r>
  <r>
    <x v="6266"/>
    <s v="CA-2014-146731"/>
    <d v="2014-11-03T00:00:00"/>
    <n v="2014"/>
    <s v="November"/>
    <n v="3"/>
    <x v="1"/>
    <x v="247"/>
    <x v="247"/>
    <x v="0"/>
    <s v="United States"/>
    <s v="Nashville"/>
    <s v="Tennessee"/>
    <n v="37211"/>
    <x v="0"/>
    <x v="681"/>
    <x v="1"/>
    <x v="10"/>
    <x v="681"/>
    <n v="143.85600000000002"/>
    <n v="9"/>
    <n v="0.2"/>
    <n v="48.551399999999994"/>
  </r>
  <r>
    <x v="6267"/>
    <s v="CA-2015-115392"/>
    <d v="2015-10-01T00:00:00"/>
    <n v="2015"/>
    <s v="Oktober"/>
    <n v="1"/>
    <x v="0"/>
    <x v="84"/>
    <x v="84"/>
    <x v="2"/>
    <s v="United States"/>
    <s v="Cambridge"/>
    <s v="Massachusetts"/>
    <n v="2138"/>
    <x v="3"/>
    <x v="495"/>
    <x v="2"/>
    <x v="7"/>
    <x v="495"/>
    <n v="311.98"/>
    <n v="2"/>
    <n v="0"/>
    <n v="93.593999999999994"/>
  </r>
  <r>
    <x v="6268"/>
    <s v="CA-2015-115392"/>
    <d v="2015-10-01T00:00:00"/>
    <n v="2015"/>
    <s v="Oktober"/>
    <n v="1"/>
    <x v="0"/>
    <x v="84"/>
    <x v="84"/>
    <x v="2"/>
    <s v="United States"/>
    <s v="Cambridge"/>
    <s v="Massachusetts"/>
    <n v="2138"/>
    <x v="3"/>
    <x v="1366"/>
    <x v="1"/>
    <x v="8"/>
    <x v="307"/>
    <n v="22.450000000000003"/>
    <n v="5"/>
    <n v="0"/>
    <n v="10.327"/>
  </r>
  <r>
    <x v="6269"/>
    <s v="CA-2017-102379"/>
    <d v="2017-12-02T00:00:00"/>
    <n v="2017"/>
    <s v="Desember"/>
    <n v="2"/>
    <x v="1"/>
    <x v="179"/>
    <x v="179"/>
    <x v="1"/>
    <s v="United States"/>
    <s v="Oakland"/>
    <s v="California"/>
    <n v="94601"/>
    <x v="1"/>
    <x v="140"/>
    <x v="2"/>
    <x v="7"/>
    <x v="141"/>
    <n v="39.992000000000004"/>
    <n v="1"/>
    <n v="0.2"/>
    <n v="-7.9984000000000073"/>
  </r>
  <r>
    <x v="6270"/>
    <s v="CA-2017-102379"/>
    <d v="2017-12-02T00:00:00"/>
    <n v="2017"/>
    <s v="Desember"/>
    <n v="2"/>
    <x v="1"/>
    <x v="179"/>
    <x v="179"/>
    <x v="1"/>
    <s v="United States"/>
    <s v="Oakland"/>
    <s v="California"/>
    <n v="94601"/>
    <x v="1"/>
    <x v="1578"/>
    <x v="0"/>
    <x v="1"/>
    <x v="1569"/>
    <n v="1159.056"/>
    <n v="9"/>
    <n v="0.2"/>
    <n v="43.464599999999905"/>
  </r>
  <r>
    <x v="6271"/>
    <s v="CA-2017-102379"/>
    <d v="2017-12-02T00:00:00"/>
    <n v="2017"/>
    <s v="Desember"/>
    <n v="2"/>
    <x v="1"/>
    <x v="179"/>
    <x v="179"/>
    <x v="1"/>
    <s v="United States"/>
    <s v="Oakland"/>
    <s v="California"/>
    <n v="94601"/>
    <x v="1"/>
    <x v="915"/>
    <x v="1"/>
    <x v="6"/>
    <x v="907"/>
    <n v="179.89999999999998"/>
    <n v="5"/>
    <n v="0"/>
    <n v="44.974999999999987"/>
  </r>
  <r>
    <x v="6272"/>
    <s v="CA-2017-149706"/>
    <d v="2017-12-11T00:00:00"/>
    <n v="2017"/>
    <s v="Desember"/>
    <n v="11"/>
    <x v="2"/>
    <x v="155"/>
    <x v="155"/>
    <x v="1"/>
    <s v="United States"/>
    <s v="Palatine"/>
    <s v="Illinois"/>
    <n v="60067"/>
    <x v="2"/>
    <x v="1196"/>
    <x v="2"/>
    <x v="11"/>
    <x v="1181"/>
    <n v="116.312"/>
    <n v="7"/>
    <n v="0.2"/>
    <n v="23.262400000000003"/>
  </r>
  <r>
    <x v="6273"/>
    <s v="US-2016-139087"/>
    <d v="2016-07-17T00:00:00"/>
    <n v="2016"/>
    <s v="Juli"/>
    <n v="17"/>
    <x v="0"/>
    <x v="589"/>
    <x v="589"/>
    <x v="0"/>
    <s v="United States"/>
    <s v="Seattle"/>
    <s v="Washington"/>
    <n v="98105"/>
    <x v="1"/>
    <x v="1379"/>
    <x v="0"/>
    <x v="5"/>
    <x v="1364"/>
    <n v="12.419999999999998"/>
    <n v="3"/>
    <n v="0"/>
    <n v="4.4711999999999996"/>
  </r>
  <r>
    <x v="6274"/>
    <s v="US-2016-139087"/>
    <d v="2016-07-17T00:00:00"/>
    <n v="2016"/>
    <s v="Juli"/>
    <n v="17"/>
    <x v="0"/>
    <x v="589"/>
    <x v="589"/>
    <x v="0"/>
    <s v="United States"/>
    <s v="Seattle"/>
    <s v="Washington"/>
    <n v="98105"/>
    <x v="1"/>
    <x v="1779"/>
    <x v="2"/>
    <x v="11"/>
    <x v="1769"/>
    <n v="428.40000000000003"/>
    <n v="3"/>
    <n v="0"/>
    <n v="89.963999999999999"/>
  </r>
  <r>
    <x v="6275"/>
    <s v="US-2016-139087"/>
    <d v="2016-07-17T00:00:00"/>
    <n v="2016"/>
    <s v="Juli"/>
    <n v="17"/>
    <x v="0"/>
    <x v="589"/>
    <x v="589"/>
    <x v="0"/>
    <s v="United States"/>
    <s v="Seattle"/>
    <s v="Washington"/>
    <n v="98105"/>
    <x v="1"/>
    <x v="1592"/>
    <x v="0"/>
    <x v="5"/>
    <x v="1584"/>
    <n v="24.75"/>
    <n v="5"/>
    <n v="0"/>
    <n v="10.890000000000002"/>
  </r>
  <r>
    <x v="6276"/>
    <s v="US-2016-139087"/>
    <d v="2016-07-17T00:00:00"/>
    <n v="2016"/>
    <s v="Juli"/>
    <n v="17"/>
    <x v="0"/>
    <x v="589"/>
    <x v="589"/>
    <x v="0"/>
    <s v="United States"/>
    <s v="Seattle"/>
    <s v="Washington"/>
    <n v="98105"/>
    <x v="1"/>
    <x v="300"/>
    <x v="1"/>
    <x v="2"/>
    <x v="300"/>
    <n v="87.71"/>
    <n v="7"/>
    <n v="0"/>
    <n v="41.223699999999994"/>
  </r>
  <r>
    <x v="6277"/>
    <s v="US-2016-139087"/>
    <d v="2016-07-17T00:00:00"/>
    <n v="2016"/>
    <s v="Juli"/>
    <n v="17"/>
    <x v="0"/>
    <x v="589"/>
    <x v="589"/>
    <x v="0"/>
    <s v="United States"/>
    <s v="Seattle"/>
    <s v="Washington"/>
    <n v="98105"/>
    <x v="1"/>
    <x v="54"/>
    <x v="1"/>
    <x v="4"/>
    <x v="54"/>
    <n v="69.52"/>
    <n v="2"/>
    <n v="0"/>
    <n v="17.379999999999995"/>
  </r>
  <r>
    <x v="6278"/>
    <s v="US-2016-139087"/>
    <d v="2016-07-17T00:00:00"/>
    <n v="2016"/>
    <s v="Juli"/>
    <n v="17"/>
    <x v="0"/>
    <x v="589"/>
    <x v="589"/>
    <x v="0"/>
    <s v="United States"/>
    <s v="Seattle"/>
    <s v="Washington"/>
    <n v="98105"/>
    <x v="1"/>
    <x v="780"/>
    <x v="2"/>
    <x v="7"/>
    <x v="779"/>
    <n v="20.784000000000002"/>
    <n v="2"/>
    <n v="0.2"/>
    <n v="-4.6764000000000001"/>
  </r>
  <r>
    <x v="6279"/>
    <s v="US-2016-139087"/>
    <d v="2016-07-17T00:00:00"/>
    <n v="2016"/>
    <s v="Juli"/>
    <n v="17"/>
    <x v="0"/>
    <x v="589"/>
    <x v="589"/>
    <x v="0"/>
    <s v="United States"/>
    <s v="Seattle"/>
    <s v="Washington"/>
    <n v="98105"/>
    <x v="1"/>
    <x v="961"/>
    <x v="1"/>
    <x v="8"/>
    <x v="954"/>
    <n v="12.816000000000001"/>
    <n v="3"/>
    <n v="0.2"/>
    <n v="4.1651999999999987"/>
  </r>
  <r>
    <x v="6280"/>
    <s v="CA-2017-152226"/>
    <d v="2017-05-12T00:00:00"/>
    <n v="2017"/>
    <s v="Mei"/>
    <n v="12"/>
    <x v="1"/>
    <x v="101"/>
    <x v="101"/>
    <x v="0"/>
    <s v="United States"/>
    <s v="Cincinnati"/>
    <s v="Ohio"/>
    <n v="45231"/>
    <x v="3"/>
    <x v="1139"/>
    <x v="1"/>
    <x v="2"/>
    <x v="1127"/>
    <n v="5.9039999999999999"/>
    <n v="2"/>
    <n v="0.2"/>
    <n v="1.9925999999999999"/>
  </r>
  <r>
    <x v="6281"/>
    <s v="CA-2015-116484"/>
    <d v="2015-11-20T00:00:00"/>
    <n v="2015"/>
    <s v="November"/>
    <n v="20"/>
    <x v="1"/>
    <x v="523"/>
    <x v="523"/>
    <x v="0"/>
    <s v="United States"/>
    <s v="Marion"/>
    <s v="Ohio"/>
    <n v="43302"/>
    <x v="3"/>
    <x v="1780"/>
    <x v="0"/>
    <x v="5"/>
    <x v="1770"/>
    <n v="63.824000000000005"/>
    <n v="2"/>
    <n v="0.2"/>
    <n v="9.5735999999999937"/>
  </r>
  <r>
    <x v="6282"/>
    <s v="CA-2015-116484"/>
    <d v="2015-11-20T00:00:00"/>
    <n v="2015"/>
    <s v="November"/>
    <n v="20"/>
    <x v="1"/>
    <x v="523"/>
    <x v="523"/>
    <x v="0"/>
    <s v="United States"/>
    <s v="Marion"/>
    <s v="Ohio"/>
    <n v="43302"/>
    <x v="3"/>
    <x v="1755"/>
    <x v="1"/>
    <x v="4"/>
    <x v="1745"/>
    <n v="141.55199999999999"/>
    <n v="3"/>
    <n v="0.2"/>
    <n v="-26.541000000000004"/>
  </r>
  <r>
    <x v="6283"/>
    <s v="CA-2016-100944"/>
    <d v="2016-09-24T00:00:00"/>
    <n v="2016"/>
    <s v="September"/>
    <n v="24"/>
    <x v="1"/>
    <x v="553"/>
    <x v="553"/>
    <x v="1"/>
    <s v="United States"/>
    <s v="Los Angeles"/>
    <s v="California"/>
    <n v="90049"/>
    <x v="1"/>
    <x v="1697"/>
    <x v="1"/>
    <x v="12"/>
    <x v="1685"/>
    <n v="304.89999999999998"/>
    <n v="5"/>
    <n v="0"/>
    <n v="143.30299999999997"/>
  </r>
  <r>
    <x v="6284"/>
    <s v="CA-2016-100944"/>
    <d v="2016-09-24T00:00:00"/>
    <n v="2016"/>
    <s v="September"/>
    <n v="24"/>
    <x v="1"/>
    <x v="553"/>
    <x v="553"/>
    <x v="1"/>
    <s v="United States"/>
    <s v="Los Angeles"/>
    <s v="California"/>
    <n v="90049"/>
    <x v="1"/>
    <x v="1153"/>
    <x v="0"/>
    <x v="1"/>
    <x v="1141"/>
    <n v="563.24"/>
    <n v="5"/>
    <n v="0.2"/>
    <n v="56.324000000000012"/>
  </r>
  <r>
    <x v="6285"/>
    <s v="CA-2016-125080"/>
    <d v="2016-10-21T00:00:00"/>
    <n v="2016"/>
    <s v="Oktober"/>
    <n v="21"/>
    <x v="1"/>
    <x v="100"/>
    <x v="100"/>
    <x v="1"/>
    <s v="United States"/>
    <s v="Lakewood"/>
    <s v="Ohio"/>
    <n v="44107"/>
    <x v="3"/>
    <x v="1258"/>
    <x v="0"/>
    <x v="3"/>
    <x v="1242"/>
    <n v="661.17600000000004"/>
    <n v="2"/>
    <n v="0.4"/>
    <n v="-231.41160000000008"/>
  </r>
  <r>
    <x v="6286"/>
    <s v="CA-2016-121020"/>
    <d v="2016-10-24T00:00:00"/>
    <n v="2016"/>
    <s v="Oktober"/>
    <n v="24"/>
    <x v="1"/>
    <x v="344"/>
    <x v="344"/>
    <x v="2"/>
    <s v="United States"/>
    <s v="Lebanon"/>
    <s v="Tennessee"/>
    <n v="37087"/>
    <x v="0"/>
    <x v="835"/>
    <x v="2"/>
    <x v="7"/>
    <x v="830"/>
    <n v="239.976"/>
    <n v="3"/>
    <n v="0.2"/>
    <n v="17.998199999999997"/>
  </r>
  <r>
    <x v="6287"/>
    <s v="CA-2014-100090"/>
    <d v="2014-07-08T00:00:00"/>
    <n v="2014"/>
    <s v="Juli"/>
    <n v="8"/>
    <x v="1"/>
    <x v="182"/>
    <x v="182"/>
    <x v="1"/>
    <s v="United States"/>
    <s v="San Francisco"/>
    <s v="California"/>
    <n v="94122"/>
    <x v="1"/>
    <x v="1021"/>
    <x v="0"/>
    <x v="3"/>
    <x v="1012"/>
    <n v="502.48800000000006"/>
    <n v="3"/>
    <n v="0.2"/>
    <n v="-87.935400000000044"/>
  </r>
  <r>
    <x v="6288"/>
    <s v="CA-2014-100090"/>
    <d v="2014-07-08T00:00:00"/>
    <n v="2014"/>
    <s v="Juli"/>
    <n v="8"/>
    <x v="1"/>
    <x v="182"/>
    <x v="182"/>
    <x v="1"/>
    <s v="United States"/>
    <s v="San Francisco"/>
    <s v="California"/>
    <n v="94122"/>
    <x v="1"/>
    <x v="800"/>
    <x v="1"/>
    <x v="8"/>
    <x v="798"/>
    <n v="196.70400000000001"/>
    <n v="6"/>
    <n v="0.2"/>
    <n v="68.846399999999974"/>
  </r>
  <r>
    <x v="6289"/>
    <s v="US-2015-139675"/>
    <d v="2015-03-13T00:00:00"/>
    <n v="2015"/>
    <s v="Maret"/>
    <n v="13"/>
    <x v="0"/>
    <x v="376"/>
    <x v="376"/>
    <x v="2"/>
    <s v="United States"/>
    <s v="Chico"/>
    <s v="California"/>
    <n v="95928"/>
    <x v="1"/>
    <x v="120"/>
    <x v="0"/>
    <x v="1"/>
    <x v="120"/>
    <n v="915.13600000000008"/>
    <n v="4"/>
    <n v="0.2"/>
    <n v="102.95279999999988"/>
  </r>
  <r>
    <x v="6290"/>
    <s v="US-2015-139675"/>
    <d v="2015-03-13T00:00:00"/>
    <n v="2015"/>
    <s v="Maret"/>
    <n v="13"/>
    <x v="0"/>
    <x v="376"/>
    <x v="376"/>
    <x v="2"/>
    <s v="United States"/>
    <s v="Chico"/>
    <s v="California"/>
    <n v="95928"/>
    <x v="1"/>
    <x v="514"/>
    <x v="0"/>
    <x v="5"/>
    <x v="514"/>
    <n v="327.76"/>
    <n v="8"/>
    <n v="0"/>
    <n v="91.772800000000018"/>
  </r>
  <r>
    <x v="6291"/>
    <s v="CA-2017-143756"/>
    <d v="2017-12-02T00:00:00"/>
    <n v="2017"/>
    <s v="Desember"/>
    <n v="2"/>
    <x v="2"/>
    <x v="250"/>
    <x v="250"/>
    <x v="0"/>
    <s v="United States"/>
    <s v="Salem"/>
    <s v="Virginia"/>
    <n v="24153"/>
    <x v="0"/>
    <x v="1131"/>
    <x v="0"/>
    <x v="1"/>
    <x v="1119"/>
    <n v="701.96"/>
    <n v="2"/>
    <n v="0"/>
    <n v="168.47040000000004"/>
  </r>
  <r>
    <x v="6292"/>
    <s v="CA-2015-151253"/>
    <d v="2015-04-22T00:00:00"/>
    <n v="2015"/>
    <s v="April"/>
    <n v="22"/>
    <x v="1"/>
    <x v="616"/>
    <x v="616"/>
    <x v="0"/>
    <s v="United States"/>
    <s v="Los Angeles"/>
    <s v="California"/>
    <n v="90008"/>
    <x v="1"/>
    <x v="687"/>
    <x v="2"/>
    <x v="7"/>
    <x v="687"/>
    <n v="88.77600000000001"/>
    <n v="3"/>
    <n v="0.2"/>
    <n v="7.7679000000000009"/>
  </r>
  <r>
    <x v="6293"/>
    <s v="CA-2015-151253"/>
    <d v="2015-04-22T00:00:00"/>
    <n v="2015"/>
    <s v="April"/>
    <n v="22"/>
    <x v="1"/>
    <x v="616"/>
    <x v="616"/>
    <x v="0"/>
    <s v="United States"/>
    <s v="Los Angeles"/>
    <s v="California"/>
    <n v="90008"/>
    <x v="1"/>
    <x v="1394"/>
    <x v="1"/>
    <x v="6"/>
    <x v="1380"/>
    <n v="64.14"/>
    <n v="3"/>
    <n v="0"/>
    <n v="16.676400000000001"/>
  </r>
  <r>
    <x v="6294"/>
    <s v="CA-2014-141152"/>
    <d v="2014-09-16T00:00:00"/>
    <n v="2014"/>
    <s v="September"/>
    <n v="16"/>
    <x v="2"/>
    <x v="575"/>
    <x v="575"/>
    <x v="1"/>
    <s v="United States"/>
    <s v="New York City"/>
    <s v="New York"/>
    <n v="10024"/>
    <x v="3"/>
    <x v="735"/>
    <x v="1"/>
    <x v="8"/>
    <x v="734"/>
    <n v="33.552"/>
    <n v="1"/>
    <n v="0.2"/>
    <n v="12.581999999999999"/>
  </r>
  <r>
    <x v="6295"/>
    <s v="CA-2014-141313"/>
    <d v="2014-12-28T00:00:00"/>
    <n v="2014"/>
    <s v="Desember"/>
    <n v="28"/>
    <x v="1"/>
    <x v="321"/>
    <x v="321"/>
    <x v="1"/>
    <s v="United States"/>
    <s v="Beverly"/>
    <s v="Massachusetts"/>
    <n v="1915"/>
    <x v="3"/>
    <x v="1364"/>
    <x v="1"/>
    <x v="9"/>
    <x v="1350"/>
    <n v="1737.1799999999998"/>
    <n v="6"/>
    <n v="0"/>
    <n v="503.78219999999976"/>
  </r>
  <r>
    <x v="6296"/>
    <s v="CA-2014-141313"/>
    <d v="2014-12-28T00:00:00"/>
    <n v="2014"/>
    <s v="Desember"/>
    <n v="28"/>
    <x v="1"/>
    <x v="321"/>
    <x v="321"/>
    <x v="1"/>
    <s v="United States"/>
    <s v="Beverly"/>
    <s v="Massachusetts"/>
    <n v="1915"/>
    <x v="3"/>
    <x v="426"/>
    <x v="1"/>
    <x v="4"/>
    <x v="426"/>
    <n v="704.25"/>
    <n v="5"/>
    <n v="0"/>
    <n v="84.51"/>
  </r>
  <r>
    <x v="6297"/>
    <s v="CA-2014-141313"/>
    <d v="2014-12-28T00:00:00"/>
    <n v="2014"/>
    <s v="Desember"/>
    <n v="28"/>
    <x v="1"/>
    <x v="321"/>
    <x v="321"/>
    <x v="1"/>
    <s v="United States"/>
    <s v="Beverly"/>
    <s v="Massachusetts"/>
    <n v="1915"/>
    <x v="3"/>
    <x v="1733"/>
    <x v="1"/>
    <x v="10"/>
    <x v="1721"/>
    <n v="141.76"/>
    <n v="4"/>
    <n v="0"/>
    <n v="66.627199999999988"/>
  </r>
  <r>
    <x v="6298"/>
    <s v="CA-2014-169852"/>
    <d v="2014-10-21T00:00:00"/>
    <n v="2014"/>
    <s v="Oktober"/>
    <n v="21"/>
    <x v="1"/>
    <x v="245"/>
    <x v="245"/>
    <x v="1"/>
    <s v="United States"/>
    <s v="San Diego"/>
    <s v="California"/>
    <n v="92024"/>
    <x v="1"/>
    <x v="58"/>
    <x v="1"/>
    <x v="8"/>
    <x v="58"/>
    <n v="36.36"/>
    <n v="3"/>
    <n v="0.2"/>
    <n v="12.2715"/>
  </r>
  <r>
    <x v="6299"/>
    <s v="CA-2017-107314"/>
    <d v="2017-11-30T00:00:00"/>
    <n v="2017"/>
    <s v="November"/>
    <n v="30"/>
    <x v="2"/>
    <x v="595"/>
    <x v="595"/>
    <x v="2"/>
    <s v="United States"/>
    <s v="San Francisco"/>
    <s v="California"/>
    <n v="94109"/>
    <x v="1"/>
    <x v="1781"/>
    <x v="0"/>
    <x v="5"/>
    <x v="1771"/>
    <n v="25.83"/>
    <n v="3"/>
    <n v="0"/>
    <n v="9.5570999999999984"/>
  </r>
  <r>
    <x v="6300"/>
    <s v="US-2014-161305"/>
    <d v="2014-06-06T00:00:00"/>
    <n v="2014"/>
    <s v="Juni"/>
    <n v="6"/>
    <x v="1"/>
    <x v="641"/>
    <x v="641"/>
    <x v="0"/>
    <s v="United States"/>
    <s v="Chicago"/>
    <s v="Illinois"/>
    <n v="60623"/>
    <x v="2"/>
    <x v="102"/>
    <x v="1"/>
    <x v="8"/>
    <x v="102"/>
    <n v="24.587999999999994"/>
    <n v="3"/>
    <n v="0.8"/>
    <n v="-38.11140000000001"/>
  </r>
  <r>
    <x v="6301"/>
    <s v="US-2014-161305"/>
    <d v="2014-06-06T00:00:00"/>
    <n v="2014"/>
    <s v="Juni"/>
    <n v="6"/>
    <x v="1"/>
    <x v="641"/>
    <x v="641"/>
    <x v="0"/>
    <s v="United States"/>
    <s v="Chicago"/>
    <s v="Illinois"/>
    <n v="60623"/>
    <x v="2"/>
    <x v="755"/>
    <x v="1"/>
    <x v="12"/>
    <x v="753"/>
    <n v="13.984000000000002"/>
    <n v="2"/>
    <n v="0.2"/>
    <n v="4.7195999999999998"/>
  </r>
  <r>
    <x v="6302"/>
    <s v="CA-2017-166919"/>
    <d v="2017-11-23T00:00:00"/>
    <n v="2017"/>
    <s v="November"/>
    <n v="23"/>
    <x v="1"/>
    <x v="117"/>
    <x v="117"/>
    <x v="0"/>
    <s v="United States"/>
    <s v="Dallas"/>
    <s v="Texas"/>
    <n v="75220"/>
    <x v="2"/>
    <x v="1692"/>
    <x v="2"/>
    <x v="7"/>
    <x v="1680"/>
    <n v="195.96000000000004"/>
    <n v="5"/>
    <n v="0.2"/>
    <n v="19.596000000000018"/>
  </r>
  <r>
    <x v="6303"/>
    <s v="CA-2017-162712"/>
    <d v="2017-06-18T00:00:00"/>
    <n v="2017"/>
    <s v="Juni"/>
    <n v="18"/>
    <x v="0"/>
    <x v="71"/>
    <x v="71"/>
    <x v="2"/>
    <s v="United States"/>
    <s v="Corpus Christi"/>
    <s v="Texas"/>
    <n v="78415"/>
    <x v="2"/>
    <x v="1090"/>
    <x v="1"/>
    <x v="10"/>
    <x v="1080"/>
    <n v="74.352000000000004"/>
    <n v="3"/>
    <n v="0.2"/>
    <n v="23.234999999999992"/>
  </r>
  <r>
    <x v="6304"/>
    <s v="CA-2017-107552"/>
    <d v="2017-05-05T00:00:00"/>
    <n v="2017"/>
    <s v="Mei"/>
    <n v="5"/>
    <x v="3"/>
    <x v="482"/>
    <x v="482"/>
    <x v="0"/>
    <s v="United States"/>
    <s v="New York City"/>
    <s v="New York"/>
    <n v="10035"/>
    <x v="3"/>
    <x v="711"/>
    <x v="1"/>
    <x v="10"/>
    <x v="710"/>
    <n v="6.68"/>
    <n v="1"/>
    <n v="0"/>
    <n v="3.2063999999999999"/>
  </r>
  <r>
    <x v="6305"/>
    <s v="CA-2016-163328"/>
    <d v="2016-11-04T00:00:00"/>
    <n v="2016"/>
    <s v="November"/>
    <n v="4"/>
    <x v="0"/>
    <x v="734"/>
    <x v="734"/>
    <x v="1"/>
    <s v="United States"/>
    <s v="Eugene"/>
    <s v="Oregon"/>
    <n v="97405"/>
    <x v="1"/>
    <x v="1590"/>
    <x v="1"/>
    <x v="14"/>
    <x v="1582"/>
    <n v="17.584000000000003"/>
    <n v="7"/>
    <n v="0.2"/>
    <n v="-4.1761999999999997"/>
  </r>
  <r>
    <x v="6306"/>
    <s v="CA-2016-163328"/>
    <d v="2016-11-04T00:00:00"/>
    <n v="2016"/>
    <s v="November"/>
    <n v="4"/>
    <x v="0"/>
    <x v="734"/>
    <x v="734"/>
    <x v="1"/>
    <s v="United States"/>
    <s v="Eugene"/>
    <s v="Oregon"/>
    <n v="97405"/>
    <x v="1"/>
    <x v="1585"/>
    <x v="0"/>
    <x v="1"/>
    <x v="1576"/>
    <n v="104.78399999999999"/>
    <n v="1"/>
    <n v="0.2"/>
    <n v="-14.407800000000009"/>
  </r>
  <r>
    <x v="6307"/>
    <s v="CA-2016-163328"/>
    <d v="2016-11-04T00:00:00"/>
    <n v="2016"/>
    <s v="November"/>
    <n v="4"/>
    <x v="0"/>
    <x v="734"/>
    <x v="734"/>
    <x v="1"/>
    <s v="United States"/>
    <s v="Eugene"/>
    <s v="Oregon"/>
    <n v="97405"/>
    <x v="1"/>
    <x v="1673"/>
    <x v="1"/>
    <x v="10"/>
    <x v="1661"/>
    <n v="47.952000000000005"/>
    <n v="3"/>
    <n v="0.2"/>
    <n v="16.783200000000001"/>
  </r>
  <r>
    <x v="6308"/>
    <s v="CA-2016-163328"/>
    <d v="2016-11-04T00:00:00"/>
    <n v="2016"/>
    <s v="November"/>
    <n v="4"/>
    <x v="0"/>
    <x v="734"/>
    <x v="734"/>
    <x v="1"/>
    <s v="United States"/>
    <s v="Eugene"/>
    <s v="Oregon"/>
    <n v="97405"/>
    <x v="1"/>
    <x v="1631"/>
    <x v="0"/>
    <x v="1"/>
    <x v="1621"/>
    <n v="650.35200000000009"/>
    <n v="3"/>
    <n v="0.2"/>
    <n v="-97.552800000000076"/>
  </r>
  <r>
    <x v="6309"/>
    <s v="CA-2016-163328"/>
    <d v="2016-11-04T00:00:00"/>
    <n v="2016"/>
    <s v="November"/>
    <n v="4"/>
    <x v="0"/>
    <x v="734"/>
    <x v="734"/>
    <x v="1"/>
    <s v="United States"/>
    <s v="Eugene"/>
    <s v="Oregon"/>
    <n v="97405"/>
    <x v="1"/>
    <x v="508"/>
    <x v="1"/>
    <x v="2"/>
    <x v="508"/>
    <n v="629.18400000000008"/>
    <n v="8"/>
    <n v="0.2"/>
    <n v="228.07919999999999"/>
  </r>
  <r>
    <x v="6310"/>
    <s v="CA-2016-163328"/>
    <d v="2016-11-04T00:00:00"/>
    <n v="2016"/>
    <s v="November"/>
    <n v="4"/>
    <x v="0"/>
    <x v="734"/>
    <x v="734"/>
    <x v="1"/>
    <s v="United States"/>
    <s v="Eugene"/>
    <s v="Oregon"/>
    <n v="97405"/>
    <x v="1"/>
    <x v="640"/>
    <x v="1"/>
    <x v="10"/>
    <x v="640"/>
    <n v="15.176"/>
    <n v="1"/>
    <n v="0.2"/>
    <n v="5.3115999999999985"/>
  </r>
  <r>
    <x v="6311"/>
    <s v="CA-2014-112837"/>
    <d v="2014-09-11T00:00:00"/>
    <n v="2014"/>
    <s v="September"/>
    <n v="11"/>
    <x v="1"/>
    <x v="752"/>
    <x v="752"/>
    <x v="0"/>
    <s v="United States"/>
    <s v="Oxnard"/>
    <s v="California"/>
    <n v="93030"/>
    <x v="1"/>
    <x v="101"/>
    <x v="0"/>
    <x v="5"/>
    <x v="101"/>
    <n v="127.94999999999999"/>
    <n v="3"/>
    <n v="0"/>
    <n v="21.751499999999986"/>
  </r>
  <r>
    <x v="6312"/>
    <s v="CA-2017-120019"/>
    <d v="2017-02-16T00:00:00"/>
    <n v="2017"/>
    <s v="Februari"/>
    <n v="16"/>
    <x v="1"/>
    <x v="243"/>
    <x v="243"/>
    <x v="1"/>
    <s v="United States"/>
    <s v="Fairfield"/>
    <s v="Connecticut"/>
    <n v="6824"/>
    <x v="3"/>
    <x v="1662"/>
    <x v="1"/>
    <x v="4"/>
    <x v="1650"/>
    <n v="579.51"/>
    <n v="3"/>
    <n v="0"/>
    <n v="81.131400000000014"/>
  </r>
  <r>
    <x v="6313"/>
    <s v="CA-2017-120019"/>
    <d v="2017-02-16T00:00:00"/>
    <n v="2017"/>
    <s v="Februari"/>
    <n v="16"/>
    <x v="1"/>
    <x v="243"/>
    <x v="243"/>
    <x v="1"/>
    <s v="United States"/>
    <s v="Fairfield"/>
    <s v="Connecticut"/>
    <n v="6824"/>
    <x v="3"/>
    <x v="1250"/>
    <x v="2"/>
    <x v="7"/>
    <x v="1234"/>
    <n v="14.99"/>
    <n v="1"/>
    <n v="0"/>
    <n v="7.3451000000000004"/>
  </r>
  <r>
    <x v="6314"/>
    <s v="CA-2014-100762"/>
    <d v="2014-11-24T00:00:00"/>
    <n v="2014"/>
    <s v="November"/>
    <n v="24"/>
    <x v="1"/>
    <x v="243"/>
    <x v="243"/>
    <x v="1"/>
    <s v="United States"/>
    <s v="Jackson"/>
    <s v="Michigan"/>
    <n v="49201"/>
    <x v="2"/>
    <x v="108"/>
    <x v="1"/>
    <x v="6"/>
    <x v="108"/>
    <n v="151.91999999999999"/>
    <n v="4"/>
    <n v="0"/>
    <n v="45.575999999999979"/>
  </r>
  <r>
    <x v="6315"/>
    <s v="CA-2014-100762"/>
    <d v="2014-11-24T00:00:00"/>
    <n v="2014"/>
    <s v="November"/>
    <n v="24"/>
    <x v="1"/>
    <x v="243"/>
    <x v="243"/>
    <x v="1"/>
    <s v="United States"/>
    <s v="Jackson"/>
    <s v="Michigan"/>
    <n v="49201"/>
    <x v="2"/>
    <x v="508"/>
    <x v="1"/>
    <x v="2"/>
    <x v="508"/>
    <n v="196.62"/>
    <n v="2"/>
    <n v="0"/>
    <n v="96.343800000000002"/>
  </r>
  <r>
    <x v="6316"/>
    <s v="CA-2014-100762"/>
    <d v="2014-11-24T00:00:00"/>
    <n v="2014"/>
    <s v="November"/>
    <n v="24"/>
    <x v="1"/>
    <x v="243"/>
    <x v="243"/>
    <x v="1"/>
    <s v="United States"/>
    <s v="Jackson"/>
    <s v="Michigan"/>
    <n v="49201"/>
    <x v="2"/>
    <x v="1415"/>
    <x v="1"/>
    <x v="10"/>
    <x v="1402"/>
    <n v="144.12"/>
    <n v="3"/>
    <n v="0"/>
    <n v="69.177599999999984"/>
  </r>
  <r>
    <x v="6317"/>
    <s v="CA-2014-100762"/>
    <d v="2014-11-24T00:00:00"/>
    <n v="2014"/>
    <s v="November"/>
    <n v="24"/>
    <x v="1"/>
    <x v="243"/>
    <x v="243"/>
    <x v="1"/>
    <s v="United States"/>
    <s v="Jackson"/>
    <s v="Michigan"/>
    <n v="49201"/>
    <x v="2"/>
    <x v="226"/>
    <x v="1"/>
    <x v="10"/>
    <x v="227"/>
    <n v="15.96"/>
    <n v="2"/>
    <n v="0"/>
    <n v="7.98"/>
  </r>
  <r>
    <x v="6318"/>
    <s v="CA-2017-161459"/>
    <d v="2017-11-25T00:00:00"/>
    <n v="2017"/>
    <s v="November"/>
    <n v="25"/>
    <x v="0"/>
    <x v="494"/>
    <x v="494"/>
    <x v="1"/>
    <s v="United States"/>
    <s v="Laguna Niguel"/>
    <s v="California"/>
    <n v="92677"/>
    <x v="1"/>
    <x v="1557"/>
    <x v="2"/>
    <x v="7"/>
    <x v="1546"/>
    <n v="39.960000000000008"/>
    <n v="5"/>
    <n v="0.2"/>
    <n v="3.4964999999999993"/>
  </r>
  <r>
    <x v="6319"/>
    <s v="CA-2017-161459"/>
    <d v="2017-11-25T00:00:00"/>
    <n v="2017"/>
    <s v="November"/>
    <n v="25"/>
    <x v="0"/>
    <x v="494"/>
    <x v="494"/>
    <x v="1"/>
    <s v="United States"/>
    <s v="Laguna Niguel"/>
    <s v="California"/>
    <n v="92677"/>
    <x v="1"/>
    <x v="126"/>
    <x v="1"/>
    <x v="10"/>
    <x v="562"/>
    <n v="34.08"/>
    <n v="6"/>
    <n v="0"/>
    <n v="15.335999999999999"/>
  </r>
  <r>
    <x v="6320"/>
    <s v="CA-2017-160017"/>
    <d v="2017-09-28T00:00:00"/>
    <n v="2017"/>
    <s v="September"/>
    <n v="28"/>
    <x v="1"/>
    <x v="133"/>
    <x v="133"/>
    <x v="1"/>
    <s v="United States"/>
    <s v="Jacksonville"/>
    <s v="Florida"/>
    <n v="32216"/>
    <x v="0"/>
    <x v="585"/>
    <x v="1"/>
    <x v="10"/>
    <x v="585"/>
    <n v="10.368000000000002"/>
    <n v="2"/>
    <n v="0.2"/>
    <n v="3.6288"/>
  </r>
  <r>
    <x v="6321"/>
    <s v="CA-2014-123316"/>
    <d v="2014-10-13T00:00:00"/>
    <n v="2014"/>
    <s v="Oktober"/>
    <n v="13"/>
    <x v="1"/>
    <x v="259"/>
    <x v="259"/>
    <x v="1"/>
    <s v="United States"/>
    <s v="Mount Vernon"/>
    <s v="New York"/>
    <n v="10550"/>
    <x v="3"/>
    <x v="507"/>
    <x v="1"/>
    <x v="8"/>
    <x v="507"/>
    <n v="7.7520000000000007"/>
    <n v="3"/>
    <n v="0.2"/>
    <n v="2.8100999999999998"/>
  </r>
  <r>
    <x v="6322"/>
    <s v="CA-2014-141299"/>
    <d v="2014-06-03T00:00:00"/>
    <n v="2014"/>
    <s v="Juni"/>
    <n v="3"/>
    <x v="0"/>
    <x v="176"/>
    <x v="176"/>
    <x v="2"/>
    <s v="United States"/>
    <s v="Midland"/>
    <s v="Michigan"/>
    <n v="48640"/>
    <x v="2"/>
    <x v="661"/>
    <x v="1"/>
    <x v="12"/>
    <x v="661"/>
    <n v="15.28"/>
    <n v="2"/>
    <n v="0"/>
    <n v="7.4871999999999996"/>
  </r>
  <r>
    <x v="6323"/>
    <s v="CA-2014-104402"/>
    <d v="2014-06-17T00:00:00"/>
    <n v="2014"/>
    <s v="Juni"/>
    <n v="17"/>
    <x v="1"/>
    <x v="551"/>
    <x v="551"/>
    <x v="0"/>
    <s v="United States"/>
    <s v="Newark"/>
    <s v="Delaware"/>
    <n v="19711"/>
    <x v="3"/>
    <x v="1734"/>
    <x v="2"/>
    <x v="15"/>
    <x v="1722"/>
    <n v="65.97"/>
    <n v="3"/>
    <n v="0"/>
    <n v="31.005899999999997"/>
  </r>
  <r>
    <x v="6324"/>
    <s v="CA-2015-110289"/>
    <d v="2015-10-29T00:00:00"/>
    <n v="2015"/>
    <s v="Oktober"/>
    <n v="29"/>
    <x v="1"/>
    <x v="240"/>
    <x v="240"/>
    <x v="1"/>
    <s v="United States"/>
    <s v="San Francisco"/>
    <s v="California"/>
    <n v="94109"/>
    <x v="1"/>
    <x v="481"/>
    <x v="1"/>
    <x v="10"/>
    <x v="482"/>
    <n v="33.4"/>
    <n v="5"/>
    <n v="0"/>
    <n v="16.032"/>
  </r>
  <r>
    <x v="6325"/>
    <s v="CA-2015-110289"/>
    <d v="2015-10-29T00:00:00"/>
    <n v="2015"/>
    <s v="Oktober"/>
    <n v="29"/>
    <x v="1"/>
    <x v="240"/>
    <x v="240"/>
    <x v="1"/>
    <s v="United States"/>
    <s v="San Francisco"/>
    <s v="California"/>
    <n v="94109"/>
    <x v="1"/>
    <x v="439"/>
    <x v="1"/>
    <x v="12"/>
    <x v="439"/>
    <n v="210.84"/>
    <n v="4"/>
    <n v="0"/>
    <n v="103.3116"/>
  </r>
  <r>
    <x v="6326"/>
    <s v="CA-2014-167927"/>
    <d v="2014-01-20T00:00:00"/>
    <n v="2014"/>
    <s v="Januari"/>
    <n v="20"/>
    <x v="1"/>
    <x v="190"/>
    <x v="190"/>
    <x v="0"/>
    <s v="United States"/>
    <s v="Westland"/>
    <s v="Michigan"/>
    <n v="48185"/>
    <x v="2"/>
    <x v="4"/>
    <x v="1"/>
    <x v="4"/>
    <x v="4"/>
    <n v="13.98"/>
    <n v="1"/>
    <n v="0"/>
    <n v="4.0541999999999998"/>
  </r>
  <r>
    <x v="6327"/>
    <s v="CA-2014-167927"/>
    <d v="2014-01-20T00:00:00"/>
    <n v="2014"/>
    <s v="Januari"/>
    <n v="20"/>
    <x v="1"/>
    <x v="190"/>
    <x v="190"/>
    <x v="0"/>
    <s v="United States"/>
    <s v="Westland"/>
    <s v="Michigan"/>
    <n v="48185"/>
    <x v="2"/>
    <x v="269"/>
    <x v="0"/>
    <x v="5"/>
    <x v="269"/>
    <n v="272.94"/>
    <n v="3"/>
    <n v="0"/>
    <n v="30.023400000000009"/>
  </r>
  <r>
    <x v="6328"/>
    <s v="CA-2014-167927"/>
    <d v="2014-01-20T00:00:00"/>
    <n v="2014"/>
    <s v="Januari"/>
    <n v="20"/>
    <x v="1"/>
    <x v="190"/>
    <x v="190"/>
    <x v="0"/>
    <s v="United States"/>
    <s v="Westland"/>
    <s v="Michigan"/>
    <n v="48185"/>
    <x v="2"/>
    <x v="536"/>
    <x v="1"/>
    <x v="8"/>
    <x v="536"/>
    <n v="19.05"/>
    <n v="5"/>
    <n v="0"/>
    <n v="8.9534999999999982"/>
  </r>
  <r>
    <x v="6329"/>
    <s v="CA-2014-167927"/>
    <d v="2014-01-20T00:00:00"/>
    <n v="2014"/>
    <s v="Januari"/>
    <n v="20"/>
    <x v="1"/>
    <x v="190"/>
    <x v="190"/>
    <x v="0"/>
    <s v="United States"/>
    <s v="Westland"/>
    <s v="Michigan"/>
    <n v="48185"/>
    <x v="2"/>
    <x v="14"/>
    <x v="1"/>
    <x v="9"/>
    <x v="14"/>
    <n v="247.71600000000001"/>
    <n v="4"/>
    <n v="0.1"/>
    <n v="93.581600000000009"/>
  </r>
  <r>
    <x v="6330"/>
    <s v="CA-2014-167927"/>
    <d v="2014-01-20T00:00:00"/>
    <n v="2014"/>
    <s v="Januari"/>
    <n v="20"/>
    <x v="1"/>
    <x v="190"/>
    <x v="190"/>
    <x v="0"/>
    <s v="United States"/>
    <s v="Westland"/>
    <s v="Michigan"/>
    <n v="48185"/>
    <x v="2"/>
    <x v="1291"/>
    <x v="1"/>
    <x v="4"/>
    <x v="1277"/>
    <n v="66.58"/>
    <n v="2"/>
    <n v="0"/>
    <n v="15.979199999999999"/>
  </r>
  <r>
    <x v="6331"/>
    <s v="CA-2014-167927"/>
    <d v="2014-01-20T00:00:00"/>
    <n v="2014"/>
    <s v="Januari"/>
    <n v="20"/>
    <x v="1"/>
    <x v="190"/>
    <x v="190"/>
    <x v="0"/>
    <s v="United States"/>
    <s v="Westland"/>
    <s v="Michigan"/>
    <n v="48185"/>
    <x v="2"/>
    <x v="1064"/>
    <x v="1"/>
    <x v="6"/>
    <x v="1053"/>
    <n v="43.92"/>
    <n v="3"/>
    <n v="0"/>
    <n v="12.736799999999999"/>
  </r>
  <r>
    <x v="6332"/>
    <s v="CA-2014-167927"/>
    <d v="2014-01-20T00:00:00"/>
    <n v="2014"/>
    <s v="Januari"/>
    <n v="20"/>
    <x v="1"/>
    <x v="190"/>
    <x v="190"/>
    <x v="0"/>
    <s v="United States"/>
    <s v="Westland"/>
    <s v="Michigan"/>
    <n v="48185"/>
    <x v="2"/>
    <x v="875"/>
    <x v="0"/>
    <x v="5"/>
    <x v="869"/>
    <n v="14.73"/>
    <n v="3"/>
    <n v="0"/>
    <n v="4.8608999999999991"/>
  </r>
  <r>
    <x v="6333"/>
    <s v="CA-2014-167927"/>
    <d v="2014-01-20T00:00:00"/>
    <n v="2014"/>
    <s v="Januari"/>
    <n v="20"/>
    <x v="1"/>
    <x v="190"/>
    <x v="190"/>
    <x v="0"/>
    <s v="United States"/>
    <s v="Westland"/>
    <s v="Michigan"/>
    <n v="48185"/>
    <x v="2"/>
    <x v="990"/>
    <x v="1"/>
    <x v="8"/>
    <x v="305"/>
    <n v="29.700000000000003"/>
    <n v="5"/>
    <n v="0"/>
    <n v="13.365"/>
  </r>
  <r>
    <x v="6334"/>
    <s v="CA-2014-133305"/>
    <d v="2014-07-11T00:00:00"/>
    <n v="2014"/>
    <s v="Juli"/>
    <n v="11"/>
    <x v="1"/>
    <x v="708"/>
    <x v="708"/>
    <x v="0"/>
    <s v="United States"/>
    <s v="New York City"/>
    <s v="New York"/>
    <n v="10011"/>
    <x v="3"/>
    <x v="314"/>
    <x v="1"/>
    <x v="10"/>
    <x v="314"/>
    <n v="49.12"/>
    <n v="4"/>
    <n v="0"/>
    <n v="23.086399999999998"/>
  </r>
  <r>
    <x v="6335"/>
    <s v="CA-2014-133305"/>
    <d v="2014-07-11T00:00:00"/>
    <n v="2014"/>
    <s v="Juli"/>
    <n v="11"/>
    <x v="1"/>
    <x v="708"/>
    <x v="708"/>
    <x v="0"/>
    <s v="United States"/>
    <s v="New York City"/>
    <s v="New York"/>
    <n v="10011"/>
    <x v="3"/>
    <x v="1203"/>
    <x v="1"/>
    <x v="8"/>
    <x v="1188"/>
    <n v="18.28"/>
    <n v="5"/>
    <n v="0.2"/>
    <n v="6.3979999999999997"/>
  </r>
  <r>
    <x v="6336"/>
    <s v="CA-2016-165995"/>
    <d v="2016-08-30T00:00:00"/>
    <n v="2016"/>
    <s v="Agustus"/>
    <n v="30"/>
    <x v="1"/>
    <x v="696"/>
    <x v="696"/>
    <x v="0"/>
    <s v="United States"/>
    <s v="Los Angeles"/>
    <s v="California"/>
    <n v="90008"/>
    <x v="1"/>
    <x v="1530"/>
    <x v="0"/>
    <x v="5"/>
    <x v="1517"/>
    <n v="47.04"/>
    <n v="4"/>
    <n v="0"/>
    <n v="15.993599999999997"/>
  </r>
  <r>
    <x v="6337"/>
    <s v="CA-2016-165995"/>
    <d v="2016-08-30T00:00:00"/>
    <n v="2016"/>
    <s v="Agustus"/>
    <n v="30"/>
    <x v="1"/>
    <x v="696"/>
    <x v="696"/>
    <x v="0"/>
    <s v="United States"/>
    <s v="Los Angeles"/>
    <s v="California"/>
    <n v="90008"/>
    <x v="1"/>
    <x v="1495"/>
    <x v="2"/>
    <x v="7"/>
    <x v="1483"/>
    <n v="339.96000000000004"/>
    <n v="5"/>
    <n v="0.2"/>
    <n v="42.494999999999948"/>
  </r>
  <r>
    <x v="6338"/>
    <s v="CA-2017-143112"/>
    <d v="2017-10-05T00:00:00"/>
    <n v="2017"/>
    <s v="Oktober"/>
    <n v="5"/>
    <x v="1"/>
    <x v="477"/>
    <x v="477"/>
    <x v="1"/>
    <s v="United States"/>
    <s v="New York City"/>
    <s v="New York"/>
    <n v="10035"/>
    <x v="3"/>
    <x v="1513"/>
    <x v="2"/>
    <x v="7"/>
    <x v="1500"/>
    <n v="87.8"/>
    <n v="4"/>
    <n v="0"/>
    <n v="43.9"/>
  </r>
  <r>
    <x v="6339"/>
    <s v="CA-2017-143112"/>
    <d v="2017-10-05T00:00:00"/>
    <n v="2017"/>
    <s v="Oktober"/>
    <n v="5"/>
    <x v="1"/>
    <x v="477"/>
    <x v="477"/>
    <x v="1"/>
    <s v="United States"/>
    <s v="New York City"/>
    <s v="New York"/>
    <n v="10035"/>
    <x v="3"/>
    <x v="812"/>
    <x v="0"/>
    <x v="1"/>
    <x v="809"/>
    <n v="221.38200000000001"/>
    <n v="2"/>
    <n v="0.1"/>
    <n v="2.4597999999999871"/>
  </r>
  <r>
    <x v="6340"/>
    <s v="CA-2017-143112"/>
    <d v="2017-10-05T00:00:00"/>
    <n v="2017"/>
    <s v="Oktober"/>
    <n v="5"/>
    <x v="1"/>
    <x v="477"/>
    <x v="477"/>
    <x v="1"/>
    <s v="United States"/>
    <s v="New York City"/>
    <s v="New York"/>
    <n v="10035"/>
    <x v="3"/>
    <x v="1646"/>
    <x v="2"/>
    <x v="15"/>
    <x v="1635"/>
    <n v="5199.96"/>
    <n v="4"/>
    <n v="0"/>
    <n v="1351.9895999999999"/>
  </r>
  <r>
    <x v="6341"/>
    <s v="US-2017-105830"/>
    <d v="2016-12-31T00:00:00"/>
    <n v="2016"/>
    <s v="Desember"/>
    <n v="31"/>
    <x v="2"/>
    <x v="551"/>
    <x v="551"/>
    <x v="0"/>
    <s v="United States"/>
    <s v="Lancaster"/>
    <s v="Ohio"/>
    <n v="43130"/>
    <x v="3"/>
    <x v="1166"/>
    <x v="1"/>
    <x v="4"/>
    <x v="1153"/>
    <n v="156.512"/>
    <n v="4"/>
    <n v="0.2"/>
    <n v="-35.215199999999996"/>
  </r>
  <r>
    <x v="6342"/>
    <s v="CA-2015-146255"/>
    <d v="2015-03-07T00:00:00"/>
    <n v="2015"/>
    <s v="Maret"/>
    <n v="7"/>
    <x v="2"/>
    <x v="670"/>
    <x v="670"/>
    <x v="2"/>
    <s v="United States"/>
    <s v="Newark"/>
    <s v="Delaware"/>
    <n v="19711"/>
    <x v="3"/>
    <x v="240"/>
    <x v="2"/>
    <x v="11"/>
    <x v="241"/>
    <n v="119.85000000000001"/>
    <n v="3"/>
    <n v="0"/>
    <n v="52.734000000000009"/>
  </r>
  <r>
    <x v="6343"/>
    <s v="CA-2015-146255"/>
    <d v="2015-03-07T00:00:00"/>
    <n v="2015"/>
    <s v="Maret"/>
    <n v="7"/>
    <x v="2"/>
    <x v="670"/>
    <x v="670"/>
    <x v="2"/>
    <s v="United States"/>
    <s v="Newark"/>
    <s v="Delaware"/>
    <n v="19711"/>
    <x v="3"/>
    <x v="338"/>
    <x v="1"/>
    <x v="8"/>
    <x v="338"/>
    <n v="30.44"/>
    <n v="2"/>
    <n v="0"/>
    <n v="14.9156"/>
  </r>
  <r>
    <x v="6344"/>
    <s v="CA-2015-146255"/>
    <d v="2015-03-07T00:00:00"/>
    <n v="2015"/>
    <s v="Maret"/>
    <n v="7"/>
    <x v="2"/>
    <x v="670"/>
    <x v="670"/>
    <x v="2"/>
    <s v="United States"/>
    <s v="Newark"/>
    <s v="Delaware"/>
    <n v="19711"/>
    <x v="3"/>
    <x v="1002"/>
    <x v="1"/>
    <x v="8"/>
    <x v="994"/>
    <n v="69.28"/>
    <n v="2"/>
    <n v="0"/>
    <n v="33.254399999999997"/>
  </r>
  <r>
    <x v="6345"/>
    <s v="CA-2015-146255"/>
    <d v="2015-03-07T00:00:00"/>
    <n v="2015"/>
    <s v="Maret"/>
    <n v="7"/>
    <x v="2"/>
    <x v="670"/>
    <x v="670"/>
    <x v="2"/>
    <s v="United States"/>
    <s v="Newark"/>
    <s v="Delaware"/>
    <n v="19711"/>
    <x v="3"/>
    <x v="1602"/>
    <x v="2"/>
    <x v="7"/>
    <x v="1594"/>
    <n v="587.97"/>
    <n v="3"/>
    <n v="0"/>
    <n v="170.51129999999998"/>
  </r>
  <r>
    <x v="6346"/>
    <s v="CA-2017-104822"/>
    <d v="2017-10-20T00:00:00"/>
    <n v="2017"/>
    <s v="Oktober"/>
    <n v="20"/>
    <x v="3"/>
    <x v="46"/>
    <x v="46"/>
    <x v="2"/>
    <s v="United States"/>
    <s v="New York City"/>
    <s v="New York"/>
    <n v="10024"/>
    <x v="3"/>
    <x v="1123"/>
    <x v="1"/>
    <x v="2"/>
    <x v="1111"/>
    <n v="24.55"/>
    <n v="5"/>
    <n v="0"/>
    <n v="12.029499999999999"/>
  </r>
  <r>
    <x v="6347"/>
    <s v="CA-2015-104486"/>
    <d v="2015-05-01T00:00:00"/>
    <n v="2015"/>
    <s v="Mei"/>
    <n v="1"/>
    <x v="1"/>
    <x v="138"/>
    <x v="138"/>
    <x v="0"/>
    <s v="United States"/>
    <s v="San Francisco"/>
    <s v="California"/>
    <n v="94109"/>
    <x v="1"/>
    <x v="338"/>
    <x v="1"/>
    <x v="8"/>
    <x v="338"/>
    <n v="12.176000000000002"/>
    <n v="1"/>
    <n v="0.2"/>
    <n v="4.4137999999999993"/>
  </r>
  <r>
    <x v="6348"/>
    <s v="CA-2015-104486"/>
    <d v="2015-05-01T00:00:00"/>
    <n v="2015"/>
    <s v="Mei"/>
    <n v="1"/>
    <x v="1"/>
    <x v="138"/>
    <x v="138"/>
    <x v="0"/>
    <s v="United States"/>
    <s v="San Francisco"/>
    <s v="California"/>
    <n v="94109"/>
    <x v="1"/>
    <x v="253"/>
    <x v="1"/>
    <x v="4"/>
    <x v="254"/>
    <n v="37.32"/>
    <n v="3"/>
    <n v="0"/>
    <n v="10.4496"/>
  </r>
  <r>
    <x v="6349"/>
    <s v="CA-2015-104486"/>
    <d v="2015-05-01T00:00:00"/>
    <n v="2015"/>
    <s v="Mei"/>
    <n v="1"/>
    <x v="1"/>
    <x v="138"/>
    <x v="138"/>
    <x v="0"/>
    <s v="United States"/>
    <s v="San Francisco"/>
    <s v="California"/>
    <n v="94109"/>
    <x v="1"/>
    <x v="354"/>
    <x v="1"/>
    <x v="14"/>
    <x v="354"/>
    <n v="35.06"/>
    <n v="2"/>
    <n v="0"/>
    <n v="10.517999999999997"/>
  </r>
  <r>
    <x v="6350"/>
    <s v="CA-2017-161557"/>
    <d v="2017-09-03T00:00:00"/>
    <n v="2017"/>
    <s v="September"/>
    <n v="3"/>
    <x v="1"/>
    <x v="151"/>
    <x v="151"/>
    <x v="0"/>
    <s v="United States"/>
    <s v="Dallas"/>
    <s v="Texas"/>
    <n v="75217"/>
    <x v="2"/>
    <x v="797"/>
    <x v="0"/>
    <x v="5"/>
    <x v="795"/>
    <n v="108.40000000000002"/>
    <n v="5"/>
    <n v="0.6"/>
    <n v="-105.69000000000003"/>
  </r>
  <r>
    <x v="6351"/>
    <s v="CA-2017-161130"/>
    <d v="2017-11-03T00:00:00"/>
    <n v="2017"/>
    <s v="November"/>
    <n v="3"/>
    <x v="1"/>
    <x v="667"/>
    <x v="667"/>
    <x v="1"/>
    <s v="United States"/>
    <s v="Miami"/>
    <s v="Florida"/>
    <n v="33178"/>
    <x v="0"/>
    <x v="944"/>
    <x v="2"/>
    <x v="7"/>
    <x v="937"/>
    <n v="361.37600000000003"/>
    <n v="2"/>
    <n v="0.2"/>
    <n v="27.103200000000001"/>
  </r>
  <r>
    <x v="6352"/>
    <s v="US-2015-161347"/>
    <d v="2015-09-13T00:00:00"/>
    <n v="2015"/>
    <s v="September"/>
    <n v="13"/>
    <x v="1"/>
    <x v="668"/>
    <x v="668"/>
    <x v="0"/>
    <s v="United States"/>
    <s v="Philadelphia"/>
    <s v="Pennsylvania"/>
    <n v="19120"/>
    <x v="3"/>
    <x v="1232"/>
    <x v="1"/>
    <x v="8"/>
    <x v="1215"/>
    <n v="2.4119999999999999"/>
    <n v="1"/>
    <n v="0.7"/>
    <n v="-2.0099999999999998"/>
  </r>
  <r>
    <x v="6353"/>
    <s v="US-2015-109015"/>
    <d v="2015-09-06T00:00:00"/>
    <n v="2015"/>
    <s v="September"/>
    <n v="6"/>
    <x v="1"/>
    <x v="29"/>
    <x v="29"/>
    <x v="1"/>
    <s v="United States"/>
    <s v="New York City"/>
    <s v="New York"/>
    <n v="10011"/>
    <x v="3"/>
    <x v="1612"/>
    <x v="1"/>
    <x v="9"/>
    <x v="1603"/>
    <n v="8.39"/>
    <n v="1"/>
    <n v="0"/>
    <n v="2.0975000000000001"/>
  </r>
  <r>
    <x v="6354"/>
    <s v="US-2015-109015"/>
    <d v="2015-09-06T00:00:00"/>
    <n v="2015"/>
    <s v="September"/>
    <n v="6"/>
    <x v="1"/>
    <x v="29"/>
    <x v="29"/>
    <x v="1"/>
    <s v="United States"/>
    <s v="New York City"/>
    <s v="New York"/>
    <n v="10011"/>
    <x v="3"/>
    <x v="981"/>
    <x v="2"/>
    <x v="7"/>
    <x v="974"/>
    <n v="337.98"/>
    <n v="2"/>
    <n v="0"/>
    <n v="101.39399999999998"/>
  </r>
  <r>
    <x v="6355"/>
    <s v="CA-2014-110611"/>
    <d v="2014-10-06T00:00:00"/>
    <n v="2014"/>
    <s v="Oktober"/>
    <n v="6"/>
    <x v="1"/>
    <x v="557"/>
    <x v="557"/>
    <x v="0"/>
    <s v="United States"/>
    <s v="Philadelphia"/>
    <s v="Pennsylvania"/>
    <n v="19120"/>
    <x v="3"/>
    <x v="193"/>
    <x v="1"/>
    <x v="4"/>
    <x v="194"/>
    <n v="83.920000000000016"/>
    <n v="5"/>
    <n v="0.2"/>
    <n v="-13.637000000000011"/>
  </r>
  <r>
    <x v="6356"/>
    <s v="CA-2017-139080"/>
    <d v="2017-01-23T00:00:00"/>
    <n v="2017"/>
    <s v="Januari"/>
    <n v="23"/>
    <x v="1"/>
    <x v="294"/>
    <x v="294"/>
    <x v="1"/>
    <s v="United States"/>
    <s v="Seattle"/>
    <s v="Washington"/>
    <n v="98103"/>
    <x v="1"/>
    <x v="1181"/>
    <x v="1"/>
    <x v="8"/>
    <x v="1167"/>
    <n v="19.68"/>
    <n v="5"/>
    <n v="0.2"/>
    <n v="6.8879999999999981"/>
  </r>
  <r>
    <x v="6357"/>
    <s v="CA-2017-139080"/>
    <d v="2017-01-23T00:00:00"/>
    <n v="2017"/>
    <s v="Januari"/>
    <n v="23"/>
    <x v="1"/>
    <x v="294"/>
    <x v="294"/>
    <x v="1"/>
    <s v="United States"/>
    <s v="Seattle"/>
    <s v="Washington"/>
    <n v="98103"/>
    <x v="1"/>
    <x v="747"/>
    <x v="1"/>
    <x v="10"/>
    <x v="745"/>
    <n v="25.92"/>
    <n v="4"/>
    <n v="0"/>
    <n v="12.441600000000001"/>
  </r>
  <r>
    <x v="6358"/>
    <s v="CA-2017-139080"/>
    <d v="2017-01-23T00:00:00"/>
    <n v="2017"/>
    <s v="Januari"/>
    <n v="23"/>
    <x v="1"/>
    <x v="294"/>
    <x v="294"/>
    <x v="1"/>
    <s v="United States"/>
    <s v="Seattle"/>
    <s v="Washington"/>
    <n v="98103"/>
    <x v="1"/>
    <x v="1009"/>
    <x v="1"/>
    <x v="10"/>
    <x v="1001"/>
    <n v="6.48"/>
    <n v="1"/>
    <n v="0"/>
    <n v="3.1104000000000003"/>
  </r>
  <r>
    <x v="6359"/>
    <s v="CA-2017-139080"/>
    <d v="2017-01-23T00:00:00"/>
    <n v="2017"/>
    <s v="Januari"/>
    <n v="23"/>
    <x v="1"/>
    <x v="294"/>
    <x v="294"/>
    <x v="1"/>
    <s v="United States"/>
    <s v="Seattle"/>
    <s v="Washington"/>
    <n v="98103"/>
    <x v="1"/>
    <x v="1763"/>
    <x v="2"/>
    <x v="7"/>
    <x v="1752"/>
    <n v="86.352000000000004"/>
    <n v="6"/>
    <n v="0.2"/>
    <n v="8.6352000000000011"/>
  </r>
  <r>
    <x v="6360"/>
    <s v="CA-2015-115693"/>
    <d v="2015-12-10T00:00:00"/>
    <n v="2015"/>
    <s v="Desember"/>
    <n v="10"/>
    <x v="1"/>
    <x v="763"/>
    <x v="763"/>
    <x v="2"/>
    <s v="United States"/>
    <s v="Los Angeles"/>
    <s v="California"/>
    <n v="90032"/>
    <x v="1"/>
    <x v="1473"/>
    <x v="1"/>
    <x v="6"/>
    <x v="1460"/>
    <n v="56.3"/>
    <n v="2"/>
    <n v="0"/>
    <n v="15.764000000000003"/>
  </r>
  <r>
    <x v="6361"/>
    <s v="US-2014-107993"/>
    <d v="2014-11-25T00:00:00"/>
    <n v="2014"/>
    <s v="November"/>
    <n v="25"/>
    <x v="1"/>
    <x v="339"/>
    <x v="339"/>
    <x v="0"/>
    <s v="United States"/>
    <s v="Springfield"/>
    <s v="Oregon"/>
    <n v="97477"/>
    <x v="1"/>
    <x v="1583"/>
    <x v="1"/>
    <x v="6"/>
    <x v="1574"/>
    <n v="51.016000000000005"/>
    <n v="7"/>
    <n v="0.2"/>
    <n v="8.2900999999999954"/>
  </r>
  <r>
    <x v="6362"/>
    <s v="CA-2017-110443"/>
    <d v="2017-11-21T00:00:00"/>
    <n v="2017"/>
    <s v="November"/>
    <n v="21"/>
    <x v="1"/>
    <x v="237"/>
    <x v="237"/>
    <x v="0"/>
    <s v="United States"/>
    <s v="Renton"/>
    <s v="Washington"/>
    <n v="98059"/>
    <x v="1"/>
    <x v="443"/>
    <x v="1"/>
    <x v="8"/>
    <x v="443"/>
    <n v="150.80000000000001"/>
    <n v="5"/>
    <n v="0.2"/>
    <n v="56.55"/>
  </r>
  <r>
    <x v="6363"/>
    <s v="CA-2017-110443"/>
    <d v="2017-11-21T00:00:00"/>
    <n v="2017"/>
    <s v="November"/>
    <n v="21"/>
    <x v="1"/>
    <x v="237"/>
    <x v="237"/>
    <x v="0"/>
    <s v="United States"/>
    <s v="Renton"/>
    <s v="Washington"/>
    <n v="98059"/>
    <x v="1"/>
    <x v="1782"/>
    <x v="2"/>
    <x v="15"/>
    <x v="1772"/>
    <n v="1039.992"/>
    <n v="1"/>
    <n v="0.2"/>
    <n v="103.99920000000003"/>
  </r>
  <r>
    <x v="6364"/>
    <s v="CA-2017-110443"/>
    <d v="2017-11-21T00:00:00"/>
    <n v="2017"/>
    <s v="November"/>
    <n v="21"/>
    <x v="1"/>
    <x v="237"/>
    <x v="237"/>
    <x v="0"/>
    <s v="United States"/>
    <s v="Renton"/>
    <s v="Washington"/>
    <n v="98059"/>
    <x v="1"/>
    <x v="1723"/>
    <x v="1"/>
    <x v="10"/>
    <x v="1710"/>
    <n v="51.84"/>
    <n v="8"/>
    <n v="0"/>
    <n v="24.883200000000002"/>
  </r>
  <r>
    <x v="6365"/>
    <s v="CA-2017-144848"/>
    <d v="2017-04-04T00:00:00"/>
    <n v="2017"/>
    <s v="April"/>
    <n v="4"/>
    <x v="2"/>
    <x v="284"/>
    <x v="284"/>
    <x v="2"/>
    <s v="United States"/>
    <s v="New York City"/>
    <s v="New York"/>
    <n v="10009"/>
    <x v="3"/>
    <x v="1783"/>
    <x v="2"/>
    <x v="7"/>
    <x v="1773"/>
    <n v="41.22"/>
    <n v="1"/>
    <n v="0"/>
    <n v="11.1294"/>
  </r>
  <r>
    <x v="6366"/>
    <s v="CA-2017-144848"/>
    <d v="2017-04-04T00:00:00"/>
    <n v="2017"/>
    <s v="April"/>
    <n v="4"/>
    <x v="2"/>
    <x v="284"/>
    <x v="284"/>
    <x v="2"/>
    <s v="United States"/>
    <s v="New York City"/>
    <s v="New York"/>
    <n v="10009"/>
    <x v="3"/>
    <x v="262"/>
    <x v="1"/>
    <x v="14"/>
    <x v="262"/>
    <n v="240.37"/>
    <n v="1"/>
    <n v="0"/>
    <n v="7.2111000000000161"/>
  </r>
  <r>
    <x v="6367"/>
    <s v="CA-2017-144848"/>
    <d v="2017-04-04T00:00:00"/>
    <n v="2017"/>
    <s v="April"/>
    <n v="4"/>
    <x v="2"/>
    <x v="284"/>
    <x v="284"/>
    <x v="2"/>
    <s v="United States"/>
    <s v="New York City"/>
    <s v="New York"/>
    <n v="10009"/>
    <x v="3"/>
    <x v="476"/>
    <x v="2"/>
    <x v="7"/>
    <x v="477"/>
    <n v="119.02"/>
    <n v="2"/>
    <n v="0"/>
    <n v="33.325600000000009"/>
  </r>
  <r>
    <x v="6368"/>
    <s v="US-2017-147998"/>
    <d v="2017-05-19T00:00:00"/>
    <n v="2017"/>
    <s v="Mei"/>
    <n v="19"/>
    <x v="1"/>
    <x v="193"/>
    <x v="193"/>
    <x v="0"/>
    <s v="United States"/>
    <s v="San Jose"/>
    <s v="California"/>
    <n v="95123"/>
    <x v="1"/>
    <x v="1197"/>
    <x v="1"/>
    <x v="8"/>
    <x v="1182"/>
    <n v="133.12"/>
    <n v="5"/>
    <n v="0.2"/>
    <n v="49.92"/>
  </r>
  <r>
    <x v="6369"/>
    <s v="CA-2016-103919"/>
    <d v="2016-10-03T00:00:00"/>
    <n v="2016"/>
    <s v="Oktober"/>
    <n v="3"/>
    <x v="1"/>
    <x v="734"/>
    <x v="734"/>
    <x v="1"/>
    <s v="United States"/>
    <s v="Grand Prairie"/>
    <s v="Texas"/>
    <n v="75051"/>
    <x v="2"/>
    <x v="285"/>
    <x v="0"/>
    <x v="5"/>
    <x v="285"/>
    <n v="38.08"/>
    <n v="5"/>
    <n v="0.6"/>
    <n v="-29.512000000000008"/>
  </r>
  <r>
    <x v="6370"/>
    <s v="CA-2016-113425"/>
    <d v="2016-11-21T00:00:00"/>
    <n v="2016"/>
    <s v="November"/>
    <n v="21"/>
    <x v="3"/>
    <x v="451"/>
    <x v="451"/>
    <x v="2"/>
    <s v="United States"/>
    <s v="New York City"/>
    <s v="New York"/>
    <n v="10009"/>
    <x v="3"/>
    <x v="1531"/>
    <x v="0"/>
    <x v="0"/>
    <x v="1518"/>
    <n v="113.56800000000001"/>
    <n v="2"/>
    <n v="0.2"/>
    <n v="12.776399999999988"/>
  </r>
  <r>
    <x v="6371"/>
    <s v="CA-2017-143035"/>
    <d v="2017-10-03T00:00:00"/>
    <n v="2017"/>
    <s v="Oktober"/>
    <n v="3"/>
    <x v="0"/>
    <x v="254"/>
    <x v="254"/>
    <x v="2"/>
    <s v="United States"/>
    <s v="New York City"/>
    <s v="New York"/>
    <n v="10009"/>
    <x v="3"/>
    <x v="107"/>
    <x v="0"/>
    <x v="5"/>
    <x v="107"/>
    <n v="83.92"/>
    <n v="4"/>
    <n v="0"/>
    <n v="21.819200000000002"/>
  </r>
  <r>
    <x v="6372"/>
    <s v="CA-2017-143035"/>
    <d v="2017-10-03T00:00:00"/>
    <n v="2017"/>
    <s v="Oktober"/>
    <n v="3"/>
    <x v="0"/>
    <x v="254"/>
    <x v="254"/>
    <x v="2"/>
    <s v="United States"/>
    <s v="New York City"/>
    <s v="New York"/>
    <n v="10009"/>
    <x v="3"/>
    <x v="790"/>
    <x v="1"/>
    <x v="6"/>
    <x v="788"/>
    <n v="6.63"/>
    <n v="3"/>
    <n v="0"/>
    <n v="3.1160999999999999"/>
  </r>
  <r>
    <x v="6373"/>
    <s v="CA-2017-143035"/>
    <d v="2017-10-03T00:00:00"/>
    <n v="2017"/>
    <s v="Oktober"/>
    <n v="3"/>
    <x v="0"/>
    <x v="254"/>
    <x v="254"/>
    <x v="2"/>
    <s v="United States"/>
    <s v="New York City"/>
    <s v="New York"/>
    <n v="10009"/>
    <x v="3"/>
    <x v="695"/>
    <x v="2"/>
    <x v="11"/>
    <x v="695"/>
    <n v="371.96999999999997"/>
    <n v="3"/>
    <n v="0"/>
    <n v="66.954599999999971"/>
  </r>
  <r>
    <x v="6374"/>
    <s v="CA-2014-107811"/>
    <d v="2014-04-29T00:00:00"/>
    <n v="2014"/>
    <s v="April"/>
    <n v="29"/>
    <x v="1"/>
    <x v="156"/>
    <x v="156"/>
    <x v="1"/>
    <s v="United States"/>
    <s v="Memphis"/>
    <s v="Tennessee"/>
    <n v="38109"/>
    <x v="0"/>
    <x v="654"/>
    <x v="0"/>
    <x v="1"/>
    <x v="654"/>
    <n v="561.58400000000006"/>
    <n v="2"/>
    <n v="0.2"/>
    <n v="70.197999999999922"/>
  </r>
  <r>
    <x v="6375"/>
    <s v="CA-2014-107811"/>
    <d v="2014-04-29T00:00:00"/>
    <n v="2014"/>
    <s v="April"/>
    <n v="29"/>
    <x v="1"/>
    <x v="156"/>
    <x v="156"/>
    <x v="1"/>
    <s v="United States"/>
    <s v="Memphis"/>
    <s v="Tennessee"/>
    <n v="38109"/>
    <x v="0"/>
    <x v="352"/>
    <x v="1"/>
    <x v="4"/>
    <x v="352"/>
    <n v="99.920000000000016"/>
    <n v="5"/>
    <n v="0.2"/>
    <n v="-1.249000000000013"/>
  </r>
  <r>
    <x v="6376"/>
    <s v="CA-2016-163216"/>
    <d v="2016-10-07T00:00:00"/>
    <n v="2016"/>
    <s v="Oktober"/>
    <n v="7"/>
    <x v="2"/>
    <x v="585"/>
    <x v="585"/>
    <x v="2"/>
    <s v="United States"/>
    <s v="Philadelphia"/>
    <s v="Pennsylvania"/>
    <n v="19143"/>
    <x v="3"/>
    <x v="85"/>
    <x v="1"/>
    <x v="2"/>
    <x v="85"/>
    <n v="4.9280000000000008"/>
    <n v="2"/>
    <n v="0.2"/>
    <n v="1.7247999999999997"/>
  </r>
  <r>
    <x v="6377"/>
    <s v="US-2016-116442"/>
    <d v="2016-12-15T00:00:00"/>
    <n v="2016"/>
    <s v="Desember"/>
    <n v="15"/>
    <x v="1"/>
    <x v="546"/>
    <x v="546"/>
    <x v="0"/>
    <s v="United States"/>
    <s v="Los Angeles"/>
    <s v="California"/>
    <n v="90004"/>
    <x v="1"/>
    <x v="1256"/>
    <x v="0"/>
    <x v="5"/>
    <x v="1240"/>
    <n v="14.76"/>
    <n v="2"/>
    <n v="0"/>
    <n v="4.2803999999999984"/>
  </r>
  <r>
    <x v="6378"/>
    <s v="CA-2017-150623"/>
    <d v="2017-04-10T00:00:00"/>
    <n v="2017"/>
    <s v="April"/>
    <n v="10"/>
    <x v="1"/>
    <x v="748"/>
    <x v="748"/>
    <x v="2"/>
    <s v="United States"/>
    <s v="Waterbury"/>
    <s v="Connecticut"/>
    <n v="6708"/>
    <x v="3"/>
    <x v="409"/>
    <x v="2"/>
    <x v="11"/>
    <x v="409"/>
    <n v="99.99"/>
    <n v="1"/>
    <n v="0"/>
    <n v="41.995800000000003"/>
  </r>
  <r>
    <x v="6379"/>
    <s v="CA-2017-150623"/>
    <d v="2017-04-10T00:00:00"/>
    <n v="2017"/>
    <s v="April"/>
    <n v="10"/>
    <x v="1"/>
    <x v="748"/>
    <x v="748"/>
    <x v="2"/>
    <s v="United States"/>
    <s v="Waterbury"/>
    <s v="Connecticut"/>
    <n v="6708"/>
    <x v="3"/>
    <x v="1277"/>
    <x v="1"/>
    <x v="4"/>
    <x v="1262"/>
    <n v="286.14999999999998"/>
    <n v="5"/>
    <n v="0"/>
    <n v="71.537499999999994"/>
  </r>
  <r>
    <x v="6380"/>
    <s v="US-2014-163797"/>
    <d v="2014-04-08T00:00:00"/>
    <n v="2014"/>
    <s v="April"/>
    <n v="8"/>
    <x v="1"/>
    <x v="480"/>
    <x v="480"/>
    <x v="2"/>
    <s v="United States"/>
    <s v="Chandler"/>
    <s v="Arizona"/>
    <n v="85224"/>
    <x v="1"/>
    <x v="1506"/>
    <x v="1"/>
    <x v="13"/>
    <x v="1493"/>
    <n v="49.792000000000002"/>
    <n v="8"/>
    <n v="0.2"/>
    <n v="-11.825600000000001"/>
  </r>
  <r>
    <x v="6381"/>
    <s v="CA-2016-127236"/>
    <d v="2016-03-29T00:00:00"/>
    <n v="2016"/>
    <s v="Maret"/>
    <n v="29"/>
    <x v="1"/>
    <x v="180"/>
    <x v="180"/>
    <x v="0"/>
    <s v="United States"/>
    <s v="Springfield"/>
    <s v="Ohio"/>
    <n v="45503"/>
    <x v="3"/>
    <x v="574"/>
    <x v="0"/>
    <x v="0"/>
    <x v="574"/>
    <n v="299.97499999999997"/>
    <n v="5"/>
    <n v="0.5"/>
    <n v="-167.98600000000002"/>
  </r>
  <r>
    <x v="6382"/>
    <s v="CA-2016-127236"/>
    <d v="2016-03-29T00:00:00"/>
    <n v="2016"/>
    <s v="Maret"/>
    <n v="29"/>
    <x v="1"/>
    <x v="180"/>
    <x v="180"/>
    <x v="0"/>
    <s v="United States"/>
    <s v="Springfield"/>
    <s v="Ohio"/>
    <n v="45503"/>
    <x v="3"/>
    <x v="1326"/>
    <x v="2"/>
    <x v="7"/>
    <x v="1312"/>
    <n v="158.37599999999998"/>
    <n v="4"/>
    <n v="0.4"/>
    <n v="-36.954399999999993"/>
  </r>
  <r>
    <x v="6383"/>
    <s v="US-2017-104661"/>
    <d v="2017-01-15T00:00:00"/>
    <n v="2017"/>
    <s v="Januari"/>
    <n v="15"/>
    <x v="2"/>
    <x v="621"/>
    <x v="621"/>
    <x v="0"/>
    <s v="United States"/>
    <s v="Austin"/>
    <s v="Texas"/>
    <n v="78745"/>
    <x v="2"/>
    <x v="800"/>
    <x v="1"/>
    <x v="8"/>
    <x v="798"/>
    <n v="32.783999999999992"/>
    <n v="4"/>
    <n v="0.8"/>
    <n v="-52.454400000000007"/>
  </r>
  <r>
    <x v="6384"/>
    <s v="US-2017-104661"/>
    <d v="2017-01-15T00:00:00"/>
    <n v="2017"/>
    <s v="Januari"/>
    <n v="15"/>
    <x v="2"/>
    <x v="621"/>
    <x v="621"/>
    <x v="0"/>
    <s v="United States"/>
    <s v="Austin"/>
    <s v="Texas"/>
    <n v="78745"/>
    <x v="2"/>
    <x v="246"/>
    <x v="2"/>
    <x v="11"/>
    <x v="247"/>
    <n v="47.984000000000002"/>
    <n v="2"/>
    <n v="0.2"/>
    <n v="14.395200000000004"/>
  </r>
  <r>
    <x v="6385"/>
    <s v="US-2017-104661"/>
    <d v="2017-01-15T00:00:00"/>
    <n v="2017"/>
    <s v="Januari"/>
    <n v="15"/>
    <x v="2"/>
    <x v="621"/>
    <x v="621"/>
    <x v="0"/>
    <s v="United States"/>
    <s v="Austin"/>
    <s v="Texas"/>
    <n v="78745"/>
    <x v="2"/>
    <x v="1599"/>
    <x v="2"/>
    <x v="11"/>
    <x v="1591"/>
    <n v="62.591999999999999"/>
    <n v="8"/>
    <n v="0.2"/>
    <n v="13.300799999999999"/>
  </r>
  <r>
    <x v="6386"/>
    <s v="US-2017-104661"/>
    <d v="2017-01-15T00:00:00"/>
    <n v="2017"/>
    <s v="Januari"/>
    <n v="15"/>
    <x v="2"/>
    <x v="621"/>
    <x v="621"/>
    <x v="0"/>
    <s v="United States"/>
    <s v="Austin"/>
    <s v="Texas"/>
    <n v="78745"/>
    <x v="2"/>
    <x v="410"/>
    <x v="1"/>
    <x v="8"/>
    <x v="410"/>
    <n v="4.2759999999999989"/>
    <n v="1"/>
    <n v="0.8"/>
    <n v="-6.6278000000000006"/>
  </r>
  <r>
    <x v="6387"/>
    <s v="CA-2014-134103"/>
    <d v="2014-01-30T00:00:00"/>
    <n v="2014"/>
    <s v="Januari"/>
    <n v="30"/>
    <x v="1"/>
    <x v="160"/>
    <x v="160"/>
    <x v="0"/>
    <s v="United States"/>
    <s v="Detroit"/>
    <s v="Michigan"/>
    <n v="48234"/>
    <x v="2"/>
    <x v="523"/>
    <x v="1"/>
    <x v="10"/>
    <x v="523"/>
    <n v="10.56"/>
    <n v="2"/>
    <n v="0"/>
    <n v="4.7519999999999998"/>
  </r>
  <r>
    <x v="6388"/>
    <s v="CA-2014-134103"/>
    <d v="2014-01-30T00:00:00"/>
    <n v="2014"/>
    <s v="Januari"/>
    <n v="30"/>
    <x v="1"/>
    <x v="160"/>
    <x v="160"/>
    <x v="0"/>
    <s v="United States"/>
    <s v="Detroit"/>
    <s v="Michigan"/>
    <n v="48234"/>
    <x v="2"/>
    <x v="156"/>
    <x v="1"/>
    <x v="4"/>
    <x v="157"/>
    <n v="229.94"/>
    <n v="2"/>
    <n v="0"/>
    <n v="6.8982000000000028"/>
  </r>
  <r>
    <x v="6389"/>
    <s v="CA-2015-147529"/>
    <d v="2015-02-07T00:00:00"/>
    <n v="2015"/>
    <s v="Februari"/>
    <n v="7"/>
    <x v="1"/>
    <x v="460"/>
    <x v="460"/>
    <x v="1"/>
    <s v="United States"/>
    <s v="Springfield"/>
    <s v="Virginia"/>
    <n v="22153"/>
    <x v="0"/>
    <x v="633"/>
    <x v="1"/>
    <x v="12"/>
    <x v="633"/>
    <n v="311.14999999999998"/>
    <n v="5"/>
    <n v="0"/>
    <n v="146.24049999999997"/>
  </r>
  <r>
    <x v="6390"/>
    <s v="CA-2015-147529"/>
    <d v="2015-02-07T00:00:00"/>
    <n v="2015"/>
    <s v="Februari"/>
    <n v="7"/>
    <x v="1"/>
    <x v="460"/>
    <x v="460"/>
    <x v="1"/>
    <s v="United States"/>
    <s v="Springfield"/>
    <s v="Virginia"/>
    <n v="22153"/>
    <x v="0"/>
    <x v="219"/>
    <x v="1"/>
    <x v="10"/>
    <x v="220"/>
    <n v="12.96"/>
    <n v="2"/>
    <n v="0"/>
    <n v="6.3504000000000005"/>
  </r>
  <r>
    <x v="6391"/>
    <s v="CA-2016-129126"/>
    <d v="2016-12-14T00:00:00"/>
    <n v="2016"/>
    <s v="Desember"/>
    <n v="14"/>
    <x v="1"/>
    <x v="7"/>
    <x v="7"/>
    <x v="0"/>
    <s v="United States"/>
    <s v="New York City"/>
    <s v="New York"/>
    <n v="10011"/>
    <x v="3"/>
    <x v="1490"/>
    <x v="1"/>
    <x v="10"/>
    <x v="1477"/>
    <n v="14.62"/>
    <n v="2"/>
    <n v="0"/>
    <n v="6.7251999999999992"/>
  </r>
  <r>
    <x v="6392"/>
    <s v="CA-2016-129126"/>
    <d v="2016-12-14T00:00:00"/>
    <n v="2016"/>
    <s v="Desember"/>
    <n v="14"/>
    <x v="1"/>
    <x v="7"/>
    <x v="7"/>
    <x v="0"/>
    <s v="United States"/>
    <s v="New York City"/>
    <s v="New York"/>
    <n v="10011"/>
    <x v="3"/>
    <x v="1186"/>
    <x v="1"/>
    <x v="2"/>
    <x v="1172"/>
    <n v="5.76"/>
    <n v="2"/>
    <n v="0"/>
    <n v="2.8224"/>
  </r>
  <r>
    <x v="6393"/>
    <s v="CA-2016-129126"/>
    <d v="2016-12-14T00:00:00"/>
    <n v="2016"/>
    <s v="Desember"/>
    <n v="14"/>
    <x v="1"/>
    <x v="7"/>
    <x v="7"/>
    <x v="0"/>
    <s v="United States"/>
    <s v="New York City"/>
    <s v="New York"/>
    <n v="10011"/>
    <x v="3"/>
    <x v="110"/>
    <x v="1"/>
    <x v="13"/>
    <x v="110"/>
    <n v="21.48"/>
    <n v="6"/>
    <n v="0"/>
    <n v="10.5252"/>
  </r>
  <r>
    <x v="6394"/>
    <s v="CA-2016-129126"/>
    <d v="2016-12-14T00:00:00"/>
    <n v="2016"/>
    <s v="Desember"/>
    <n v="14"/>
    <x v="1"/>
    <x v="7"/>
    <x v="7"/>
    <x v="0"/>
    <s v="United States"/>
    <s v="New York City"/>
    <s v="New York"/>
    <n v="10011"/>
    <x v="3"/>
    <x v="1071"/>
    <x v="0"/>
    <x v="5"/>
    <x v="1060"/>
    <n v="396.92"/>
    <n v="4"/>
    <n v="0"/>
    <n v="198.46"/>
  </r>
  <r>
    <x v="6395"/>
    <s v="CA-2016-129126"/>
    <d v="2016-12-14T00:00:00"/>
    <n v="2016"/>
    <s v="Desember"/>
    <n v="14"/>
    <x v="1"/>
    <x v="7"/>
    <x v="7"/>
    <x v="0"/>
    <s v="United States"/>
    <s v="New York City"/>
    <s v="New York"/>
    <n v="10011"/>
    <x v="3"/>
    <x v="456"/>
    <x v="1"/>
    <x v="4"/>
    <x v="457"/>
    <n v="17.149999999999999"/>
    <n v="1"/>
    <n v="0"/>
    <n v="4.6304999999999996"/>
  </r>
  <r>
    <x v="6396"/>
    <s v="CA-2016-129126"/>
    <d v="2016-12-14T00:00:00"/>
    <n v="2016"/>
    <s v="Desember"/>
    <n v="14"/>
    <x v="1"/>
    <x v="7"/>
    <x v="7"/>
    <x v="0"/>
    <s v="United States"/>
    <s v="New York City"/>
    <s v="New York"/>
    <n v="10011"/>
    <x v="3"/>
    <x v="1784"/>
    <x v="1"/>
    <x v="8"/>
    <x v="1774"/>
    <n v="23.12"/>
    <n v="2"/>
    <n v="0.2"/>
    <n v="7.8029999999999982"/>
  </r>
  <r>
    <x v="6397"/>
    <s v="CA-2017-131632"/>
    <d v="2017-10-31T00:00:00"/>
    <n v="2017"/>
    <s v="Oktober"/>
    <n v="31"/>
    <x v="1"/>
    <x v="571"/>
    <x v="571"/>
    <x v="2"/>
    <s v="United States"/>
    <s v="Dallas"/>
    <s v="Texas"/>
    <n v="75217"/>
    <x v="2"/>
    <x v="279"/>
    <x v="1"/>
    <x v="6"/>
    <x v="279"/>
    <n v="5.2480000000000002"/>
    <n v="2"/>
    <n v="0.2"/>
    <n v="0.59039999999999915"/>
  </r>
  <r>
    <x v="6398"/>
    <s v="CA-2017-151981"/>
    <d v="2017-08-06T00:00:00"/>
    <n v="2017"/>
    <s v="Agustus"/>
    <n v="6"/>
    <x v="1"/>
    <x v="39"/>
    <x v="39"/>
    <x v="2"/>
    <s v="United States"/>
    <s v="Concord"/>
    <s v="New Hampshire"/>
    <n v="3301"/>
    <x v="3"/>
    <x v="1405"/>
    <x v="2"/>
    <x v="7"/>
    <x v="1392"/>
    <n v="824.95"/>
    <n v="5"/>
    <n v="0"/>
    <n v="247.48499999999993"/>
  </r>
  <r>
    <x v="6399"/>
    <s v="CA-2017-151981"/>
    <d v="2017-08-06T00:00:00"/>
    <n v="2017"/>
    <s v="Agustus"/>
    <n v="6"/>
    <x v="1"/>
    <x v="39"/>
    <x v="39"/>
    <x v="2"/>
    <s v="United States"/>
    <s v="Concord"/>
    <s v="New Hampshire"/>
    <n v="3301"/>
    <x v="3"/>
    <x v="1038"/>
    <x v="1"/>
    <x v="2"/>
    <x v="1028"/>
    <n v="24.64"/>
    <n v="8"/>
    <n v="0"/>
    <n v="11.827199999999999"/>
  </r>
  <r>
    <x v="6400"/>
    <s v="CA-2017-151981"/>
    <d v="2017-08-06T00:00:00"/>
    <n v="2017"/>
    <s v="Agustus"/>
    <n v="6"/>
    <x v="1"/>
    <x v="39"/>
    <x v="39"/>
    <x v="2"/>
    <s v="United States"/>
    <s v="Concord"/>
    <s v="New Hampshire"/>
    <n v="3301"/>
    <x v="3"/>
    <x v="108"/>
    <x v="1"/>
    <x v="6"/>
    <x v="108"/>
    <n v="227.88"/>
    <n v="6"/>
    <n v="0"/>
    <n v="68.363999999999976"/>
  </r>
  <r>
    <x v="6401"/>
    <s v="CA-2017-125472"/>
    <d v="2017-05-30T00:00:00"/>
    <n v="2017"/>
    <s v="Mei"/>
    <n v="30"/>
    <x v="2"/>
    <x v="232"/>
    <x v="232"/>
    <x v="0"/>
    <s v="United States"/>
    <s v="Lafayette"/>
    <s v="Louisiana"/>
    <n v="70506"/>
    <x v="0"/>
    <x v="1119"/>
    <x v="0"/>
    <x v="0"/>
    <x v="1107"/>
    <n v="241.96"/>
    <n v="2"/>
    <n v="0"/>
    <n v="33.874400000000009"/>
  </r>
  <r>
    <x v="6402"/>
    <s v="CA-2017-125472"/>
    <d v="2017-05-30T00:00:00"/>
    <n v="2017"/>
    <s v="Mei"/>
    <n v="30"/>
    <x v="2"/>
    <x v="232"/>
    <x v="232"/>
    <x v="0"/>
    <s v="United States"/>
    <s v="Lafayette"/>
    <s v="Louisiana"/>
    <n v="70506"/>
    <x v="0"/>
    <x v="1065"/>
    <x v="1"/>
    <x v="8"/>
    <x v="1054"/>
    <n v="3.89"/>
    <n v="1"/>
    <n v="0"/>
    <n v="1.8672"/>
  </r>
  <r>
    <x v="6403"/>
    <s v="CA-2017-125472"/>
    <d v="2017-05-30T00:00:00"/>
    <n v="2017"/>
    <s v="Mei"/>
    <n v="30"/>
    <x v="2"/>
    <x v="232"/>
    <x v="232"/>
    <x v="0"/>
    <s v="United States"/>
    <s v="Lafayette"/>
    <s v="Louisiana"/>
    <n v="70506"/>
    <x v="0"/>
    <x v="1565"/>
    <x v="0"/>
    <x v="5"/>
    <x v="1556"/>
    <n v="8.01"/>
    <n v="3"/>
    <n v="0"/>
    <n v="3.0438000000000001"/>
  </r>
  <r>
    <x v="6404"/>
    <s v="CA-2015-156328"/>
    <d v="2015-11-30T00:00:00"/>
    <n v="2015"/>
    <s v="November"/>
    <n v="30"/>
    <x v="1"/>
    <x v="528"/>
    <x v="528"/>
    <x v="0"/>
    <s v="United States"/>
    <s v="Raleigh"/>
    <s v="North Carolina"/>
    <n v="27604"/>
    <x v="0"/>
    <x v="1192"/>
    <x v="2"/>
    <x v="7"/>
    <x v="1177"/>
    <n v="177.48000000000002"/>
    <n v="3"/>
    <n v="0.2"/>
    <n v="19.966499999999982"/>
  </r>
  <r>
    <x v="6405"/>
    <s v="CA-2017-154074"/>
    <d v="2017-08-31T00:00:00"/>
    <n v="2017"/>
    <s v="Agustus"/>
    <n v="31"/>
    <x v="0"/>
    <x v="308"/>
    <x v="308"/>
    <x v="1"/>
    <s v="United States"/>
    <s v="Spokane"/>
    <s v="Washington"/>
    <n v="99207"/>
    <x v="1"/>
    <x v="406"/>
    <x v="0"/>
    <x v="1"/>
    <x v="407"/>
    <n v="569.5680000000001"/>
    <n v="2"/>
    <n v="0.2"/>
    <n v="7.119599999999906"/>
  </r>
  <r>
    <x v="6406"/>
    <s v="CA-2017-154074"/>
    <d v="2017-08-31T00:00:00"/>
    <n v="2017"/>
    <s v="Agustus"/>
    <n v="31"/>
    <x v="0"/>
    <x v="308"/>
    <x v="308"/>
    <x v="1"/>
    <s v="United States"/>
    <s v="Spokane"/>
    <s v="Washington"/>
    <n v="99207"/>
    <x v="1"/>
    <x v="80"/>
    <x v="1"/>
    <x v="4"/>
    <x v="80"/>
    <n v="149.73000000000002"/>
    <n v="7"/>
    <n v="0"/>
    <n v="43.421699999999994"/>
  </r>
  <r>
    <x v="6407"/>
    <s v="CA-2017-161774"/>
    <d v="2017-05-14T00:00:00"/>
    <n v="2017"/>
    <s v="Mei"/>
    <n v="14"/>
    <x v="2"/>
    <x v="218"/>
    <x v="218"/>
    <x v="0"/>
    <s v="United States"/>
    <s v="Houston"/>
    <s v="Texas"/>
    <n v="77041"/>
    <x v="2"/>
    <x v="1189"/>
    <x v="0"/>
    <x v="1"/>
    <x v="1175"/>
    <n v="899.43"/>
    <n v="5"/>
    <n v="0.3"/>
    <n v="-12.84900000000016"/>
  </r>
  <r>
    <x v="6408"/>
    <s v="CA-2017-161774"/>
    <d v="2017-05-14T00:00:00"/>
    <n v="2017"/>
    <s v="Mei"/>
    <n v="14"/>
    <x v="2"/>
    <x v="218"/>
    <x v="218"/>
    <x v="0"/>
    <s v="United States"/>
    <s v="Houston"/>
    <s v="Texas"/>
    <n v="77041"/>
    <x v="2"/>
    <x v="1175"/>
    <x v="1"/>
    <x v="6"/>
    <x v="1161"/>
    <n v="46.2"/>
    <n v="5"/>
    <n v="0.2"/>
    <n v="5.7749999999999986"/>
  </r>
  <r>
    <x v="6409"/>
    <s v="CA-2017-161774"/>
    <d v="2017-05-14T00:00:00"/>
    <n v="2017"/>
    <s v="Mei"/>
    <n v="14"/>
    <x v="2"/>
    <x v="218"/>
    <x v="218"/>
    <x v="0"/>
    <s v="United States"/>
    <s v="Houston"/>
    <s v="Texas"/>
    <n v="77041"/>
    <x v="2"/>
    <x v="1785"/>
    <x v="1"/>
    <x v="10"/>
    <x v="1775"/>
    <n v="47.952000000000005"/>
    <n v="3"/>
    <n v="0.2"/>
    <n v="16.183799999999998"/>
  </r>
  <r>
    <x v="6410"/>
    <s v="CA-2017-161774"/>
    <d v="2017-05-14T00:00:00"/>
    <n v="2017"/>
    <s v="Mei"/>
    <n v="14"/>
    <x v="2"/>
    <x v="218"/>
    <x v="218"/>
    <x v="0"/>
    <s v="United States"/>
    <s v="Houston"/>
    <s v="Texas"/>
    <n v="77041"/>
    <x v="2"/>
    <x v="1557"/>
    <x v="2"/>
    <x v="7"/>
    <x v="1546"/>
    <n v="7.9920000000000009"/>
    <n v="1"/>
    <n v="0.2"/>
    <n v="0.69930000000000003"/>
  </r>
  <r>
    <x v="6411"/>
    <s v="CA-2017-161774"/>
    <d v="2017-05-14T00:00:00"/>
    <n v="2017"/>
    <s v="Mei"/>
    <n v="14"/>
    <x v="2"/>
    <x v="218"/>
    <x v="218"/>
    <x v="0"/>
    <s v="United States"/>
    <s v="Houston"/>
    <s v="Texas"/>
    <n v="77041"/>
    <x v="2"/>
    <x v="1684"/>
    <x v="1"/>
    <x v="10"/>
    <x v="1672"/>
    <n v="76.864000000000004"/>
    <n v="2"/>
    <n v="0.2"/>
    <n v="26.902399999999993"/>
  </r>
  <r>
    <x v="6412"/>
    <s v="CA-2017-151211"/>
    <d v="2017-08-17T00:00:00"/>
    <n v="2017"/>
    <s v="Agustus"/>
    <n v="17"/>
    <x v="1"/>
    <x v="571"/>
    <x v="571"/>
    <x v="2"/>
    <s v="United States"/>
    <s v="Louisville"/>
    <s v="Kentucky"/>
    <n v="40214"/>
    <x v="0"/>
    <x v="141"/>
    <x v="1"/>
    <x v="8"/>
    <x v="142"/>
    <n v="102.93"/>
    <n v="3"/>
    <n v="0"/>
    <n v="48.377100000000006"/>
  </r>
  <r>
    <x v="6413"/>
    <s v="CA-2017-151211"/>
    <d v="2017-08-17T00:00:00"/>
    <n v="2017"/>
    <s v="Agustus"/>
    <n v="17"/>
    <x v="1"/>
    <x v="571"/>
    <x v="571"/>
    <x v="2"/>
    <s v="United States"/>
    <s v="Louisville"/>
    <s v="Kentucky"/>
    <n v="40214"/>
    <x v="0"/>
    <x v="960"/>
    <x v="2"/>
    <x v="11"/>
    <x v="953"/>
    <n v="98.16"/>
    <n v="6"/>
    <n v="0"/>
    <n v="9.8159999999999954"/>
  </r>
  <r>
    <x v="6414"/>
    <s v="CA-2017-142671"/>
    <d v="2017-11-10T00:00:00"/>
    <n v="2017"/>
    <s v="November"/>
    <n v="10"/>
    <x v="0"/>
    <x v="660"/>
    <x v="660"/>
    <x v="2"/>
    <s v="United States"/>
    <s v="Hollywood"/>
    <s v="Florida"/>
    <n v="33021"/>
    <x v="0"/>
    <x v="1736"/>
    <x v="1"/>
    <x v="8"/>
    <x v="1725"/>
    <n v="11.520000000000001"/>
    <n v="5"/>
    <n v="0.7"/>
    <n v="-7.6799999999999962"/>
  </r>
  <r>
    <x v="6415"/>
    <s v="CA-2017-144750"/>
    <d v="2017-08-21T00:00:00"/>
    <n v="2017"/>
    <s v="Agustus"/>
    <n v="21"/>
    <x v="3"/>
    <x v="393"/>
    <x v="393"/>
    <x v="1"/>
    <s v="United States"/>
    <s v="Chandler"/>
    <s v="Arizona"/>
    <n v="85224"/>
    <x v="1"/>
    <x v="656"/>
    <x v="1"/>
    <x v="10"/>
    <x v="656"/>
    <n v="83.88"/>
    <n v="1"/>
    <n v="0.2"/>
    <n v="29.357999999999997"/>
  </r>
  <r>
    <x v="6416"/>
    <s v="CA-2016-111976"/>
    <d v="2016-03-08T00:00:00"/>
    <n v="2016"/>
    <s v="Maret"/>
    <n v="8"/>
    <x v="1"/>
    <x v="379"/>
    <x v="379"/>
    <x v="0"/>
    <s v="United States"/>
    <s v="Philadelphia"/>
    <s v="Pennsylvania"/>
    <n v="19120"/>
    <x v="3"/>
    <x v="1409"/>
    <x v="2"/>
    <x v="7"/>
    <x v="1396"/>
    <n v="108.57600000000001"/>
    <n v="4"/>
    <n v="0.4"/>
    <n v="-25.334400000000002"/>
  </r>
  <r>
    <x v="6417"/>
    <s v="CA-2016-111976"/>
    <d v="2016-03-08T00:00:00"/>
    <n v="2016"/>
    <s v="Maret"/>
    <n v="8"/>
    <x v="1"/>
    <x v="379"/>
    <x v="379"/>
    <x v="0"/>
    <s v="United States"/>
    <s v="Philadelphia"/>
    <s v="Pennsylvania"/>
    <n v="19120"/>
    <x v="3"/>
    <x v="1028"/>
    <x v="1"/>
    <x v="13"/>
    <x v="1019"/>
    <n v="5.9840000000000009"/>
    <n v="2"/>
    <n v="0.2"/>
    <n v="-1.3463999999999998"/>
  </r>
  <r>
    <x v="6418"/>
    <s v="CA-2016-140130"/>
    <d v="2016-10-31T00:00:00"/>
    <n v="2016"/>
    <s v="Oktober"/>
    <n v="31"/>
    <x v="1"/>
    <x v="304"/>
    <x v="304"/>
    <x v="1"/>
    <s v="United States"/>
    <s v="Tulsa"/>
    <s v="Oklahoma"/>
    <n v="74133"/>
    <x v="2"/>
    <x v="133"/>
    <x v="1"/>
    <x v="14"/>
    <x v="134"/>
    <n v="21.96"/>
    <n v="2"/>
    <n v="0"/>
    <n v="6.1488000000000014"/>
  </r>
  <r>
    <x v="6419"/>
    <s v="CA-2016-140130"/>
    <d v="2016-10-31T00:00:00"/>
    <n v="2016"/>
    <s v="Oktober"/>
    <n v="31"/>
    <x v="1"/>
    <x v="304"/>
    <x v="304"/>
    <x v="1"/>
    <s v="United States"/>
    <s v="Tulsa"/>
    <s v="Oklahoma"/>
    <n v="74133"/>
    <x v="2"/>
    <x v="1265"/>
    <x v="0"/>
    <x v="1"/>
    <x v="1249"/>
    <n v="368.96999999999997"/>
    <n v="3"/>
    <n v="0"/>
    <n v="81.173400000000001"/>
  </r>
  <r>
    <x v="6420"/>
    <s v="CA-2016-140130"/>
    <d v="2016-10-31T00:00:00"/>
    <n v="2016"/>
    <s v="Oktober"/>
    <n v="31"/>
    <x v="1"/>
    <x v="304"/>
    <x v="304"/>
    <x v="1"/>
    <s v="United States"/>
    <s v="Tulsa"/>
    <s v="Oklahoma"/>
    <n v="74133"/>
    <x v="2"/>
    <x v="1560"/>
    <x v="1"/>
    <x v="6"/>
    <x v="1550"/>
    <n v="12.39"/>
    <n v="3"/>
    <n v="0"/>
    <n v="3.4692000000000003"/>
  </r>
  <r>
    <x v="6421"/>
    <s v="CA-2016-140130"/>
    <d v="2016-10-31T00:00:00"/>
    <n v="2016"/>
    <s v="Oktober"/>
    <n v="31"/>
    <x v="1"/>
    <x v="304"/>
    <x v="304"/>
    <x v="1"/>
    <s v="United States"/>
    <s v="Tulsa"/>
    <s v="Oklahoma"/>
    <n v="74133"/>
    <x v="2"/>
    <x v="1439"/>
    <x v="1"/>
    <x v="4"/>
    <x v="1427"/>
    <n v="332.94"/>
    <n v="3"/>
    <n v="0"/>
    <n v="9.9882000000000204"/>
  </r>
  <r>
    <x v="6422"/>
    <s v="CA-2014-159121"/>
    <d v="2014-07-26T00:00:00"/>
    <n v="2014"/>
    <s v="Juli"/>
    <n v="26"/>
    <x v="1"/>
    <x v="705"/>
    <x v="705"/>
    <x v="1"/>
    <s v="United States"/>
    <s v="Draper"/>
    <s v="Utah"/>
    <n v="84020"/>
    <x v="1"/>
    <x v="1097"/>
    <x v="2"/>
    <x v="11"/>
    <x v="1087"/>
    <n v="111.93"/>
    <n v="7"/>
    <n v="0"/>
    <n v="34.698299999999996"/>
  </r>
  <r>
    <x v="6423"/>
    <s v="CA-2015-149650"/>
    <d v="2015-10-24T00:00:00"/>
    <n v="2015"/>
    <s v="Oktober"/>
    <n v="24"/>
    <x v="2"/>
    <x v="372"/>
    <x v="372"/>
    <x v="2"/>
    <s v="United States"/>
    <s v="Oakland"/>
    <s v="California"/>
    <n v="94601"/>
    <x v="1"/>
    <x v="367"/>
    <x v="0"/>
    <x v="1"/>
    <x v="368"/>
    <n v="454.27200000000005"/>
    <n v="8"/>
    <n v="0.2"/>
    <n v="-73.819200000000052"/>
  </r>
  <r>
    <x v="6424"/>
    <s v="CA-2017-115777"/>
    <d v="2017-08-19T00:00:00"/>
    <n v="2017"/>
    <s v="Agustus"/>
    <n v="19"/>
    <x v="1"/>
    <x v="770"/>
    <x v="770"/>
    <x v="0"/>
    <s v="United States"/>
    <s v="Lawrence"/>
    <s v="Massachusetts"/>
    <n v="1841"/>
    <x v="3"/>
    <x v="1553"/>
    <x v="1"/>
    <x v="10"/>
    <x v="1541"/>
    <n v="19.440000000000001"/>
    <n v="3"/>
    <n v="0"/>
    <n v="9.3312000000000008"/>
  </r>
  <r>
    <x v="6425"/>
    <s v="CA-2016-143714"/>
    <d v="2016-05-23T00:00:00"/>
    <n v="2016"/>
    <s v="Mei"/>
    <n v="23"/>
    <x v="1"/>
    <x v="666"/>
    <x v="666"/>
    <x v="0"/>
    <s v="United States"/>
    <s v="Philadelphia"/>
    <s v="Pennsylvania"/>
    <n v="19120"/>
    <x v="3"/>
    <x v="1388"/>
    <x v="2"/>
    <x v="16"/>
    <x v="1374"/>
    <n v="8399.9759999999987"/>
    <n v="4"/>
    <n v="0.4"/>
    <n v="1119.996799999999"/>
  </r>
  <r>
    <x v="6426"/>
    <s v="CA-2016-143714"/>
    <d v="2016-05-23T00:00:00"/>
    <n v="2016"/>
    <s v="Mei"/>
    <n v="23"/>
    <x v="1"/>
    <x v="666"/>
    <x v="666"/>
    <x v="0"/>
    <s v="United States"/>
    <s v="Philadelphia"/>
    <s v="Pennsylvania"/>
    <n v="19120"/>
    <x v="3"/>
    <x v="1786"/>
    <x v="1"/>
    <x v="8"/>
    <x v="1776"/>
    <n v="6.2940000000000014"/>
    <n v="1"/>
    <n v="0.7"/>
    <n v="-4.1959999999999997"/>
  </r>
  <r>
    <x v="6427"/>
    <s v="CA-2016-143714"/>
    <d v="2016-05-23T00:00:00"/>
    <n v="2016"/>
    <s v="Mei"/>
    <n v="23"/>
    <x v="1"/>
    <x v="666"/>
    <x v="666"/>
    <x v="0"/>
    <s v="United States"/>
    <s v="Philadelphia"/>
    <s v="Pennsylvania"/>
    <n v="19120"/>
    <x v="3"/>
    <x v="815"/>
    <x v="1"/>
    <x v="10"/>
    <x v="811"/>
    <n v="10.368000000000002"/>
    <n v="2"/>
    <n v="0.2"/>
    <n v="3.6288"/>
  </r>
  <r>
    <x v="6428"/>
    <s v="CA-2016-143714"/>
    <d v="2016-05-23T00:00:00"/>
    <n v="2016"/>
    <s v="Mei"/>
    <n v="23"/>
    <x v="1"/>
    <x v="666"/>
    <x v="666"/>
    <x v="0"/>
    <s v="United States"/>
    <s v="Philadelphia"/>
    <s v="Pennsylvania"/>
    <n v="19120"/>
    <x v="3"/>
    <x v="1787"/>
    <x v="2"/>
    <x v="7"/>
    <x v="1777"/>
    <n v="122.38199999999999"/>
    <n v="3"/>
    <n v="0.4"/>
    <n v="-24.476399999999998"/>
  </r>
  <r>
    <x v="6429"/>
    <s v="CA-2014-165764"/>
    <d v="2014-11-03T00:00:00"/>
    <n v="2014"/>
    <s v="November"/>
    <n v="3"/>
    <x v="1"/>
    <x v="129"/>
    <x v="129"/>
    <x v="0"/>
    <s v="United States"/>
    <s v="Jacksonville"/>
    <s v="North Carolina"/>
    <n v="28540"/>
    <x v="0"/>
    <x v="720"/>
    <x v="1"/>
    <x v="4"/>
    <x v="719"/>
    <n v="25.983999999999998"/>
    <n v="2"/>
    <n v="0.2"/>
    <n v="-1.6239999999999997"/>
  </r>
  <r>
    <x v="6430"/>
    <s v="CA-2014-165764"/>
    <d v="2014-11-03T00:00:00"/>
    <n v="2014"/>
    <s v="November"/>
    <n v="3"/>
    <x v="1"/>
    <x v="129"/>
    <x v="129"/>
    <x v="0"/>
    <s v="United States"/>
    <s v="Jacksonville"/>
    <s v="North Carolina"/>
    <n v="28540"/>
    <x v="0"/>
    <x v="114"/>
    <x v="0"/>
    <x v="3"/>
    <x v="114"/>
    <n v="945.03600000000006"/>
    <n v="6"/>
    <n v="0.4"/>
    <n v="-299.26140000000009"/>
  </r>
  <r>
    <x v="6431"/>
    <s v="CA-2014-165764"/>
    <d v="2014-11-03T00:00:00"/>
    <n v="2014"/>
    <s v="November"/>
    <n v="3"/>
    <x v="1"/>
    <x v="129"/>
    <x v="129"/>
    <x v="0"/>
    <s v="United States"/>
    <s v="Jacksonville"/>
    <s v="North Carolina"/>
    <n v="28540"/>
    <x v="0"/>
    <x v="1282"/>
    <x v="1"/>
    <x v="8"/>
    <x v="1267"/>
    <n v="14.301000000000002"/>
    <n v="7"/>
    <n v="0.7"/>
    <n v="-10.487400000000001"/>
  </r>
  <r>
    <x v="6432"/>
    <s v="CA-2014-165764"/>
    <d v="2014-11-03T00:00:00"/>
    <n v="2014"/>
    <s v="November"/>
    <n v="3"/>
    <x v="1"/>
    <x v="129"/>
    <x v="129"/>
    <x v="0"/>
    <s v="United States"/>
    <s v="Jacksonville"/>
    <s v="North Carolina"/>
    <n v="28540"/>
    <x v="0"/>
    <x v="1304"/>
    <x v="0"/>
    <x v="5"/>
    <x v="1289"/>
    <n v="410.35199999999998"/>
    <n v="3"/>
    <n v="0.2"/>
    <n v="-51.29400000000004"/>
  </r>
  <r>
    <x v="6433"/>
    <s v="CA-2015-121405"/>
    <d v="2015-03-30T00:00:00"/>
    <n v="2015"/>
    <s v="Maret"/>
    <n v="30"/>
    <x v="1"/>
    <x v="712"/>
    <x v="712"/>
    <x v="1"/>
    <s v="United States"/>
    <s v="Chicago"/>
    <s v="Illinois"/>
    <n v="60610"/>
    <x v="2"/>
    <x v="1017"/>
    <x v="1"/>
    <x v="10"/>
    <x v="1008"/>
    <n v="23.52"/>
    <n v="5"/>
    <n v="0.2"/>
    <n v="8.5259999999999998"/>
  </r>
  <r>
    <x v="6434"/>
    <s v="CA-2015-121405"/>
    <d v="2015-03-30T00:00:00"/>
    <n v="2015"/>
    <s v="Maret"/>
    <n v="30"/>
    <x v="1"/>
    <x v="712"/>
    <x v="712"/>
    <x v="1"/>
    <s v="United States"/>
    <s v="Chicago"/>
    <s v="Illinois"/>
    <n v="60610"/>
    <x v="2"/>
    <x v="1409"/>
    <x v="2"/>
    <x v="7"/>
    <x v="1396"/>
    <n v="180.96"/>
    <n v="5"/>
    <n v="0.2"/>
    <n v="13.571999999999996"/>
  </r>
  <r>
    <x v="6435"/>
    <s v="US-2017-116897"/>
    <d v="2017-05-27T00:00:00"/>
    <n v="2017"/>
    <s v="Mei"/>
    <n v="27"/>
    <x v="2"/>
    <x v="506"/>
    <x v="506"/>
    <x v="0"/>
    <s v="United States"/>
    <s v="Pocatello"/>
    <s v="Idaho"/>
    <n v="83201"/>
    <x v="1"/>
    <x v="1457"/>
    <x v="0"/>
    <x v="5"/>
    <x v="1443"/>
    <n v="35"/>
    <n v="4"/>
    <n v="0"/>
    <n v="14.700000000000003"/>
  </r>
  <r>
    <x v="6436"/>
    <s v="US-2017-116897"/>
    <d v="2017-05-27T00:00:00"/>
    <n v="2017"/>
    <s v="Mei"/>
    <n v="27"/>
    <x v="2"/>
    <x v="506"/>
    <x v="506"/>
    <x v="0"/>
    <s v="United States"/>
    <s v="Pocatello"/>
    <s v="Idaho"/>
    <n v="83201"/>
    <x v="1"/>
    <x v="621"/>
    <x v="1"/>
    <x v="4"/>
    <x v="621"/>
    <n v="477.15000000000003"/>
    <n v="5"/>
    <n v="0"/>
    <n v="28.628999999999962"/>
  </r>
  <r>
    <x v="6437"/>
    <s v="US-2017-116897"/>
    <d v="2017-05-27T00:00:00"/>
    <n v="2017"/>
    <s v="Mei"/>
    <n v="27"/>
    <x v="2"/>
    <x v="506"/>
    <x v="506"/>
    <x v="0"/>
    <s v="United States"/>
    <s v="Pocatello"/>
    <s v="Idaho"/>
    <n v="83201"/>
    <x v="1"/>
    <x v="1443"/>
    <x v="2"/>
    <x v="7"/>
    <x v="1431"/>
    <n v="302.37599999999998"/>
    <n v="3"/>
    <n v="0.2"/>
    <n v="22.678200000000018"/>
  </r>
  <r>
    <x v="6438"/>
    <s v="US-2017-113992"/>
    <d v="2017-12-14T00:00:00"/>
    <n v="2017"/>
    <s v="Desember"/>
    <n v="14"/>
    <x v="1"/>
    <x v="62"/>
    <x v="62"/>
    <x v="0"/>
    <s v="United States"/>
    <s v="Plano"/>
    <s v="Texas"/>
    <n v="75023"/>
    <x v="2"/>
    <x v="3"/>
    <x v="0"/>
    <x v="3"/>
    <x v="3"/>
    <n v="974.98799999999983"/>
    <n v="4"/>
    <n v="0.3"/>
    <n v="-97.49879999999996"/>
  </r>
  <r>
    <x v="6439"/>
    <s v="CA-2014-166891"/>
    <d v="2014-10-04T00:00:00"/>
    <n v="2014"/>
    <s v="Oktober"/>
    <n v="4"/>
    <x v="2"/>
    <x v="417"/>
    <x v="417"/>
    <x v="0"/>
    <s v="United States"/>
    <s v="New York City"/>
    <s v="New York"/>
    <n v="10024"/>
    <x v="3"/>
    <x v="1585"/>
    <x v="0"/>
    <x v="1"/>
    <x v="1576"/>
    <n v="589.41"/>
    <n v="5"/>
    <n v="0.1"/>
    <n v="-6.5490000000000492"/>
  </r>
  <r>
    <x v="6440"/>
    <s v="CA-2016-101161"/>
    <d v="2016-10-13T00:00:00"/>
    <n v="2016"/>
    <s v="Oktober"/>
    <n v="13"/>
    <x v="1"/>
    <x v="308"/>
    <x v="308"/>
    <x v="1"/>
    <s v="United States"/>
    <s v="New York City"/>
    <s v="New York"/>
    <n v="10024"/>
    <x v="3"/>
    <x v="924"/>
    <x v="1"/>
    <x v="6"/>
    <x v="916"/>
    <n v="34.700000000000003"/>
    <n v="5"/>
    <n v="0"/>
    <n v="12.492000000000001"/>
  </r>
  <r>
    <x v="6441"/>
    <s v="CA-2016-101161"/>
    <d v="2016-10-13T00:00:00"/>
    <n v="2016"/>
    <s v="Oktober"/>
    <n v="13"/>
    <x v="1"/>
    <x v="308"/>
    <x v="308"/>
    <x v="1"/>
    <s v="United States"/>
    <s v="New York City"/>
    <s v="New York"/>
    <n v="10024"/>
    <x v="3"/>
    <x v="1291"/>
    <x v="1"/>
    <x v="4"/>
    <x v="1277"/>
    <n v="99.87"/>
    <n v="3"/>
    <n v="0"/>
    <n v="23.968799999999998"/>
  </r>
  <r>
    <x v="6442"/>
    <s v="CA-2016-101161"/>
    <d v="2016-10-13T00:00:00"/>
    <n v="2016"/>
    <s v="Oktober"/>
    <n v="13"/>
    <x v="1"/>
    <x v="308"/>
    <x v="308"/>
    <x v="1"/>
    <s v="United States"/>
    <s v="New York City"/>
    <s v="New York"/>
    <n v="10024"/>
    <x v="3"/>
    <x v="1237"/>
    <x v="1"/>
    <x v="10"/>
    <x v="1220"/>
    <n v="37.94"/>
    <n v="2"/>
    <n v="0"/>
    <n v="18.211199999999998"/>
  </r>
  <r>
    <x v="6443"/>
    <s v="CA-2016-101161"/>
    <d v="2016-10-13T00:00:00"/>
    <n v="2016"/>
    <s v="Oktober"/>
    <n v="13"/>
    <x v="1"/>
    <x v="308"/>
    <x v="308"/>
    <x v="1"/>
    <s v="United States"/>
    <s v="New York City"/>
    <s v="New York"/>
    <n v="10024"/>
    <x v="3"/>
    <x v="1508"/>
    <x v="1"/>
    <x v="2"/>
    <x v="1495"/>
    <n v="24.900000000000002"/>
    <n v="5"/>
    <n v="0"/>
    <n v="11.454000000000001"/>
  </r>
  <r>
    <x v="6444"/>
    <s v="CA-2016-101161"/>
    <d v="2016-10-13T00:00:00"/>
    <n v="2016"/>
    <s v="Oktober"/>
    <n v="13"/>
    <x v="1"/>
    <x v="308"/>
    <x v="308"/>
    <x v="1"/>
    <s v="United States"/>
    <s v="New York City"/>
    <s v="New York"/>
    <n v="10024"/>
    <x v="3"/>
    <x v="905"/>
    <x v="0"/>
    <x v="5"/>
    <x v="897"/>
    <n v="82.26"/>
    <n v="3"/>
    <n v="0"/>
    <n v="33.726600000000005"/>
  </r>
  <r>
    <x v="6445"/>
    <s v="CA-2015-151785"/>
    <d v="2015-03-05T00:00:00"/>
    <n v="2015"/>
    <s v="Maret"/>
    <n v="5"/>
    <x v="1"/>
    <x v="370"/>
    <x v="370"/>
    <x v="0"/>
    <s v="United States"/>
    <s v="Chicago"/>
    <s v="Illinois"/>
    <n v="60623"/>
    <x v="2"/>
    <x v="1084"/>
    <x v="1"/>
    <x v="13"/>
    <x v="1074"/>
    <n v="7.1039999999999992"/>
    <n v="6"/>
    <n v="0.2"/>
    <n v="2.4863999999999997"/>
  </r>
  <r>
    <x v="6446"/>
    <s v="US-2017-119816"/>
    <d v="2017-03-04T00:00:00"/>
    <n v="2017"/>
    <s v="Maret"/>
    <n v="4"/>
    <x v="0"/>
    <x v="499"/>
    <x v="499"/>
    <x v="2"/>
    <s v="United States"/>
    <s v="Houston"/>
    <s v="Texas"/>
    <n v="77095"/>
    <x v="2"/>
    <x v="28"/>
    <x v="0"/>
    <x v="5"/>
    <x v="28"/>
    <n v="103.50000000000001"/>
    <n v="5"/>
    <n v="0.6"/>
    <n v="-77.625"/>
  </r>
  <r>
    <x v="6447"/>
    <s v="US-2017-119816"/>
    <d v="2017-03-04T00:00:00"/>
    <n v="2017"/>
    <s v="Maret"/>
    <n v="4"/>
    <x v="0"/>
    <x v="499"/>
    <x v="499"/>
    <x v="2"/>
    <s v="United States"/>
    <s v="Houston"/>
    <s v="Texas"/>
    <n v="77095"/>
    <x v="2"/>
    <x v="1098"/>
    <x v="1"/>
    <x v="2"/>
    <x v="1088"/>
    <n v="2.4640000000000004"/>
    <n v="1"/>
    <n v="0.2"/>
    <n v="0.86239999999999983"/>
  </r>
  <r>
    <x v="6448"/>
    <s v="US-2017-119816"/>
    <d v="2017-03-04T00:00:00"/>
    <n v="2017"/>
    <s v="Maret"/>
    <n v="4"/>
    <x v="0"/>
    <x v="499"/>
    <x v="499"/>
    <x v="2"/>
    <s v="United States"/>
    <s v="Houston"/>
    <s v="Texas"/>
    <n v="77095"/>
    <x v="2"/>
    <x v="376"/>
    <x v="1"/>
    <x v="4"/>
    <x v="377"/>
    <n v="8.7200000000000006"/>
    <n v="1"/>
    <n v="0.2"/>
    <n v="0.65399999999999947"/>
  </r>
  <r>
    <x v="6449"/>
    <s v="CA-2015-156510"/>
    <d v="2015-09-25T00:00:00"/>
    <n v="2015"/>
    <s v="September"/>
    <n v="25"/>
    <x v="1"/>
    <x v="552"/>
    <x v="552"/>
    <x v="0"/>
    <s v="United States"/>
    <s v="Meriden"/>
    <s v="Connecticut"/>
    <n v="6450"/>
    <x v="3"/>
    <x v="973"/>
    <x v="1"/>
    <x v="8"/>
    <x v="967"/>
    <n v="10.76"/>
    <n v="2"/>
    <n v="0"/>
    <n v="5.1647999999999996"/>
  </r>
  <r>
    <x v="6450"/>
    <s v="CA-2015-156510"/>
    <d v="2015-09-25T00:00:00"/>
    <n v="2015"/>
    <s v="September"/>
    <n v="25"/>
    <x v="1"/>
    <x v="552"/>
    <x v="552"/>
    <x v="0"/>
    <s v="United States"/>
    <s v="Meriden"/>
    <s v="Connecticut"/>
    <n v="6450"/>
    <x v="3"/>
    <x v="393"/>
    <x v="1"/>
    <x v="10"/>
    <x v="394"/>
    <n v="45.68"/>
    <n v="2"/>
    <n v="0"/>
    <n v="21.012799999999999"/>
  </r>
  <r>
    <x v="6451"/>
    <s v="CA-2015-156510"/>
    <d v="2015-09-25T00:00:00"/>
    <n v="2015"/>
    <s v="September"/>
    <n v="25"/>
    <x v="1"/>
    <x v="552"/>
    <x v="552"/>
    <x v="0"/>
    <s v="United States"/>
    <s v="Meriden"/>
    <s v="Connecticut"/>
    <n v="6450"/>
    <x v="3"/>
    <x v="87"/>
    <x v="1"/>
    <x v="6"/>
    <x v="87"/>
    <n v="6.7"/>
    <n v="1"/>
    <n v="0"/>
    <n v="2.2109999999999994"/>
  </r>
  <r>
    <x v="6452"/>
    <s v="US-2015-110261"/>
    <d v="2015-12-19T00:00:00"/>
    <n v="2015"/>
    <s v="Desember"/>
    <n v="19"/>
    <x v="0"/>
    <x v="701"/>
    <x v="701"/>
    <x v="0"/>
    <s v="United States"/>
    <s v="Glenview"/>
    <s v="Illinois"/>
    <n v="60025"/>
    <x v="2"/>
    <x v="984"/>
    <x v="2"/>
    <x v="7"/>
    <x v="977"/>
    <n v="158.376"/>
    <n v="3"/>
    <n v="0.2"/>
    <n v="13.857900000000008"/>
  </r>
  <r>
    <x v="6453"/>
    <s v="CA-2015-125710"/>
    <d v="2015-10-08T00:00:00"/>
    <n v="2015"/>
    <s v="Oktober"/>
    <n v="8"/>
    <x v="1"/>
    <x v="537"/>
    <x v="537"/>
    <x v="0"/>
    <s v="United States"/>
    <s v="Houston"/>
    <s v="Texas"/>
    <n v="77036"/>
    <x v="2"/>
    <x v="1539"/>
    <x v="1"/>
    <x v="6"/>
    <x v="1527"/>
    <n v="3.44"/>
    <n v="2"/>
    <n v="0.2"/>
    <n v="0.55899999999999961"/>
  </r>
  <r>
    <x v="6454"/>
    <s v="CA-2017-161102"/>
    <d v="2017-07-31T00:00:00"/>
    <n v="2017"/>
    <s v="Juli"/>
    <n v="31"/>
    <x v="2"/>
    <x v="685"/>
    <x v="685"/>
    <x v="0"/>
    <s v="United States"/>
    <s v="San Francisco"/>
    <s v="California"/>
    <n v="94110"/>
    <x v="1"/>
    <x v="86"/>
    <x v="1"/>
    <x v="4"/>
    <x v="86"/>
    <n v="56.56"/>
    <n v="2"/>
    <n v="0"/>
    <n v="15.2712"/>
  </r>
  <r>
    <x v="6455"/>
    <s v="CA-2017-161102"/>
    <d v="2017-07-31T00:00:00"/>
    <n v="2017"/>
    <s v="Juli"/>
    <n v="31"/>
    <x v="2"/>
    <x v="685"/>
    <x v="685"/>
    <x v="0"/>
    <s v="United States"/>
    <s v="San Francisco"/>
    <s v="California"/>
    <n v="94110"/>
    <x v="1"/>
    <x v="1226"/>
    <x v="0"/>
    <x v="5"/>
    <x v="1210"/>
    <n v="36.96"/>
    <n v="7"/>
    <n v="0"/>
    <n v="11.457599999999998"/>
  </r>
  <r>
    <x v="6456"/>
    <s v="CA-2014-110065"/>
    <d v="2014-08-05T00:00:00"/>
    <n v="2014"/>
    <s v="Agustus"/>
    <n v="5"/>
    <x v="1"/>
    <x v="70"/>
    <x v="70"/>
    <x v="1"/>
    <s v="United States"/>
    <s v="New York City"/>
    <s v="New York"/>
    <n v="10009"/>
    <x v="3"/>
    <x v="1236"/>
    <x v="2"/>
    <x v="7"/>
    <x v="1219"/>
    <n v="135.99"/>
    <n v="1"/>
    <n v="0"/>
    <n v="36.717300000000009"/>
  </r>
  <r>
    <x v="6457"/>
    <s v="CA-2014-110065"/>
    <d v="2014-08-05T00:00:00"/>
    <n v="2014"/>
    <s v="Agustus"/>
    <n v="5"/>
    <x v="1"/>
    <x v="70"/>
    <x v="70"/>
    <x v="1"/>
    <s v="United States"/>
    <s v="New York City"/>
    <s v="New York"/>
    <n v="10009"/>
    <x v="3"/>
    <x v="1605"/>
    <x v="1"/>
    <x v="6"/>
    <x v="1597"/>
    <n v="15.959999999999999"/>
    <n v="7"/>
    <n v="0"/>
    <n v="7.0224000000000011"/>
  </r>
  <r>
    <x v="6458"/>
    <s v="US-2017-133361"/>
    <d v="2017-05-14T00:00:00"/>
    <n v="2017"/>
    <s v="Mei"/>
    <n v="14"/>
    <x v="2"/>
    <x v="321"/>
    <x v="321"/>
    <x v="1"/>
    <s v="United States"/>
    <s v="Baltimore"/>
    <s v="Maryland"/>
    <n v="21215"/>
    <x v="3"/>
    <x v="868"/>
    <x v="1"/>
    <x v="6"/>
    <x v="862"/>
    <n v="3.76"/>
    <n v="2"/>
    <n v="0"/>
    <n v="1.0903999999999998"/>
  </r>
  <r>
    <x v="6459"/>
    <s v="US-2017-133361"/>
    <d v="2017-05-14T00:00:00"/>
    <n v="2017"/>
    <s v="Mei"/>
    <n v="14"/>
    <x v="2"/>
    <x v="321"/>
    <x v="321"/>
    <x v="1"/>
    <s v="United States"/>
    <s v="Baltimore"/>
    <s v="Maryland"/>
    <n v="21215"/>
    <x v="3"/>
    <x v="425"/>
    <x v="1"/>
    <x v="6"/>
    <x v="425"/>
    <n v="14.7"/>
    <n v="5"/>
    <n v="0"/>
    <n v="6.6150000000000002"/>
  </r>
  <r>
    <x v="6460"/>
    <s v="US-2017-133361"/>
    <d v="2017-05-14T00:00:00"/>
    <n v="2017"/>
    <s v="Mei"/>
    <n v="14"/>
    <x v="2"/>
    <x v="321"/>
    <x v="321"/>
    <x v="1"/>
    <s v="United States"/>
    <s v="Baltimore"/>
    <s v="Maryland"/>
    <n v="21215"/>
    <x v="3"/>
    <x v="1453"/>
    <x v="1"/>
    <x v="6"/>
    <x v="1439"/>
    <n v="37.200000000000003"/>
    <n v="5"/>
    <n v="0"/>
    <n v="9.3000000000000007"/>
  </r>
  <r>
    <x v="6461"/>
    <s v="US-2017-133361"/>
    <d v="2017-05-14T00:00:00"/>
    <n v="2017"/>
    <s v="Mei"/>
    <n v="14"/>
    <x v="2"/>
    <x v="321"/>
    <x v="321"/>
    <x v="1"/>
    <s v="United States"/>
    <s v="Baltimore"/>
    <s v="Maryland"/>
    <n v="21215"/>
    <x v="3"/>
    <x v="1048"/>
    <x v="2"/>
    <x v="11"/>
    <x v="1037"/>
    <n v="89.97"/>
    <n v="3"/>
    <n v="0"/>
    <n v="18.893699999999995"/>
  </r>
  <r>
    <x v="6462"/>
    <s v="US-2017-133361"/>
    <d v="2017-05-14T00:00:00"/>
    <n v="2017"/>
    <s v="Mei"/>
    <n v="14"/>
    <x v="2"/>
    <x v="321"/>
    <x v="321"/>
    <x v="1"/>
    <s v="United States"/>
    <s v="Baltimore"/>
    <s v="Maryland"/>
    <n v="21215"/>
    <x v="3"/>
    <x v="1585"/>
    <x v="0"/>
    <x v="1"/>
    <x v="1576"/>
    <n v="261.95999999999998"/>
    <n v="2"/>
    <n v="0"/>
    <n v="23.576399999999978"/>
  </r>
  <r>
    <x v="6463"/>
    <s v="US-2017-133361"/>
    <d v="2017-05-14T00:00:00"/>
    <n v="2017"/>
    <s v="Mei"/>
    <n v="14"/>
    <x v="2"/>
    <x v="321"/>
    <x v="321"/>
    <x v="1"/>
    <s v="United States"/>
    <s v="Baltimore"/>
    <s v="Maryland"/>
    <n v="21215"/>
    <x v="3"/>
    <x v="198"/>
    <x v="1"/>
    <x v="2"/>
    <x v="199"/>
    <n v="74"/>
    <n v="5"/>
    <n v="0"/>
    <n v="37"/>
  </r>
  <r>
    <x v="6464"/>
    <s v="US-2016-155404"/>
    <d v="2016-09-22T00:00:00"/>
    <n v="2016"/>
    <s v="September"/>
    <n v="22"/>
    <x v="1"/>
    <x v="357"/>
    <x v="357"/>
    <x v="2"/>
    <s v="United States"/>
    <s v="Louisville"/>
    <s v="Kentucky"/>
    <n v="40214"/>
    <x v="0"/>
    <x v="1494"/>
    <x v="0"/>
    <x v="5"/>
    <x v="1482"/>
    <n v="13.28"/>
    <n v="2"/>
    <n v="0"/>
    <n v="6.3743999999999996"/>
  </r>
  <r>
    <x v="6465"/>
    <s v="CA-2015-114503"/>
    <d v="2015-11-13T00:00:00"/>
    <n v="2015"/>
    <s v="November"/>
    <n v="13"/>
    <x v="1"/>
    <x v="211"/>
    <x v="211"/>
    <x v="0"/>
    <s v="United States"/>
    <s v="Lebanon"/>
    <s v="Tennessee"/>
    <n v="37087"/>
    <x v="0"/>
    <x v="1754"/>
    <x v="1"/>
    <x v="4"/>
    <x v="1744"/>
    <n v="84.960000000000008"/>
    <n v="6"/>
    <n v="0.2"/>
    <n v="6.3719999999999999"/>
  </r>
  <r>
    <x v="6466"/>
    <s v="CA-2017-153080"/>
    <d v="2017-05-22T00:00:00"/>
    <n v="2017"/>
    <s v="Mei"/>
    <n v="22"/>
    <x v="0"/>
    <x v="13"/>
    <x v="13"/>
    <x v="0"/>
    <s v="United States"/>
    <s v="Los Angeles"/>
    <s v="California"/>
    <n v="90008"/>
    <x v="1"/>
    <x v="1599"/>
    <x v="2"/>
    <x v="11"/>
    <x v="1591"/>
    <n v="68.459999999999994"/>
    <n v="7"/>
    <n v="0"/>
    <n v="25.330199999999998"/>
  </r>
  <r>
    <x v="6467"/>
    <s v="CA-2016-163804"/>
    <d v="2016-12-02T00:00:00"/>
    <n v="2016"/>
    <s v="Desember"/>
    <n v="2"/>
    <x v="1"/>
    <x v="489"/>
    <x v="489"/>
    <x v="2"/>
    <s v="United States"/>
    <s v="Providence"/>
    <s v="Rhode Island"/>
    <n v="2908"/>
    <x v="3"/>
    <x v="403"/>
    <x v="1"/>
    <x v="4"/>
    <x v="404"/>
    <n v="2079.4"/>
    <n v="5"/>
    <n v="0"/>
    <n v="582.23199999999997"/>
  </r>
  <r>
    <x v="6468"/>
    <s v="CA-2016-163804"/>
    <d v="2016-12-02T00:00:00"/>
    <n v="2016"/>
    <s v="Desember"/>
    <n v="2"/>
    <x v="1"/>
    <x v="489"/>
    <x v="489"/>
    <x v="2"/>
    <s v="United States"/>
    <s v="Providence"/>
    <s v="Rhode Island"/>
    <n v="2908"/>
    <x v="3"/>
    <x v="1066"/>
    <x v="2"/>
    <x v="7"/>
    <x v="1055"/>
    <n v="629.94999999999993"/>
    <n v="5"/>
    <n v="0"/>
    <n v="176.38600000000002"/>
  </r>
  <r>
    <x v="6469"/>
    <s v="CA-2016-163804"/>
    <d v="2016-12-02T00:00:00"/>
    <n v="2016"/>
    <s v="Desember"/>
    <n v="2"/>
    <x v="1"/>
    <x v="489"/>
    <x v="489"/>
    <x v="2"/>
    <s v="United States"/>
    <s v="Providence"/>
    <s v="Rhode Island"/>
    <n v="2908"/>
    <x v="3"/>
    <x v="441"/>
    <x v="0"/>
    <x v="5"/>
    <x v="1719"/>
    <n v="72.42"/>
    <n v="6"/>
    <n v="0"/>
    <n v="23.898600000000002"/>
  </r>
  <r>
    <x v="6470"/>
    <s v="CA-2015-108532"/>
    <d v="2015-08-29T00:00:00"/>
    <n v="2015"/>
    <s v="Agustus"/>
    <n v="29"/>
    <x v="1"/>
    <x v="385"/>
    <x v="385"/>
    <x v="2"/>
    <s v="United States"/>
    <s v="Detroit"/>
    <s v="Michigan"/>
    <n v="48234"/>
    <x v="2"/>
    <x v="984"/>
    <x v="2"/>
    <x v="7"/>
    <x v="977"/>
    <n v="131.97999999999999"/>
    <n v="2"/>
    <n v="0"/>
    <n v="35.634600000000006"/>
  </r>
  <r>
    <x v="6471"/>
    <s v="CA-2015-108532"/>
    <d v="2015-08-29T00:00:00"/>
    <n v="2015"/>
    <s v="Agustus"/>
    <n v="29"/>
    <x v="1"/>
    <x v="385"/>
    <x v="385"/>
    <x v="2"/>
    <s v="United States"/>
    <s v="Detroit"/>
    <s v="Michigan"/>
    <n v="48234"/>
    <x v="2"/>
    <x v="960"/>
    <x v="2"/>
    <x v="11"/>
    <x v="953"/>
    <n v="114.52"/>
    <n v="7"/>
    <n v="0"/>
    <n v="11.451999999999995"/>
  </r>
  <r>
    <x v="6472"/>
    <s v="CA-2014-151897"/>
    <d v="2014-06-06T00:00:00"/>
    <n v="2014"/>
    <s v="Juni"/>
    <n v="6"/>
    <x v="1"/>
    <x v="725"/>
    <x v="725"/>
    <x v="2"/>
    <s v="United States"/>
    <s v="Houston"/>
    <s v="Texas"/>
    <n v="77070"/>
    <x v="2"/>
    <x v="300"/>
    <x v="1"/>
    <x v="2"/>
    <x v="300"/>
    <n v="100.24000000000001"/>
    <n v="10"/>
    <n v="0.2"/>
    <n v="33.830999999999989"/>
  </r>
  <r>
    <x v="6473"/>
    <s v="CA-2016-113292"/>
    <d v="2016-03-18T00:00:00"/>
    <n v="2016"/>
    <s v="Maret"/>
    <n v="18"/>
    <x v="0"/>
    <x v="72"/>
    <x v="72"/>
    <x v="0"/>
    <s v="United States"/>
    <s v="Columbia"/>
    <s v="Tennessee"/>
    <n v="38401"/>
    <x v="0"/>
    <x v="963"/>
    <x v="1"/>
    <x v="9"/>
    <x v="956"/>
    <n v="871.80000000000007"/>
    <n v="3"/>
    <n v="0.2"/>
    <n v="87.180000000000092"/>
  </r>
  <r>
    <x v="6474"/>
    <s v="CA-2014-149524"/>
    <d v="2014-01-14T00:00:00"/>
    <n v="2014"/>
    <s v="Januari"/>
    <n v="14"/>
    <x v="2"/>
    <x v="29"/>
    <x v="29"/>
    <x v="1"/>
    <s v="United States"/>
    <s v="Philadelphia"/>
    <s v="Pennsylvania"/>
    <n v="19140"/>
    <x v="3"/>
    <x v="927"/>
    <x v="0"/>
    <x v="0"/>
    <x v="920"/>
    <n v="61.96"/>
    <n v="4"/>
    <n v="0.5"/>
    <n v="-53.285600000000009"/>
  </r>
  <r>
    <x v="6475"/>
    <s v="CA-2017-140872"/>
    <d v="2017-06-03T00:00:00"/>
    <n v="2017"/>
    <s v="Juni"/>
    <n v="3"/>
    <x v="1"/>
    <x v="749"/>
    <x v="749"/>
    <x v="0"/>
    <s v="United States"/>
    <s v="Pembroke Pines"/>
    <s v="Florida"/>
    <n v="33024"/>
    <x v="0"/>
    <x v="881"/>
    <x v="1"/>
    <x v="8"/>
    <x v="875"/>
    <n v="4.5540000000000003"/>
    <n v="3"/>
    <n v="0.7"/>
    <n v="-3.4913999999999987"/>
  </r>
  <r>
    <x v="6476"/>
    <s v="CA-2017-140872"/>
    <d v="2017-06-03T00:00:00"/>
    <n v="2017"/>
    <s v="Juni"/>
    <n v="3"/>
    <x v="1"/>
    <x v="749"/>
    <x v="749"/>
    <x v="0"/>
    <s v="United States"/>
    <s v="Pembroke Pines"/>
    <s v="Florida"/>
    <n v="33024"/>
    <x v="0"/>
    <x v="189"/>
    <x v="1"/>
    <x v="9"/>
    <x v="190"/>
    <n v="5.2"/>
    <n v="2"/>
    <n v="0.2"/>
    <n v="0.58499999999999974"/>
  </r>
  <r>
    <x v="6477"/>
    <s v="CA-2017-140872"/>
    <d v="2017-06-03T00:00:00"/>
    <n v="2017"/>
    <s v="Juni"/>
    <n v="3"/>
    <x v="1"/>
    <x v="749"/>
    <x v="749"/>
    <x v="0"/>
    <s v="United States"/>
    <s v="Pembroke Pines"/>
    <s v="Florida"/>
    <n v="33024"/>
    <x v="0"/>
    <x v="217"/>
    <x v="2"/>
    <x v="11"/>
    <x v="218"/>
    <n v="205.99200000000002"/>
    <n v="1"/>
    <n v="0.2"/>
    <n v="-2.5749000000000279"/>
  </r>
  <r>
    <x v="6478"/>
    <s v="CA-2017-140872"/>
    <d v="2017-06-03T00:00:00"/>
    <n v="2017"/>
    <s v="Juni"/>
    <n v="3"/>
    <x v="1"/>
    <x v="749"/>
    <x v="749"/>
    <x v="0"/>
    <s v="United States"/>
    <s v="Pembroke Pines"/>
    <s v="Florida"/>
    <n v="33024"/>
    <x v="0"/>
    <x v="1145"/>
    <x v="1"/>
    <x v="10"/>
    <x v="1133"/>
    <n v="15.552000000000003"/>
    <n v="3"/>
    <n v="0.2"/>
    <n v="5.4432"/>
  </r>
  <r>
    <x v="6479"/>
    <s v="CA-2017-140872"/>
    <d v="2017-06-03T00:00:00"/>
    <n v="2017"/>
    <s v="Juni"/>
    <n v="3"/>
    <x v="1"/>
    <x v="749"/>
    <x v="749"/>
    <x v="0"/>
    <s v="United States"/>
    <s v="Pembroke Pines"/>
    <s v="Florida"/>
    <n v="33024"/>
    <x v="0"/>
    <x v="1066"/>
    <x v="2"/>
    <x v="7"/>
    <x v="1055"/>
    <n v="503.96000000000004"/>
    <n v="5"/>
    <n v="0.2"/>
    <n v="50.396000000000015"/>
  </r>
  <r>
    <x v="6480"/>
    <s v="CA-2017-140872"/>
    <d v="2017-06-03T00:00:00"/>
    <n v="2017"/>
    <s v="Juni"/>
    <n v="3"/>
    <x v="1"/>
    <x v="749"/>
    <x v="749"/>
    <x v="0"/>
    <s v="United States"/>
    <s v="Pembroke Pines"/>
    <s v="Florida"/>
    <n v="33024"/>
    <x v="0"/>
    <x v="1298"/>
    <x v="1"/>
    <x v="9"/>
    <x v="1283"/>
    <n v="24.472000000000001"/>
    <n v="7"/>
    <n v="0.2"/>
    <n v="1.8353999999999999"/>
  </r>
  <r>
    <x v="6481"/>
    <s v="CA-2017-140872"/>
    <d v="2017-06-03T00:00:00"/>
    <n v="2017"/>
    <s v="Juni"/>
    <n v="3"/>
    <x v="1"/>
    <x v="749"/>
    <x v="749"/>
    <x v="0"/>
    <s v="United States"/>
    <s v="Pembroke Pines"/>
    <s v="Florida"/>
    <n v="33024"/>
    <x v="0"/>
    <x v="415"/>
    <x v="0"/>
    <x v="0"/>
    <x v="415"/>
    <n v="241.56799999999998"/>
    <n v="2"/>
    <n v="0.2"/>
    <n v="0"/>
  </r>
  <r>
    <x v="6482"/>
    <s v="CA-2017-140872"/>
    <d v="2017-06-03T00:00:00"/>
    <n v="2017"/>
    <s v="Juni"/>
    <n v="3"/>
    <x v="1"/>
    <x v="749"/>
    <x v="749"/>
    <x v="0"/>
    <s v="United States"/>
    <s v="Pembroke Pines"/>
    <s v="Florida"/>
    <n v="33024"/>
    <x v="0"/>
    <x v="1615"/>
    <x v="2"/>
    <x v="11"/>
    <x v="1606"/>
    <n v="110.4"/>
    <n v="2"/>
    <n v="0.2"/>
    <n v="-4.1400000000000077"/>
  </r>
  <r>
    <x v="6483"/>
    <s v="CA-2017-113908"/>
    <d v="2017-06-03T00:00:00"/>
    <n v="2017"/>
    <s v="Juni"/>
    <n v="3"/>
    <x v="1"/>
    <x v="471"/>
    <x v="471"/>
    <x v="1"/>
    <s v="United States"/>
    <s v="New York City"/>
    <s v="New York"/>
    <n v="10011"/>
    <x v="3"/>
    <x v="855"/>
    <x v="0"/>
    <x v="3"/>
    <x v="848"/>
    <n v="384.76799999999997"/>
    <n v="2"/>
    <n v="0.4"/>
    <n v="-115.43040000000002"/>
  </r>
  <r>
    <x v="6484"/>
    <s v="CA-2017-113908"/>
    <d v="2017-06-03T00:00:00"/>
    <n v="2017"/>
    <s v="Juni"/>
    <n v="3"/>
    <x v="1"/>
    <x v="471"/>
    <x v="471"/>
    <x v="1"/>
    <s v="United States"/>
    <s v="New York City"/>
    <s v="New York"/>
    <n v="10011"/>
    <x v="3"/>
    <x v="1728"/>
    <x v="2"/>
    <x v="15"/>
    <x v="1715"/>
    <n v="78.66"/>
    <n v="6"/>
    <n v="0"/>
    <n v="36.183599999999991"/>
  </r>
  <r>
    <x v="6485"/>
    <s v="CA-2017-113908"/>
    <d v="2017-06-03T00:00:00"/>
    <n v="2017"/>
    <s v="Juni"/>
    <n v="3"/>
    <x v="1"/>
    <x v="471"/>
    <x v="471"/>
    <x v="1"/>
    <s v="United States"/>
    <s v="New York City"/>
    <s v="New York"/>
    <n v="10011"/>
    <x v="3"/>
    <x v="752"/>
    <x v="1"/>
    <x v="10"/>
    <x v="750"/>
    <n v="45.36"/>
    <n v="4"/>
    <n v="0"/>
    <n v="22.226399999999998"/>
  </r>
  <r>
    <x v="6486"/>
    <s v="CA-2015-120621"/>
    <d v="2015-03-21T00:00:00"/>
    <n v="2015"/>
    <s v="Maret"/>
    <n v="21"/>
    <x v="1"/>
    <x v="493"/>
    <x v="493"/>
    <x v="0"/>
    <s v="United States"/>
    <s v="Jacksonville"/>
    <s v="North Carolina"/>
    <n v="28540"/>
    <x v="0"/>
    <x v="227"/>
    <x v="1"/>
    <x v="9"/>
    <x v="228"/>
    <n v="962.07999999999993"/>
    <n v="4"/>
    <n v="0.2"/>
    <n v="156.33799999999997"/>
  </r>
  <r>
    <x v="6487"/>
    <s v="CA-2015-120621"/>
    <d v="2015-03-21T00:00:00"/>
    <n v="2015"/>
    <s v="Maret"/>
    <n v="21"/>
    <x v="1"/>
    <x v="493"/>
    <x v="493"/>
    <x v="0"/>
    <s v="United States"/>
    <s v="Jacksonville"/>
    <s v="North Carolina"/>
    <n v="28540"/>
    <x v="0"/>
    <x v="1395"/>
    <x v="1"/>
    <x v="8"/>
    <x v="1382"/>
    <n v="12.843000000000002"/>
    <n v="3"/>
    <n v="0.7"/>
    <n v="-9.8462999999999994"/>
  </r>
  <r>
    <x v="6488"/>
    <s v="CA-2015-120621"/>
    <d v="2015-03-21T00:00:00"/>
    <n v="2015"/>
    <s v="Maret"/>
    <n v="21"/>
    <x v="1"/>
    <x v="493"/>
    <x v="493"/>
    <x v="0"/>
    <s v="United States"/>
    <s v="Jacksonville"/>
    <s v="North Carolina"/>
    <n v="28540"/>
    <x v="0"/>
    <x v="145"/>
    <x v="1"/>
    <x v="10"/>
    <x v="146"/>
    <n v="295.45600000000002"/>
    <n v="14"/>
    <n v="0.2"/>
    <n v="96.023199999999974"/>
  </r>
  <r>
    <x v="6489"/>
    <s v="US-2017-148866"/>
    <d v="2017-09-19T00:00:00"/>
    <n v="2017"/>
    <s v="September"/>
    <n v="19"/>
    <x v="1"/>
    <x v="341"/>
    <x v="341"/>
    <x v="0"/>
    <s v="United States"/>
    <s v="New York City"/>
    <s v="New York"/>
    <n v="10011"/>
    <x v="3"/>
    <x v="1434"/>
    <x v="1"/>
    <x v="10"/>
    <x v="1422"/>
    <n v="32.400000000000006"/>
    <n v="5"/>
    <n v="0"/>
    <n v="15.552000000000001"/>
  </r>
  <r>
    <x v="6490"/>
    <s v="CA-2014-149594"/>
    <d v="2014-09-15T00:00:00"/>
    <n v="2014"/>
    <s v="September"/>
    <n v="15"/>
    <x v="1"/>
    <x v="751"/>
    <x v="751"/>
    <x v="1"/>
    <s v="United States"/>
    <s v="Philadelphia"/>
    <s v="Pennsylvania"/>
    <n v="19120"/>
    <x v="3"/>
    <x v="596"/>
    <x v="0"/>
    <x v="5"/>
    <x v="596"/>
    <n v="103.93599999999999"/>
    <n v="4"/>
    <n v="0.2"/>
    <n v="16.889599999999998"/>
  </r>
  <r>
    <x v="6491"/>
    <s v="CA-2016-113845"/>
    <d v="2016-11-20T00:00:00"/>
    <n v="2016"/>
    <s v="November"/>
    <n v="20"/>
    <x v="1"/>
    <x v="135"/>
    <x v="135"/>
    <x v="1"/>
    <s v="United States"/>
    <s v="Orlando"/>
    <s v="Florida"/>
    <n v="32839"/>
    <x v="0"/>
    <x v="199"/>
    <x v="0"/>
    <x v="0"/>
    <x v="200"/>
    <n v="289.56799999999998"/>
    <n v="2"/>
    <n v="0.2"/>
    <n v="10.858799999999974"/>
  </r>
  <r>
    <x v="6492"/>
    <s v="CA-2016-113845"/>
    <d v="2016-11-20T00:00:00"/>
    <n v="2016"/>
    <s v="November"/>
    <n v="20"/>
    <x v="1"/>
    <x v="135"/>
    <x v="135"/>
    <x v="1"/>
    <s v="United States"/>
    <s v="Orlando"/>
    <s v="Florida"/>
    <n v="32839"/>
    <x v="0"/>
    <x v="337"/>
    <x v="1"/>
    <x v="4"/>
    <x v="337"/>
    <n v="39.72"/>
    <n v="5"/>
    <n v="0.2"/>
    <n v="4.4684999999999953"/>
  </r>
  <r>
    <x v="6493"/>
    <s v="CA-2016-113845"/>
    <d v="2016-11-20T00:00:00"/>
    <n v="2016"/>
    <s v="November"/>
    <n v="20"/>
    <x v="1"/>
    <x v="135"/>
    <x v="135"/>
    <x v="1"/>
    <s v="United States"/>
    <s v="Orlando"/>
    <s v="Florida"/>
    <n v="32839"/>
    <x v="0"/>
    <x v="1081"/>
    <x v="2"/>
    <x v="7"/>
    <x v="1071"/>
    <n v="244.768"/>
    <n v="4"/>
    <n v="0.2"/>
    <n v="24.476800000000004"/>
  </r>
  <r>
    <x v="6494"/>
    <s v="CA-2017-111262"/>
    <d v="2017-10-28T00:00:00"/>
    <n v="2017"/>
    <s v="Oktober"/>
    <n v="28"/>
    <x v="0"/>
    <x v="168"/>
    <x v="168"/>
    <x v="0"/>
    <s v="United States"/>
    <s v="Houston"/>
    <s v="Texas"/>
    <n v="77095"/>
    <x v="2"/>
    <x v="46"/>
    <x v="2"/>
    <x v="11"/>
    <x v="46"/>
    <n v="24"/>
    <n v="2"/>
    <n v="0.2"/>
    <n v="-2.6999999999999993"/>
  </r>
  <r>
    <x v="6495"/>
    <s v="CA-2017-111262"/>
    <d v="2017-10-28T00:00:00"/>
    <n v="2017"/>
    <s v="Oktober"/>
    <n v="28"/>
    <x v="0"/>
    <x v="168"/>
    <x v="168"/>
    <x v="0"/>
    <s v="United States"/>
    <s v="Houston"/>
    <s v="Texas"/>
    <n v="77095"/>
    <x v="2"/>
    <x v="289"/>
    <x v="1"/>
    <x v="10"/>
    <x v="289"/>
    <n v="15.552000000000003"/>
    <n v="3"/>
    <n v="0.2"/>
    <n v="5.4432"/>
  </r>
  <r>
    <x v="6496"/>
    <s v="CA-2017-111262"/>
    <d v="2017-10-28T00:00:00"/>
    <n v="2017"/>
    <s v="Oktober"/>
    <n v="28"/>
    <x v="0"/>
    <x v="168"/>
    <x v="168"/>
    <x v="0"/>
    <s v="United States"/>
    <s v="Houston"/>
    <s v="Texas"/>
    <n v="77095"/>
    <x v="2"/>
    <x v="960"/>
    <x v="2"/>
    <x v="11"/>
    <x v="953"/>
    <n v="26.176000000000002"/>
    <n v="2"/>
    <n v="0.2"/>
    <n v="-3.272000000000002"/>
  </r>
  <r>
    <x v="6497"/>
    <s v="CA-2015-103135"/>
    <d v="2015-07-24T00:00:00"/>
    <n v="2015"/>
    <s v="Juli"/>
    <n v="24"/>
    <x v="1"/>
    <x v="776"/>
    <x v="776"/>
    <x v="2"/>
    <s v="United States"/>
    <s v="Louisville"/>
    <s v="Kentucky"/>
    <n v="40214"/>
    <x v="0"/>
    <x v="5"/>
    <x v="0"/>
    <x v="5"/>
    <x v="5"/>
    <n v="20.94"/>
    <n v="3"/>
    <n v="0"/>
    <n v="6.0725999999999987"/>
  </r>
  <r>
    <x v="6498"/>
    <s v="CA-2015-103135"/>
    <d v="2015-07-24T00:00:00"/>
    <n v="2015"/>
    <s v="Juli"/>
    <n v="24"/>
    <x v="1"/>
    <x v="776"/>
    <x v="776"/>
    <x v="2"/>
    <s v="United States"/>
    <s v="Louisville"/>
    <s v="Kentucky"/>
    <n v="40214"/>
    <x v="0"/>
    <x v="491"/>
    <x v="1"/>
    <x v="8"/>
    <x v="491"/>
    <n v="135.09"/>
    <n v="9"/>
    <n v="0"/>
    <n v="62.14139999999999"/>
  </r>
  <r>
    <x v="6499"/>
    <s v="CA-2015-103135"/>
    <d v="2015-07-24T00:00:00"/>
    <n v="2015"/>
    <s v="Juli"/>
    <n v="24"/>
    <x v="1"/>
    <x v="776"/>
    <x v="776"/>
    <x v="2"/>
    <s v="United States"/>
    <s v="Louisville"/>
    <s v="Kentucky"/>
    <n v="40214"/>
    <x v="0"/>
    <x v="1235"/>
    <x v="2"/>
    <x v="11"/>
    <x v="1218"/>
    <n v="279.85999999999996"/>
    <n v="14"/>
    <n v="0"/>
    <n v="64.367799999999988"/>
  </r>
  <r>
    <x v="6500"/>
    <s v="CA-2015-103135"/>
    <d v="2015-07-24T00:00:00"/>
    <n v="2015"/>
    <s v="Juli"/>
    <n v="24"/>
    <x v="1"/>
    <x v="776"/>
    <x v="776"/>
    <x v="2"/>
    <s v="United States"/>
    <s v="Louisville"/>
    <s v="Kentucky"/>
    <n v="40214"/>
    <x v="0"/>
    <x v="491"/>
    <x v="1"/>
    <x v="8"/>
    <x v="491"/>
    <n v="90.06"/>
    <n v="6"/>
    <n v="0"/>
    <n v="41.427599999999991"/>
  </r>
  <r>
    <x v="6501"/>
    <s v="CA-2014-129147"/>
    <d v="2014-11-02T00:00:00"/>
    <n v="2014"/>
    <s v="November"/>
    <n v="2"/>
    <x v="1"/>
    <x v="702"/>
    <x v="702"/>
    <x v="0"/>
    <s v="United States"/>
    <s v="Medina"/>
    <s v="Ohio"/>
    <n v="44256"/>
    <x v="3"/>
    <x v="1501"/>
    <x v="2"/>
    <x v="7"/>
    <x v="1489"/>
    <n v="539.96399999999994"/>
    <n v="6"/>
    <n v="0.4"/>
    <n v="-107.99280000000002"/>
  </r>
  <r>
    <x v="6502"/>
    <s v="CA-2014-129147"/>
    <d v="2014-11-02T00:00:00"/>
    <n v="2014"/>
    <s v="November"/>
    <n v="2"/>
    <x v="1"/>
    <x v="702"/>
    <x v="702"/>
    <x v="0"/>
    <s v="United States"/>
    <s v="Medina"/>
    <s v="Ohio"/>
    <n v="44256"/>
    <x v="3"/>
    <x v="179"/>
    <x v="2"/>
    <x v="7"/>
    <x v="180"/>
    <n v="50.231999999999999"/>
    <n v="7"/>
    <n v="0.4"/>
    <n v="-10.046400000000002"/>
  </r>
  <r>
    <x v="6503"/>
    <s v="CA-2014-129147"/>
    <d v="2014-11-02T00:00:00"/>
    <n v="2014"/>
    <s v="November"/>
    <n v="2"/>
    <x v="1"/>
    <x v="702"/>
    <x v="702"/>
    <x v="0"/>
    <s v="United States"/>
    <s v="Medina"/>
    <s v="Ohio"/>
    <n v="44256"/>
    <x v="3"/>
    <x v="410"/>
    <x v="1"/>
    <x v="8"/>
    <x v="410"/>
    <n v="19.242000000000001"/>
    <n v="3"/>
    <n v="0.7"/>
    <n v="-13.4694"/>
  </r>
  <r>
    <x v="6504"/>
    <s v="CA-2017-128265"/>
    <d v="2017-11-17T00:00:00"/>
    <n v="2017"/>
    <s v="November"/>
    <n v="17"/>
    <x v="0"/>
    <x v="100"/>
    <x v="100"/>
    <x v="1"/>
    <s v="United States"/>
    <s v="New York City"/>
    <s v="New York"/>
    <n v="10011"/>
    <x v="3"/>
    <x v="403"/>
    <x v="1"/>
    <x v="4"/>
    <x v="404"/>
    <n v="1247.6399999999999"/>
    <n v="3"/>
    <n v="0"/>
    <n v="349.33919999999995"/>
  </r>
  <r>
    <x v="6505"/>
    <s v="CA-2016-152331"/>
    <d v="2016-06-26T00:00:00"/>
    <n v="2016"/>
    <s v="Juni"/>
    <n v="26"/>
    <x v="1"/>
    <x v="777"/>
    <x v="777"/>
    <x v="1"/>
    <s v="United States"/>
    <s v="Chicago"/>
    <s v="Illinois"/>
    <n v="60653"/>
    <x v="2"/>
    <x v="147"/>
    <x v="1"/>
    <x v="6"/>
    <x v="148"/>
    <n v="5.3040000000000003"/>
    <n v="3"/>
    <n v="0.2"/>
    <n v="0.46409999999999996"/>
  </r>
  <r>
    <x v="6506"/>
    <s v="US-2016-128909"/>
    <d v="2016-10-09T00:00:00"/>
    <n v="2016"/>
    <s v="Oktober"/>
    <n v="9"/>
    <x v="0"/>
    <x v="259"/>
    <x v="259"/>
    <x v="1"/>
    <s v="United States"/>
    <s v="Philadelphia"/>
    <s v="Pennsylvania"/>
    <n v="19143"/>
    <x v="3"/>
    <x v="1774"/>
    <x v="1"/>
    <x v="10"/>
    <x v="1764"/>
    <n v="19.136000000000003"/>
    <n v="4"/>
    <n v="0.2"/>
    <n v="5.9799999999999986"/>
  </r>
  <r>
    <x v="6507"/>
    <s v="US-2016-128909"/>
    <d v="2016-10-09T00:00:00"/>
    <n v="2016"/>
    <s v="Oktober"/>
    <n v="9"/>
    <x v="0"/>
    <x v="259"/>
    <x v="259"/>
    <x v="1"/>
    <s v="United States"/>
    <s v="Philadelphia"/>
    <s v="Pennsylvania"/>
    <n v="19143"/>
    <x v="3"/>
    <x v="575"/>
    <x v="0"/>
    <x v="5"/>
    <x v="575"/>
    <n v="332.83200000000005"/>
    <n v="4"/>
    <n v="0.2"/>
    <n v="-24.962399999999988"/>
  </r>
  <r>
    <x v="6508"/>
    <s v="CA-2017-102197"/>
    <d v="2017-12-20T00:00:00"/>
    <n v="2017"/>
    <s v="Desember"/>
    <n v="20"/>
    <x v="1"/>
    <x v="83"/>
    <x v="83"/>
    <x v="1"/>
    <s v="United States"/>
    <s v="New York City"/>
    <s v="New York"/>
    <n v="10009"/>
    <x v="3"/>
    <x v="314"/>
    <x v="1"/>
    <x v="10"/>
    <x v="366"/>
    <n v="279.89999999999998"/>
    <n v="5"/>
    <n v="0"/>
    <n v="137.15100000000001"/>
  </r>
  <r>
    <x v="6509"/>
    <s v="CA-2017-102197"/>
    <d v="2017-12-20T00:00:00"/>
    <n v="2017"/>
    <s v="Desember"/>
    <n v="20"/>
    <x v="1"/>
    <x v="83"/>
    <x v="83"/>
    <x v="1"/>
    <s v="United States"/>
    <s v="New York City"/>
    <s v="New York"/>
    <n v="10009"/>
    <x v="3"/>
    <x v="301"/>
    <x v="1"/>
    <x v="8"/>
    <x v="301"/>
    <n v="50.352000000000004"/>
    <n v="3"/>
    <n v="0.2"/>
    <n v="17.623199999999997"/>
  </r>
  <r>
    <x v="6510"/>
    <s v="CA-2017-102197"/>
    <d v="2017-12-20T00:00:00"/>
    <n v="2017"/>
    <s v="Desember"/>
    <n v="20"/>
    <x v="1"/>
    <x v="83"/>
    <x v="83"/>
    <x v="1"/>
    <s v="United States"/>
    <s v="New York City"/>
    <s v="New York"/>
    <n v="10009"/>
    <x v="3"/>
    <x v="752"/>
    <x v="1"/>
    <x v="10"/>
    <x v="750"/>
    <n v="34.019999999999996"/>
    <n v="3"/>
    <n v="0"/>
    <n v="16.669799999999999"/>
  </r>
  <r>
    <x v="6511"/>
    <s v="CA-2017-167640"/>
    <d v="2017-03-06T00:00:00"/>
    <n v="2017"/>
    <s v="Maret"/>
    <n v="6"/>
    <x v="1"/>
    <x v="763"/>
    <x v="763"/>
    <x v="2"/>
    <s v="United States"/>
    <s v="San Francisco"/>
    <s v="California"/>
    <n v="94109"/>
    <x v="1"/>
    <x v="703"/>
    <x v="1"/>
    <x v="6"/>
    <x v="703"/>
    <n v="23.88"/>
    <n v="6"/>
    <n v="0"/>
    <n v="8.1191999999999993"/>
  </r>
  <r>
    <x v="6512"/>
    <s v="CA-2017-167640"/>
    <d v="2017-03-06T00:00:00"/>
    <n v="2017"/>
    <s v="Maret"/>
    <n v="6"/>
    <x v="1"/>
    <x v="763"/>
    <x v="763"/>
    <x v="2"/>
    <s v="United States"/>
    <s v="San Francisco"/>
    <s v="California"/>
    <n v="94109"/>
    <x v="1"/>
    <x v="1363"/>
    <x v="1"/>
    <x v="2"/>
    <x v="1349"/>
    <n v="11.52"/>
    <n v="4"/>
    <n v="0"/>
    <n v="5.6448"/>
  </r>
  <r>
    <x v="6513"/>
    <s v="CA-2017-167640"/>
    <d v="2017-03-06T00:00:00"/>
    <n v="2017"/>
    <s v="Maret"/>
    <n v="6"/>
    <x v="1"/>
    <x v="763"/>
    <x v="763"/>
    <x v="2"/>
    <s v="United States"/>
    <s v="San Francisco"/>
    <s v="California"/>
    <n v="94109"/>
    <x v="1"/>
    <x v="1522"/>
    <x v="1"/>
    <x v="10"/>
    <x v="1509"/>
    <n v="286.93"/>
    <n v="7"/>
    <n v="0"/>
    <n v="140.59569999999999"/>
  </r>
  <r>
    <x v="6514"/>
    <s v="CA-2017-167640"/>
    <d v="2017-03-06T00:00:00"/>
    <n v="2017"/>
    <s v="Maret"/>
    <n v="6"/>
    <x v="1"/>
    <x v="763"/>
    <x v="763"/>
    <x v="2"/>
    <s v="United States"/>
    <s v="San Francisco"/>
    <s v="California"/>
    <n v="94109"/>
    <x v="1"/>
    <x v="957"/>
    <x v="2"/>
    <x v="7"/>
    <x v="950"/>
    <n v="206.38400000000001"/>
    <n v="2"/>
    <n v="0.2"/>
    <n v="23.218199999999996"/>
  </r>
  <r>
    <x v="6515"/>
    <s v="US-2017-116652"/>
    <d v="2017-09-15T00:00:00"/>
    <n v="2017"/>
    <s v="September"/>
    <n v="15"/>
    <x v="1"/>
    <x v="502"/>
    <x v="502"/>
    <x v="0"/>
    <s v="United States"/>
    <s v="San Francisco"/>
    <s v="California"/>
    <n v="94122"/>
    <x v="1"/>
    <x v="955"/>
    <x v="0"/>
    <x v="1"/>
    <x v="948"/>
    <n v="218.35200000000003"/>
    <n v="3"/>
    <n v="0.2"/>
    <n v="0"/>
  </r>
  <r>
    <x v="6516"/>
    <s v="US-2017-116652"/>
    <d v="2017-09-15T00:00:00"/>
    <n v="2017"/>
    <s v="September"/>
    <n v="15"/>
    <x v="1"/>
    <x v="502"/>
    <x v="502"/>
    <x v="0"/>
    <s v="United States"/>
    <s v="San Francisco"/>
    <s v="California"/>
    <n v="94122"/>
    <x v="1"/>
    <x v="1060"/>
    <x v="0"/>
    <x v="5"/>
    <x v="1049"/>
    <n v="529.9"/>
    <n v="5"/>
    <n v="0"/>
    <n v="105.97999999999999"/>
  </r>
  <r>
    <x v="6517"/>
    <s v="US-2017-116652"/>
    <d v="2017-09-15T00:00:00"/>
    <n v="2017"/>
    <s v="September"/>
    <n v="15"/>
    <x v="1"/>
    <x v="502"/>
    <x v="502"/>
    <x v="0"/>
    <s v="United States"/>
    <s v="San Francisco"/>
    <s v="California"/>
    <n v="94122"/>
    <x v="1"/>
    <x v="1068"/>
    <x v="1"/>
    <x v="6"/>
    <x v="1057"/>
    <n v="99.3"/>
    <n v="10"/>
    <n v="0"/>
    <n v="41.706000000000003"/>
  </r>
  <r>
    <x v="6518"/>
    <s v="US-2017-116652"/>
    <d v="2017-09-15T00:00:00"/>
    <n v="2017"/>
    <s v="September"/>
    <n v="15"/>
    <x v="1"/>
    <x v="502"/>
    <x v="502"/>
    <x v="0"/>
    <s v="United States"/>
    <s v="San Francisco"/>
    <s v="California"/>
    <n v="94122"/>
    <x v="1"/>
    <x v="1309"/>
    <x v="1"/>
    <x v="9"/>
    <x v="1294"/>
    <n v="108.96"/>
    <n v="2"/>
    <n v="0"/>
    <n v="30.508800000000008"/>
  </r>
  <r>
    <x v="6519"/>
    <s v="US-2017-116652"/>
    <d v="2017-09-15T00:00:00"/>
    <n v="2017"/>
    <s v="September"/>
    <n v="15"/>
    <x v="1"/>
    <x v="502"/>
    <x v="502"/>
    <x v="0"/>
    <s v="United States"/>
    <s v="San Francisco"/>
    <s v="California"/>
    <n v="94122"/>
    <x v="1"/>
    <x v="472"/>
    <x v="1"/>
    <x v="8"/>
    <x v="473"/>
    <n v="2.6880000000000002"/>
    <n v="1"/>
    <n v="0.2"/>
    <n v="0.83999999999999975"/>
  </r>
  <r>
    <x v="6520"/>
    <s v="CA-2017-138289"/>
    <d v="2017-01-16T00:00:00"/>
    <n v="2017"/>
    <s v="Januari"/>
    <n v="16"/>
    <x v="0"/>
    <x v="481"/>
    <x v="481"/>
    <x v="0"/>
    <s v="United States"/>
    <s v="Jackson"/>
    <s v="Michigan"/>
    <n v="49201"/>
    <x v="2"/>
    <x v="316"/>
    <x v="1"/>
    <x v="8"/>
    <x v="316"/>
    <n v="5443.96"/>
    <n v="4"/>
    <n v="0"/>
    <n v="2504.2215999999999"/>
  </r>
  <r>
    <x v="6521"/>
    <s v="CA-2017-138289"/>
    <d v="2017-01-16T00:00:00"/>
    <n v="2017"/>
    <s v="Januari"/>
    <n v="16"/>
    <x v="0"/>
    <x v="481"/>
    <x v="481"/>
    <x v="0"/>
    <s v="United States"/>
    <s v="Jackson"/>
    <s v="Michigan"/>
    <n v="49201"/>
    <x v="2"/>
    <x v="1719"/>
    <x v="0"/>
    <x v="1"/>
    <x v="1706"/>
    <n v="302.67"/>
    <n v="3"/>
    <n v="0"/>
    <n v="72.640799999999999"/>
  </r>
  <r>
    <x v="6522"/>
    <s v="CA-2017-138289"/>
    <d v="2017-01-16T00:00:00"/>
    <n v="2017"/>
    <s v="Januari"/>
    <n v="16"/>
    <x v="0"/>
    <x v="481"/>
    <x v="481"/>
    <x v="0"/>
    <s v="United States"/>
    <s v="Jackson"/>
    <s v="Michigan"/>
    <n v="49201"/>
    <x v="2"/>
    <x v="1788"/>
    <x v="1"/>
    <x v="10"/>
    <x v="1778"/>
    <n v="56.07"/>
    <n v="7"/>
    <n v="0"/>
    <n v="25.231499999999997"/>
  </r>
  <r>
    <x v="6523"/>
    <s v="CA-2016-129308"/>
    <d v="2016-07-07T00:00:00"/>
    <n v="2016"/>
    <s v="Juli"/>
    <n v="7"/>
    <x v="1"/>
    <x v="385"/>
    <x v="385"/>
    <x v="2"/>
    <s v="United States"/>
    <s v="Philadelphia"/>
    <s v="Pennsylvania"/>
    <n v="19120"/>
    <x v="3"/>
    <x v="1621"/>
    <x v="1"/>
    <x v="2"/>
    <x v="1612"/>
    <n v="10.08"/>
    <n v="2"/>
    <n v="0.2"/>
    <n v="3.2759999999999994"/>
  </r>
  <r>
    <x v="6524"/>
    <s v="CA-2016-129308"/>
    <d v="2016-07-07T00:00:00"/>
    <n v="2016"/>
    <s v="Juli"/>
    <n v="7"/>
    <x v="1"/>
    <x v="385"/>
    <x v="385"/>
    <x v="2"/>
    <s v="United States"/>
    <s v="Philadelphia"/>
    <s v="Pennsylvania"/>
    <n v="19120"/>
    <x v="3"/>
    <x v="966"/>
    <x v="2"/>
    <x v="7"/>
    <x v="959"/>
    <n v="59.993999999999993"/>
    <n v="1"/>
    <n v="0.4"/>
    <n v="-12.998700000000007"/>
  </r>
  <r>
    <x v="6525"/>
    <s v="CA-2016-129308"/>
    <d v="2016-07-07T00:00:00"/>
    <n v="2016"/>
    <s v="Juli"/>
    <n v="7"/>
    <x v="1"/>
    <x v="385"/>
    <x v="385"/>
    <x v="2"/>
    <s v="United States"/>
    <s v="Philadelphia"/>
    <s v="Pennsylvania"/>
    <n v="19120"/>
    <x v="3"/>
    <x v="31"/>
    <x v="1"/>
    <x v="8"/>
    <x v="31"/>
    <n v="5.7150000000000016"/>
    <n v="5"/>
    <n v="0.7"/>
    <n v="-4.7625000000000011"/>
  </r>
  <r>
    <x v="6526"/>
    <s v="CA-2016-129308"/>
    <d v="2016-07-07T00:00:00"/>
    <n v="2016"/>
    <s v="Juli"/>
    <n v="7"/>
    <x v="1"/>
    <x v="385"/>
    <x v="385"/>
    <x v="2"/>
    <s v="United States"/>
    <s v="Philadelphia"/>
    <s v="Pennsylvania"/>
    <n v="19120"/>
    <x v="3"/>
    <x v="1375"/>
    <x v="1"/>
    <x v="8"/>
    <x v="1360"/>
    <n v="9.4200000000000017"/>
    <n v="5"/>
    <n v="0.7"/>
    <n v="-7.8500000000000014"/>
  </r>
  <r>
    <x v="6527"/>
    <s v="CA-2016-157791"/>
    <d v="2016-12-23T00:00:00"/>
    <n v="2016"/>
    <s v="Desember"/>
    <n v="23"/>
    <x v="0"/>
    <x v="662"/>
    <x v="662"/>
    <x v="1"/>
    <s v="United States"/>
    <s v="Warwick"/>
    <s v="Rhode Island"/>
    <n v="2886"/>
    <x v="3"/>
    <x v="615"/>
    <x v="2"/>
    <x v="16"/>
    <x v="615"/>
    <n v="1999.96"/>
    <n v="4"/>
    <n v="0"/>
    <n v="899.98199999999997"/>
  </r>
  <r>
    <x v="6528"/>
    <s v="CA-2014-146864"/>
    <d v="2014-12-22T00:00:00"/>
    <n v="2014"/>
    <s v="Desember"/>
    <n v="22"/>
    <x v="1"/>
    <x v="404"/>
    <x v="404"/>
    <x v="2"/>
    <s v="United States"/>
    <s v="New York City"/>
    <s v="New York"/>
    <n v="10024"/>
    <x v="3"/>
    <x v="1789"/>
    <x v="1"/>
    <x v="4"/>
    <x v="1779"/>
    <n v="216.4"/>
    <n v="4"/>
    <n v="0"/>
    <n v="56.26400000000001"/>
  </r>
  <r>
    <x v="6529"/>
    <s v="CA-2014-103744"/>
    <d v="2014-02-23T00:00:00"/>
    <n v="2014"/>
    <s v="Februari"/>
    <n v="23"/>
    <x v="1"/>
    <x v="675"/>
    <x v="675"/>
    <x v="2"/>
    <s v="United States"/>
    <s v="El Paso"/>
    <s v="Texas"/>
    <n v="79907"/>
    <x v="2"/>
    <x v="865"/>
    <x v="1"/>
    <x v="2"/>
    <x v="859"/>
    <n v="6.9360000000000008"/>
    <n v="3"/>
    <n v="0.2"/>
    <n v="2.3409000000000004"/>
  </r>
  <r>
    <x v="6530"/>
    <s v="CA-2014-103744"/>
    <d v="2014-02-23T00:00:00"/>
    <n v="2014"/>
    <s v="Februari"/>
    <n v="23"/>
    <x v="1"/>
    <x v="675"/>
    <x v="675"/>
    <x v="2"/>
    <s v="United States"/>
    <s v="El Paso"/>
    <s v="Texas"/>
    <n v="79907"/>
    <x v="2"/>
    <x v="777"/>
    <x v="1"/>
    <x v="8"/>
    <x v="776"/>
    <n v="4.427999999999999"/>
    <n v="3"/>
    <n v="0.8"/>
    <n v="-6.8633999999999986"/>
  </r>
  <r>
    <x v="6531"/>
    <s v="US-2017-107384"/>
    <d v="2017-12-04T00:00:00"/>
    <n v="2017"/>
    <s v="Desember"/>
    <n v="4"/>
    <x v="1"/>
    <x v="236"/>
    <x v="236"/>
    <x v="0"/>
    <s v="United States"/>
    <s v="Rochester"/>
    <s v="Minnesota"/>
    <n v="55901"/>
    <x v="2"/>
    <x v="1039"/>
    <x v="1"/>
    <x v="6"/>
    <x v="1029"/>
    <n v="8.8000000000000007"/>
    <n v="5"/>
    <n v="0"/>
    <n v="2.5519999999999996"/>
  </r>
  <r>
    <x v="6532"/>
    <s v="US-2017-107384"/>
    <d v="2017-12-04T00:00:00"/>
    <n v="2017"/>
    <s v="Desember"/>
    <n v="4"/>
    <x v="1"/>
    <x v="236"/>
    <x v="236"/>
    <x v="0"/>
    <s v="United States"/>
    <s v="Rochester"/>
    <s v="Minnesota"/>
    <n v="55901"/>
    <x v="2"/>
    <x v="1779"/>
    <x v="2"/>
    <x v="11"/>
    <x v="1769"/>
    <n v="142.80000000000001"/>
    <n v="1"/>
    <n v="0"/>
    <n v="29.988"/>
  </r>
  <r>
    <x v="6533"/>
    <s v="US-2017-107384"/>
    <d v="2017-12-04T00:00:00"/>
    <n v="2017"/>
    <s v="Desember"/>
    <n v="4"/>
    <x v="1"/>
    <x v="236"/>
    <x v="236"/>
    <x v="0"/>
    <s v="United States"/>
    <s v="Rochester"/>
    <s v="Minnesota"/>
    <n v="55901"/>
    <x v="2"/>
    <x v="1593"/>
    <x v="2"/>
    <x v="11"/>
    <x v="1585"/>
    <n v="399.95"/>
    <n v="5"/>
    <n v="0"/>
    <n v="143.982"/>
  </r>
  <r>
    <x v="6534"/>
    <s v="CA-2014-128209"/>
    <d v="2014-11-17T00:00:00"/>
    <n v="2014"/>
    <s v="November"/>
    <n v="17"/>
    <x v="1"/>
    <x v="218"/>
    <x v="218"/>
    <x v="0"/>
    <s v="United States"/>
    <s v="Buffalo"/>
    <s v="New York"/>
    <n v="14215"/>
    <x v="3"/>
    <x v="1176"/>
    <x v="1"/>
    <x v="8"/>
    <x v="1162"/>
    <n v="2152.7760000000003"/>
    <n v="3"/>
    <n v="0.2"/>
    <n v="726.56189999999981"/>
  </r>
  <r>
    <x v="6535"/>
    <s v="CA-2014-128209"/>
    <d v="2014-11-17T00:00:00"/>
    <n v="2014"/>
    <s v="November"/>
    <n v="17"/>
    <x v="1"/>
    <x v="218"/>
    <x v="218"/>
    <x v="0"/>
    <s v="United States"/>
    <s v="Buffalo"/>
    <s v="New York"/>
    <n v="14215"/>
    <x v="3"/>
    <x v="1248"/>
    <x v="0"/>
    <x v="0"/>
    <x v="1232"/>
    <n v="4007.8400000000006"/>
    <n v="10"/>
    <n v="0.2"/>
    <n v="-50.098000000000297"/>
  </r>
  <r>
    <x v="6536"/>
    <s v="CA-2014-169684"/>
    <d v="2014-10-20T00:00:00"/>
    <n v="2014"/>
    <s v="Oktober"/>
    <n v="20"/>
    <x v="2"/>
    <x v="92"/>
    <x v="92"/>
    <x v="1"/>
    <s v="United States"/>
    <s v="Knoxville"/>
    <s v="Tennessee"/>
    <n v="37918"/>
    <x v="0"/>
    <x v="962"/>
    <x v="0"/>
    <x v="3"/>
    <x v="955"/>
    <n v="328.59000000000003"/>
    <n v="3"/>
    <n v="0.4"/>
    <n v="-147.8655"/>
  </r>
  <r>
    <x v="6537"/>
    <s v="CA-2014-169684"/>
    <d v="2014-10-20T00:00:00"/>
    <n v="2014"/>
    <s v="Oktober"/>
    <n v="20"/>
    <x v="2"/>
    <x v="92"/>
    <x v="92"/>
    <x v="1"/>
    <s v="United States"/>
    <s v="Knoxville"/>
    <s v="Tennessee"/>
    <n v="37918"/>
    <x v="0"/>
    <x v="356"/>
    <x v="1"/>
    <x v="4"/>
    <x v="356"/>
    <n v="98.352000000000004"/>
    <n v="3"/>
    <n v="0.2"/>
    <n v="-24.588000000000001"/>
  </r>
  <r>
    <x v="6538"/>
    <s v="CA-2015-109862"/>
    <d v="2015-10-25T00:00:00"/>
    <n v="2015"/>
    <s v="Oktober"/>
    <n v="25"/>
    <x v="1"/>
    <x v="96"/>
    <x v="96"/>
    <x v="1"/>
    <s v="United States"/>
    <s v="Newark"/>
    <s v="Delaware"/>
    <n v="19711"/>
    <x v="3"/>
    <x v="559"/>
    <x v="2"/>
    <x v="7"/>
    <x v="558"/>
    <n v="158.99"/>
    <n v="1"/>
    <n v="0"/>
    <n v="41.337400000000002"/>
  </r>
  <r>
    <x v="6539"/>
    <s v="CA-2015-109862"/>
    <d v="2015-10-25T00:00:00"/>
    <n v="2015"/>
    <s v="Oktober"/>
    <n v="25"/>
    <x v="1"/>
    <x v="96"/>
    <x v="96"/>
    <x v="1"/>
    <s v="United States"/>
    <s v="Newark"/>
    <s v="Delaware"/>
    <n v="19711"/>
    <x v="3"/>
    <x v="1340"/>
    <x v="0"/>
    <x v="1"/>
    <x v="1325"/>
    <n v="291.10000000000002"/>
    <n v="5"/>
    <n v="0"/>
    <n v="75.686000000000007"/>
  </r>
  <r>
    <x v="6540"/>
    <s v="US-2017-107888"/>
    <d v="2017-11-16T00:00:00"/>
    <n v="2017"/>
    <s v="November"/>
    <n v="16"/>
    <x v="2"/>
    <x v="417"/>
    <x v="417"/>
    <x v="0"/>
    <s v="United States"/>
    <s v="Seattle"/>
    <s v="Washington"/>
    <n v="98103"/>
    <x v="1"/>
    <x v="1635"/>
    <x v="1"/>
    <x v="10"/>
    <x v="1625"/>
    <n v="73.679999999999993"/>
    <n v="6"/>
    <n v="0"/>
    <n v="34.629599999999996"/>
  </r>
  <r>
    <x v="6541"/>
    <s v="US-2017-107888"/>
    <d v="2017-11-16T00:00:00"/>
    <n v="2017"/>
    <s v="November"/>
    <n v="16"/>
    <x v="2"/>
    <x v="417"/>
    <x v="417"/>
    <x v="0"/>
    <s v="United States"/>
    <s v="Seattle"/>
    <s v="Washington"/>
    <n v="98103"/>
    <x v="1"/>
    <x v="583"/>
    <x v="0"/>
    <x v="5"/>
    <x v="583"/>
    <n v="139.91999999999999"/>
    <n v="2"/>
    <n v="0"/>
    <n v="23.786399999999986"/>
  </r>
  <r>
    <x v="6542"/>
    <s v="US-2017-107888"/>
    <d v="2017-11-16T00:00:00"/>
    <n v="2017"/>
    <s v="November"/>
    <n v="16"/>
    <x v="2"/>
    <x v="417"/>
    <x v="417"/>
    <x v="0"/>
    <s v="United States"/>
    <s v="Seattle"/>
    <s v="Washington"/>
    <n v="98103"/>
    <x v="1"/>
    <x v="1517"/>
    <x v="2"/>
    <x v="7"/>
    <x v="1504"/>
    <n v="107.88"/>
    <n v="3"/>
    <n v="0.2"/>
    <n v="10.787999999999997"/>
  </r>
  <r>
    <x v="6543"/>
    <s v="US-2017-107888"/>
    <d v="2017-11-16T00:00:00"/>
    <n v="2017"/>
    <s v="November"/>
    <n v="16"/>
    <x v="2"/>
    <x v="417"/>
    <x v="417"/>
    <x v="0"/>
    <s v="United States"/>
    <s v="Seattle"/>
    <s v="Washington"/>
    <n v="98103"/>
    <x v="1"/>
    <x v="1291"/>
    <x v="1"/>
    <x v="4"/>
    <x v="1277"/>
    <n v="33.29"/>
    <n v="1"/>
    <n v="0"/>
    <n v="7.9895999999999994"/>
  </r>
  <r>
    <x v="6544"/>
    <s v="US-2017-154872"/>
    <d v="2017-05-14T00:00:00"/>
    <n v="2017"/>
    <s v="Mei"/>
    <n v="14"/>
    <x v="1"/>
    <x v="24"/>
    <x v="24"/>
    <x v="0"/>
    <s v="United States"/>
    <s v="Cleveland"/>
    <s v="Ohio"/>
    <n v="44105"/>
    <x v="3"/>
    <x v="1561"/>
    <x v="1"/>
    <x v="8"/>
    <x v="1551"/>
    <n v="58.170000000000009"/>
    <n v="5"/>
    <n v="0.7"/>
    <n v="-46.53600000000003"/>
  </r>
  <r>
    <x v="6545"/>
    <s v="US-2017-154872"/>
    <d v="2017-05-14T00:00:00"/>
    <n v="2017"/>
    <s v="Mei"/>
    <n v="14"/>
    <x v="1"/>
    <x v="24"/>
    <x v="24"/>
    <x v="0"/>
    <s v="United States"/>
    <s v="Cleveland"/>
    <s v="Ohio"/>
    <n v="44105"/>
    <x v="3"/>
    <x v="840"/>
    <x v="1"/>
    <x v="2"/>
    <x v="834"/>
    <n v="5.04"/>
    <n v="2"/>
    <n v="0.2"/>
    <n v="1.764"/>
  </r>
  <r>
    <x v="6546"/>
    <s v="US-2017-154872"/>
    <d v="2017-05-14T00:00:00"/>
    <n v="2017"/>
    <s v="Mei"/>
    <n v="14"/>
    <x v="1"/>
    <x v="24"/>
    <x v="24"/>
    <x v="0"/>
    <s v="United States"/>
    <s v="Cleveland"/>
    <s v="Ohio"/>
    <n v="44105"/>
    <x v="3"/>
    <x v="1693"/>
    <x v="1"/>
    <x v="10"/>
    <x v="1681"/>
    <n v="24.784000000000002"/>
    <n v="1"/>
    <n v="0.2"/>
    <n v="7.7449999999999983"/>
  </r>
  <r>
    <x v="6547"/>
    <s v="CA-2014-113880"/>
    <d v="2014-03-01T00:00:00"/>
    <n v="2014"/>
    <s v="Maret"/>
    <n v="1"/>
    <x v="1"/>
    <x v="665"/>
    <x v="665"/>
    <x v="2"/>
    <s v="United States"/>
    <s v="Elmhurst"/>
    <s v="Illinois"/>
    <n v="60126"/>
    <x v="2"/>
    <x v="83"/>
    <x v="0"/>
    <x v="1"/>
    <x v="83"/>
    <n v="634.11599999999999"/>
    <n v="6"/>
    <n v="0.3"/>
    <n v="-172.11720000000003"/>
  </r>
  <r>
    <x v="6548"/>
    <s v="CA-2014-113880"/>
    <d v="2014-03-01T00:00:00"/>
    <n v="2014"/>
    <s v="Maret"/>
    <n v="1"/>
    <x v="1"/>
    <x v="665"/>
    <x v="665"/>
    <x v="2"/>
    <s v="United States"/>
    <s v="Elmhurst"/>
    <s v="Illinois"/>
    <n v="60126"/>
    <x v="2"/>
    <x v="1749"/>
    <x v="1"/>
    <x v="10"/>
    <x v="1739"/>
    <n v="17.472000000000001"/>
    <n v="3"/>
    <n v="0.2"/>
    <n v="5.6783999999999981"/>
  </r>
  <r>
    <x v="6549"/>
    <s v="US-2015-164966"/>
    <d v="2015-07-30T00:00:00"/>
    <n v="2015"/>
    <s v="Juli"/>
    <n v="30"/>
    <x v="2"/>
    <x v="689"/>
    <x v="689"/>
    <x v="2"/>
    <s v="United States"/>
    <s v="Lakeville"/>
    <s v="Minnesota"/>
    <n v="55044"/>
    <x v="2"/>
    <x v="792"/>
    <x v="0"/>
    <x v="1"/>
    <x v="790"/>
    <n v="155.88"/>
    <n v="6"/>
    <n v="0"/>
    <n v="38.970000000000006"/>
  </r>
  <r>
    <x v="6550"/>
    <s v="CA-2015-126739"/>
    <d v="2015-11-01T00:00:00"/>
    <n v="2015"/>
    <s v="November"/>
    <n v="1"/>
    <x v="0"/>
    <x v="423"/>
    <x v="423"/>
    <x v="0"/>
    <s v="United States"/>
    <s v="New York City"/>
    <s v="New York"/>
    <n v="10035"/>
    <x v="3"/>
    <x v="1455"/>
    <x v="0"/>
    <x v="1"/>
    <x v="1441"/>
    <n v="327.56399999999996"/>
    <n v="4"/>
    <n v="0.1"/>
    <n v="21.837600000000023"/>
  </r>
  <r>
    <x v="6551"/>
    <s v="CA-2017-161578"/>
    <d v="2017-12-16T00:00:00"/>
    <n v="2017"/>
    <s v="Desember"/>
    <n v="16"/>
    <x v="0"/>
    <x v="46"/>
    <x v="46"/>
    <x v="2"/>
    <s v="United States"/>
    <s v="Los Angeles"/>
    <s v="California"/>
    <n v="90036"/>
    <x v="1"/>
    <x v="481"/>
    <x v="1"/>
    <x v="10"/>
    <x v="482"/>
    <n v="13.36"/>
    <n v="2"/>
    <n v="0"/>
    <n v="6.4127999999999998"/>
  </r>
  <r>
    <x v="6552"/>
    <s v="CA-2017-161578"/>
    <d v="2017-12-16T00:00:00"/>
    <n v="2017"/>
    <s v="Desember"/>
    <n v="16"/>
    <x v="0"/>
    <x v="46"/>
    <x v="46"/>
    <x v="2"/>
    <s v="United States"/>
    <s v="Los Angeles"/>
    <s v="California"/>
    <n v="90036"/>
    <x v="1"/>
    <x v="967"/>
    <x v="1"/>
    <x v="4"/>
    <x v="960"/>
    <n v="158.9"/>
    <n v="5"/>
    <n v="0"/>
    <n v="7.9449999999999932"/>
  </r>
  <r>
    <x v="6553"/>
    <s v="CA-2014-137092"/>
    <d v="2014-10-20T00:00:00"/>
    <n v="2014"/>
    <s v="Oktober"/>
    <n v="20"/>
    <x v="0"/>
    <x v="60"/>
    <x v="60"/>
    <x v="2"/>
    <s v="United States"/>
    <s v="Chicago"/>
    <s v="Illinois"/>
    <n v="60653"/>
    <x v="2"/>
    <x v="590"/>
    <x v="2"/>
    <x v="11"/>
    <x v="590"/>
    <n v="319.96800000000002"/>
    <n v="4"/>
    <n v="0.2"/>
    <n v="71.992800000000003"/>
  </r>
  <r>
    <x v="6554"/>
    <s v="CA-2014-137092"/>
    <d v="2014-10-20T00:00:00"/>
    <n v="2014"/>
    <s v="Oktober"/>
    <n v="20"/>
    <x v="0"/>
    <x v="60"/>
    <x v="60"/>
    <x v="2"/>
    <s v="United States"/>
    <s v="Chicago"/>
    <s v="Illinois"/>
    <n v="60653"/>
    <x v="2"/>
    <x v="1672"/>
    <x v="1"/>
    <x v="4"/>
    <x v="1660"/>
    <n v="505.32000000000005"/>
    <n v="3"/>
    <n v="0.2"/>
    <n v="31.582499999999953"/>
  </r>
  <r>
    <x v="6555"/>
    <s v="CA-2014-137092"/>
    <d v="2014-10-20T00:00:00"/>
    <n v="2014"/>
    <s v="Oktober"/>
    <n v="20"/>
    <x v="0"/>
    <x v="60"/>
    <x v="60"/>
    <x v="2"/>
    <s v="United States"/>
    <s v="Chicago"/>
    <s v="Illinois"/>
    <n v="60653"/>
    <x v="2"/>
    <x v="1790"/>
    <x v="1"/>
    <x v="10"/>
    <x v="1780"/>
    <n v="3.8079999999999998"/>
    <n v="1"/>
    <n v="0.2"/>
    <n v="1.2375999999999996"/>
  </r>
  <r>
    <x v="6556"/>
    <s v="CA-2014-137092"/>
    <d v="2014-10-20T00:00:00"/>
    <n v="2014"/>
    <s v="Oktober"/>
    <n v="20"/>
    <x v="0"/>
    <x v="60"/>
    <x v="60"/>
    <x v="2"/>
    <s v="United States"/>
    <s v="Chicago"/>
    <s v="Illinois"/>
    <n v="60653"/>
    <x v="2"/>
    <x v="1311"/>
    <x v="1"/>
    <x v="8"/>
    <x v="1297"/>
    <n v="8.6819999999999968"/>
    <n v="1"/>
    <n v="0.8"/>
    <n v="-14.759400000000003"/>
  </r>
  <r>
    <x v="6557"/>
    <s v="CA-2014-137092"/>
    <d v="2014-10-20T00:00:00"/>
    <n v="2014"/>
    <s v="Oktober"/>
    <n v="20"/>
    <x v="0"/>
    <x v="60"/>
    <x v="60"/>
    <x v="2"/>
    <s v="United States"/>
    <s v="Chicago"/>
    <s v="Illinois"/>
    <n v="60653"/>
    <x v="2"/>
    <x v="580"/>
    <x v="1"/>
    <x v="2"/>
    <x v="580"/>
    <n v="24.424000000000003"/>
    <n v="1"/>
    <n v="0.2"/>
    <n v="7.9378000000000002"/>
  </r>
  <r>
    <x v="6558"/>
    <s v="CA-2015-166947"/>
    <d v="2015-06-05T00:00:00"/>
    <n v="2015"/>
    <s v="Juni"/>
    <n v="5"/>
    <x v="1"/>
    <x v="494"/>
    <x v="494"/>
    <x v="1"/>
    <s v="United States"/>
    <s v="Buffalo"/>
    <s v="New York"/>
    <n v="14215"/>
    <x v="3"/>
    <x v="499"/>
    <x v="0"/>
    <x v="1"/>
    <x v="499"/>
    <n v="1522.6379999999999"/>
    <n v="9"/>
    <n v="0.1"/>
    <n v="169.18200000000004"/>
  </r>
  <r>
    <x v="6559"/>
    <s v="CA-2016-160941"/>
    <d v="2016-07-21T00:00:00"/>
    <n v="2016"/>
    <s v="Juli"/>
    <n v="21"/>
    <x v="1"/>
    <x v="460"/>
    <x v="460"/>
    <x v="1"/>
    <s v="United States"/>
    <s v="Roseville"/>
    <s v="California"/>
    <n v="95661"/>
    <x v="1"/>
    <x v="970"/>
    <x v="1"/>
    <x v="12"/>
    <x v="964"/>
    <n v="419.90000000000003"/>
    <n v="5"/>
    <n v="0"/>
    <n v="197.35299999999998"/>
  </r>
  <r>
    <x v="6560"/>
    <s v="CA-2016-160941"/>
    <d v="2016-07-21T00:00:00"/>
    <n v="2016"/>
    <s v="Juli"/>
    <n v="21"/>
    <x v="1"/>
    <x v="460"/>
    <x v="460"/>
    <x v="1"/>
    <s v="United States"/>
    <s v="Roseville"/>
    <s v="California"/>
    <n v="95661"/>
    <x v="1"/>
    <x v="365"/>
    <x v="1"/>
    <x v="2"/>
    <x v="365"/>
    <n v="3.15"/>
    <n v="1"/>
    <n v="0"/>
    <n v="1.512"/>
  </r>
  <r>
    <x v="6561"/>
    <s v="CA-2017-144680"/>
    <d v="2017-03-31T00:00:00"/>
    <n v="2017"/>
    <s v="Maret"/>
    <n v="31"/>
    <x v="2"/>
    <x v="609"/>
    <x v="609"/>
    <x v="1"/>
    <s v="United States"/>
    <s v="Arlington"/>
    <s v="Texas"/>
    <n v="76017"/>
    <x v="2"/>
    <x v="731"/>
    <x v="1"/>
    <x v="9"/>
    <x v="730"/>
    <n v="33.61999999999999"/>
    <n v="5"/>
    <n v="0.8"/>
    <n v="-90.774000000000029"/>
  </r>
  <r>
    <x v="6562"/>
    <s v="CA-2014-166086"/>
    <d v="2014-05-07T00:00:00"/>
    <n v="2014"/>
    <s v="Mei"/>
    <n v="7"/>
    <x v="1"/>
    <x v="564"/>
    <x v="564"/>
    <x v="0"/>
    <s v="United States"/>
    <s v="Lawrence"/>
    <s v="Massachusetts"/>
    <n v="1841"/>
    <x v="3"/>
    <x v="61"/>
    <x v="1"/>
    <x v="8"/>
    <x v="61"/>
    <n v="16.14"/>
    <n v="3"/>
    <n v="0"/>
    <n v="7.9085999999999999"/>
  </r>
  <r>
    <x v="6563"/>
    <s v="CA-2014-166086"/>
    <d v="2014-05-07T00:00:00"/>
    <n v="2014"/>
    <s v="Mei"/>
    <n v="7"/>
    <x v="1"/>
    <x v="564"/>
    <x v="564"/>
    <x v="0"/>
    <s v="United States"/>
    <s v="Lawrence"/>
    <s v="Massachusetts"/>
    <n v="1841"/>
    <x v="3"/>
    <x v="1582"/>
    <x v="0"/>
    <x v="3"/>
    <x v="1573"/>
    <n v="194.25"/>
    <n v="2"/>
    <n v="0.3"/>
    <n v="-38.849999999999994"/>
  </r>
  <r>
    <x v="6564"/>
    <s v="CA-2014-166086"/>
    <d v="2014-05-07T00:00:00"/>
    <n v="2014"/>
    <s v="Mei"/>
    <n v="7"/>
    <x v="1"/>
    <x v="564"/>
    <x v="564"/>
    <x v="0"/>
    <s v="United States"/>
    <s v="Lawrence"/>
    <s v="Massachusetts"/>
    <n v="1841"/>
    <x v="3"/>
    <x v="671"/>
    <x v="1"/>
    <x v="6"/>
    <x v="671"/>
    <n v="8.64"/>
    <n v="3"/>
    <n v="0"/>
    <n v="2.5055999999999998"/>
  </r>
  <r>
    <x v="6565"/>
    <s v="CA-2014-166086"/>
    <d v="2014-05-07T00:00:00"/>
    <n v="2014"/>
    <s v="Mei"/>
    <n v="7"/>
    <x v="1"/>
    <x v="564"/>
    <x v="564"/>
    <x v="0"/>
    <s v="United States"/>
    <s v="Lawrence"/>
    <s v="Massachusetts"/>
    <n v="1841"/>
    <x v="3"/>
    <x v="635"/>
    <x v="0"/>
    <x v="1"/>
    <x v="635"/>
    <n v="872.32"/>
    <n v="4"/>
    <n v="0"/>
    <n v="244.24959999999999"/>
  </r>
  <r>
    <x v="6566"/>
    <s v="CA-2017-131282"/>
    <d v="2017-02-05T00:00:00"/>
    <n v="2017"/>
    <s v="Februari"/>
    <n v="5"/>
    <x v="0"/>
    <x v="90"/>
    <x v="90"/>
    <x v="0"/>
    <s v="United States"/>
    <s v="Waco"/>
    <s v="Texas"/>
    <n v="76706"/>
    <x v="2"/>
    <x v="569"/>
    <x v="1"/>
    <x v="8"/>
    <x v="569"/>
    <n v="243.99199999999996"/>
    <n v="4"/>
    <n v="0.8"/>
    <n v="-426.9860000000001"/>
  </r>
  <r>
    <x v="6567"/>
    <s v="CA-2017-131282"/>
    <d v="2017-02-05T00:00:00"/>
    <n v="2017"/>
    <s v="Februari"/>
    <n v="5"/>
    <x v="0"/>
    <x v="90"/>
    <x v="90"/>
    <x v="0"/>
    <s v="United States"/>
    <s v="Waco"/>
    <s v="Texas"/>
    <n v="76706"/>
    <x v="2"/>
    <x v="1325"/>
    <x v="1"/>
    <x v="6"/>
    <x v="772"/>
    <n v="7.120000000000001"/>
    <n v="5"/>
    <n v="0.2"/>
    <n v="0.71199999999999974"/>
  </r>
  <r>
    <x v="6568"/>
    <s v="CA-2014-100678"/>
    <d v="2014-04-18T00:00:00"/>
    <n v="2014"/>
    <s v="April"/>
    <n v="18"/>
    <x v="1"/>
    <x v="27"/>
    <x v="27"/>
    <x v="0"/>
    <s v="United States"/>
    <s v="Houston"/>
    <s v="Texas"/>
    <n v="77095"/>
    <x v="2"/>
    <x v="59"/>
    <x v="1"/>
    <x v="6"/>
    <x v="59"/>
    <n v="2.6880000000000002"/>
    <n v="2"/>
    <n v="0.2"/>
    <n v="1.008"/>
  </r>
  <r>
    <x v="6569"/>
    <s v="CA-2014-100678"/>
    <d v="2014-04-18T00:00:00"/>
    <n v="2014"/>
    <s v="April"/>
    <n v="18"/>
    <x v="1"/>
    <x v="27"/>
    <x v="27"/>
    <x v="0"/>
    <s v="United States"/>
    <s v="Houston"/>
    <s v="Texas"/>
    <n v="77095"/>
    <x v="2"/>
    <x v="291"/>
    <x v="0"/>
    <x v="1"/>
    <x v="291"/>
    <n v="317.05799999999999"/>
    <n v="3"/>
    <n v="0.3"/>
    <n v="-18.117599999999996"/>
  </r>
  <r>
    <x v="6570"/>
    <s v="CA-2014-100678"/>
    <d v="2014-04-18T00:00:00"/>
    <n v="2014"/>
    <s v="April"/>
    <n v="18"/>
    <x v="1"/>
    <x v="27"/>
    <x v="27"/>
    <x v="0"/>
    <s v="United States"/>
    <s v="Houston"/>
    <s v="Texas"/>
    <n v="77095"/>
    <x v="2"/>
    <x v="633"/>
    <x v="1"/>
    <x v="12"/>
    <x v="633"/>
    <n v="149.352"/>
    <n v="3"/>
    <n v="0.2"/>
    <n v="50.40629999999998"/>
  </r>
  <r>
    <x v="6571"/>
    <s v="CA-2014-100678"/>
    <d v="2014-04-18T00:00:00"/>
    <n v="2014"/>
    <s v="April"/>
    <n v="18"/>
    <x v="1"/>
    <x v="27"/>
    <x v="27"/>
    <x v="0"/>
    <s v="United States"/>
    <s v="Houston"/>
    <s v="Texas"/>
    <n v="77095"/>
    <x v="2"/>
    <x v="1523"/>
    <x v="2"/>
    <x v="11"/>
    <x v="1510"/>
    <n v="227.976"/>
    <n v="3"/>
    <n v="0.2"/>
    <n v="28.496999999999957"/>
  </r>
  <r>
    <x v="6572"/>
    <s v="CA-2016-161543"/>
    <d v="2016-05-10T00:00:00"/>
    <n v="2016"/>
    <s v="Mei"/>
    <n v="10"/>
    <x v="1"/>
    <x v="742"/>
    <x v="742"/>
    <x v="0"/>
    <s v="United States"/>
    <s v="Seattle"/>
    <s v="Washington"/>
    <n v="98105"/>
    <x v="1"/>
    <x v="1296"/>
    <x v="1"/>
    <x v="10"/>
    <x v="1281"/>
    <n v="11.96"/>
    <n v="2"/>
    <n v="0"/>
    <n v="5.8604000000000003"/>
  </r>
  <r>
    <x v="6573"/>
    <s v="CA-2016-160535"/>
    <d v="2016-11-25T00:00:00"/>
    <n v="2016"/>
    <s v="November"/>
    <n v="25"/>
    <x v="1"/>
    <x v="771"/>
    <x v="771"/>
    <x v="1"/>
    <s v="United States"/>
    <s v="Plainfield"/>
    <s v="New Jersey"/>
    <n v="7060"/>
    <x v="3"/>
    <x v="426"/>
    <x v="1"/>
    <x v="4"/>
    <x v="426"/>
    <n v="563.4"/>
    <n v="4"/>
    <n v="0"/>
    <n v="67.608000000000004"/>
  </r>
  <r>
    <x v="6574"/>
    <s v="CA-2016-160535"/>
    <d v="2016-11-25T00:00:00"/>
    <n v="2016"/>
    <s v="November"/>
    <n v="25"/>
    <x v="1"/>
    <x v="771"/>
    <x v="771"/>
    <x v="1"/>
    <s v="United States"/>
    <s v="Plainfield"/>
    <s v="New Jersey"/>
    <n v="7060"/>
    <x v="3"/>
    <x v="1791"/>
    <x v="2"/>
    <x v="15"/>
    <x v="1781"/>
    <n v="319.92"/>
    <n v="8"/>
    <n v="0"/>
    <n v="118.37040000000002"/>
  </r>
  <r>
    <x v="6575"/>
    <s v="CA-2017-123085"/>
    <d v="2017-03-03T00:00:00"/>
    <n v="2017"/>
    <s v="Maret"/>
    <n v="3"/>
    <x v="1"/>
    <x v="719"/>
    <x v="719"/>
    <x v="0"/>
    <s v="United States"/>
    <s v="Los Angeles"/>
    <s v="California"/>
    <n v="90008"/>
    <x v="1"/>
    <x v="1543"/>
    <x v="2"/>
    <x v="11"/>
    <x v="1531"/>
    <n v="1049.44"/>
    <n v="8"/>
    <n v="0"/>
    <n v="440.76480000000004"/>
  </r>
  <r>
    <x v="6576"/>
    <s v="CA-2017-123085"/>
    <d v="2017-03-03T00:00:00"/>
    <n v="2017"/>
    <s v="Maret"/>
    <n v="3"/>
    <x v="1"/>
    <x v="719"/>
    <x v="719"/>
    <x v="0"/>
    <s v="United States"/>
    <s v="Los Angeles"/>
    <s v="California"/>
    <n v="90008"/>
    <x v="1"/>
    <x v="56"/>
    <x v="0"/>
    <x v="1"/>
    <x v="56"/>
    <n v="170.35200000000003"/>
    <n v="3"/>
    <n v="0.2"/>
    <n v="-17.035200000000003"/>
  </r>
  <r>
    <x v="6577"/>
    <s v="CA-2015-153752"/>
    <d v="2015-12-06T00:00:00"/>
    <n v="2015"/>
    <s v="Desember"/>
    <n v="6"/>
    <x v="0"/>
    <x v="197"/>
    <x v="197"/>
    <x v="0"/>
    <s v="United States"/>
    <s v="Arlington"/>
    <s v="Virginia"/>
    <n v="22204"/>
    <x v="0"/>
    <x v="1129"/>
    <x v="2"/>
    <x v="7"/>
    <x v="1117"/>
    <n v="173.94"/>
    <n v="6"/>
    <n v="0"/>
    <n v="50.442599999999977"/>
  </r>
  <r>
    <x v="6578"/>
    <s v="CA-2014-103660"/>
    <d v="2014-08-25T00:00:00"/>
    <n v="2014"/>
    <s v="Agustus"/>
    <n v="25"/>
    <x v="1"/>
    <x v="596"/>
    <x v="596"/>
    <x v="0"/>
    <s v="United States"/>
    <s v="Seattle"/>
    <s v="Washington"/>
    <n v="98103"/>
    <x v="1"/>
    <x v="1149"/>
    <x v="2"/>
    <x v="7"/>
    <x v="1137"/>
    <n v="1007.9440000000002"/>
    <n v="7"/>
    <n v="0.2"/>
    <n v="75.595799999999997"/>
  </r>
  <r>
    <x v="6579"/>
    <s v="CA-2016-169887"/>
    <d v="2016-10-22T00:00:00"/>
    <n v="2016"/>
    <s v="Oktober"/>
    <n v="22"/>
    <x v="3"/>
    <x v="652"/>
    <x v="652"/>
    <x v="0"/>
    <s v="United States"/>
    <s v="Seattle"/>
    <s v="Washington"/>
    <n v="98105"/>
    <x v="1"/>
    <x v="1083"/>
    <x v="1"/>
    <x v="10"/>
    <x v="1073"/>
    <n v="6.68"/>
    <n v="1"/>
    <n v="0"/>
    <n v="3.2063999999999999"/>
  </r>
  <r>
    <x v="6580"/>
    <s v="CA-2016-169887"/>
    <d v="2016-10-22T00:00:00"/>
    <n v="2016"/>
    <s v="Oktober"/>
    <n v="22"/>
    <x v="3"/>
    <x v="652"/>
    <x v="652"/>
    <x v="0"/>
    <s v="United States"/>
    <s v="Seattle"/>
    <s v="Washington"/>
    <n v="98105"/>
    <x v="1"/>
    <x v="1622"/>
    <x v="1"/>
    <x v="6"/>
    <x v="1050"/>
    <n v="8.34"/>
    <n v="3"/>
    <n v="0"/>
    <n v="2.2517999999999998"/>
  </r>
  <r>
    <x v="6581"/>
    <s v="CA-2016-169887"/>
    <d v="2016-10-22T00:00:00"/>
    <n v="2016"/>
    <s v="Oktober"/>
    <n v="22"/>
    <x v="3"/>
    <x v="652"/>
    <x v="652"/>
    <x v="0"/>
    <s v="United States"/>
    <s v="Seattle"/>
    <s v="Washington"/>
    <n v="98105"/>
    <x v="1"/>
    <x v="1792"/>
    <x v="0"/>
    <x v="5"/>
    <x v="1782"/>
    <n v="101.94"/>
    <n v="3"/>
    <n v="0"/>
    <n v="30.581999999999987"/>
  </r>
  <r>
    <x v="6582"/>
    <s v="CA-2016-148516"/>
    <d v="2016-08-07T00:00:00"/>
    <n v="2016"/>
    <s v="Agustus"/>
    <n v="7"/>
    <x v="1"/>
    <x v="61"/>
    <x v="61"/>
    <x v="1"/>
    <s v="United States"/>
    <s v="Edmonds"/>
    <s v="Washington"/>
    <n v="98026"/>
    <x v="1"/>
    <x v="603"/>
    <x v="2"/>
    <x v="11"/>
    <x v="603"/>
    <n v="179.97"/>
    <n v="3"/>
    <n v="0"/>
    <n v="86.385600000000011"/>
  </r>
  <r>
    <x v="6583"/>
    <s v="CA-2017-104731"/>
    <d v="2017-07-21T00:00:00"/>
    <n v="2017"/>
    <s v="Juli"/>
    <n v="21"/>
    <x v="1"/>
    <x v="562"/>
    <x v="562"/>
    <x v="0"/>
    <s v="United States"/>
    <s v="Salem"/>
    <s v="Virginia"/>
    <n v="24153"/>
    <x v="0"/>
    <x v="1385"/>
    <x v="1"/>
    <x v="6"/>
    <x v="1371"/>
    <n v="101.94"/>
    <n v="6"/>
    <n v="0"/>
    <n v="29.562599999999986"/>
  </r>
  <r>
    <x v="6584"/>
    <s v="CA-2017-104731"/>
    <d v="2017-07-21T00:00:00"/>
    <n v="2017"/>
    <s v="Juli"/>
    <n v="21"/>
    <x v="1"/>
    <x v="562"/>
    <x v="562"/>
    <x v="0"/>
    <s v="United States"/>
    <s v="Salem"/>
    <s v="Virginia"/>
    <n v="24153"/>
    <x v="0"/>
    <x v="704"/>
    <x v="2"/>
    <x v="7"/>
    <x v="704"/>
    <n v="271.95999999999998"/>
    <n v="4"/>
    <n v="0"/>
    <n v="67.990000000000009"/>
  </r>
  <r>
    <x v="6585"/>
    <s v="CA-2017-104731"/>
    <d v="2017-07-21T00:00:00"/>
    <n v="2017"/>
    <s v="Juli"/>
    <n v="21"/>
    <x v="1"/>
    <x v="562"/>
    <x v="562"/>
    <x v="0"/>
    <s v="United States"/>
    <s v="Salem"/>
    <s v="Virginia"/>
    <n v="24153"/>
    <x v="0"/>
    <x v="247"/>
    <x v="0"/>
    <x v="5"/>
    <x v="248"/>
    <n v="8.8000000000000007"/>
    <n v="5"/>
    <n v="0"/>
    <n v="3.8720000000000003"/>
  </r>
  <r>
    <x v="6586"/>
    <s v="CA-2017-104731"/>
    <d v="2017-07-21T00:00:00"/>
    <n v="2017"/>
    <s v="Juli"/>
    <n v="21"/>
    <x v="1"/>
    <x v="562"/>
    <x v="562"/>
    <x v="0"/>
    <s v="United States"/>
    <s v="Salem"/>
    <s v="Virginia"/>
    <n v="24153"/>
    <x v="0"/>
    <x v="950"/>
    <x v="1"/>
    <x v="6"/>
    <x v="943"/>
    <n v="19.68"/>
    <n v="6"/>
    <n v="0"/>
    <n v="5.7071999999999976"/>
  </r>
  <r>
    <x v="6587"/>
    <s v="CA-2017-104731"/>
    <d v="2017-07-21T00:00:00"/>
    <n v="2017"/>
    <s v="Juli"/>
    <n v="21"/>
    <x v="1"/>
    <x v="562"/>
    <x v="562"/>
    <x v="0"/>
    <s v="United States"/>
    <s v="Salem"/>
    <s v="Virginia"/>
    <n v="24153"/>
    <x v="0"/>
    <x v="713"/>
    <x v="0"/>
    <x v="0"/>
    <x v="712"/>
    <n v="302.94"/>
    <n v="3"/>
    <n v="0"/>
    <n v="69.67619999999998"/>
  </r>
  <r>
    <x v="6588"/>
    <s v="CA-2017-104731"/>
    <d v="2017-07-21T00:00:00"/>
    <n v="2017"/>
    <s v="Juli"/>
    <n v="21"/>
    <x v="1"/>
    <x v="562"/>
    <x v="562"/>
    <x v="0"/>
    <s v="United States"/>
    <s v="Salem"/>
    <s v="Virginia"/>
    <n v="24153"/>
    <x v="0"/>
    <x v="591"/>
    <x v="1"/>
    <x v="8"/>
    <x v="591"/>
    <n v="14.940000000000001"/>
    <n v="3"/>
    <n v="0"/>
    <n v="7.1712000000000007"/>
  </r>
  <r>
    <x v="6589"/>
    <s v="CA-2017-104731"/>
    <d v="2017-07-21T00:00:00"/>
    <n v="2017"/>
    <s v="Juli"/>
    <n v="21"/>
    <x v="1"/>
    <x v="562"/>
    <x v="562"/>
    <x v="0"/>
    <s v="United States"/>
    <s v="Salem"/>
    <s v="Virginia"/>
    <n v="24153"/>
    <x v="0"/>
    <x v="413"/>
    <x v="1"/>
    <x v="14"/>
    <x v="413"/>
    <n v="231.72"/>
    <n v="2"/>
    <n v="0"/>
    <n v="11.585999999999984"/>
  </r>
  <r>
    <x v="6590"/>
    <s v="CA-2014-164749"/>
    <d v="2014-03-23T00:00:00"/>
    <n v="2014"/>
    <s v="Maret"/>
    <n v="23"/>
    <x v="2"/>
    <x v="696"/>
    <x v="696"/>
    <x v="0"/>
    <s v="United States"/>
    <s v="Delray Beach"/>
    <s v="Florida"/>
    <n v="33445"/>
    <x v="0"/>
    <x v="617"/>
    <x v="1"/>
    <x v="2"/>
    <x v="617"/>
    <n v="9.9120000000000008"/>
    <n v="3"/>
    <n v="0.2"/>
    <n v="3.2213999999999996"/>
  </r>
  <r>
    <x v="6591"/>
    <s v="CA-2015-103716"/>
    <d v="2015-04-30T00:00:00"/>
    <n v="2015"/>
    <s v="April"/>
    <n v="30"/>
    <x v="1"/>
    <x v="10"/>
    <x v="10"/>
    <x v="1"/>
    <s v="United States"/>
    <s v="San Francisco"/>
    <s v="California"/>
    <n v="94110"/>
    <x v="1"/>
    <x v="332"/>
    <x v="1"/>
    <x v="6"/>
    <x v="332"/>
    <n v="34.650000000000006"/>
    <n v="3"/>
    <n v="0"/>
    <n v="9.702"/>
  </r>
  <r>
    <x v="6592"/>
    <s v="CA-2015-103716"/>
    <d v="2015-04-30T00:00:00"/>
    <n v="2015"/>
    <s v="April"/>
    <n v="30"/>
    <x v="1"/>
    <x v="10"/>
    <x v="10"/>
    <x v="1"/>
    <s v="United States"/>
    <s v="San Francisco"/>
    <s v="California"/>
    <n v="94110"/>
    <x v="1"/>
    <x v="500"/>
    <x v="2"/>
    <x v="7"/>
    <x v="500"/>
    <n v="19.8"/>
    <n v="5"/>
    <n v="0.2"/>
    <n v="1.7324999999999999"/>
  </r>
  <r>
    <x v="6593"/>
    <s v="CA-2016-126795"/>
    <d v="2016-06-13T00:00:00"/>
    <n v="2016"/>
    <s v="Juni"/>
    <n v="13"/>
    <x v="0"/>
    <x v="218"/>
    <x v="218"/>
    <x v="0"/>
    <s v="United States"/>
    <s v="New York City"/>
    <s v="New York"/>
    <n v="10024"/>
    <x v="3"/>
    <x v="542"/>
    <x v="1"/>
    <x v="8"/>
    <x v="542"/>
    <n v="33.568000000000005"/>
    <n v="2"/>
    <n v="0.2"/>
    <n v="11.748799999999997"/>
  </r>
  <r>
    <x v="6594"/>
    <s v="CA-2015-146290"/>
    <d v="2015-05-04T00:00:00"/>
    <n v="2015"/>
    <s v="Mei"/>
    <n v="4"/>
    <x v="1"/>
    <x v="458"/>
    <x v="458"/>
    <x v="1"/>
    <s v="United States"/>
    <s v="Indianapolis"/>
    <s v="Indiana"/>
    <n v="46203"/>
    <x v="2"/>
    <x v="646"/>
    <x v="1"/>
    <x v="6"/>
    <x v="646"/>
    <n v="125.92999999999999"/>
    <n v="7"/>
    <n v="0"/>
    <n v="35.260400000000004"/>
  </r>
  <r>
    <x v="6595"/>
    <s v="CA-2017-157112"/>
    <d v="2017-04-23T00:00:00"/>
    <n v="2017"/>
    <s v="April"/>
    <n v="23"/>
    <x v="2"/>
    <x v="55"/>
    <x v="55"/>
    <x v="1"/>
    <s v="United States"/>
    <s v="Columbus"/>
    <s v="Ohio"/>
    <n v="43229"/>
    <x v="3"/>
    <x v="460"/>
    <x v="1"/>
    <x v="8"/>
    <x v="461"/>
    <n v="11.760000000000002"/>
    <n v="5"/>
    <n v="0.7"/>
    <n v="-7.8399999999999963"/>
  </r>
  <r>
    <x v="6596"/>
    <s v="CA-2017-157112"/>
    <d v="2017-04-23T00:00:00"/>
    <n v="2017"/>
    <s v="April"/>
    <n v="23"/>
    <x v="2"/>
    <x v="55"/>
    <x v="55"/>
    <x v="1"/>
    <s v="United States"/>
    <s v="Columbus"/>
    <s v="Ohio"/>
    <n v="43229"/>
    <x v="3"/>
    <x v="128"/>
    <x v="1"/>
    <x v="10"/>
    <x v="129"/>
    <n v="5.3440000000000003"/>
    <n v="1"/>
    <n v="0.2"/>
    <n v="1.8703999999999998"/>
  </r>
  <r>
    <x v="6597"/>
    <s v="CA-2014-169257"/>
    <d v="2014-06-06T00:00:00"/>
    <n v="2014"/>
    <s v="Juni"/>
    <n v="6"/>
    <x v="1"/>
    <x v="647"/>
    <x v="647"/>
    <x v="0"/>
    <s v="United States"/>
    <s v="Jacksonville"/>
    <s v="Florida"/>
    <n v="32216"/>
    <x v="0"/>
    <x v="248"/>
    <x v="1"/>
    <x v="8"/>
    <x v="249"/>
    <n v="1.3650000000000002"/>
    <n v="1"/>
    <n v="0.7"/>
    <n v="-0.9099999999999997"/>
  </r>
  <r>
    <x v="6598"/>
    <s v="CA-2014-169257"/>
    <d v="2014-06-06T00:00:00"/>
    <n v="2014"/>
    <s v="Juni"/>
    <n v="6"/>
    <x v="1"/>
    <x v="647"/>
    <x v="647"/>
    <x v="0"/>
    <s v="United States"/>
    <s v="Jacksonville"/>
    <s v="Florida"/>
    <n v="32216"/>
    <x v="0"/>
    <x v="1413"/>
    <x v="1"/>
    <x v="10"/>
    <x v="1400"/>
    <n v="62.015999999999998"/>
    <n v="2"/>
    <n v="0.2"/>
    <n v="22.480800000000002"/>
  </r>
  <r>
    <x v="6599"/>
    <s v="CA-2014-154095"/>
    <d v="2014-12-02T00:00:00"/>
    <n v="2014"/>
    <s v="Desember"/>
    <n v="2"/>
    <x v="1"/>
    <x v="21"/>
    <x v="21"/>
    <x v="1"/>
    <s v="United States"/>
    <s v="Clinton"/>
    <s v="Maryland"/>
    <n v="20735"/>
    <x v="3"/>
    <x v="526"/>
    <x v="0"/>
    <x v="5"/>
    <x v="526"/>
    <n v="60.72"/>
    <n v="3"/>
    <n v="0"/>
    <n v="23.680799999999998"/>
  </r>
  <r>
    <x v="6600"/>
    <s v="CA-2014-154095"/>
    <d v="2014-12-02T00:00:00"/>
    <n v="2014"/>
    <s v="Desember"/>
    <n v="2"/>
    <x v="1"/>
    <x v="21"/>
    <x v="21"/>
    <x v="1"/>
    <s v="United States"/>
    <s v="Clinton"/>
    <s v="Maryland"/>
    <n v="20735"/>
    <x v="3"/>
    <x v="1438"/>
    <x v="1"/>
    <x v="10"/>
    <x v="1426"/>
    <n v="146.82"/>
    <n v="3"/>
    <n v="0"/>
    <n v="73.41"/>
  </r>
  <r>
    <x v="6601"/>
    <s v="CA-2014-154095"/>
    <d v="2014-12-02T00:00:00"/>
    <n v="2014"/>
    <s v="Desember"/>
    <n v="2"/>
    <x v="1"/>
    <x v="21"/>
    <x v="21"/>
    <x v="1"/>
    <s v="United States"/>
    <s v="Clinton"/>
    <s v="Maryland"/>
    <n v="20735"/>
    <x v="3"/>
    <x v="1144"/>
    <x v="0"/>
    <x v="1"/>
    <x v="1132"/>
    <n v="239.84"/>
    <n v="8"/>
    <n v="0"/>
    <n v="64.756799999999998"/>
  </r>
  <r>
    <x v="6602"/>
    <s v="CA-2014-154095"/>
    <d v="2014-12-02T00:00:00"/>
    <n v="2014"/>
    <s v="Desember"/>
    <n v="2"/>
    <x v="1"/>
    <x v="21"/>
    <x v="21"/>
    <x v="1"/>
    <s v="United States"/>
    <s v="Clinton"/>
    <s v="Maryland"/>
    <n v="20735"/>
    <x v="3"/>
    <x v="286"/>
    <x v="1"/>
    <x v="2"/>
    <x v="286"/>
    <n v="15.66"/>
    <n v="6"/>
    <n v="0"/>
    <n v="7.2035999999999998"/>
  </r>
  <r>
    <x v="6603"/>
    <s v="CA-2017-146346"/>
    <d v="2017-06-17T00:00:00"/>
    <n v="2017"/>
    <s v="Juni"/>
    <n v="17"/>
    <x v="2"/>
    <x v="362"/>
    <x v="362"/>
    <x v="0"/>
    <s v="United States"/>
    <s v="Commerce City"/>
    <s v="Colorado"/>
    <n v="80022"/>
    <x v="1"/>
    <x v="886"/>
    <x v="1"/>
    <x v="4"/>
    <x v="879"/>
    <n v="146.352"/>
    <n v="3"/>
    <n v="0.2"/>
    <n v="-32.929200000000002"/>
  </r>
  <r>
    <x v="6604"/>
    <s v="CA-2016-148852"/>
    <d v="2016-05-26T00:00:00"/>
    <n v="2016"/>
    <s v="Mei"/>
    <n v="26"/>
    <x v="1"/>
    <x v="647"/>
    <x v="647"/>
    <x v="0"/>
    <s v="United States"/>
    <s v="Santa Ana"/>
    <s v="California"/>
    <n v="92704"/>
    <x v="1"/>
    <x v="494"/>
    <x v="1"/>
    <x v="13"/>
    <x v="494"/>
    <n v="5.9399999999999995"/>
    <n v="3"/>
    <n v="0"/>
    <n v="0"/>
  </r>
  <r>
    <x v="6605"/>
    <s v="CA-2016-148852"/>
    <d v="2016-05-26T00:00:00"/>
    <n v="2016"/>
    <s v="Mei"/>
    <n v="26"/>
    <x v="1"/>
    <x v="647"/>
    <x v="647"/>
    <x v="0"/>
    <s v="United States"/>
    <s v="Santa Ana"/>
    <s v="California"/>
    <n v="92704"/>
    <x v="1"/>
    <x v="1004"/>
    <x v="1"/>
    <x v="10"/>
    <x v="996"/>
    <n v="45.36"/>
    <n v="7"/>
    <n v="0"/>
    <n v="21.772800000000004"/>
  </r>
  <r>
    <x v="6606"/>
    <s v="CA-2016-148852"/>
    <d v="2016-05-26T00:00:00"/>
    <n v="2016"/>
    <s v="Mei"/>
    <n v="26"/>
    <x v="1"/>
    <x v="647"/>
    <x v="647"/>
    <x v="0"/>
    <s v="United States"/>
    <s v="Santa Ana"/>
    <s v="California"/>
    <n v="92704"/>
    <x v="1"/>
    <x v="781"/>
    <x v="2"/>
    <x v="7"/>
    <x v="780"/>
    <n v="211.16800000000001"/>
    <n v="4"/>
    <n v="0.2"/>
    <n v="23.756399999999985"/>
  </r>
  <r>
    <x v="6607"/>
    <s v="CA-2016-148852"/>
    <d v="2016-05-26T00:00:00"/>
    <n v="2016"/>
    <s v="Mei"/>
    <n v="26"/>
    <x v="1"/>
    <x v="647"/>
    <x v="647"/>
    <x v="0"/>
    <s v="United States"/>
    <s v="Santa Ana"/>
    <s v="California"/>
    <n v="92704"/>
    <x v="1"/>
    <x v="211"/>
    <x v="0"/>
    <x v="1"/>
    <x v="212"/>
    <n v="484.70400000000006"/>
    <n v="6"/>
    <n v="0.2"/>
    <n v="-84.823200000000071"/>
  </r>
  <r>
    <x v="6608"/>
    <s v="CA-2016-148852"/>
    <d v="2016-05-26T00:00:00"/>
    <n v="2016"/>
    <s v="Mei"/>
    <n v="26"/>
    <x v="1"/>
    <x v="647"/>
    <x v="647"/>
    <x v="0"/>
    <s v="United States"/>
    <s v="Santa Ana"/>
    <s v="California"/>
    <n v="92704"/>
    <x v="1"/>
    <x v="1520"/>
    <x v="2"/>
    <x v="15"/>
    <x v="1507"/>
    <n v="371.97600000000006"/>
    <n v="3"/>
    <n v="0.2"/>
    <n v="116.24249999999996"/>
  </r>
  <r>
    <x v="6609"/>
    <s v="US-2015-118906"/>
    <d v="2015-03-10T00:00:00"/>
    <n v="2015"/>
    <s v="Maret"/>
    <n v="10"/>
    <x v="3"/>
    <x v="10"/>
    <x v="10"/>
    <x v="1"/>
    <s v="United States"/>
    <s v="Clinton"/>
    <s v="Maryland"/>
    <n v="20735"/>
    <x v="3"/>
    <x v="328"/>
    <x v="1"/>
    <x v="4"/>
    <x v="328"/>
    <n v="89.820000000000007"/>
    <n v="6"/>
    <n v="0"/>
    <n v="25.149600000000007"/>
  </r>
  <r>
    <x v="6610"/>
    <s v="CA-2016-168921"/>
    <d v="2016-10-20T00:00:00"/>
    <n v="2016"/>
    <s v="Oktober"/>
    <n v="20"/>
    <x v="2"/>
    <x v="122"/>
    <x v="122"/>
    <x v="1"/>
    <s v="United States"/>
    <s v="Los Angeles"/>
    <s v="California"/>
    <n v="90049"/>
    <x v="1"/>
    <x v="1232"/>
    <x v="1"/>
    <x v="8"/>
    <x v="1215"/>
    <n v="19.295999999999999"/>
    <n v="3"/>
    <n v="0.2"/>
    <n v="6.0299999999999994"/>
  </r>
  <r>
    <x v="6611"/>
    <s v="CA-2015-107678"/>
    <d v="2015-04-21T00:00:00"/>
    <n v="2015"/>
    <s v="April"/>
    <n v="21"/>
    <x v="1"/>
    <x v="765"/>
    <x v="765"/>
    <x v="0"/>
    <s v="United States"/>
    <s v="Louisville"/>
    <s v="Kentucky"/>
    <n v="40214"/>
    <x v="0"/>
    <x v="268"/>
    <x v="0"/>
    <x v="1"/>
    <x v="268"/>
    <n v="191.96"/>
    <n v="2"/>
    <n v="0"/>
    <n v="51.829200000000014"/>
  </r>
  <r>
    <x v="6612"/>
    <s v="CA-2015-107678"/>
    <d v="2015-04-21T00:00:00"/>
    <n v="2015"/>
    <s v="April"/>
    <n v="21"/>
    <x v="1"/>
    <x v="765"/>
    <x v="765"/>
    <x v="0"/>
    <s v="United States"/>
    <s v="Louisville"/>
    <s v="Kentucky"/>
    <n v="40214"/>
    <x v="0"/>
    <x v="20"/>
    <x v="1"/>
    <x v="8"/>
    <x v="20"/>
    <n v="21.299999999999997"/>
    <n v="3"/>
    <n v="0"/>
    <n v="9.7979999999999983"/>
  </r>
  <r>
    <x v="6613"/>
    <s v="CA-2015-107678"/>
    <d v="2015-04-21T00:00:00"/>
    <n v="2015"/>
    <s v="April"/>
    <n v="21"/>
    <x v="1"/>
    <x v="765"/>
    <x v="765"/>
    <x v="0"/>
    <s v="United States"/>
    <s v="Louisville"/>
    <s v="Kentucky"/>
    <n v="40214"/>
    <x v="0"/>
    <x v="539"/>
    <x v="2"/>
    <x v="7"/>
    <x v="539"/>
    <n v="469.95"/>
    <n v="5"/>
    <n v="0"/>
    <n v="131.58600000000001"/>
  </r>
  <r>
    <x v="6614"/>
    <s v="CA-2015-107678"/>
    <d v="2015-04-21T00:00:00"/>
    <n v="2015"/>
    <s v="April"/>
    <n v="21"/>
    <x v="1"/>
    <x v="765"/>
    <x v="765"/>
    <x v="0"/>
    <s v="United States"/>
    <s v="Louisville"/>
    <s v="Kentucky"/>
    <n v="40214"/>
    <x v="0"/>
    <x v="583"/>
    <x v="0"/>
    <x v="5"/>
    <x v="583"/>
    <n v="209.88"/>
    <n v="3"/>
    <n v="0"/>
    <n v="35.679599999999979"/>
  </r>
  <r>
    <x v="6615"/>
    <s v="CA-2016-123512"/>
    <d v="2016-06-17T00:00:00"/>
    <n v="2016"/>
    <s v="Juni"/>
    <n v="17"/>
    <x v="2"/>
    <x v="160"/>
    <x v="160"/>
    <x v="0"/>
    <s v="United States"/>
    <s v="Los Angeles"/>
    <s v="California"/>
    <n v="90045"/>
    <x v="1"/>
    <x v="1601"/>
    <x v="0"/>
    <x v="0"/>
    <x v="1593"/>
    <n v="239.66599999999997"/>
    <n v="2"/>
    <n v="0.15"/>
    <n v="14.097999999999999"/>
  </r>
  <r>
    <x v="6616"/>
    <s v="CA-2016-123512"/>
    <d v="2016-06-17T00:00:00"/>
    <n v="2016"/>
    <s v="Juni"/>
    <n v="17"/>
    <x v="2"/>
    <x v="160"/>
    <x v="160"/>
    <x v="0"/>
    <s v="United States"/>
    <s v="Los Angeles"/>
    <s v="California"/>
    <n v="90045"/>
    <x v="1"/>
    <x v="1345"/>
    <x v="1"/>
    <x v="2"/>
    <x v="1330"/>
    <n v="22.5"/>
    <n v="6"/>
    <n v="0"/>
    <n v="10.799999999999999"/>
  </r>
  <r>
    <x v="6617"/>
    <s v="CA-2016-123512"/>
    <d v="2016-06-17T00:00:00"/>
    <n v="2016"/>
    <s v="Juni"/>
    <n v="17"/>
    <x v="2"/>
    <x v="160"/>
    <x v="160"/>
    <x v="0"/>
    <s v="United States"/>
    <s v="Los Angeles"/>
    <s v="California"/>
    <n v="90045"/>
    <x v="1"/>
    <x v="1766"/>
    <x v="1"/>
    <x v="10"/>
    <x v="1755"/>
    <n v="219.84"/>
    <n v="4"/>
    <n v="0"/>
    <n v="107.7216"/>
  </r>
  <r>
    <x v="6618"/>
    <s v="US-2017-167402"/>
    <d v="2017-01-13T00:00:00"/>
    <n v="2017"/>
    <s v="Januari"/>
    <n v="13"/>
    <x v="0"/>
    <x v="434"/>
    <x v="434"/>
    <x v="1"/>
    <s v="United States"/>
    <s v="Springfield"/>
    <s v="Missouri"/>
    <n v="65807"/>
    <x v="2"/>
    <x v="1347"/>
    <x v="1"/>
    <x v="10"/>
    <x v="1332"/>
    <n v="32.400000000000006"/>
    <n v="5"/>
    <n v="0"/>
    <n v="15.552000000000001"/>
  </r>
  <r>
    <x v="6619"/>
    <s v="US-2017-167402"/>
    <d v="2017-01-13T00:00:00"/>
    <n v="2017"/>
    <s v="Januari"/>
    <n v="13"/>
    <x v="0"/>
    <x v="434"/>
    <x v="434"/>
    <x v="1"/>
    <s v="United States"/>
    <s v="Springfield"/>
    <s v="Missouri"/>
    <n v="65807"/>
    <x v="2"/>
    <x v="1753"/>
    <x v="1"/>
    <x v="6"/>
    <x v="1743"/>
    <n v="209.94"/>
    <n v="6"/>
    <n v="0"/>
    <n v="54.584400000000002"/>
  </r>
  <r>
    <x v="6620"/>
    <s v="US-2017-167402"/>
    <d v="2017-01-13T00:00:00"/>
    <n v="2017"/>
    <s v="Januari"/>
    <n v="13"/>
    <x v="0"/>
    <x v="434"/>
    <x v="434"/>
    <x v="1"/>
    <s v="United States"/>
    <s v="Springfield"/>
    <s v="Missouri"/>
    <n v="65807"/>
    <x v="2"/>
    <x v="465"/>
    <x v="1"/>
    <x v="14"/>
    <x v="466"/>
    <n v="4164.0499999999993"/>
    <n v="5"/>
    <n v="0"/>
    <n v="83.281000000000063"/>
  </r>
  <r>
    <x v="6621"/>
    <s v="US-2017-167402"/>
    <d v="2017-01-13T00:00:00"/>
    <n v="2017"/>
    <s v="Januari"/>
    <n v="13"/>
    <x v="0"/>
    <x v="434"/>
    <x v="434"/>
    <x v="1"/>
    <s v="United States"/>
    <s v="Springfield"/>
    <s v="Missouri"/>
    <n v="65807"/>
    <x v="2"/>
    <x v="1544"/>
    <x v="0"/>
    <x v="0"/>
    <x v="1532"/>
    <n v="212.94"/>
    <n v="3"/>
    <n v="0"/>
    <n v="53.235000000000014"/>
  </r>
  <r>
    <x v="6622"/>
    <s v="CA-2014-130449"/>
    <d v="2014-09-06T00:00:00"/>
    <n v="2014"/>
    <s v="September"/>
    <n v="6"/>
    <x v="2"/>
    <x v="778"/>
    <x v="778"/>
    <x v="1"/>
    <s v="United States"/>
    <s v="San Francisco"/>
    <s v="California"/>
    <n v="94109"/>
    <x v="1"/>
    <x v="5"/>
    <x v="0"/>
    <x v="5"/>
    <x v="5"/>
    <n v="41.88"/>
    <n v="6"/>
    <n v="0"/>
    <n v="12.145199999999997"/>
  </r>
  <r>
    <x v="6623"/>
    <s v="CA-2014-130449"/>
    <d v="2014-09-06T00:00:00"/>
    <n v="2014"/>
    <s v="September"/>
    <n v="6"/>
    <x v="2"/>
    <x v="778"/>
    <x v="778"/>
    <x v="1"/>
    <s v="United States"/>
    <s v="San Francisco"/>
    <s v="California"/>
    <n v="94109"/>
    <x v="1"/>
    <x v="573"/>
    <x v="1"/>
    <x v="2"/>
    <x v="573"/>
    <n v="58.48"/>
    <n v="8"/>
    <n v="0"/>
    <n v="27.485599999999998"/>
  </r>
  <r>
    <x v="6624"/>
    <s v="CA-2015-141250"/>
    <d v="2015-01-19T00:00:00"/>
    <n v="2015"/>
    <s v="Januari"/>
    <n v="19"/>
    <x v="1"/>
    <x v="400"/>
    <x v="400"/>
    <x v="0"/>
    <s v="United States"/>
    <s v="Texas City"/>
    <s v="Texas"/>
    <n v="77590"/>
    <x v="2"/>
    <x v="1213"/>
    <x v="0"/>
    <x v="3"/>
    <x v="1198"/>
    <n v="102.438"/>
    <n v="1"/>
    <n v="0.3"/>
    <n v="-13.170600000000007"/>
  </r>
  <r>
    <x v="6625"/>
    <s v="CA-2015-141250"/>
    <d v="2015-01-19T00:00:00"/>
    <n v="2015"/>
    <s v="Januari"/>
    <n v="19"/>
    <x v="1"/>
    <x v="400"/>
    <x v="400"/>
    <x v="0"/>
    <s v="United States"/>
    <s v="Texas City"/>
    <s v="Texas"/>
    <n v="77590"/>
    <x v="2"/>
    <x v="1459"/>
    <x v="0"/>
    <x v="1"/>
    <x v="1445"/>
    <n v="199.304"/>
    <n v="4"/>
    <n v="0.3"/>
    <n v="-8.5416000000000025"/>
  </r>
  <r>
    <x v="6626"/>
    <s v="CA-2014-145541"/>
    <d v="2014-12-14T00:00:00"/>
    <n v="2014"/>
    <s v="Desember"/>
    <n v="14"/>
    <x v="1"/>
    <x v="483"/>
    <x v="483"/>
    <x v="0"/>
    <s v="United States"/>
    <s v="New York City"/>
    <s v="New York"/>
    <n v="10024"/>
    <x v="3"/>
    <x v="1629"/>
    <x v="2"/>
    <x v="15"/>
    <x v="1619"/>
    <n v="6999.96"/>
    <n v="4"/>
    <n v="0"/>
    <n v="2239.9871999999996"/>
  </r>
  <r>
    <x v="6627"/>
    <s v="CA-2014-138513"/>
    <d v="2014-05-23T00:00:00"/>
    <n v="2014"/>
    <s v="Mei"/>
    <n v="23"/>
    <x v="1"/>
    <x v="552"/>
    <x v="552"/>
    <x v="0"/>
    <s v="United States"/>
    <s v="Bellevue"/>
    <s v="Washington"/>
    <n v="98006"/>
    <x v="1"/>
    <x v="89"/>
    <x v="1"/>
    <x v="10"/>
    <x v="89"/>
    <n v="12.96"/>
    <n v="2"/>
    <n v="0"/>
    <n v="6.2208000000000006"/>
  </r>
  <r>
    <x v="6628"/>
    <s v="CA-2015-135489"/>
    <d v="2015-09-19T00:00:00"/>
    <n v="2015"/>
    <s v="September"/>
    <n v="19"/>
    <x v="0"/>
    <x v="543"/>
    <x v="543"/>
    <x v="0"/>
    <s v="United States"/>
    <s v="New York City"/>
    <s v="New York"/>
    <n v="10024"/>
    <x v="3"/>
    <x v="222"/>
    <x v="2"/>
    <x v="7"/>
    <x v="223"/>
    <n v="279.85999999999996"/>
    <n v="14"/>
    <n v="0"/>
    <n v="134.33279999999996"/>
  </r>
  <r>
    <x v="6629"/>
    <s v="CA-2015-125696"/>
    <d v="2015-10-02T00:00:00"/>
    <n v="2015"/>
    <s v="Oktober"/>
    <n v="2"/>
    <x v="1"/>
    <x v="472"/>
    <x v="472"/>
    <x v="2"/>
    <s v="United States"/>
    <s v="Wilson"/>
    <s v="North Carolina"/>
    <n v="27893"/>
    <x v="0"/>
    <x v="1181"/>
    <x v="1"/>
    <x v="8"/>
    <x v="1167"/>
    <n v="7.3800000000000008"/>
    <n v="5"/>
    <n v="0.7"/>
    <n v="-5.4120000000000008"/>
  </r>
  <r>
    <x v="6630"/>
    <s v="CA-2016-105081"/>
    <d v="2016-12-25T00:00:00"/>
    <n v="2016"/>
    <s v="Desember"/>
    <n v="25"/>
    <x v="1"/>
    <x v="555"/>
    <x v="555"/>
    <x v="0"/>
    <s v="United States"/>
    <s v="Seattle"/>
    <s v="Washington"/>
    <n v="98115"/>
    <x v="1"/>
    <x v="1003"/>
    <x v="0"/>
    <x v="1"/>
    <x v="995"/>
    <n v="698.35200000000009"/>
    <n v="3"/>
    <n v="0.2"/>
    <n v="52.376399999999961"/>
  </r>
  <r>
    <x v="6631"/>
    <s v="CA-2016-105081"/>
    <d v="2016-12-25T00:00:00"/>
    <n v="2016"/>
    <s v="Desember"/>
    <n v="25"/>
    <x v="1"/>
    <x v="555"/>
    <x v="555"/>
    <x v="0"/>
    <s v="United States"/>
    <s v="Seattle"/>
    <s v="Washington"/>
    <n v="98115"/>
    <x v="1"/>
    <x v="1110"/>
    <x v="0"/>
    <x v="3"/>
    <x v="1099"/>
    <n v="1747.25"/>
    <n v="5"/>
    <n v="0"/>
    <n v="629.01"/>
  </r>
  <r>
    <x v="6632"/>
    <s v="US-2016-146857"/>
    <d v="2016-05-06T00:00:00"/>
    <n v="2016"/>
    <s v="Mei"/>
    <n v="6"/>
    <x v="0"/>
    <x v="534"/>
    <x v="534"/>
    <x v="2"/>
    <s v="United States"/>
    <s v="Springfield"/>
    <s v="Missouri"/>
    <n v="65807"/>
    <x v="2"/>
    <x v="1309"/>
    <x v="1"/>
    <x v="9"/>
    <x v="1294"/>
    <n v="54.48"/>
    <n v="1"/>
    <n v="0"/>
    <n v="15.254400000000004"/>
  </r>
  <r>
    <x v="6633"/>
    <s v="CA-2016-166275"/>
    <d v="2016-10-24T00:00:00"/>
    <n v="2016"/>
    <s v="Oktober"/>
    <n v="24"/>
    <x v="3"/>
    <x v="196"/>
    <x v="196"/>
    <x v="0"/>
    <s v="United States"/>
    <s v="San Francisco"/>
    <s v="California"/>
    <n v="94109"/>
    <x v="1"/>
    <x v="651"/>
    <x v="2"/>
    <x v="11"/>
    <x v="651"/>
    <n v="199.99"/>
    <n v="1"/>
    <n v="0"/>
    <n v="85.995700000000014"/>
  </r>
  <r>
    <x v="6634"/>
    <s v="CA-2017-144498"/>
    <d v="2017-05-06T00:00:00"/>
    <n v="2017"/>
    <s v="Mei"/>
    <n v="6"/>
    <x v="3"/>
    <x v="469"/>
    <x v="469"/>
    <x v="0"/>
    <s v="United States"/>
    <s v="Charlotte"/>
    <s v="North Carolina"/>
    <n v="28205"/>
    <x v="0"/>
    <x v="350"/>
    <x v="1"/>
    <x v="8"/>
    <x v="350"/>
    <n v="68.541000000000011"/>
    <n v="11"/>
    <n v="0.7"/>
    <n v="-52.548099999999991"/>
  </r>
  <r>
    <x v="6635"/>
    <s v="CA-2017-144498"/>
    <d v="2017-05-06T00:00:00"/>
    <n v="2017"/>
    <s v="Mei"/>
    <n v="6"/>
    <x v="3"/>
    <x v="469"/>
    <x v="469"/>
    <x v="0"/>
    <s v="United States"/>
    <s v="Charlotte"/>
    <s v="North Carolina"/>
    <n v="28205"/>
    <x v="0"/>
    <x v="34"/>
    <x v="2"/>
    <x v="7"/>
    <x v="34"/>
    <n v="627.16800000000012"/>
    <n v="4"/>
    <n v="0.2"/>
    <n v="70.55639999999994"/>
  </r>
  <r>
    <x v="6636"/>
    <s v="CA-2017-144498"/>
    <d v="2017-05-06T00:00:00"/>
    <n v="2017"/>
    <s v="Mei"/>
    <n v="6"/>
    <x v="3"/>
    <x v="469"/>
    <x v="469"/>
    <x v="0"/>
    <s v="United States"/>
    <s v="Charlotte"/>
    <s v="North Carolina"/>
    <n v="28205"/>
    <x v="0"/>
    <x v="580"/>
    <x v="1"/>
    <x v="2"/>
    <x v="580"/>
    <n v="122.12000000000002"/>
    <n v="5"/>
    <n v="0.2"/>
    <n v="39.689000000000007"/>
  </r>
  <r>
    <x v="6637"/>
    <s v="CA-2017-103352"/>
    <d v="2017-11-27T00:00:00"/>
    <n v="2017"/>
    <s v="November"/>
    <n v="27"/>
    <x v="0"/>
    <x v="261"/>
    <x v="261"/>
    <x v="0"/>
    <s v="United States"/>
    <s v="New York City"/>
    <s v="New York"/>
    <n v="10011"/>
    <x v="3"/>
    <x v="372"/>
    <x v="1"/>
    <x v="6"/>
    <x v="373"/>
    <n v="6.99"/>
    <n v="3"/>
    <n v="0"/>
    <n v="2.027099999999999"/>
  </r>
  <r>
    <x v="6638"/>
    <s v="CA-2017-103352"/>
    <d v="2017-11-27T00:00:00"/>
    <n v="2017"/>
    <s v="November"/>
    <n v="27"/>
    <x v="0"/>
    <x v="261"/>
    <x v="261"/>
    <x v="0"/>
    <s v="United States"/>
    <s v="New York City"/>
    <s v="New York"/>
    <n v="10011"/>
    <x v="3"/>
    <x v="1403"/>
    <x v="1"/>
    <x v="8"/>
    <x v="1390"/>
    <n v="107.42400000000001"/>
    <n v="6"/>
    <n v="0.2"/>
    <n v="36.255599999999994"/>
  </r>
  <r>
    <x v="6639"/>
    <s v="CA-2014-108609"/>
    <d v="2014-10-31T00:00:00"/>
    <n v="2014"/>
    <s v="Oktober"/>
    <n v="31"/>
    <x v="0"/>
    <x v="321"/>
    <x v="321"/>
    <x v="1"/>
    <s v="United States"/>
    <s v="Lorain"/>
    <s v="Ohio"/>
    <n v="44052"/>
    <x v="3"/>
    <x v="1234"/>
    <x v="0"/>
    <x v="3"/>
    <x v="1217"/>
    <n v="1421.664"/>
    <n v="8"/>
    <n v="0.4"/>
    <n v="-734.52639999999997"/>
  </r>
  <r>
    <x v="6640"/>
    <s v="CA-2017-128328"/>
    <d v="2017-08-05T00:00:00"/>
    <n v="2017"/>
    <s v="Agustus"/>
    <n v="5"/>
    <x v="1"/>
    <x v="22"/>
    <x v="22"/>
    <x v="0"/>
    <s v="United States"/>
    <s v="Indianapolis"/>
    <s v="Indiana"/>
    <n v="46203"/>
    <x v="2"/>
    <x v="542"/>
    <x v="1"/>
    <x v="8"/>
    <x v="542"/>
    <n v="125.88"/>
    <n v="6"/>
    <n v="0"/>
    <n v="60.422399999999996"/>
  </r>
  <r>
    <x v="6641"/>
    <s v="CA-2017-128328"/>
    <d v="2017-08-05T00:00:00"/>
    <n v="2017"/>
    <s v="Agustus"/>
    <n v="5"/>
    <x v="1"/>
    <x v="22"/>
    <x v="22"/>
    <x v="0"/>
    <s v="United States"/>
    <s v="Indianapolis"/>
    <s v="Indiana"/>
    <n v="46203"/>
    <x v="2"/>
    <x v="685"/>
    <x v="2"/>
    <x v="11"/>
    <x v="685"/>
    <n v="79.78"/>
    <n v="2"/>
    <n v="0"/>
    <n v="29.518599999999999"/>
  </r>
  <r>
    <x v="6642"/>
    <s v="CA-2017-128328"/>
    <d v="2017-08-05T00:00:00"/>
    <n v="2017"/>
    <s v="Agustus"/>
    <n v="5"/>
    <x v="1"/>
    <x v="22"/>
    <x v="22"/>
    <x v="0"/>
    <s v="United States"/>
    <s v="Indianapolis"/>
    <s v="Indiana"/>
    <n v="46203"/>
    <x v="2"/>
    <x v="1760"/>
    <x v="1"/>
    <x v="2"/>
    <x v="1749"/>
    <n v="133.20000000000002"/>
    <n v="9"/>
    <n v="0"/>
    <n v="66.600000000000009"/>
  </r>
  <r>
    <x v="6643"/>
    <s v="US-2015-156496"/>
    <d v="2015-08-10T00:00:00"/>
    <n v="2015"/>
    <s v="Agustus"/>
    <n v="10"/>
    <x v="1"/>
    <x v="576"/>
    <x v="576"/>
    <x v="0"/>
    <s v="United States"/>
    <s v="Redmond"/>
    <s v="Oregon"/>
    <n v="97756"/>
    <x v="1"/>
    <x v="819"/>
    <x v="2"/>
    <x v="7"/>
    <x v="815"/>
    <n v="438.36800000000005"/>
    <n v="4"/>
    <n v="0.2"/>
    <n v="38.357200000000006"/>
  </r>
  <r>
    <x v="6644"/>
    <s v="US-2015-156496"/>
    <d v="2015-08-10T00:00:00"/>
    <n v="2015"/>
    <s v="Agustus"/>
    <n v="10"/>
    <x v="1"/>
    <x v="576"/>
    <x v="576"/>
    <x v="0"/>
    <s v="United States"/>
    <s v="Redmond"/>
    <s v="Oregon"/>
    <n v="97756"/>
    <x v="1"/>
    <x v="771"/>
    <x v="2"/>
    <x v="7"/>
    <x v="770"/>
    <n v="139.94400000000002"/>
    <n v="7"/>
    <n v="0.2"/>
    <n v="-31.487400000000001"/>
  </r>
  <r>
    <x v="6645"/>
    <s v="US-2015-156496"/>
    <d v="2015-08-10T00:00:00"/>
    <n v="2015"/>
    <s v="Agustus"/>
    <n v="10"/>
    <x v="1"/>
    <x v="576"/>
    <x v="576"/>
    <x v="0"/>
    <s v="United States"/>
    <s v="Redmond"/>
    <s v="Oregon"/>
    <n v="97756"/>
    <x v="1"/>
    <x v="586"/>
    <x v="1"/>
    <x v="9"/>
    <x v="586"/>
    <n v="133.47200000000001"/>
    <n v="4"/>
    <n v="0.2"/>
    <n v="15.015599999999985"/>
  </r>
  <r>
    <x v="6646"/>
    <s v="US-2016-127334"/>
    <d v="2016-12-15T00:00:00"/>
    <n v="2016"/>
    <s v="Desember"/>
    <n v="15"/>
    <x v="1"/>
    <x v="486"/>
    <x v="486"/>
    <x v="2"/>
    <s v="United States"/>
    <s v="Springfield"/>
    <s v="Oregon"/>
    <n v="97477"/>
    <x v="1"/>
    <x v="215"/>
    <x v="0"/>
    <x v="3"/>
    <x v="216"/>
    <n v="564.19499999999994"/>
    <n v="3"/>
    <n v="0.5"/>
    <n v="-304.66529999999989"/>
  </r>
  <r>
    <x v="6647"/>
    <s v="US-2016-127334"/>
    <d v="2016-12-15T00:00:00"/>
    <n v="2016"/>
    <s v="Desember"/>
    <n v="15"/>
    <x v="1"/>
    <x v="486"/>
    <x v="486"/>
    <x v="2"/>
    <s v="United States"/>
    <s v="Springfield"/>
    <s v="Oregon"/>
    <n v="97477"/>
    <x v="1"/>
    <x v="1309"/>
    <x v="1"/>
    <x v="9"/>
    <x v="1294"/>
    <n v="87.168000000000006"/>
    <n v="2"/>
    <n v="0.2"/>
    <n v="8.7168000000000063"/>
  </r>
  <r>
    <x v="6648"/>
    <s v="US-2017-124779"/>
    <d v="2017-09-08T00:00:00"/>
    <n v="2017"/>
    <s v="September"/>
    <n v="8"/>
    <x v="2"/>
    <x v="292"/>
    <x v="292"/>
    <x v="1"/>
    <s v="United States"/>
    <s v="Arlington"/>
    <s v="Texas"/>
    <n v="76017"/>
    <x v="2"/>
    <x v="471"/>
    <x v="1"/>
    <x v="8"/>
    <x v="472"/>
    <n v="42.615999999999993"/>
    <n v="7"/>
    <n v="0.8"/>
    <n v="-68.185600000000022"/>
  </r>
  <r>
    <x v="6649"/>
    <s v="US-2017-124779"/>
    <d v="2017-09-08T00:00:00"/>
    <n v="2017"/>
    <s v="September"/>
    <n v="8"/>
    <x v="2"/>
    <x v="292"/>
    <x v="292"/>
    <x v="1"/>
    <s v="United States"/>
    <s v="Arlington"/>
    <s v="Texas"/>
    <n v="76017"/>
    <x v="2"/>
    <x v="1687"/>
    <x v="2"/>
    <x v="16"/>
    <x v="1675"/>
    <n v="319.98400000000004"/>
    <n v="2"/>
    <n v="0.2"/>
    <n v="107.99459999999999"/>
  </r>
  <r>
    <x v="6650"/>
    <s v="US-2017-124779"/>
    <d v="2017-09-08T00:00:00"/>
    <n v="2017"/>
    <s v="September"/>
    <n v="8"/>
    <x v="2"/>
    <x v="292"/>
    <x v="292"/>
    <x v="1"/>
    <s v="United States"/>
    <s v="Arlington"/>
    <s v="Texas"/>
    <n v="76017"/>
    <x v="2"/>
    <x v="271"/>
    <x v="1"/>
    <x v="13"/>
    <x v="271"/>
    <n v="45.92"/>
    <n v="5"/>
    <n v="0.2"/>
    <n v="15.498000000000001"/>
  </r>
  <r>
    <x v="6651"/>
    <s v="US-2017-124779"/>
    <d v="2017-09-08T00:00:00"/>
    <n v="2017"/>
    <s v="September"/>
    <n v="8"/>
    <x v="2"/>
    <x v="292"/>
    <x v="292"/>
    <x v="1"/>
    <s v="United States"/>
    <s v="Arlington"/>
    <s v="Texas"/>
    <n v="76017"/>
    <x v="2"/>
    <x v="750"/>
    <x v="0"/>
    <x v="5"/>
    <x v="748"/>
    <n v="21.184000000000001"/>
    <n v="2"/>
    <n v="0.6"/>
    <n v="-11.651199999999999"/>
  </r>
  <r>
    <x v="6652"/>
    <s v="US-2017-124779"/>
    <d v="2017-09-08T00:00:00"/>
    <n v="2017"/>
    <s v="September"/>
    <n v="8"/>
    <x v="2"/>
    <x v="292"/>
    <x v="292"/>
    <x v="1"/>
    <s v="United States"/>
    <s v="Arlington"/>
    <s v="Texas"/>
    <n v="76017"/>
    <x v="2"/>
    <x v="180"/>
    <x v="1"/>
    <x v="10"/>
    <x v="181"/>
    <n v="20.736000000000004"/>
    <n v="4"/>
    <n v="0.2"/>
    <n v="7.2576000000000001"/>
  </r>
  <r>
    <x v="6653"/>
    <s v="US-2017-124779"/>
    <d v="2017-09-08T00:00:00"/>
    <n v="2017"/>
    <s v="September"/>
    <n v="8"/>
    <x v="2"/>
    <x v="292"/>
    <x v="292"/>
    <x v="1"/>
    <s v="United States"/>
    <s v="Arlington"/>
    <s v="Texas"/>
    <n v="76017"/>
    <x v="2"/>
    <x v="1534"/>
    <x v="0"/>
    <x v="1"/>
    <x v="1522"/>
    <n v="213.42999999999995"/>
    <n v="5"/>
    <n v="0.3"/>
    <n v="-39.636999999999993"/>
  </r>
  <r>
    <x v="6654"/>
    <s v="CA-2017-135937"/>
    <d v="2017-02-20T00:00:00"/>
    <n v="2017"/>
    <s v="Februari"/>
    <n v="20"/>
    <x v="1"/>
    <x v="454"/>
    <x v="454"/>
    <x v="2"/>
    <s v="United States"/>
    <s v="Gilbert"/>
    <s v="Arizona"/>
    <n v="85234"/>
    <x v="1"/>
    <x v="872"/>
    <x v="2"/>
    <x v="7"/>
    <x v="866"/>
    <n v="333.57600000000002"/>
    <n v="3"/>
    <n v="0.2"/>
    <n v="25.018199999999993"/>
  </r>
  <r>
    <x v="6655"/>
    <s v="CA-2017-135937"/>
    <d v="2017-02-20T00:00:00"/>
    <n v="2017"/>
    <s v="Februari"/>
    <n v="20"/>
    <x v="1"/>
    <x v="454"/>
    <x v="454"/>
    <x v="2"/>
    <s v="United States"/>
    <s v="Gilbert"/>
    <s v="Arizona"/>
    <n v="85234"/>
    <x v="1"/>
    <x v="1227"/>
    <x v="2"/>
    <x v="11"/>
    <x v="1211"/>
    <n v="31.992000000000004"/>
    <n v="1"/>
    <n v="0.2"/>
    <n v="4.7987999999999964"/>
  </r>
  <r>
    <x v="6656"/>
    <s v="CA-2017-135937"/>
    <d v="2017-02-20T00:00:00"/>
    <n v="2017"/>
    <s v="Februari"/>
    <n v="20"/>
    <x v="1"/>
    <x v="454"/>
    <x v="454"/>
    <x v="2"/>
    <s v="United States"/>
    <s v="Gilbert"/>
    <s v="Arizona"/>
    <n v="85234"/>
    <x v="1"/>
    <x v="911"/>
    <x v="1"/>
    <x v="4"/>
    <x v="903"/>
    <n v="51.168000000000006"/>
    <n v="2"/>
    <n v="0.2"/>
    <n v="-6.3960000000000008"/>
  </r>
  <r>
    <x v="6657"/>
    <s v="CA-2017-135937"/>
    <d v="2017-02-20T00:00:00"/>
    <n v="2017"/>
    <s v="Februari"/>
    <n v="20"/>
    <x v="1"/>
    <x v="454"/>
    <x v="454"/>
    <x v="2"/>
    <s v="United States"/>
    <s v="Gilbert"/>
    <s v="Arizona"/>
    <n v="85234"/>
    <x v="1"/>
    <x v="1510"/>
    <x v="1"/>
    <x v="12"/>
    <x v="1497"/>
    <n v="10.64"/>
    <n v="5"/>
    <n v="0.2"/>
    <n v="3.8570000000000002"/>
  </r>
  <r>
    <x v="6658"/>
    <s v="CA-2017-135937"/>
    <d v="2017-02-20T00:00:00"/>
    <n v="2017"/>
    <s v="Februari"/>
    <n v="20"/>
    <x v="1"/>
    <x v="454"/>
    <x v="454"/>
    <x v="2"/>
    <s v="United States"/>
    <s v="Gilbert"/>
    <s v="Arizona"/>
    <n v="85234"/>
    <x v="1"/>
    <x v="592"/>
    <x v="0"/>
    <x v="5"/>
    <x v="592"/>
    <n v="68.703999999999994"/>
    <n v="2"/>
    <n v="0.2"/>
    <n v="16.317200000000003"/>
  </r>
  <r>
    <x v="6659"/>
    <s v="CA-2017-135937"/>
    <d v="2017-02-20T00:00:00"/>
    <n v="2017"/>
    <s v="Februari"/>
    <n v="20"/>
    <x v="1"/>
    <x v="454"/>
    <x v="454"/>
    <x v="2"/>
    <s v="United States"/>
    <s v="Gilbert"/>
    <s v="Arizona"/>
    <n v="85234"/>
    <x v="1"/>
    <x v="977"/>
    <x v="0"/>
    <x v="3"/>
    <x v="832"/>
    <n v="386.91"/>
    <n v="9"/>
    <n v="0.5"/>
    <n v="-185.71679999999998"/>
  </r>
  <r>
    <x v="6660"/>
    <s v="CA-2015-129322"/>
    <d v="2015-08-08T00:00:00"/>
    <n v="2015"/>
    <s v="Agustus"/>
    <n v="8"/>
    <x v="0"/>
    <x v="591"/>
    <x v="591"/>
    <x v="0"/>
    <s v="United States"/>
    <s v="Lawrence"/>
    <s v="Massachusetts"/>
    <n v="1841"/>
    <x v="3"/>
    <x v="1643"/>
    <x v="1"/>
    <x v="6"/>
    <x v="1633"/>
    <n v="39.659999999999997"/>
    <n v="2"/>
    <n v="0"/>
    <n v="11.897999999999996"/>
  </r>
  <r>
    <x v="6661"/>
    <s v="CA-2015-129322"/>
    <d v="2015-08-08T00:00:00"/>
    <n v="2015"/>
    <s v="Agustus"/>
    <n v="8"/>
    <x v="0"/>
    <x v="591"/>
    <x v="591"/>
    <x v="0"/>
    <s v="United States"/>
    <s v="Lawrence"/>
    <s v="Massachusetts"/>
    <n v="1841"/>
    <x v="3"/>
    <x v="1051"/>
    <x v="1"/>
    <x v="9"/>
    <x v="1040"/>
    <n v="113.92"/>
    <n v="2"/>
    <n v="0"/>
    <n v="33.036799999999985"/>
  </r>
  <r>
    <x v="6662"/>
    <s v="CA-2015-129322"/>
    <d v="2015-08-08T00:00:00"/>
    <n v="2015"/>
    <s v="Agustus"/>
    <n v="8"/>
    <x v="0"/>
    <x v="591"/>
    <x v="591"/>
    <x v="0"/>
    <s v="United States"/>
    <s v="Lawrence"/>
    <s v="Massachusetts"/>
    <n v="1841"/>
    <x v="3"/>
    <x v="1242"/>
    <x v="1"/>
    <x v="8"/>
    <x v="1225"/>
    <n v="447.85999999999996"/>
    <n v="7"/>
    <n v="0"/>
    <n v="210.49419999999998"/>
  </r>
  <r>
    <x v="6663"/>
    <s v="CA-2017-162173"/>
    <d v="2017-10-26T00:00:00"/>
    <n v="2017"/>
    <s v="Oktober"/>
    <n v="26"/>
    <x v="1"/>
    <x v="220"/>
    <x v="220"/>
    <x v="0"/>
    <s v="United States"/>
    <s v="Virginia Beach"/>
    <s v="Virginia"/>
    <n v="23464"/>
    <x v="0"/>
    <x v="719"/>
    <x v="0"/>
    <x v="3"/>
    <x v="718"/>
    <n v="356.85"/>
    <n v="5"/>
    <n v="0"/>
    <n v="60.664499999999961"/>
  </r>
  <r>
    <x v="6664"/>
    <s v="CA-2017-162173"/>
    <d v="2017-10-26T00:00:00"/>
    <n v="2017"/>
    <s v="Oktober"/>
    <n v="26"/>
    <x v="1"/>
    <x v="220"/>
    <x v="220"/>
    <x v="0"/>
    <s v="United States"/>
    <s v="Virginia Beach"/>
    <s v="Virginia"/>
    <n v="23464"/>
    <x v="0"/>
    <x v="842"/>
    <x v="1"/>
    <x v="12"/>
    <x v="836"/>
    <n v="251.57999999999998"/>
    <n v="7"/>
    <n v="0"/>
    <n v="113.21099999999998"/>
  </r>
  <r>
    <x v="6665"/>
    <s v="CA-2016-115483"/>
    <d v="2016-07-14T00:00:00"/>
    <n v="2016"/>
    <s v="Juli"/>
    <n v="14"/>
    <x v="0"/>
    <x v="365"/>
    <x v="365"/>
    <x v="0"/>
    <s v="United States"/>
    <s v="Irving"/>
    <s v="Texas"/>
    <n v="75061"/>
    <x v="2"/>
    <x v="1766"/>
    <x v="1"/>
    <x v="10"/>
    <x v="1755"/>
    <n v="219.84000000000003"/>
    <n v="5"/>
    <n v="0.2"/>
    <n v="79.691999999999979"/>
  </r>
  <r>
    <x v="6666"/>
    <s v="CA-2017-122175"/>
    <d v="2017-05-12T00:00:00"/>
    <n v="2017"/>
    <s v="Mei"/>
    <n v="12"/>
    <x v="0"/>
    <x v="222"/>
    <x v="222"/>
    <x v="0"/>
    <s v="United States"/>
    <s v="Vineland"/>
    <s v="New Jersey"/>
    <n v="8360"/>
    <x v="3"/>
    <x v="1685"/>
    <x v="0"/>
    <x v="5"/>
    <x v="1673"/>
    <n v="42.85"/>
    <n v="5"/>
    <n v="0"/>
    <n v="15.426000000000002"/>
  </r>
  <r>
    <x v="6667"/>
    <s v="CA-2017-122175"/>
    <d v="2017-05-12T00:00:00"/>
    <n v="2017"/>
    <s v="Mei"/>
    <n v="12"/>
    <x v="0"/>
    <x v="222"/>
    <x v="222"/>
    <x v="0"/>
    <s v="United States"/>
    <s v="Vineland"/>
    <s v="New Jersey"/>
    <n v="8360"/>
    <x v="3"/>
    <x v="641"/>
    <x v="1"/>
    <x v="2"/>
    <x v="641"/>
    <n v="6.16"/>
    <n v="2"/>
    <n v="0"/>
    <n v="2.9567999999999999"/>
  </r>
  <r>
    <x v="6668"/>
    <s v="CA-2017-122175"/>
    <d v="2017-05-12T00:00:00"/>
    <n v="2017"/>
    <s v="Mei"/>
    <n v="12"/>
    <x v="0"/>
    <x v="222"/>
    <x v="222"/>
    <x v="0"/>
    <s v="United States"/>
    <s v="Vineland"/>
    <s v="New Jersey"/>
    <n v="8360"/>
    <x v="3"/>
    <x v="1768"/>
    <x v="1"/>
    <x v="14"/>
    <x v="1757"/>
    <n v="17"/>
    <n v="2"/>
    <n v="0"/>
    <n v="4.42"/>
  </r>
  <r>
    <x v="6669"/>
    <s v="CA-2017-122175"/>
    <d v="2017-05-12T00:00:00"/>
    <n v="2017"/>
    <s v="Mei"/>
    <n v="12"/>
    <x v="0"/>
    <x v="222"/>
    <x v="222"/>
    <x v="0"/>
    <s v="United States"/>
    <s v="Vineland"/>
    <s v="New Jersey"/>
    <n v="8360"/>
    <x v="3"/>
    <x v="1563"/>
    <x v="2"/>
    <x v="11"/>
    <x v="1554"/>
    <n v="87.4"/>
    <n v="5"/>
    <n v="0"/>
    <n v="34.960000000000008"/>
  </r>
  <r>
    <x v="6670"/>
    <s v="CA-2017-161088"/>
    <d v="2017-05-25T00:00:00"/>
    <n v="2017"/>
    <s v="Mei"/>
    <n v="25"/>
    <x v="1"/>
    <x v="414"/>
    <x v="414"/>
    <x v="2"/>
    <s v="United States"/>
    <s v="Columbus"/>
    <s v="Georgia"/>
    <n v="31907"/>
    <x v="0"/>
    <x v="528"/>
    <x v="1"/>
    <x v="8"/>
    <x v="528"/>
    <n v="29.84"/>
    <n v="2"/>
    <n v="0"/>
    <n v="13.427999999999997"/>
  </r>
  <r>
    <x v="6671"/>
    <s v="CA-2014-154837"/>
    <d v="2014-08-23T00:00:00"/>
    <n v="2014"/>
    <s v="Agustus"/>
    <n v="23"/>
    <x v="0"/>
    <x v="516"/>
    <x v="516"/>
    <x v="1"/>
    <s v="United States"/>
    <s v="Los Angeles"/>
    <s v="California"/>
    <n v="90032"/>
    <x v="1"/>
    <x v="582"/>
    <x v="1"/>
    <x v="8"/>
    <x v="582"/>
    <n v="49.568000000000005"/>
    <n v="2"/>
    <n v="0.2"/>
    <n v="17.348799999999997"/>
  </r>
  <r>
    <x v="6672"/>
    <s v="CA-2015-153794"/>
    <d v="2015-09-11T00:00:00"/>
    <n v="2015"/>
    <s v="September"/>
    <n v="11"/>
    <x v="1"/>
    <x v="115"/>
    <x v="115"/>
    <x v="1"/>
    <s v="United States"/>
    <s v="San Diego"/>
    <s v="California"/>
    <n v="92024"/>
    <x v="1"/>
    <x v="108"/>
    <x v="1"/>
    <x v="6"/>
    <x v="108"/>
    <n v="265.85999999999996"/>
    <n v="7"/>
    <n v="0"/>
    <n v="79.757999999999967"/>
  </r>
  <r>
    <x v="6673"/>
    <s v="CA-2015-135510"/>
    <d v="2015-09-05T00:00:00"/>
    <n v="2015"/>
    <s v="September"/>
    <n v="5"/>
    <x v="1"/>
    <x v="69"/>
    <x v="69"/>
    <x v="2"/>
    <s v="United States"/>
    <s v="Charlottesville"/>
    <s v="Virginia"/>
    <n v="22901"/>
    <x v="0"/>
    <x v="1793"/>
    <x v="0"/>
    <x v="5"/>
    <x v="1783"/>
    <n v="67.959999999999994"/>
    <n v="4"/>
    <n v="0"/>
    <n v="12.232799999999997"/>
  </r>
  <r>
    <x v="6674"/>
    <s v="CA-2015-109337"/>
    <d v="2015-11-21T00:00:00"/>
    <n v="2015"/>
    <s v="November"/>
    <n v="21"/>
    <x v="0"/>
    <x v="658"/>
    <x v="658"/>
    <x v="0"/>
    <s v="United States"/>
    <s v="Lawrence"/>
    <s v="Indiana"/>
    <n v="46226"/>
    <x v="2"/>
    <x v="853"/>
    <x v="1"/>
    <x v="6"/>
    <x v="846"/>
    <n v="10.92"/>
    <n v="6"/>
    <n v="0"/>
    <n v="4.9139999999999997"/>
  </r>
  <r>
    <x v="6675"/>
    <s v="CA-2015-109337"/>
    <d v="2015-11-21T00:00:00"/>
    <n v="2015"/>
    <s v="November"/>
    <n v="21"/>
    <x v="0"/>
    <x v="658"/>
    <x v="658"/>
    <x v="0"/>
    <s v="United States"/>
    <s v="Lawrence"/>
    <s v="Indiana"/>
    <n v="46226"/>
    <x v="2"/>
    <x v="1794"/>
    <x v="2"/>
    <x v="15"/>
    <x v="1784"/>
    <n v="83.9"/>
    <n v="2"/>
    <n v="0"/>
    <n v="22.653000000000006"/>
  </r>
  <r>
    <x v="6676"/>
    <s v="CA-2015-109337"/>
    <d v="2015-11-21T00:00:00"/>
    <n v="2015"/>
    <s v="November"/>
    <n v="21"/>
    <x v="0"/>
    <x v="658"/>
    <x v="658"/>
    <x v="0"/>
    <s v="United States"/>
    <s v="Lawrence"/>
    <s v="Indiana"/>
    <n v="46226"/>
    <x v="2"/>
    <x v="1683"/>
    <x v="1"/>
    <x v="9"/>
    <x v="1671"/>
    <n v="19.75"/>
    <n v="5"/>
    <n v="0"/>
    <n v="5.1350000000000007"/>
  </r>
  <r>
    <x v="6677"/>
    <s v="CA-2015-109337"/>
    <d v="2015-11-21T00:00:00"/>
    <n v="2015"/>
    <s v="November"/>
    <n v="21"/>
    <x v="0"/>
    <x v="658"/>
    <x v="658"/>
    <x v="0"/>
    <s v="United States"/>
    <s v="Lawrence"/>
    <s v="Indiana"/>
    <n v="46226"/>
    <x v="2"/>
    <x v="1543"/>
    <x v="2"/>
    <x v="11"/>
    <x v="1531"/>
    <n v="393.54"/>
    <n v="3"/>
    <n v="0"/>
    <n v="165.28680000000003"/>
  </r>
  <r>
    <x v="6678"/>
    <s v="CA-2014-150329"/>
    <d v="2014-10-10T00:00:00"/>
    <n v="2014"/>
    <s v="Oktober"/>
    <n v="10"/>
    <x v="1"/>
    <x v="174"/>
    <x v="174"/>
    <x v="2"/>
    <s v="United States"/>
    <s v="Phoenix"/>
    <s v="Arizona"/>
    <n v="85023"/>
    <x v="1"/>
    <x v="904"/>
    <x v="0"/>
    <x v="5"/>
    <x v="896"/>
    <n v="46.872"/>
    <n v="7"/>
    <n v="0.2"/>
    <n v="3.5153999999999979"/>
  </r>
  <r>
    <x v="6679"/>
    <s v="CA-2017-145037"/>
    <d v="2017-09-02T00:00:00"/>
    <n v="2017"/>
    <s v="September"/>
    <n v="2"/>
    <x v="0"/>
    <x v="26"/>
    <x v="26"/>
    <x v="0"/>
    <s v="United States"/>
    <s v="Meriden"/>
    <s v="Connecticut"/>
    <n v="6450"/>
    <x v="3"/>
    <x v="376"/>
    <x v="1"/>
    <x v="4"/>
    <x v="377"/>
    <n v="10.9"/>
    <n v="1"/>
    <n v="0"/>
    <n v="2.8339999999999996"/>
  </r>
  <r>
    <x v="6680"/>
    <s v="CA-2017-145037"/>
    <d v="2017-09-02T00:00:00"/>
    <n v="2017"/>
    <s v="September"/>
    <n v="2"/>
    <x v="0"/>
    <x v="26"/>
    <x v="26"/>
    <x v="0"/>
    <s v="United States"/>
    <s v="Meriden"/>
    <s v="Connecticut"/>
    <n v="6450"/>
    <x v="3"/>
    <x v="368"/>
    <x v="1"/>
    <x v="10"/>
    <x v="369"/>
    <n v="79.92"/>
    <n v="4"/>
    <n v="0"/>
    <n v="37.562399999999997"/>
  </r>
  <r>
    <x v="6681"/>
    <s v="CA-2017-145037"/>
    <d v="2017-09-02T00:00:00"/>
    <n v="2017"/>
    <s v="September"/>
    <n v="2"/>
    <x v="0"/>
    <x v="26"/>
    <x v="26"/>
    <x v="0"/>
    <s v="United States"/>
    <s v="Meriden"/>
    <s v="Connecticut"/>
    <n v="6450"/>
    <x v="3"/>
    <x v="1619"/>
    <x v="1"/>
    <x v="10"/>
    <x v="1610"/>
    <n v="146.82"/>
    <n v="3"/>
    <n v="0"/>
    <n v="73.41"/>
  </r>
  <r>
    <x v="6682"/>
    <s v="CA-2017-154466"/>
    <d v="2017-01-01T00:00:00"/>
    <n v="2017"/>
    <s v="Januari"/>
    <n v="1"/>
    <x v="2"/>
    <x v="503"/>
    <x v="503"/>
    <x v="2"/>
    <s v="United States"/>
    <s v="Franklin"/>
    <s v="Wisconsin"/>
    <n v="53132"/>
    <x v="2"/>
    <x v="751"/>
    <x v="1"/>
    <x v="8"/>
    <x v="749"/>
    <n v="3.6"/>
    <n v="2"/>
    <n v="0"/>
    <n v="1.728"/>
  </r>
  <r>
    <x v="6683"/>
    <s v="CA-2014-109134"/>
    <d v="2014-11-05T00:00:00"/>
    <n v="2014"/>
    <s v="November"/>
    <n v="5"/>
    <x v="1"/>
    <x v="368"/>
    <x v="368"/>
    <x v="2"/>
    <s v="United States"/>
    <s v="Los Angeles"/>
    <s v="California"/>
    <n v="90008"/>
    <x v="1"/>
    <x v="1533"/>
    <x v="0"/>
    <x v="5"/>
    <x v="1521"/>
    <n v="20.04"/>
    <n v="6"/>
    <n v="0"/>
    <n v="8.8176000000000023"/>
  </r>
  <r>
    <x v="6684"/>
    <s v="US-2015-129637"/>
    <d v="2015-12-17T00:00:00"/>
    <n v="2015"/>
    <s v="Desember"/>
    <n v="17"/>
    <x v="1"/>
    <x v="498"/>
    <x v="498"/>
    <x v="0"/>
    <s v="United States"/>
    <s v="Bloomington"/>
    <s v="Illinois"/>
    <n v="61701"/>
    <x v="2"/>
    <x v="906"/>
    <x v="1"/>
    <x v="4"/>
    <x v="898"/>
    <n v="180.01600000000002"/>
    <n v="1"/>
    <n v="0.2"/>
    <n v="-15.751400000000004"/>
  </r>
  <r>
    <x v="6685"/>
    <s v="US-2015-129637"/>
    <d v="2015-12-17T00:00:00"/>
    <n v="2015"/>
    <s v="Desember"/>
    <n v="17"/>
    <x v="1"/>
    <x v="498"/>
    <x v="498"/>
    <x v="0"/>
    <s v="United States"/>
    <s v="Bloomington"/>
    <s v="Illinois"/>
    <n v="61701"/>
    <x v="2"/>
    <x v="689"/>
    <x v="0"/>
    <x v="5"/>
    <x v="689"/>
    <n v="41.552"/>
    <n v="2"/>
    <n v="0.6"/>
    <n v="-19.737199999999994"/>
  </r>
  <r>
    <x v="6686"/>
    <s v="US-2015-129637"/>
    <d v="2015-12-17T00:00:00"/>
    <n v="2015"/>
    <s v="Desember"/>
    <n v="17"/>
    <x v="1"/>
    <x v="498"/>
    <x v="498"/>
    <x v="0"/>
    <s v="United States"/>
    <s v="Bloomington"/>
    <s v="Illinois"/>
    <n v="61701"/>
    <x v="2"/>
    <x v="950"/>
    <x v="1"/>
    <x v="6"/>
    <x v="943"/>
    <n v="13.120000000000001"/>
    <n v="5"/>
    <n v="0.2"/>
    <n v="1.4759999999999982"/>
  </r>
  <r>
    <x v="6687"/>
    <s v="CA-2015-165162"/>
    <d v="2015-05-14T00:00:00"/>
    <n v="2015"/>
    <s v="Mei"/>
    <n v="14"/>
    <x v="1"/>
    <x v="643"/>
    <x v="643"/>
    <x v="0"/>
    <s v="United States"/>
    <s v="Los Angeles"/>
    <s v="California"/>
    <n v="90032"/>
    <x v="1"/>
    <x v="1362"/>
    <x v="1"/>
    <x v="4"/>
    <x v="1348"/>
    <n v="1117.92"/>
    <n v="4"/>
    <n v="0"/>
    <n v="55.895999999999958"/>
  </r>
  <r>
    <x v="6688"/>
    <s v="CA-2017-140494"/>
    <d v="2017-03-10T00:00:00"/>
    <n v="2017"/>
    <s v="Maret"/>
    <n v="10"/>
    <x v="0"/>
    <x v="698"/>
    <x v="698"/>
    <x v="1"/>
    <s v="United States"/>
    <s v="San Francisco"/>
    <s v="California"/>
    <n v="94109"/>
    <x v="1"/>
    <x v="1130"/>
    <x v="2"/>
    <x v="11"/>
    <x v="1118"/>
    <n v="111.96"/>
    <n v="4"/>
    <n v="0"/>
    <n v="21.27239999999999"/>
  </r>
  <r>
    <x v="6689"/>
    <s v="CA-2017-104108"/>
    <d v="2017-12-02T00:00:00"/>
    <n v="2017"/>
    <s v="Desember"/>
    <n v="2"/>
    <x v="1"/>
    <x v="532"/>
    <x v="532"/>
    <x v="1"/>
    <s v="United States"/>
    <s v="Houston"/>
    <s v="Texas"/>
    <n v="77095"/>
    <x v="2"/>
    <x v="1279"/>
    <x v="1"/>
    <x v="6"/>
    <x v="1264"/>
    <n v="12.160000000000002"/>
    <n v="5"/>
    <n v="0.2"/>
    <n v="2.1279999999999988"/>
  </r>
  <r>
    <x v="6690"/>
    <s v="US-2017-165869"/>
    <d v="2017-07-31T00:00:00"/>
    <n v="2017"/>
    <s v="Juli"/>
    <n v="31"/>
    <x v="1"/>
    <x v="624"/>
    <x v="624"/>
    <x v="1"/>
    <s v="United States"/>
    <s v="Milwaukee"/>
    <s v="Wisconsin"/>
    <n v="53209"/>
    <x v="2"/>
    <x v="236"/>
    <x v="1"/>
    <x v="8"/>
    <x v="237"/>
    <n v="17.52"/>
    <n v="4"/>
    <n v="0"/>
    <n v="8.4095999999999993"/>
  </r>
  <r>
    <x v="6691"/>
    <s v="US-2017-165869"/>
    <d v="2017-07-31T00:00:00"/>
    <n v="2017"/>
    <s v="Juli"/>
    <n v="31"/>
    <x v="1"/>
    <x v="624"/>
    <x v="624"/>
    <x v="1"/>
    <s v="United States"/>
    <s v="Milwaukee"/>
    <s v="Wisconsin"/>
    <n v="53209"/>
    <x v="2"/>
    <x v="408"/>
    <x v="1"/>
    <x v="9"/>
    <x v="408"/>
    <n v="155.88"/>
    <n v="6"/>
    <n v="0"/>
    <n v="54.558"/>
  </r>
  <r>
    <x v="6692"/>
    <s v="CA-2017-160899"/>
    <d v="2017-08-11T00:00:00"/>
    <n v="2017"/>
    <s v="Agustus"/>
    <n v="11"/>
    <x v="0"/>
    <x v="660"/>
    <x v="660"/>
    <x v="2"/>
    <s v="United States"/>
    <s v="Lake Charles"/>
    <s v="Louisiana"/>
    <n v="70601"/>
    <x v="0"/>
    <x v="1311"/>
    <x v="1"/>
    <x v="8"/>
    <x v="1297"/>
    <n v="477.51"/>
    <n v="11"/>
    <n v="0"/>
    <n v="219.65459999999999"/>
  </r>
  <r>
    <x v="6693"/>
    <s v="CA-2017-144225"/>
    <d v="2017-09-30T00:00:00"/>
    <n v="2017"/>
    <s v="September"/>
    <n v="30"/>
    <x v="0"/>
    <x v="693"/>
    <x v="693"/>
    <x v="0"/>
    <s v="United States"/>
    <s v="Baltimore"/>
    <s v="Maryland"/>
    <n v="21215"/>
    <x v="3"/>
    <x v="1397"/>
    <x v="1"/>
    <x v="10"/>
    <x v="1384"/>
    <n v="164.88"/>
    <n v="3"/>
    <n v="0"/>
    <n v="80.791200000000003"/>
  </r>
  <r>
    <x v="6694"/>
    <s v="US-2016-163538"/>
    <d v="2016-08-26T00:00:00"/>
    <n v="2016"/>
    <s v="Agustus"/>
    <n v="26"/>
    <x v="1"/>
    <x v="776"/>
    <x v="776"/>
    <x v="2"/>
    <s v="United States"/>
    <s v="Franklin"/>
    <s v="Wisconsin"/>
    <n v="53132"/>
    <x v="2"/>
    <x v="1097"/>
    <x v="2"/>
    <x v="11"/>
    <x v="1087"/>
    <n v="47.97"/>
    <n v="3"/>
    <n v="0"/>
    <n v="14.870699999999998"/>
  </r>
  <r>
    <x v="6695"/>
    <s v="US-2016-155103"/>
    <d v="2016-12-02T00:00:00"/>
    <n v="2016"/>
    <s v="Desember"/>
    <n v="2"/>
    <x v="1"/>
    <x v="440"/>
    <x v="440"/>
    <x v="0"/>
    <s v="United States"/>
    <s v="New York City"/>
    <s v="New York"/>
    <n v="10024"/>
    <x v="3"/>
    <x v="1591"/>
    <x v="1"/>
    <x v="8"/>
    <x v="1583"/>
    <n v="415.17600000000004"/>
    <n v="3"/>
    <n v="0.2"/>
    <n v="134.93219999999999"/>
  </r>
  <r>
    <x v="6696"/>
    <s v="US-2016-155103"/>
    <d v="2016-12-02T00:00:00"/>
    <n v="2016"/>
    <s v="Desember"/>
    <n v="2"/>
    <x v="1"/>
    <x v="440"/>
    <x v="440"/>
    <x v="0"/>
    <s v="United States"/>
    <s v="New York City"/>
    <s v="New York"/>
    <n v="10024"/>
    <x v="3"/>
    <x v="908"/>
    <x v="1"/>
    <x v="8"/>
    <x v="900"/>
    <n v="35.231999999999999"/>
    <n v="3"/>
    <n v="0.2"/>
    <n v="11.450399999999998"/>
  </r>
  <r>
    <x v="6697"/>
    <s v="US-2016-155103"/>
    <d v="2016-12-02T00:00:00"/>
    <n v="2016"/>
    <s v="Desember"/>
    <n v="2"/>
    <x v="1"/>
    <x v="440"/>
    <x v="440"/>
    <x v="0"/>
    <s v="United States"/>
    <s v="New York City"/>
    <s v="New York"/>
    <n v="10024"/>
    <x v="3"/>
    <x v="1397"/>
    <x v="1"/>
    <x v="10"/>
    <x v="1384"/>
    <n v="54.96"/>
    <n v="1"/>
    <n v="0"/>
    <n v="26.930399999999999"/>
  </r>
  <r>
    <x v="6698"/>
    <s v="CA-2017-145429"/>
    <d v="2017-07-21T00:00:00"/>
    <n v="2017"/>
    <s v="Juli"/>
    <n v="21"/>
    <x v="1"/>
    <x v="517"/>
    <x v="517"/>
    <x v="0"/>
    <s v="United States"/>
    <s v="San Diego"/>
    <s v="California"/>
    <n v="92024"/>
    <x v="1"/>
    <x v="1795"/>
    <x v="1"/>
    <x v="10"/>
    <x v="1785"/>
    <n v="16.34"/>
    <n v="2"/>
    <n v="0"/>
    <n v="7.6798000000000002"/>
  </r>
  <r>
    <x v="6699"/>
    <s v="CA-2017-145429"/>
    <d v="2017-07-21T00:00:00"/>
    <n v="2017"/>
    <s v="Juli"/>
    <n v="21"/>
    <x v="1"/>
    <x v="517"/>
    <x v="517"/>
    <x v="0"/>
    <s v="United States"/>
    <s v="San Diego"/>
    <s v="California"/>
    <n v="92024"/>
    <x v="1"/>
    <x v="1153"/>
    <x v="0"/>
    <x v="1"/>
    <x v="1141"/>
    <n v="225.29600000000002"/>
    <n v="2"/>
    <n v="0.2"/>
    <n v="22.529599999999995"/>
  </r>
  <r>
    <x v="6700"/>
    <s v="CA-2017-145429"/>
    <d v="2017-07-21T00:00:00"/>
    <n v="2017"/>
    <s v="Juli"/>
    <n v="21"/>
    <x v="1"/>
    <x v="517"/>
    <x v="517"/>
    <x v="0"/>
    <s v="United States"/>
    <s v="San Diego"/>
    <s v="California"/>
    <n v="92024"/>
    <x v="1"/>
    <x v="301"/>
    <x v="1"/>
    <x v="8"/>
    <x v="301"/>
    <n v="50.352000000000004"/>
    <n v="3"/>
    <n v="0.2"/>
    <n v="17.623199999999997"/>
  </r>
  <r>
    <x v="6701"/>
    <s v="CA-2015-153535"/>
    <d v="2015-05-20T00:00:00"/>
    <n v="2015"/>
    <s v="Mei"/>
    <n v="20"/>
    <x v="1"/>
    <x v="495"/>
    <x v="495"/>
    <x v="0"/>
    <s v="United States"/>
    <s v="Wilson"/>
    <s v="North Carolina"/>
    <n v="27893"/>
    <x v="0"/>
    <x v="1154"/>
    <x v="0"/>
    <x v="5"/>
    <x v="1142"/>
    <n v="163.136"/>
    <n v="4"/>
    <n v="0.2"/>
    <n v="20.391999999999989"/>
  </r>
  <r>
    <x v="6702"/>
    <s v="CA-2015-153535"/>
    <d v="2015-05-20T00:00:00"/>
    <n v="2015"/>
    <s v="Mei"/>
    <n v="20"/>
    <x v="1"/>
    <x v="495"/>
    <x v="495"/>
    <x v="0"/>
    <s v="United States"/>
    <s v="Wilson"/>
    <s v="North Carolina"/>
    <n v="27893"/>
    <x v="0"/>
    <x v="880"/>
    <x v="1"/>
    <x v="8"/>
    <x v="874"/>
    <n v="6.4080000000000004"/>
    <n v="4"/>
    <n v="0.7"/>
    <n v="-4.9127999999999989"/>
  </r>
  <r>
    <x v="6703"/>
    <s v="CA-2015-139164"/>
    <d v="2015-06-23T00:00:00"/>
    <n v="2015"/>
    <s v="Juni"/>
    <n v="23"/>
    <x v="1"/>
    <x v="394"/>
    <x v="394"/>
    <x v="0"/>
    <s v="United States"/>
    <s v="Long Beach"/>
    <s v="California"/>
    <n v="90805"/>
    <x v="1"/>
    <x v="1236"/>
    <x v="2"/>
    <x v="7"/>
    <x v="1219"/>
    <n v="217.58400000000003"/>
    <n v="2"/>
    <n v="0.2"/>
    <n v="19.03860000000001"/>
  </r>
  <r>
    <x v="6704"/>
    <s v="CA-2015-139164"/>
    <d v="2015-06-23T00:00:00"/>
    <n v="2015"/>
    <s v="Juni"/>
    <n v="23"/>
    <x v="1"/>
    <x v="394"/>
    <x v="394"/>
    <x v="0"/>
    <s v="United States"/>
    <s v="Long Beach"/>
    <s v="California"/>
    <n v="90805"/>
    <x v="1"/>
    <x v="804"/>
    <x v="1"/>
    <x v="13"/>
    <x v="802"/>
    <n v="5.43"/>
    <n v="3"/>
    <n v="0"/>
    <n v="1.7918999999999998"/>
  </r>
  <r>
    <x v="6705"/>
    <s v="CA-2015-139164"/>
    <d v="2015-06-23T00:00:00"/>
    <n v="2015"/>
    <s v="Juni"/>
    <n v="23"/>
    <x v="1"/>
    <x v="394"/>
    <x v="394"/>
    <x v="0"/>
    <s v="United States"/>
    <s v="Long Beach"/>
    <s v="California"/>
    <n v="90805"/>
    <x v="1"/>
    <x v="160"/>
    <x v="2"/>
    <x v="7"/>
    <x v="161"/>
    <n v="143.976"/>
    <n v="3"/>
    <n v="0.2"/>
    <n v="8.998500000000007"/>
  </r>
  <r>
    <x v="6706"/>
    <s v="CA-2016-112277"/>
    <d v="2016-09-10T00:00:00"/>
    <n v="2016"/>
    <s v="September"/>
    <n v="10"/>
    <x v="1"/>
    <x v="281"/>
    <x v="281"/>
    <x v="1"/>
    <s v="United States"/>
    <s v="Fort Lauderdale"/>
    <s v="Florida"/>
    <n v="33311"/>
    <x v="0"/>
    <x v="918"/>
    <x v="2"/>
    <x v="7"/>
    <x v="910"/>
    <n v="519.67999999999995"/>
    <n v="7"/>
    <n v="0.2"/>
    <n v="58.46399999999997"/>
  </r>
  <r>
    <x v="6707"/>
    <s v="CA-2014-167724"/>
    <d v="2014-04-13T00:00:00"/>
    <n v="2014"/>
    <s v="April"/>
    <n v="13"/>
    <x v="1"/>
    <x v="408"/>
    <x v="408"/>
    <x v="2"/>
    <s v="United States"/>
    <s v="Baltimore"/>
    <s v="Maryland"/>
    <n v="21215"/>
    <x v="3"/>
    <x v="1796"/>
    <x v="1"/>
    <x v="2"/>
    <x v="1786"/>
    <n v="7.83"/>
    <n v="3"/>
    <n v="0"/>
    <n v="3.6017999999999999"/>
  </r>
  <r>
    <x v="6708"/>
    <s v="CA-2015-123141"/>
    <d v="2015-11-14T00:00:00"/>
    <n v="2015"/>
    <s v="November"/>
    <n v="14"/>
    <x v="1"/>
    <x v="47"/>
    <x v="47"/>
    <x v="0"/>
    <s v="United States"/>
    <s v="Rio Rancho"/>
    <s v="New Mexico"/>
    <n v="87124"/>
    <x v="1"/>
    <x v="157"/>
    <x v="0"/>
    <x v="1"/>
    <x v="158"/>
    <n v="883.84"/>
    <n v="4"/>
    <n v="0.2"/>
    <n v="99.431999999999931"/>
  </r>
  <r>
    <x v="6709"/>
    <s v="CA-2015-123141"/>
    <d v="2015-11-14T00:00:00"/>
    <n v="2015"/>
    <s v="November"/>
    <n v="14"/>
    <x v="1"/>
    <x v="47"/>
    <x v="47"/>
    <x v="0"/>
    <s v="United States"/>
    <s v="Rio Rancho"/>
    <s v="New Mexico"/>
    <n v="87124"/>
    <x v="1"/>
    <x v="268"/>
    <x v="0"/>
    <x v="1"/>
    <x v="268"/>
    <n v="230.35200000000003"/>
    <n v="3"/>
    <n v="0.2"/>
    <n v="20.155800000000013"/>
  </r>
  <r>
    <x v="6710"/>
    <s v="CA-2016-149503"/>
    <d v="2016-12-09T00:00:00"/>
    <n v="2016"/>
    <s v="Desember"/>
    <n v="9"/>
    <x v="2"/>
    <x v="70"/>
    <x v="70"/>
    <x v="1"/>
    <s v="United States"/>
    <s v="Stockton"/>
    <s v="California"/>
    <n v="95207"/>
    <x v="1"/>
    <x v="1160"/>
    <x v="1"/>
    <x v="8"/>
    <x v="1147"/>
    <n v="273.92"/>
    <n v="8"/>
    <n v="0.2"/>
    <n v="99.295999999999978"/>
  </r>
  <r>
    <x v="6711"/>
    <s v="CA-2017-163069"/>
    <d v="2017-08-18T00:00:00"/>
    <n v="2017"/>
    <s v="Agustus"/>
    <n v="18"/>
    <x v="0"/>
    <x v="307"/>
    <x v="307"/>
    <x v="0"/>
    <s v="United States"/>
    <s v="Columbus"/>
    <s v="Ohio"/>
    <n v="43229"/>
    <x v="3"/>
    <x v="1024"/>
    <x v="1"/>
    <x v="6"/>
    <x v="1015"/>
    <n v="9.9120000000000008"/>
    <n v="3"/>
    <n v="0.2"/>
    <n v="1.2389999999999994"/>
  </r>
  <r>
    <x v="6712"/>
    <s v="CA-2017-107629"/>
    <d v="2017-12-14T00:00:00"/>
    <n v="2017"/>
    <s v="Desember"/>
    <n v="14"/>
    <x v="3"/>
    <x v="72"/>
    <x v="72"/>
    <x v="0"/>
    <s v="United States"/>
    <s v="Skokie"/>
    <s v="Illinois"/>
    <n v="60076"/>
    <x v="2"/>
    <x v="1319"/>
    <x v="0"/>
    <x v="5"/>
    <x v="1305"/>
    <n v="266.35200000000003"/>
    <n v="6"/>
    <n v="0.6"/>
    <n v="-292.98719999999997"/>
  </r>
  <r>
    <x v="6713"/>
    <s v="CA-2017-107629"/>
    <d v="2017-12-14T00:00:00"/>
    <n v="2017"/>
    <s v="Desember"/>
    <n v="14"/>
    <x v="3"/>
    <x v="72"/>
    <x v="72"/>
    <x v="0"/>
    <s v="United States"/>
    <s v="Skokie"/>
    <s v="Illinois"/>
    <n v="60076"/>
    <x v="2"/>
    <x v="267"/>
    <x v="0"/>
    <x v="5"/>
    <x v="267"/>
    <n v="56.328000000000003"/>
    <n v="3"/>
    <n v="0.6"/>
    <n v="-26.755799999999994"/>
  </r>
  <r>
    <x v="6714"/>
    <s v="CA-2017-107629"/>
    <d v="2017-12-14T00:00:00"/>
    <n v="2017"/>
    <s v="Desember"/>
    <n v="14"/>
    <x v="3"/>
    <x v="72"/>
    <x v="72"/>
    <x v="0"/>
    <s v="United States"/>
    <s v="Skokie"/>
    <s v="Illinois"/>
    <n v="60076"/>
    <x v="2"/>
    <x v="960"/>
    <x v="2"/>
    <x v="11"/>
    <x v="953"/>
    <n v="39.264000000000003"/>
    <n v="3"/>
    <n v="0.2"/>
    <n v="-4.908000000000003"/>
  </r>
  <r>
    <x v="6715"/>
    <s v="CA-2017-107629"/>
    <d v="2017-12-14T00:00:00"/>
    <n v="2017"/>
    <s v="Desember"/>
    <n v="14"/>
    <x v="3"/>
    <x v="72"/>
    <x v="72"/>
    <x v="0"/>
    <s v="United States"/>
    <s v="Skokie"/>
    <s v="Illinois"/>
    <n v="60076"/>
    <x v="2"/>
    <x v="1571"/>
    <x v="1"/>
    <x v="6"/>
    <x v="1562"/>
    <n v="95.231999999999999"/>
    <n v="6"/>
    <n v="0.2"/>
    <n v="24.998400000000011"/>
  </r>
  <r>
    <x v="6716"/>
    <s v="CA-2016-134789"/>
    <d v="2016-04-08T00:00:00"/>
    <n v="2016"/>
    <s v="April"/>
    <n v="8"/>
    <x v="1"/>
    <x v="278"/>
    <x v="278"/>
    <x v="2"/>
    <s v="United States"/>
    <s v="Hot Springs"/>
    <s v="Arkansas"/>
    <n v="71901"/>
    <x v="0"/>
    <x v="659"/>
    <x v="1"/>
    <x v="13"/>
    <x v="659"/>
    <n v="30"/>
    <n v="6"/>
    <n v="0"/>
    <n v="14.399999999999999"/>
  </r>
  <r>
    <x v="6717"/>
    <s v="CA-2016-134789"/>
    <d v="2016-04-08T00:00:00"/>
    <n v="2016"/>
    <s v="April"/>
    <n v="8"/>
    <x v="1"/>
    <x v="278"/>
    <x v="278"/>
    <x v="2"/>
    <s v="United States"/>
    <s v="Hot Springs"/>
    <s v="Arkansas"/>
    <n v="71901"/>
    <x v="0"/>
    <x v="548"/>
    <x v="1"/>
    <x v="10"/>
    <x v="548"/>
    <n v="25.92"/>
    <n v="4"/>
    <n v="0"/>
    <n v="12.700800000000001"/>
  </r>
  <r>
    <x v="6718"/>
    <s v="CA-2016-134789"/>
    <d v="2016-04-08T00:00:00"/>
    <n v="2016"/>
    <s v="April"/>
    <n v="8"/>
    <x v="1"/>
    <x v="278"/>
    <x v="278"/>
    <x v="2"/>
    <s v="United States"/>
    <s v="Hot Springs"/>
    <s v="Arkansas"/>
    <n v="71901"/>
    <x v="0"/>
    <x v="892"/>
    <x v="0"/>
    <x v="5"/>
    <x v="885"/>
    <n v="159.91999999999999"/>
    <n v="4"/>
    <n v="0"/>
    <n v="31.983999999999995"/>
  </r>
  <r>
    <x v="6719"/>
    <s v="CA-2016-130442"/>
    <d v="2016-12-16T00:00:00"/>
    <n v="2016"/>
    <s v="Desember"/>
    <n v="16"/>
    <x v="2"/>
    <x v="11"/>
    <x v="11"/>
    <x v="0"/>
    <s v="United States"/>
    <s v="Goldsboro"/>
    <s v="North Carolina"/>
    <n v="27534"/>
    <x v="0"/>
    <x v="937"/>
    <x v="1"/>
    <x v="9"/>
    <x v="930"/>
    <n v="34.944000000000003"/>
    <n v="3"/>
    <n v="0.2"/>
    <n v="3.0576000000000008"/>
  </r>
  <r>
    <x v="6720"/>
    <s v="CA-2017-102974"/>
    <d v="2017-09-19T00:00:00"/>
    <n v="2017"/>
    <s v="September"/>
    <n v="19"/>
    <x v="1"/>
    <x v="317"/>
    <x v="317"/>
    <x v="1"/>
    <s v="United States"/>
    <s v="Los Angeles"/>
    <s v="California"/>
    <n v="90032"/>
    <x v="1"/>
    <x v="632"/>
    <x v="2"/>
    <x v="11"/>
    <x v="632"/>
    <n v="149.94999999999999"/>
    <n v="5"/>
    <n v="0"/>
    <n v="31.489499999999992"/>
  </r>
  <r>
    <x v="6721"/>
    <s v="CA-2017-102974"/>
    <d v="2017-09-19T00:00:00"/>
    <n v="2017"/>
    <s v="September"/>
    <n v="19"/>
    <x v="1"/>
    <x v="317"/>
    <x v="317"/>
    <x v="1"/>
    <s v="United States"/>
    <s v="Los Angeles"/>
    <s v="California"/>
    <n v="90032"/>
    <x v="1"/>
    <x v="1759"/>
    <x v="1"/>
    <x v="6"/>
    <x v="1748"/>
    <n v="23.32"/>
    <n v="2"/>
    <n v="0"/>
    <n v="6.0632000000000019"/>
  </r>
  <r>
    <x v="6722"/>
    <s v="CA-2017-102974"/>
    <d v="2017-09-19T00:00:00"/>
    <n v="2017"/>
    <s v="September"/>
    <n v="19"/>
    <x v="1"/>
    <x v="317"/>
    <x v="317"/>
    <x v="1"/>
    <s v="United States"/>
    <s v="Los Angeles"/>
    <s v="California"/>
    <n v="90032"/>
    <x v="1"/>
    <x v="1260"/>
    <x v="1"/>
    <x v="6"/>
    <x v="1244"/>
    <n v="16.740000000000002"/>
    <n v="3"/>
    <n v="0"/>
    <n v="4.8545999999999978"/>
  </r>
  <r>
    <x v="6723"/>
    <s v="US-2017-166394"/>
    <d v="2017-09-04T00:00:00"/>
    <n v="2017"/>
    <s v="September"/>
    <n v="4"/>
    <x v="0"/>
    <x v="718"/>
    <x v="718"/>
    <x v="0"/>
    <s v="United States"/>
    <s v="Nashua"/>
    <s v="New Hampshire"/>
    <n v="3060"/>
    <x v="3"/>
    <x v="1099"/>
    <x v="1"/>
    <x v="13"/>
    <x v="128"/>
    <n v="14.82"/>
    <n v="6"/>
    <n v="0"/>
    <n v="6.9654000000000007"/>
  </r>
  <r>
    <x v="6724"/>
    <s v="CA-2016-128811"/>
    <d v="2016-09-12T00:00:00"/>
    <n v="2016"/>
    <s v="September"/>
    <n v="12"/>
    <x v="1"/>
    <x v="227"/>
    <x v="227"/>
    <x v="0"/>
    <s v="United States"/>
    <s v="Seattle"/>
    <s v="Washington"/>
    <n v="98103"/>
    <x v="1"/>
    <x v="203"/>
    <x v="1"/>
    <x v="13"/>
    <x v="204"/>
    <n v="10.47"/>
    <n v="3"/>
    <n v="0"/>
    <n v="4.8162000000000003"/>
  </r>
  <r>
    <x v="6725"/>
    <s v="CA-2016-128811"/>
    <d v="2016-09-12T00:00:00"/>
    <n v="2016"/>
    <s v="September"/>
    <n v="12"/>
    <x v="1"/>
    <x v="227"/>
    <x v="227"/>
    <x v="0"/>
    <s v="United States"/>
    <s v="Seattle"/>
    <s v="Washington"/>
    <n v="98103"/>
    <x v="1"/>
    <x v="1647"/>
    <x v="1"/>
    <x v="2"/>
    <x v="1636"/>
    <n v="11.07"/>
    <n v="3"/>
    <n v="0"/>
    <n v="5.2028999999999996"/>
  </r>
  <r>
    <x v="6726"/>
    <s v="CA-2016-128811"/>
    <d v="2016-09-12T00:00:00"/>
    <n v="2016"/>
    <s v="September"/>
    <n v="12"/>
    <x v="1"/>
    <x v="227"/>
    <x v="227"/>
    <x v="0"/>
    <s v="United States"/>
    <s v="Seattle"/>
    <s v="Washington"/>
    <n v="98103"/>
    <x v="1"/>
    <x v="625"/>
    <x v="1"/>
    <x v="8"/>
    <x v="625"/>
    <n v="20.704000000000001"/>
    <n v="4"/>
    <n v="0.2"/>
    <n v="7.7639999999999993"/>
  </r>
  <r>
    <x v="6727"/>
    <s v="CA-2017-145443"/>
    <d v="2017-08-10T00:00:00"/>
    <n v="2017"/>
    <s v="Agustus"/>
    <n v="10"/>
    <x v="0"/>
    <x v="281"/>
    <x v="281"/>
    <x v="1"/>
    <s v="United States"/>
    <s v="Richmond"/>
    <s v="Indiana"/>
    <n v="47374"/>
    <x v="2"/>
    <x v="1733"/>
    <x v="1"/>
    <x v="10"/>
    <x v="1721"/>
    <n v="177.2"/>
    <n v="5"/>
    <n v="0"/>
    <n v="83.283999999999992"/>
  </r>
  <r>
    <x v="6728"/>
    <s v="CA-2016-165827"/>
    <d v="2016-11-04T00:00:00"/>
    <n v="2016"/>
    <s v="November"/>
    <n v="4"/>
    <x v="1"/>
    <x v="716"/>
    <x v="716"/>
    <x v="1"/>
    <s v="United States"/>
    <s v="Miami"/>
    <s v="Florida"/>
    <n v="33180"/>
    <x v="0"/>
    <x v="1172"/>
    <x v="0"/>
    <x v="5"/>
    <x v="1158"/>
    <n v="50.496000000000002"/>
    <n v="6"/>
    <n v="0.2"/>
    <n v="8.2055999999999987"/>
  </r>
  <r>
    <x v="6729"/>
    <s v="CA-2015-156734"/>
    <d v="2015-06-18T00:00:00"/>
    <n v="2015"/>
    <s v="Juni"/>
    <n v="18"/>
    <x v="2"/>
    <x v="296"/>
    <x v="296"/>
    <x v="1"/>
    <s v="United States"/>
    <s v="Smyrna"/>
    <s v="Tennessee"/>
    <n v="37167"/>
    <x v="0"/>
    <x v="1282"/>
    <x v="1"/>
    <x v="8"/>
    <x v="1267"/>
    <n v="6.1290000000000004"/>
    <n v="3"/>
    <n v="0.7"/>
    <n v="-4.4945999999999984"/>
  </r>
  <r>
    <x v="6730"/>
    <s v="CA-2015-156734"/>
    <d v="2015-06-18T00:00:00"/>
    <n v="2015"/>
    <s v="Juni"/>
    <n v="18"/>
    <x v="2"/>
    <x v="296"/>
    <x v="296"/>
    <x v="1"/>
    <s v="United States"/>
    <s v="Smyrna"/>
    <s v="Tennessee"/>
    <n v="37167"/>
    <x v="0"/>
    <x v="228"/>
    <x v="0"/>
    <x v="1"/>
    <x v="229"/>
    <n v="643.13599999999997"/>
    <n v="4"/>
    <n v="0.2"/>
    <n v="56.274400000000014"/>
  </r>
  <r>
    <x v="6731"/>
    <s v="CA-2015-156734"/>
    <d v="2015-06-18T00:00:00"/>
    <n v="2015"/>
    <s v="Juni"/>
    <n v="18"/>
    <x v="2"/>
    <x v="296"/>
    <x v="296"/>
    <x v="1"/>
    <s v="United States"/>
    <s v="Smyrna"/>
    <s v="Tennessee"/>
    <n v="37167"/>
    <x v="0"/>
    <x v="289"/>
    <x v="1"/>
    <x v="10"/>
    <x v="289"/>
    <n v="20.736000000000004"/>
    <n v="4"/>
    <n v="0.2"/>
    <n v="7.2576000000000001"/>
  </r>
  <r>
    <x v="6732"/>
    <s v="CA-2014-120096"/>
    <d v="2014-07-04T00:00:00"/>
    <n v="2014"/>
    <s v="Juli"/>
    <n v="4"/>
    <x v="2"/>
    <x v="722"/>
    <x v="722"/>
    <x v="1"/>
    <s v="United States"/>
    <s v="Aurora"/>
    <s v="Colorado"/>
    <n v="80013"/>
    <x v="1"/>
    <x v="1486"/>
    <x v="1"/>
    <x v="10"/>
    <x v="1473"/>
    <n v="177.536"/>
    <n v="4"/>
    <n v="0.2"/>
    <n v="62.137599999999992"/>
  </r>
  <r>
    <x v="6733"/>
    <s v="CA-2014-120096"/>
    <d v="2014-07-04T00:00:00"/>
    <n v="2014"/>
    <s v="Juli"/>
    <n v="4"/>
    <x v="2"/>
    <x v="722"/>
    <x v="722"/>
    <x v="1"/>
    <s v="United States"/>
    <s v="Aurora"/>
    <s v="Colorado"/>
    <n v="80013"/>
    <x v="1"/>
    <x v="1266"/>
    <x v="1"/>
    <x v="9"/>
    <x v="1250"/>
    <n v="32.432000000000002"/>
    <n v="2"/>
    <n v="0.2"/>
    <n v="3.2432000000000016"/>
  </r>
  <r>
    <x v="6734"/>
    <s v="CA-2015-141754"/>
    <d v="2015-12-20T00:00:00"/>
    <n v="2015"/>
    <s v="Desember"/>
    <n v="20"/>
    <x v="1"/>
    <x v="773"/>
    <x v="773"/>
    <x v="2"/>
    <s v="United States"/>
    <s v="Miami"/>
    <s v="Florida"/>
    <n v="33142"/>
    <x v="0"/>
    <x v="676"/>
    <x v="1"/>
    <x v="2"/>
    <x v="676"/>
    <n v="11.696"/>
    <n v="2"/>
    <n v="0.2"/>
    <n v="3.9473999999999996"/>
  </r>
  <r>
    <x v="6735"/>
    <s v="CA-2016-123358"/>
    <d v="2016-04-10T00:00:00"/>
    <n v="2016"/>
    <s v="April"/>
    <n v="10"/>
    <x v="1"/>
    <x v="537"/>
    <x v="537"/>
    <x v="0"/>
    <s v="United States"/>
    <s v="San Francisco"/>
    <s v="California"/>
    <n v="94122"/>
    <x v="1"/>
    <x v="983"/>
    <x v="1"/>
    <x v="9"/>
    <x v="976"/>
    <n v="113.76"/>
    <n v="3"/>
    <n v="0"/>
    <n v="44.366400000000006"/>
  </r>
  <r>
    <x v="6736"/>
    <s v="CA-2016-123358"/>
    <d v="2016-04-10T00:00:00"/>
    <n v="2016"/>
    <s v="April"/>
    <n v="10"/>
    <x v="1"/>
    <x v="537"/>
    <x v="537"/>
    <x v="0"/>
    <s v="United States"/>
    <s v="San Francisco"/>
    <s v="California"/>
    <n v="94122"/>
    <x v="1"/>
    <x v="1662"/>
    <x v="1"/>
    <x v="4"/>
    <x v="1650"/>
    <n v="579.51"/>
    <n v="3"/>
    <n v="0"/>
    <n v="81.131400000000014"/>
  </r>
  <r>
    <x v="6737"/>
    <s v="CA-2016-123358"/>
    <d v="2016-04-10T00:00:00"/>
    <n v="2016"/>
    <s v="April"/>
    <n v="10"/>
    <x v="1"/>
    <x v="537"/>
    <x v="537"/>
    <x v="0"/>
    <s v="United States"/>
    <s v="San Francisco"/>
    <s v="California"/>
    <n v="94122"/>
    <x v="1"/>
    <x v="1764"/>
    <x v="1"/>
    <x v="4"/>
    <x v="1753"/>
    <n v="150.66"/>
    <n v="9"/>
    <n v="0"/>
    <n v="6.0263999999999918"/>
  </r>
  <r>
    <x v="6738"/>
    <s v="CA-2016-123358"/>
    <d v="2016-04-10T00:00:00"/>
    <n v="2016"/>
    <s v="April"/>
    <n v="10"/>
    <x v="1"/>
    <x v="537"/>
    <x v="537"/>
    <x v="0"/>
    <s v="United States"/>
    <s v="San Francisco"/>
    <s v="California"/>
    <n v="94122"/>
    <x v="1"/>
    <x v="491"/>
    <x v="1"/>
    <x v="8"/>
    <x v="491"/>
    <n v="48.032000000000004"/>
    <n v="4"/>
    <n v="0.2"/>
    <n v="15.610399999999993"/>
  </r>
  <r>
    <x v="6739"/>
    <s v="CA-2014-144029"/>
    <d v="2014-05-26T00:00:00"/>
    <n v="2014"/>
    <s v="Mei"/>
    <n v="26"/>
    <x v="1"/>
    <x v="514"/>
    <x v="514"/>
    <x v="0"/>
    <s v="United States"/>
    <s v="Chicago"/>
    <s v="Illinois"/>
    <n v="60623"/>
    <x v="2"/>
    <x v="1354"/>
    <x v="1"/>
    <x v="4"/>
    <x v="1340"/>
    <n v="102.624"/>
    <n v="3"/>
    <n v="0.2"/>
    <n v="7.6968000000000032"/>
  </r>
  <r>
    <x v="6740"/>
    <s v="CA-2014-144029"/>
    <d v="2014-05-26T00:00:00"/>
    <n v="2014"/>
    <s v="Mei"/>
    <n v="26"/>
    <x v="1"/>
    <x v="514"/>
    <x v="514"/>
    <x v="0"/>
    <s v="United States"/>
    <s v="Chicago"/>
    <s v="Illinois"/>
    <n v="60623"/>
    <x v="2"/>
    <x v="1189"/>
    <x v="0"/>
    <x v="1"/>
    <x v="1175"/>
    <n v="359.77199999999999"/>
    <n v="2"/>
    <n v="0.3"/>
    <n v="-5.1396000000000583"/>
  </r>
  <r>
    <x v="6741"/>
    <s v="CA-2014-144029"/>
    <d v="2014-05-26T00:00:00"/>
    <n v="2014"/>
    <s v="Mei"/>
    <n v="26"/>
    <x v="1"/>
    <x v="514"/>
    <x v="514"/>
    <x v="0"/>
    <s v="United States"/>
    <s v="Chicago"/>
    <s v="Illinois"/>
    <n v="60623"/>
    <x v="2"/>
    <x v="796"/>
    <x v="1"/>
    <x v="6"/>
    <x v="794"/>
    <n v="13.392000000000001"/>
    <n v="3"/>
    <n v="0.2"/>
    <n v="3.1806000000000005"/>
  </r>
  <r>
    <x v="6742"/>
    <s v="US-2017-101784"/>
    <d v="2017-07-06T00:00:00"/>
    <n v="2017"/>
    <s v="Juli"/>
    <n v="6"/>
    <x v="1"/>
    <x v="138"/>
    <x v="138"/>
    <x v="0"/>
    <s v="United States"/>
    <s v="Los Angeles"/>
    <s v="California"/>
    <n v="90008"/>
    <x v="1"/>
    <x v="64"/>
    <x v="0"/>
    <x v="1"/>
    <x v="124"/>
    <n v="122.13600000000001"/>
    <n v="3"/>
    <n v="0.2"/>
    <n v="-13.740299999999994"/>
  </r>
  <r>
    <x v="6743"/>
    <s v="CA-2015-156923"/>
    <d v="2015-02-16T00:00:00"/>
    <n v="2015"/>
    <s v="Februari"/>
    <n v="16"/>
    <x v="1"/>
    <x v="133"/>
    <x v="133"/>
    <x v="1"/>
    <s v="United States"/>
    <s v="Dover"/>
    <s v="New Hampshire"/>
    <n v="3820"/>
    <x v="3"/>
    <x v="150"/>
    <x v="1"/>
    <x v="10"/>
    <x v="151"/>
    <n v="35.880000000000003"/>
    <n v="6"/>
    <n v="0"/>
    <n v="16.146000000000001"/>
  </r>
  <r>
    <x v="6744"/>
    <s v="CA-2017-111269"/>
    <d v="2017-06-16T00:00:00"/>
    <n v="2017"/>
    <s v="Juni"/>
    <n v="16"/>
    <x v="0"/>
    <x v="394"/>
    <x v="394"/>
    <x v="0"/>
    <s v="United States"/>
    <s v="Dublin"/>
    <s v="Ohio"/>
    <n v="43017"/>
    <x v="3"/>
    <x v="590"/>
    <x v="2"/>
    <x v="11"/>
    <x v="590"/>
    <n v="479.952"/>
    <n v="6"/>
    <n v="0.2"/>
    <n v="107.98920000000001"/>
  </r>
  <r>
    <x v="6745"/>
    <s v="CA-2017-111269"/>
    <d v="2017-06-16T00:00:00"/>
    <n v="2017"/>
    <s v="Juni"/>
    <n v="16"/>
    <x v="0"/>
    <x v="394"/>
    <x v="394"/>
    <x v="0"/>
    <s v="United States"/>
    <s v="Dublin"/>
    <s v="Ohio"/>
    <n v="43017"/>
    <x v="3"/>
    <x v="250"/>
    <x v="1"/>
    <x v="6"/>
    <x v="251"/>
    <n v="23.92"/>
    <n v="5"/>
    <n v="0.2"/>
    <n v="1.7940000000000005"/>
  </r>
  <r>
    <x v="6746"/>
    <s v="CA-2017-159156"/>
    <d v="2017-11-13T00:00:00"/>
    <n v="2017"/>
    <s v="November"/>
    <n v="13"/>
    <x v="2"/>
    <x v="33"/>
    <x v="33"/>
    <x v="1"/>
    <s v="United States"/>
    <s v="New York City"/>
    <s v="New York"/>
    <n v="10009"/>
    <x v="3"/>
    <x v="1443"/>
    <x v="2"/>
    <x v="7"/>
    <x v="1431"/>
    <n v="629.94999999999993"/>
    <n v="5"/>
    <n v="0"/>
    <n v="163.78700000000003"/>
  </r>
  <r>
    <x v="6747"/>
    <s v="CA-2017-100230"/>
    <d v="2017-12-11T00:00:00"/>
    <n v="2017"/>
    <s v="Desember"/>
    <n v="11"/>
    <x v="1"/>
    <x v="211"/>
    <x v="211"/>
    <x v="0"/>
    <s v="United States"/>
    <s v="New York City"/>
    <s v="New York"/>
    <n v="10035"/>
    <x v="3"/>
    <x v="440"/>
    <x v="1"/>
    <x v="8"/>
    <x v="440"/>
    <n v="14.952000000000002"/>
    <n v="1"/>
    <n v="0.2"/>
    <n v="5.0462999999999996"/>
  </r>
  <r>
    <x v="6748"/>
    <s v="CA-2017-100230"/>
    <d v="2017-12-11T00:00:00"/>
    <n v="2017"/>
    <s v="Desember"/>
    <n v="11"/>
    <x v="1"/>
    <x v="211"/>
    <x v="211"/>
    <x v="0"/>
    <s v="United States"/>
    <s v="New York City"/>
    <s v="New York"/>
    <n v="10035"/>
    <x v="3"/>
    <x v="1357"/>
    <x v="1"/>
    <x v="10"/>
    <x v="1343"/>
    <n v="17.940000000000001"/>
    <n v="3"/>
    <n v="0"/>
    <n v="8.0730000000000004"/>
  </r>
  <r>
    <x v="6749"/>
    <s v="CA-2017-100230"/>
    <d v="2017-12-11T00:00:00"/>
    <n v="2017"/>
    <s v="Desember"/>
    <n v="11"/>
    <x v="1"/>
    <x v="211"/>
    <x v="211"/>
    <x v="0"/>
    <s v="United States"/>
    <s v="New York City"/>
    <s v="New York"/>
    <n v="10035"/>
    <x v="3"/>
    <x v="1717"/>
    <x v="2"/>
    <x v="7"/>
    <x v="1704"/>
    <n v="116.98"/>
    <n v="2"/>
    <n v="0"/>
    <n v="29.245000000000005"/>
  </r>
  <r>
    <x v="6750"/>
    <s v="CA-2016-154767"/>
    <d v="2016-06-28T00:00:00"/>
    <n v="2016"/>
    <s v="Juni"/>
    <n v="28"/>
    <x v="0"/>
    <x v="669"/>
    <x v="669"/>
    <x v="0"/>
    <s v="United States"/>
    <s v="Paterson"/>
    <s v="New Jersey"/>
    <n v="7501"/>
    <x v="3"/>
    <x v="1534"/>
    <x v="0"/>
    <x v="1"/>
    <x v="1522"/>
    <n v="121.96"/>
    <n v="2"/>
    <n v="0"/>
    <n v="20.733199999999997"/>
  </r>
  <r>
    <x v="6751"/>
    <s v="CA-2016-154767"/>
    <d v="2016-06-28T00:00:00"/>
    <n v="2016"/>
    <s v="Juni"/>
    <n v="28"/>
    <x v="0"/>
    <x v="669"/>
    <x v="669"/>
    <x v="0"/>
    <s v="United States"/>
    <s v="Paterson"/>
    <s v="New Jersey"/>
    <n v="7501"/>
    <x v="3"/>
    <x v="1518"/>
    <x v="1"/>
    <x v="9"/>
    <x v="1505"/>
    <n v="8.74"/>
    <n v="2"/>
    <n v="0"/>
    <n v="2.2724000000000002"/>
  </r>
  <r>
    <x v="6752"/>
    <s v="CA-2016-154767"/>
    <d v="2016-06-28T00:00:00"/>
    <n v="2016"/>
    <s v="Juni"/>
    <n v="28"/>
    <x v="0"/>
    <x v="669"/>
    <x v="669"/>
    <x v="0"/>
    <s v="United States"/>
    <s v="Paterson"/>
    <s v="New Jersey"/>
    <n v="7501"/>
    <x v="3"/>
    <x v="334"/>
    <x v="1"/>
    <x v="10"/>
    <x v="334"/>
    <n v="61.96"/>
    <n v="2"/>
    <n v="0"/>
    <n v="27.881999999999998"/>
  </r>
  <r>
    <x v="6753"/>
    <s v="CA-2016-154767"/>
    <d v="2016-06-28T00:00:00"/>
    <n v="2016"/>
    <s v="Juni"/>
    <n v="28"/>
    <x v="0"/>
    <x v="669"/>
    <x v="669"/>
    <x v="0"/>
    <s v="United States"/>
    <s v="Paterson"/>
    <s v="New Jersey"/>
    <n v="7501"/>
    <x v="3"/>
    <x v="1406"/>
    <x v="1"/>
    <x v="8"/>
    <x v="1393"/>
    <n v="7.96"/>
    <n v="2"/>
    <n v="0"/>
    <n v="3.7412000000000001"/>
  </r>
  <r>
    <x v="6754"/>
    <s v="CA-2016-154767"/>
    <d v="2016-06-28T00:00:00"/>
    <n v="2016"/>
    <s v="Juni"/>
    <n v="28"/>
    <x v="0"/>
    <x v="669"/>
    <x v="669"/>
    <x v="0"/>
    <s v="United States"/>
    <s v="Paterson"/>
    <s v="New Jersey"/>
    <n v="7501"/>
    <x v="3"/>
    <x v="14"/>
    <x v="1"/>
    <x v="9"/>
    <x v="14"/>
    <n v="275.24"/>
    <n v="4"/>
    <n v="0"/>
    <n v="121.10560000000001"/>
  </r>
  <r>
    <x v="6755"/>
    <s v="CA-2017-124205"/>
    <d v="2017-09-15T00:00:00"/>
    <n v="2017"/>
    <s v="September"/>
    <n v="15"/>
    <x v="1"/>
    <x v="779"/>
    <x v="779"/>
    <x v="1"/>
    <s v="United States"/>
    <s v="Lakewood"/>
    <s v="New Jersey"/>
    <n v="8701"/>
    <x v="3"/>
    <x v="1462"/>
    <x v="0"/>
    <x v="5"/>
    <x v="1448"/>
    <n v="47.400000000000006"/>
    <n v="5"/>
    <n v="0"/>
    <n v="18.960000000000004"/>
  </r>
  <r>
    <x v="6756"/>
    <s v="CA-2017-124205"/>
    <d v="2017-09-15T00:00:00"/>
    <n v="2017"/>
    <s v="September"/>
    <n v="15"/>
    <x v="1"/>
    <x v="779"/>
    <x v="779"/>
    <x v="1"/>
    <s v="United States"/>
    <s v="Lakewood"/>
    <s v="New Jersey"/>
    <n v="8701"/>
    <x v="3"/>
    <x v="1584"/>
    <x v="0"/>
    <x v="1"/>
    <x v="1575"/>
    <n v="512.96"/>
    <n v="4"/>
    <n v="0"/>
    <n v="143.62880000000001"/>
  </r>
  <r>
    <x v="6757"/>
    <s v="CA-2017-124205"/>
    <d v="2017-09-15T00:00:00"/>
    <n v="2017"/>
    <s v="September"/>
    <n v="15"/>
    <x v="1"/>
    <x v="779"/>
    <x v="779"/>
    <x v="1"/>
    <s v="United States"/>
    <s v="Lakewood"/>
    <s v="New Jersey"/>
    <n v="8701"/>
    <x v="3"/>
    <x v="803"/>
    <x v="2"/>
    <x v="7"/>
    <x v="801"/>
    <n v="395.93999999999994"/>
    <n v="6"/>
    <n v="0"/>
    <n v="102.94440000000002"/>
  </r>
  <r>
    <x v="6758"/>
    <s v="CA-2017-124205"/>
    <d v="2017-09-15T00:00:00"/>
    <n v="2017"/>
    <s v="September"/>
    <n v="15"/>
    <x v="1"/>
    <x v="779"/>
    <x v="779"/>
    <x v="1"/>
    <s v="United States"/>
    <s v="Lakewood"/>
    <s v="New Jersey"/>
    <n v="8701"/>
    <x v="3"/>
    <x v="356"/>
    <x v="1"/>
    <x v="4"/>
    <x v="356"/>
    <n v="81.96"/>
    <n v="2"/>
    <n v="0"/>
    <n v="0"/>
  </r>
  <r>
    <x v="6759"/>
    <s v="CA-2017-165715"/>
    <d v="2017-12-02T00:00:00"/>
    <n v="2017"/>
    <s v="Desember"/>
    <n v="2"/>
    <x v="1"/>
    <x v="767"/>
    <x v="767"/>
    <x v="0"/>
    <s v="United States"/>
    <s v="Greensboro"/>
    <s v="North Carolina"/>
    <n v="27405"/>
    <x v="0"/>
    <x v="894"/>
    <x v="1"/>
    <x v="6"/>
    <x v="887"/>
    <n v="32.776000000000003"/>
    <n v="1"/>
    <n v="0.2"/>
    <n v="2.4581999999999997"/>
  </r>
  <r>
    <x v="6760"/>
    <s v="CA-2017-100636"/>
    <d v="2017-06-26T00:00:00"/>
    <n v="2017"/>
    <s v="Juni"/>
    <n v="26"/>
    <x v="1"/>
    <x v="157"/>
    <x v="157"/>
    <x v="0"/>
    <s v="United States"/>
    <s v="New York City"/>
    <s v="New York"/>
    <n v="10035"/>
    <x v="3"/>
    <x v="72"/>
    <x v="1"/>
    <x v="4"/>
    <x v="72"/>
    <n v="272.94"/>
    <n v="3"/>
    <n v="0"/>
    <n v="0"/>
  </r>
  <r>
    <x v="6761"/>
    <s v="CA-2016-162943"/>
    <d v="2016-07-24T00:00:00"/>
    <n v="2016"/>
    <s v="Juli"/>
    <n v="24"/>
    <x v="0"/>
    <x v="715"/>
    <x v="715"/>
    <x v="1"/>
    <s v="United States"/>
    <s v="New York City"/>
    <s v="New York"/>
    <n v="10035"/>
    <x v="3"/>
    <x v="901"/>
    <x v="0"/>
    <x v="1"/>
    <x v="893"/>
    <n v="253.76399999999998"/>
    <n v="2"/>
    <n v="0.1"/>
    <n v="31.015599999999978"/>
  </r>
  <r>
    <x v="6762"/>
    <s v="CA-2016-144764"/>
    <d v="2016-09-02T00:00:00"/>
    <n v="2016"/>
    <s v="September"/>
    <n v="2"/>
    <x v="1"/>
    <x v="210"/>
    <x v="210"/>
    <x v="0"/>
    <s v="United States"/>
    <s v="Chicago"/>
    <s v="Illinois"/>
    <n v="60623"/>
    <x v="2"/>
    <x v="2"/>
    <x v="1"/>
    <x v="2"/>
    <x v="2"/>
    <n v="29.24"/>
    <n v="5"/>
    <n v="0.2"/>
    <n v="9.8685000000000009"/>
  </r>
  <r>
    <x v="6763"/>
    <s v="CA-2016-144764"/>
    <d v="2016-09-02T00:00:00"/>
    <n v="2016"/>
    <s v="September"/>
    <n v="2"/>
    <x v="1"/>
    <x v="210"/>
    <x v="210"/>
    <x v="0"/>
    <s v="United States"/>
    <s v="Chicago"/>
    <s v="Illinois"/>
    <n v="60623"/>
    <x v="2"/>
    <x v="210"/>
    <x v="1"/>
    <x v="4"/>
    <x v="211"/>
    <n v="35.167999999999999"/>
    <n v="2"/>
    <n v="0.2"/>
    <n v="-8.3524000000000012"/>
  </r>
  <r>
    <x v="6764"/>
    <s v="CA-2016-144764"/>
    <d v="2016-09-02T00:00:00"/>
    <n v="2016"/>
    <s v="September"/>
    <n v="2"/>
    <x v="1"/>
    <x v="210"/>
    <x v="210"/>
    <x v="0"/>
    <s v="United States"/>
    <s v="Chicago"/>
    <s v="Illinois"/>
    <n v="60623"/>
    <x v="2"/>
    <x v="1797"/>
    <x v="2"/>
    <x v="15"/>
    <x v="1787"/>
    <n v="1362.8999999999999"/>
    <n v="3"/>
    <n v="0.3"/>
    <n v="-19.470000000000141"/>
  </r>
  <r>
    <x v="6765"/>
    <s v="CA-2017-100615"/>
    <d v="2017-04-20T00:00:00"/>
    <n v="2017"/>
    <s v="April"/>
    <n v="20"/>
    <x v="1"/>
    <x v="695"/>
    <x v="695"/>
    <x v="0"/>
    <s v="United States"/>
    <s v="Chicago"/>
    <s v="Illinois"/>
    <n v="60653"/>
    <x v="2"/>
    <x v="291"/>
    <x v="0"/>
    <x v="1"/>
    <x v="291"/>
    <n v="317.05799999999999"/>
    <n v="3"/>
    <n v="0.3"/>
    <n v="-18.117599999999996"/>
  </r>
  <r>
    <x v="6766"/>
    <s v="CA-2017-100615"/>
    <d v="2017-04-20T00:00:00"/>
    <n v="2017"/>
    <s v="April"/>
    <n v="20"/>
    <x v="1"/>
    <x v="695"/>
    <x v="695"/>
    <x v="0"/>
    <s v="United States"/>
    <s v="Chicago"/>
    <s v="Illinois"/>
    <n v="60653"/>
    <x v="2"/>
    <x v="32"/>
    <x v="1"/>
    <x v="6"/>
    <x v="32"/>
    <n v="15.76"/>
    <n v="2"/>
    <n v="0.2"/>
    <n v="3.5460000000000007"/>
  </r>
  <r>
    <x v="6767"/>
    <s v="CA-2017-100615"/>
    <d v="2017-04-20T00:00:00"/>
    <n v="2017"/>
    <s v="April"/>
    <n v="20"/>
    <x v="1"/>
    <x v="695"/>
    <x v="695"/>
    <x v="0"/>
    <s v="United States"/>
    <s v="Chicago"/>
    <s v="Illinois"/>
    <n v="60653"/>
    <x v="2"/>
    <x v="1027"/>
    <x v="0"/>
    <x v="5"/>
    <x v="1018"/>
    <n v="14.560000000000002"/>
    <n v="5"/>
    <n v="0.6"/>
    <n v="-6.1879999999999988"/>
  </r>
  <r>
    <x v="6768"/>
    <s v="CA-2014-109302"/>
    <d v="2014-08-12T00:00:00"/>
    <n v="2014"/>
    <s v="Agustus"/>
    <n v="12"/>
    <x v="1"/>
    <x v="728"/>
    <x v="728"/>
    <x v="1"/>
    <s v="United States"/>
    <s v="Lakewood"/>
    <s v="New Jersey"/>
    <n v="8701"/>
    <x v="3"/>
    <x v="912"/>
    <x v="1"/>
    <x v="8"/>
    <x v="904"/>
    <n v="196.21"/>
    <n v="7"/>
    <n v="0"/>
    <n v="98.105000000000004"/>
  </r>
  <r>
    <x v="6769"/>
    <s v="CA-2017-139787"/>
    <d v="2017-09-19T00:00:00"/>
    <n v="2017"/>
    <s v="September"/>
    <n v="19"/>
    <x v="1"/>
    <x v="655"/>
    <x v="655"/>
    <x v="2"/>
    <s v="United States"/>
    <s v="Columbus"/>
    <s v="Georgia"/>
    <n v="31907"/>
    <x v="0"/>
    <x v="1658"/>
    <x v="1"/>
    <x v="6"/>
    <x v="1646"/>
    <n v="35.4"/>
    <n v="5"/>
    <n v="0"/>
    <n v="13.452000000000002"/>
  </r>
  <r>
    <x v="6770"/>
    <s v="CA-2017-139402"/>
    <d v="2017-12-09T00:00:00"/>
    <n v="2017"/>
    <s v="Desember"/>
    <n v="9"/>
    <x v="1"/>
    <x v="714"/>
    <x v="714"/>
    <x v="1"/>
    <s v="United States"/>
    <s v="Phoenix"/>
    <s v="Arizona"/>
    <n v="85023"/>
    <x v="1"/>
    <x v="1078"/>
    <x v="1"/>
    <x v="10"/>
    <x v="1068"/>
    <n v="419.4"/>
    <n v="5"/>
    <n v="0.2"/>
    <n v="146.79"/>
  </r>
  <r>
    <x v="6771"/>
    <s v="CA-2017-139402"/>
    <d v="2017-12-09T00:00:00"/>
    <n v="2017"/>
    <s v="Desember"/>
    <n v="9"/>
    <x v="1"/>
    <x v="714"/>
    <x v="714"/>
    <x v="1"/>
    <s v="United States"/>
    <s v="Phoenix"/>
    <s v="Arizona"/>
    <n v="85023"/>
    <x v="1"/>
    <x v="1784"/>
    <x v="1"/>
    <x v="8"/>
    <x v="1774"/>
    <n v="13.005000000000003"/>
    <n v="3"/>
    <n v="0.7"/>
    <n v="-9.9704999999999977"/>
  </r>
  <r>
    <x v="6772"/>
    <s v="CA-2016-119018"/>
    <d v="2016-11-04T00:00:00"/>
    <n v="2016"/>
    <s v="November"/>
    <n v="4"/>
    <x v="1"/>
    <x v="194"/>
    <x v="194"/>
    <x v="2"/>
    <s v="United States"/>
    <s v="Los Angeles"/>
    <s v="California"/>
    <n v="90004"/>
    <x v="1"/>
    <x v="308"/>
    <x v="1"/>
    <x v="8"/>
    <x v="308"/>
    <n v="7.7120000000000006"/>
    <n v="2"/>
    <n v="0.2"/>
    <n v="2.7956000000000003"/>
  </r>
  <r>
    <x v="6773"/>
    <s v="CA-2016-119018"/>
    <d v="2016-11-04T00:00:00"/>
    <n v="2016"/>
    <s v="November"/>
    <n v="4"/>
    <x v="1"/>
    <x v="194"/>
    <x v="194"/>
    <x v="2"/>
    <s v="United States"/>
    <s v="Los Angeles"/>
    <s v="California"/>
    <n v="90004"/>
    <x v="1"/>
    <x v="1581"/>
    <x v="1"/>
    <x v="8"/>
    <x v="1572"/>
    <n v="4.1760000000000002"/>
    <n v="1"/>
    <n v="0.2"/>
    <n v="1.3049999999999997"/>
  </r>
  <r>
    <x v="6774"/>
    <s v="CA-2016-119018"/>
    <d v="2016-11-04T00:00:00"/>
    <n v="2016"/>
    <s v="November"/>
    <n v="4"/>
    <x v="1"/>
    <x v="194"/>
    <x v="194"/>
    <x v="2"/>
    <s v="United States"/>
    <s v="Los Angeles"/>
    <s v="California"/>
    <n v="90004"/>
    <x v="1"/>
    <x v="1798"/>
    <x v="1"/>
    <x v="10"/>
    <x v="1788"/>
    <n v="38.880000000000003"/>
    <n v="6"/>
    <n v="0"/>
    <n v="18.662400000000002"/>
  </r>
  <r>
    <x v="6775"/>
    <s v="CA-2015-105361"/>
    <d v="2015-03-29T00:00:00"/>
    <n v="2015"/>
    <s v="Maret"/>
    <n v="29"/>
    <x v="1"/>
    <x v="441"/>
    <x v="441"/>
    <x v="0"/>
    <s v="United States"/>
    <s v="New York City"/>
    <s v="New York"/>
    <n v="10024"/>
    <x v="3"/>
    <x v="249"/>
    <x v="1"/>
    <x v="10"/>
    <x v="250"/>
    <n v="17.64"/>
    <n v="4"/>
    <n v="0"/>
    <n v="8.1143999999999998"/>
  </r>
  <r>
    <x v="6776"/>
    <s v="US-2016-152373"/>
    <d v="2016-09-05T00:00:00"/>
    <n v="2016"/>
    <s v="September"/>
    <n v="5"/>
    <x v="1"/>
    <x v="690"/>
    <x v="690"/>
    <x v="0"/>
    <s v="United States"/>
    <s v="San Antonio"/>
    <s v="Texas"/>
    <n v="78207"/>
    <x v="2"/>
    <x v="41"/>
    <x v="1"/>
    <x v="4"/>
    <x v="41"/>
    <n v="93.456000000000003"/>
    <n v="3"/>
    <n v="0.2"/>
    <n v="-17.523000000000014"/>
  </r>
  <r>
    <x v="6777"/>
    <s v="US-2017-166037"/>
    <d v="2017-01-28T00:00:00"/>
    <n v="2017"/>
    <s v="Januari"/>
    <n v="28"/>
    <x v="1"/>
    <x v="642"/>
    <x v="642"/>
    <x v="2"/>
    <s v="United States"/>
    <s v="New York City"/>
    <s v="New York"/>
    <n v="10009"/>
    <x v="3"/>
    <x v="1233"/>
    <x v="2"/>
    <x v="11"/>
    <x v="1216"/>
    <n v="449.91"/>
    <n v="9"/>
    <n v="0"/>
    <n v="157.46849999999998"/>
  </r>
  <r>
    <x v="6778"/>
    <s v="US-2016-147711"/>
    <d v="2016-09-03T00:00:00"/>
    <n v="2016"/>
    <s v="September"/>
    <n v="3"/>
    <x v="0"/>
    <x v="520"/>
    <x v="520"/>
    <x v="0"/>
    <s v="United States"/>
    <s v="Baltimore"/>
    <s v="Maryland"/>
    <n v="21215"/>
    <x v="3"/>
    <x v="1121"/>
    <x v="0"/>
    <x v="0"/>
    <x v="1109"/>
    <n v="344.94"/>
    <n v="3"/>
    <n v="0"/>
    <n v="31.044599999999974"/>
  </r>
  <r>
    <x v="6779"/>
    <s v="US-2016-147711"/>
    <d v="2016-09-03T00:00:00"/>
    <n v="2016"/>
    <s v="September"/>
    <n v="3"/>
    <x v="0"/>
    <x v="520"/>
    <x v="520"/>
    <x v="0"/>
    <s v="United States"/>
    <s v="Baltimore"/>
    <s v="Maryland"/>
    <n v="21215"/>
    <x v="3"/>
    <x v="1256"/>
    <x v="0"/>
    <x v="5"/>
    <x v="1240"/>
    <n v="14.76"/>
    <n v="2"/>
    <n v="0"/>
    <n v="4.2803999999999984"/>
  </r>
  <r>
    <x v="6780"/>
    <s v="US-2016-147711"/>
    <d v="2016-09-03T00:00:00"/>
    <n v="2016"/>
    <s v="September"/>
    <n v="3"/>
    <x v="0"/>
    <x v="520"/>
    <x v="520"/>
    <x v="0"/>
    <s v="United States"/>
    <s v="Baltimore"/>
    <s v="Maryland"/>
    <n v="21215"/>
    <x v="3"/>
    <x v="849"/>
    <x v="1"/>
    <x v="8"/>
    <x v="842"/>
    <n v="12.76"/>
    <n v="2"/>
    <n v="0"/>
    <n v="5.8695999999999993"/>
  </r>
  <r>
    <x v="6781"/>
    <s v="US-2016-147711"/>
    <d v="2016-09-03T00:00:00"/>
    <n v="2016"/>
    <s v="September"/>
    <n v="3"/>
    <x v="0"/>
    <x v="520"/>
    <x v="520"/>
    <x v="0"/>
    <s v="United States"/>
    <s v="Baltimore"/>
    <s v="Maryland"/>
    <n v="21215"/>
    <x v="3"/>
    <x v="676"/>
    <x v="1"/>
    <x v="2"/>
    <x v="676"/>
    <n v="58.48"/>
    <n v="8"/>
    <n v="0"/>
    <n v="27.485599999999998"/>
  </r>
  <r>
    <x v="6782"/>
    <s v="CA-2017-121293"/>
    <d v="2017-07-25T00:00:00"/>
    <n v="2017"/>
    <s v="Juli"/>
    <n v="25"/>
    <x v="0"/>
    <x v="547"/>
    <x v="547"/>
    <x v="0"/>
    <s v="United States"/>
    <s v="Philadelphia"/>
    <s v="Pennsylvania"/>
    <n v="19143"/>
    <x v="3"/>
    <x v="545"/>
    <x v="0"/>
    <x v="5"/>
    <x v="545"/>
    <n v="20.096000000000004"/>
    <n v="4"/>
    <n v="0.2"/>
    <n v="3.0143999999999984"/>
  </r>
  <r>
    <x v="6783"/>
    <s v="CA-2017-121293"/>
    <d v="2017-07-25T00:00:00"/>
    <n v="2017"/>
    <s v="Juli"/>
    <n v="25"/>
    <x v="0"/>
    <x v="547"/>
    <x v="547"/>
    <x v="0"/>
    <s v="United States"/>
    <s v="Philadelphia"/>
    <s v="Pennsylvania"/>
    <n v="19143"/>
    <x v="3"/>
    <x v="1799"/>
    <x v="1"/>
    <x v="14"/>
    <x v="1789"/>
    <n v="37.752000000000002"/>
    <n v="3"/>
    <n v="0.2"/>
    <n v="4.2470999999999943"/>
  </r>
  <r>
    <x v="6784"/>
    <s v="CA-2017-121293"/>
    <d v="2017-07-25T00:00:00"/>
    <n v="2017"/>
    <s v="Juli"/>
    <n v="25"/>
    <x v="0"/>
    <x v="547"/>
    <x v="547"/>
    <x v="0"/>
    <s v="United States"/>
    <s v="Philadelphia"/>
    <s v="Pennsylvania"/>
    <n v="19143"/>
    <x v="3"/>
    <x v="1744"/>
    <x v="0"/>
    <x v="3"/>
    <x v="1733"/>
    <n v="138.58799999999999"/>
    <n v="1"/>
    <n v="0.4"/>
    <n v="-34.646999999999991"/>
  </r>
  <r>
    <x v="6785"/>
    <s v="CA-2017-121293"/>
    <d v="2017-07-25T00:00:00"/>
    <n v="2017"/>
    <s v="Juli"/>
    <n v="25"/>
    <x v="0"/>
    <x v="547"/>
    <x v="547"/>
    <x v="0"/>
    <s v="United States"/>
    <s v="Philadelphia"/>
    <s v="Pennsylvania"/>
    <n v="19143"/>
    <x v="3"/>
    <x v="391"/>
    <x v="1"/>
    <x v="4"/>
    <x v="392"/>
    <n v="259.92000000000007"/>
    <n v="5"/>
    <n v="0.2"/>
    <n v="-25.992000000000004"/>
  </r>
  <r>
    <x v="6786"/>
    <s v="CA-2017-121293"/>
    <d v="2017-07-25T00:00:00"/>
    <n v="2017"/>
    <s v="Juli"/>
    <n v="25"/>
    <x v="0"/>
    <x v="547"/>
    <x v="547"/>
    <x v="0"/>
    <s v="United States"/>
    <s v="Philadelphia"/>
    <s v="Pennsylvania"/>
    <n v="19143"/>
    <x v="3"/>
    <x v="260"/>
    <x v="1"/>
    <x v="10"/>
    <x v="260"/>
    <n v="20.736000000000004"/>
    <n v="4"/>
    <n v="0.2"/>
    <n v="7.2576000000000001"/>
  </r>
  <r>
    <x v="6787"/>
    <s v="CA-2015-118843"/>
    <d v="2015-09-13T00:00:00"/>
    <n v="2015"/>
    <s v="September"/>
    <n v="13"/>
    <x v="1"/>
    <x v="101"/>
    <x v="101"/>
    <x v="0"/>
    <s v="United States"/>
    <s v="Atlanta"/>
    <s v="Georgia"/>
    <n v="30318"/>
    <x v="0"/>
    <x v="784"/>
    <x v="0"/>
    <x v="5"/>
    <x v="783"/>
    <n v="129.93"/>
    <n v="3"/>
    <n v="0"/>
    <n v="12.992999999999988"/>
  </r>
  <r>
    <x v="6788"/>
    <s v="CA-2015-118843"/>
    <d v="2015-09-13T00:00:00"/>
    <n v="2015"/>
    <s v="September"/>
    <n v="13"/>
    <x v="1"/>
    <x v="101"/>
    <x v="101"/>
    <x v="0"/>
    <s v="United States"/>
    <s v="Atlanta"/>
    <s v="Georgia"/>
    <n v="30318"/>
    <x v="0"/>
    <x v="991"/>
    <x v="1"/>
    <x v="10"/>
    <x v="983"/>
    <n v="69.930000000000007"/>
    <n v="7"/>
    <n v="0"/>
    <n v="31.468499999999999"/>
  </r>
  <r>
    <x v="6789"/>
    <s v="CA-2015-161445"/>
    <d v="2015-09-07T00:00:00"/>
    <n v="2015"/>
    <s v="September"/>
    <n v="7"/>
    <x v="0"/>
    <x v="566"/>
    <x v="566"/>
    <x v="1"/>
    <s v="United States"/>
    <s v="Durham"/>
    <s v="North Carolina"/>
    <n v="27707"/>
    <x v="0"/>
    <x v="399"/>
    <x v="1"/>
    <x v="6"/>
    <x v="400"/>
    <n v="140.73599999999999"/>
    <n v="4"/>
    <n v="0.2"/>
    <n v="12.314400000000006"/>
  </r>
  <r>
    <x v="6790"/>
    <s v="CA-2016-124527"/>
    <d v="2016-11-16T00:00:00"/>
    <n v="2016"/>
    <s v="November"/>
    <n v="16"/>
    <x v="2"/>
    <x v="780"/>
    <x v="780"/>
    <x v="0"/>
    <s v="United States"/>
    <s v="Roseville"/>
    <s v="California"/>
    <n v="95661"/>
    <x v="1"/>
    <x v="255"/>
    <x v="1"/>
    <x v="8"/>
    <x v="256"/>
    <n v="8.32"/>
    <n v="5"/>
    <n v="0.2"/>
    <n v="2.8079999999999998"/>
  </r>
  <r>
    <x v="6791"/>
    <s v="CA-2016-162348"/>
    <d v="2016-11-10T00:00:00"/>
    <n v="2016"/>
    <s v="November"/>
    <n v="10"/>
    <x v="1"/>
    <x v="408"/>
    <x v="408"/>
    <x v="2"/>
    <s v="United States"/>
    <s v="Sacramento"/>
    <s v="California"/>
    <n v="95823"/>
    <x v="1"/>
    <x v="1611"/>
    <x v="0"/>
    <x v="5"/>
    <x v="1602"/>
    <n v="9.98"/>
    <n v="1"/>
    <n v="0"/>
    <n v="2.7944000000000004"/>
  </r>
  <r>
    <x v="6792"/>
    <s v="CA-2014-141005"/>
    <d v="2014-08-15T00:00:00"/>
    <n v="2014"/>
    <s v="Agustus"/>
    <n v="15"/>
    <x v="2"/>
    <x v="394"/>
    <x v="394"/>
    <x v="0"/>
    <s v="United States"/>
    <s v="Fairfield"/>
    <s v="Connecticut"/>
    <n v="6824"/>
    <x v="3"/>
    <x v="542"/>
    <x v="1"/>
    <x v="8"/>
    <x v="542"/>
    <n v="62.94"/>
    <n v="3"/>
    <n v="0"/>
    <n v="30.211199999999998"/>
  </r>
  <r>
    <x v="6793"/>
    <s v="CA-2015-145394"/>
    <d v="2015-11-16T00:00:00"/>
    <n v="2015"/>
    <s v="November"/>
    <n v="16"/>
    <x v="1"/>
    <x v="204"/>
    <x v="204"/>
    <x v="1"/>
    <s v="United States"/>
    <s v="Chicago"/>
    <s v="Illinois"/>
    <n v="60610"/>
    <x v="2"/>
    <x v="1031"/>
    <x v="1"/>
    <x v="4"/>
    <x v="1022"/>
    <n v="21.488"/>
    <n v="2"/>
    <n v="0.2"/>
    <n v="1.6115999999999993"/>
  </r>
  <r>
    <x v="6794"/>
    <s v="CA-2015-145394"/>
    <d v="2015-11-16T00:00:00"/>
    <n v="2015"/>
    <s v="November"/>
    <n v="16"/>
    <x v="1"/>
    <x v="204"/>
    <x v="204"/>
    <x v="1"/>
    <s v="United States"/>
    <s v="Chicago"/>
    <s v="Illinois"/>
    <n v="60610"/>
    <x v="2"/>
    <x v="1278"/>
    <x v="2"/>
    <x v="7"/>
    <x v="1263"/>
    <n v="239.976"/>
    <n v="3"/>
    <n v="0.2"/>
    <n v="26.997299999999967"/>
  </r>
  <r>
    <x v="6795"/>
    <s v="CA-2015-145394"/>
    <d v="2015-11-16T00:00:00"/>
    <n v="2015"/>
    <s v="November"/>
    <n v="16"/>
    <x v="1"/>
    <x v="204"/>
    <x v="204"/>
    <x v="1"/>
    <s v="United States"/>
    <s v="Chicago"/>
    <s v="Illinois"/>
    <n v="60610"/>
    <x v="2"/>
    <x v="1618"/>
    <x v="0"/>
    <x v="5"/>
    <x v="1609"/>
    <n v="34.504000000000005"/>
    <n v="2"/>
    <n v="0.6"/>
    <n v="-15.526799999999994"/>
  </r>
  <r>
    <x v="6796"/>
    <s v="CA-2015-168809"/>
    <d v="2015-08-25T00:00:00"/>
    <n v="2015"/>
    <s v="Agustus"/>
    <n v="25"/>
    <x v="3"/>
    <x v="498"/>
    <x v="498"/>
    <x v="0"/>
    <s v="United States"/>
    <s v="Houston"/>
    <s v="Texas"/>
    <n v="77041"/>
    <x v="2"/>
    <x v="1001"/>
    <x v="0"/>
    <x v="5"/>
    <x v="1253"/>
    <n v="20.103999999999999"/>
    <n v="2"/>
    <n v="0.6"/>
    <n v="-16.585799999999999"/>
  </r>
  <r>
    <x v="6797"/>
    <s v="CA-2015-168809"/>
    <d v="2015-08-25T00:00:00"/>
    <n v="2015"/>
    <s v="Agustus"/>
    <n v="25"/>
    <x v="3"/>
    <x v="498"/>
    <x v="498"/>
    <x v="0"/>
    <s v="United States"/>
    <s v="Houston"/>
    <s v="Texas"/>
    <n v="77041"/>
    <x v="2"/>
    <x v="412"/>
    <x v="1"/>
    <x v="8"/>
    <x v="412"/>
    <n v="3.7979999999999987"/>
    <n v="1"/>
    <n v="0.8"/>
    <n v="-6.0768000000000004"/>
  </r>
  <r>
    <x v="6798"/>
    <s v="CA-2015-168809"/>
    <d v="2015-08-25T00:00:00"/>
    <n v="2015"/>
    <s v="Agustus"/>
    <n v="25"/>
    <x v="3"/>
    <x v="498"/>
    <x v="498"/>
    <x v="0"/>
    <s v="United States"/>
    <s v="Houston"/>
    <s v="Texas"/>
    <n v="77041"/>
    <x v="2"/>
    <x v="1800"/>
    <x v="0"/>
    <x v="5"/>
    <x v="1790"/>
    <n v="7.8800000000000008"/>
    <n v="5"/>
    <n v="0.6"/>
    <n v="-3.9399999999999995"/>
  </r>
  <r>
    <x v="6799"/>
    <s v="CA-2016-109827"/>
    <d v="2016-12-25T00:00:00"/>
    <n v="2016"/>
    <s v="Desember"/>
    <n v="25"/>
    <x v="1"/>
    <x v="429"/>
    <x v="429"/>
    <x v="1"/>
    <s v="United States"/>
    <s v="Phoenix"/>
    <s v="Arizona"/>
    <n v="85023"/>
    <x v="1"/>
    <x v="223"/>
    <x v="0"/>
    <x v="3"/>
    <x v="224"/>
    <n v="35.445"/>
    <n v="1"/>
    <n v="0.5"/>
    <n v="-24.102599999999995"/>
  </r>
  <r>
    <x v="6800"/>
    <s v="CA-2016-109827"/>
    <d v="2016-12-25T00:00:00"/>
    <n v="2016"/>
    <s v="Desember"/>
    <n v="25"/>
    <x v="1"/>
    <x v="429"/>
    <x v="429"/>
    <x v="1"/>
    <s v="United States"/>
    <s v="Phoenix"/>
    <s v="Arizona"/>
    <n v="85023"/>
    <x v="1"/>
    <x v="1384"/>
    <x v="2"/>
    <x v="15"/>
    <x v="1370"/>
    <n v="269.97000000000003"/>
    <n v="2"/>
    <n v="0.7"/>
    <n v="-386.95699999999999"/>
  </r>
  <r>
    <x v="6801"/>
    <s v="CA-2016-109827"/>
    <d v="2016-12-25T00:00:00"/>
    <n v="2016"/>
    <s v="Desember"/>
    <n v="25"/>
    <x v="1"/>
    <x v="429"/>
    <x v="429"/>
    <x v="1"/>
    <s v="United States"/>
    <s v="Phoenix"/>
    <s v="Arizona"/>
    <n v="85023"/>
    <x v="1"/>
    <x v="1202"/>
    <x v="2"/>
    <x v="11"/>
    <x v="1187"/>
    <n v="45.120000000000005"/>
    <n v="3"/>
    <n v="0.2"/>
    <n v="-7.8960000000000008"/>
  </r>
  <r>
    <x v="6802"/>
    <s v="CA-2016-109827"/>
    <d v="2016-12-25T00:00:00"/>
    <n v="2016"/>
    <s v="Desember"/>
    <n v="25"/>
    <x v="1"/>
    <x v="429"/>
    <x v="429"/>
    <x v="1"/>
    <s v="United States"/>
    <s v="Phoenix"/>
    <s v="Arizona"/>
    <n v="85023"/>
    <x v="1"/>
    <x v="725"/>
    <x v="2"/>
    <x v="11"/>
    <x v="724"/>
    <n v="100.80000000000001"/>
    <n v="2"/>
    <n v="0.2"/>
    <n v="21.42"/>
  </r>
  <r>
    <x v="6803"/>
    <s v="CA-2016-109827"/>
    <d v="2016-12-25T00:00:00"/>
    <n v="2016"/>
    <s v="Desember"/>
    <n v="25"/>
    <x v="1"/>
    <x v="429"/>
    <x v="429"/>
    <x v="1"/>
    <s v="United States"/>
    <s v="Phoenix"/>
    <s v="Arizona"/>
    <n v="85023"/>
    <x v="1"/>
    <x v="1144"/>
    <x v="0"/>
    <x v="1"/>
    <x v="1132"/>
    <n v="47.968000000000004"/>
    <n v="2"/>
    <n v="0.2"/>
    <n v="4.1971999999999987"/>
  </r>
  <r>
    <x v="6804"/>
    <s v="CA-2014-152233"/>
    <d v="2014-10-05T00:00:00"/>
    <n v="2014"/>
    <s v="Oktober"/>
    <n v="5"/>
    <x v="2"/>
    <x v="168"/>
    <x v="168"/>
    <x v="0"/>
    <s v="United States"/>
    <s v="Pomona"/>
    <s v="California"/>
    <n v="91767"/>
    <x v="1"/>
    <x v="1233"/>
    <x v="2"/>
    <x v="11"/>
    <x v="1216"/>
    <n v="99.98"/>
    <n v="2"/>
    <n v="0"/>
    <n v="34.992999999999995"/>
  </r>
  <r>
    <x v="6805"/>
    <s v="CA-2014-125682"/>
    <d v="2014-11-22T00:00:00"/>
    <n v="2014"/>
    <s v="November"/>
    <n v="22"/>
    <x v="2"/>
    <x v="516"/>
    <x v="516"/>
    <x v="1"/>
    <s v="United States"/>
    <s v="Atlanta"/>
    <s v="Georgia"/>
    <n v="30318"/>
    <x v="0"/>
    <x v="1383"/>
    <x v="1"/>
    <x v="10"/>
    <x v="1369"/>
    <n v="9.9600000000000009"/>
    <n v="2"/>
    <n v="0"/>
    <n v="4.8804000000000007"/>
  </r>
  <r>
    <x v="6806"/>
    <s v="CA-2017-162880"/>
    <d v="2017-12-25T00:00:00"/>
    <n v="2017"/>
    <s v="Desember"/>
    <n v="25"/>
    <x v="1"/>
    <x v="241"/>
    <x v="241"/>
    <x v="1"/>
    <s v="United States"/>
    <s v="Everett"/>
    <s v="Washington"/>
    <n v="98208"/>
    <x v="1"/>
    <x v="308"/>
    <x v="1"/>
    <x v="8"/>
    <x v="308"/>
    <n v="3.8560000000000003"/>
    <n v="1"/>
    <n v="0.2"/>
    <n v="1.3978000000000002"/>
  </r>
  <r>
    <x v="6807"/>
    <s v="CA-2015-128125"/>
    <d v="2015-03-31T00:00:00"/>
    <n v="2015"/>
    <s v="Maret"/>
    <n v="31"/>
    <x v="1"/>
    <x v="182"/>
    <x v="182"/>
    <x v="1"/>
    <s v="United States"/>
    <s v="Houston"/>
    <s v="Texas"/>
    <n v="77095"/>
    <x v="2"/>
    <x v="447"/>
    <x v="1"/>
    <x v="10"/>
    <x v="447"/>
    <n v="98.376000000000005"/>
    <n v="3"/>
    <n v="0.2"/>
    <n v="35.661300000000004"/>
  </r>
  <r>
    <x v="6808"/>
    <s v="CA-2015-128125"/>
    <d v="2015-03-31T00:00:00"/>
    <n v="2015"/>
    <s v="Maret"/>
    <n v="31"/>
    <x v="1"/>
    <x v="182"/>
    <x v="182"/>
    <x v="1"/>
    <s v="United States"/>
    <s v="Houston"/>
    <s v="Texas"/>
    <n v="77095"/>
    <x v="2"/>
    <x v="1608"/>
    <x v="0"/>
    <x v="5"/>
    <x v="1599"/>
    <n v="22.38"/>
    <n v="3"/>
    <n v="0.6"/>
    <n v="-7.8330000000000055"/>
  </r>
  <r>
    <x v="6809"/>
    <s v="CA-2017-156237"/>
    <d v="2017-09-14T00:00:00"/>
    <n v="2017"/>
    <s v="September"/>
    <n v="14"/>
    <x v="2"/>
    <x v="519"/>
    <x v="519"/>
    <x v="0"/>
    <s v="United States"/>
    <s v="Philadelphia"/>
    <s v="Pennsylvania"/>
    <n v="19140"/>
    <x v="3"/>
    <x v="625"/>
    <x v="1"/>
    <x v="8"/>
    <x v="625"/>
    <n v="3.8820000000000006"/>
    <n v="2"/>
    <n v="0.7"/>
    <n v="-2.5880000000000001"/>
  </r>
  <r>
    <x v="6810"/>
    <s v="CA-2017-156237"/>
    <d v="2017-09-14T00:00:00"/>
    <n v="2017"/>
    <s v="September"/>
    <n v="14"/>
    <x v="2"/>
    <x v="519"/>
    <x v="519"/>
    <x v="0"/>
    <s v="United States"/>
    <s v="Philadelphia"/>
    <s v="Pennsylvania"/>
    <n v="19140"/>
    <x v="3"/>
    <x v="1794"/>
    <x v="2"/>
    <x v="15"/>
    <x v="1784"/>
    <n v="12.585000000000003"/>
    <n v="1"/>
    <n v="0.7"/>
    <n v="-18.038499999999996"/>
  </r>
  <r>
    <x v="6811"/>
    <s v="CA-2017-156237"/>
    <d v="2017-09-14T00:00:00"/>
    <n v="2017"/>
    <s v="September"/>
    <n v="14"/>
    <x v="2"/>
    <x v="519"/>
    <x v="519"/>
    <x v="0"/>
    <s v="United States"/>
    <s v="Philadelphia"/>
    <s v="Pennsylvania"/>
    <n v="19140"/>
    <x v="3"/>
    <x v="394"/>
    <x v="0"/>
    <x v="1"/>
    <x v="395"/>
    <n v="113.372"/>
    <n v="2"/>
    <n v="0.3"/>
    <n v="-29.152799999999992"/>
  </r>
  <r>
    <x v="6812"/>
    <s v="CA-2017-156237"/>
    <d v="2017-09-14T00:00:00"/>
    <n v="2017"/>
    <s v="September"/>
    <n v="14"/>
    <x v="2"/>
    <x v="519"/>
    <x v="519"/>
    <x v="0"/>
    <s v="United States"/>
    <s v="Philadelphia"/>
    <s v="Pennsylvania"/>
    <n v="19140"/>
    <x v="3"/>
    <x v="785"/>
    <x v="1"/>
    <x v="8"/>
    <x v="784"/>
    <n v="18.312000000000001"/>
    <n v="4"/>
    <n v="0.7"/>
    <n v="-12.207999999999995"/>
  </r>
  <r>
    <x v="6813"/>
    <s v="CA-2017-156237"/>
    <d v="2017-09-14T00:00:00"/>
    <n v="2017"/>
    <s v="September"/>
    <n v="14"/>
    <x v="2"/>
    <x v="519"/>
    <x v="519"/>
    <x v="0"/>
    <s v="United States"/>
    <s v="Philadelphia"/>
    <s v="Pennsylvania"/>
    <n v="19140"/>
    <x v="3"/>
    <x v="1801"/>
    <x v="0"/>
    <x v="5"/>
    <x v="1791"/>
    <n v="127.93599999999999"/>
    <n v="8"/>
    <n v="0.2"/>
    <n v="4.7975999999999992"/>
  </r>
  <r>
    <x v="6814"/>
    <s v="CA-2017-156237"/>
    <d v="2017-09-14T00:00:00"/>
    <n v="2017"/>
    <s v="September"/>
    <n v="14"/>
    <x v="2"/>
    <x v="519"/>
    <x v="519"/>
    <x v="0"/>
    <s v="United States"/>
    <s v="Philadelphia"/>
    <s v="Pennsylvania"/>
    <n v="19140"/>
    <x v="3"/>
    <x v="344"/>
    <x v="2"/>
    <x v="15"/>
    <x v="344"/>
    <n v="241.17000000000002"/>
    <n v="2"/>
    <n v="0.7"/>
    <n v="-168.8189999999999"/>
  </r>
  <r>
    <x v="6815"/>
    <s v="CA-2014-144414"/>
    <d v="2014-06-17T00:00:00"/>
    <n v="2014"/>
    <s v="Juni"/>
    <n v="17"/>
    <x v="1"/>
    <x v="485"/>
    <x v="485"/>
    <x v="0"/>
    <s v="United States"/>
    <s v="Seattle"/>
    <s v="Washington"/>
    <n v="98105"/>
    <x v="1"/>
    <x v="1035"/>
    <x v="0"/>
    <x v="5"/>
    <x v="325"/>
    <n v="6.24"/>
    <n v="3"/>
    <n v="0"/>
    <n v="2.6208000000000005"/>
  </r>
  <r>
    <x v="6816"/>
    <s v="CA-2014-144414"/>
    <d v="2014-06-17T00:00:00"/>
    <n v="2014"/>
    <s v="Juni"/>
    <n v="17"/>
    <x v="1"/>
    <x v="485"/>
    <x v="485"/>
    <x v="0"/>
    <s v="United States"/>
    <s v="Seattle"/>
    <s v="Washington"/>
    <n v="98105"/>
    <x v="1"/>
    <x v="294"/>
    <x v="1"/>
    <x v="13"/>
    <x v="294"/>
    <n v="17.899999999999999"/>
    <n v="5"/>
    <n v="0"/>
    <n v="8.9499999999999993"/>
  </r>
  <r>
    <x v="6817"/>
    <s v="CA-2014-144414"/>
    <d v="2014-06-17T00:00:00"/>
    <n v="2014"/>
    <s v="Juni"/>
    <n v="17"/>
    <x v="1"/>
    <x v="485"/>
    <x v="485"/>
    <x v="0"/>
    <s v="United States"/>
    <s v="Seattle"/>
    <s v="Washington"/>
    <n v="98105"/>
    <x v="1"/>
    <x v="316"/>
    <x v="1"/>
    <x v="8"/>
    <x v="316"/>
    <n v="3266.3760000000002"/>
    <n v="3"/>
    <n v="0.2"/>
    <n v="1061.5721999999998"/>
  </r>
  <r>
    <x v="6818"/>
    <s v="CA-2017-163860"/>
    <d v="2017-12-28T00:00:00"/>
    <n v="2017"/>
    <s v="Desember"/>
    <n v="28"/>
    <x v="1"/>
    <x v="628"/>
    <x v="628"/>
    <x v="1"/>
    <s v="United States"/>
    <s v="Peoria"/>
    <s v="Illinois"/>
    <n v="61604"/>
    <x v="2"/>
    <x v="1338"/>
    <x v="1"/>
    <x v="8"/>
    <x v="1323"/>
    <n v="1.6799999999999995"/>
    <n v="5"/>
    <n v="0.8"/>
    <n v="-2.6880000000000015"/>
  </r>
  <r>
    <x v="6819"/>
    <s v="CA-2017-163860"/>
    <d v="2017-12-28T00:00:00"/>
    <n v="2017"/>
    <s v="Desember"/>
    <n v="28"/>
    <x v="1"/>
    <x v="628"/>
    <x v="628"/>
    <x v="1"/>
    <s v="United States"/>
    <s v="Peoria"/>
    <s v="Illinois"/>
    <n v="61604"/>
    <x v="2"/>
    <x v="1494"/>
    <x v="0"/>
    <x v="5"/>
    <x v="1482"/>
    <n v="7.968"/>
    <n v="3"/>
    <n v="0.6"/>
    <n v="-2.3903999999999996"/>
  </r>
  <r>
    <x v="6820"/>
    <s v="CA-2017-163860"/>
    <d v="2017-12-28T00:00:00"/>
    <n v="2017"/>
    <s v="Desember"/>
    <n v="28"/>
    <x v="1"/>
    <x v="628"/>
    <x v="628"/>
    <x v="1"/>
    <s v="United States"/>
    <s v="Peoria"/>
    <s v="Illinois"/>
    <n v="61604"/>
    <x v="2"/>
    <x v="167"/>
    <x v="0"/>
    <x v="1"/>
    <x v="168"/>
    <n v="113.372"/>
    <n v="2"/>
    <n v="0.3"/>
    <n v="-3.2391999999999896"/>
  </r>
  <r>
    <x v="6821"/>
    <s v="CA-2017-163860"/>
    <d v="2017-12-28T00:00:00"/>
    <n v="2017"/>
    <s v="Desember"/>
    <n v="28"/>
    <x v="1"/>
    <x v="628"/>
    <x v="628"/>
    <x v="1"/>
    <s v="United States"/>
    <s v="Peoria"/>
    <s v="Illinois"/>
    <n v="61604"/>
    <x v="2"/>
    <x v="345"/>
    <x v="0"/>
    <x v="5"/>
    <x v="345"/>
    <n v="2.9600000000000004"/>
    <n v="2"/>
    <n v="0.6"/>
    <n v="-1.4059999999999997"/>
  </r>
  <r>
    <x v="6822"/>
    <s v="US-2017-115609"/>
    <d v="2017-11-02T00:00:00"/>
    <n v="2017"/>
    <s v="November"/>
    <n v="2"/>
    <x v="1"/>
    <x v="473"/>
    <x v="473"/>
    <x v="0"/>
    <s v="United States"/>
    <s v="Los Angeles"/>
    <s v="California"/>
    <n v="90036"/>
    <x v="1"/>
    <x v="731"/>
    <x v="1"/>
    <x v="9"/>
    <x v="730"/>
    <n v="168.1"/>
    <n v="5"/>
    <n v="0"/>
    <n v="43.705999999999996"/>
  </r>
  <r>
    <x v="6823"/>
    <s v="CA-2015-154291"/>
    <d v="2015-07-25T00:00:00"/>
    <n v="2015"/>
    <s v="Juli"/>
    <n v="25"/>
    <x v="1"/>
    <x v="453"/>
    <x v="453"/>
    <x v="1"/>
    <s v="United States"/>
    <s v="Montgomery"/>
    <s v="Alabama"/>
    <n v="36116"/>
    <x v="0"/>
    <x v="466"/>
    <x v="1"/>
    <x v="12"/>
    <x v="467"/>
    <n v="98.46"/>
    <n v="9"/>
    <n v="0"/>
    <n v="49.23"/>
  </r>
  <r>
    <x v="6824"/>
    <s v="CA-2015-154291"/>
    <d v="2015-07-25T00:00:00"/>
    <n v="2015"/>
    <s v="Juli"/>
    <n v="25"/>
    <x v="1"/>
    <x v="453"/>
    <x v="453"/>
    <x v="1"/>
    <s v="United States"/>
    <s v="Montgomery"/>
    <s v="Alabama"/>
    <n v="36116"/>
    <x v="0"/>
    <x v="363"/>
    <x v="0"/>
    <x v="3"/>
    <x v="363"/>
    <n v="358.58"/>
    <n v="2"/>
    <n v="0"/>
    <n v="39.44380000000001"/>
  </r>
  <r>
    <x v="6825"/>
    <s v="CA-2016-118689"/>
    <d v="2016-10-02T00:00:00"/>
    <n v="2016"/>
    <s v="Oktober"/>
    <n v="2"/>
    <x v="1"/>
    <x v="568"/>
    <x v="568"/>
    <x v="1"/>
    <s v="United States"/>
    <s v="Lafayette"/>
    <s v="Indiana"/>
    <n v="47905"/>
    <x v="2"/>
    <x v="720"/>
    <x v="1"/>
    <x v="4"/>
    <x v="719"/>
    <n v="32.479999999999997"/>
    <n v="2"/>
    <n v="0"/>
    <n v="4.8719999999999999"/>
  </r>
  <r>
    <x v="6826"/>
    <s v="CA-2016-118689"/>
    <d v="2016-10-02T00:00:00"/>
    <n v="2016"/>
    <s v="Oktober"/>
    <n v="2"/>
    <x v="1"/>
    <x v="568"/>
    <x v="568"/>
    <x v="1"/>
    <s v="United States"/>
    <s v="Lafayette"/>
    <s v="Indiana"/>
    <n v="47905"/>
    <x v="2"/>
    <x v="1388"/>
    <x v="2"/>
    <x v="16"/>
    <x v="1374"/>
    <n v="17499.949999999997"/>
    <n v="5"/>
    <n v="0"/>
    <n v="8399.9759999999987"/>
  </r>
  <r>
    <x v="6827"/>
    <s v="CA-2016-118689"/>
    <d v="2016-10-02T00:00:00"/>
    <n v="2016"/>
    <s v="Oktober"/>
    <n v="2"/>
    <x v="1"/>
    <x v="568"/>
    <x v="568"/>
    <x v="1"/>
    <s v="United States"/>
    <s v="Lafayette"/>
    <s v="Indiana"/>
    <n v="47905"/>
    <x v="2"/>
    <x v="1498"/>
    <x v="1"/>
    <x v="8"/>
    <x v="1486"/>
    <n v="735.98"/>
    <n v="2"/>
    <n v="0"/>
    <n v="331.19099999999997"/>
  </r>
  <r>
    <x v="6828"/>
    <s v="CA-2016-118689"/>
    <d v="2016-10-02T00:00:00"/>
    <n v="2016"/>
    <s v="Oktober"/>
    <n v="2"/>
    <x v="1"/>
    <x v="568"/>
    <x v="568"/>
    <x v="1"/>
    <s v="United States"/>
    <s v="Lafayette"/>
    <s v="Indiana"/>
    <n v="47905"/>
    <x v="2"/>
    <x v="696"/>
    <x v="1"/>
    <x v="8"/>
    <x v="696"/>
    <n v="34.370000000000005"/>
    <n v="7"/>
    <n v="0"/>
    <n v="16.8413"/>
  </r>
  <r>
    <x v="6829"/>
    <s v="CA-2016-118689"/>
    <d v="2016-10-02T00:00:00"/>
    <n v="2016"/>
    <s v="Oktober"/>
    <n v="2"/>
    <x v="1"/>
    <x v="568"/>
    <x v="568"/>
    <x v="1"/>
    <s v="United States"/>
    <s v="Lafayette"/>
    <s v="Indiana"/>
    <n v="47905"/>
    <x v="2"/>
    <x v="207"/>
    <x v="1"/>
    <x v="6"/>
    <x v="208"/>
    <n v="33.96"/>
    <n v="2"/>
    <n v="0"/>
    <n v="9.5088000000000008"/>
  </r>
  <r>
    <x v="6830"/>
    <s v="CA-2016-140438"/>
    <d v="2016-12-24T00:00:00"/>
    <n v="2016"/>
    <s v="Desember"/>
    <n v="24"/>
    <x v="0"/>
    <x v="463"/>
    <x v="463"/>
    <x v="1"/>
    <s v="United States"/>
    <s v="New York City"/>
    <s v="New York"/>
    <n v="10009"/>
    <x v="3"/>
    <x v="984"/>
    <x v="2"/>
    <x v="7"/>
    <x v="977"/>
    <n v="197.96999999999997"/>
    <n v="3"/>
    <n v="0"/>
    <n v="53.451900000000009"/>
  </r>
  <r>
    <x v="6831"/>
    <s v="US-2017-123204"/>
    <d v="2017-07-21T00:00:00"/>
    <n v="2017"/>
    <s v="Juli"/>
    <n v="21"/>
    <x v="1"/>
    <x v="750"/>
    <x v="750"/>
    <x v="0"/>
    <s v="United States"/>
    <s v="New York City"/>
    <s v="New York"/>
    <n v="10024"/>
    <x v="3"/>
    <x v="1298"/>
    <x v="1"/>
    <x v="9"/>
    <x v="1283"/>
    <n v="17.48"/>
    <n v="4"/>
    <n v="0"/>
    <n v="4.5448000000000004"/>
  </r>
  <r>
    <x v="6832"/>
    <s v="CA-2015-112522"/>
    <d v="2015-10-10T00:00:00"/>
    <n v="2015"/>
    <s v="Oktober"/>
    <n v="10"/>
    <x v="1"/>
    <x v="273"/>
    <x v="273"/>
    <x v="0"/>
    <s v="United States"/>
    <s v="Chicago"/>
    <s v="Illinois"/>
    <n v="60610"/>
    <x v="2"/>
    <x v="1412"/>
    <x v="1"/>
    <x v="6"/>
    <x v="1399"/>
    <n v="8.016"/>
    <n v="3"/>
    <n v="0.2"/>
    <n v="1.0019999999999993"/>
  </r>
  <r>
    <x v="6833"/>
    <s v="CA-2016-153101"/>
    <d v="2016-09-08T00:00:00"/>
    <n v="2016"/>
    <s v="September"/>
    <n v="8"/>
    <x v="3"/>
    <x v="307"/>
    <x v="307"/>
    <x v="0"/>
    <s v="United States"/>
    <s v="Santa Ana"/>
    <s v="California"/>
    <n v="92704"/>
    <x v="1"/>
    <x v="962"/>
    <x v="0"/>
    <x v="3"/>
    <x v="955"/>
    <n v="146.04000000000002"/>
    <n v="1"/>
    <n v="0.2"/>
    <n v="-12.778499999999994"/>
  </r>
  <r>
    <x v="6834"/>
    <s v="CA-2016-142615"/>
    <d v="2016-11-20T00:00:00"/>
    <n v="2016"/>
    <s v="November"/>
    <n v="20"/>
    <x v="1"/>
    <x v="606"/>
    <x v="606"/>
    <x v="1"/>
    <s v="United States"/>
    <s v="Montebello"/>
    <s v="California"/>
    <n v="90640"/>
    <x v="1"/>
    <x v="1775"/>
    <x v="2"/>
    <x v="11"/>
    <x v="1765"/>
    <n v="27.88"/>
    <n v="2"/>
    <n v="0"/>
    <n v="3.9032000000000018"/>
  </r>
  <r>
    <x v="6835"/>
    <s v="CA-2017-142643"/>
    <d v="2017-10-15T00:00:00"/>
    <n v="2017"/>
    <s v="Oktober"/>
    <n v="15"/>
    <x v="1"/>
    <x v="393"/>
    <x v="393"/>
    <x v="1"/>
    <s v="United States"/>
    <s v="Thousand Oaks"/>
    <s v="California"/>
    <n v="91360"/>
    <x v="1"/>
    <x v="580"/>
    <x v="1"/>
    <x v="2"/>
    <x v="580"/>
    <n v="152.65"/>
    <n v="5"/>
    <n v="0"/>
    <n v="70.219000000000008"/>
  </r>
  <r>
    <x v="6836"/>
    <s v="CA-2017-142643"/>
    <d v="2017-10-15T00:00:00"/>
    <n v="2017"/>
    <s v="Oktober"/>
    <n v="15"/>
    <x v="1"/>
    <x v="393"/>
    <x v="393"/>
    <x v="1"/>
    <s v="United States"/>
    <s v="Thousand Oaks"/>
    <s v="California"/>
    <n v="91360"/>
    <x v="1"/>
    <x v="205"/>
    <x v="0"/>
    <x v="5"/>
    <x v="206"/>
    <n v="22.72"/>
    <n v="1"/>
    <n v="0"/>
    <n v="9.3152000000000008"/>
  </r>
  <r>
    <x v="6837"/>
    <s v="CA-2015-116260"/>
    <d v="2015-07-06T00:00:00"/>
    <n v="2015"/>
    <s v="Juli"/>
    <n v="6"/>
    <x v="1"/>
    <x v="541"/>
    <x v="541"/>
    <x v="1"/>
    <s v="United States"/>
    <s v="Vineland"/>
    <s v="New Jersey"/>
    <n v="8360"/>
    <x v="3"/>
    <x v="324"/>
    <x v="1"/>
    <x v="6"/>
    <x v="324"/>
    <n v="11.12"/>
    <n v="4"/>
    <n v="0"/>
    <n v="2.8911999999999995"/>
  </r>
  <r>
    <x v="6838"/>
    <s v="CA-2017-107517"/>
    <d v="2017-02-05T00:00:00"/>
    <n v="2017"/>
    <s v="Februari"/>
    <n v="5"/>
    <x v="1"/>
    <x v="712"/>
    <x v="712"/>
    <x v="1"/>
    <s v="United States"/>
    <s v="Torrance"/>
    <s v="California"/>
    <n v="90503"/>
    <x v="1"/>
    <x v="1739"/>
    <x v="1"/>
    <x v="9"/>
    <x v="1728"/>
    <n v="1640.6999999999998"/>
    <n v="5"/>
    <n v="0"/>
    <n v="459.39599999999996"/>
  </r>
  <r>
    <x v="6839"/>
    <s v="CA-2017-107517"/>
    <d v="2017-02-05T00:00:00"/>
    <n v="2017"/>
    <s v="Februari"/>
    <n v="5"/>
    <x v="1"/>
    <x v="712"/>
    <x v="712"/>
    <x v="1"/>
    <s v="United States"/>
    <s v="Torrance"/>
    <s v="California"/>
    <n v="90503"/>
    <x v="1"/>
    <x v="918"/>
    <x v="2"/>
    <x v="7"/>
    <x v="910"/>
    <n v="371.2"/>
    <n v="5"/>
    <n v="0.2"/>
    <n v="41.759999999999948"/>
  </r>
  <r>
    <x v="6840"/>
    <s v="CA-2015-166338"/>
    <d v="2015-12-06T00:00:00"/>
    <n v="2015"/>
    <s v="Desember"/>
    <n v="6"/>
    <x v="2"/>
    <x v="486"/>
    <x v="486"/>
    <x v="2"/>
    <s v="United States"/>
    <s v="Troy"/>
    <s v="Ohio"/>
    <n v="45373"/>
    <x v="3"/>
    <x v="91"/>
    <x v="1"/>
    <x v="8"/>
    <x v="91"/>
    <n v="14.832000000000003"/>
    <n v="3"/>
    <n v="0.7"/>
    <n v="-10.382399999999997"/>
  </r>
  <r>
    <x v="6841"/>
    <s v="CA-2016-123946"/>
    <d v="2016-09-12T00:00:00"/>
    <n v="2016"/>
    <s v="September"/>
    <n v="12"/>
    <x v="1"/>
    <x v="295"/>
    <x v="295"/>
    <x v="1"/>
    <s v="United States"/>
    <s v="Springfield"/>
    <s v="Virginia"/>
    <n v="22153"/>
    <x v="0"/>
    <x v="1691"/>
    <x v="2"/>
    <x v="11"/>
    <x v="1679"/>
    <n v="20.700000000000003"/>
    <n v="3"/>
    <n v="0"/>
    <n v="1.6559999999999988"/>
  </r>
  <r>
    <x v="6842"/>
    <s v="CA-2016-123946"/>
    <d v="2016-09-12T00:00:00"/>
    <n v="2016"/>
    <s v="September"/>
    <n v="12"/>
    <x v="1"/>
    <x v="295"/>
    <x v="295"/>
    <x v="1"/>
    <s v="United States"/>
    <s v="Springfield"/>
    <s v="Virginia"/>
    <n v="22153"/>
    <x v="0"/>
    <x v="1228"/>
    <x v="1"/>
    <x v="13"/>
    <x v="128"/>
    <n v="11.34"/>
    <n v="3"/>
    <n v="0"/>
    <n v="5.2164000000000001"/>
  </r>
  <r>
    <x v="6843"/>
    <s v="CA-2016-123946"/>
    <d v="2016-09-12T00:00:00"/>
    <n v="2016"/>
    <s v="September"/>
    <n v="12"/>
    <x v="1"/>
    <x v="295"/>
    <x v="295"/>
    <x v="1"/>
    <s v="United States"/>
    <s v="Springfield"/>
    <s v="Virginia"/>
    <n v="22153"/>
    <x v="0"/>
    <x v="1033"/>
    <x v="1"/>
    <x v="4"/>
    <x v="1024"/>
    <n v="67.900000000000006"/>
    <n v="5"/>
    <n v="0"/>
    <n v="0.67899999999999849"/>
  </r>
  <r>
    <x v="6844"/>
    <s v="CA-2016-123946"/>
    <d v="2016-09-12T00:00:00"/>
    <n v="2016"/>
    <s v="September"/>
    <n v="12"/>
    <x v="1"/>
    <x v="295"/>
    <x v="295"/>
    <x v="1"/>
    <s v="United States"/>
    <s v="Springfield"/>
    <s v="Virginia"/>
    <n v="22153"/>
    <x v="0"/>
    <x v="1802"/>
    <x v="0"/>
    <x v="1"/>
    <x v="1792"/>
    <n v="1059.1199999999999"/>
    <n v="4"/>
    <n v="0"/>
    <n v="307.14479999999992"/>
  </r>
  <r>
    <x v="6845"/>
    <s v="CA-2014-147543"/>
    <d v="2014-07-06T00:00:00"/>
    <n v="2014"/>
    <s v="Juli"/>
    <n v="6"/>
    <x v="1"/>
    <x v="604"/>
    <x v="604"/>
    <x v="2"/>
    <s v="United States"/>
    <s v="El Cajon"/>
    <s v="California"/>
    <n v="92020"/>
    <x v="1"/>
    <x v="1180"/>
    <x v="0"/>
    <x v="1"/>
    <x v="1166"/>
    <n v="478.48"/>
    <n v="2"/>
    <n v="0.2"/>
    <n v="47.848000000000013"/>
  </r>
  <r>
    <x v="6846"/>
    <s v="US-2016-159093"/>
    <d v="2016-05-09T00:00:00"/>
    <n v="2016"/>
    <s v="Mei"/>
    <n v="9"/>
    <x v="1"/>
    <x v="602"/>
    <x v="602"/>
    <x v="1"/>
    <s v="United States"/>
    <s v="Los Angeles"/>
    <s v="California"/>
    <n v="90036"/>
    <x v="1"/>
    <x v="1788"/>
    <x v="1"/>
    <x v="10"/>
    <x v="1778"/>
    <n v="32.04"/>
    <n v="4"/>
    <n v="0"/>
    <n v="14.417999999999999"/>
  </r>
  <r>
    <x v="6847"/>
    <s v="CA-2016-162110"/>
    <d v="2016-07-18T00:00:00"/>
    <n v="2016"/>
    <s v="Juli"/>
    <n v="18"/>
    <x v="1"/>
    <x v="73"/>
    <x v="73"/>
    <x v="0"/>
    <s v="United States"/>
    <s v="Phoenix"/>
    <s v="Arizona"/>
    <n v="85023"/>
    <x v="1"/>
    <x v="431"/>
    <x v="2"/>
    <x v="7"/>
    <x v="431"/>
    <n v="55.991999999999997"/>
    <n v="1"/>
    <n v="0.2"/>
    <n v="3.4995000000000029"/>
  </r>
  <r>
    <x v="6848"/>
    <s v="US-2016-163461"/>
    <d v="2016-06-18T00:00:00"/>
    <n v="2016"/>
    <s v="Juni"/>
    <n v="18"/>
    <x v="2"/>
    <x v="590"/>
    <x v="590"/>
    <x v="0"/>
    <s v="United States"/>
    <s v="Frankfort"/>
    <s v="Illinois"/>
    <n v="60423"/>
    <x v="2"/>
    <x v="1684"/>
    <x v="1"/>
    <x v="10"/>
    <x v="1672"/>
    <n v="76.864000000000004"/>
    <n v="2"/>
    <n v="0.2"/>
    <n v="26.902399999999993"/>
  </r>
  <r>
    <x v="6849"/>
    <s v="CA-2014-101462"/>
    <d v="2014-04-20T00:00:00"/>
    <n v="2014"/>
    <s v="April"/>
    <n v="20"/>
    <x v="1"/>
    <x v="546"/>
    <x v="546"/>
    <x v="0"/>
    <s v="United States"/>
    <s v="Los Angeles"/>
    <s v="California"/>
    <n v="90045"/>
    <x v="1"/>
    <x v="1442"/>
    <x v="0"/>
    <x v="5"/>
    <x v="1430"/>
    <n v="59.92"/>
    <n v="4"/>
    <n v="0"/>
    <n v="27.563200000000002"/>
  </r>
  <r>
    <x v="6850"/>
    <s v="US-2016-100461"/>
    <d v="2016-01-08T00:00:00"/>
    <n v="2016"/>
    <s v="Januari"/>
    <n v="8"/>
    <x v="1"/>
    <x v="705"/>
    <x v="705"/>
    <x v="1"/>
    <s v="United States"/>
    <s v="Franklin"/>
    <s v="Wisconsin"/>
    <n v="53132"/>
    <x v="2"/>
    <x v="37"/>
    <x v="0"/>
    <x v="0"/>
    <x v="37"/>
    <n v="1565.88"/>
    <n v="6"/>
    <n v="0"/>
    <n v="407.12880000000007"/>
  </r>
  <r>
    <x v="6851"/>
    <s v="US-2016-100461"/>
    <d v="2016-01-08T00:00:00"/>
    <n v="2016"/>
    <s v="Januari"/>
    <n v="8"/>
    <x v="1"/>
    <x v="705"/>
    <x v="705"/>
    <x v="1"/>
    <s v="United States"/>
    <s v="Franklin"/>
    <s v="Wisconsin"/>
    <n v="53132"/>
    <x v="2"/>
    <x v="58"/>
    <x v="1"/>
    <x v="8"/>
    <x v="58"/>
    <n v="106.05"/>
    <n v="7"/>
    <n v="0"/>
    <n v="49.843499999999999"/>
  </r>
  <r>
    <x v="6852"/>
    <s v="US-2017-162670"/>
    <d v="2017-12-23T00:00:00"/>
    <n v="2017"/>
    <s v="Desember"/>
    <n v="23"/>
    <x v="0"/>
    <x v="751"/>
    <x v="751"/>
    <x v="1"/>
    <s v="United States"/>
    <s v="Little Rock"/>
    <s v="Arkansas"/>
    <n v="72209"/>
    <x v="0"/>
    <x v="177"/>
    <x v="1"/>
    <x v="4"/>
    <x v="178"/>
    <n v="62.04"/>
    <n v="4"/>
    <n v="0"/>
    <n v="17.371200000000002"/>
  </r>
  <r>
    <x v="6853"/>
    <s v="US-2017-162670"/>
    <d v="2017-12-23T00:00:00"/>
    <n v="2017"/>
    <s v="Desember"/>
    <n v="23"/>
    <x v="0"/>
    <x v="751"/>
    <x v="751"/>
    <x v="1"/>
    <s v="United States"/>
    <s v="Little Rock"/>
    <s v="Arkansas"/>
    <n v="72209"/>
    <x v="0"/>
    <x v="1405"/>
    <x v="2"/>
    <x v="7"/>
    <x v="1392"/>
    <n v="494.97"/>
    <n v="3"/>
    <n v="0"/>
    <n v="148.49099999999996"/>
  </r>
  <r>
    <x v="6854"/>
    <s v="US-2017-162670"/>
    <d v="2017-12-23T00:00:00"/>
    <n v="2017"/>
    <s v="Desember"/>
    <n v="23"/>
    <x v="0"/>
    <x v="751"/>
    <x v="751"/>
    <x v="1"/>
    <s v="United States"/>
    <s v="Little Rock"/>
    <s v="Arkansas"/>
    <n v="72209"/>
    <x v="0"/>
    <x v="196"/>
    <x v="1"/>
    <x v="4"/>
    <x v="197"/>
    <n v="367.96"/>
    <n v="4"/>
    <n v="0"/>
    <n v="14.718399999999974"/>
  </r>
  <r>
    <x v="6855"/>
    <s v="US-2017-162670"/>
    <d v="2017-12-23T00:00:00"/>
    <n v="2017"/>
    <s v="Desember"/>
    <n v="23"/>
    <x v="0"/>
    <x v="751"/>
    <x v="751"/>
    <x v="1"/>
    <s v="United States"/>
    <s v="Little Rock"/>
    <s v="Arkansas"/>
    <n v="72209"/>
    <x v="0"/>
    <x v="1134"/>
    <x v="1"/>
    <x v="10"/>
    <x v="1122"/>
    <n v="44.96"/>
    <n v="2"/>
    <n v="0"/>
    <n v="20.6816"/>
  </r>
  <r>
    <x v="6856"/>
    <s v="US-2017-162670"/>
    <d v="2017-12-23T00:00:00"/>
    <n v="2017"/>
    <s v="Desember"/>
    <n v="23"/>
    <x v="0"/>
    <x v="751"/>
    <x v="751"/>
    <x v="1"/>
    <s v="United States"/>
    <s v="Little Rock"/>
    <s v="Arkansas"/>
    <n v="72209"/>
    <x v="0"/>
    <x v="1697"/>
    <x v="1"/>
    <x v="12"/>
    <x v="1685"/>
    <n v="182.94"/>
    <n v="3"/>
    <n v="0"/>
    <n v="85.981799999999993"/>
  </r>
  <r>
    <x v="6857"/>
    <s v="CA-2017-128965"/>
    <d v="2017-04-17T00:00:00"/>
    <n v="2017"/>
    <s v="April"/>
    <n v="17"/>
    <x v="1"/>
    <x v="519"/>
    <x v="519"/>
    <x v="0"/>
    <s v="United States"/>
    <s v="Los Angeles"/>
    <s v="California"/>
    <n v="90008"/>
    <x v="1"/>
    <x v="945"/>
    <x v="1"/>
    <x v="10"/>
    <x v="938"/>
    <n v="28.14"/>
    <n v="3"/>
    <n v="0"/>
    <n v="13.507200000000001"/>
  </r>
  <r>
    <x v="6858"/>
    <s v="CA-2017-128965"/>
    <d v="2017-04-17T00:00:00"/>
    <n v="2017"/>
    <s v="April"/>
    <n v="17"/>
    <x v="1"/>
    <x v="519"/>
    <x v="519"/>
    <x v="0"/>
    <s v="United States"/>
    <s v="Los Angeles"/>
    <s v="California"/>
    <n v="90008"/>
    <x v="1"/>
    <x v="932"/>
    <x v="1"/>
    <x v="2"/>
    <x v="925"/>
    <n v="7.38"/>
    <n v="2"/>
    <n v="0"/>
    <n v="3.4685999999999999"/>
  </r>
  <r>
    <x v="6859"/>
    <s v="CA-2017-128965"/>
    <d v="2017-04-17T00:00:00"/>
    <n v="2017"/>
    <s v="April"/>
    <n v="17"/>
    <x v="1"/>
    <x v="519"/>
    <x v="519"/>
    <x v="0"/>
    <s v="United States"/>
    <s v="Los Angeles"/>
    <s v="California"/>
    <n v="90008"/>
    <x v="1"/>
    <x v="845"/>
    <x v="1"/>
    <x v="13"/>
    <x v="839"/>
    <n v="10.9"/>
    <n v="5"/>
    <n v="0"/>
    <n v="3.5970000000000004"/>
  </r>
  <r>
    <x v="6860"/>
    <s v="CA-2017-128965"/>
    <d v="2017-04-17T00:00:00"/>
    <n v="2017"/>
    <s v="April"/>
    <n v="17"/>
    <x v="1"/>
    <x v="519"/>
    <x v="519"/>
    <x v="0"/>
    <s v="United States"/>
    <s v="Los Angeles"/>
    <s v="California"/>
    <n v="90008"/>
    <x v="1"/>
    <x v="606"/>
    <x v="2"/>
    <x v="11"/>
    <x v="606"/>
    <n v="274.89"/>
    <n v="11"/>
    <n v="0"/>
    <n v="46.731299999999962"/>
  </r>
  <r>
    <x v="6861"/>
    <s v="CA-2017-128965"/>
    <d v="2017-04-17T00:00:00"/>
    <n v="2017"/>
    <s v="April"/>
    <n v="17"/>
    <x v="1"/>
    <x v="519"/>
    <x v="519"/>
    <x v="0"/>
    <s v="United States"/>
    <s v="Los Angeles"/>
    <s v="California"/>
    <n v="90008"/>
    <x v="1"/>
    <x v="1186"/>
    <x v="1"/>
    <x v="2"/>
    <x v="1172"/>
    <n v="23.04"/>
    <n v="8"/>
    <n v="0"/>
    <n v="11.2896"/>
  </r>
  <r>
    <x v="6862"/>
    <s v="CA-2017-128965"/>
    <d v="2017-04-17T00:00:00"/>
    <n v="2017"/>
    <s v="April"/>
    <n v="17"/>
    <x v="1"/>
    <x v="519"/>
    <x v="519"/>
    <x v="0"/>
    <s v="United States"/>
    <s v="Los Angeles"/>
    <s v="California"/>
    <n v="90008"/>
    <x v="1"/>
    <x v="1209"/>
    <x v="0"/>
    <x v="1"/>
    <x v="1194"/>
    <n v="218.35200000000003"/>
    <n v="3"/>
    <n v="0.2"/>
    <n v="-19.105800000000016"/>
  </r>
  <r>
    <x v="6863"/>
    <s v="CA-2017-138618"/>
    <d v="2017-12-01T00:00:00"/>
    <n v="2017"/>
    <s v="Desember"/>
    <n v="1"/>
    <x v="1"/>
    <x v="199"/>
    <x v="199"/>
    <x v="1"/>
    <s v="United States"/>
    <s v="San Antonio"/>
    <s v="Texas"/>
    <n v="78207"/>
    <x v="2"/>
    <x v="1440"/>
    <x v="1"/>
    <x v="10"/>
    <x v="1428"/>
    <n v="10.368000000000002"/>
    <n v="2"/>
    <n v="0.2"/>
    <n v="3.6288"/>
  </r>
  <r>
    <x v="6864"/>
    <s v="US-2016-126452"/>
    <d v="2016-08-21T00:00:00"/>
    <n v="2016"/>
    <s v="Agustus"/>
    <n v="21"/>
    <x v="1"/>
    <x v="554"/>
    <x v="554"/>
    <x v="1"/>
    <s v="United States"/>
    <s v="Los Angeles"/>
    <s v="California"/>
    <n v="90004"/>
    <x v="1"/>
    <x v="741"/>
    <x v="1"/>
    <x v="8"/>
    <x v="739"/>
    <n v="12.672000000000001"/>
    <n v="2"/>
    <n v="0.2"/>
    <n v="4.7519999999999998"/>
  </r>
  <r>
    <x v="6865"/>
    <s v="US-2016-126452"/>
    <d v="2016-08-21T00:00:00"/>
    <n v="2016"/>
    <s v="Agustus"/>
    <n v="21"/>
    <x v="1"/>
    <x v="554"/>
    <x v="554"/>
    <x v="1"/>
    <s v="United States"/>
    <s v="Los Angeles"/>
    <s v="California"/>
    <n v="90004"/>
    <x v="1"/>
    <x v="461"/>
    <x v="2"/>
    <x v="7"/>
    <x v="462"/>
    <n v="91.96"/>
    <n v="5"/>
    <n v="0.2"/>
    <n v="-20.690999999999992"/>
  </r>
  <r>
    <x v="6866"/>
    <s v="US-2016-126452"/>
    <d v="2016-08-21T00:00:00"/>
    <n v="2016"/>
    <s v="Agustus"/>
    <n v="21"/>
    <x v="1"/>
    <x v="554"/>
    <x v="554"/>
    <x v="1"/>
    <s v="United States"/>
    <s v="Los Angeles"/>
    <s v="California"/>
    <n v="90004"/>
    <x v="1"/>
    <x v="106"/>
    <x v="2"/>
    <x v="11"/>
    <x v="106"/>
    <n v="254.96999999999997"/>
    <n v="3"/>
    <n v="0"/>
    <n v="91.789199999999994"/>
  </r>
  <r>
    <x v="6867"/>
    <s v="US-2016-126452"/>
    <d v="2016-08-21T00:00:00"/>
    <n v="2016"/>
    <s v="Agustus"/>
    <n v="21"/>
    <x v="1"/>
    <x v="554"/>
    <x v="554"/>
    <x v="1"/>
    <s v="United States"/>
    <s v="Los Angeles"/>
    <s v="California"/>
    <n v="90004"/>
    <x v="1"/>
    <x v="1431"/>
    <x v="2"/>
    <x v="7"/>
    <x v="1419"/>
    <n v="31.983999999999998"/>
    <n v="2"/>
    <n v="0.2"/>
    <n v="-7.9959999999999996"/>
  </r>
  <r>
    <x v="6868"/>
    <s v="US-2016-126452"/>
    <d v="2016-08-21T00:00:00"/>
    <n v="2016"/>
    <s v="Agustus"/>
    <n v="21"/>
    <x v="1"/>
    <x v="554"/>
    <x v="554"/>
    <x v="1"/>
    <s v="United States"/>
    <s v="Los Angeles"/>
    <s v="California"/>
    <n v="90004"/>
    <x v="1"/>
    <x v="1382"/>
    <x v="0"/>
    <x v="3"/>
    <x v="1367"/>
    <n v="2887.0560000000005"/>
    <n v="9"/>
    <n v="0.2"/>
    <n v="180.44099999999992"/>
  </r>
  <r>
    <x v="6869"/>
    <s v="US-2016-126452"/>
    <d v="2016-08-21T00:00:00"/>
    <n v="2016"/>
    <s v="Agustus"/>
    <n v="21"/>
    <x v="1"/>
    <x v="554"/>
    <x v="554"/>
    <x v="1"/>
    <s v="United States"/>
    <s v="Los Angeles"/>
    <s v="California"/>
    <n v="90004"/>
    <x v="1"/>
    <x v="1465"/>
    <x v="1"/>
    <x v="10"/>
    <x v="1451"/>
    <n v="12.96"/>
    <n v="2"/>
    <n v="0"/>
    <n v="6.2208000000000006"/>
  </r>
  <r>
    <x v="6870"/>
    <s v="US-2016-126452"/>
    <d v="2016-08-21T00:00:00"/>
    <n v="2016"/>
    <s v="Agustus"/>
    <n v="21"/>
    <x v="1"/>
    <x v="554"/>
    <x v="554"/>
    <x v="1"/>
    <s v="United States"/>
    <s v="Los Angeles"/>
    <s v="California"/>
    <n v="90004"/>
    <x v="1"/>
    <x v="1610"/>
    <x v="1"/>
    <x v="10"/>
    <x v="1601"/>
    <n v="47.52"/>
    <n v="9"/>
    <n v="0"/>
    <n v="21.384"/>
  </r>
  <r>
    <x v="6871"/>
    <s v="CA-2016-145009"/>
    <d v="2016-12-05T00:00:00"/>
    <n v="2016"/>
    <s v="Desember"/>
    <n v="5"/>
    <x v="0"/>
    <x v="575"/>
    <x v="575"/>
    <x v="1"/>
    <s v="United States"/>
    <s v="Chicago"/>
    <s v="Illinois"/>
    <n v="60610"/>
    <x v="2"/>
    <x v="690"/>
    <x v="1"/>
    <x v="2"/>
    <x v="690"/>
    <n v="11.952000000000002"/>
    <n v="3"/>
    <n v="0.2"/>
    <n v="3.8843999999999994"/>
  </r>
  <r>
    <x v="6872"/>
    <s v="CA-2015-162544"/>
    <d v="2015-12-16T00:00:00"/>
    <n v="2015"/>
    <s v="Desember"/>
    <n v="16"/>
    <x v="2"/>
    <x v="65"/>
    <x v="65"/>
    <x v="0"/>
    <s v="United States"/>
    <s v="Seattle"/>
    <s v="Washington"/>
    <n v="98105"/>
    <x v="1"/>
    <x v="1668"/>
    <x v="1"/>
    <x v="10"/>
    <x v="1656"/>
    <n v="4.9800000000000004"/>
    <n v="1"/>
    <n v="0"/>
    <n v="2.3406000000000002"/>
  </r>
  <r>
    <x v="6873"/>
    <s v="CA-2014-124394"/>
    <d v="2014-10-17T00:00:00"/>
    <n v="2014"/>
    <s v="Oktober"/>
    <n v="17"/>
    <x v="0"/>
    <x v="14"/>
    <x v="14"/>
    <x v="0"/>
    <s v="United States"/>
    <s v="Beaumont"/>
    <s v="Texas"/>
    <n v="77705"/>
    <x v="2"/>
    <x v="828"/>
    <x v="1"/>
    <x v="8"/>
    <x v="824"/>
    <n v="10.779999999999996"/>
    <n v="5"/>
    <n v="0.8"/>
    <n v="-17.248000000000008"/>
  </r>
  <r>
    <x v="6874"/>
    <s v="CA-2014-124394"/>
    <d v="2014-10-17T00:00:00"/>
    <n v="2014"/>
    <s v="Oktober"/>
    <n v="17"/>
    <x v="0"/>
    <x v="14"/>
    <x v="14"/>
    <x v="0"/>
    <s v="United States"/>
    <s v="Beaumont"/>
    <s v="Texas"/>
    <n v="77705"/>
    <x v="2"/>
    <x v="959"/>
    <x v="2"/>
    <x v="11"/>
    <x v="952"/>
    <n v="119.97600000000001"/>
    <n v="3"/>
    <n v="0.2"/>
    <n v="-17.996400000000019"/>
  </r>
  <r>
    <x v="6875"/>
    <s v="US-2016-121013"/>
    <d v="2016-09-05T00:00:00"/>
    <n v="2016"/>
    <s v="September"/>
    <n v="5"/>
    <x v="1"/>
    <x v="462"/>
    <x v="462"/>
    <x v="0"/>
    <s v="United States"/>
    <s v="Chesapeake"/>
    <s v="Virginia"/>
    <n v="23320"/>
    <x v="0"/>
    <x v="1351"/>
    <x v="1"/>
    <x v="2"/>
    <x v="1337"/>
    <n v="25.06"/>
    <n v="2"/>
    <n v="0"/>
    <n v="11.778199999999998"/>
  </r>
  <r>
    <x v="6876"/>
    <s v="US-2016-121013"/>
    <d v="2016-09-05T00:00:00"/>
    <n v="2016"/>
    <s v="September"/>
    <n v="5"/>
    <x v="1"/>
    <x v="462"/>
    <x v="462"/>
    <x v="0"/>
    <s v="United States"/>
    <s v="Chesapeake"/>
    <s v="Virginia"/>
    <n v="23320"/>
    <x v="0"/>
    <x v="1258"/>
    <x v="0"/>
    <x v="3"/>
    <x v="1242"/>
    <n v="1652.94"/>
    <n v="3"/>
    <n v="0"/>
    <n v="314.05859999999996"/>
  </r>
  <r>
    <x v="6877"/>
    <s v="US-2015-123918"/>
    <d v="2015-10-15T00:00:00"/>
    <n v="2015"/>
    <s v="Oktober"/>
    <n v="15"/>
    <x v="3"/>
    <x v="0"/>
    <x v="0"/>
    <x v="0"/>
    <s v="United States"/>
    <s v="Dallas"/>
    <s v="Texas"/>
    <n v="75217"/>
    <x v="2"/>
    <x v="859"/>
    <x v="0"/>
    <x v="5"/>
    <x v="853"/>
    <n v="131.376"/>
    <n v="6"/>
    <n v="0.6"/>
    <n v="-95.24760000000002"/>
  </r>
  <r>
    <x v="6878"/>
    <s v="US-2015-123918"/>
    <d v="2015-10-15T00:00:00"/>
    <n v="2015"/>
    <s v="Oktober"/>
    <n v="15"/>
    <x v="3"/>
    <x v="0"/>
    <x v="0"/>
    <x v="0"/>
    <s v="United States"/>
    <s v="Dallas"/>
    <s v="Texas"/>
    <n v="75217"/>
    <x v="2"/>
    <x v="1083"/>
    <x v="1"/>
    <x v="10"/>
    <x v="1073"/>
    <n v="5.3440000000000003"/>
    <n v="1"/>
    <n v="0.2"/>
    <n v="1.8703999999999998"/>
  </r>
  <r>
    <x v="6879"/>
    <s v="CA-2015-137113"/>
    <d v="2015-12-01T00:00:00"/>
    <n v="2015"/>
    <s v="Desember"/>
    <n v="1"/>
    <x v="0"/>
    <x v="69"/>
    <x v="69"/>
    <x v="2"/>
    <s v="United States"/>
    <s v="Seattle"/>
    <s v="Washington"/>
    <n v="98105"/>
    <x v="1"/>
    <x v="445"/>
    <x v="0"/>
    <x v="1"/>
    <x v="445"/>
    <n v="2003.9200000000003"/>
    <n v="5"/>
    <n v="0.2"/>
    <n v="125.24499999999995"/>
  </r>
  <r>
    <x v="6880"/>
    <s v="CA-2015-137113"/>
    <d v="2015-12-01T00:00:00"/>
    <n v="2015"/>
    <s v="Desember"/>
    <n v="1"/>
    <x v="0"/>
    <x v="69"/>
    <x v="69"/>
    <x v="2"/>
    <s v="United States"/>
    <s v="Seattle"/>
    <s v="Washington"/>
    <n v="98105"/>
    <x v="1"/>
    <x v="1330"/>
    <x v="1"/>
    <x v="10"/>
    <x v="1315"/>
    <n v="32.400000000000006"/>
    <n v="5"/>
    <n v="0"/>
    <n v="15.552000000000001"/>
  </r>
  <r>
    <x v="6881"/>
    <s v="CA-2015-137113"/>
    <d v="2015-12-01T00:00:00"/>
    <n v="2015"/>
    <s v="Desember"/>
    <n v="1"/>
    <x v="0"/>
    <x v="69"/>
    <x v="69"/>
    <x v="2"/>
    <s v="United States"/>
    <s v="Seattle"/>
    <s v="Washington"/>
    <n v="98105"/>
    <x v="1"/>
    <x v="214"/>
    <x v="0"/>
    <x v="3"/>
    <x v="215"/>
    <n v="1913.3999999999999"/>
    <n v="9"/>
    <n v="0"/>
    <n v="401.81399999999985"/>
  </r>
  <r>
    <x v="6882"/>
    <s v="CA-2015-137113"/>
    <d v="2015-12-01T00:00:00"/>
    <n v="2015"/>
    <s v="Desember"/>
    <n v="1"/>
    <x v="0"/>
    <x v="69"/>
    <x v="69"/>
    <x v="2"/>
    <s v="United States"/>
    <s v="Seattle"/>
    <s v="Washington"/>
    <n v="98105"/>
    <x v="1"/>
    <x v="1166"/>
    <x v="1"/>
    <x v="4"/>
    <x v="1153"/>
    <n v="146.72999999999999"/>
    <n v="3"/>
    <n v="0"/>
    <n v="2.9346000000000032"/>
  </r>
  <r>
    <x v="6883"/>
    <s v="CA-2015-137113"/>
    <d v="2015-12-01T00:00:00"/>
    <n v="2015"/>
    <s v="Desember"/>
    <n v="1"/>
    <x v="0"/>
    <x v="69"/>
    <x v="69"/>
    <x v="2"/>
    <s v="United States"/>
    <s v="Seattle"/>
    <s v="Washington"/>
    <n v="98105"/>
    <x v="1"/>
    <x v="393"/>
    <x v="1"/>
    <x v="10"/>
    <x v="394"/>
    <n v="114.2"/>
    <n v="5"/>
    <n v="0"/>
    <n v="52.531999999999996"/>
  </r>
  <r>
    <x v="6884"/>
    <s v="CA-2015-120677"/>
    <d v="2015-05-31T00:00:00"/>
    <n v="2015"/>
    <s v="Mei"/>
    <n v="31"/>
    <x v="1"/>
    <x v="217"/>
    <x v="217"/>
    <x v="0"/>
    <s v="United States"/>
    <s v="Minneapolis"/>
    <s v="Minnesota"/>
    <n v="55407"/>
    <x v="2"/>
    <x v="1476"/>
    <x v="0"/>
    <x v="1"/>
    <x v="1463"/>
    <n v="2567.84"/>
    <n v="8"/>
    <n v="0"/>
    <n v="770.35199999999986"/>
  </r>
  <r>
    <x v="6885"/>
    <s v="CA-2017-123036"/>
    <d v="2017-09-10T00:00:00"/>
    <n v="2017"/>
    <s v="September"/>
    <n v="10"/>
    <x v="1"/>
    <x v="456"/>
    <x v="456"/>
    <x v="0"/>
    <s v="United States"/>
    <s v="Springfield"/>
    <s v="Ohio"/>
    <n v="45503"/>
    <x v="3"/>
    <x v="103"/>
    <x v="2"/>
    <x v="11"/>
    <x v="103"/>
    <n v="37.056000000000004"/>
    <n v="4"/>
    <n v="0.2"/>
    <n v="8.8008000000000006"/>
  </r>
  <r>
    <x v="6886"/>
    <s v="CA-2017-123036"/>
    <d v="2017-09-10T00:00:00"/>
    <n v="2017"/>
    <s v="September"/>
    <n v="10"/>
    <x v="1"/>
    <x v="456"/>
    <x v="456"/>
    <x v="0"/>
    <s v="United States"/>
    <s v="Springfield"/>
    <s v="Ohio"/>
    <n v="45503"/>
    <x v="3"/>
    <x v="1015"/>
    <x v="2"/>
    <x v="7"/>
    <x v="1006"/>
    <n v="259.89600000000002"/>
    <n v="2"/>
    <n v="0.4"/>
    <n v="-56.310799999999972"/>
  </r>
  <r>
    <x v="6887"/>
    <s v="CA-2017-120222"/>
    <d v="2017-04-25T00:00:00"/>
    <n v="2017"/>
    <s v="April"/>
    <n v="25"/>
    <x v="1"/>
    <x v="328"/>
    <x v="328"/>
    <x v="0"/>
    <s v="United States"/>
    <s v="Los Angeles"/>
    <s v="California"/>
    <n v="90032"/>
    <x v="1"/>
    <x v="69"/>
    <x v="1"/>
    <x v="10"/>
    <x v="69"/>
    <n v="19.049999999999997"/>
    <n v="3"/>
    <n v="0"/>
    <n v="8.7629999999999999"/>
  </r>
  <r>
    <x v="6888"/>
    <s v="CA-2017-120222"/>
    <d v="2017-04-25T00:00:00"/>
    <n v="2017"/>
    <s v="April"/>
    <n v="25"/>
    <x v="1"/>
    <x v="328"/>
    <x v="328"/>
    <x v="0"/>
    <s v="United States"/>
    <s v="Los Angeles"/>
    <s v="California"/>
    <n v="90032"/>
    <x v="1"/>
    <x v="997"/>
    <x v="1"/>
    <x v="8"/>
    <x v="989"/>
    <n v="73.343999999999994"/>
    <n v="3"/>
    <n v="0.2"/>
    <n v="27.503999999999998"/>
  </r>
  <r>
    <x v="6889"/>
    <s v="CA-2017-164756"/>
    <d v="2017-09-18T00:00:00"/>
    <n v="2017"/>
    <s v="September"/>
    <n v="18"/>
    <x v="1"/>
    <x v="164"/>
    <x v="164"/>
    <x v="1"/>
    <s v="United States"/>
    <s v="Columbus"/>
    <s v="Georgia"/>
    <n v="31907"/>
    <x v="0"/>
    <x v="179"/>
    <x v="2"/>
    <x v="7"/>
    <x v="180"/>
    <n v="95.68"/>
    <n v="8"/>
    <n v="0"/>
    <n v="26.790400000000005"/>
  </r>
  <r>
    <x v="6890"/>
    <s v="CA-2017-164756"/>
    <d v="2017-09-18T00:00:00"/>
    <n v="2017"/>
    <s v="September"/>
    <n v="18"/>
    <x v="1"/>
    <x v="164"/>
    <x v="164"/>
    <x v="1"/>
    <s v="United States"/>
    <s v="Columbus"/>
    <s v="Georgia"/>
    <n v="31907"/>
    <x v="0"/>
    <x v="251"/>
    <x v="1"/>
    <x v="10"/>
    <x v="252"/>
    <n v="50.96"/>
    <n v="7"/>
    <n v="0"/>
    <n v="24.460800000000003"/>
  </r>
  <r>
    <x v="6891"/>
    <s v="CA-2017-164756"/>
    <d v="2017-09-18T00:00:00"/>
    <n v="2017"/>
    <s v="September"/>
    <n v="18"/>
    <x v="1"/>
    <x v="164"/>
    <x v="164"/>
    <x v="1"/>
    <s v="United States"/>
    <s v="Columbus"/>
    <s v="Georgia"/>
    <n v="31907"/>
    <x v="0"/>
    <x v="108"/>
    <x v="1"/>
    <x v="6"/>
    <x v="108"/>
    <n v="113.94"/>
    <n v="3"/>
    <n v="0"/>
    <n v="34.181999999999988"/>
  </r>
  <r>
    <x v="6892"/>
    <s v="CA-2017-164756"/>
    <d v="2017-09-18T00:00:00"/>
    <n v="2017"/>
    <s v="September"/>
    <n v="18"/>
    <x v="1"/>
    <x v="164"/>
    <x v="164"/>
    <x v="1"/>
    <s v="United States"/>
    <s v="Columbus"/>
    <s v="Georgia"/>
    <n v="31907"/>
    <x v="0"/>
    <x v="1465"/>
    <x v="1"/>
    <x v="10"/>
    <x v="1451"/>
    <n v="25.92"/>
    <n v="4"/>
    <n v="0"/>
    <n v="12.441600000000001"/>
  </r>
  <r>
    <x v="6893"/>
    <s v="CA-2017-164756"/>
    <d v="2017-09-18T00:00:00"/>
    <n v="2017"/>
    <s v="September"/>
    <n v="18"/>
    <x v="1"/>
    <x v="164"/>
    <x v="164"/>
    <x v="1"/>
    <s v="United States"/>
    <s v="Columbus"/>
    <s v="Georgia"/>
    <n v="31907"/>
    <x v="0"/>
    <x v="1524"/>
    <x v="0"/>
    <x v="5"/>
    <x v="1511"/>
    <n v="20.32"/>
    <n v="4"/>
    <n v="0"/>
    <n v="6.9087999999999994"/>
  </r>
  <r>
    <x v="6894"/>
    <s v="CA-2017-164756"/>
    <d v="2017-09-18T00:00:00"/>
    <n v="2017"/>
    <s v="September"/>
    <n v="18"/>
    <x v="1"/>
    <x v="164"/>
    <x v="164"/>
    <x v="1"/>
    <s v="United States"/>
    <s v="Columbus"/>
    <s v="Georgia"/>
    <n v="31907"/>
    <x v="0"/>
    <x v="53"/>
    <x v="2"/>
    <x v="7"/>
    <x v="53"/>
    <n v="411.98"/>
    <n v="2"/>
    <n v="0"/>
    <n v="119.4742"/>
  </r>
  <r>
    <x v="6895"/>
    <s v="CA-2017-164756"/>
    <d v="2017-09-18T00:00:00"/>
    <n v="2017"/>
    <s v="September"/>
    <n v="18"/>
    <x v="1"/>
    <x v="164"/>
    <x v="164"/>
    <x v="1"/>
    <s v="United States"/>
    <s v="Columbus"/>
    <s v="Georgia"/>
    <n v="31907"/>
    <x v="0"/>
    <x v="610"/>
    <x v="1"/>
    <x v="14"/>
    <x v="610"/>
    <n v="34.479999999999997"/>
    <n v="2"/>
    <n v="0"/>
    <n v="9.9991999999999948"/>
  </r>
  <r>
    <x v="6896"/>
    <s v="CA-2017-164756"/>
    <d v="2017-09-18T00:00:00"/>
    <n v="2017"/>
    <s v="September"/>
    <n v="18"/>
    <x v="1"/>
    <x v="164"/>
    <x v="164"/>
    <x v="1"/>
    <s v="United States"/>
    <s v="Columbus"/>
    <s v="Georgia"/>
    <n v="31907"/>
    <x v="0"/>
    <x v="1689"/>
    <x v="1"/>
    <x v="10"/>
    <x v="1677"/>
    <n v="244.54999999999998"/>
    <n v="5"/>
    <n v="0"/>
    <n v="114.93849999999998"/>
  </r>
  <r>
    <x v="6897"/>
    <s v="CA-2017-122028"/>
    <d v="2017-08-18T00:00:00"/>
    <n v="2017"/>
    <s v="Agustus"/>
    <n v="18"/>
    <x v="1"/>
    <x v="237"/>
    <x v="237"/>
    <x v="0"/>
    <s v="United States"/>
    <s v="Lakewood"/>
    <s v="Ohio"/>
    <n v="44107"/>
    <x v="3"/>
    <x v="1224"/>
    <x v="1"/>
    <x v="8"/>
    <x v="1208"/>
    <n v="10.782000000000002"/>
    <n v="3"/>
    <n v="0.7"/>
    <n v="-7.9067999999999969"/>
  </r>
  <r>
    <x v="6898"/>
    <s v="US-2015-165512"/>
    <d v="2015-05-24T00:00:00"/>
    <n v="2015"/>
    <s v="Mei"/>
    <n v="24"/>
    <x v="0"/>
    <x v="745"/>
    <x v="745"/>
    <x v="0"/>
    <s v="United States"/>
    <s v="Naperville"/>
    <s v="Illinois"/>
    <n v="60540"/>
    <x v="2"/>
    <x v="812"/>
    <x v="0"/>
    <x v="1"/>
    <x v="809"/>
    <n v="602.65099999999995"/>
    <n v="7"/>
    <n v="0.3"/>
    <n v="-163.57670000000005"/>
  </r>
  <r>
    <x v="6899"/>
    <s v="US-2015-165512"/>
    <d v="2015-05-24T00:00:00"/>
    <n v="2015"/>
    <s v="Mei"/>
    <n v="24"/>
    <x v="0"/>
    <x v="745"/>
    <x v="745"/>
    <x v="0"/>
    <s v="United States"/>
    <s v="Naperville"/>
    <s v="Illinois"/>
    <n v="60540"/>
    <x v="2"/>
    <x v="1206"/>
    <x v="1"/>
    <x v="8"/>
    <x v="1191"/>
    <n v="7.6559999999999988"/>
    <n v="6"/>
    <n v="0.8"/>
    <n v="-13.015200000000004"/>
  </r>
  <r>
    <x v="6900"/>
    <s v="CA-2015-140557"/>
    <d v="2015-09-07T00:00:00"/>
    <n v="2015"/>
    <s v="September"/>
    <n v="7"/>
    <x v="1"/>
    <x v="184"/>
    <x v="184"/>
    <x v="2"/>
    <s v="United States"/>
    <s v="New York City"/>
    <s v="New York"/>
    <n v="10009"/>
    <x v="3"/>
    <x v="657"/>
    <x v="2"/>
    <x v="11"/>
    <x v="657"/>
    <n v="559.92999999999995"/>
    <n v="7"/>
    <n v="0"/>
    <n v="167.97899999999996"/>
  </r>
  <r>
    <x v="6901"/>
    <s v="US-2017-135013"/>
    <d v="2017-07-24T00:00:00"/>
    <n v="2017"/>
    <s v="Juli"/>
    <n v="24"/>
    <x v="3"/>
    <x v="403"/>
    <x v="403"/>
    <x v="1"/>
    <s v="United States"/>
    <s v="Huntington Beach"/>
    <s v="California"/>
    <n v="92646"/>
    <x v="1"/>
    <x v="306"/>
    <x v="2"/>
    <x v="16"/>
    <x v="306"/>
    <n v="2399.96"/>
    <n v="5"/>
    <n v="0.2"/>
    <n v="839.9860000000001"/>
  </r>
  <r>
    <x v="6902"/>
    <s v="CA-2017-111220"/>
    <d v="2017-09-02T00:00:00"/>
    <n v="2017"/>
    <s v="September"/>
    <n v="2"/>
    <x v="1"/>
    <x v="329"/>
    <x v="329"/>
    <x v="1"/>
    <s v="United States"/>
    <s v="Chicago"/>
    <s v="Illinois"/>
    <n v="60653"/>
    <x v="2"/>
    <x v="659"/>
    <x v="1"/>
    <x v="13"/>
    <x v="659"/>
    <n v="16"/>
    <n v="4"/>
    <n v="0.2"/>
    <n v="5.6"/>
  </r>
  <r>
    <x v="6903"/>
    <s v="CA-2017-111220"/>
    <d v="2017-09-02T00:00:00"/>
    <n v="2017"/>
    <s v="September"/>
    <n v="2"/>
    <x v="1"/>
    <x v="329"/>
    <x v="329"/>
    <x v="1"/>
    <s v="United States"/>
    <s v="Chicago"/>
    <s v="Illinois"/>
    <n v="60653"/>
    <x v="2"/>
    <x v="1803"/>
    <x v="1"/>
    <x v="9"/>
    <x v="1793"/>
    <n v="5.5879999999999992"/>
    <n v="2"/>
    <n v="0.8"/>
    <n v="-15.087600000000002"/>
  </r>
  <r>
    <x v="6904"/>
    <s v="CA-2017-111220"/>
    <d v="2017-09-02T00:00:00"/>
    <n v="2017"/>
    <s v="September"/>
    <n v="2"/>
    <x v="1"/>
    <x v="329"/>
    <x v="329"/>
    <x v="1"/>
    <s v="United States"/>
    <s v="Chicago"/>
    <s v="Illinois"/>
    <n v="60653"/>
    <x v="2"/>
    <x v="1755"/>
    <x v="1"/>
    <x v="4"/>
    <x v="1745"/>
    <n v="235.92"/>
    <n v="5"/>
    <n v="0.2"/>
    <n v="-44.235000000000007"/>
  </r>
  <r>
    <x v="6905"/>
    <s v="US-2017-149006"/>
    <d v="2017-12-06T00:00:00"/>
    <n v="2017"/>
    <s v="Desember"/>
    <n v="6"/>
    <x v="0"/>
    <x v="272"/>
    <x v="272"/>
    <x v="1"/>
    <s v="United States"/>
    <s v="Brentwood"/>
    <s v="California"/>
    <n v="94513"/>
    <x v="1"/>
    <x v="683"/>
    <x v="1"/>
    <x v="4"/>
    <x v="683"/>
    <n v="10.68"/>
    <n v="1"/>
    <n v="0"/>
    <n v="2.8836000000000004"/>
  </r>
  <r>
    <x v="6906"/>
    <s v="CA-2017-149468"/>
    <d v="2017-05-20T00:00:00"/>
    <n v="2017"/>
    <s v="Mei"/>
    <n v="20"/>
    <x v="3"/>
    <x v="153"/>
    <x v="153"/>
    <x v="1"/>
    <s v="United States"/>
    <s v="Trenton"/>
    <s v="Michigan"/>
    <n v="48183"/>
    <x v="2"/>
    <x v="340"/>
    <x v="1"/>
    <x v="8"/>
    <x v="340"/>
    <n v="41.28"/>
    <n v="2"/>
    <n v="0"/>
    <n v="19.814399999999999"/>
  </r>
  <r>
    <x v="6907"/>
    <s v="CA-2016-140249"/>
    <d v="2016-09-27T00:00:00"/>
    <n v="2016"/>
    <s v="September"/>
    <n v="27"/>
    <x v="1"/>
    <x v="517"/>
    <x v="517"/>
    <x v="0"/>
    <s v="United States"/>
    <s v="Seattle"/>
    <s v="Washington"/>
    <n v="98103"/>
    <x v="1"/>
    <x v="1718"/>
    <x v="2"/>
    <x v="7"/>
    <x v="1705"/>
    <n v="1001.5840000000001"/>
    <n v="2"/>
    <n v="0.2"/>
    <n v="125.19799999999992"/>
  </r>
  <r>
    <x v="6908"/>
    <s v="US-2017-135503"/>
    <d v="2017-12-10T00:00:00"/>
    <n v="2017"/>
    <s v="Desember"/>
    <n v="10"/>
    <x v="1"/>
    <x v="68"/>
    <x v="68"/>
    <x v="1"/>
    <s v="United States"/>
    <s v="North Charleston"/>
    <s v="South Carolina"/>
    <n v="29406"/>
    <x v="0"/>
    <x v="1256"/>
    <x v="0"/>
    <x v="5"/>
    <x v="1240"/>
    <n v="14.76"/>
    <n v="2"/>
    <n v="0"/>
    <n v="4.2803999999999984"/>
  </r>
  <r>
    <x v="6909"/>
    <s v="CA-2014-126277"/>
    <d v="2014-09-13T00:00:00"/>
    <n v="2014"/>
    <s v="September"/>
    <n v="13"/>
    <x v="0"/>
    <x v="23"/>
    <x v="23"/>
    <x v="0"/>
    <s v="United States"/>
    <s v="Columbus"/>
    <s v="Ohio"/>
    <n v="43229"/>
    <x v="3"/>
    <x v="757"/>
    <x v="1"/>
    <x v="8"/>
    <x v="755"/>
    <n v="2.5020000000000002"/>
    <n v="3"/>
    <n v="0.7"/>
    <n v="-2.0015999999999998"/>
  </r>
  <r>
    <x v="6910"/>
    <s v="US-2017-115301"/>
    <d v="2017-07-29T00:00:00"/>
    <n v="2017"/>
    <s v="Juli"/>
    <n v="29"/>
    <x v="1"/>
    <x v="364"/>
    <x v="364"/>
    <x v="0"/>
    <s v="United States"/>
    <s v="Seattle"/>
    <s v="Washington"/>
    <n v="98103"/>
    <x v="1"/>
    <x v="266"/>
    <x v="0"/>
    <x v="0"/>
    <x v="266"/>
    <n v="115.96"/>
    <n v="2"/>
    <n v="0"/>
    <n v="25.511200000000002"/>
  </r>
  <r>
    <x v="6911"/>
    <s v="CA-2017-168942"/>
    <d v="2017-08-01T00:00:00"/>
    <n v="2017"/>
    <s v="Agustus"/>
    <n v="1"/>
    <x v="0"/>
    <x v="75"/>
    <x v="75"/>
    <x v="0"/>
    <s v="United States"/>
    <s v="San Francisco"/>
    <s v="California"/>
    <n v="94109"/>
    <x v="1"/>
    <x v="821"/>
    <x v="1"/>
    <x v="4"/>
    <x v="817"/>
    <n v="186.54"/>
    <n v="3"/>
    <n v="0"/>
    <n v="50.365800000000007"/>
  </r>
  <r>
    <x v="6912"/>
    <s v="US-2017-128398"/>
    <d v="2017-05-02T00:00:00"/>
    <n v="2017"/>
    <s v="Mei"/>
    <n v="2"/>
    <x v="0"/>
    <x v="605"/>
    <x v="605"/>
    <x v="1"/>
    <s v="United States"/>
    <s v="Los Angeles"/>
    <s v="California"/>
    <n v="90049"/>
    <x v="1"/>
    <x v="685"/>
    <x v="2"/>
    <x v="11"/>
    <x v="685"/>
    <n v="159.56"/>
    <n v="4"/>
    <n v="0"/>
    <n v="59.037199999999999"/>
  </r>
  <r>
    <x v="6913"/>
    <s v="CA-2015-104115"/>
    <d v="2015-06-12T00:00:00"/>
    <n v="2015"/>
    <s v="Juni"/>
    <n v="12"/>
    <x v="1"/>
    <x v="101"/>
    <x v="101"/>
    <x v="0"/>
    <s v="United States"/>
    <s v="West Palm Beach"/>
    <s v="Florida"/>
    <n v="33407"/>
    <x v="0"/>
    <x v="104"/>
    <x v="2"/>
    <x v="7"/>
    <x v="104"/>
    <n v="55.984000000000009"/>
    <n v="2"/>
    <n v="0.2"/>
    <n v="4.1987999999999985"/>
  </r>
  <r>
    <x v="6914"/>
    <s v="CA-2014-142510"/>
    <d v="2014-12-22T00:00:00"/>
    <n v="2014"/>
    <s v="Desember"/>
    <n v="22"/>
    <x v="1"/>
    <x v="413"/>
    <x v="413"/>
    <x v="0"/>
    <s v="United States"/>
    <s v="Chicago"/>
    <s v="Illinois"/>
    <n v="60623"/>
    <x v="2"/>
    <x v="546"/>
    <x v="1"/>
    <x v="4"/>
    <x v="546"/>
    <n v="132.16"/>
    <n v="1"/>
    <n v="0.2"/>
    <n v="9.911999999999999"/>
  </r>
  <r>
    <x v="6915"/>
    <s v="CA-2014-142510"/>
    <d v="2014-12-22T00:00:00"/>
    <n v="2014"/>
    <s v="Desember"/>
    <n v="22"/>
    <x v="1"/>
    <x v="413"/>
    <x v="413"/>
    <x v="0"/>
    <s v="United States"/>
    <s v="Chicago"/>
    <s v="Illinois"/>
    <n v="60623"/>
    <x v="2"/>
    <x v="528"/>
    <x v="1"/>
    <x v="8"/>
    <x v="528"/>
    <n v="17.903999999999996"/>
    <n v="6"/>
    <n v="0.8"/>
    <n v="-31.332000000000008"/>
  </r>
  <r>
    <x v="6916"/>
    <s v="CA-2014-142510"/>
    <d v="2014-12-22T00:00:00"/>
    <n v="2014"/>
    <s v="Desember"/>
    <n v="22"/>
    <x v="1"/>
    <x v="413"/>
    <x v="413"/>
    <x v="0"/>
    <s v="United States"/>
    <s v="Chicago"/>
    <s v="Illinois"/>
    <n v="60623"/>
    <x v="2"/>
    <x v="968"/>
    <x v="1"/>
    <x v="10"/>
    <x v="961"/>
    <n v="124.032"/>
    <n v="4"/>
    <n v="0.2"/>
    <n v="44.961600000000004"/>
  </r>
  <r>
    <x v="6917"/>
    <s v="CA-2014-124247"/>
    <d v="2014-12-16T00:00:00"/>
    <n v="2014"/>
    <s v="Desember"/>
    <n v="16"/>
    <x v="1"/>
    <x v="741"/>
    <x v="741"/>
    <x v="1"/>
    <s v="United States"/>
    <s v="Sacramento"/>
    <s v="California"/>
    <n v="95823"/>
    <x v="1"/>
    <x v="1131"/>
    <x v="0"/>
    <x v="1"/>
    <x v="1119"/>
    <n v="1403.9200000000003"/>
    <n v="5"/>
    <n v="0.2"/>
    <n v="70.196000000000026"/>
  </r>
  <r>
    <x v="6918"/>
    <s v="CA-2016-105473"/>
    <d v="2016-04-16T00:00:00"/>
    <n v="2016"/>
    <s v="April"/>
    <n v="16"/>
    <x v="0"/>
    <x v="298"/>
    <x v="298"/>
    <x v="0"/>
    <s v="United States"/>
    <s v="Seattle"/>
    <s v="Washington"/>
    <n v="98115"/>
    <x v="1"/>
    <x v="1511"/>
    <x v="1"/>
    <x v="14"/>
    <x v="1498"/>
    <n v="28.799999999999997"/>
    <n v="3"/>
    <n v="0"/>
    <n v="0.86400000000000077"/>
  </r>
  <r>
    <x v="6919"/>
    <s v="CA-2015-102806"/>
    <d v="2015-05-21T00:00:00"/>
    <n v="2015"/>
    <s v="Mei"/>
    <n v="21"/>
    <x v="1"/>
    <x v="428"/>
    <x v="428"/>
    <x v="1"/>
    <s v="United States"/>
    <s v="Philadelphia"/>
    <s v="Pennsylvania"/>
    <n v="19143"/>
    <x v="3"/>
    <x v="800"/>
    <x v="1"/>
    <x v="8"/>
    <x v="798"/>
    <n v="24.588000000000001"/>
    <n v="2"/>
    <n v="0.7"/>
    <n v="-18.031199999999998"/>
  </r>
  <r>
    <x v="6920"/>
    <s v="CA-2017-121706"/>
    <d v="2017-02-26T00:00:00"/>
    <n v="2017"/>
    <s v="Februari"/>
    <n v="26"/>
    <x v="1"/>
    <x v="78"/>
    <x v="78"/>
    <x v="0"/>
    <s v="United States"/>
    <s v="Santa Barbara"/>
    <s v="California"/>
    <n v="93101"/>
    <x v="1"/>
    <x v="543"/>
    <x v="1"/>
    <x v="9"/>
    <x v="543"/>
    <n v="356.78999999999996"/>
    <n v="7"/>
    <n v="0"/>
    <n v="99.901199999999989"/>
  </r>
  <r>
    <x v="6921"/>
    <s v="CA-2017-109211"/>
    <d v="2017-04-04T00:00:00"/>
    <n v="2017"/>
    <s v="April"/>
    <n v="4"/>
    <x v="1"/>
    <x v="390"/>
    <x v="390"/>
    <x v="2"/>
    <s v="United States"/>
    <s v="New York City"/>
    <s v="New York"/>
    <n v="10011"/>
    <x v="3"/>
    <x v="618"/>
    <x v="1"/>
    <x v="12"/>
    <x v="618"/>
    <n v="16.98"/>
    <n v="1"/>
    <n v="0"/>
    <n v="8.49"/>
  </r>
  <r>
    <x v="6922"/>
    <s v="CA-2015-134257"/>
    <d v="2015-03-16T00:00:00"/>
    <n v="2015"/>
    <s v="Maret"/>
    <n v="16"/>
    <x v="0"/>
    <x v="384"/>
    <x v="384"/>
    <x v="0"/>
    <s v="United States"/>
    <s v="Auburn"/>
    <s v="Alabama"/>
    <n v="36830"/>
    <x v="0"/>
    <x v="508"/>
    <x v="1"/>
    <x v="2"/>
    <x v="508"/>
    <n v="491.55"/>
    <n v="5"/>
    <n v="0"/>
    <n v="240.8595"/>
  </r>
  <r>
    <x v="6923"/>
    <s v="CA-2015-134257"/>
    <d v="2015-03-16T00:00:00"/>
    <n v="2015"/>
    <s v="Maret"/>
    <n v="16"/>
    <x v="0"/>
    <x v="384"/>
    <x v="384"/>
    <x v="0"/>
    <s v="United States"/>
    <s v="Auburn"/>
    <s v="Alabama"/>
    <n v="36830"/>
    <x v="0"/>
    <x v="436"/>
    <x v="1"/>
    <x v="12"/>
    <x v="436"/>
    <n v="7.38"/>
    <n v="2"/>
    <n v="0"/>
    <n v="3.3947999999999996"/>
  </r>
  <r>
    <x v="6924"/>
    <s v="CA-2015-137925"/>
    <d v="2015-11-30T00:00:00"/>
    <n v="2015"/>
    <s v="November"/>
    <n v="30"/>
    <x v="1"/>
    <x v="538"/>
    <x v="538"/>
    <x v="0"/>
    <s v="United States"/>
    <s v="New York City"/>
    <s v="New York"/>
    <n v="10035"/>
    <x v="3"/>
    <x v="938"/>
    <x v="1"/>
    <x v="10"/>
    <x v="931"/>
    <n v="23.66"/>
    <n v="7"/>
    <n v="0"/>
    <n v="10.883599999999998"/>
  </r>
  <r>
    <x v="6925"/>
    <s v="CA-2015-137925"/>
    <d v="2015-11-30T00:00:00"/>
    <n v="2015"/>
    <s v="November"/>
    <n v="30"/>
    <x v="1"/>
    <x v="538"/>
    <x v="538"/>
    <x v="0"/>
    <s v="United States"/>
    <s v="New York City"/>
    <s v="New York"/>
    <n v="10035"/>
    <x v="3"/>
    <x v="1544"/>
    <x v="0"/>
    <x v="0"/>
    <x v="1532"/>
    <n v="681.40800000000013"/>
    <n v="12"/>
    <n v="0.2"/>
    <n v="42.588000000000022"/>
  </r>
  <r>
    <x v="6926"/>
    <s v="CA-2016-140046"/>
    <d v="2016-07-28T00:00:00"/>
    <n v="2016"/>
    <s v="Juli"/>
    <n v="28"/>
    <x v="1"/>
    <x v="730"/>
    <x v="730"/>
    <x v="0"/>
    <s v="United States"/>
    <s v="Los Angeles"/>
    <s v="California"/>
    <n v="90032"/>
    <x v="1"/>
    <x v="1729"/>
    <x v="1"/>
    <x v="2"/>
    <x v="1716"/>
    <n v="18.899999999999999"/>
    <n v="3"/>
    <n v="0"/>
    <n v="8.6939999999999991"/>
  </r>
  <r>
    <x v="6927"/>
    <s v="CA-2016-140382"/>
    <d v="2016-06-23T00:00:00"/>
    <n v="2016"/>
    <s v="Juni"/>
    <n v="23"/>
    <x v="0"/>
    <x v="76"/>
    <x v="76"/>
    <x v="0"/>
    <s v="United States"/>
    <s v="San Francisco"/>
    <s v="California"/>
    <n v="94109"/>
    <x v="1"/>
    <x v="1247"/>
    <x v="1"/>
    <x v="4"/>
    <x v="1231"/>
    <n v="93.68"/>
    <n v="4"/>
    <n v="0"/>
    <n v="25.293599999999998"/>
  </r>
  <r>
    <x v="6928"/>
    <s v="CA-2016-140382"/>
    <d v="2016-06-23T00:00:00"/>
    <n v="2016"/>
    <s v="Juni"/>
    <n v="23"/>
    <x v="0"/>
    <x v="76"/>
    <x v="76"/>
    <x v="0"/>
    <s v="United States"/>
    <s v="San Francisco"/>
    <s v="California"/>
    <n v="94109"/>
    <x v="1"/>
    <x v="573"/>
    <x v="1"/>
    <x v="2"/>
    <x v="573"/>
    <n v="21.93"/>
    <n v="3"/>
    <n v="0"/>
    <n v="10.307099999999998"/>
  </r>
  <r>
    <x v="6929"/>
    <s v="CA-2016-140382"/>
    <d v="2016-06-23T00:00:00"/>
    <n v="2016"/>
    <s v="Juni"/>
    <n v="23"/>
    <x v="0"/>
    <x v="76"/>
    <x v="76"/>
    <x v="0"/>
    <s v="United States"/>
    <s v="San Francisco"/>
    <s v="California"/>
    <n v="94109"/>
    <x v="1"/>
    <x v="348"/>
    <x v="2"/>
    <x v="7"/>
    <x v="348"/>
    <n v="862.34400000000005"/>
    <n v="7"/>
    <n v="0.2"/>
    <n v="97.013699999999858"/>
  </r>
  <r>
    <x v="6930"/>
    <s v="CA-2016-140382"/>
    <d v="2016-06-23T00:00:00"/>
    <n v="2016"/>
    <s v="Juni"/>
    <n v="23"/>
    <x v="0"/>
    <x v="76"/>
    <x v="76"/>
    <x v="0"/>
    <s v="United States"/>
    <s v="San Francisco"/>
    <s v="California"/>
    <n v="94109"/>
    <x v="1"/>
    <x v="681"/>
    <x v="1"/>
    <x v="10"/>
    <x v="681"/>
    <n v="19.98"/>
    <n v="1"/>
    <n v="0"/>
    <n v="9.3905999999999992"/>
  </r>
  <r>
    <x v="6931"/>
    <s v="CA-2014-164182"/>
    <d v="2014-07-14T00:00:00"/>
    <n v="2014"/>
    <s v="Juli"/>
    <n v="14"/>
    <x v="1"/>
    <x v="461"/>
    <x v="461"/>
    <x v="0"/>
    <s v="United States"/>
    <s v="Philadelphia"/>
    <s v="Pennsylvania"/>
    <n v="19140"/>
    <x v="3"/>
    <x v="1804"/>
    <x v="2"/>
    <x v="7"/>
    <x v="1794"/>
    <n v="13.493999999999998"/>
    <n v="1"/>
    <n v="0.4"/>
    <n v="-2.2490000000000023"/>
  </r>
  <r>
    <x v="6932"/>
    <s v="CA-2014-164182"/>
    <d v="2014-07-14T00:00:00"/>
    <n v="2014"/>
    <s v="Juli"/>
    <n v="14"/>
    <x v="1"/>
    <x v="461"/>
    <x v="461"/>
    <x v="0"/>
    <s v="United States"/>
    <s v="Philadelphia"/>
    <s v="Pennsylvania"/>
    <n v="19140"/>
    <x v="3"/>
    <x v="1730"/>
    <x v="2"/>
    <x v="7"/>
    <x v="1717"/>
    <n v="23.987999999999996"/>
    <n v="2"/>
    <n v="0.4"/>
    <n v="-13.993000000000004"/>
  </r>
  <r>
    <x v="6933"/>
    <s v="CA-2014-164182"/>
    <d v="2014-07-14T00:00:00"/>
    <n v="2014"/>
    <s v="Juli"/>
    <n v="14"/>
    <x v="1"/>
    <x v="461"/>
    <x v="461"/>
    <x v="0"/>
    <s v="United States"/>
    <s v="Philadelphia"/>
    <s v="Pennsylvania"/>
    <n v="19140"/>
    <x v="3"/>
    <x v="1801"/>
    <x v="0"/>
    <x v="5"/>
    <x v="1791"/>
    <n v="31.983999999999998"/>
    <n v="2"/>
    <n v="0.2"/>
    <n v="1.1993999999999998"/>
  </r>
  <r>
    <x v="6934"/>
    <s v="CA-2014-164182"/>
    <d v="2014-07-14T00:00:00"/>
    <n v="2014"/>
    <s v="Juli"/>
    <n v="14"/>
    <x v="1"/>
    <x v="461"/>
    <x v="461"/>
    <x v="0"/>
    <s v="United States"/>
    <s v="Philadelphia"/>
    <s v="Pennsylvania"/>
    <n v="19140"/>
    <x v="3"/>
    <x v="1062"/>
    <x v="1"/>
    <x v="6"/>
    <x v="1051"/>
    <n v="41.584000000000003"/>
    <n v="2"/>
    <n v="0.2"/>
    <n v="4.6781999999999968"/>
  </r>
  <r>
    <x v="6935"/>
    <s v="CA-2017-137365"/>
    <d v="2017-11-30T00:00:00"/>
    <n v="2017"/>
    <s v="November"/>
    <n v="30"/>
    <x v="0"/>
    <x v="162"/>
    <x v="162"/>
    <x v="1"/>
    <s v="United States"/>
    <s v="El Paso"/>
    <s v="Texas"/>
    <n v="79907"/>
    <x v="2"/>
    <x v="97"/>
    <x v="2"/>
    <x v="11"/>
    <x v="97"/>
    <n v="95.976000000000013"/>
    <n v="3"/>
    <n v="0.2"/>
    <n v="-10.797300000000011"/>
  </r>
  <r>
    <x v="6936"/>
    <s v="CA-2016-129847"/>
    <d v="2016-09-02T00:00:00"/>
    <n v="2016"/>
    <s v="September"/>
    <n v="2"/>
    <x v="2"/>
    <x v="638"/>
    <x v="638"/>
    <x v="2"/>
    <s v="United States"/>
    <s v="Chicago"/>
    <s v="Illinois"/>
    <n v="60653"/>
    <x v="2"/>
    <x v="1805"/>
    <x v="0"/>
    <x v="5"/>
    <x v="1795"/>
    <n v="84.272000000000006"/>
    <n v="2"/>
    <n v="0.6"/>
    <n v="-75.844800000000006"/>
  </r>
  <r>
    <x v="6937"/>
    <s v="CA-2014-126963"/>
    <d v="2014-06-15T00:00:00"/>
    <n v="2014"/>
    <s v="Juni"/>
    <n v="15"/>
    <x v="3"/>
    <x v="519"/>
    <x v="519"/>
    <x v="0"/>
    <s v="United States"/>
    <s v="El Paso"/>
    <s v="Texas"/>
    <n v="79907"/>
    <x v="2"/>
    <x v="1767"/>
    <x v="1"/>
    <x v="10"/>
    <x v="1756"/>
    <n v="36.544000000000004"/>
    <n v="2"/>
    <n v="0.2"/>
    <n v="11.876799999999998"/>
  </r>
  <r>
    <x v="6938"/>
    <s v="CA-2016-125094"/>
    <d v="2016-11-05T00:00:00"/>
    <n v="2016"/>
    <s v="November"/>
    <n v="5"/>
    <x v="1"/>
    <x v="413"/>
    <x v="413"/>
    <x v="0"/>
    <s v="United States"/>
    <s v="Seattle"/>
    <s v="Washington"/>
    <n v="98105"/>
    <x v="1"/>
    <x v="1806"/>
    <x v="2"/>
    <x v="11"/>
    <x v="1796"/>
    <n v="479.72"/>
    <n v="4"/>
    <n v="0"/>
    <n v="52.769200000000012"/>
  </r>
  <r>
    <x v="6939"/>
    <s v="CA-2017-107132"/>
    <d v="2017-06-26T00:00:00"/>
    <n v="2017"/>
    <s v="Juni"/>
    <n v="26"/>
    <x v="1"/>
    <x v="609"/>
    <x v="609"/>
    <x v="1"/>
    <s v="United States"/>
    <s v="New York City"/>
    <s v="New York"/>
    <n v="10009"/>
    <x v="3"/>
    <x v="669"/>
    <x v="1"/>
    <x v="8"/>
    <x v="669"/>
    <n v="102.36799999999999"/>
    <n v="2"/>
    <n v="0.2"/>
    <n v="37.108400000000003"/>
  </r>
  <r>
    <x v="6940"/>
    <s v="CA-2017-107132"/>
    <d v="2017-06-26T00:00:00"/>
    <n v="2017"/>
    <s v="Juni"/>
    <n v="26"/>
    <x v="1"/>
    <x v="609"/>
    <x v="609"/>
    <x v="1"/>
    <s v="United States"/>
    <s v="New York City"/>
    <s v="New York"/>
    <n v="10009"/>
    <x v="3"/>
    <x v="675"/>
    <x v="1"/>
    <x v="14"/>
    <x v="675"/>
    <n v="28.4"/>
    <n v="5"/>
    <n v="0"/>
    <n v="8.2359999999999989"/>
  </r>
  <r>
    <x v="6941"/>
    <s v="CA-2017-107132"/>
    <d v="2017-06-26T00:00:00"/>
    <n v="2017"/>
    <s v="Juni"/>
    <n v="26"/>
    <x v="1"/>
    <x v="609"/>
    <x v="609"/>
    <x v="1"/>
    <s v="United States"/>
    <s v="New York City"/>
    <s v="New York"/>
    <n v="10009"/>
    <x v="3"/>
    <x v="518"/>
    <x v="1"/>
    <x v="4"/>
    <x v="518"/>
    <n v="713.88"/>
    <n v="4"/>
    <n v="0"/>
    <n v="214.16399999999993"/>
  </r>
  <r>
    <x v="6942"/>
    <s v="CA-2017-107132"/>
    <d v="2017-06-26T00:00:00"/>
    <n v="2017"/>
    <s v="Juni"/>
    <n v="26"/>
    <x v="1"/>
    <x v="609"/>
    <x v="609"/>
    <x v="1"/>
    <s v="United States"/>
    <s v="New York City"/>
    <s v="New York"/>
    <n v="10009"/>
    <x v="3"/>
    <x v="1274"/>
    <x v="1"/>
    <x v="10"/>
    <x v="1259"/>
    <n v="68.52"/>
    <n v="3"/>
    <n v="0"/>
    <n v="31.519199999999998"/>
  </r>
  <r>
    <x v="6943"/>
    <s v="CA-2015-139248"/>
    <d v="2015-07-25T00:00:00"/>
    <n v="2015"/>
    <s v="Juli"/>
    <n v="25"/>
    <x v="1"/>
    <x v="709"/>
    <x v="709"/>
    <x v="0"/>
    <s v="United States"/>
    <s v="Los Angeles"/>
    <s v="California"/>
    <n v="90032"/>
    <x v="1"/>
    <x v="1807"/>
    <x v="2"/>
    <x v="7"/>
    <x v="1797"/>
    <n v="623.96"/>
    <n v="5"/>
    <n v="0.2"/>
    <n v="38.997500000000002"/>
  </r>
  <r>
    <x v="6944"/>
    <s v="CA-2014-148369"/>
    <d v="2014-09-23T00:00:00"/>
    <n v="2014"/>
    <s v="September"/>
    <n v="23"/>
    <x v="1"/>
    <x v="764"/>
    <x v="764"/>
    <x v="1"/>
    <s v="United States"/>
    <s v="Newark"/>
    <s v="Delaware"/>
    <n v="19711"/>
    <x v="3"/>
    <x v="994"/>
    <x v="1"/>
    <x v="8"/>
    <x v="986"/>
    <n v="11.12"/>
    <n v="4"/>
    <n v="0"/>
    <n v="5.4487999999999994"/>
  </r>
  <r>
    <x v="6945"/>
    <s v="CA-2016-106243"/>
    <d v="2016-09-30T00:00:00"/>
    <n v="2016"/>
    <s v="September"/>
    <n v="30"/>
    <x v="1"/>
    <x v="411"/>
    <x v="411"/>
    <x v="0"/>
    <s v="United States"/>
    <s v="New York City"/>
    <s v="New York"/>
    <n v="10011"/>
    <x v="3"/>
    <x v="1219"/>
    <x v="0"/>
    <x v="0"/>
    <x v="1203"/>
    <n v="523.91999999999996"/>
    <n v="5"/>
    <n v="0.2"/>
    <n v="-26.195999999999984"/>
  </r>
  <r>
    <x v="6946"/>
    <s v="CA-2015-126466"/>
    <d v="2015-11-09T00:00:00"/>
    <n v="2015"/>
    <s v="November"/>
    <n v="9"/>
    <x v="1"/>
    <x v="270"/>
    <x v="270"/>
    <x v="2"/>
    <s v="United States"/>
    <s v="Roseville"/>
    <s v="California"/>
    <n v="95661"/>
    <x v="1"/>
    <x v="310"/>
    <x v="1"/>
    <x v="13"/>
    <x v="310"/>
    <n v="2.48"/>
    <n v="2"/>
    <n v="0"/>
    <n v="1.1656"/>
  </r>
  <r>
    <x v="6947"/>
    <s v="CA-2015-130365"/>
    <d v="2015-04-25T00:00:00"/>
    <n v="2015"/>
    <s v="April"/>
    <n v="25"/>
    <x v="1"/>
    <x v="233"/>
    <x v="233"/>
    <x v="0"/>
    <s v="United States"/>
    <s v="Aurora"/>
    <s v="Illinois"/>
    <n v="60505"/>
    <x v="2"/>
    <x v="942"/>
    <x v="1"/>
    <x v="4"/>
    <x v="935"/>
    <n v="221.024"/>
    <n v="2"/>
    <n v="0.2"/>
    <n v="-55.256"/>
  </r>
  <r>
    <x v="6948"/>
    <s v="CA-2015-130365"/>
    <d v="2015-04-25T00:00:00"/>
    <n v="2015"/>
    <s v="April"/>
    <n v="25"/>
    <x v="1"/>
    <x v="233"/>
    <x v="233"/>
    <x v="0"/>
    <s v="United States"/>
    <s v="Aurora"/>
    <s v="Illinois"/>
    <n v="60505"/>
    <x v="2"/>
    <x v="1534"/>
    <x v="0"/>
    <x v="1"/>
    <x v="1522"/>
    <n v="128.05799999999999"/>
    <n v="3"/>
    <n v="0.3"/>
    <n v="-23.782199999999996"/>
  </r>
  <r>
    <x v="6949"/>
    <s v="CA-2017-143021"/>
    <d v="2017-11-19T00:00:00"/>
    <n v="2017"/>
    <s v="November"/>
    <n v="19"/>
    <x v="3"/>
    <x v="399"/>
    <x v="399"/>
    <x v="2"/>
    <s v="United States"/>
    <s v="New York City"/>
    <s v="New York"/>
    <n v="10011"/>
    <x v="3"/>
    <x v="1124"/>
    <x v="1"/>
    <x v="8"/>
    <x v="1112"/>
    <n v="58.407999999999994"/>
    <n v="7"/>
    <n v="0.2"/>
    <n v="18.252499999999998"/>
  </r>
  <r>
    <x v="6950"/>
    <s v="CA-2017-143021"/>
    <d v="2017-11-19T00:00:00"/>
    <n v="2017"/>
    <s v="November"/>
    <n v="19"/>
    <x v="3"/>
    <x v="399"/>
    <x v="399"/>
    <x v="2"/>
    <s v="United States"/>
    <s v="New York City"/>
    <s v="New York"/>
    <n v="10011"/>
    <x v="3"/>
    <x v="972"/>
    <x v="0"/>
    <x v="3"/>
    <x v="966"/>
    <n v="79.97399999999999"/>
    <n v="3"/>
    <n v="0.4"/>
    <n v="-29.323800000000006"/>
  </r>
  <r>
    <x v="6951"/>
    <s v="CA-2015-161767"/>
    <d v="2015-11-20T00:00:00"/>
    <n v="2015"/>
    <s v="November"/>
    <n v="20"/>
    <x v="1"/>
    <x v="136"/>
    <x v="136"/>
    <x v="1"/>
    <s v="United States"/>
    <s v="Dallas"/>
    <s v="Texas"/>
    <n v="75217"/>
    <x v="2"/>
    <x v="1808"/>
    <x v="2"/>
    <x v="15"/>
    <x v="1798"/>
    <n v="479.988"/>
    <n v="2"/>
    <n v="0.4"/>
    <n v="55.998599999999954"/>
  </r>
  <r>
    <x v="6952"/>
    <s v="CA-2015-129917"/>
    <d v="2015-10-02T00:00:00"/>
    <n v="2015"/>
    <s v="Oktober"/>
    <n v="2"/>
    <x v="2"/>
    <x v="31"/>
    <x v="31"/>
    <x v="0"/>
    <s v="United States"/>
    <s v="Los Angeles"/>
    <s v="California"/>
    <n v="90008"/>
    <x v="1"/>
    <x v="1181"/>
    <x v="1"/>
    <x v="8"/>
    <x v="1167"/>
    <n v="11.808"/>
    <n v="3"/>
    <n v="0.2"/>
    <n v="4.1327999999999996"/>
  </r>
  <r>
    <x v="6953"/>
    <s v="CA-2015-129917"/>
    <d v="2015-10-02T00:00:00"/>
    <n v="2015"/>
    <s v="Oktober"/>
    <n v="2"/>
    <x v="2"/>
    <x v="31"/>
    <x v="31"/>
    <x v="0"/>
    <s v="United States"/>
    <s v="Los Angeles"/>
    <s v="California"/>
    <n v="90008"/>
    <x v="1"/>
    <x v="1595"/>
    <x v="1"/>
    <x v="8"/>
    <x v="1587"/>
    <n v="53.567999999999998"/>
    <n v="4"/>
    <n v="0.2"/>
    <n v="19.418399999999995"/>
  </r>
  <r>
    <x v="6954"/>
    <s v="CA-2015-129917"/>
    <d v="2015-10-02T00:00:00"/>
    <n v="2015"/>
    <s v="Oktober"/>
    <n v="2"/>
    <x v="2"/>
    <x v="31"/>
    <x v="31"/>
    <x v="0"/>
    <s v="United States"/>
    <s v="Los Angeles"/>
    <s v="California"/>
    <n v="90008"/>
    <x v="1"/>
    <x v="1370"/>
    <x v="2"/>
    <x v="7"/>
    <x v="1355"/>
    <n v="503.96000000000004"/>
    <n v="5"/>
    <n v="0.2"/>
    <n v="50.396000000000015"/>
  </r>
  <r>
    <x v="6955"/>
    <s v="CA-2015-115420"/>
    <d v="2015-04-25T00:00:00"/>
    <n v="2015"/>
    <s v="April"/>
    <n v="25"/>
    <x v="1"/>
    <x v="322"/>
    <x v="322"/>
    <x v="1"/>
    <s v="United States"/>
    <s v="Los Angeles"/>
    <s v="California"/>
    <n v="90004"/>
    <x v="1"/>
    <x v="761"/>
    <x v="1"/>
    <x v="12"/>
    <x v="760"/>
    <n v="21.34"/>
    <n v="2"/>
    <n v="0"/>
    <n v="9.8163999999999998"/>
  </r>
  <r>
    <x v="6956"/>
    <s v="CA-2016-157588"/>
    <d v="2016-07-14T00:00:00"/>
    <n v="2016"/>
    <s v="Juli"/>
    <n v="14"/>
    <x v="1"/>
    <x v="781"/>
    <x v="781"/>
    <x v="0"/>
    <s v="United States"/>
    <s v="Columbus"/>
    <s v="Georgia"/>
    <n v="31907"/>
    <x v="0"/>
    <x v="1344"/>
    <x v="1"/>
    <x v="8"/>
    <x v="1329"/>
    <n v="36.4"/>
    <n v="5"/>
    <n v="0"/>
    <n v="17.107999999999997"/>
  </r>
  <r>
    <x v="6957"/>
    <s v="CA-2016-157588"/>
    <d v="2016-07-14T00:00:00"/>
    <n v="2016"/>
    <s v="Juli"/>
    <n v="14"/>
    <x v="1"/>
    <x v="781"/>
    <x v="781"/>
    <x v="0"/>
    <s v="United States"/>
    <s v="Columbus"/>
    <s v="Georgia"/>
    <n v="31907"/>
    <x v="0"/>
    <x v="28"/>
    <x v="0"/>
    <x v="5"/>
    <x v="28"/>
    <n v="51.75"/>
    <n v="1"/>
    <n v="0"/>
    <n v="15.524999999999999"/>
  </r>
  <r>
    <x v="6958"/>
    <s v="CA-2015-167255"/>
    <d v="2015-09-27T00:00:00"/>
    <n v="2015"/>
    <s v="September"/>
    <n v="27"/>
    <x v="0"/>
    <x v="563"/>
    <x v="563"/>
    <x v="2"/>
    <s v="United States"/>
    <s v="San Francisco"/>
    <s v="California"/>
    <n v="94110"/>
    <x v="1"/>
    <x v="177"/>
    <x v="1"/>
    <x v="4"/>
    <x v="178"/>
    <n v="15.51"/>
    <n v="1"/>
    <n v="0"/>
    <n v="4.3428000000000004"/>
  </r>
  <r>
    <x v="6959"/>
    <s v="CA-2015-167255"/>
    <d v="2015-09-27T00:00:00"/>
    <n v="2015"/>
    <s v="September"/>
    <n v="27"/>
    <x v="0"/>
    <x v="563"/>
    <x v="563"/>
    <x v="2"/>
    <s v="United States"/>
    <s v="San Francisco"/>
    <s v="California"/>
    <n v="94110"/>
    <x v="1"/>
    <x v="126"/>
    <x v="1"/>
    <x v="10"/>
    <x v="127"/>
    <n v="146.82"/>
    <n v="3"/>
    <n v="0"/>
    <n v="73.41"/>
  </r>
  <r>
    <x v="6960"/>
    <s v="CA-2015-167255"/>
    <d v="2015-09-27T00:00:00"/>
    <n v="2015"/>
    <s v="September"/>
    <n v="27"/>
    <x v="0"/>
    <x v="563"/>
    <x v="563"/>
    <x v="2"/>
    <s v="United States"/>
    <s v="San Francisco"/>
    <s v="California"/>
    <n v="94110"/>
    <x v="1"/>
    <x v="490"/>
    <x v="1"/>
    <x v="10"/>
    <x v="490"/>
    <n v="12.96"/>
    <n v="2"/>
    <n v="0"/>
    <n v="6.2208000000000006"/>
  </r>
  <r>
    <x v="6961"/>
    <s v="CA-2017-162096"/>
    <d v="2017-11-10T00:00:00"/>
    <n v="2017"/>
    <s v="November"/>
    <n v="10"/>
    <x v="3"/>
    <x v="353"/>
    <x v="353"/>
    <x v="2"/>
    <s v="United States"/>
    <s v="Riverside"/>
    <s v="California"/>
    <n v="92503"/>
    <x v="1"/>
    <x v="1026"/>
    <x v="1"/>
    <x v="6"/>
    <x v="1017"/>
    <n v="7.8000000000000007"/>
    <n v="3"/>
    <n v="0"/>
    <n v="2.1060000000000008"/>
  </r>
  <r>
    <x v="6962"/>
    <s v="CA-2016-157161"/>
    <d v="2016-07-16T00:00:00"/>
    <n v="2016"/>
    <s v="Juli"/>
    <n v="16"/>
    <x v="0"/>
    <x v="63"/>
    <x v="63"/>
    <x v="1"/>
    <s v="United States"/>
    <s v="Columbia"/>
    <s v="South Carolina"/>
    <n v="29203"/>
    <x v="0"/>
    <x v="29"/>
    <x v="1"/>
    <x v="12"/>
    <x v="29"/>
    <n v="10.199999999999999"/>
    <n v="5"/>
    <n v="0"/>
    <n v="4.7939999999999996"/>
  </r>
  <r>
    <x v="6963"/>
    <s v="CA-2016-157161"/>
    <d v="2016-07-16T00:00:00"/>
    <n v="2016"/>
    <s v="Juli"/>
    <n v="16"/>
    <x v="0"/>
    <x v="63"/>
    <x v="63"/>
    <x v="1"/>
    <s v="United States"/>
    <s v="Columbia"/>
    <s v="South Carolina"/>
    <n v="29203"/>
    <x v="0"/>
    <x v="1453"/>
    <x v="1"/>
    <x v="6"/>
    <x v="1439"/>
    <n v="22.32"/>
    <n v="3"/>
    <n v="0"/>
    <n v="5.580000000000001"/>
  </r>
  <r>
    <x v="6964"/>
    <s v="CA-2016-157161"/>
    <d v="2016-07-16T00:00:00"/>
    <n v="2016"/>
    <s v="Juli"/>
    <n v="16"/>
    <x v="0"/>
    <x v="63"/>
    <x v="63"/>
    <x v="1"/>
    <s v="United States"/>
    <s v="Columbia"/>
    <s v="South Carolina"/>
    <n v="29203"/>
    <x v="0"/>
    <x v="544"/>
    <x v="1"/>
    <x v="8"/>
    <x v="544"/>
    <n v="24.1"/>
    <n v="5"/>
    <n v="0"/>
    <n v="11.086"/>
  </r>
  <r>
    <x v="6965"/>
    <s v="CA-2016-157161"/>
    <d v="2016-07-16T00:00:00"/>
    <n v="2016"/>
    <s v="Juli"/>
    <n v="16"/>
    <x v="0"/>
    <x v="63"/>
    <x v="63"/>
    <x v="1"/>
    <s v="United States"/>
    <s v="Columbia"/>
    <s v="South Carolina"/>
    <n v="29203"/>
    <x v="0"/>
    <x v="1302"/>
    <x v="2"/>
    <x v="11"/>
    <x v="1287"/>
    <n v="75.98"/>
    <n v="2"/>
    <n v="0"/>
    <n v="18.235199999999999"/>
  </r>
  <r>
    <x v="6966"/>
    <s v="CA-2016-157161"/>
    <d v="2016-07-16T00:00:00"/>
    <n v="2016"/>
    <s v="Juli"/>
    <n v="16"/>
    <x v="0"/>
    <x v="63"/>
    <x v="63"/>
    <x v="1"/>
    <s v="United States"/>
    <s v="Columbia"/>
    <s v="South Carolina"/>
    <n v="29203"/>
    <x v="0"/>
    <x v="507"/>
    <x v="1"/>
    <x v="8"/>
    <x v="507"/>
    <n v="6.46"/>
    <n v="2"/>
    <n v="0"/>
    <n v="3.1654"/>
  </r>
  <r>
    <x v="6967"/>
    <s v="CA-2016-157161"/>
    <d v="2016-07-16T00:00:00"/>
    <n v="2016"/>
    <s v="Juli"/>
    <n v="16"/>
    <x v="0"/>
    <x v="63"/>
    <x v="63"/>
    <x v="1"/>
    <s v="United States"/>
    <s v="Columbia"/>
    <s v="South Carolina"/>
    <n v="29203"/>
    <x v="0"/>
    <x v="1604"/>
    <x v="1"/>
    <x v="10"/>
    <x v="1596"/>
    <n v="60.12"/>
    <n v="9"/>
    <n v="0"/>
    <n v="28.857599999999998"/>
  </r>
  <r>
    <x v="6968"/>
    <s v="CA-2015-110765"/>
    <d v="2015-10-16T00:00:00"/>
    <n v="2015"/>
    <s v="Oktober"/>
    <n v="16"/>
    <x v="0"/>
    <x v="172"/>
    <x v="172"/>
    <x v="1"/>
    <s v="United States"/>
    <s v="New York City"/>
    <s v="New York"/>
    <n v="10011"/>
    <x v="3"/>
    <x v="903"/>
    <x v="2"/>
    <x v="7"/>
    <x v="895"/>
    <n v="824.97"/>
    <n v="3"/>
    <n v="0"/>
    <n v="214.4922"/>
  </r>
  <r>
    <x v="6969"/>
    <s v="CA-2016-163937"/>
    <d v="2016-01-10T00:00:00"/>
    <n v="2016"/>
    <s v="Januari"/>
    <n v="10"/>
    <x v="0"/>
    <x v="677"/>
    <x v="677"/>
    <x v="0"/>
    <s v="United States"/>
    <s v="Longview"/>
    <s v="Washington"/>
    <n v="98632"/>
    <x v="1"/>
    <x v="527"/>
    <x v="0"/>
    <x v="5"/>
    <x v="527"/>
    <n v="24.849999999999998"/>
    <n v="5"/>
    <n v="0"/>
    <n v="7.7034999999999982"/>
  </r>
  <r>
    <x v="6970"/>
    <s v="CA-2017-153822"/>
    <d v="2017-09-19T00:00:00"/>
    <n v="2017"/>
    <s v="September"/>
    <n v="19"/>
    <x v="1"/>
    <x v="455"/>
    <x v="455"/>
    <x v="0"/>
    <s v="United States"/>
    <s v="Phoenix"/>
    <s v="Arizona"/>
    <n v="85023"/>
    <x v="1"/>
    <x v="1555"/>
    <x v="1"/>
    <x v="4"/>
    <x v="1543"/>
    <n v="12.624000000000001"/>
    <n v="2"/>
    <n v="0.2"/>
    <n v="-2.5248000000000022"/>
  </r>
  <r>
    <x v="6971"/>
    <s v="CA-2017-153822"/>
    <d v="2017-09-19T00:00:00"/>
    <n v="2017"/>
    <s v="September"/>
    <n v="19"/>
    <x v="1"/>
    <x v="455"/>
    <x v="455"/>
    <x v="0"/>
    <s v="United States"/>
    <s v="Phoenix"/>
    <s v="Arizona"/>
    <n v="85023"/>
    <x v="1"/>
    <x v="201"/>
    <x v="2"/>
    <x v="11"/>
    <x v="202"/>
    <n v="89.584000000000003"/>
    <n v="2"/>
    <n v="0.2"/>
    <n v="4.4792000000000058"/>
  </r>
  <r>
    <x v="6972"/>
    <s v="CA-2017-153822"/>
    <d v="2017-09-19T00:00:00"/>
    <n v="2017"/>
    <s v="September"/>
    <n v="19"/>
    <x v="1"/>
    <x v="455"/>
    <x v="455"/>
    <x v="0"/>
    <s v="United States"/>
    <s v="Phoenix"/>
    <s v="Arizona"/>
    <n v="85023"/>
    <x v="1"/>
    <x v="1538"/>
    <x v="2"/>
    <x v="7"/>
    <x v="1526"/>
    <n v="471.92"/>
    <n v="2"/>
    <n v="0.2"/>
    <n v="29.495000000000019"/>
  </r>
  <r>
    <x v="6973"/>
    <s v="CA-2017-153822"/>
    <d v="2017-09-19T00:00:00"/>
    <n v="2017"/>
    <s v="September"/>
    <n v="19"/>
    <x v="1"/>
    <x v="455"/>
    <x v="455"/>
    <x v="0"/>
    <s v="United States"/>
    <s v="Phoenix"/>
    <s v="Arizona"/>
    <n v="85023"/>
    <x v="1"/>
    <x v="58"/>
    <x v="1"/>
    <x v="8"/>
    <x v="58"/>
    <n v="18.180000000000003"/>
    <n v="4"/>
    <n v="0.7"/>
    <n v="-13.938000000000002"/>
  </r>
  <r>
    <x v="6974"/>
    <s v="CA-2017-146185"/>
    <d v="2017-09-15T00:00:00"/>
    <n v="2017"/>
    <s v="September"/>
    <n v="15"/>
    <x v="1"/>
    <x v="230"/>
    <x v="230"/>
    <x v="0"/>
    <s v="United States"/>
    <s v="Houston"/>
    <s v="Texas"/>
    <n v="77095"/>
    <x v="2"/>
    <x v="1571"/>
    <x v="1"/>
    <x v="6"/>
    <x v="1562"/>
    <n v="31.744"/>
    <n v="2"/>
    <n v="0.2"/>
    <n v="8.3328000000000024"/>
  </r>
  <r>
    <x v="6975"/>
    <s v="CA-2015-112144"/>
    <d v="2015-06-28T00:00:00"/>
    <n v="2015"/>
    <s v="Juni"/>
    <n v="28"/>
    <x v="1"/>
    <x v="388"/>
    <x v="388"/>
    <x v="1"/>
    <s v="United States"/>
    <s v="Gilbert"/>
    <s v="Arizona"/>
    <n v="85234"/>
    <x v="1"/>
    <x v="1139"/>
    <x v="1"/>
    <x v="2"/>
    <x v="1127"/>
    <n v="5.9039999999999999"/>
    <n v="2"/>
    <n v="0.2"/>
    <n v="1.9925999999999999"/>
  </r>
  <r>
    <x v="6976"/>
    <s v="CA-2015-112144"/>
    <d v="2015-06-28T00:00:00"/>
    <n v="2015"/>
    <s v="Juni"/>
    <n v="28"/>
    <x v="1"/>
    <x v="388"/>
    <x v="388"/>
    <x v="1"/>
    <s v="United States"/>
    <s v="Gilbert"/>
    <s v="Arizona"/>
    <n v="85234"/>
    <x v="1"/>
    <x v="622"/>
    <x v="0"/>
    <x v="5"/>
    <x v="622"/>
    <n v="621.7600000000001"/>
    <n v="4"/>
    <n v="0.2"/>
    <n v="46.631999999999977"/>
  </r>
  <r>
    <x v="6977"/>
    <s v="US-2016-119298"/>
    <d v="2016-11-25T00:00:00"/>
    <n v="2016"/>
    <s v="November"/>
    <n v="25"/>
    <x v="2"/>
    <x v="212"/>
    <x v="212"/>
    <x v="0"/>
    <s v="United States"/>
    <s v="Jonesboro"/>
    <s v="Arkansas"/>
    <n v="72401"/>
    <x v="0"/>
    <x v="993"/>
    <x v="2"/>
    <x v="7"/>
    <x v="985"/>
    <n v="59.98"/>
    <n v="2"/>
    <n v="0"/>
    <n v="17.993999999999993"/>
  </r>
  <r>
    <x v="6978"/>
    <s v="CA-2017-155159"/>
    <d v="2017-11-25T00:00:00"/>
    <n v="2017"/>
    <s v="November"/>
    <n v="25"/>
    <x v="0"/>
    <x v="111"/>
    <x v="111"/>
    <x v="0"/>
    <s v="United States"/>
    <s v="Atlanta"/>
    <s v="Georgia"/>
    <n v="30318"/>
    <x v="0"/>
    <x v="362"/>
    <x v="1"/>
    <x v="10"/>
    <x v="362"/>
    <n v="48.87"/>
    <n v="9"/>
    <n v="0"/>
    <n v="23.946299999999997"/>
  </r>
  <r>
    <x v="6979"/>
    <s v="CA-2017-149076"/>
    <d v="2017-01-14T00:00:00"/>
    <n v="2017"/>
    <s v="Januari"/>
    <n v="14"/>
    <x v="1"/>
    <x v="2"/>
    <x v="2"/>
    <x v="0"/>
    <s v="United States"/>
    <s v="Los Angeles"/>
    <s v="California"/>
    <n v="90036"/>
    <x v="1"/>
    <x v="1693"/>
    <x v="1"/>
    <x v="10"/>
    <x v="1681"/>
    <n v="154.9"/>
    <n v="5"/>
    <n v="0"/>
    <n v="69.704999999999998"/>
  </r>
  <r>
    <x v="6980"/>
    <s v="CA-2014-146990"/>
    <d v="2014-11-07T00:00:00"/>
    <n v="2014"/>
    <s v="November"/>
    <n v="7"/>
    <x v="2"/>
    <x v="162"/>
    <x v="162"/>
    <x v="1"/>
    <s v="United States"/>
    <s v="New York City"/>
    <s v="New York"/>
    <n v="10024"/>
    <x v="3"/>
    <x v="1084"/>
    <x v="1"/>
    <x v="13"/>
    <x v="1074"/>
    <n v="5.92"/>
    <n v="4"/>
    <n v="0"/>
    <n v="2.8415999999999997"/>
  </r>
  <r>
    <x v="6981"/>
    <s v="CA-2014-146990"/>
    <d v="2014-11-07T00:00:00"/>
    <n v="2014"/>
    <s v="November"/>
    <n v="7"/>
    <x v="2"/>
    <x v="162"/>
    <x v="162"/>
    <x v="1"/>
    <s v="United States"/>
    <s v="New York City"/>
    <s v="New York"/>
    <n v="10024"/>
    <x v="3"/>
    <x v="1603"/>
    <x v="1"/>
    <x v="10"/>
    <x v="1595"/>
    <n v="30.18"/>
    <n v="3"/>
    <n v="0"/>
    <n v="13.8828"/>
  </r>
  <r>
    <x v="6982"/>
    <s v="CA-2016-116526"/>
    <d v="2016-09-01T00:00:00"/>
    <n v="2016"/>
    <s v="September"/>
    <n v="1"/>
    <x v="1"/>
    <x v="350"/>
    <x v="350"/>
    <x v="0"/>
    <s v="United States"/>
    <s v="Detroit"/>
    <s v="Michigan"/>
    <n v="48227"/>
    <x v="2"/>
    <x v="544"/>
    <x v="1"/>
    <x v="8"/>
    <x v="544"/>
    <n v="24.1"/>
    <n v="5"/>
    <n v="0"/>
    <n v="11.086"/>
  </r>
  <r>
    <x v="6983"/>
    <s v="CA-2016-116526"/>
    <d v="2016-09-01T00:00:00"/>
    <n v="2016"/>
    <s v="September"/>
    <n v="1"/>
    <x v="1"/>
    <x v="350"/>
    <x v="350"/>
    <x v="0"/>
    <s v="United States"/>
    <s v="Detroit"/>
    <s v="Michigan"/>
    <n v="48227"/>
    <x v="2"/>
    <x v="402"/>
    <x v="2"/>
    <x v="7"/>
    <x v="403"/>
    <n v="8.7799999999999994"/>
    <n v="1"/>
    <n v="0"/>
    <n v="2.2827999999999999"/>
  </r>
  <r>
    <x v="6984"/>
    <s v="CA-2016-116526"/>
    <d v="2016-09-01T00:00:00"/>
    <n v="2016"/>
    <s v="September"/>
    <n v="1"/>
    <x v="1"/>
    <x v="350"/>
    <x v="350"/>
    <x v="0"/>
    <s v="United States"/>
    <s v="Detroit"/>
    <s v="Michigan"/>
    <n v="48227"/>
    <x v="2"/>
    <x v="549"/>
    <x v="1"/>
    <x v="9"/>
    <x v="549"/>
    <n v="376.74"/>
    <n v="4"/>
    <n v="0.1"/>
    <n v="71.161999999999978"/>
  </r>
  <r>
    <x v="6985"/>
    <s v="CA-2016-116526"/>
    <d v="2016-09-01T00:00:00"/>
    <n v="2016"/>
    <s v="September"/>
    <n v="1"/>
    <x v="1"/>
    <x v="350"/>
    <x v="350"/>
    <x v="0"/>
    <s v="United States"/>
    <s v="Detroit"/>
    <s v="Michigan"/>
    <n v="48227"/>
    <x v="2"/>
    <x v="777"/>
    <x v="1"/>
    <x v="8"/>
    <x v="776"/>
    <n v="29.52"/>
    <n v="4"/>
    <n v="0"/>
    <n v="14.4648"/>
  </r>
  <r>
    <x v="6986"/>
    <s v="CA-2016-116526"/>
    <d v="2016-09-01T00:00:00"/>
    <n v="2016"/>
    <s v="September"/>
    <n v="1"/>
    <x v="1"/>
    <x v="350"/>
    <x v="350"/>
    <x v="0"/>
    <s v="United States"/>
    <s v="Detroit"/>
    <s v="Michigan"/>
    <n v="48227"/>
    <x v="2"/>
    <x v="879"/>
    <x v="1"/>
    <x v="6"/>
    <x v="873"/>
    <n v="11.96"/>
    <n v="2"/>
    <n v="0"/>
    <n v="2.99"/>
  </r>
  <r>
    <x v="6987"/>
    <s v="CA-2016-116526"/>
    <d v="2016-09-01T00:00:00"/>
    <n v="2016"/>
    <s v="September"/>
    <n v="1"/>
    <x v="1"/>
    <x v="350"/>
    <x v="350"/>
    <x v="0"/>
    <s v="United States"/>
    <s v="Detroit"/>
    <s v="Michigan"/>
    <n v="48227"/>
    <x v="2"/>
    <x v="1085"/>
    <x v="1"/>
    <x v="8"/>
    <x v="1075"/>
    <n v="26.400000000000002"/>
    <n v="5"/>
    <n v="0"/>
    <n v="12.672000000000001"/>
  </r>
  <r>
    <x v="6988"/>
    <s v="CA-2017-158561"/>
    <d v="2017-11-11T00:00:00"/>
    <n v="2017"/>
    <s v="November"/>
    <n v="11"/>
    <x v="0"/>
    <x v="179"/>
    <x v="179"/>
    <x v="1"/>
    <s v="United States"/>
    <s v="Fort Lauderdale"/>
    <s v="Florida"/>
    <n v="33311"/>
    <x v="0"/>
    <x v="1364"/>
    <x v="1"/>
    <x v="9"/>
    <x v="1350"/>
    <n v="1158.1199999999999"/>
    <n v="5"/>
    <n v="0.2"/>
    <n v="130.28849999999983"/>
  </r>
  <r>
    <x v="6989"/>
    <s v="CA-2017-165099"/>
    <d v="2017-12-11T00:00:00"/>
    <n v="2017"/>
    <s v="Desember"/>
    <n v="11"/>
    <x v="2"/>
    <x v="589"/>
    <x v="589"/>
    <x v="0"/>
    <s v="United States"/>
    <s v="Abilene"/>
    <s v="Texas"/>
    <n v="79605"/>
    <x v="2"/>
    <x v="1809"/>
    <x v="1"/>
    <x v="9"/>
    <x v="1799"/>
    <n v="1.3919999999999997"/>
    <n v="2"/>
    <n v="0.8"/>
    <n v="-3.7584000000000009"/>
  </r>
  <r>
    <x v="6990"/>
    <s v="CA-2015-109386"/>
    <d v="2015-11-08T00:00:00"/>
    <n v="2015"/>
    <s v="November"/>
    <n v="8"/>
    <x v="0"/>
    <x v="584"/>
    <x v="584"/>
    <x v="0"/>
    <s v="United States"/>
    <s v="Hampton"/>
    <s v="Virginia"/>
    <n v="23666"/>
    <x v="0"/>
    <x v="667"/>
    <x v="1"/>
    <x v="9"/>
    <x v="667"/>
    <n v="44.43"/>
    <n v="3"/>
    <n v="0"/>
    <n v="18.660600000000002"/>
  </r>
  <r>
    <x v="6991"/>
    <s v="CA-2015-109386"/>
    <d v="2015-11-08T00:00:00"/>
    <n v="2015"/>
    <s v="November"/>
    <n v="8"/>
    <x v="0"/>
    <x v="584"/>
    <x v="584"/>
    <x v="0"/>
    <s v="United States"/>
    <s v="Hampton"/>
    <s v="Virginia"/>
    <n v="23666"/>
    <x v="0"/>
    <x v="1409"/>
    <x v="2"/>
    <x v="7"/>
    <x v="1396"/>
    <n v="226.20000000000002"/>
    <n v="5"/>
    <n v="0"/>
    <n v="58.811999999999998"/>
  </r>
  <r>
    <x v="6992"/>
    <s v="CA-2015-109386"/>
    <d v="2015-11-08T00:00:00"/>
    <n v="2015"/>
    <s v="November"/>
    <n v="8"/>
    <x v="0"/>
    <x v="584"/>
    <x v="584"/>
    <x v="0"/>
    <s v="United States"/>
    <s v="Hampton"/>
    <s v="Virginia"/>
    <n v="23666"/>
    <x v="0"/>
    <x v="1292"/>
    <x v="0"/>
    <x v="5"/>
    <x v="1278"/>
    <n v="186.54"/>
    <n v="3"/>
    <n v="0"/>
    <n v="41.038800000000002"/>
  </r>
  <r>
    <x v="6993"/>
    <s v="CA-2015-109386"/>
    <d v="2015-11-08T00:00:00"/>
    <n v="2015"/>
    <s v="November"/>
    <n v="8"/>
    <x v="0"/>
    <x v="584"/>
    <x v="584"/>
    <x v="0"/>
    <s v="United States"/>
    <s v="Hampton"/>
    <s v="Virginia"/>
    <n v="23666"/>
    <x v="0"/>
    <x v="108"/>
    <x v="1"/>
    <x v="6"/>
    <x v="108"/>
    <n v="265.85999999999996"/>
    <n v="7"/>
    <n v="0"/>
    <n v="79.757999999999967"/>
  </r>
  <r>
    <x v="6994"/>
    <s v="CA-2015-109386"/>
    <d v="2015-11-08T00:00:00"/>
    <n v="2015"/>
    <s v="November"/>
    <n v="8"/>
    <x v="0"/>
    <x v="584"/>
    <x v="584"/>
    <x v="0"/>
    <s v="United States"/>
    <s v="Hampton"/>
    <s v="Virginia"/>
    <n v="23666"/>
    <x v="0"/>
    <x v="311"/>
    <x v="1"/>
    <x v="6"/>
    <x v="311"/>
    <n v="27.9"/>
    <n v="5"/>
    <n v="0"/>
    <n v="6.9749999999999979"/>
  </r>
  <r>
    <x v="6995"/>
    <s v="CA-2015-166800"/>
    <d v="2015-11-19T00:00:00"/>
    <n v="2015"/>
    <s v="November"/>
    <n v="19"/>
    <x v="1"/>
    <x v="636"/>
    <x v="636"/>
    <x v="1"/>
    <s v="United States"/>
    <s v="Las Vegas"/>
    <s v="Nevada"/>
    <n v="89115"/>
    <x v="1"/>
    <x v="1037"/>
    <x v="1"/>
    <x v="9"/>
    <x v="1027"/>
    <n v="31.08"/>
    <n v="4"/>
    <n v="0"/>
    <n v="8.3916000000000004"/>
  </r>
  <r>
    <x v="6996"/>
    <s v="CA-2017-117443"/>
    <d v="2017-12-23T00:00:00"/>
    <n v="2017"/>
    <s v="Desember"/>
    <n v="23"/>
    <x v="0"/>
    <x v="80"/>
    <x v="80"/>
    <x v="1"/>
    <s v="United States"/>
    <s v="Rockford"/>
    <s v="Illinois"/>
    <n v="61107"/>
    <x v="2"/>
    <x v="153"/>
    <x v="1"/>
    <x v="8"/>
    <x v="154"/>
    <n v="13.839999999999998"/>
    <n v="4"/>
    <n v="0.8"/>
    <n v="-22.144000000000005"/>
  </r>
  <r>
    <x v="6997"/>
    <s v="CA-2017-117443"/>
    <d v="2017-12-23T00:00:00"/>
    <n v="2017"/>
    <s v="Desember"/>
    <n v="23"/>
    <x v="0"/>
    <x v="80"/>
    <x v="80"/>
    <x v="1"/>
    <s v="United States"/>
    <s v="Rockford"/>
    <s v="Illinois"/>
    <n v="61107"/>
    <x v="2"/>
    <x v="1082"/>
    <x v="1"/>
    <x v="10"/>
    <x v="1072"/>
    <n v="175.87200000000001"/>
    <n v="4"/>
    <n v="0.2"/>
    <n v="63.753599999999992"/>
  </r>
  <r>
    <x v="6998"/>
    <s v="US-2016-134369"/>
    <d v="2016-09-16T00:00:00"/>
    <n v="2016"/>
    <s v="September"/>
    <n v="16"/>
    <x v="1"/>
    <x v="604"/>
    <x v="604"/>
    <x v="2"/>
    <s v="United States"/>
    <s v="Laguna Niguel"/>
    <s v="California"/>
    <n v="92677"/>
    <x v="1"/>
    <x v="727"/>
    <x v="1"/>
    <x v="10"/>
    <x v="1552"/>
    <n v="12.96"/>
    <n v="2"/>
    <n v="0"/>
    <n v="6.3504000000000005"/>
  </r>
  <r>
    <x v="6999"/>
    <s v="CA-2017-123687"/>
    <d v="2017-05-26T00:00:00"/>
    <n v="2017"/>
    <s v="Mei"/>
    <n v="26"/>
    <x v="2"/>
    <x v="169"/>
    <x v="169"/>
    <x v="1"/>
    <s v="United States"/>
    <s v="Louisville"/>
    <s v="Kentucky"/>
    <n v="40214"/>
    <x v="0"/>
    <x v="1710"/>
    <x v="1"/>
    <x v="9"/>
    <x v="1699"/>
    <n v="208.44"/>
    <n v="3"/>
    <n v="0"/>
    <n v="62.531999999999982"/>
  </r>
  <r>
    <x v="7000"/>
    <s v="CA-2017-123687"/>
    <d v="2017-05-26T00:00:00"/>
    <n v="2017"/>
    <s v="Mei"/>
    <n v="26"/>
    <x v="2"/>
    <x v="169"/>
    <x v="169"/>
    <x v="1"/>
    <s v="United States"/>
    <s v="Louisville"/>
    <s v="Kentucky"/>
    <n v="40214"/>
    <x v="0"/>
    <x v="505"/>
    <x v="1"/>
    <x v="14"/>
    <x v="505"/>
    <n v="25.76"/>
    <n v="2"/>
    <n v="0"/>
    <n v="0.77280000000000015"/>
  </r>
  <r>
    <x v="7001"/>
    <s v="CA-2015-104871"/>
    <d v="2015-03-30T00:00:00"/>
    <n v="2015"/>
    <s v="Maret"/>
    <n v="30"/>
    <x v="1"/>
    <x v="660"/>
    <x v="660"/>
    <x v="2"/>
    <s v="United States"/>
    <s v="Normal"/>
    <s v="Illinois"/>
    <n v="61761"/>
    <x v="2"/>
    <x v="1585"/>
    <x v="0"/>
    <x v="1"/>
    <x v="1576"/>
    <n v="366.74399999999997"/>
    <n v="4"/>
    <n v="0.3"/>
    <n v="-110.02320000000003"/>
  </r>
  <r>
    <x v="7002"/>
    <s v="CA-2014-133158"/>
    <d v="2014-08-19T00:00:00"/>
    <n v="2014"/>
    <s v="Agustus"/>
    <n v="19"/>
    <x v="0"/>
    <x v="694"/>
    <x v="694"/>
    <x v="1"/>
    <s v="United States"/>
    <s v="Los Angeles"/>
    <s v="California"/>
    <n v="90045"/>
    <x v="1"/>
    <x v="479"/>
    <x v="0"/>
    <x v="5"/>
    <x v="480"/>
    <n v="289.24"/>
    <n v="7"/>
    <n v="0"/>
    <n v="26.031600000000012"/>
  </r>
  <r>
    <x v="7003"/>
    <s v="CA-2014-133158"/>
    <d v="2014-08-19T00:00:00"/>
    <n v="2014"/>
    <s v="Agustus"/>
    <n v="19"/>
    <x v="0"/>
    <x v="694"/>
    <x v="694"/>
    <x v="1"/>
    <s v="United States"/>
    <s v="Los Angeles"/>
    <s v="California"/>
    <n v="90045"/>
    <x v="1"/>
    <x v="1311"/>
    <x v="1"/>
    <x v="8"/>
    <x v="1297"/>
    <n v="69.456000000000003"/>
    <n v="2"/>
    <n v="0.2"/>
    <n v="22.573199999999996"/>
  </r>
  <r>
    <x v="7004"/>
    <s v="CA-2014-126333"/>
    <d v="2014-12-23T00:00:00"/>
    <n v="2014"/>
    <s v="Desember"/>
    <n v="23"/>
    <x v="1"/>
    <x v="545"/>
    <x v="545"/>
    <x v="1"/>
    <s v="United States"/>
    <s v="Port Arthur"/>
    <s v="Texas"/>
    <n v="77642"/>
    <x v="2"/>
    <x v="1396"/>
    <x v="1"/>
    <x v="10"/>
    <x v="1383"/>
    <n v="5.1840000000000011"/>
    <n v="1"/>
    <n v="0.2"/>
    <n v="1.8144"/>
  </r>
  <r>
    <x v="7005"/>
    <s v="CA-2015-141740"/>
    <d v="2015-11-01T00:00:00"/>
    <n v="2015"/>
    <s v="November"/>
    <n v="1"/>
    <x v="1"/>
    <x v="223"/>
    <x v="223"/>
    <x v="0"/>
    <s v="United States"/>
    <s v="New York City"/>
    <s v="New York"/>
    <n v="10009"/>
    <x v="3"/>
    <x v="1756"/>
    <x v="0"/>
    <x v="1"/>
    <x v="1746"/>
    <n v="205.16400000000002"/>
    <n v="2"/>
    <n v="0.1"/>
    <n v="13.677600000000002"/>
  </r>
  <r>
    <x v="7006"/>
    <s v="CA-2014-119466"/>
    <d v="2014-12-15T00:00:00"/>
    <n v="2014"/>
    <s v="Desember"/>
    <n v="15"/>
    <x v="1"/>
    <x v="133"/>
    <x v="133"/>
    <x v="1"/>
    <s v="United States"/>
    <s v="Chicago"/>
    <s v="Illinois"/>
    <n v="60623"/>
    <x v="2"/>
    <x v="1445"/>
    <x v="0"/>
    <x v="5"/>
    <x v="1432"/>
    <n v="8.5440000000000005"/>
    <n v="2"/>
    <n v="0.6"/>
    <n v="-7.4759999999999991"/>
  </r>
  <r>
    <x v="7007"/>
    <s v="CA-2015-154823"/>
    <d v="2015-08-21T00:00:00"/>
    <n v="2015"/>
    <s v="Agustus"/>
    <n v="21"/>
    <x v="1"/>
    <x v="471"/>
    <x v="471"/>
    <x v="1"/>
    <s v="United States"/>
    <s v="Springfield"/>
    <s v="Ohio"/>
    <n v="45503"/>
    <x v="3"/>
    <x v="410"/>
    <x v="1"/>
    <x v="8"/>
    <x v="410"/>
    <n v="12.828000000000001"/>
    <n v="2"/>
    <n v="0.7"/>
    <n v="-8.9795999999999978"/>
  </r>
  <r>
    <x v="7008"/>
    <s v="CA-2015-154823"/>
    <d v="2015-08-21T00:00:00"/>
    <n v="2015"/>
    <s v="Agustus"/>
    <n v="21"/>
    <x v="1"/>
    <x v="471"/>
    <x v="471"/>
    <x v="1"/>
    <s v="United States"/>
    <s v="Springfield"/>
    <s v="Ohio"/>
    <n v="45503"/>
    <x v="3"/>
    <x v="463"/>
    <x v="0"/>
    <x v="1"/>
    <x v="464"/>
    <n v="598.45799999999997"/>
    <n v="3"/>
    <n v="0.3"/>
    <n v="-42.746999999999957"/>
  </r>
  <r>
    <x v="7009"/>
    <s v="CA-2015-154823"/>
    <d v="2015-08-21T00:00:00"/>
    <n v="2015"/>
    <s v="Agustus"/>
    <n v="21"/>
    <x v="1"/>
    <x v="471"/>
    <x v="471"/>
    <x v="1"/>
    <s v="United States"/>
    <s v="Springfield"/>
    <s v="Ohio"/>
    <n v="45503"/>
    <x v="3"/>
    <x v="1525"/>
    <x v="0"/>
    <x v="5"/>
    <x v="1512"/>
    <n v="25.983999999999998"/>
    <n v="1"/>
    <n v="0.2"/>
    <n v="-3.8976000000000015"/>
  </r>
  <r>
    <x v="7010"/>
    <s v="US-2014-135881"/>
    <d v="2014-05-23T00:00:00"/>
    <n v="2014"/>
    <s v="Mei"/>
    <n v="23"/>
    <x v="1"/>
    <x v="218"/>
    <x v="218"/>
    <x v="0"/>
    <s v="United States"/>
    <s v="New York City"/>
    <s v="New York"/>
    <n v="10035"/>
    <x v="3"/>
    <x v="1366"/>
    <x v="1"/>
    <x v="8"/>
    <x v="307"/>
    <n v="17.96"/>
    <n v="5"/>
    <n v="0.2"/>
    <n v="5.8369999999999997"/>
  </r>
  <r>
    <x v="7011"/>
    <s v="US-2014-135881"/>
    <d v="2014-05-23T00:00:00"/>
    <n v="2014"/>
    <s v="Mei"/>
    <n v="23"/>
    <x v="1"/>
    <x v="218"/>
    <x v="218"/>
    <x v="0"/>
    <s v="United States"/>
    <s v="New York City"/>
    <s v="New York"/>
    <n v="10035"/>
    <x v="3"/>
    <x v="1576"/>
    <x v="1"/>
    <x v="14"/>
    <x v="1567"/>
    <n v="5.04"/>
    <n v="2"/>
    <n v="0"/>
    <n v="0.15120000000000022"/>
  </r>
  <r>
    <x v="7012"/>
    <s v="US-2014-135881"/>
    <d v="2014-05-23T00:00:00"/>
    <n v="2014"/>
    <s v="Mei"/>
    <n v="23"/>
    <x v="1"/>
    <x v="218"/>
    <x v="218"/>
    <x v="0"/>
    <s v="United States"/>
    <s v="New York City"/>
    <s v="New York"/>
    <n v="10035"/>
    <x v="3"/>
    <x v="77"/>
    <x v="1"/>
    <x v="9"/>
    <x v="77"/>
    <n v="208.16"/>
    <n v="1"/>
    <n v="0"/>
    <n v="56.20320000000001"/>
  </r>
  <r>
    <x v="7013"/>
    <s v="CA-2017-141201"/>
    <d v="2017-12-09T00:00:00"/>
    <n v="2017"/>
    <s v="Desember"/>
    <n v="9"/>
    <x v="0"/>
    <x v="626"/>
    <x v="626"/>
    <x v="2"/>
    <s v="United States"/>
    <s v="Salinas"/>
    <s v="California"/>
    <n v="93905"/>
    <x v="1"/>
    <x v="672"/>
    <x v="0"/>
    <x v="0"/>
    <x v="672"/>
    <n v="148.25700000000001"/>
    <n v="3"/>
    <n v="0.15"/>
    <n v="15.697800000000004"/>
  </r>
  <r>
    <x v="7014"/>
    <s v="CA-2014-114790"/>
    <d v="2014-03-11T00:00:00"/>
    <n v="2014"/>
    <s v="Maret"/>
    <n v="11"/>
    <x v="0"/>
    <x v="524"/>
    <x v="524"/>
    <x v="1"/>
    <s v="United States"/>
    <s v="Richmond"/>
    <s v="Kentucky"/>
    <n v="40475"/>
    <x v="0"/>
    <x v="414"/>
    <x v="1"/>
    <x v="9"/>
    <x v="414"/>
    <n v="146.76"/>
    <n v="3"/>
    <n v="0"/>
    <n v="38.157600000000002"/>
  </r>
  <r>
    <x v="7015"/>
    <s v="CA-2014-114790"/>
    <d v="2014-03-11T00:00:00"/>
    <n v="2014"/>
    <s v="Maret"/>
    <n v="11"/>
    <x v="0"/>
    <x v="524"/>
    <x v="524"/>
    <x v="1"/>
    <s v="United States"/>
    <s v="Richmond"/>
    <s v="Kentucky"/>
    <n v="40475"/>
    <x v="0"/>
    <x v="678"/>
    <x v="2"/>
    <x v="11"/>
    <x v="678"/>
    <n v="32.96"/>
    <n v="2"/>
    <n v="0"/>
    <n v="14.172800000000002"/>
  </r>
  <r>
    <x v="7016"/>
    <s v="CA-2014-114790"/>
    <d v="2014-03-11T00:00:00"/>
    <n v="2014"/>
    <s v="Maret"/>
    <n v="11"/>
    <x v="0"/>
    <x v="524"/>
    <x v="524"/>
    <x v="1"/>
    <s v="United States"/>
    <s v="Richmond"/>
    <s v="Kentucky"/>
    <n v="40475"/>
    <x v="0"/>
    <x v="469"/>
    <x v="2"/>
    <x v="7"/>
    <x v="470"/>
    <n v="587.97"/>
    <n v="3"/>
    <n v="0"/>
    <n v="164.63160000000005"/>
  </r>
  <r>
    <x v="7017"/>
    <s v="CA-2014-114790"/>
    <d v="2014-03-11T00:00:00"/>
    <n v="2014"/>
    <s v="Maret"/>
    <n v="11"/>
    <x v="0"/>
    <x v="524"/>
    <x v="524"/>
    <x v="1"/>
    <s v="United States"/>
    <s v="Richmond"/>
    <s v="Kentucky"/>
    <n v="40475"/>
    <x v="0"/>
    <x v="1463"/>
    <x v="1"/>
    <x v="10"/>
    <x v="1449"/>
    <n v="14.940000000000001"/>
    <n v="3"/>
    <n v="0"/>
    <n v="7.0218000000000007"/>
  </r>
  <r>
    <x v="7018"/>
    <s v="US-2016-154256"/>
    <d v="2016-06-23T00:00:00"/>
    <n v="2016"/>
    <s v="Juni"/>
    <n v="23"/>
    <x v="0"/>
    <x v="325"/>
    <x v="325"/>
    <x v="0"/>
    <s v="United States"/>
    <s v="New York City"/>
    <s v="New York"/>
    <n v="10035"/>
    <x v="3"/>
    <x v="1647"/>
    <x v="1"/>
    <x v="2"/>
    <x v="1636"/>
    <n v="25.83"/>
    <n v="7"/>
    <n v="0"/>
    <n v="12.1401"/>
  </r>
  <r>
    <x v="7019"/>
    <s v="CA-2014-124737"/>
    <d v="2014-08-23T00:00:00"/>
    <n v="2014"/>
    <s v="Agustus"/>
    <n v="23"/>
    <x v="1"/>
    <x v="275"/>
    <x v="275"/>
    <x v="0"/>
    <s v="United States"/>
    <s v="Denver"/>
    <s v="Colorado"/>
    <n v="80219"/>
    <x v="1"/>
    <x v="1810"/>
    <x v="1"/>
    <x v="10"/>
    <x v="1800"/>
    <n v="15.552000000000003"/>
    <n v="3"/>
    <n v="0.2"/>
    <n v="5.4432"/>
  </r>
  <r>
    <x v="7020"/>
    <s v="CA-2014-124737"/>
    <d v="2014-08-23T00:00:00"/>
    <n v="2014"/>
    <s v="Agustus"/>
    <n v="23"/>
    <x v="1"/>
    <x v="275"/>
    <x v="275"/>
    <x v="0"/>
    <s v="United States"/>
    <s v="Denver"/>
    <s v="Colorado"/>
    <n v="80219"/>
    <x v="1"/>
    <x v="1768"/>
    <x v="1"/>
    <x v="14"/>
    <x v="1757"/>
    <n v="6.8000000000000007"/>
    <n v="1"/>
    <n v="0.2"/>
    <n v="0.50999999999999979"/>
  </r>
  <r>
    <x v="7021"/>
    <s v="CA-2014-124737"/>
    <d v="2014-08-23T00:00:00"/>
    <n v="2014"/>
    <s v="Agustus"/>
    <n v="23"/>
    <x v="1"/>
    <x v="275"/>
    <x v="275"/>
    <x v="0"/>
    <s v="United States"/>
    <s v="Denver"/>
    <s v="Colorado"/>
    <n v="80219"/>
    <x v="1"/>
    <x v="247"/>
    <x v="0"/>
    <x v="5"/>
    <x v="248"/>
    <n v="4.2240000000000002"/>
    <n v="3"/>
    <n v="0.2"/>
    <n v="1.2672000000000003"/>
  </r>
  <r>
    <x v="7022"/>
    <s v="CA-2014-124737"/>
    <d v="2014-08-23T00:00:00"/>
    <n v="2014"/>
    <s v="Agustus"/>
    <n v="23"/>
    <x v="1"/>
    <x v="275"/>
    <x v="275"/>
    <x v="0"/>
    <s v="United States"/>
    <s v="Denver"/>
    <s v="Colorado"/>
    <n v="80219"/>
    <x v="1"/>
    <x v="424"/>
    <x v="2"/>
    <x v="7"/>
    <x v="424"/>
    <n v="143.64000000000001"/>
    <n v="9"/>
    <n v="0.2"/>
    <n v="10.772999999999989"/>
  </r>
  <r>
    <x v="7023"/>
    <s v="CA-2014-124737"/>
    <d v="2014-08-23T00:00:00"/>
    <n v="2014"/>
    <s v="Agustus"/>
    <n v="23"/>
    <x v="1"/>
    <x v="275"/>
    <x v="275"/>
    <x v="0"/>
    <s v="United States"/>
    <s v="Denver"/>
    <s v="Colorado"/>
    <n v="80219"/>
    <x v="1"/>
    <x v="712"/>
    <x v="1"/>
    <x v="10"/>
    <x v="711"/>
    <n v="31.104000000000006"/>
    <n v="6"/>
    <n v="0.2"/>
    <n v="10.8864"/>
  </r>
  <r>
    <x v="7024"/>
    <s v="CA-2014-124737"/>
    <d v="2014-08-23T00:00:00"/>
    <n v="2014"/>
    <s v="Agustus"/>
    <n v="23"/>
    <x v="1"/>
    <x v="275"/>
    <x v="275"/>
    <x v="0"/>
    <s v="United States"/>
    <s v="Denver"/>
    <s v="Colorado"/>
    <n v="80219"/>
    <x v="1"/>
    <x v="1030"/>
    <x v="1"/>
    <x v="10"/>
    <x v="1021"/>
    <n v="223.05600000000001"/>
    <n v="9"/>
    <n v="0.2"/>
    <n v="69.704999999999984"/>
  </r>
  <r>
    <x v="7025"/>
    <s v="US-2017-101840"/>
    <d v="2017-02-06T00:00:00"/>
    <n v="2017"/>
    <s v="Februari"/>
    <n v="6"/>
    <x v="1"/>
    <x v="259"/>
    <x v="259"/>
    <x v="1"/>
    <s v="United States"/>
    <s v="New York City"/>
    <s v="New York"/>
    <n v="10024"/>
    <x v="3"/>
    <x v="529"/>
    <x v="2"/>
    <x v="7"/>
    <x v="529"/>
    <n v="227.45999999999998"/>
    <n v="6"/>
    <n v="0"/>
    <n v="65.963399999999979"/>
  </r>
  <r>
    <x v="7026"/>
    <s v="US-2017-101840"/>
    <d v="2017-02-06T00:00:00"/>
    <n v="2017"/>
    <s v="Februari"/>
    <n v="6"/>
    <x v="1"/>
    <x v="259"/>
    <x v="259"/>
    <x v="1"/>
    <s v="United States"/>
    <s v="New York City"/>
    <s v="New York"/>
    <n v="10024"/>
    <x v="3"/>
    <x v="1784"/>
    <x v="1"/>
    <x v="8"/>
    <x v="1774"/>
    <n v="46.24"/>
    <n v="4"/>
    <n v="0.2"/>
    <n v="15.605999999999996"/>
  </r>
  <r>
    <x v="7027"/>
    <s v="CA-2017-131653"/>
    <d v="2017-01-29T00:00:00"/>
    <n v="2017"/>
    <s v="Januari"/>
    <n v="29"/>
    <x v="1"/>
    <x v="361"/>
    <x v="361"/>
    <x v="0"/>
    <s v="United States"/>
    <s v="New York City"/>
    <s v="New York"/>
    <n v="10011"/>
    <x v="3"/>
    <x v="709"/>
    <x v="1"/>
    <x v="2"/>
    <x v="708"/>
    <n v="5.22"/>
    <n v="2"/>
    <n v="0"/>
    <n v="2.4011999999999998"/>
  </r>
  <r>
    <x v="7028"/>
    <s v="US-2016-157840"/>
    <d v="2016-12-20T00:00:00"/>
    <n v="2016"/>
    <s v="Desember"/>
    <n v="20"/>
    <x v="0"/>
    <x v="430"/>
    <x v="430"/>
    <x v="0"/>
    <s v="United States"/>
    <s v="Fremont"/>
    <s v="Nebraska"/>
    <n v="68025"/>
    <x v="2"/>
    <x v="987"/>
    <x v="1"/>
    <x v="10"/>
    <x v="980"/>
    <n v="33.9"/>
    <n v="5"/>
    <n v="0"/>
    <n v="15.593999999999999"/>
  </r>
  <r>
    <x v="7029"/>
    <s v="CA-2016-145548"/>
    <d v="2016-11-11T00:00:00"/>
    <n v="2016"/>
    <s v="November"/>
    <n v="11"/>
    <x v="1"/>
    <x v="494"/>
    <x v="494"/>
    <x v="1"/>
    <s v="United States"/>
    <s v="New York City"/>
    <s v="New York"/>
    <n v="10011"/>
    <x v="3"/>
    <x v="1190"/>
    <x v="1"/>
    <x v="4"/>
    <x v="683"/>
    <n v="28.14"/>
    <n v="3"/>
    <n v="0"/>
    <n v="7.8792000000000009"/>
  </r>
  <r>
    <x v="7030"/>
    <s v="CA-2016-145548"/>
    <d v="2016-11-11T00:00:00"/>
    <n v="2016"/>
    <s v="November"/>
    <n v="11"/>
    <x v="1"/>
    <x v="494"/>
    <x v="494"/>
    <x v="1"/>
    <s v="United States"/>
    <s v="New York City"/>
    <s v="New York"/>
    <n v="10011"/>
    <x v="3"/>
    <x v="1542"/>
    <x v="2"/>
    <x v="11"/>
    <x v="1530"/>
    <n v="36"/>
    <n v="2"/>
    <n v="0"/>
    <n v="6.4799999999999969"/>
  </r>
  <r>
    <x v="7031"/>
    <s v="CA-2016-145548"/>
    <d v="2016-11-11T00:00:00"/>
    <n v="2016"/>
    <s v="November"/>
    <n v="11"/>
    <x v="1"/>
    <x v="494"/>
    <x v="494"/>
    <x v="1"/>
    <s v="United States"/>
    <s v="New York City"/>
    <s v="New York"/>
    <n v="10011"/>
    <x v="3"/>
    <x v="290"/>
    <x v="1"/>
    <x v="6"/>
    <x v="290"/>
    <n v="92.94"/>
    <n v="3"/>
    <n v="0"/>
    <n v="25.093799999999998"/>
  </r>
  <r>
    <x v="7032"/>
    <s v="CA-2016-145548"/>
    <d v="2016-11-11T00:00:00"/>
    <n v="2016"/>
    <s v="November"/>
    <n v="11"/>
    <x v="1"/>
    <x v="494"/>
    <x v="494"/>
    <x v="1"/>
    <s v="United States"/>
    <s v="New York City"/>
    <s v="New York"/>
    <n v="10011"/>
    <x v="3"/>
    <x v="1209"/>
    <x v="0"/>
    <x v="1"/>
    <x v="1194"/>
    <n v="245.64600000000002"/>
    <n v="3"/>
    <n v="0.1"/>
    <n v="8.1881999999999877"/>
  </r>
  <r>
    <x v="7033"/>
    <s v="CA-2016-145548"/>
    <d v="2016-11-11T00:00:00"/>
    <n v="2016"/>
    <s v="November"/>
    <n v="11"/>
    <x v="1"/>
    <x v="494"/>
    <x v="494"/>
    <x v="1"/>
    <s v="United States"/>
    <s v="New York City"/>
    <s v="New York"/>
    <n v="10011"/>
    <x v="3"/>
    <x v="710"/>
    <x v="1"/>
    <x v="8"/>
    <x v="709"/>
    <n v="55.00800000000001"/>
    <n v="3"/>
    <n v="0.2"/>
    <n v="17.189999999999998"/>
  </r>
  <r>
    <x v="7034"/>
    <s v="CA-2016-145548"/>
    <d v="2016-11-11T00:00:00"/>
    <n v="2016"/>
    <s v="November"/>
    <n v="11"/>
    <x v="1"/>
    <x v="494"/>
    <x v="494"/>
    <x v="1"/>
    <s v="United States"/>
    <s v="New York City"/>
    <s v="New York"/>
    <n v="10011"/>
    <x v="3"/>
    <x v="908"/>
    <x v="1"/>
    <x v="8"/>
    <x v="900"/>
    <n v="35.231999999999999"/>
    <n v="3"/>
    <n v="0.2"/>
    <n v="11.450399999999998"/>
  </r>
  <r>
    <x v="7035"/>
    <s v="CA-2017-119494"/>
    <d v="2017-11-09T00:00:00"/>
    <n v="2017"/>
    <s v="November"/>
    <n v="9"/>
    <x v="1"/>
    <x v="531"/>
    <x v="531"/>
    <x v="1"/>
    <s v="United States"/>
    <s v="San Diego"/>
    <s v="California"/>
    <n v="92105"/>
    <x v="1"/>
    <x v="635"/>
    <x v="0"/>
    <x v="1"/>
    <x v="635"/>
    <n v="523.39200000000005"/>
    <n v="3"/>
    <n v="0.2"/>
    <n v="52.339199999999977"/>
  </r>
  <r>
    <x v="7036"/>
    <s v="CA-2014-124618"/>
    <d v="2014-05-02T00:00:00"/>
    <n v="2014"/>
    <s v="Mei"/>
    <n v="2"/>
    <x v="0"/>
    <x v="750"/>
    <x v="750"/>
    <x v="0"/>
    <s v="United States"/>
    <s v="Lakeland"/>
    <s v="Florida"/>
    <n v="33801"/>
    <x v="0"/>
    <x v="851"/>
    <x v="2"/>
    <x v="16"/>
    <x v="844"/>
    <n v="479.98400000000004"/>
    <n v="2"/>
    <n v="0.2"/>
    <n v="89.996999999999986"/>
  </r>
  <r>
    <x v="7037"/>
    <s v="CA-2017-161970"/>
    <d v="2017-09-22T00:00:00"/>
    <n v="2017"/>
    <s v="September"/>
    <n v="22"/>
    <x v="1"/>
    <x v="287"/>
    <x v="287"/>
    <x v="0"/>
    <s v="United States"/>
    <s v="Smyrna"/>
    <s v="Georgia"/>
    <n v="30080"/>
    <x v="0"/>
    <x v="1330"/>
    <x v="1"/>
    <x v="10"/>
    <x v="1315"/>
    <n v="12.96"/>
    <n v="2"/>
    <n v="0"/>
    <n v="6.2208000000000006"/>
  </r>
  <r>
    <x v="7038"/>
    <s v="CA-2017-161970"/>
    <d v="2017-09-22T00:00:00"/>
    <n v="2017"/>
    <s v="September"/>
    <n v="22"/>
    <x v="1"/>
    <x v="287"/>
    <x v="287"/>
    <x v="0"/>
    <s v="United States"/>
    <s v="Smyrna"/>
    <s v="Georgia"/>
    <n v="30080"/>
    <x v="0"/>
    <x v="1811"/>
    <x v="1"/>
    <x v="6"/>
    <x v="1801"/>
    <n v="17.940000000000001"/>
    <n v="3"/>
    <n v="0"/>
    <n v="6.4584000000000001"/>
  </r>
  <r>
    <x v="7039"/>
    <s v="CA-2017-103443"/>
    <d v="2017-12-17T00:00:00"/>
    <n v="2017"/>
    <s v="Desember"/>
    <n v="17"/>
    <x v="1"/>
    <x v="247"/>
    <x v="247"/>
    <x v="0"/>
    <s v="United States"/>
    <s v="New York City"/>
    <s v="New York"/>
    <n v="10009"/>
    <x v="3"/>
    <x v="225"/>
    <x v="1"/>
    <x v="4"/>
    <x v="226"/>
    <n v="166.72"/>
    <n v="2"/>
    <n v="0"/>
    <n v="41.680000000000007"/>
  </r>
  <r>
    <x v="7040"/>
    <s v="CA-2017-103443"/>
    <d v="2017-12-17T00:00:00"/>
    <n v="2017"/>
    <s v="Desember"/>
    <n v="17"/>
    <x v="1"/>
    <x v="247"/>
    <x v="247"/>
    <x v="0"/>
    <s v="United States"/>
    <s v="New York City"/>
    <s v="New York"/>
    <n v="10009"/>
    <x v="3"/>
    <x v="1339"/>
    <x v="1"/>
    <x v="8"/>
    <x v="1324"/>
    <n v="24.816000000000003"/>
    <n v="3"/>
    <n v="0.2"/>
    <n v="8.3753999999999991"/>
  </r>
  <r>
    <x v="7041"/>
    <s v="CA-2017-103443"/>
    <d v="2017-12-17T00:00:00"/>
    <n v="2017"/>
    <s v="Desember"/>
    <n v="17"/>
    <x v="1"/>
    <x v="247"/>
    <x v="247"/>
    <x v="0"/>
    <s v="United States"/>
    <s v="New York City"/>
    <s v="New York"/>
    <n v="10009"/>
    <x v="3"/>
    <x v="1292"/>
    <x v="0"/>
    <x v="5"/>
    <x v="1278"/>
    <n v="124.36"/>
    <n v="2"/>
    <n v="0"/>
    <n v="27.359200000000001"/>
  </r>
  <r>
    <x v="7042"/>
    <s v="US-2017-165358"/>
    <d v="2017-07-18T00:00:00"/>
    <n v="2017"/>
    <s v="Juli"/>
    <n v="18"/>
    <x v="1"/>
    <x v="277"/>
    <x v="277"/>
    <x v="0"/>
    <s v="United States"/>
    <s v="Philadelphia"/>
    <s v="Pennsylvania"/>
    <n v="19134"/>
    <x v="3"/>
    <x v="1687"/>
    <x v="2"/>
    <x v="16"/>
    <x v="1675"/>
    <n v="599.97"/>
    <n v="5"/>
    <n v="0.4"/>
    <n v="69.996499999999969"/>
  </r>
  <r>
    <x v="7043"/>
    <s v="US-2017-165358"/>
    <d v="2017-07-18T00:00:00"/>
    <n v="2017"/>
    <s v="Juli"/>
    <n v="18"/>
    <x v="1"/>
    <x v="277"/>
    <x v="277"/>
    <x v="0"/>
    <s v="United States"/>
    <s v="Philadelphia"/>
    <s v="Pennsylvania"/>
    <n v="19134"/>
    <x v="3"/>
    <x v="474"/>
    <x v="0"/>
    <x v="1"/>
    <x v="475"/>
    <n v="198.744"/>
    <n v="4"/>
    <n v="0.3"/>
    <n v="-14.195999999999984"/>
  </r>
  <r>
    <x v="7044"/>
    <s v="US-2017-165358"/>
    <d v="2017-07-18T00:00:00"/>
    <n v="2017"/>
    <s v="Juli"/>
    <n v="18"/>
    <x v="1"/>
    <x v="277"/>
    <x v="277"/>
    <x v="0"/>
    <s v="United States"/>
    <s v="Philadelphia"/>
    <s v="Pennsylvania"/>
    <n v="19134"/>
    <x v="3"/>
    <x v="1322"/>
    <x v="1"/>
    <x v="14"/>
    <x v="1308"/>
    <n v="9.1840000000000011"/>
    <n v="2"/>
    <n v="0.2"/>
    <n v="1.1479999999999988"/>
  </r>
  <r>
    <x v="7045"/>
    <s v="CA-2016-160136"/>
    <d v="2016-11-03T00:00:00"/>
    <n v="2016"/>
    <s v="November"/>
    <n v="3"/>
    <x v="1"/>
    <x v="601"/>
    <x v="601"/>
    <x v="1"/>
    <s v="United States"/>
    <s v="Dallas"/>
    <s v="Texas"/>
    <n v="75217"/>
    <x v="2"/>
    <x v="1215"/>
    <x v="1"/>
    <x v="10"/>
    <x v="1199"/>
    <n v="9.2480000000000011"/>
    <n v="2"/>
    <n v="0.2"/>
    <n v="3.3524000000000003"/>
  </r>
  <r>
    <x v="7046"/>
    <s v="CA-2014-150581"/>
    <d v="2014-04-08T00:00:00"/>
    <n v="2014"/>
    <s v="April"/>
    <n v="8"/>
    <x v="1"/>
    <x v="134"/>
    <x v="134"/>
    <x v="2"/>
    <s v="United States"/>
    <s v="Concord"/>
    <s v="California"/>
    <n v="94521"/>
    <x v="1"/>
    <x v="209"/>
    <x v="0"/>
    <x v="3"/>
    <x v="210"/>
    <n v="99.591999999999999"/>
    <n v="1"/>
    <n v="0.2"/>
    <n v="2.4897999999999989"/>
  </r>
  <r>
    <x v="7047"/>
    <s v="CA-2014-150581"/>
    <d v="2014-04-08T00:00:00"/>
    <n v="2014"/>
    <s v="April"/>
    <n v="8"/>
    <x v="1"/>
    <x v="134"/>
    <x v="134"/>
    <x v="2"/>
    <s v="United States"/>
    <s v="Concord"/>
    <s v="California"/>
    <n v="94521"/>
    <x v="1"/>
    <x v="295"/>
    <x v="2"/>
    <x v="11"/>
    <x v="295"/>
    <n v="399.96"/>
    <n v="4"/>
    <n v="0"/>
    <n v="139.98599999999999"/>
  </r>
  <r>
    <x v="7048"/>
    <s v="CA-2016-119515"/>
    <d v="2016-08-14T00:00:00"/>
    <n v="2016"/>
    <s v="Agustus"/>
    <n v="14"/>
    <x v="2"/>
    <x v="309"/>
    <x v="309"/>
    <x v="0"/>
    <s v="United States"/>
    <s v="Nashville"/>
    <s v="Tennessee"/>
    <n v="37211"/>
    <x v="0"/>
    <x v="1553"/>
    <x v="1"/>
    <x v="10"/>
    <x v="1541"/>
    <n v="15.552000000000003"/>
    <n v="3"/>
    <n v="0.2"/>
    <n v="5.4432"/>
  </r>
  <r>
    <x v="7049"/>
    <s v="CA-2014-141355"/>
    <d v="2014-09-25T00:00:00"/>
    <n v="2014"/>
    <s v="September"/>
    <n v="25"/>
    <x v="1"/>
    <x v="593"/>
    <x v="593"/>
    <x v="2"/>
    <s v="United States"/>
    <s v="Aurora"/>
    <s v="Colorado"/>
    <n v="80013"/>
    <x v="1"/>
    <x v="1583"/>
    <x v="1"/>
    <x v="6"/>
    <x v="1574"/>
    <n v="14.576000000000001"/>
    <n v="2"/>
    <n v="0.2"/>
    <n v="2.3685999999999989"/>
  </r>
  <r>
    <x v="7050"/>
    <s v="CA-2016-165330"/>
    <d v="2016-12-11T00:00:00"/>
    <n v="2016"/>
    <s v="Desember"/>
    <n v="11"/>
    <x v="3"/>
    <x v="576"/>
    <x v="576"/>
    <x v="0"/>
    <s v="United States"/>
    <s v="Anaheim"/>
    <s v="California"/>
    <n v="92804"/>
    <x v="1"/>
    <x v="270"/>
    <x v="1"/>
    <x v="8"/>
    <x v="270"/>
    <n v="209.60000000000002"/>
    <n v="5"/>
    <n v="0.2"/>
    <n v="68.11999999999999"/>
  </r>
  <r>
    <x v="7051"/>
    <s v="CA-2016-165330"/>
    <d v="2016-12-11T00:00:00"/>
    <n v="2016"/>
    <s v="Desember"/>
    <n v="11"/>
    <x v="3"/>
    <x v="576"/>
    <x v="576"/>
    <x v="0"/>
    <s v="United States"/>
    <s v="Anaheim"/>
    <s v="California"/>
    <n v="92804"/>
    <x v="1"/>
    <x v="1759"/>
    <x v="1"/>
    <x v="6"/>
    <x v="1748"/>
    <n v="23.32"/>
    <n v="2"/>
    <n v="0"/>
    <n v="6.0632000000000019"/>
  </r>
  <r>
    <x v="7052"/>
    <s v="CA-2016-165330"/>
    <d v="2016-12-11T00:00:00"/>
    <n v="2016"/>
    <s v="Desember"/>
    <n v="11"/>
    <x v="3"/>
    <x v="576"/>
    <x v="576"/>
    <x v="0"/>
    <s v="United States"/>
    <s v="Anaheim"/>
    <s v="California"/>
    <n v="92804"/>
    <x v="1"/>
    <x v="1174"/>
    <x v="1"/>
    <x v="10"/>
    <x v="1160"/>
    <n v="30.98"/>
    <n v="1"/>
    <n v="0"/>
    <n v="13.940999999999999"/>
  </r>
  <r>
    <x v="7053"/>
    <s v="CA-2016-165330"/>
    <d v="2016-12-11T00:00:00"/>
    <n v="2016"/>
    <s v="Desember"/>
    <n v="11"/>
    <x v="3"/>
    <x v="576"/>
    <x v="576"/>
    <x v="0"/>
    <s v="United States"/>
    <s v="Anaheim"/>
    <s v="California"/>
    <n v="92804"/>
    <x v="1"/>
    <x v="632"/>
    <x v="2"/>
    <x v="11"/>
    <x v="632"/>
    <n v="119.96"/>
    <n v="4"/>
    <n v="0"/>
    <n v="25.191599999999994"/>
  </r>
  <r>
    <x v="7054"/>
    <s v="CA-2016-165330"/>
    <d v="2016-12-11T00:00:00"/>
    <n v="2016"/>
    <s v="Desember"/>
    <n v="11"/>
    <x v="3"/>
    <x v="576"/>
    <x v="576"/>
    <x v="0"/>
    <s v="United States"/>
    <s v="Anaheim"/>
    <s v="California"/>
    <n v="92804"/>
    <x v="1"/>
    <x v="1209"/>
    <x v="0"/>
    <x v="1"/>
    <x v="1194"/>
    <n v="363.92"/>
    <n v="5"/>
    <n v="0.2"/>
    <n v="-31.843000000000018"/>
  </r>
  <r>
    <x v="7055"/>
    <s v="CA-2016-165330"/>
    <d v="2016-12-11T00:00:00"/>
    <n v="2016"/>
    <s v="Desember"/>
    <n v="11"/>
    <x v="3"/>
    <x v="576"/>
    <x v="576"/>
    <x v="0"/>
    <s v="United States"/>
    <s v="Anaheim"/>
    <s v="California"/>
    <n v="92804"/>
    <x v="1"/>
    <x v="528"/>
    <x v="1"/>
    <x v="8"/>
    <x v="528"/>
    <n v="35.808"/>
    <n v="3"/>
    <n v="0.2"/>
    <n v="11.189999999999996"/>
  </r>
  <r>
    <x v="7056"/>
    <s v="CA-2016-165330"/>
    <d v="2016-12-11T00:00:00"/>
    <n v="2016"/>
    <s v="Desember"/>
    <n v="11"/>
    <x v="3"/>
    <x v="576"/>
    <x v="576"/>
    <x v="0"/>
    <s v="United States"/>
    <s v="Anaheim"/>
    <s v="California"/>
    <n v="92804"/>
    <x v="1"/>
    <x v="822"/>
    <x v="1"/>
    <x v="8"/>
    <x v="818"/>
    <n v="122.688"/>
    <n v="9"/>
    <n v="0.2"/>
    <n v="39.873599999999982"/>
  </r>
  <r>
    <x v="7057"/>
    <s v="CA-2016-165330"/>
    <d v="2016-12-11T00:00:00"/>
    <n v="2016"/>
    <s v="Desember"/>
    <n v="11"/>
    <x v="3"/>
    <x v="576"/>
    <x v="576"/>
    <x v="0"/>
    <s v="United States"/>
    <s v="Anaheim"/>
    <s v="California"/>
    <n v="92804"/>
    <x v="1"/>
    <x v="898"/>
    <x v="0"/>
    <x v="3"/>
    <x v="891"/>
    <n v="892.13600000000008"/>
    <n v="7"/>
    <n v="0.2"/>
    <n v="111.51699999999991"/>
  </r>
  <r>
    <x v="7058"/>
    <s v="CA-2016-165330"/>
    <d v="2016-12-11T00:00:00"/>
    <n v="2016"/>
    <s v="Desember"/>
    <n v="11"/>
    <x v="3"/>
    <x v="576"/>
    <x v="576"/>
    <x v="0"/>
    <s v="United States"/>
    <s v="Anaheim"/>
    <s v="California"/>
    <n v="92804"/>
    <x v="1"/>
    <x v="1764"/>
    <x v="1"/>
    <x v="4"/>
    <x v="1753"/>
    <n v="50.22"/>
    <n v="3"/>
    <n v="0"/>
    <n v="2.0087999999999973"/>
  </r>
  <r>
    <x v="7059"/>
    <s v="CA-2016-165330"/>
    <d v="2016-12-11T00:00:00"/>
    <n v="2016"/>
    <s v="Desember"/>
    <n v="11"/>
    <x v="3"/>
    <x v="576"/>
    <x v="576"/>
    <x v="0"/>
    <s v="United States"/>
    <s v="Anaheim"/>
    <s v="California"/>
    <n v="92804"/>
    <x v="1"/>
    <x v="586"/>
    <x v="1"/>
    <x v="9"/>
    <x v="586"/>
    <n v="83.42"/>
    <n v="2"/>
    <n v="0"/>
    <n v="24.191799999999994"/>
  </r>
  <r>
    <x v="7060"/>
    <s v="CA-2016-165330"/>
    <d v="2016-12-11T00:00:00"/>
    <n v="2016"/>
    <s v="Desember"/>
    <n v="11"/>
    <x v="3"/>
    <x v="576"/>
    <x v="576"/>
    <x v="0"/>
    <s v="United States"/>
    <s v="Anaheim"/>
    <s v="California"/>
    <n v="92804"/>
    <x v="1"/>
    <x v="1812"/>
    <x v="1"/>
    <x v="8"/>
    <x v="1802"/>
    <n v="5.8719999999999999"/>
    <n v="2"/>
    <n v="0.2"/>
    <n v="2.1286"/>
  </r>
  <r>
    <x v="7061"/>
    <s v="CA-2015-132633"/>
    <d v="2015-02-03T00:00:00"/>
    <n v="2015"/>
    <s v="Februari"/>
    <n v="3"/>
    <x v="0"/>
    <x v="175"/>
    <x v="175"/>
    <x v="1"/>
    <s v="United States"/>
    <s v="Pleasant Grove"/>
    <s v="Utah"/>
    <n v="84062"/>
    <x v="1"/>
    <x v="881"/>
    <x v="1"/>
    <x v="8"/>
    <x v="875"/>
    <n v="12.144"/>
    <n v="3"/>
    <n v="0.2"/>
    <n v="4.0985999999999994"/>
  </r>
  <r>
    <x v="7062"/>
    <s v="CA-2016-157742"/>
    <d v="2016-12-29T00:00:00"/>
    <n v="2016"/>
    <s v="Desember"/>
    <n v="29"/>
    <x v="0"/>
    <x v="107"/>
    <x v="107"/>
    <x v="0"/>
    <s v="United States"/>
    <s v="Springfield"/>
    <s v="Oregon"/>
    <n v="97477"/>
    <x v="1"/>
    <x v="1758"/>
    <x v="1"/>
    <x v="12"/>
    <x v="1711"/>
    <n v="27.792000000000002"/>
    <n v="3"/>
    <n v="0.2"/>
    <n v="10.422000000000001"/>
  </r>
  <r>
    <x v="7063"/>
    <s v="CA-2017-127712"/>
    <d v="2017-08-31T00:00:00"/>
    <n v="2017"/>
    <s v="Agustus"/>
    <n v="31"/>
    <x v="1"/>
    <x v="450"/>
    <x v="450"/>
    <x v="2"/>
    <s v="United States"/>
    <s v="Salem"/>
    <s v="Oregon"/>
    <n v="97301"/>
    <x v="1"/>
    <x v="1562"/>
    <x v="1"/>
    <x v="14"/>
    <x v="1553"/>
    <n v="6.2080000000000002"/>
    <n v="2"/>
    <n v="0.2"/>
    <n v="0.69839999999999902"/>
  </r>
  <r>
    <x v="7064"/>
    <s v="CA-2017-169474"/>
    <d v="2017-02-04T00:00:00"/>
    <n v="2017"/>
    <s v="Februari"/>
    <n v="4"/>
    <x v="1"/>
    <x v="282"/>
    <x v="282"/>
    <x v="0"/>
    <s v="United States"/>
    <s v="Rochester"/>
    <s v="New York"/>
    <n v="14609"/>
    <x v="3"/>
    <x v="930"/>
    <x v="1"/>
    <x v="9"/>
    <x v="923"/>
    <n v="32.67"/>
    <n v="3"/>
    <n v="0"/>
    <n v="8.4942000000000011"/>
  </r>
  <r>
    <x v="7065"/>
    <s v="CA-2014-106726"/>
    <d v="2014-12-06T00:00:00"/>
    <n v="2014"/>
    <s v="Desember"/>
    <n v="6"/>
    <x v="2"/>
    <x v="276"/>
    <x v="276"/>
    <x v="1"/>
    <s v="United States"/>
    <s v="Los Angeles"/>
    <s v="California"/>
    <n v="90008"/>
    <x v="1"/>
    <x v="734"/>
    <x v="1"/>
    <x v="4"/>
    <x v="733"/>
    <n v="1261.33"/>
    <n v="7"/>
    <n v="0"/>
    <n v="327.94580000000002"/>
  </r>
  <r>
    <x v="7066"/>
    <s v="CA-2016-147473"/>
    <d v="2016-05-30T00:00:00"/>
    <n v="2016"/>
    <s v="Mei"/>
    <n v="30"/>
    <x v="1"/>
    <x v="644"/>
    <x v="644"/>
    <x v="2"/>
    <s v="United States"/>
    <s v="Los Angeles"/>
    <s v="California"/>
    <n v="90049"/>
    <x v="1"/>
    <x v="1434"/>
    <x v="1"/>
    <x v="10"/>
    <x v="1422"/>
    <n v="38.880000000000003"/>
    <n v="6"/>
    <n v="0"/>
    <n v="18.662400000000002"/>
  </r>
  <r>
    <x v="7067"/>
    <s v="CA-2016-114209"/>
    <d v="2016-05-21T00:00:00"/>
    <n v="2016"/>
    <s v="Mei"/>
    <n v="21"/>
    <x v="1"/>
    <x v="155"/>
    <x v="155"/>
    <x v="1"/>
    <s v="United States"/>
    <s v="Dallas"/>
    <s v="Texas"/>
    <n v="75081"/>
    <x v="2"/>
    <x v="185"/>
    <x v="1"/>
    <x v="8"/>
    <x v="186"/>
    <n v="1.9639999999999995"/>
    <n v="2"/>
    <n v="0.8"/>
    <n v="-3.2406000000000006"/>
  </r>
  <r>
    <x v="7068"/>
    <s v="CA-2016-114209"/>
    <d v="2016-05-21T00:00:00"/>
    <n v="2016"/>
    <s v="Mei"/>
    <n v="21"/>
    <x v="1"/>
    <x v="155"/>
    <x v="155"/>
    <x v="1"/>
    <s v="United States"/>
    <s v="Dallas"/>
    <s v="Texas"/>
    <n v="75081"/>
    <x v="2"/>
    <x v="693"/>
    <x v="1"/>
    <x v="10"/>
    <x v="693"/>
    <n v="82.656000000000006"/>
    <n v="9"/>
    <n v="0.2"/>
    <n v="30.996000000000002"/>
  </r>
  <r>
    <x v="7069"/>
    <s v="CA-2014-141901"/>
    <d v="2014-08-09T00:00:00"/>
    <n v="2014"/>
    <s v="Agustus"/>
    <n v="9"/>
    <x v="1"/>
    <x v="421"/>
    <x v="421"/>
    <x v="0"/>
    <s v="United States"/>
    <s v="Fresno"/>
    <s v="California"/>
    <n v="93727"/>
    <x v="1"/>
    <x v="457"/>
    <x v="1"/>
    <x v="10"/>
    <x v="458"/>
    <n v="5.98"/>
    <n v="1"/>
    <n v="0"/>
    <n v="2.6909999999999998"/>
  </r>
  <r>
    <x v="7070"/>
    <s v="CA-2016-164490"/>
    <d v="2016-09-05T00:00:00"/>
    <n v="2016"/>
    <s v="September"/>
    <n v="5"/>
    <x v="0"/>
    <x v="711"/>
    <x v="711"/>
    <x v="2"/>
    <s v="United States"/>
    <s v="Chicago"/>
    <s v="Illinois"/>
    <n v="60653"/>
    <x v="2"/>
    <x v="609"/>
    <x v="1"/>
    <x v="10"/>
    <x v="609"/>
    <n v="9.2480000000000011"/>
    <n v="2"/>
    <n v="0.2"/>
    <n v="3.3524000000000003"/>
  </r>
  <r>
    <x v="7071"/>
    <s v="CA-2016-112256"/>
    <d v="2016-07-23T00:00:00"/>
    <n v="2016"/>
    <s v="Juli"/>
    <n v="23"/>
    <x v="1"/>
    <x v="237"/>
    <x v="237"/>
    <x v="0"/>
    <s v="United States"/>
    <s v="Mcallen"/>
    <s v="Texas"/>
    <n v="78501"/>
    <x v="2"/>
    <x v="1477"/>
    <x v="1"/>
    <x v="6"/>
    <x v="1464"/>
    <n v="4.4479999999999995"/>
    <n v="2"/>
    <n v="0.2"/>
    <n v="0.3335999999999999"/>
  </r>
  <r>
    <x v="7072"/>
    <s v="CA-2016-112256"/>
    <d v="2016-07-23T00:00:00"/>
    <n v="2016"/>
    <s v="Juli"/>
    <n v="23"/>
    <x v="1"/>
    <x v="237"/>
    <x v="237"/>
    <x v="0"/>
    <s v="United States"/>
    <s v="Mcallen"/>
    <s v="Texas"/>
    <n v="78501"/>
    <x v="2"/>
    <x v="1114"/>
    <x v="1"/>
    <x v="10"/>
    <x v="1103"/>
    <n v="5.1840000000000011"/>
    <n v="1"/>
    <n v="0.2"/>
    <n v="1.8144"/>
  </r>
  <r>
    <x v="7073"/>
    <s v="CA-2016-112256"/>
    <d v="2016-07-23T00:00:00"/>
    <n v="2016"/>
    <s v="Juli"/>
    <n v="23"/>
    <x v="1"/>
    <x v="237"/>
    <x v="237"/>
    <x v="0"/>
    <s v="United States"/>
    <s v="Mcallen"/>
    <s v="Texas"/>
    <n v="78501"/>
    <x v="2"/>
    <x v="399"/>
    <x v="1"/>
    <x v="6"/>
    <x v="400"/>
    <n v="175.92"/>
    <n v="5"/>
    <n v="0.2"/>
    <n v="15.393000000000008"/>
  </r>
  <r>
    <x v="7074"/>
    <s v="CA-2016-112256"/>
    <d v="2016-07-23T00:00:00"/>
    <n v="2016"/>
    <s v="Juli"/>
    <n v="23"/>
    <x v="1"/>
    <x v="237"/>
    <x v="237"/>
    <x v="0"/>
    <s v="United States"/>
    <s v="Mcallen"/>
    <s v="Texas"/>
    <n v="78501"/>
    <x v="2"/>
    <x v="990"/>
    <x v="1"/>
    <x v="8"/>
    <x v="305"/>
    <n v="4.7519999999999989"/>
    <n v="4"/>
    <n v="0.8"/>
    <n v="-8.3160000000000025"/>
  </r>
  <r>
    <x v="7075"/>
    <s v="CA-2016-112256"/>
    <d v="2016-07-23T00:00:00"/>
    <n v="2016"/>
    <s v="Juli"/>
    <n v="23"/>
    <x v="1"/>
    <x v="237"/>
    <x v="237"/>
    <x v="0"/>
    <s v="United States"/>
    <s v="Mcallen"/>
    <s v="Texas"/>
    <n v="78501"/>
    <x v="2"/>
    <x v="1059"/>
    <x v="1"/>
    <x v="14"/>
    <x v="1048"/>
    <n v="13.344000000000001"/>
    <n v="2"/>
    <n v="0.2"/>
    <n v="1.0007999999999999"/>
  </r>
  <r>
    <x v="7076"/>
    <s v="CA-2016-167416"/>
    <d v="2016-05-12T00:00:00"/>
    <n v="2016"/>
    <s v="Mei"/>
    <n v="12"/>
    <x v="1"/>
    <x v="758"/>
    <x v="758"/>
    <x v="0"/>
    <s v="United States"/>
    <s v="Seattle"/>
    <s v="Washington"/>
    <n v="98105"/>
    <x v="1"/>
    <x v="598"/>
    <x v="1"/>
    <x v="12"/>
    <x v="598"/>
    <n v="54.900000000000006"/>
    <n v="5"/>
    <n v="0"/>
    <n v="26.901000000000003"/>
  </r>
  <r>
    <x v="7077"/>
    <s v="CA-2016-106950"/>
    <d v="2016-09-02T00:00:00"/>
    <n v="2016"/>
    <s v="September"/>
    <n v="2"/>
    <x v="1"/>
    <x v="555"/>
    <x v="555"/>
    <x v="0"/>
    <s v="United States"/>
    <s v="Charlotte"/>
    <s v="North Carolina"/>
    <n v="28205"/>
    <x v="0"/>
    <x v="634"/>
    <x v="1"/>
    <x v="8"/>
    <x v="634"/>
    <n v="22.911000000000005"/>
    <n v="7"/>
    <n v="0.7"/>
    <n v="-17.565099999999994"/>
  </r>
  <r>
    <x v="7078"/>
    <s v="CA-2016-106950"/>
    <d v="2016-09-02T00:00:00"/>
    <n v="2016"/>
    <s v="September"/>
    <n v="2"/>
    <x v="1"/>
    <x v="555"/>
    <x v="555"/>
    <x v="0"/>
    <s v="United States"/>
    <s v="Charlotte"/>
    <s v="North Carolina"/>
    <n v="28205"/>
    <x v="0"/>
    <x v="1428"/>
    <x v="1"/>
    <x v="9"/>
    <x v="1416"/>
    <n v="309.45600000000002"/>
    <n v="9"/>
    <n v="0.2"/>
    <n v="34.813799999999944"/>
  </r>
  <r>
    <x v="7079"/>
    <s v="CA-2016-106950"/>
    <d v="2016-09-02T00:00:00"/>
    <n v="2016"/>
    <s v="September"/>
    <n v="2"/>
    <x v="1"/>
    <x v="555"/>
    <x v="555"/>
    <x v="0"/>
    <s v="United States"/>
    <s v="Charlotte"/>
    <s v="North Carolina"/>
    <n v="28205"/>
    <x v="0"/>
    <x v="487"/>
    <x v="1"/>
    <x v="6"/>
    <x v="487"/>
    <n v="19.456000000000003"/>
    <n v="4"/>
    <n v="0.2"/>
    <n v="3.4047999999999981"/>
  </r>
  <r>
    <x v="7080"/>
    <s v="CA-2016-106950"/>
    <d v="2016-09-02T00:00:00"/>
    <n v="2016"/>
    <s v="September"/>
    <n v="2"/>
    <x v="1"/>
    <x v="555"/>
    <x v="555"/>
    <x v="0"/>
    <s v="United States"/>
    <s v="Charlotte"/>
    <s v="North Carolina"/>
    <n v="28205"/>
    <x v="0"/>
    <x v="114"/>
    <x v="0"/>
    <x v="3"/>
    <x v="114"/>
    <n v="472.51800000000003"/>
    <n v="3"/>
    <n v="0.4"/>
    <n v="-149.63070000000005"/>
  </r>
  <r>
    <x v="7081"/>
    <s v="CA-2016-106950"/>
    <d v="2016-09-02T00:00:00"/>
    <n v="2016"/>
    <s v="September"/>
    <n v="2"/>
    <x v="1"/>
    <x v="555"/>
    <x v="555"/>
    <x v="0"/>
    <s v="United States"/>
    <s v="Charlotte"/>
    <s v="North Carolina"/>
    <n v="28205"/>
    <x v="0"/>
    <x v="695"/>
    <x v="2"/>
    <x v="11"/>
    <x v="1062"/>
    <n v="1012.6800000000001"/>
    <n v="3"/>
    <n v="0.2"/>
    <n v="303.80400000000003"/>
  </r>
  <r>
    <x v="7082"/>
    <s v="CA-2016-106950"/>
    <d v="2016-09-02T00:00:00"/>
    <n v="2016"/>
    <s v="September"/>
    <n v="2"/>
    <x v="1"/>
    <x v="555"/>
    <x v="555"/>
    <x v="0"/>
    <s v="United States"/>
    <s v="Charlotte"/>
    <s v="North Carolina"/>
    <n v="28205"/>
    <x v="0"/>
    <x v="1426"/>
    <x v="1"/>
    <x v="8"/>
    <x v="1414"/>
    <n v="17.220000000000006"/>
    <n v="5"/>
    <n v="0.7"/>
    <n v="-12.628"/>
  </r>
  <r>
    <x v="7083"/>
    <s v="CA-2017-118724"/>
    <d v="2017-07-21T00:00:00"/>
    <n v="2017"/>
    <s v="Juli"/>
    <n v="21"/>
    <x v="0"/>
    <x v="255"/>
    <x v="255"/>
    <x v="1"/>
    <s v="United States"/>
    <s v="Concord"/>
    <s v="California"/>
    <n v="94521"/>
    <x v="1"/>
    <x v="1273"/>
    <x v="1"/>
    <x v="6"/>
    <x v="1258"/>
    <n v="3.52"/>
    <n v="2"/>
    <n v="0"/>
    <n v="1.6896"/>
  </r>
  <r>
    <x v="7084"/>
    <s v="CA-2017-118724"/>
    <d v="2017-07-21T00:00:00"/>
    <n v="2017"/>
    <s v="Juli"/>
    <n v="21"/>
    <x v="0"/>
    <x v="255"/>
    <x v="255"/>
    <x v="1"/>
    <s v="United States"/>
    <s v="Concord"/>
    <s v="California"/>
    <n v="94521"/>
    <x v="1"/>
    <x v="944"/>
    <x v="2"/>
    <x v="7"/>
    <x v="937"/>
    <n v="1626.1920000000002"/>
    <n v="9"/>
    <n v="0.2"/>
    <n v="121.96440000000001"/>
  </r>
  <r>
    <x v="7085"/>
    <s v="CA-2017-112004"/>
    <d v="2017-09-25T00:00:00"/>
    <n v="2017"/>
    <s v="September"/>
    <n v="25"/>
    <x v="2"/>
    <x v="340"/>
    <x v="340"/>
    <x v="1"/>
    <s v="United States"/>
    <s v="Chester"/>
    <s v="Pennsylvania"/>
    <n v="19013"/>
    <x v="3"/>
    <x v="1547"/>
    <x v="1"/>
    <x v="8"/>
    <x v="1535"/>
    <n v="8.5950000000000024"/>
    <n v="5"/>
    <n v="0.7"/>
    <n v="-6.3030000000000008"/>
  </r>
  <r>
    <x v="7086"/>
    <s v="CA-2017-112004"/>
    <d v="2017-09-25T00:00:00"/>
    <n v="2017"/>
    <s v="September"/>
    <n v="25"/>
    <x v="2"/>
    <x v="340"/>
    <x v="340"/>
    <x v="1"/>
    <s v="United States"/>
    <s v="Chester"/>
    <s v="Pennsylvania"/>
    <n v="19013"/>
    <x v="3"/>
    <x v="1420"/>
    <x v="1"/>
    <x v="14"/>
    <x v="1408"/>
    <n v="190.89600000000002"/>
    <n v="2"/>
    <n v="0.2"/>
    <n v="-42.951599999999999"/>
  </r>
  <r>
    <x v="7087"/>
    <s v="US-2017-143175"/>
    <d v="2017-08-03T00:00:00"/>
    <n v="2017"/>
    <s v="Agustus"/>
    <n v="3"/>
    <x v="0"/>
    <x v="654"/>
    <x v="654"/>
    <x v="0"/>
    <s v="United States"/>
    <s v="Los Angeles"/>
    <s v="California"/>
    <n v="90004"/>
    <x v="1"/>
    <x v="1291"/>
    <x v="1"/>
    <x v="4"/>
    <x v="1277"/>
    <n v="99.87"/>
    <n v="3"/>
    <n v="0"/>
    <n v="23.968799999999998"/>
  </r>
  <r>
    <x v="7088"/>
    <s v="CA-2015-105844"/>
    <d v="2015-10-25T00:00:00"/>
    <n v="2015"/>
    <s v="Oktober"/>
    <n v="25"/>
    <x v="0"/>
    <x v="226"/>
    <x v="226"/>
    <x v="0"/>
    <s v="United States"/>
    <s v="Sparks"/>
    <s v="Nevada"/>
    <n v="89431"/>
    <x v="1"/>
    <x v="1041"/>
    <x v="1"/>
    <x v="6"/>
    <x v="1030"/>
    <n v="79.36"/>
    <n v="4"/>
    <n v="0"/>
    <n v="23.807999999999993"/>
  </r>
  <r>
    <x v="7089"/>
    <s v="CA-2017-118864"/>
    <d v="2017-06-15T00:00:00"/>
    <n v="2017"/>
    <s v="Juni"/>
    <n v="15"/>
    <x v="0"/>
    <x v="120"/>
    <x v="120"/>
    <x v="1"/>
    <s v="United States"/>
    <s v="Los Angeles"/>
    <s v="California"/>
    <n v="90032"/>
    <x v="1"/>
    <x v="1187"/>
    <x v="2"/>
    <x v="7"/>
    <x v="1173"/>
    <n v="119.96"/>
    <n v="1"/>
    <n v="0.2"/>
    <n v="7.4974999999999987"/>
  </r>
  <r>
    <x v="7090"/>
    <s v="CA-2015-119480"/>
    <d v="2015-01-09T00:00:00"/>
    <n v="2015"/>
    <s v="Januari"/>
    <n v="9"/>
    <x v="1"/>
    <x v="530"/>
    <x v="530"/>
    <x v="0"/>
    <s v="United States"/>
    <s v="Henderson"/>
    <s v="Kentucky"/>
    <n v="42420"/>
    <x v="0"/>
    <x v="258"/>
    <x v="1"/>
    <x v="10"/>
    <x v="33"/>
    <n v="106.32"/>
    <n v="3"/>
    <n v="0"/>
    <n v="49.970399999999991"/>
  </r>
  <r>
    <x v="7091"/>
    <s v="CA-2015-119480"/>
    <d v="2015-01-09T00:00:00"/>
    <n v="2015"/>
    <s v="Januari"/>
    <n v="9"/>
    <x v="1"/>
    <x v="530"/>
    <x v="530"/>
    <x v="0"/>
    <s v="United States"/>
    <s v="Henderson"/>
    <s v="Kentucky"/>
    <n v="42420"/>
    <x v="0"/>
    <x v="1309"/>
    <x v="1"/>
    <x v="9"/>
    <x v="1294"/>
    <n v="163.44"/>
    <n v="3"/>
    <n v="0"/>
    <n v="45.763200000000012"/>
  </r>
  <r>
    <x v="7092"/>
    <s v="CA-2015-119480"/>
    <d v="2015-01-09T00:00:00"/>
    <n v="2015"/>
    <s v="Januari"/>
    <n v="9"/>
    <x v="1"/>
    <x v="530"/>
    <x v="530"/>
    <x v="0"/>
    <s v="United States"/>
    <s v="Henderson"/>
    <s v="Kentucky"/>
    <n v="42420"/>
    <x v="0"/>
    <x v="1394"/>
    <x v="1"/>
    <x v="6"/>
    <x v="1380"/>
    <n v="42.76"/>
    <n v="2"/>
    <n v="0"/>
    <n v="11.117599999999999"/>
  </r>
  <r>
    <x v="7093"/>
    <s v="CA-2015-119480"/>
    <d v="2015-01-09T00:00:00"/>
    <n v="2015"/>
    <s v="Januari"/>
    <n v="9"/>
    <x v="1"/>
    <x v="530"/>
    <x v="530"/>
    <x v="0"/>
    <s v="United States"/>
    <s v="Henderson"/>
    <s v="Kentucky"/>
    <n v="42420"/>
    <x v="0"/>
    <x v="1540"/>
    <x v="1"/>
    <x v="10"/>
    <x v="1528"/>
    <n v="51.550000000000004"/>
    <n v="5"/>
    <n v="0"/>
    <n v="24.2285"/>
  </r>
  <r>
    <x v="7094"/>
    <s v="US-2015-153374"/>
    <d v="2015-02-09T00:00:00"/>
    <n v="2015"/>
    <s v="Februari"/>
    <n v="9"/>
    <x v="0"/>
    <x v="535"/>
    <x v="535"/>
    <x v="0"/>
    <s v="United States"/>
    <s v="Decatur"/>
    <s v="Illinois"/>
    <n v="62521"/>
    <x v="2"/>
    <x v="295"/>
    <x v="2"/>
    <x v="11"/>
    <x v="295"/>
    <n v="479.952"/>
    <n v="6"/>
    <n v="0.2"/>
    <n v="89.990999999999985"/>
  </r>
  <r>
    <x v="7095"/>
    <s v="CA-2016-101980"/>
    <d v="2016-08-19T00:00:00"/>
    <n v="2016"/>
    <s v="Agustus"/>
    <n v="19"/>
    <x v="2"/>
    <x v="261"/>
    <x v="261"/>
    <x v="0"/>
    <s v="United States"/>
    <s v="New York City"/>
    <s v="New York"/>
    <n v="10009"/>
    <x v="3"/>
    <x v="997"/>
    <x v="1"/>
    <x v="8"/>
    <x v="989"/>
    <n v="146.68799999999999"/>
    <n v="6"/>
    <n v="0.2"/>
    <n v="55.007999999999996"/>
  </r>
  <r>
    <x v="7096"/>
    <s v="CA-2016-101980"/>
    <d v="2016-08-19T00:00:00"/>
    <n v="2016"/>
    <s v="Agustus"/>
    <n v="19"/>
    <x v="2"/>
    <x v="261"/>
    <x v="261"/>
    <x v="0"/>
    <s v="United States"/>
    <s v="New York City"/>
    <s v="New York"/>
    <n v="10009"/>
    <x v="3"/>
    <x v="1591"/>
    <x v="1"/>
    <x v="8"/>
    <x v="1583"/>
    <n v="276.78400000000005"/>
    <n v="2"/>
    <n v="0.2"/>
    <n v="89.954799999999992"/>
  </r>
  <r>
    <x v="7097"/>
    <s v="CA-2016-101980"/>
    <d v="2016-08-19T00:00:00"/>
    <n v="2016"/>
    <s v="Agustus"/>
    <n v="19"/>
    <x v="2"/>
    <x v="261"/>
    <x v="261"/>
    <x v="0"/>
    <s v="United States"/>
    <s v="New York City"/>
    <s v="New York"/>
    <n v="10009"/>
    <x v="3"/>
    <x v="858"/>
    <x v="1"/>
    <x v="8"/>
    <x v="852"/>
    <n v="25.32"/>
    <n v="5"/>
    <n v="0.2"/>
    <n v="9.1785000000000014"/>
  </r>
  <r>
    <x v="7098"/>
    <s v="CA-2017-144596"/>
    <d v="2017-11-06T00:00:00"/>
    <n v="2017"/>
    <s v="November"/>
    <n v="6"/>
    <x v="1"/>
    <x v="263"/>
    <x v="263"/>
    <x v="0"/>
    <s v="United States"/>
    <s v="New York City"/>
    <s v="New York"/>
    <n v="10011"/>
    <x v="3"/>
    <x v="1733"/>
    <x v="1"/>
    <x v="10"/>
    <x v="1721"/>
    <n v="318.95999999999998"/>
    <n v="9"/>
    <n v="0"/>
    <n v="149.91119999999998"/>
  </r>
  <r>
    <x v="7099"/>
    <s v="CA-2015-124933"/>
    <d v="2015-12-26T00:00:00"/>
    <n v="2015"/>
    <s v="Desember"/>
    <n v="26"/>
    <x v="0"/>
    <x v="650"/>
    <x v="650"/>
    <x v="0"/>
    <s v="United States"/>
    <s v="New York City"/>
    <s v="New York"/>
    <n v="10009"/>
    <x v="3"/>
    <x v="1733"/>
    <x v="1"/>
    <x v="10"/>
    <x v="1721"/>
    <n v="212.64"/>
    <n v="6"/>
    <n v="0"/>
    <n v="99.940799999999982"/>
  </r>
  <r>
    <x v="7100"/>
    <s v="CA-2014-159625"/>
    <d v="2014-11-23T00:00:00"/>
    <n v="2014"/>
    <s v="November"/>
    <n v="23"/>
    <x v="1"/>
    <x v="325"/>
    <x v="325"/>
    <x v="0"/>
    <s v="United States"/>
    <s v="Scottsdale"/>
    <s v="Arizona"/>
    <n v="85254"/>
    <x v="1"/>
    <x v="1170"/>
    <x v="1"/>
    <x v="12"/>
    <x v="153"/>
    <n v="23.472000000000001"/>
    <n v="3"/>
    <n v="0.2"/>
    <n v="8.8019999999999978"/>
  </r>
  <r>
    <x v="7101"/>
    <s v="CA-2016-144337"/>
    <d v="2016-08-01T00:00:00"/>
    <n v="2016"/>
    <s v="Agustus"/>
    <n v="1"/>
    <x v="0"/>
    <x v="737"/>
    <x v="737"/>
    <x v="1"/>
    <s v="United States"/>
    <s v="Amarillo"/>
    <s v="Texas"/>
    <n v="79109"/>
    <x v="2"/>
    <x v="33"/>
    <x v="1"/>
    <x v="10"/>
    <x v="33"/>
    <n v="19.648"/>
    <n v="2"/>
    <n v="0.2"/>
    <n v="6.6311999999999989"/>
  </r>
  <r>
    <x v="7102"/>
    <s v="CA-2014-117478"/>
    <d v="2014-09-21T00:00:00"/>
    <n v="2014"/>
    <s v="September"/>
    <n v="21"/>
    <x v="2"/>
    <x v="405"/>
    <x v="405"/>
    <x v="0"/>
    <s v="United States"/>
    <s v="Philadelphia"/>
    <s v="Pennsylvania"/>
    <n v="19140"/>
    <x v="3"/>
    <x v="347"/>
    <x v="1"/>
    <x v="8"/>
    <x v="347"/>
    <n v="6.5700000000000012"/>
    <n v="3"/>
    <n v="0.7"/>
    <n v="-5.036999999999999"/>
  </r>
  <r>
    <x v="7103"/>
    <s v="CA-2017-147410"/>
    <d v="2017-09-04T00:00:00"/>
    <n v="2017"/>
    <s v="September"/>
    <n v="4"/>
    <x v="1"/>
    <x v="412"/>
    <x v="412"/>
    <x v="0"/>
    <s v="United States"/>
    <s v="Santa Ana"/>
    <s v="California"/>
    <n v="92704"/>
    <x v="1"/>
    <x v="1672"/>
    <x v="1"/>
    <x v="4"/>
    <x v="1660"/>
    <n v="421.1"/>
    <n v="2"/>
    <n v="0"/>
    <n v="105.27499999999998"/>
  </r>
  <r>
    <x v="7104"/>
    <s v="CA-2017-128944"/>
    <d v="2017-06-19T00:00:00"/>
    <n v="2017"/>
    <s v="Juni"/>
    <n v="19"/>
    <x v="0"/>
    <x v="542"/>
    <x v="542"/>
    <x v="1"/>
    <s v="United States"/>
    <s v="Newark"/>
    <s v="Ohio"/>
    <n v="43055"/>
    <x v="3"/>
    <x v="323"/>
    <x v="0"/>
    <x v="1"/>
    <x v="323"/>
    <n v="760.11599999999987"/>
    <n v="6"/>
    <n v="0.3"/>
    <n v="-43.435200000000009"/>
  </r>
  <r>
    <x v="7105"/>
    <s v="CA-2017-128944"/>
    <d v="2017-06-19T00:00:00"/>
    <n v="2017"/>
    <s v="Juni"/>
    <n v="19"/>
    <x v="0"/>
    <x v="542"/>
    <x v="542"/>
    <x v="1"/>
    <s v="United States"/>
    <s v="Newark"/>
    <s v="Ohio"/>
    <n v="43055"/>
    <x v="3"/>
    <x v="1372"/>
    <x v="0"/>
    <x v="5"/>
    <x v="1357"/>
    <n v="38.784000000000006"/>
    <n v="3"/>
    <n v="0.2"/>
    <n v="7.2719999999999949"/>
  </r>
  <r>
    <x v="7106"/>
    <s v="CA-2017-128944"/>
    <d v="2017-06-19T00:00:00"/>
    <n v="2017"/>
    <s v="Juni"/>
    <n v="19"/>
    <x v="0"/>
    <x v="542"/>
    <x v="542"/>
    <x v="1"/>
    <s v="United States"/>
    <s v="Newark"/>
    <s v="Ohio"/>
    <n v="43055"/>
    <x v="3"/>
    <x v="1617"/>
    <x v="2"/>
    <x v="11"/>
    <x v="1608"/>
    <n v="122.32799999999999"/>
    <n v="9"/>
    <n v="0.2"/>
    <n v="1.5291000000000032"/>
  </r>
  <r>
    <x v="7107"/>
    <s v="CA-2016-109666"/>
    <d v="2016-04-19T00:00:00"/>
    <n v="2016"/>
    <s v="April"/>
    <n v="19"/>
    <x v="1"/>
    <x v="27"/>
    <x v="27"/>
    <x v="0"/>
    <s v="United States"/>
    <s v="New York City"/>
    <s v="New York"/>
    <n v="10035"/>
    <x v="3"/>
    <x v="714"/>
    <x v="2"/>
    <x v="7"/>
    <x v="713"/>
    <n v="25.98"/>
    <n v="2"/>
    <n v="0"/>
    <n v="0.77939999999999898"/>
  </r>
  <r>
    <x v="7108"/>
    <s v="CA-2016-109666"/>
    <d v="2016-04-19T00:00:00"/>
    <n v="2016"/>
    <s v="April"/>
    <n v="19"/>
    <x v="1"/>
    <x v="27"/>
    <x v="27"/>
    <x v="0"/>
    <s v="United States"/>
    <s v="New York City"/>
    <s v="New York"/>
    <n v="10035"/>
    <x v="3"/>
    <x v="1199"/>
    <x v="1"/>
    <x v="6"/>
    <x v="1184"/>
    <n v="3.28"/>
    <n v="2"/>
    <n v="0"/>
    <n v="1.4759999999999998"/>
  </r>
  <r>
    <x v="7109"/>
    <s v="CA-2016-109666"/>
    <d v="2016-04-19T00:00:00"/>
    <n v="2016"/>
    <s v="April"/>
    <n v="19"/>
    <x v="1"/>
    <x v="27"/>
    <x v="27"/>
    <x v="0"/>
    <s v="United States"/>
    <s v="New York City"/>
    <s v="New York"/>
    <n v="10035"/>
    <x v="3"/>
    <x v="156"/>
    <x v="1"/>
    <x v="4"/>
    <x v="157"/>
    <n v="459.88"/>
    <n v="4"/>
    <n v="0"/>
    <n v="13.796400000000006"/>
  </r>
  <r>
    <x v="7110"/>
    <s v="CA-2016-109666"/>
    <d v="2016-04-19T00:00:00"/>
    <n v="2016"/>
    <s v="April"/>
    <n v="19"/>
    <x v="1"/>
    <x v="27"/>
    <x v="27"/>
    <x v="0"/>
    <s v="United States"/>
    <s v="New York City"/>
    <s v="New York"/>
    <n v="10035"/>
    <x v="3"/>
    <x v="1562"/>
    <x v="1"/>
    <x v="14"/>
    <x v="1553"/>
    <n v="7.76"/>
    <n v="2"/>
    <n v="0"/>
    <n v="2.2503999999999991"/>
  </r>
  <r>
    <x v="7111"/>
    <s v="CA-2016-109666"/>
    <d v="2016-04-19T00:00:00"/>
    <n v="2016"/>
    <s v="April"/>
    <n v="19"/>
    <x v="1"/>
    <x v="27"/>
    <x v="27"/>
    <x v="0"/>
    <s v="United States"/>
    <s v="New York City"/>
    <s v="New York"/>
    <n v="10035"/>
    <x v="3"/>
    <x v="915"/>
    <x v="1"/>
    <x v="6"/>
    <x v="907"/>
    <n v="71.959999999999994"/>
    <n v="2"/>
    <n v="0"/>
    <n v="17.989999999999995"/>
  </r>
  <r>
    <x v="7112"/>
    <s v="CA-2016-109666"/>
    <d v="2016-04-19T00:00:00"/>
    <n v="2016"/>
    <s v="April"/>
    <n v="19"/>
    <x v="1"/>
    <x v="27"/>
    <x v="27"/>
    <x v="0"/>
    <s v="United States"/>
    <s v="New York City"/>
    <s v="New York"/>
    <n v="10035"/>
    <x v="3"/>
    <x v="133"/>
    <x v="1"/>
    <x v="14"/>
    <x v="134"/>
    <n v="54.900000000000006"/>
    <n v="5"/>
    <n v="0"/>
    <n v="15.372000000000003"/>
  </r>
  <r>
    <x v="7113"/>
    <s v="CA-2016-109666"/>
    <d v="2016-04-19T00:00:00"/>
    <n v="2016"/>
    <s v="April"/>
    <n v="19"/>
    <x v="1"/>
    <x v="27"/>
    <x v="27"/>
    <x v="0"/>
    <s v="United States"/>
    <s v="New York City"/>
    <s v="New York"/>
    <n v="10035"/>
    <x v="3"/>
    <x v="1458"/>
    <x v="1"/>
    <x v="8"/>
    <x v="1444"/>
    <n v="9.2799999999999994"/>
    <n v="2"/>
    <n v="0.2"/>
    <n v="3.2479999999999998"/>
  </r>
  <r>
    <x v="7114"/>
    <s v="US-2016-102239"/>
    <d v="2016-05-05T00:00:00"/>
    <n v="2016"/>
    <s v="Mei"/>
    <n v="5"/>
    <x v="2"/>
    <x v="352"/>
    <x v="352"/>
    <x v="1"/>
    <s v="United States"/>
    <s v="Henderson"/>
    <s v="Nevada"/>
    <n v="89015"/>
    <x v="1"/>
    <x v="1660"/>
    <x v="0"/>
    <x v="3"/>
    <x v="1648"/>
    <n v="1685.88"/>
    <n v="6"/>
    <n v="0"/>
    <n v="320.31720000000001"/>
  </r>
  <r>
    <x v="7115"/>
    <s v="US-2016-102239"/>
    <d v="2016-05-05T00:00:00"/>
    <n v="2016"/>
    <s v="Mei"/>
    <n v="5"/>
    <x v="2"/>
    <x v="352"/>
    <x v="352"/>
    <x v="1"/>
    <s v="United States"/>
    <s v="Henderson"/>
    <s v="Nevada"/>
    <n v="89015"/>
    <x v="1"/>
    <x v="175"/>
    <x v="1"/>
    <x v="8"/>
    <x v="176"/>
    <n v="5.7280000000000006"/>
    <n v="2"/>
    <n v="0.2"/>
    <n v="2.0047999999999995"/>
  </r>
  <r>
    <x v="7116"/>
    <s v="CA-2014-143168"/>
    <d v="2014-10-18T00:00:00"/>
    <n v="2014"/>
    <s v="Oktober"/>
    <n v="18"/>
    <x v="0"/>
    <x v="490"/>
    <x v="490"/>
    <x v="0"/>
    <s v="United States"/>
    <s v="Seattle"/>
    <s v="Washington"/>
    <n v="98103"/>
    <x v="1"/>
    <x v="1090"/>
    <x v="1"/>
    <x v="10"/>
    <x v="1080"/>
    <n v="61.96"/>
    <n v="2"/>
    <n v="0"/>
    <n v="27.881999999999998"/>
  </r>
  <r>
    <x v="7117"/>
    <s v="CA-2014-143168"/>
    <d v="2014-10-18T00:00:00"/>
    <n v="2014"/>
    <s v="Oktober"/>
    <n v="18"/>
    <x v="0"/>
    <x v="490"/>
    <x v="490"/>
    <x v="0"/>
    <s v="United States"/>
    <s v="Seattle"/>
    <s v="Washington"/>
    <n v="98103"/>
    <x v="1"/>
    <x v="1338"/>
    <x v="1"/>
    <x v="8"/>
    <x v="1323"/>
    <n v="1.3440000000000001"/>
    <n v="1"/>
    <n v="0.2"/>
    <n v="0.47039999999999987"/>
  </r>
  <r>
    <x v="7118"/>
    <s v="CA-2017-104906"/>
    <d v="2017-02-13T00:00:00"/>
    <n v="2017"/>
    <s v="Februari"/>
    <n v="13"/>
    <x v="1"/>
    <x v="687"/>
    <x v="687"/>
    <x v="1"/>
    <s v="United States"/>
    <s v="New York City"/>
    <s v="New York"/>
    <n v="10009"/>
    <x v="3"/>
    <x v="1331"/>
    <x v="1"/>
    <x v="10"/>
    <x v="1316"/>
    <n v="17.940000000000001"/>
    <n v="3"/>
    <n v="0"/>
    <n v="8.7906000000000013"/>
  </r>
  <r>
    <x v="7119"/>
    <s v="CA-2017-118122"/>
    <d v="2017-11-17T00:00:00"/>
    <n v="2017"/>
    <s v="November"/>
    <n v="17"/>
    <x v="1"/>
    <x v="55"/>
    <x v="55"/>
    <x v="1"/>
    <s v="United States"/>
    <s v="Seattle"/>
    <s v="Washington"/>
    <n v="98103"/>
    <x v="1"/>
    <x v="530"/>
    <x v="1"/>
    <x v="8"/>
    <x v="530"/>
    <n v="13.904"/>
    <n v="2"/>
    <n v="0.2"/>
    <n v="4.5187999999999997"/>
  </r>
  <r>
    <x v="7120"/>
    <s v="US-2014-147774"/>
    <d v="2014-01-20T00:00:00"/>
    <n v="2014"/>
    <s v="Januari"/>
    <n v="20"/>
    <x v="1"/>
    <x v="152"/>
    <x v="152"/>
    <x v="1"/>
    <s v="United States"/>
    <s v="Smyrna"/>
    <s v="Tennessee"/>
    <n v="37167"/>
    <x v="0"/>
    <x v="1188"/>
    <x v="1"/>
    <x v="8"/>
    <x v="1174"/>
    <n v="67.194000000000003"/>
    <n v="1"/>
    <n v="0.7"/>
    <n v="-51.515399999999985"/>
  </r>
  <r>
    <x v="7121"/>
    <s v="CA-2017-166926"/>
    <d v="2017-12-01T00:00:00"/>
    <n v="2017"/>
    <s v="Desember"/>
    <n v="1"/>
    <x v="1"/>
    <x v="2"/>
    <x v="2"/>
    <x v="0"/>
    <s v="United States"/>
    <s v="Seattle"/>
    <s v="Washington"/>
    <n v="98105"/>
    <x v="1"/>
    <x v="1774"/>
    <x v="1"/>
    <x v="10"/>
    <x v="1764"/>
    <n v="41.86"/>
    <n v="7"/>
    <n v="0"/>
    <n v="18.837"/>
  </r>
  <r>
    <x v="7122"/>
    <s v="CA-2017-166926"/>
    <d v="2017-12-01T00:00:00"/>
    <n v="2017"/>
    <s v="Desember"/>
    <n v="1"/>
    <x v="1"/>
    <x v="2"/>
    <x v="2"/>
    <x v="0"/>
    <s v="United States"/>
    <s v="Seattle"/>
    <s v="Washington"/>
    <n v="98105"/>
    <x v="1"/>
    <x v="1531"/>
    <x v="0"/>
    <x v="0"/>
    <x v="1518"/>
    <n v="141.96"/>
    <n v="2"/>
    <n v="0"/>
    <n v="41.168399999999991"/>
  </r>
  <r>
    <x v="7123"/>
    <s v="CA-2015-128013"/>
    <d v="2015-08-09T00:00:00"/>
    <n v="2015"/>
    <s v="Agustus"/>
    <n v="9"/>
    <x v="1"/>
    <x v="751"/>
    <x v="751"/>
    <x v="1"/>
    <s v="United States"/>
    <s v="New York City"/>
    <s v="New York"/>
    <n v="10035"/>
    <x v="3"/>
    <x v="1533"/>
    <x v="0"/>
    <x v="5"/>
    <x v="1521"/>
    <n v="10.02"/>
    <n v="3"/>
    <n v="0"/>
    <n v="4.4088000000000012"/>
  </r>
  <r>
    <x v="7124"/>
    <s v="CA-2015-128013"/>
    <d v="2015-08-09T00:00:00"/>
    <n v="2015"/>
    <s v="Agustus"/>
    <n v="9"/>
    <x v="1"/>
    <x v="751"/>
    <x v="751"/>
    <x v="1"/>
    <s v="United States"/>
    <s v="New York City"/>
    <s v="New York"/>
    <n v="10035"/>
    <x v="3"/>
    <x v="1415"/>
    <x v="1"/>
    <x v="10"/>
    <x v="1402"/>
    <n v="144.12"/>
    <n v="3"/>
    <n v="0"/>
    <n v="69.177599999999984"/>
  </r>
  <r>
    <x v="7125"/>
    <s v="CA-2016-123176"/>
    <d v="2016-09-27T00:00:00"/>
    <n v="2016"/>
    <s v="September"/>
    <n v="27"/>
    <x v="0"/>
    <x v="506"/>
    <x v="506"/>
    <x v="0"/>
    <s v="United States"/>
    <s v="Atlanta"/>
    <s v="Georgia"/>
    <n v="30318"/>
    <x v="0"/>
    <x v="1296"/>
    <x v="1"/>
    <x v="10"/>
    <x v="1281"/>
    <n v="17.940000000000001"/>
    <n v="3"/>
    <n v="0"/>
    <n v="8.7906000000000013"/>
  </r>
  <r>
    <x v="7126"/>
    <s v="CA-2016-123176"/>
    <d v="2016-09-27T00:00:00"/>
    <n v="2016"/>
    <s v="September"/>
    <n v="27"/>
    <x v="0"/>
    <x v="506"/>
    <x v="506"/>
    <x v="0"/>
    <s v="United States"/>
    <s v="Atlanta"/>
    <s v="Georgia"/>
    <n v="30318"/>
    <x v="0"/>
    <x v="182"/>
    <x v="1"/>
    <x v="6"/>
    <x v="183"/>
    <n v="13.89"/>
    <n v="3"/>
    <n v="0"/>
    <n v="4.5836999999999994"/>
  </r>
  <r>
    <x v="7127"/>
    <s v="US-2016-117541"/>
    <d v="2016-11-14T00:00:00"/>
    <n v="2016"/>
    <s v="November"/>
    <n v="14"/>
    <x v="1"/>
    <x v="594"/>
    <x v="594"/>
    <x v="0"/>
    <s v="United States"/>
    <s v="Newark"/>
    <s v="Delaware"/>
    <n v="19711"/>
    <x v="3"/>
    <x v="1128"/>
    <x v="1"/>
    <x v="10"/>
    <x v="1116"/>
    <n v="16.45"/>
    <n v="5"/>
    <n v="0"/>
    <n v="7.5669999999999993"/>
  </r>
  <r>
    <x v="7128"/>
    <s v="US-2016-117541"/>
    <d v="2016-11-14T00:00:00"/>
    <n v="2016"/>
    <s v="November"/>
    <n v="14"/>
    <x v="1"/>
    <x v="594"/>
    <x v="594"/>
    <x v="0"/>
    <s v="United States"/>
    <s v="Newark"/>
    <s v="Delaware"/>
    <n v="19711"/>
    <x v="3"/>
    <x v="1467"/>
    <x v="0"/>
    <x v="5"/>
    <x v="1454"/>
    <n v="19.920000000000002"/>
    <n v="4"/>
    <n v="0"/>
    <n v="6.573599999999999"/>
  </r>
  <r>
    <x v="7129"/>
    <s v="CA-2016-166282"/>
    <d v="2016-04-16T00:00:00"/>
    <n v="2016"/>
    <s v="April"/>
    <n v="16"/>
    <x v="1"/>
    <x v="7"/>
    <x v="7"/>
    <x v="0"/>
    <s v="United States"/>
    <s v="Nashville"/>
    <s v="Tennessee"/>
    <n v="37211"/>
    <x v="0"/>
    <x v="916"/>
    <x v="2"/>
    <x v="11"/>
    <x v="908"/>
    <n v="35.167999999999999"/>
    <n v="4"/>
    <n v="0.2"/>
    <n v="8.3524000000000012"/>
  </r>
  <r>
    <x v="7130"/>
    <s v="CA-2016-166282"/>
    <d v="2016-04-16T00:00:00"/>
    <n v="2016"/>
    <s v="April"/>
    <n v="16"/>
    <x v="1"/>
    <x v="7"/>
    <x v="7"/>
    <x v="0"/>
    <s v="United States"/>
    <s v="Nashville"/>
    <s v="Tennessee"/>
    <n v="37211"/>
    <x v="0"/>
    <x v="1665"/>
    <x v="1"/>
    <x v="10"/>
    <x v="1723"/>
    <n v="123.08799999999999"/>
    <n v="7"/>
    <n v="0.2"/>
    <n v="40.003599999999999"/>
  </r>
  <r>
    <x v="7131"/>
    <s v="CA-2017-141439"/>
    <d v="2017-11-26T00:00:00"/>
    <n v="2017"/>
    <s v="November"/>
    <n v="26"/>
    <x v="1"/>
    <x v="499"/>
    <x v="499"/>
    <x v="2"/>
    <s v="United States"/>
    <s v="Richmond"/>
    <s v="Indiana"/>
    <n v="47374"/>
    <x v="2"/>
    <x v="977"/>
    <x v="0"/>
    <x v="3"/>
    <x v="832"/>
    <n v="257.94"/>
    <n v="3"/>
    <n v="0"/>
    <n v="67.064400000000006"/>
  </r>
  <r>
    <x v="7132"/>
    <s v="CA-2017-141439"/>
    <d v="2017-11-26T00:00:00"/>
    <n v="2017"/>
    <s v="November"/>
    <n v="26"/>
    <x v="1"/>
    <x v="499"/>
    <x v="499"/>
    <x v="2"/>
    <s v="United States"/>
    <s v="Richmond"/>
    <s v="Indiana"/>
    <n v="47374"/>
    <x v="2"/>
    <x v="1147"/>
    <x v="2"/>
    <x v="7"/>
    <x v="1135"/>
    <n v="1879.96"/>
    <n v="4"/>
    <n v="0"/>
    <n v="545.18839999999977"/>
  </r>
  <r>
    <x v="7133"/>
    <s v="CA-2017-141439"/>
    <d v="2017-11-26T00:00:00"/>
    <n v="2017"/>
    <s v="November"/>
    <n v="26"/>
    <x v="1"/>
    <x v="499"/>
    <x v="499"/>
    <x v="2"/>
    <s v="United States"/>
    <s v="Richmond"/>
    <s v="Indiana"/>
    <n v="47374"/>
    <x v="2"/>
    <x v="1001"/>
    <x v="0"/>
    <x v="5"/>
    <x v="993"/>
    <n v="27.46"/>
    <n v="2"/>
    <n v="0"/>
    <n v="9.8856000000000002"/>
  </r>
  <r>
    <x v="7134"/>
    <s v="CA-2017-141439"/>
    <d v="2017-11-26T00:00:00"/>
    <n v="2017"/>
    <s v="November"/>
    <n v="26"/>
    <x v="1"/>
    <x v="499"/>
    <x v="499"/>
    <x v="2"/>
    <s v="United States"/>
    <s v="Richmond"/>
    <s v="Indiana"/>
    <n v="47374"/>
    <x v="2"/>
    <x v="817"/>
    <x v="2"/>
    <x v="7"/>
    <x v="813"/>
    <n v="89.98"/>
    <n v="2"/>
    <n v="0"/>
    <n v="43.190399999999997"/>
  </r>
  <r>
    <x v="7135"/>
    <s v="CA-2017-141439"/>
    <d v="2017-11-26T00:00:00"/>
    <n v="2017"/>
    <s v="November"/>
    <n v="26"/>
    <x v="1"/>
    <x v="499"/>
    <x v="499"/>
    <x v="2"/>
    <s v="United States"/>
    <s v="Richmond"/>
    <s v="Indiana"/>
    <n v="47374"/>
    <x v="2"/>
    <x v="157"/>
    <x v="0"/>
    <x v="1"/>
    <x v="158"/>
    <n v="828.59999999999991"/>
    <n v="3"/>
    <n v="0"/>
    <n v="240.29399999999995"/>
  </r>
  <r>
    <x v="7136"/>
    <s v="CA-2015-163965"/>
    <d v="2015-11-20T00:00:00"/>
    <n v="2015"/>
    <s v="November"/>
    <n v="20"/>
    <x v="1"/>
    <x v="286"/>
    <x v="286"/>
    <x v="0"/>
    <s v="United States"/>
    <s v="Miami"/>
    <s v="Florida"/>
    <n v="33180"/>
    <x v="0"/>
    <x v="544"/>
    <x v="1"/>
    <x v="8"/>
    <x v="544"/>
    <n v="7.2300000000000022"/>
    <n v="5"/>
    <n v="0.7"/>
    <n v="-5.7840000000000007"/>
  </r>
  <r>
    <x v="7137"/>
    <s v="CA-2015-163965"/>
    <d v="2015-11-20T00:00:00"/>
    <n v="2015"/>
    <s v="November"/>
    <n v="20"/>
    <x v="1"/>
    <x v="286"/>
    <x v="286"/>
    <x v="0"/>
    <s v="United States"/>
    <s v="Miami"/>
    <s v="Florida"/>
    <n v="33180"/>
    <x v="0"/>
    <x v="376"/>
    <x v="1"/>
    <x v="4"/>
    <x v="377"/>
    <n v="17.440000000000001"/>
    <n v="2"/>
    <n v="0.2"/>
    <n v="1.3079999999999989"/>
  </r>
  <r>
    <x v="7138"/>
    <s v="CA-2015-163965"/>
    <d v="2015-11-20T00:00:00"/>
    <n v="2015"/>
    <s v="November"/>
    <n v="20"/>
    <x v="1"/>
    <x v="286"/>
    <x v="286"/>
    <x v="0"/>
    <s v="United States"/>
    <s v="Miami"/>
    <s v="Florida"/>
    <n v="33180"/>
    <x v="0"/>
    <x v="270"/>
    <x v="1"/>
    <x v="8"/>
    <x v="270"/>
    <n v="62.88000000000001"/>
    <n v="4"/>
    <n v="0.7"/>
    <n v="-50.304000000000002"/>
  </r>
  <r>
    <x v="7139"/>
    <s v="CA-2015-163965"/>
    <d v="2015-11-20T00:00:00"/>
    <n v="2015"/>
    <s v="November"/>
    <n v="20"/>
    <x v="1"/>
    <x v="286"/>
    <x v="286"/>
    <x v="0"/>
    <s v="United States"/>
    <s v="Miami"/>
    <s v="Florida"/>
    <n v="33180"/>
    <x v="0"/>
    <x v="430"/>
    <x v="0"/>
    <x v="0"/>
    <x v="430"/>
    <n v="290.35200000000003"/>
    <n v="3"/>
    <n v="0.2"/>
    <n v="-36.294000000000011"/>
  </r>
  <r>
    <x v="7140"/>
    <s v="CA-2017-128783"/>
    <d v="2017-09-07T00:00:00"/>
    <n v="2017"/>
    <s v="September"/>
    <n v="7"/>
    <x v="3"/>
    <x v="228"/>
    <x v="228"/>
    <x v="0"/>
    <s v="United States"/>
    <s v="Saint Charles"/>
    <s v="Missouri"/>
    <n v="63301"/>
    <x v="2"/>
    <x v="721"/>
    <x v="2"/>
    <x v="11"/>
    <x v="720"/>
    <n v="113.52"/>
    <n v="4"/>
    <n v="0"/>
    <n v="46.543199999999999"/>
  </r>
  <r>
    <x v="7141"/>
    <s v="CA-2017-128783"/>
    <d v="2017-09-07T00:00:00"/>
    <n v="2017"/>
    <s v="September"/>
    <n v="7"/>
    <x v="3"/>
    <x v="228"/>
    <x v="228"/>
    <x v="0"/>
    <s v="United States"/>
    <s v="Saint Charles"/>
    <s v="Missouri"/>
    <n v="63301"/>
    <x v="2"/>
    <x v="1251"/>
    <x v="0"/>
    <x v="5"/>
    <x v="1235"/>
    <n v="135.29999999999998"/>
    <n v="5"/>
    <n v="0"/>
    <n v="37.883999999999993"/>
  </r>
  <r>
    <x v="7142"/>
    <s v="CA-2014-122217"/>
    <d v="2014-11-24T00:00:00"/>
    <n v="2014"/>
    <s v="November"/>
    <n v="24"/>
    <x v="1"/>
    <x v="6"/>
    <x v="6"/>
    <x v="2"/>
    <s v="United States"/>
    <s v="Virginia Beach"/>
    <s v="Virginia"/>
    <n v="23464"/>
    <x v="0"/>
    <x v="1380"/>
    <x v="0"/>
    <x v="5"/>
    <x v="1365"/>
    <n v="111.15"/>
    <n v="5"/>
    <n v="0"/>
    <n v="48.906000000000006"/>
  </r>
  <r>
    <x v="7143"/>
    <s v="US-2017-141558"/>
    <d v="2017-03-11T00:00:00"/>
    <n v="2017"/>
    <s v="Maret"/>
    <n v="11"/>
    <x v="1"/>
    <x v="762"/>
    <x v="762"/>
    <x v="2"/>
    <s v="United States"/>
    <s v="Philadelphia"/>
    <s v="Pennsylvania"/>
    <n v="19140"/>
    <x v="3"/>
    <x v="1367"/>
    <x v="2"/>
    <x v="7"/>
    <x v="1352"/>
    <n v="776.84999999999991"/>
    <n v="5"/>
    <n v="0.4"/>
    <n v="-181.26499999999999"/>
  </r>
  <r>
    <x v="7144"/>
    <s v="US-2017-141558"/>
    <d v="2017-03-11T00:00:00"/>
    <n v="2017"/>
    <s v="Maret"/>
    <n v="11"/>
    <x v="1"/>
    <x v="762"/>
    <x v="762"/>
    <x v="2"/>
    <s v="United States"/>
    <s v="Philadelphia"/>
    <s v="Pennsylvania"/>
    <n v="19140"/>
    <x v="3"/>
    <x v="102"/>
    <x v="1"/>
    <x v="8"/>
    <x v="102"/>
    <n v="12.294"/>
    <n v="1"/>
    <n v="0.7"/>
    <n v="-8.6057999999999986"/>
  </r>
  <r>
    <x v="7145"/>
    <s v="US-2017-141558"/>
    <d v="2017-03-11T00:00:00"/>
    <n v="2017"/>
    <s v="Maret"/>
    <n v="11"/>
    <x v="1"/>
    <x v="762"/>
    <x v="762"/>
    <x v="2"/>
    <s v="United States"/>
    <s v="Philadelphia"/>
    <s v="Pennsylvania"/>
    <n v="19140"/>
    <x v="3"/>
    <x v="838"/>
    <x v="0"/>
    <x v="3"/>
    <x v="832"/>
    <n v="154.76400000000001"/>
    <n v="3"/>
    <n v="0.4"/>
    <n v="-46.429200000000023"/>
  </r>
  <r>
    <x v="7146"/>
    <s v="US-2017-141558"/>
    <d v="2017-03-11T00:00:00"/>
    <n v="2017"/>
    <s v="Maret"/>
    <n v="11"/>
    <x v="1"/>
    <x v="762"/>
    <x v="762"/>
    <x v="2"/>
    <s v="United States"/>
    <s v="Philadelphia"/>
    <s v="Pennsylvania"/>
    <n v="19140"/>
    <x v="3"/>
    <x v="1789"/>
    <x v="1"/>
    <x v="4"/>
    <x v="1779"/>
    <n v="43.28"/>
    <n v="1"/>
    <n v="0.2"/>
    <n v="3.2460000000000022"/>
  </r>
  <r>
    <x v="7147"/>
    <s v="CA-2016-139941"/>
    <d v="2016-06-12T00:00:00"/>
    <n v="2016"/>
    <s v="Juni"/>
    <n v="12"/>
    <x v="1"/>
    <x v="558"/>
    <x v="558"/>
    <x v="0"/>
    <s v="United States"/>
    <s v="Long Beach"/>
    <s v="New York"/>
    <n v="11561"/>
    <x v="3"/>
    <x v="1174"/>
    <x v="1"/>
    <x v="10"/>
    <x v="1160"/>
    <n v="92.94"/>
    <n v="3"/>
    <n v="0"/>
    <n v="41.822999999999993"/>
  </r>
  <r>
    <x v="7148"/>
    <s v="CA-2016-139941"/>
    <d v="2016-06-12T00:00:00"/>
    <n v="2016"/>
    <s v="Juni"/>
    <n v="12"/>
    <x v="1"/>
    <x v="558"/>
    <x v="558"/>
    <x v="0"/>
    <s v="United States"/>
    <s v="Long Beach"/>
    <s v="New York"/>
    <n v="11561"/>
    <x v="3"/>
    <x v="1297"/>
    <x v="1"/>
    <x v="9"/>
    <x v="1282"/>
    <n v="52.56"/>
    <n v="3"/>
    <n v="0"/>
    <n v="18.396000000000001"/>
  </r>
  <r>
    <x v="7149"/>
    <s v="CA-2015-166583"/>
    <d v="2015-06-26T00:00:00"/>
    <n v="2015"/>
    <s v="Juni"/>
    <n v="26"/>
    <x v="1"/>
    <x v="104"/>
    <x v="104"/>
    <x v="0"/>
    <s v="United States"/>
    <s v="Houston"/>
    <s v="Texas"/>
    <n v="77070"/>
    <x v="2"/>
    <x v="1246"/>
    <x v="2"/>
    <x v="7"/>
    <x v="1230"/>
    <n v="971.88000000000011"/>
    <n v="3"/>
    <n v="0.2"/>
    <n v="109.33649999999994"/>
  </r>
  <r>
    <x v="7150"/>
    <s v="CA-2017-100412"/>
    <d v="2017-12-22T00:00:00"/>
    <n v="2017"/>
    <s v="Desember"/>
    <n v="22"/>
    <x v="1"/>
    <x v="676"/>
    <x v="676"/>
    <x v="2"/>
    <s v="United States"/>
    <s v="Tuscaloosa"/>
    <s v="Alabama"/>
    <n v="35401"/>
    <x v="0"/>
    <x v="474"/>
    <x v="0"/>
    <x v="1"/>
    <x v="475"/>
    <n v="141.96"/>
    <n v="2"/>
    <n v="0"/>
    <n v="35.490000000000009"/>
  </r>
  <r>
    <x v="7151"/>
    <s v="CA-2017-142909"/>
    <d v="2017-12-22T00:00:00"/>
    <n v="2017"/>
    <s v="Desember"/>
    <n v="22"/>
    <x v="0"/>
    <x v="743"/>
    <x v="743"/>
    <x v="0"/>
    <s v="United States"/>
    <s v="Mesa"/>
    <s v="Arizona"/>
    <n v="85204"/>
    <x v="1"/>
    <x v="962"/>
    <x v="0"/>
    <x v="3"/>
    <x v="955"/>
    <n v="182.55"/>
    <n v="2"/>
    <n v="0.5"/>
    <n v="-135.08699999999999"/>
  </r>
  <r>
    <x v="7152"/>
    <s v="CA-2014-137911"/>
    <d v="2014-10-09T00:00:00"/>
    <n v="2014"/>
    <s v="Oktober"/>
    <n v="9"/>
    <x v="1"/>
    <x v="162"/>
    <x v="162"/>
    <x v="1"/>
    <s v="United States"/>
    <s v="Jacksonville"/>
    <s v="North Carolina"/>
    <n v="28540"/>
    <x v="0"/>
    <x v="417"/>
    <x v="1"/>
    <x v="10"/>
    <x v="417"/>
    <n v="88.768000000000001"/>
    <n v="2"/>
    <n v="0.2"/>
    <n v="31.068799999999996"/>
  </r>
  <r>
    <x v="7153"/>
    <s v="CA-2015-106208"/>
    <d v="2015-12-10T00:00:00"/>
    <n v="2015"/>
    <s v="Desember"/>
    <n v="10"/>
    <x v="1"/>
    <x v="493"/>
    <x v="493"/>
    <x v="0"/>
    <s v="United States"/>
    <s v="Chicago"/>
    <s v="Illinois"/>
    <n v="60610"/>
    <x v="2"/>
    <x v="983"/>
    <x v="1"/>
    <x v="9"/>
    <x v="976"/>
    <n v="53.087999999999994"/>
    <n v="7"/>
    <n v="0.8"/>
    <n v="-108.8304"/>
  </r>
  <r>
    <x v="7154"/>
    <s v="US-2015-136749"/>
    <d v="2015-12-25T00:00:00"/>
    <n v="2015"/>
    <s v="Desember"/>
    <n v="25"/>
    <x v="0"/>
    <x v="23"/>
    <x v="23"/>
    <x v="0"/>
    <s v="United States"/>
    <s v="Columbus"/>
    <s v="Georgia"/>
    <n v="31907"/>
    <x v="0"/>
    <x v="1762"/>
    <x v="0"/>
    <x v="5"/>
    <x v="1751"/>
    <n v="275.88"/>
    <n v="6"/>
    <n v="0"/>
    <n v="46.899599999999964"/>
  </r>
  <r>
    <x v="7155"/>
    <s v="US-2015-136749"/>
    <d v="2015-12-25T00:00:00"/>
    <n v="2015"/>
    <s v="Desember"/>
    <n v="25"/>
    <x v="0"/>
    <x v="23"/>
    <x v="23"/>
    <x v="0"/>
    <s v="United States"/>
    <s v="Columbus"/>
    <s v="Georgia"/>
    <n v="31907"/>
    <x v="0"/>
    <x v="351"/>
    <x v="1"/>
    <x v="8"/>
    <x v="351"/>
    <n v="157.89999999999998"/>
    <n v="5"/>
    <n v="0"/>
    <n v="74.212999999999994"/>
  </r>
  <r>
    <x v="7156"/>
    <s v="CA-2017-126718"/>
    <d v="2017-04-29T00:00:00"/>
    <n v="2017"/>
    <s v="April"/>
    <n v="29"/>
    <x v="1"/>
    <x v="409"/>
    <x v="409"/>
    <x v="0"/>
    <s v="United States"/>
    <s v="Orange"/>
    <s v="New Jersey"/>
    <n v="7050"/>
    <x v="3"/>
    <x v="746"/>
    <x v="1"/>
    <x v="2"/>
    <x v="744"/>
    <n v="4.91"/>
    <n v="1"/>
    <n v="0"/>
    <n v="2.4058999999999999"/>
  </r>
  <r>
    <x v="7157"/>
    <s v="CA-2016-131380"/>
    <d v="2016-03-28T00:00:00"/>
    <n v="2016"/>
    <s v="Maret"/>
    <n v="28"/>
    <x v="0"/>
    <x v="417"/>
    <x v="417"/>
    <x v="0"/>
    <s v="United States"/>
    <s v="Los Angeles"/>
    <s v="California"/>
    <n v="90032"/>
    <x v="1"/>
    <x v="210"/>
    <x v="1"/>
    <x v="4"/>
    <x v="211"/>
    <n v="87.92"/>
    <n v="4"/>
    <n v="0"/>
    <n v="0.87919999999999732"/>
  </r>
  <r>
    <x v="7158"/>
    <s v="CA-2016-131380"/>
    <d v="2016-03-28T00:00:00"/>
    <n v="2016"/>
    <s v="Maret"/>
    <n v="28"/>
    <x v="0"/>
    <x v="417"/>
    <x v="417"/>
    <x v="0"/>
    <s v="United States"/>
    <s v="Los Angeles"/>
    <s v="California"/>
    <n v="90032"/>
    <x v="1"/>
    <x v="1813"/>
    <x v="1"/>
    <x v="10"/>
    <x v="1803"/>
    <n v="5.98"/>
    <n v="1"/>
    <n v="0"/>
    <n v="2.9302000000000001"/>
  </r>
  <r>
    <x v="7159"/>
    <s v="CA-2015-145835"/>
    <d v="2015-05-13T00:00:00"/>
    <n v="2015"/>
    <s v="Mei"/>
    <n v="13"/>
    <x v="0"/>
    <x v="408"/>
    <x v="408"/>
    <x v="2"/>
    <s v="United States"/>
    <s v="Chicago"/>
    <s v="Illinois"/>
    <n v="60623"/>
    <x v="2"/>
    <x v="872"/>
    <x v="2"/>
    <x v="7"/>
    <x v="866"/>
    <n v="222.38400000000001"/>
    <n v="2"/>
    <n v="0.2"/>
    <n v="16.678799999999995"/>
  </r>
  <r>
    <x v="7160"/>
    <s v="CA-2015-145835"/>
    <d v="2015-05-13T00:00:00"/>
    <n v="2015"/>
    <s v="Mei"/>
    <n v="13"/>
    <x v="0"/>
    <x v="408"/>
    <x v="408"/>
    <x v="2"/>
    <s v="United States"/>
    <s v="Chicago"/>
    <s v="Illinois"/>
    <n v="60623"/>
    <x v="2"/>
    <x v="659"/>
    <x v="1"/>
    <x v="13"/>
    <x v="659"/>
    <n v="16"/>
    <n v="4"/>
    <n v="0.2"/>
    <n v="5.6"/>
  </r>
  <r>
    <x v="7161"/>
    <s v="CA-2014-138709"/>
    <d v="2014-07-04T00:00:00"/>
    <n v="2014"/>
    <s v="Juli"/>
    <n v="4"/>
    <x v="1"/>
    <x v="474"/>
    <x v="474"/>
    <x v="0"/>
    <s v="United States"/>
    <s v="Richmond"/>
    <s v="Virginia"/>
    <n v="23223"/>
    <x v="0"/>
    <x v="339"/>
    <x v="1"/>
    <x v="10"/>
    <x v="339"/>
    <n v="21.84"/>
    <n v="3"/>
    <n v="0"/>
    <n v="10.92"/>
  </r>
  <r>
    <x v="7162"/>
    <s v="CA-2014-138709"/>
    <d v="2014-07-04T00:00:00"/>
    <n v="2014"/>
    <s v="Juli"/>
    <n v="4"/>
    <x v="1"/>
    <x v="474"/>
    <x v="474"/>
    <x v="0"/>
    <s v="United States"/>
    <s v="Richmond"/>
    <s v="Virginia"/>
    <n v="23223"/>
    <x v="0"/>
    <x v="744"/>
    <x v="1"/>
    <x v="8"/>
    <x v="742"/>
    <n v="15.600000000000001"/>
    <n v="5"/>
    <n v="0"/>
    <n v="7.6440000000000001"/>
  </r>
  <r>
    <x v="7163"/>
    <s v="CA-2014-122070"/>
    <d v="2014-04-22T00:00:00"/>
    <n v="2014"/>
    <s v="April"/>
    <n v="22"/>
    <x v="0"/>
    <x v="692"/>
    <x v="692"/>
    <x v="1"/>
    <s v="United States"/>
    <s v="Troy"/>
    <s v="New York"/>
    <n v="12180"/>
    <x v="3"/>
    <x v="1503"/>
    <x v="1"/>
    <x v="12"/>
    <x v="153"/>
    <n v="247.84"/>
    <n v="8"/>
    <n v="0"/>
    <n v="121.44159999999999"/>
  </r>
  <r>
    <x v="7164"/>
    <s v="CA-2014-122070"/>
    <d v="2014-04-22T00:00:00"/>
    <n v="2014"/>
    <s v="April"/>
    <n v="22"/>
    <x v="0"/>
    <x v="692"/>
    <x v="692"/>
    <x v="1"/>
    <s v="United States"/>
    <s v="Troy"/>
    <s v="New York"/>
    <n v="12180"/>
    <x v="3"/>
    <x v="925"/>
    <x v="1"/>
    <x v="8"/>
    <x v="917"/>
    <n v="9.9120000000000008"/>
    <n v="3"/>
    <n v="0.2"/>
    <n v="3.3452999999999995"/>
  </r>
  <r>
    <x v="7165"/>
    <s v="CA-2016-158610"/>
    <d v="2016-09-19T00:00:00"/>
    <n v="2016"/>
    <s v="September"/>
    <n v="19"/>
    <x v="2"/>
    <x v="242"/>
    <x v="242"/>
    <x v="0"/>
    <s v="United States"/>
    <s v="Providence"/>
    <s v="Rhode Island"/>
    <n v="2908"/>
    <x v="3"/>
    <x v="54"/>
    <x v="1"/>
    <x v="4"/>
    <x v="54"/>
    <n v="69.52"/>
    <n v="2"/>
    <n v="0"/>
    <n v="17.379999999999995"/>
  </r>
  <r>
    <x v="7166"/>
    <s v="CA-2014-117464"/>
    <d v="2014-07-22T00:00:00"/>
    <n v="2014"/>
    <s v="Juli"/>
    <n v="22"/>
    <x v="0"/>
    <x v="268"/>
    <x v="268"/>
    <x v="0"/>
    <s v="United States"/>
    <s v="San Francisco"/>
    <s v="California"/>
    <n v="94122"/>
    <x v="1"/>
    <x v="649"/>
    <x v="1"/>
    <x v="6"/>
    <x v="649"/>
    <n v="11.52"/>
    <n v="4"/>
    <n v="0"/>
    <n v="3.2256"/>
  </r>
  <r>
    <x v="7167"/>
    <s v="CA-2014-117464"/>
    <d v="2014-07-22T00:00:00"/>
    <n v="2014"/>
    <s v="Juli"/>
    <n v="22"/>
    <x v="0"/>
    <x v="268"/>
    <x v="268"/>
    <x v="0"/>
    <s v="United States"/>
    <s v="San Francisco"/>
    <s v="California"/>
    <n v="94122"/>
    <x v="1"/>
    <x v="1180"/>
    <x v="0"/>
    <x v="1"/>
    <x v="1166"/>
    <n v="717.72"/>
    <n v="3"/>
    <n v="0.2"/>
    <n v="71.77200000000002"/>
  </r>
  <r>
    <x v="7168"/>
    <s v="CA-2014-117464"/>
    <d v="2014-07-22T00:00:00"/>
    <n v="2014"/>
    <s v="Juli"/>
    <n v="22"/>
    <x v="0"/>
    <x v="268"/>
    <x v="268"/>
    <x v="0"/>
    <s v="United States"/>
    <s v="San Francisco"/>
    <s v="California"/>
    <n v="94122"/>
    <x v="1"/>
    <x v="392"/>
    <x v="1"/>
    <x v="4"/>
    <x v="393"/>
    <n v="236.5"/>
    <n v="10"/>
    <n v="0"/>
    <n v="68.584999999999994"/>
  </r>
  <r>
    <x v="7169"/>
    <s v="CA-2014-117464"/>
    <d v="2014-07-22T00:00:00"/>
    <n v="2014"/>
    <s v="Juli"/>
    <n v="22"/>
    <x v="0"/>
    <x v="268"/>
    <x v="268"/>
    <x v="0"/>
    <s v="United States"/>
    <s v="San Francisco"/>
    <s v="California"/>
    <n v="94122"/>
    <x v="1"/>
    <x v="1169"/>
    <x v="0"/>
    <x v="3"/>
    <x v="1156"/>
    <n v="170.35200000000003"/>
    <n v="3"/>
    <n v="0.2"/>
    <n v="19.164599999999979"/>
  </r>
  <r>
    <x v="7170"/>
    <s v="US-2017-168613"/>
    <d v="2017-10-08T00:00:00"/>
    <n v="2017"/>
    <s v="Oktober"/>
    <n v="8"/>
    <x v="1"/>
    <x v="306"/>
    <x v="306"/>
    <x v="0"/>
    <s v="United States"/>
    <s v="New York City"/>
    <s v="New York"/>
    <n v="10009"/>
    <x v="3"/>
    <x v="394"/>
    <x v="0"/>
    <x v="1"/>
    <x v="395"/>
    <n v="145.76400000000001"/>
    <n v="2"/>
    <n v="0.1"/>
    <n v="3.2392000000000074"/>
  </r>
  <r>
    <x v="7171"/>
    <s v="CA-2017-125381"/>
    <d v="2017-04-25T00:00:00"/>
    <n v="2017"/>
    <s v="April"/>
    <n v="25"/>
    <x v="0"/>
    <x v="611"/>
    <x v="611"/>
    <x v="0"/>
    <s v="United States"/>
    <s v="San Francisco"/>
    <s v="California"/>
    <n v="94109"/>
    <x v="1"/>
    <x v="357"/>
    <x v="2"/>
    <x v="11"/>
    <x v="357"/>
    <n v="107.97"/>
    <n v="3"/>
    <n v="0"/>
    <n v="22.6737"/>
  </r>
  <r>
    <x v="7172"/>
    <s v="US-2017-141677"/>
    <d v="2017-03-26T00:00:00"/>
    <n v="2017"/>
    <s v="Maret"/>
    <n v="26"/>
    <x v="1"/>
    <x v="96"/>
    <x v="96"/>
    <x v="1"/>
    <s v="United States"/>
    <s v="Houston"/>
    <s v="Texas"/>
    <n v="77070"/>
    <x v="2"/>
    <x v="357"/>
    <x v="2"/>
    <x v="11"/>
    <x v="357"/>
    <n v="143.96"/>
    <n v="5"/>
    <n v="0.2"/>
    <n v="1.7995000000000019"/>
  </r>
  <r>
    <x v="7173"/>
    <s v="US-2017-141677"/>
    <d v="2017-03-26T00:00:00"/>
    <n v="2017"/>
    <s v="Maret"/>
    <n v="26"/>
    <x v="1"/>
    <x v="96"/>
    <x v="96"/>
    <x v="1"/>
    <s v="United States"/>
    <s v="Houston"/>
    <s v="Texas"/>
    <n v="77070"/>
    <x v="2"/>
    <x v="349"/>
    <x v="2"/>
    <x v="16"/>
    <x v="349"/>
    <n v="2399.96"/>
    <n v="5"/>
    <n v="0.2"/>
    <n v="569.99050000000011"/>
  </r>
  <r>
    <x v="7174"/>
    <s v="US-2017-141677"/>
    <d v="2017-03-26T00:00:00"/>
    <n v="2017"/>
    <s v="Maret"/>
    <n v="26"/>
    <x v="1"/>
    <x v="96"/>
    <x v="96"/>
    <x v="1"/>
    <s v="United States"/>
    <s v="Houston"/>
    <s v="Texas"/>
    <n v="77070"/>
    <x v="2"/>
    <x v="1323"/>
    <x v="1"/>
    <x v="10"/>
    <x v="1309"/>
    <n v="74.352000000000004"/>
    <n v="3"/>
    <n v="0.2"/>
    <n v="23.234999999999992"/>
  </r>
  <r>
    <x v="7175"/>
    <s v="US-2017-141677"/>
    <d v="2017-03-26T00:00:00"/>
    <n v="2017"/>
    <s v="Maret"/>
    <n v="26"/>
    <x v="1"/>
    <x v="96"/>
    <x v="96"/>
    <x v="1"/>
    <s v="United States"/>
    <s v="Houston"/>
    <s v="Texas"/>
    <n v="77070"/>
    <x v="2"/>
    <x v="1309"/>
    <x v="1"/>
    <x v="9"/>
    <x v="1294"/>
    <n v="87.167999999999978"/>
    <n v="8"/>
    <n v="0.8"/>
    <n v="-226.63679999999999"/>
  </r>
  <r>
    <x v="7176"/>
    <s v="US-2017-141677"/>
    <d v="2017-03-26T00:00:00"/>
    <n v="2017"/>
    <s v="Maret"/>
    <n v="26"/>
    <x v="1"/>
    <x v="96"/>
    <x v="96"/>
    <x v="1"/>
    <s v="United States"/>
    <s v="Houston"/>
    <s v="Texas"/>
    <n v="77070"/>
    <x v="2"/>
    <x v="1031"/>
    <x v="1"/>
    <x v="4"/>
    <x v="1022"/>
    <n v="32.231999999999999"/>
    <n v="3"/>
    <n v="0.2"/>
    <n v="2.4173999999999989"/>
  </r>
  <r>
    <x v="7177"/>
    <s v="CA-2017-133067"/>
    <d v="2017-05-04T00:00:00"/>
    <n v="2017"/>
    <s v="Mei"/>
    <n v="4"/>
    <x v="1"/>
    <x v="501"/>
    <x v="501"/>
    <x v="1"/>
    <s v="United States"/>
    <s v="Philadelphia"/>
    <s v="Pennsylvania"/>
    <n v="19140"/>
    <x v="3"/>
    <x v="1812"/>
    <x v="1"/>
    <x v="8"/>
    <x v="1802"/>
    <n v="2.2020000000000004"/>
    <n v="2"/>
    <n v="0.7"/>
    <n v="-1.5413999999999999"/>
  </r>
  <r>
    <x v="7178"/>
    <s v="CA-2017-133067"/>
    <d v="2017-05-04T00:00:00"/>
    <n v="2017"/>
    <s v="Mei"/>
    <n v="4"/>
    <x v="1"/>
    <x v="501"/>
    <x v="501"/>
    <x v="1"/>
    <s v="United States"/>
    <s v="Philadelphia"/>
    <s v="Pennsylvania"/>
    <n v="19140"/>
    <x v="3"/>
    <x v="864"/>
    <x v="1"/>
    <x v="8"/>
    <x v="858"/>
    <n v="9.3960000000000008"/>
    <n v="3"/>
    <n v="0.7"/>
    <n v="-7.5167999999999964"/>
  </r>
  <r>
    <x v="7179"/>
    <s v="US-2016-144351"/>
    <d v="2016-11-14T00:00:00"/>
    <n v="2016"/>
    <s v="November"/>
    <n v="14"/>
    <x v="1"/>
    <x v="53"/>
    <x v="53"/>
    <x v="0"/>
    <s v="United States"/>
    <s v="Baltimore"/>
    <s v="Maryland"/>
    <n v="21215"/>
    <x v="3"/>
    <x v="1507"/>
    <x v="2"/>
    <x v="7"/>
    <x v="1494"/>
    <n v="89.97"/>
    <n v="3"/>
    <n v="0"/>
    <n v="25.191600000000005"/>
  </r>
  <r>
    <x v="7180"/>
    <s v="CA-2014-106054"/>
    <d v="2014-01-06T00:00:00"/>
    <n v="2014"/>
    <s v="Januari"/>
    <n v="6"/>
    <x v="2"/>
    <x v="705"/>
    <x v="705"/>
    <x v="1"/>
    <s v="United States"/>
    <s v="Athens"/>
    <s v="Georgia"/>
    <n v="30605"/>
    <x v="0"/>
    <x v="319"/>
    <x v="1"/>
    <x v="6"/>
    <x v="319"/>
    <n v="12.78"/>
    <n v="3"/>
    <n v="0"/>
    <n v="5.2397999999999998"/>
  </r>
  <r>
    <x v="7181"/>
    <s v="CA-2016-138667"/>
    <d v="2016-12-27T00:00:00"/>
    <n v="2016"/>
    <s v="Desember"/>
    <n v="27"/>
    <x v="0"/>
    <x v="596"/>
    <x v="596"/>
    <x v="0"/>
    <s v="United States"/>
    <s v="Lancaster"/>
    <s v="Ohio"/>
    <n v="43130"/>
    <x v="3"/>
    <x v="1072"/>
    <x v="2"/>
    <x v="11"/>
    <x v="1061"/>
    <n v="40"/>
    <n v="2"/>
    <n v="0.2"/>
    <n v="0.5"/>
  </r>
  <r>
    <x v="7182"/>
    <s v="CA-2017-150609"/>
    <d v="2017-04-30T00:00:00"/>
    <n v="2017"/>
    <s v="April"/>
    <n v="30"/>
    <x v="1"/>
    <x v="125"/>
    <x v="125"/>
    <x v="2"/>
    <s v="United States"/>
    <s v="Los Angeles"/>
    <s v="California"/>
    <n v="90032"/>
    <x v="1"/>
    <x v="699"/>
    <x v="1"/>
    <x v="8"/>
    <x v="699"/>
    <n v="23.24"/>
    <n v="5"/>
    <n v="0.2"/>
    <n v="7.5529999999999982"/>
  </r>
  <r>
    <x v="7183"/>
    <s v="CA-2017-128853"/>
    <d v="2017-04-21T00:00:00"/>
    <n v="2017"/>
    <s v="April"/>
    <n v="21"/>
    <x v="2"/>
    <x v="49"/>
    <x v="49"/>
    <x v="0"/>
    <s v="United States"/>
    <s v="Baltimore"/>
    <s v="Maryland"/>
    <n v="21215"/>
    <x v="3"/>
    <x v="38"/>
    <x v="0"/>
    <x v="1"/>
    <x v="38"/>
    <n v="908.82"/>
    <n v="9"/>
    <n v="0"/>
    <n v="227.20500000000004"/>
  </r>
  <r>
    <x v="7184"/>
    <s v="CA-2017-133102"/>
    <d v="2017-08-17T00:00:00"/>
    <n v="2017"/>
    <s v="Agustus"/>
    <n v="17"/>
    <x v="1"/>
    <x v="525"/>
    <x v="525"/>
    <x v="2"/>
    <s v="United States"/>
    <s v="Houston"/>
    <s v="Texas"/>
    <n v="77095"/>
    <x v="2"/>
    <x v="1567"/>
    <x v="1"/>
    <x v="14"/>
    <x v="1558"/>
    <n v="5.5520000000000005"/>
    <n v="2"/>
    <n v="0.2"/>
    <n v="-1.0410000000000006"/>
  </r>
  <r>
    <x v="7185"/>
    <s v="CA-2017-133102"/>
    <d v="2017-08-17T00:00:00"/>
    <n v="2017"/>
    <s v="Agustus"/>
    <n v="17"/>
    <x v="1"/>
    <x v="525"/>
    <x v="525"/>
    <x v="2"/>
    <s v="United States"/>
    <s v="Houston"/>
    <s v="Texas"/>
    <n v="77095"/>
    <x v="2"/>
    <x v="1412"/>
    <x v="1"/>
    <x v="6"/>
    <x v="1399"/>
    <n v="8.016"/>
    <n v="3"/>
    <n v="0.2"/>
    <n v="1.0019999999999993"/>
  </r>
  <r>
    <x v="7186"/>
    <s v="CA-2017-133102"/>
    <d v="2017-08-17T00:00:00"/>
    <n v="2017"/>
    <s v="Agustus"/>
    <n v="17"/>
    <x v="1"/>
    <x v="525"/>
    <x v="525"/>
    <x v="2"/>
    <s v="United States"/>
    <s v="Houston"/>
    <s v="Texas"/>
    <n v="77095"/>
    <x v="2"/>
    <x v="1391"/>
    <x v="0"/>
    <x v="1"/>
    <x v="1377"/>
    <n v="74.591999999999999"/>
    <n v="4"/>
    <n v="0.3"/>
    <n v="-2.1312000000000033"/>
  </r>
  <r>
    <x v="7187"/>
    <s v="CA-2017-133102"/>
    <d v="2017-08-17T00:00:00"/>
    <n v="2017"/>
    <s v="Agustus"/>
    <n v="17"/>
    <x v="1"/>
    <x v="525"/>
    <x v="525"/>
    <x v="2"/>
    <s v="United States"/>
    <s v="Houston"/>
    <s v="Texas"/>
    <n v="77095"/>
    <x v="2"/>
    <x v="1478"/>
    <x v="0"/>
    <x v="5"/>
    <x v="1465"/>
    <n v="16.784000000000002"/>
    <n v="2"/>
    <n v="0.6"/>
    <n v="-22.238800000000001"/>
  </r>
  <r>
    <x v="7188"/>
    <s v="CA-2017-133102"/>
    <d v="2017-08-17T00:00:00"/>
    <n v="2017"/>
    <s v="Agustus"/>
    <n v="17"/>
    <x v="1"/>
    <x v="525"/>
    <x v="525"/>
    <x v="2"/>
    <s v="United States"/>
    <s v="Houston"/>
    <s v="Texas"/>
    <n v="77095"/>
    <x v="2"/>
    <x v="535"/>
    <x v="1"/>
    <x v="9"/>
    <x v="535"/>
    <n v="38.86399999999999"/>
    <n v="4"/>
    <n v="0.8"/>
    <n v="-99.103200000000044"/>
  </r>
  <r>
    <x v="7189"/>
    <s v="CA-2016-164399"/>
    <d v="2016-11-12T00:00:00"/>
    <n v="2016"/>
    <s v="November"/>
    <n v="12"/>
    <x v="2"/>
    <x v="108"/>
    <x v="108"/>
    <x v="2"/>
    <s v="United States"/>
    <s v="San Diego"/>
    <s v="California"/>
    <n v="92024"/>
    <x v="1"/>
    <x v="1495"/>
    <x v="2"/>
    <x v="7"/>
    <x v="1483"/>
    <n v="203.976"/>
    <n v="3"/>
    <n v="0.2"/>
    <n v="25.496999999999986"/>
  </r>
  <r>
    <x v="7190"/>
    <s v="CA-2016-164399"/>
    <d v="2016-11-12T00:00:00"/>
    <n v="2016"/>
    <s v="November"/>
    <n v="12"/>
    <x v="2"/>
    <x v="108"/>
    <x v="108"/>
    <x v="2"/>
    <s v="United States"/>
    <s v="San Diego"/>
    <s v="California"/>
    <n v="92024"/>
    <x v="1"/>
    <x v="1660"/>
    <x v="0"/>
    <x v="3"/>
    <x v="1648"/>
    <n v="674.35200000000009"/>
    <n v="3"/>
    <n v="0.2"/>
    <n v="-8.4294000000000153"/>
  </r>
  <r>
    <x v="7191"/>
    <s v="CA-2016-116918"/>
    <d v="2016-10-01T00:00:00"/>
    <n v="2016"/>
    <s v="Oktober"/>
    <n v="1"/>
    <x v="0"/>
    <x v="523"/>
    <x v="523"/>
    <x v="0"/>
    <s v="United States"/>
    <s v="Hialeah"/>
    <s v="Florida"/>
    <n v="33012"/>
    <x v="0"/>
    <x v="307"/>
    <x v="1"/>
    <x v="8"/>
    <x v="307"/>
    <n v="5.3880000000000008"/>
    <n v="4"/>
    <n v="0.7"/>
    <n v="-4.49"/>
  </r>
  <r>
    <x v="7192"/>
    <s v="CA-2016-116918"/>
    <d v="2016-10-01T00:00:00"/>
    <n v="2016"/>
    <s v="Oktober"/>
    <n v="1"/>
    <x v="0"/>
    <x v="523"/>
    <x v="523"/>
    <x v="0"/>
    <s v="United States"/>
    <s v="Hialeah"/>
    <s v="Florida"/>
    <n v="33012"/>
    <x v="0"/>
    <x v="1159"/>
    <x v="1"/>
    <x v="6"/>
    <x v="772"/>
    <n v="30.975999999999999"/>
    <n v="8"/>
    <n v="0.2"/>
    <n v="5.0335999999999999"/>
  </r>
  <r>
    <x v="7193"/>
    <s v="CA-2016-110492"/>
    <d v="2016-02-12T00:00:00"/>
    <n v="2016"/>
    <s v="Februari"/>
    <n v="12"/>
    <x v="2"/>
    <x v="365"/>
    <x v="365"/>
    <x v="0"/>
    <s v="United States"/>
    <s v="Atlanta"/>
    <s v="Georgia"/>
    <n v="30318"/>
    <x v="0"/>
    <x v="906"/>
    <x v="1"/>
    <x v="4"/>
    <x v="898"/>
    <n v="1350.1200000000001"/>
    <n v="6"/>
    <n v="0"/>
    <n v="175.51560000000001"/>
  </r>
  <r>
    <x v="7194"/>
    <s v="CA-2016-110492"/>
    <d v="2016-02-12T00:00:00"/>
    <n v="2016"/>
    <s v="Februari"/>
    <n v="12"/>
    <x v="2"/>
    <x v="365"/>
    <x v="365"/>
    <x v="0"/>
    <s v="United States"/>
    <s v="Atlanta"/>
    <s v="Georgia"/>
    <n v="30318"/>
    <x v="0"/>
    <x v="122"/>
    <x v="1"/>
    <x v="8"/>
    <x v="122"/>
    <n v="15.92"/>
    <n v="4"/>
    <n v="0"/>
    <n v="7.4824000000000002"/>
  </r>
  <r>
    <x v="7195"/>
    <s v="CA-2016-147683"/>
    <d v="2016-11-13T00:00:00"/>
    <n v="2016"/>
    <s v="November"/>
    <n v="13"/>
    <x v="1"/>
    <x v="178"/>
    <x v="178"/>
    <x v="2"/>
    <s v="United States"/>
    <s v="Seattle"/>
    <s v="Washington"/>
    <n v="98103"/>
    <x v="1"/>
    <x v="28"/>
    <x v="0"/>
    <x v="5"/>
    <x v="1310"/>
    <n v="19.54"/>
    <n v="2"/>
    <n v="0"/>
    <n v="7.2297999999999991"/>
  </r>
  <r>
    <x v="7196"/>
    <s v="CA-2014-116785"/>
    <d v="2014-04-26T00:00:00"/>
    <n v="2014"/>
    <s v="April"/>
    <n v="26"/>
    <x v="1"/>
    <x v="762"/>
    <x v="762"/>
    <x v="2"/>
    <s v="United States"/>
    <s v="Los Angeles"/>
    <s v="California"/>
    <n v="90036"/>
    <x v="1"/>
    <x v="1046"/>
    <x v="1"/>
    <x v="6"/>
    <x v="1035"/>
    <n v="21.400000000000002"/>
    <n v="5"/>
    <n v="0"/>
    <n v="6.2059999999999977"/>
  </r>
  <r>
    <x v="7197"/>
    <s v="CA-2014-116785"/>
    <d v="2014-04-26T00:00:00"/>
    <n v="2014"/>
    <s v="April"/>
    <n v="26"/>
    <x v="1"/>
    <x v="762"/>
    <x v="762"/>
    <x v="2"/>
    <s v="United States"/>
    <s v="Los Angeles"/>
    <s v="California"/>
    <n v="90036"/>
    <x v="1"/>
    <x v="1729"/>
    <x v="1"/>
    <x v="2"/>
    <x v="1716"/>
    <n v="12.6"/>
    <n v="2"/>
    <n v="0"/>
    <n v="5.7959999999999994"/>
  </r>
  <r>
    <x v="7198"/>
    <s v="US-2015-156797"/>
    <d v="2015-08-11T00:00:00"/>
    <n v="2015"/>
    <s v="Agustus"/>
    <n v="11"/>
    <x v="1"/>
    <x v="178"/>
    <x v="178"/>
    <x v="2"/>
    <s v="United States"/>
    <s v="New York City"/>
    <s v="New York"/>
    <n v="10035"/>
    <x v="3"/>
    <x v="250"/>
    <x v="1"/>
    <x v="6"/>
    <x v="251"/>
    <n v="11.96"/>
    <n v="2"/>
    <n v="0"/>
    <n v="3.1096000000000004"/>
  </r>
  <r>
    <x v="7199"/>
    <s v="US-2015-156797"/>
    <d v="2015-08-11T00:00:00"/>
    <n v="2015"/>
    <s v="Agustus"/>
    <n v="11"/>
    <x v="1"/>
    <x v="178"/>
    <x v="178"/>
    <x v="2"/>
    <s v="United States"/>
    <s v="New York City"/>
    <s v="New York"/>
    <n v="10035"/>
    <x v="3"/>
    <x v="302"/>
    <x v="2"/>
    <x v="7"/>
    <x v="302"/>
    <n v="138"/>
    <n v="2"/>
    <n v="0"/>
    <n v="34.5"/>
  </r>
  <r>
    <x v="7200"/>
    <s v="CA-2016-104276"/>
    <d v="2016-11-27T00:00:00"/>
    <n v="2016"/>
    <s v="November"/>
    <n v="27"/>
    <x v="1"/>
    <x v="520"/>
    <x v="520"/>
    <x v="0"/>
    <s v="United States"/>
    <s v="Fort Lauderdale"/>
    <s v="Florida"/>
    <n v="33311"/>
    <x v="0"/>
    <x v="1285"/>
    <x v="2"/>
    <x v="7"/>
    <x v="1271"/>
    <n v="116.75999999999999"/>
    <n v="1"/>
    <n v="0.2"/>
    <n v="14.594999999999985"/>
  </r>
  <r>
    <x v="7201"/>
    <s v="CA-2016-104276"/>
    <d v="2016-11-27T00:00:00"/>
    <n v="2016"/>
    <s v="November"/>
    <n v="27"/>
    <x v="1"/>
    <x v="520"/>
    <x v="520"/>
    <x v="0"/>
    <s v="United States"/>
    <s v="Fort Lauderdale"/>
    <s v="Florida"/>
    <n v="33311"/>
    <x v="0"/>
    <x v="977"/>
    <x v="0"/>
    <x v="3"/>
    <x v="832"/>
    <n v="331.02300000000008"/>
    <n v="7"/>
    <n v="0.45"/>
    <n v="-114.35339999999997"/>
  </r>
  <r>
    <x v="7202"/>
    <s v="CA-2016-120369"/>
    <d v="2016-10-28T00:00:00"/>
    <n v="2016"/>
    <s v="Oktober"/>
    <n v="28"/>
    <x v="3"/>
    <x v="146"/>
    <x v="146"/>
    <x v="1"/>
    <s v="United States"/>
    <s v="Rochester"/>
    <s v="New York"/>
    <n v="14609"/>
    <x v="3"/>
    <x v="1814"/>
    <x v="0"/>
    <x v="5"/>
    <x v="1804"/>
    <n v="756.80000000000007"/>
    <n v="5"/>
    <n v="0"/>
    <n v="75.679999999999978"/>
  </r>
  <r>
    <x v="7203"/>
    <s v="CA-2014-118276"/>
    <d v="2014-12-29T00:00:00"/>
    <n v="2014"/>
    <s v="Desember"/>
    <n v="29"/>
    <x v="1"/>
    <x v="450"/>
    <x v="450"/>
    <x v="2"/>
    <s v="United States"/>
    <s v="Saint Charles"/>
    <s v="Illinois"/>
    <n v="60174"/>
    <x v="2"/>
    <x v="1677"/>
    <x v="0"/>
    <x v="5"/>
    <x v="1665"/>
    <n v="8.7360000000000007"/>
    <n v="3"/>
    <n v="0.6"/>
    <n v="-4.804800000000002"/>
  </r>
  <r>
    <x v="7204"/>
    <s v="CA-2015-136658"/>
    <d v="2015-09-10T00:00:00"/>
    <n v="2015"/>
    <s v="September"/>
    <n v="10"/>
    <x v="1"/>
    <x v="491"/>
    <x v="491"/>
    <x v="0"/>
    <s v="United States"/>
    <s v="New York City"/>
    <s v="New York"/>
    <n v="10024"/>
    <x v="3"/>
    <x v="1279"/>
    <x v="1"/>
    <x v="6"/>
    <x v="1264"/>
    <n v="6.08"/>
    <n v="2"/>
    <n v="0"/>
    <n v="2.0671999999999997"/>
  </r>
  <r>
    <x v="7205"/>
    <s v="CA-2017-137414"/>
    <d v="2017-10-02T00:00:00"/>
    <n v="2017"/>
    <s v="Oktober"/>
    <n v="2"/>
    <x v="1"/>
    <x v="441"/>
    <x v="441"/>
    <x v="0"/>
    <s v="United States"/>
    <s v="San Francisco"/>
    <s v="California"/>
    <n v="94109"/>
    <x v="1"/>
    <x v="698"/>
    <x v="0"/>
    <x v="5"/>
    <x v="698"/>
    <n v="17.46"/>
    <n v="2"/>
    <n v="0"/>
    <n v="5.936399999999999"/>
  </r>
  <r>
    <x v="7206"/>
    <s v="CA-2017-137414"/>
    <d v="2017-10-02T00:00:00"/>
    <n v="2017"/>
    <s v="Oktober"/>
    <n v="2"/>
    <x v="1"/>
    <x v="441"/>
    <x v="441"/>
    <x v="0"/>
    <s v="United States"/>
    <s v="San Francisco"/>
    <s v="California"/>
    <n v="94109"/>
    <x v="1"/>
    <x v="1794"/>
    <x v="2"/>
    <x v="15"/>
    <x v="1784"/>
    <n v="369.16"/>
    <n v="11"/>
    <n v="0.2"/>
    <n v="32.301500000000019"/>
  </r>
  <r>
    <x v="7207"/>
    <s v="CA-2016-143476"/>
    <d v="2016-09-11T00:00:00"/>
    <n v="2016"/>
    <s v="September"/>
    <n v="11"/>
    <x v="2"/>
    <x v="18"/>
    <x v="18"/>
    <x v="1"/>
    <s v="United States"/>
    <s v="Phoenix"/>
    <s v="Arizona"/>
    <n v="85023"/>
    <x v="1"/>
    <x v="853"/>
    <x v="1"/>
    <x v="6"/>
    <x v="846"/>
    <n v="2.9120000000000004"/>
    <n v="2"/>
    <n v="0.2"/>
    <n v="0.90999999999999981"/>
  </r>
  <r>
    <x v="7208"/>
    <s v="CA-2016-143476"/>
    <d v="2016-09-11T00:00:00"/>
    <n v="2016"/>
    <s v="September"/>
    <n v="11"/>
    <x v="2"/>
    <x v="18"/>
    <x v="18"/>
    <x v="1"/>
    <s v="United States"/>
    <s v="Phoenix"/>
    <s v="Arizona"/>
    <n v="85023"/>
    <x v="1"/>
    <x v="1810"/>
    <x v="1"/>
    <x v="10"/>
    <x v="1800"/>
    <n v="20.736000000000004"/>
    <n v="4"/>
    <n v="0.2"/>
    <n v="7.2576000000000001"/>
  </r>
  <r>
    <x v="7209"/>
    <s v="CA-2016-143476"/>
    <d v="2016-09-11T00:00:00"/>
    <n v="2016"/>
    <s v="September"/>
    <n v="11"/>
    <x v="2"/>
    <x v="18"/>
    <x v="18"/>
    <x v="1"/>
    <s v="United States"/>
    <s v="Phoenix"/>
    <s v="Arizona"/>
    <n v="85023"/>
    <x v="1"/>
    <x v="457"/>
    <x v="1"/>
    <x v="10"/>
    <x v="458"/>
    <n v="9.5680000000000014"/>
    <n v="2"/>
    <n v="0.2"/>
    <n v="2.9899999999999993"/>
  </r>
  <r>
    <x v="7210"/>
    <s v="US-2016-119046"/>
    <d v="2016-06-02T00:00:00"/>
    <n v="2016"/>
    <s v="Juni"/>
    <n v="2"/>
    <x v="1"/>
    <x v="553"/>
    <x v="553"/>
    <x v="1"/>
    <s v="United States"/>
    <s v="Seattle"/>
    <s v="Washington"/>
    <n v="98115"/>
    <x v="1"/>
    <x v="1603"/>
    <x v="1"/>
    <x v="10"/>
    <x v="1595"/>
    <n v="30.18"/>
    <n v="3"/>
    <n v="0"/>
    <n v="13.8828"/>
  </r>
  <r>
    <x v="7211"/>
    <s v="US-2016-119046"/>
    <d v="2016-06-02T00:00:00"/>
    <n v="2016"/>
    <s v="Juni"/>
    <n v="2"/>
    <x v="1"/>
    <x v="553"/>
    <x v="553"/>
    <x v="1"/>
    <s v="United States"/>
    <s v="Seattle"/>
    <s v="Washington"/>
    <n v="98115"/>
    <x v="1"/>
    <x v="61"/>
    <x v="1"/>
    <x v="8"/>
    <x v="61"/>
    <n v="51.648000000000003"/>
    <n v="12"/>
    <n v="0.2"/>
    <n v="18.7224"/>
  </r>
  <r>
    <x v="7212"/>
    <s v="US-2016-119046"/>
    <d v="2016-06-02T00:00:00"/>
    <n v="2016"/>
    <s v="Juni"/>
    <n v="2"/>
    <x v="1"/>
    <x v="553"/>
    <x v="553"/>
    <x v="1"/>
    <s v="United States"/>
    <s v="Seattle"/>
    <s v="Washington"/>
    <n v="98115"/>
    <x v="1"/>
    <x v="605"/>
    <x v="1"/>
    <x v="8"/>
    <x v="605"/>
    <n v="11.231999999999999"/>
    <n v="3"/>
    <n v="0.2"/>
    <n v="3.9312000000000005"/>
  </r>
  <r>
    <x v="7213"/>
    <s v="CA-2017-154949"/>
    <d v="2017-10-15T00:00:00"/>
    <n v="2017"/>
    <s v="Oktober"/>
    <n v="15"/>
    <x v="1"/>
    <x v="507"/>
    <x v="507"/>
    <x v="0"/>
    <s v="United States"/>
    <s v="Camarillo"/>
    <s v="California"/>
    <n v="93010"/>
    <x v="1"/>
    <x v="1123"/>
    <x v="1"/>
    <x v="2"/>
    <x v="1111"/>
    <n v="14.73"/>
    <n v="3"/>
    <n v="0"/>
    <n v="7.2176999999999998"/>
  </r>
  <r>
    <x v="7214"/>
    <s v="CA-2015-103072"/>
    <d v="2015-09-27T00:00:00"/>
    <n v="2015"/>
    <s v="September"/>
    <n v="27"/>
    <x v="0"/>
    <x v="304"/>
    <x v="304"/>
    <x v="1"/>
    <s v="United States"/>
    <s v="Detroit"/>
    <s v="Michigan"/>
    <n v="48205"/>
    <x v="2"/>
    <x v="1210"/>
    <x v="1"/>
    <x v="6"/>
    <x v="1195"/>
    <n v="16.399999999999999"/>
    <n v="5"/>
    <n v="0"/>
    <n v="4.7559999999999985"/>
  </r>
  <r>
    <x v="7215"/>
    <s v="CA-2015-103072"/>
    <d v="2015-09-27T00:00:00"/>
    <n v="2015"/>
    <s v="September"/>
    <n v="27"/>
    <x v="0"/>
    <x v="304"/>
    <x v="304"/>
    <x v="1"/>
    <s v="United States"/>
    <s v="Detroit"/>
    <s v="Michigan"/>
    <n v="48205"/>
    <x v="2"/>
    <x v="860"/>
    <x v="1"/>
    <x v="10"/>
    <x v="854"/>
    <n v="25.92"/>
    <n v="4"/>
    <n v="0"/>
    <n v="12.441600000000001"/>
  </r>
  <r>
    <x v="7216"/>
    <s v="CA-2015-150770"/>
    <d v="2015-05-03T00:00:00"/>
    <n v="2015"/>
    <s v="Mei"/>
    <n v="3"/>
    <x v="2"/>
    <x v="48"/>
    <x v="48"/>
    <x v="0"/>
    <s v="United States"/>
    <s v="San Francisco"/>
    <s v="California"/>
    <n v="94109"/>
    <x v="1"/>
    <x v="454"/>
    <x v="1"/>
    <x v="6"/>
    <x v="455"/>
    <n v="8.82"/>
    <n v="3"/>
    <n v="0"/>
    <n v="2.5577999999999994"/>
  </r>
  <r>
    <x v="7217"/>
    <s v="CA-2015-150770"/>
    <d v="2015-05-03T00:00:00"/>
    <n v="2015"/>
    <s v="Mei"/>
    <n v="3"/>
    <x v="2"/>
    <x v="48"/>
    <x v="48"/>
    <x v="0"/>
    <s v="United States"/>
    <s v="San Francisco"/>
    <s v="California"/>
    <n v="94109"/>
    <x v="1"/>
    <x v="920"/>
    <x v="1"/>
    <x v="8"/>
    <x v="1758"/>
    <n v="62.496000000000009"/>
    <n v="2"/>
    <n v="0.2"/>
    <n v="21.873599999999996"/>
  </r>
  <r>
    <x v="7218"/>
    <s v="CA-2015-150770"/>
    <d v="2015-05-03T00:00:00"/>
    <n v="2015"/>
    <s v="Mei"/>
    <n v="3"/>
    <x v="2"/>
    <x v="48"/>
    <x v="48"/>
    <x v="0"/>
    <s v="United States"/>
    <s v="San Francisco"/>
    <s v="California"/>
    <n v="94109"/>
    <x v="1"/>
    <x v="106"/>
    <x v="2"/>
    <x v="11"/>
    <x v="106"/>
    <n v="339.96"/>
    <n v="4"/>
    <n v="0"/>
    <n v="122.38559999999998"/>
  </r>
  <r>
    <x v="7219"/>
    <s v="CA-2015-150770"/>
    <d v="2015-05-03T00:00:00"/>
    <n v="2015"/>
    <s v="Mei"/>
    <n v="3"/>
    <x v="2"/>
    <x v="48"/>
    <x v="48"/>
    <x v="0"/>
    <s v="United States"/>
    <s v="San Francisco"/>
    <s v="California"/>
    <n v="94109"/>
    <x v="1"/>
    <x v="582"/>
    <x v="1"/>
    <x v="8"/>
    <x v="582"/>
    <n v="49.568000000000005"/>
    <n v="2"/>
    <n v="0.2"/>
    <n v="17.348799999999997"/>
  </r>
  <r>
    <x v="7220"/>
    <s v="CA-2017-154760"/>
    <d v="2017-01-09T00:00:00"/>
    <n v="2017"/>
    <s v="Januari"/>
    <n v="9"/>
    <x v="1"/>
    <x v="443"/>
    <x v="443"/>
    <x v="0"/>
    <s v="United States"/>
    <s v="Philadelphia"/>
    <s v="Pennsylvania"/>
    <n v="19140"/>
    <x v="3"/>
    <x v="569"/>
    <x v="1"/>
    <x v="8"/>
    <x v="569"/>
    <n v="274.49100000000004"/>
    <n v="3"/>
    <n v="0.7"/>
    <n v="-228.74250000000006"/>
  </r>
  <r>
    <x v="7221"/>
    <s v="US-2017-104437"/>
    <d v="2017-01-27T00:00:00"/>
    <n v="2017"/>
    <s v="Januari"/>
    <n v="27"/>
    <x v="1"/>
    <x v="592"/>
    <x v="592"/>
    <x v="0"/>
    <s v="United States"/>
    <s v="New York City"/>
    <s v="New York"/>
    <n v="10035"/>
    <x v="3"/>
    <x v="1676"/>
    <x v="2"/>
    <x v="7"/>
    <x v="1664"/>
    <n v="137.94"/>
    <n v="3"/>
    <n v="0"/>
    <n v="35.864399999999996"/>
  </r>
  <r>
    <x v="7222"/>
    <s v="CA-2017-113075"/>
    <d v="2017-09-02T00:00:00"/>
    <n v="2017"/>
    <s v="September"/>
    <n v="2"/>
    <x v="1"/>
    <x v="498"/>
    <x v="498"/>
    <x v="0"/>
    <s v="United States"/>
    <s v="Chicago"/>
    <s v="Illinois"/>
    <n v="60623"/>
    <x v="2"/>
    <x v="658"/>
    <x v="2"/>
    <x v="11"/>
    <x v="658"/>
    <n v="40.68"/>
    <n v="3"/>
    <n v="0.2"/>
    <n v="-7.1190000000000015"/>
  </r>
  <r>
    <x v="7223"/>
    <s v="CA-2016-109953"/>
    <d v="2016-07-14T00:00:00"/>
    <n v="2016"/>
    <s v="Juli"/>
    <n v="14"/>
    <x v="1"/>
    <x v="181"/>
    <x v="181"/>
    <x v="0"/>
    <s v="United States"/>
    <s v="San Francisco"/>
    <s v="California"/>
    <n v="94122"/>
    <x v="1"/>
    <x v="40"/>
    <x v="2"/>
    <x v="7"/>
    <x v="40"/>
    <n v="110.376"/>
    <n v="3"/>
    <n v="0.2"/>
    <n v="12.417299999999997"/>
  </r>
  <r>
    <x v="7224"/>
    <s v="CA-2016-109953"/>
    <d v="2016-07-14T00:00:00"/>
    <n v="2016"/>
    <s v="Juli"/>
    <n v="14"/>
    <x v="1"/>
    <x v="181"/>
    <x v="181"/>
    <x v="0"/>
    <s v="United States"/>
    <s v="San Francisco"/>
    <s v="California"/>
    <n v="94122"/>
    <x v="1"/>
    <x v="1656"/>
    <x v="1"/>
    <x v="9"/>
    <x v="1644"/>
    <n v="151.62"/>
    <n v="7"/>
    <n v="0"/>
    <n v="50.03459999999999"/>
  </r>
  <r>
    <x v="7225"/>
    <s v="CA-2016-109953"/>
    <d v="2016-07-14T00:00:00"/>
    <n v="2016"/>
    <s v="Juli"/>
    <n v="14"/>
    <x v="1"/>
    <x v="181"/>
    <x v="181"/>
    <x v="0"/>
    <s v="United States"/>
    <s v="San Francisco"/>
    <s v="California"/>
    <n v="94122"/>
    <x v="1"/>
    <x v="442"/>
    <x v="0"/>
    <x v="5"/>
    <x v="442"/>
    <n v="30.8"/>
    <n v="4"/>
    <n v="0"/>
    <n v="10.163999999999998"/>
  </r>
  <r>
    <x v="7226"/>
    <s v="CA-2017-127397"/>
    <d v="2017-02-24T00:00:00"/>
    <n v="2017"/>
    <s v="Februari"/>
    <n v="24"/>
    <x v="1"/>
    <x v="20"/>
    <x v="20"/>
    <x v="1"/>
    <s v="United States"/>
    <s v="Philadelphia"/>
    <s v="Pennsylvania"/>
    <n v="19134"/>
    <x v="3"/>
    <x v="1030"/>
    <x v="1"/>
    <x v="10"/>
    <x v="1021"/>
    <n v="123.92000000000002"/>
    <n v="5"/>
    <n v="0.2"/>
    <n v="38.724999999999994"/>
  </r>
  <r>
    <x v="7227"/>
    <s v="CA-2017-127397"/>
    <d v="2017-02-24T00:00:00"/>
    <n v="2017"/>
    <s v="Februari"/>
    <n v="24"/>
    <x v="1"/>
    <x v="20"/>
    <x v="20"/>
    <x v="1"/>
    <s v="United States"/>
    <s v="Philadelphia"/>
    <s v="Pennsylvania"/>
    <n v="19134"/>
    <x v="3"/>
    <x v="764"/>
    <x v="2"/>
    <x v="11"/>
    <x v="763"/>
    <n v="1319.8"/>
    <n v="5"/>
    <n v="0.2"/>
    <n v="214.4674999999998"/>
  </r>
  <r>
    <x v="7228"/>
    <s v="CA-2014-157546"/>
    <d v="2014-07-20T00:00:00"/>
    <n v="2014"/>
    <s v="Juli"/>
    <n v="20"/>
    <x v="2"/>
    <x v="742"/>
    <x v="742"/>
    <x v="0"/>
    <s v="United States"/>
    <s v="San Francisco"/>
    <s v="California"/>
    <n v="94122"/>
    <x v="1"/>
    <x v="440"/>
    <x v="1"/>
    <x v="8"/>
    <x v="440"/>
    <n v="89.712000000000018"/>
    <n v="6"/>
    <n v="0.2"/>
    <n v="30.277799999999992"/>
  </r>
  <r>
    <x v="7229"/>
    <s v="CA-2014-157546"/>
    <d v="2014-07-20T00:00:00"/>
    <n v="2014"/>
    <s v="Juli"/>
    <n v="20"/>
    <x v="2"/>
    <x v="742"/>
    <x v="742"/>
    <x v="0"/>
    <s v="United States"/>
    <s v="San Francisco"/>
    <s v="California"/>
    <n v="94122"/>
    <x v="1"/>
    <x v="229"/>
    <x v="1"/>
    <x v="10"/>
    <x v="230"/>
    <n v="22.830000000000002"/>
    <n v="3"/>
    <n v="0"/>
    <n v="10.7301"/>
  </r>
  <r>
    <x v="7230"/>
    <s v="CA-2017-153843"/>
    <d v="2017-03-13T00:00:00"/>
    <n v="2017"/>
    <s v="Maret"/>
    <n v="13"/>
    <x v="2"/>
    <x v="618"/>
    <x v="618"/>
    <x v="0"/>
    <s v="United States"/>
    <s v="Fairfield"/>
    <s v="Connecticut"/>
    <n v="6824"/>
    <x v="3"/>
    <x v="1087"/>
    <x v="1"/>
    <x v="8"/>
    <x v="1077"/>
    <n v="30.88"/>
    <n v="2"/>
    <n v="0"/>
    <n v="15.44"/>
  </r>
  <r>
    <x v="7231"/>
    <s v="CA-2017-153843"/>
    <d v="2017-03-13T00:00:00"/>
    <n v="2017"/>
    <s v="Maret"/>
    <n v="13"/>
    <x v="2"/>
    <x v="618"/>
    <x v="618"/>
    <x v="0"/>
    <s v="United States"/>
    <s v="Fairfield"/>
    <s v="Connecticut"/>
    <n v="6824"/>
    <x v="3"/>
    <x v="1778"/>
    <x v="1"/>
    <x v="9"/>
    <x v="1768"/>
    <n v="465.16"/>
    <n v="2"/>
    <n v="0"/>
    <n v="120.94159999999999"/>
  </r>
  <r>
    <x v="7232"/>
    <s v="CA-2017-153843"/>
    <d v="2017-03-13T00:00:00"/>
    <n v="2017"/>
    <s v="Maret"/>
    <n v="13"/>
    <x v="2"/>
    <x v="618"/>
    <x v="618"/>
    <x v="0"/>
    <s v="United States"/>
    <s v="Fairfield"/>
    <s v="Connecticut"/>
    <n v="6824"/>
    <x v="3"/>
    <x v="987"/>
    <x v="1"/>
    <x v="10"/>
    <x v="980"/>
    <n v="27.12"/>
    <n v="4"/>
    <n v="0"/>
    <n v="12.475199999999999"/>
  </r>
  <r>
    <x v="7233"/>
    <s v="CA-2016-137337"/>
    <d v="2016-03-08T00:00:00"/>
    <n v="2016"/>
    <s v="Maret"/>
    <n v="8"/>
    <x v="1"/>
    <x v="673"/>
    <x v="673"/>
    <x v="0"/>
    <s v="United States"/>
    <s v="New York City"/>
    <s v="New York"/>
    <n v="10011"/>
    <x v="3"/>
    <x v="378"/>
    <x v="0"/>
    <x v="5"/>
    <x v="379"/>
    <n v="113.6"/>
    <n v="8"/>
    <n v="0"/>
    <n v="44.304000000000002"/>
  </r>
  <r>
    <x v="7234"/>
    <s v="CA-2016-137337"/>
    <d v="2016-03-08T00:00:00"/>
    <n v="2016"/>
    <s v="Maret"/>
    <n v="8"/>
    <x v="1"/>
    <x v="673"/>
    <x v="673"/>
    <x v="0"/>
    <s v="United States"/>
    <s v="New York City"/>
    <s v="New York"/>
    <n v="10011"/>
    <x v="3"/>
    <x v="548"/>
    <x v="1"/>
    <x v="10"/>
    <x v="548"/>
    <n v="12.96"/>
    <n v="2"/>
    <n v="0"/>
    <n v="6.3504000000000005"/>
  </r>
  <r>
    <x v="7235"/>
    <s v="CA-2016-137337"/>
    <d v="2016-03-08T00:00:00"/>
    <n v="2016"/>
    <s v="Maret"/>
    <n v="8"/>
    <x v="1"/>
    <x v="673"/>
    <x v="673"/>
    <x v="0"/>
    <s v="United States"/>
    <s v="New York City"/>
    <s v="New York"/>
    <n v="10011"/>
    <x v="3"/>
    <x v="1311"/>
    <x v="1"/>
    <x v="8"/>
    <x v="1297"/>
    <n v="69.456000000000003"/>
    <n v="2"/>
    <n v="0.2"/>
    <n v="22.573199999999996"/>
  </r>
  <r>
    <x v="7236"/>
    <s v="CA-2014-138737"/>
    <d v="2014-12-07T00:00:00"/>
    <n v="2014"/>
    <s v="Desember"/>
    <n v="7"/>
    <x v="2"/>
    <x v="224"/>
    <x v="224"/>
    <x v="0"/>
    <s v="United States"/>
    <s v="Los Angeles"/>
    <s v="California"/>
    <n v="90049"/>
    <x v="1"/>
    <x v="649"/>
    <x v="1"/>
    <x v="6"/>
    <x v="649"/>
    <n v="8.64"/>
    <n v="3"/>
    <n v="0"/>
    <n v="2.4192"/>
  </r>
  <r>
    <x v="7237"/>
    <s v="CA-2016-164924"/>
    <d v="2016-07-10T00:00:00"/>
    <n v="2016"/>
    <s v="Juli"/>
    <n v="10"/>
    <x v="3"/>
    <x v="105"/>
    <x v="105"/>
    <x v="1"/>
    <s v="United States"/>
    <s v="Philadelphia"/>
    <s v="Pennsylvania"/>
    <n v="19143"/>
    <x v="3"/>
    <x v="1815"/>
    <x v="2"/>
    <x v="15"/>
    <x v="1805"/>
    <n v="341.99100000000004"/>
    <n v="3"/>
    <n v="0.7"/>
    <n v="-319.19159999999999"/>
  </r>
  <r>
    <x v="7238"/>
    <s v="CA-2016-101651"/>
    <d v="2016-12-24T00:00:00"/>
    <n v="2016"/>
    <s v="Desember"/>
    <n v="24"/>
    <x v="1"/>
    <x v="253"/>
    <x v="253"/>
    <x v="0"/>
    <s v="United States"/>
    <s v="San Jose"/>
    <s v="California"/>
    <n v="95123"/>
    <x v="1"/>
    <x v="1448"/>
    <x v="0"/>
    <x v="5"/>
    <x v="1435"/>
    <n v="43.96"/>
    <n v="7"/>
    <n v="0"/>
    <n v="18.463200000000004"/>
  </r>
  <r>
    <x v="7239"/>
    <s v="CA-2016-101651"/>
    <d v="2016-12-24T00:00:00"/>
    <n v="2016"/>
    <s v="Desember"/>
    <n v="24"/>
    <x v="1"/>
    <x v="253"/>
    <x v="253"/>
    <x v="0"/>
    <s v="United States"/>
    <s v="San Jose"/>
    <s v="California"/>
    <n v="95123"/>
    <x v="1"/>
    <x v="152"/>
    <x v="1"/>
    <x v="12"/>
    <x v="153"/>
    <n v="39.76"/>
    <n v="7"/>
    <n v="0"/>
    <n v="18.687199999999997"/>
  </r>
  <r>
    <x v="7240"/>
    <s v="CA-2017-136651"/>
    <d v="2017-04-23T00:00:00"/>
    <n v="2017"/>
    <s v="April"/>
    <n v="23"/>
    <x v="0"/>
    <x v="282"/>
    <x v="282"/>
    <x v="0"/>
    <s v="United States"/>
    <s v="Pasadena"/>
    <s v="California"/>
    <n v="91104"/>
    <x v="1"/>
    <x v="1462"/>
    <x v="0"/>
    <x v="5"/>
    <x v="1448"/>
    <n v="66.36"/>
    <n v="7"/>
    <n v="0"/>
    <n v="26.544000000000004"/>
  </r>
  <r>
    <x v="7241"/>
    <s v="CA-2017-136651"/>
    <d v="2017-04-23T00:00:00"/>
    <n v="2017"/>
    <s v="April"/>
    <n v="23"/>
    <x v="0"/>
    <x v="282"/>
    <x v="282"/>
    <x v="0"/>
    <s v="United States"/>
    <s v="Pasadena"/>
    <s v="California"/>
    <n v="91104"/>
    <x v="1"/>
    <x v="612"/>
    <x v="1"/>
    <x v="8"/>
    <x v="612"/>
    <n v="92.88000000000001"/>
    <n v="6"/>
    <n v="0.2"/>
    <n v="30.185999999999996"/>
  </r>
  <r>
    <x v="7242"/>
    <s v="CA-2017-136651"/>
    <d v="2017-04-23T00:00:00"/>
    <n v="2017"/>
    <s v="April"/>
    <n v="23"/>
    <x v="0"/>
    <x v="282"/>
    <x v="282"/>
    <x v="0"/>
    <s v="United States"/>
    <s v="Pasadena"/>
    <s v="California"/>
    <n v="91104"/>
    <x v="1"/>
    <x v="441"/>
    <x v="0"/>
    <x v="5"/>
    <x v="1719"/>
    <n v="24.14"/>
    <n v="2"/>
    <n v="0"/>
    <n v="7.9662000000000006"/>
  </r>
  <r>
    <x v="7243"/>
    <s v="CA-2017-118892"/>
    <d v="2017-08-17T00:00:00"/>
    <n v="2017"/>
    <s v="Agustus"/>
    <n v="17"/>
    <x v="0"/>
    <x v="599"/>
    <x v="599"/>
    <x v="0"/>
    <s v="United States"/>
    <s v="Philadelphia"/>
    <s v="Pennsylvania"/>
    <n v="19134"/>
    <x v="3"/>
    <x v="483"/>
    <x v="0"/>
    <x v="1"/>
    <x v="483"/>
    <n v="4416.174"/>
    <n v="9"/>
    <n v="0.3"/>
    <n v="-630.88200000000006"/>
  </r>
  <r>
    <x v="7244"/>
    <s v="US-2017-151127"/>
    <d v="2017-05-22T00:00:00"/>
    <n v="2017"/>
    <s v="Mei"/>
    <n v="22"/>
    <x v="2"/>
    <x v="210"/>
    <x v="210"/>
    <x v="0"/>
    <s v="United States"/>
    <s v="Los Angeles"/>
    <s v="California"/>
    <n v="90049"/>
    <x v="1"/>
    <x v="1658"/>
    <x v="1"/>
    <x v="6"/>
    <x v="1646"/>
    <n v="49.56"/>
    <n v="7"/>
    <n v="0"/>
    <n v="18.832800000000002"/>
  </r>
  <r>
    <x v="7245"/>
    <s v="CA-2017-145807"/>
    <d v="2017-02-09T00:00:00"/>
    <n v="2017"/>
    <s v="Februari"/>
    <n v="9"/>
    <x v="1"/>
    <x v="641"/>
    <x v="641"/>
    <x v="0"/>
    <s v="United States"/>
    <s v="Los Angeles"/>
    <s v="California"/>
    <n v="90032"/>
    <x v="1"/>
    <x v="1043"/>
    <x v="1"/>
    <x v="4"/>
    <x v="1032"/>
    <n v="354.90000000000003"/>
    <n v="5"/>
    <n v="0"/>
    <n v="17.744999999999962"/>
  </r>
  <r>
    <x v="7246"/>
    <s v="US-2014-127978"/>
    <d v="2014-03-03T00:00:00"/>
    <n v="2014"/>
    <s v="Maret"/>
    <n v="3"/>
    <x v="1"/>
    <x v="329"/>
    <x v="329"/>
    <x v="1"/>
    <s v="United States"/>
    <s v="Columbus"/>
    <s v="Ohio"/>
    <n v="43229"/>
    <x v="3"/>
    <x v="1729"/>
    <x v="1"/>
    <x v="2"/>
    <x v="1716"/>
    <n v="15.120000000000001"/>
    <n v="3"/>
    <n v="0.2"/>
    <n v="4.9139999999999988"/>
  </r>
  <r>
    <x v="7247"/>
    <s v="US-2014-127978"/>
    <d v="2014-03-03T00:00:00"/>
    <n v="2014"/>
    <s v="Maret"/>
    <n v="3"/>
    <x v="1"/>
    <x v="329"/>
    <x v="329"/>
    <x v="1"/>
    <s v="United States"/>
    <s v="Columbus"/>
    <s v="Ohio"/>
    <n v="43229"/>
    <x v="3"/>
    <x v="366"/>
    <x v="0"/>
    <x v="0"/>
    <x v="367"/>
    <n v="302.45"/>
    <n v="5"/>
    <n v="0.5"/>
    <n v="-199.61700000000002"/>
  </r>
  <r>
    <x v="7248"/>
    <s v="US-2014-127978"/>
    <d v="2014-03-03T00:00:00"/>
    <n v="2014"/>
    <s v="Maret"/>
    <n v="3"/>
    <x v="1"/>
    <x v="329"/>
    <x v="329"/>
    <x v="1"/>
    <s v="United States"/>
    <s v="Columbus"/>
    <s v="Ohio"/>
    <n v="43229"/>
    <x v="3"/>
    <x v="700"/>
    <x v="1"/>
    <x v="4"/>
    <x v="700"/>
    <n v="44.672000000000004"/>
    <n v="8"/>
    <n v="0.2"/>
    <n v="-10.051200000000003"/>
  </r>
  <r>
    <x v="7249"/>
    <s v="CA-2015-158491"/>
    <d v="2015-06-04T00:00:00"/>
    <n v="2015"/>
    <s v="Juni"/>
    <n v="4"/>
    <x v="0"/>
    <x v="669"/>
    <x v="669"/>
    <x v="0"/>
    <s v="United States"/>
    <s v="Los Angeles"/>
    <s v="California"/>
    <n v="90008"/>
    <x v="1"/>
    <x v="1580"/>
    <x v="2"/>
    <x v="11"/>
    <x v="1571"/>
    <n v="119.98"/>
    <n v="2"/>
    <n v="0"/>
    <n v="35.994"/>
  </r>
  <r>
    <x v="7250"/>
    <s v="CA-2015-158491"/>
    <d v="2015-06-04T00:00:00"/>
    <n v="2015"/>
    <s v="Juni"/>
    <n v="4"/>
    <x v="0"/>
    <x v="669"/>
    <x v="669"/>
    <x v="0"/>
    <s v="United States"/>
    <s v="Los Angeles"/>
    <s v="California"/>
    <n v="90008"/>
    <x v="1"/>
    <x v="1738"/>
    <x v="2"/>
    <x v="11"/>
    <x v="1727"/>
    <n v="989.97"/>
    <n v="3"/>
    <n v="0"/>
    <n v="395.98800000000006"/>
  </r>
  <r>
    <x v="7251"/>
    <s v="CA-2016-116764"/>
    <d v="2016-08-27T00:00:00"/>
    <n v="2016"/>
    <s v="Agustus"/>
    <n v="27"/>
    <x v="1"/>
    <x v="605"/>
    <x v="605"/>
    <x v="1"/>
    <s v="United States"/>
    <s v="Hollywood"/>
    <s v="Florida"/>
    <n v="33021"/>
    <x v="0"/>
    <x v="1816"/>
    <x v="1"/>
    <x v="2"/>
    <x v="1806"/>
    <n v="9.2159999999999993"/>
    <n v="4"/>
    <n v="0.2"/>
    <n v="3.3408000000000002"/>
  </r>
  <r>
    <x v="7252"/>
    <s v="CA-2016-152457"/>
    <d v="2016-09-12T00:00:00"/>
    <n v="2016"/>
    <s v="September"/>
    <n v="12"/>
    <x v="1"/>
    <x v="281"/>
    <x v="281"/>
    <x v="1"/>
    <s v="United States"/>
    <s v="Roseville"/>
    <s v="Michigan"/>
    <n v="48066"/>
    <x v="2"/>
    <x v="1274"/>
    <x v="1"/>
    <x v="10"/>
    <x v="1259"/>
    <n v="68.52"/>
    <n v="3"/>
    <n v="0"/>
    <n v="31.519199999999998"/>
  </r>
  <r>
    <x v="7253"/>
    <s v="CA-2016-152730"/>
    <d v="2016-05-30T00:00:00"/>
    <n v="2016"/>
    <s v="Mei"/>
    <n v="30"/>
    <x v="1"/>
    <x v="670"/>
    <x v="670"/>
    <x v="2"/>
    <s v="United States"/>
    <s v="Superior"/>
    <s v="Wisconsin"/>
    <n v="54880"/>
    <x v="2"/>
    <x v="166"/>
    <x v="1"/>
    <x v="9"/>
    <x v="167"/>
    <n v="364.74"/>
    <n v="3"/>
    <n v="0"/>
    <n v="109.42199999999997"/>
  </r>
  <r>
    <x v="7254"/>
    <s v="CA-2016-152730"/>
    <d v="2016-05-30T00:00:00"/>
    <n v="2016"/>
    <s v="Mei"/>
    <n v="30"/>
    <x v="1"/>
    <x v="670"/>
    <x v="670"/>
    <x v="2"/>
    <s v="United States"/>
    <s v="Superior"/>
    <s v="Wisconsin"/>
    <n v="54880"/>
    <x v="2"/>
    <x v="1183"/>
    <x v="0"/>
    <x v="5"/>
    <x v="1169"/>
    <n v="47.400000000000006"/>
    <n v="5"/>
    <n v="0"/>
    <n v="21.33"/>
  </r>
  <r>
    <x v="7255"/>
    <s v="CA-2016-152730"/>
    <d v="2016-05-30T00:00:00"/>
    <n v="2016"/>
    <s v="Mei"/>
    <n v="30"/>
    <x v="1"/>
    <x v="670"/>
    <x v="670"/>
    <x v="2"/>
    <s v="United States"/>
    <s v="Superior"/>
    <s v="Wisconsin"/>
    <n v="54880"/>
    <x v="2"/>
    <x v="253"/>
    <x v="1"/>
    <x v="4"/>
    <x v="254"/>
    <n v="49.76"/>
    <n v="4"/>
    <n v="0"/>
    <n v="13.9328"/>
  </r>
  <r>
    <x v="7256"/>
    <s v="CA-2016-152730"/>
    <d v="2016-05-30T00:00:00"/>
    <n v="2016"/>
    <s v="Mei"/>
    <n v="30"/>
    <x v="1"/>
    <x v="670"/>
    <x v="670"/>
    <x v="2"/>
    <s v="United States"/>
    <s v="Superior"/>
    <s v="Wisconsin"/>
    <n v="54880"/>
    <x v="2"/>
    <x v="324"/>
    <x v="1"/>
    <x v="6"/>
    <x v="324"/>
    <n v="5.56"/>
    <n v="2"/>
    <n v="0"/>
    <n v="1.4455999999999998"/>
  </r>
  <r>
    <x v="7257"/>
    <s v="CA-2016-152730"/>
    <d v="2016-05-30T00:00:00"/>
    <n v="2016"/>
    <s v="Mei"/>
    <n v="30"/>
    <x v="1"/>
    <x v="670"/>
    <x v="670"/>
    <x v="2"/>
    <s v="United States"/>
    <s v="Superior"/>
    <s v="Wisconsin"/>
    <n v="54880"/>
    <x v="2"/>
    <x v="921"/>
    <x v="1"/>
    <x v="10"/>
    <x v="913"/>
    <n v="629.09999999999991"/>
    <n v="6"/>
    <n v="0"/>
    <n v="301.96799999999996"/>
  </r>
  <r>
    <x v="7258"/>
    <s v="CA-2016-152730"/>
    <d v="2016-05-30T00:00:00"/>
    <n v="2016"/>
    <s v="Mei"/>
    <n v="30"/>
    <x v="1"/>
    <x v="670"/>
    <x v="670"/>
    <x v="2"/>
    <s v="United States"/>
    <s v="Superior"/>
    <s v="Wisconsin"/>
    <n v="54880"/>
    <x v="2"/>
    <x v="134"/>
    <x v="1"/>
    <x v="6"/>
    <x v="135"/>
    <n v="14.7"/>
    <n v="5"/>
    <n v="0"/>
    <n v="3.9690000000000003"/>
  </r>
  <r>
    <x v="7259"/>
    <s v="CA-2016-152730"/>
    <d v="2016-05-30T00:00:00"/>
    <n v="2016"/>
    <s v="Mei"/>
    <n v="30"/>
    <x v="1"/>
    <x v="670"/>
    <x v="670"/>
    <x v="2"/>
    <s v="United States"/>
    <s v="Superior"/>
    <s v="Wisconsin"/>
    <n v="54880"/>
    <x v="2"/>
    <x v="974"/>
    <x v="1"/>
    <x v="10"/>
    <x v="968"/>
    <n v="45.36"/>
    <n v="7"/>
    <n v="0"/>
    <n v="21.772800000000004"/>
  </r>
  <r>
    <x v="7260"/>
    <s v="CA-2016-152730"/>
    <d v="2016-05-30T00:00:00"/>
    <n v="2016"/>
    <s v="Mei"/>
    <n v="30"/>
    <x v="1"/>
    <x v="670"/>
    <x v="670"/>
    <x v="2"/>
    <s v="United States"/>
    <s v="Superior"/>
    <s v="Wisconsin"/>
    <n v="54880"/>
    <x v="2"/>
    <x v="1066"/>
    <x v="2"/>
    <x v="7"/>
    <x v="1055"/>
    <n v="125.99"/>
    <n v="1"/>
    <n v="0"/>
    <n v="35.277200000000008"/>
  </r>
  <r>
    <x v="7261"/>
    <s v="CA-2017-137001"/>
    <d v="2017-06-10T00:00:00"/>
    <n v="2017"/>
    <s v="Juni"/>
    <n v="10"/>
    <x v="0"/>
    <x v="433"/>
    <x v="433"/>
    <x v="1"/>
    <s v="United States"/>
    <s v="Thousand Oaks"/>
    <s v="California"/>
    <n v="91360"/>
    <x v="1"/>
    <x v="1706"/>
    <x v="1"/>
    <x v="6"/>
    <x v="1695"/>
    <n v="14.700000000000001"/>
    <n v="7"/>
    <n v="0"/>
    <n v="4.1160000000000005"/>
  </r>
  <r>
    <x v="7262"/>
    <s v="CA-2017-156363"/>
    <d v="2017-10-22T00:00:00"/>
    <n v="2017"/>
    <s v="Oktober"/>
    <n v="22"/>
    <x v="1"/>
    <x v="504"/>
    <x v="504"/>
    <x v="1"/>
    <s v="United States"/>
    <s v="Philadelphia"/>
    <s v="Pennsylvania"/>
    <n v="19134"/>
    <x v="3"/>
    <x v="47"/>
    <x v="2"/>
    <x v="7"/>
    <x v="47"/>
    <n v="32.700000000000003"/>
    <n v="5"/>
    <n v="0.4"/>
    <n v="-6.5399999999999991"/>
  </r>
  <r>
    <x v="7263"/>
    <s v="CA-2017-156363"/>
    <d v="2017-10-22T00:00:00"/>
    <n v="2017"/>
    <s v="Oktober"/>
    <n v="22"/>
    <x v="1"/>
    <x v="504"/>
    <x v="504"/>
    <x v="1"/>
    <s v="United States"/>
    <s v="Philadelphia"/>
    <s v="Pennsylvania"/>
    <n v="19134"/>
    <x v="3"/>
    <x v="1652"/>
    <x v="1"/>
    <x v="12"/>
    <x v="1641"/>
    <n v="31.680000000000003"/>
    <n v="4"/>
    <n v="0.2"/>
    <n v="11.087999999999997"/>
  </r>
  <r>
    <x v="7264"/>
    <s v="CA-2017-122056"/>
    <d v="2017-06-13T00:00:00"/>
    <n v="2017"/>
    <s v="Juni"/>
    <n v="13"/>
    <x v="1"/>
    <x v="38"/>
    <x v="38"/>
    <x v="0"/>
    <s v="United States"/>
    <s v="Springfield"/>
    <s v="Virginia"/>
    <n v="22153"/>
    <x v="0"/>
    <x v="1502"/>
    <x v="1"/>
    <x v="6"/>
    <x v="1490"/>
    <n v="181.86"/>
    <n v="7"/>
    <n v="0"/>
    <n v="50.9208"/>
  </r>
  <r>
    <x v="7265"/>
    <s v="US-2014-143721"/>
    <d v="2014-11-23T00:00:00"/>
    <n v="2014"/>
    <s v="November"/>
    <n v="23"/>
    <x v="0"/>
    <x v="460"/>
    <x v="460"/>
    <x v="1"/>
    <s v="United States"/>
    <s v="Houston"/>
    <s v="Texas"/>
    <n v="77095"/>
    <x v="2"/>
    <x v="913"/>
    <x v="0"/>
    <x v="1"/>
    <x v="905"/>
    <n v="155.37199999999999"/>
    <n v="2"/>
    <n v="0.3"/>
    <n v="-35.513599999999997"/>
  </r>
  <r>
    <x v="7266"/>
    <s v="CA-2017-122987"/>
    <d v="2017-08-16T00:00:00"/>
    <n v="2017"/>
    <s v="Agustus"/>
    <n v="16"/>
    <x v="3"/>
    <x v="695"/>
    <x v="695"/>
    <x v="0"/>
    <s v="United States"/>
    <s v="Columbia"/>
    <s v="Tennessee"/>
    <n v="38401"/>
    <x v="0"/>
    <x v="528"/>
    <x v="1"/>
    <x v="8"/>
    <x v="528"/>
    <n v="13.428000000000003"/>
    <n v="3"/>
    <n v="0.7"/>
    <n v="-11.190000000000001"/>
  </r>
  <r>
    <x v="7267"/>
    <s v="CA-2017-122987"/>
    <d v="2017-08-16T00:00:00"/>
    <n v="2017"/>
    <s v="Agustus"/>
    <n v="16"/>
    <x v="3"/>
    <x v="695"/>
    <x v="695"/>
    <x v="0"/>
    <s v="United States"/>
    <s v="Columbia"/>
    <s v="Tennessee"/>
    <n v="38401"/>
    <x v="0"/>
    <x v="1018"/>
    <x v="1"/>
    <x v="4"/>
    <x v="1009"/>
    <n v="67.13600000000001"/>
    <n v="4"/>
    <n v="0.2"/>
    <n v="-0.83920000000000172"/>
  </r>
  <r>
    <x v="7268"/>
    <s v="CA-2016-133368"/>
    <d v="2016-01-14T00:00:00"/>
    <n v="2016"/>
    <s v="Januari"/>
    <n v="14"/>
    <x v="1"/>
    <x v="165"/>
    <x v="165"/>
    <x v="0"/>
    <s v="United States"/>
    <s v="Concord"/>
    <s v="North Carolina"/>
    <n v="28027"/>
    <x v="0"/>
    <x v="1558"/>
    <x v="1"/>
    <x v="10"/>
    <x v="1547"/>
    <n v="89.567999999999998"/>
    <n v="2"/>
    <n v="0.2"/>
    <n v="32.468400000000003"/>
  </r>
  <r>
    <x v="7269"/>
    <s v="CA-2016-133368"/>
    <d v="2016-01-14T00:00:00"/>
    <n v="2016"/>
    <s v="Januari"/>
    <n v="14"/>
    <x v="1"/>
    <x v="165"/>
    <x v="165"/>
    <x v="0"/>
    <s v="United States"/>
    <s v="Concord"/>
    <s v="North Carolina"/>
    <n v="28027"/>
    <x v="0"/>
    <x v="1817"/>
    <x v="0"/>
    <x v="5"/>
    <x v="1807"/>
    <n v="315.77600000000007"/>
    <n v="8"/>
    <n v="0.2"/>
    <n v="31.577600000000018"/>
  </r>
  <r>
    <x v="7270"/>
    <s v="CA-2016-123337"/>
    <d v="2016-09-16T00:00:00"/>
    <n v="2016"/>
    <s v="September"/>
    <n v="16"/>
    <x v="1"/>
    <x v="470"/>
    <x v="470"/>
    <x v="1"/>
    <s v="United States"/>
    <s v="San Jose"/>
    <s v="California"/>
    <n v="95123"/>
    <x v="1"/>
    <x v="1162"/>
    <x v="0"/>
    <x v="0"/>
    <x v="1149"/>
    <n v="273.666"/>
    <n v="2"/>
    <n v="0.15"/>
    <n v="-12.878400000000013"/>
  </r>
  <r>
    <x v="7271"/>
    <s v="CA-2016-123337"/>
    <d v="2016-09-16T00:00:00"/>
    <n v="2016"/>
    <s v="September"/>
    <n v="16"/>
    <x v="1"/>
    <x v="470"/>
    <x v="470"/>
    <x v="1"/>
    <s v="United States"/>
    <s v="San Jose"/>
    <s v="California"/>
    <n v="95123"/>
    <x v="1"/>
    <x v="1298"/>
    <x v="1"/>
    <x v="9"/>
    <x v="1283"/>
    <n v="17.48"/>
    <n v="4"/>
    <n v="0"/>
    <n v="4.5448000000000004"/>
  </r>
  <r>
    <x v="7272"/>
    <s v="US-2016-150357"/>
    <d v="2016-10-10T00:00:00"/>
    <n v="2016"/>
    <s v="Oktober"/>
    <n v="10"/>
    <x v="1"/>
    <x v="424"/>
    <x v="424"/>
    <x v="1"/>
    <s v="United States"/>
    <s v="Greensboro"/>
    <s v="North Carolina"/>
    <n v="27405"/>
    <x v="0"/>
    <x v="505"/>
    <x v="1"/>
    <x v="14"/>
    <x v="505"/>
    <n v="20.608000000000004"/>
    <n v="2"/>
    <n v="0.2"/>
    <n v="-4.3792000000000009"/>
  </r>
  <r>
    <x v="7273"/>
    <s v="US-2016-150357"/>
    <d v="2016-10-10T00:00:00"/>
    <n v="2016"/>
    <s v="Oktober"/>
    <n v="10"/>
    <x v="1"/>
    <x v="424"/>
    <x v="424"/>
    <x v="1"/>
    <s v="United States"/>
    <s v="Greensboro"/>
    <s v="North Carolina"/>
    <n v="27405"/>
    <x v="0"/>
    <x v="248"/>
    <x v="1"/>
    <x v="8"/>
    <x v="249"/>
    <n v="4.0950000000000006"/>
    <n v="3"/>
    <n v="0.7"/>
    <n v="-2.7300000000000004"/>
  </r>
  <r>
    <x v="7274"/>
    <s v="CA-2015-144519"/>
    <d v="2015-11-13T00:00:00"/>
    <n v="2015"/>
    <s v="November"/>
    <n v="13"/>
    <x v="1"/>
    <x v="585"/>
    <x v="585"/>
    <x v="2"/>
    <s v="United States"/>
    <s v="Helena"/>
    <s v="Montana"/>
    <n v="59601"/>
    <x v="1"/>
    <x v="1495"/>
    <x v="2"/>
    <x v="7"/>
    <x v="1483"/>
    <n v="339.96000000000004"/>
    <n v="5"/>
    <n v="0.2"/>
    <n v="42.494999999999948"/>
  </r>
  <r>
    <x v="7275"/>
    <s v="CA-2015-144519"/>
    <d v="2015-11-13T00:00:00"/>
    <n v="2015"/>
    <s v="November"/>
    <n v="13"/>
    <x v="1"/>
    <x v="585"/>
    <x v="585"/>
    <x v="2"/>
    <s v="United States"/>
    <s v="Helena"/>
    <s v="Montana"/>
    <n v="59601"/>
    <x v="1"/>
    <x v="645"/>
    <x v="0"/>
    <x v="5"/>
    <x v="645"/>
    <n v="63.980000000000004"/>
    <n v="7"/>
    <n v="0"/>
    <n v="21.7532"/>
  </r>
  <r>
    <x v="7276"/>
    <s v="CA-2014-120670"/>
    <d v="2014-11-02T00:00:00"/>
    <n v="2014"/>
    <s v="November"/>
    <n v="2"/>
    <x v="1"/>
    <x v="451"/>
    <x v="451"/>
    <x v="2"/>
    <s v="United States"/>
    <s v="Fort Lauderdale"/>
    <s v="Florida"/>
    <n v="33311"/>
    <x v="0"/>
    <x v="1336"/>
    <x v="2"/>
    <x v="11"/>
    <x v="1321"/>
    <n v="799.92000000000007"/>
    <n v="10"/>
    <n v="0.2"/>
    <n v="239.976"/>
  </r>
  <r>
    <x v="7277"/>
    <s v="CA-2016-157217"/>
    <d v="2016-07-19T00:00:00"/>
    <n v="2016"/>
    <s v="Juli"/>
    <n v="19"/>
    <x v="2"/>
    <x v="426"/>
    <x v="426"/>
    <x v="2"/>
    <s v="United States"/>
    <s v="San Francisco"/>
    <s v="California"/>
    <n v="94110"/>
    <x v="1"/>
    <x v="1804"/>
    <x v="2"/>
    <x v="7"/>
    <x v="1794"/>
    <n v="35.984000000000002"/>
    <n v="2"/>
    <n v="0.2"/>
    <n v="4.4979999999999958"/>
  </r>
  <r>
    <x v="7278"/>
    <s v="CA-2016-157217"/>
    <d v="2016-07-19T00:00:00"/>
    <n v="2016"/>
    <s v="Juli"/>
    <n v="19"/>
    <x v="2"/>
    <x v="426"/>
    <x v="426"/>
    <x v="2"/>
    <s v="United States"/>
    <s v="San Francisco"/>
    <s v="California"/>
    <n v="94110"/>
    <x v="1"/>
    <x v="1301"/>
    <x v="2"/>
    <x v="11"/>
    <x v="1286"/>
    <n v="389.97"/>
    <n v="3"/>
    <n v="0"/>
    <n v="132.58980000000003"/>
  </r>
  <r>
    <x v="7279"/>
    <s v="CA-2016-108224"/>
    <d v="2016-05-14T00:00:00"/>
    <n v="2016"/>
    <s v="Mei"/>
    <n v="14"/>
    <x v="3"/>
    <x v="260"/>
    <x v="260"/>
    <x v="1"/>
    <s v="United States"/>
    <s v="Yuma"/>
    <s v="Arizona"/>
    <n v="85364"/>
    <x v="1"/>
    <x v="217"/>
    <x v="2"/>
    <x v="11"/>
    <x v="463"/>
    <n v="185.52800000000002"/>
    <n v="7"/>
    <n v="0.2"/>
    <n v="48.701099999999997"/>
  </r>
  <r>
    <x v="7280"/>
    <s v="CA-2015-162782"/>
    <d v="2015-02-21T00:00:00"/>
    <n v="2015"/>
    <s v="Februari"/>
    <n v="21"/>
    <x v="1"/>
    <x v="617"/>
    <x v="617"/>
    <x v="0"/>
    <s v="United States"/>
    <s v="Columbia"/>
    <s v="Maryland"/>
    <n v="21044"/>
    <x v="3"/>
    <x v="450"/>
    <x v="1"/>
    <x v="8"/>
    <x v="451"/>
    <n v="2541.98"/>
    <n v="2"/>
    <n v="0"/>
    <n v="1270.99"/>
  </r>
  <r>
    <x v="7281"/>
    <s v="CA-2017-159282"/>
    <d v="2017-10-16T00:00:00"/>
    <n v="2017"/>
    <s v="Oktober"/>
    <n v="16"/>
    <x v="1"/>
    <x v="689"/>
    <x v="689"/>
    <x v="2"/>
    <s v="United States"/>
    <s v="Yuma"/>
    <s v="Arizona"/>
    <n v="85364"/>
    <x v="1"/>
    <x v="206"/>
    <x v="2"/>
    <x v="15"/>
    <x v="207"/>
    <n v="599.98500000000013"/>
    <n v="5"/>
    <n v="0.7"/>
    <n v="-479.98799999999994"/>
  </r>
  <r>
    <x v="7282"/>
    <s v="CA-2017-155936"/>
    <d v="2017-06-22T00:00:00"/>
    <n v="2017"/>
    <s v="Juni"/>
    <n v="22"/>
    <x v="1"/>
    <x v="300"/>
    <x v="300"/>
    <x v="0"/>
    <s v="United States"/>
    <s v="Chicago"/>
    <s v="Illinois"/>
    <n v="60653"/>
    <x v="2"/>
    <x v="881"/>
    <x v="1"/>
    <x v="8"/>
    <x v="875"/>
    <n v="3.0359999999999996"/>
    <n v="3"/>
    <n v="0.8"/>
    <n v="-5.0094000000000012"/>
  </r>
  <r>
    <x v="7283"/>
    <s v="CA-2017-169439"/>
    <d v="2017-09-09T00:00:00"/>
    <n v="2017"/>
    <s v="September"/>
    <n v="9"/>
    <x v="1"/>
    <x v="95"/>
    <x v="95"/>
    <x v="0"/>
    <s v="United States"/>
    <s v="Cleveland"/>
    <s v="Ohio"/>
    <n v="44105"/>
    <x v="3"/>
    <x v="313"/>
    <x v="1"/>
    <x v="6"/>
    <x v="313"/>
    <n v="25.920000000000005"/>
    <n v="5"/>
    <n v="0.2"/>
    <n v="3.8879999999999972"/>
  </r>
  <r>
    <x v="7284"/>
    <s v="CA-2017-169439"/>
    <d v="2017-09-09T00:00:00"/>
    <n v="2017"/>
    <s v="September"/>
    <n v="9"/>
    <x v="1"/>
    <x v="95"/>
    <x v="95"/>
    <x v="0"/>
    <s v="United States"/>
    <s v="Cleveland"/>
    <s v="Ohio"/>
    <n v="44105"/>
    <x v="3"/>
    <x v="479"/>
    <x v="0"/>
    <x v="5"/>
    <x v="480"/>
    <n v="66.112000000000009"/>
    <n v="2"/>
    <n v="0.2"/>
    <n v="-9.0903999999999989"/>
  </r>
  <r>
    <x v="7285"/>
    <s v="CA-2017-151183"/>
    <d v="2017-10-14T00:00:00"/>
    <n v="2017"/>
    <s v="Oktober"/>
    <n v="14"/>
    <x v="1"/>
    <x v="318"/>
    <x v="318"/>
    <x v="0"/>
    <s v="United States"/>
    <s v="San Francisco"/>
    <s v="California"/>
    <n v="94110"/>
    <x v="1"/>
    <x v="567"/>
    <x v="2"/>
    <x v="11"/>
    <x v="567"/>
    <n v="46.36"/>
    <n v="4"/>
    <n v="0"/>
    <n v="15.298799999999996"/>
  </r>
  <r>
    <x v="7286"/>
    <s v="CA-2016-149965"/>
    <d v="2016-06-20T00:00:00"/>
    <n v="2016"/>
    <s v="Juni"/>
    <n v="20"/>
    <x v="1"/>
    <x v="740"/>
    <x v="740"/>
    <x v="1"/>
    <s v="United States"/>
    <s v="Oklahoma City"/>
    <s v="Oklahoma"/>
    <n v="73120"/>
    <x v="2"/>
    <x v="1691"/>
    <x v="2"/>
    <x v="11"/>
    <x v="1679"/>
    <n v="6.9"/>
    <n v="1"/>
    <n v="0"/>
    <n v="0.5519999999999996"/>
  </r>
  <r>
    <x v="7287"/>
    <s v="CA-2016-149965"/>
    <d v="2016-06-20T00:00:00"/>
    <n v="2016"/>
    <s v="Juni"/>
    <n v="20"/>
    <x v="1"/>
    <x v="740"/>
    <x v="740"/>
    <x v="1"/>
    <s v="United States"/>
    <s v="Oklahoma City"/>
    <s v="Oklahoma"/>
    <n v="73120"/>
    <x v="2"/>
    <x v="1006"/>
    <x v="0"/>
    <x v="5"/>
    <x v="1381"/>
    <n v="57.69"/>
    <n v="3"/>
    <n v="0"/>
    <n v="23.652900000000002"/>
  </r>
  <r>
    <x v="7288"/>
    <s v="CA-2014-158281"/>
    <d v="2014-09-02T00:00:00"/>
    <n v="2014"/>
    <s v="September"/>
    <n v="2"/>
    <x v="1"/>
    <x v="132"/>
    <x v="132"/>
    <x v="1"/>
    <s v="United States"/>
    <s v="Houston"/>
    <s v="Texas"/>
    <n v="77095"/>
    <x v="2"/>
    <x v="1389"/>
    <x v="2"/>
    <x v="15"/>
    <x v="1375"/>
    <n v="559.71"/>
    <n v="3"/>
    <n v="0.4"/>
    <n v="-121.27049999999997"/>
  </r>
  <r>
    <x v="7289"/>
    <s v="CA-2016-153661"/>
    <d v="2016-01-30T00:00:00"/>
    <n v="2016"/>
    <s v="Januari"/>
    <n v="30"/>
    <x v="2"/>
    <x v="56"/>
    <x v="56"/>
    <x v="0"/>
    <s v="United States"/>
    <s v="San Francisco"/>
    <s v="California"/>
    <n v="94122"/>
    <x v="1"/>
    <x v="298"/>
    <x v="1"/>
    <x v="4"/>
    <x v="298"/>
    <n v="305.01"/>
    <n v="9"/>
    <n v="0"/>
    <n v="76.252499999999998"/>
  </r>
  <r>
    <x v="7290"/>
    <s v="CA-2016-153661"/>
    <d v="2016-01-30T00:00:00"/>
    <n v="2016"/>
    <s v="Januari"/>
    <n v="30"/>
    <x v="2"/>
    <x v="56"/>
    <x v="56"/>
    <x v="0"/>
    <s v="United States"/>
    <s v="San Francisco"/>
    <s v="California"/>
    <n v="94122"/>
    <x v="1"/>
    <x v="132"/>
    <x v="1"/>
    <x v="8"/>
    <x v="133"/>
    <n v="50.783999999999999"/>
    <n v="2"/>
    <n v="0.2"/>
    <n v="17.7744"/>
  </r>
  <r>
    <x v="7291"/>
    <s v="CA-2016-153661"/>
    <d v="2016-01-30T00:00:00"/>
    <n v="2016"/>
    <s v="Januari"/>
    <n v="30"/>
    <x v="2"/>
    <x v="56"/>
    <x v="56"/>
    <x v="0"/>
    <s v="United States"/>
    <s v="San Francisco"/>
    <s v="California"/>
    <n v="94122"/>
    <x v="1"/>
    <x v="264"/>
    <x v="1"/>
    <x v="2"/>
    <x v="264"/>
    <n v="26.01"/>
    <n v="9"/>
    <n v="0"/>
    <n v="12.2247"/>
  </r>
  <r>
    <x v="7292"/>
    <s v="CA-2017-109183"/>
    <d v="2017-12-04T00:00:00"/>
    <n v="2017"/>
    <s v="Desember"/>
    <n v="4"/>
    <x v="1"/>
    <x v="235"/>
    <x v="235"/>
    <x v="0"/>
    <s v="United States"/>
    <s v="Nashville"/>
    <s v="Tennessee"/>
    <n v="37211"/>
    <x v="0"/>
    <x v="1818"/>
    <x v="2"/>
    <x v="15"/>
    <x v="1787"/>
    <n v="649"/>
    <n v="2"/>
    <n v="0.5"/>
    <n v="-272.58000000000015"/>
  </r>
  <r>
    <x v="7293"/>
    <s v="CA-2016-113656"/>
    <d v="2016-01-23T00:00:00"/>
    <n v="2016"/>
    <s v="Januari"/>
    <n v="23"/>
    <x v="1"/>
    <x v="558"/>
    <x v="558"/>
    <x v="0"/>
    <s v="United States"/>
    <s v="Los Angeles"/>
    <s v="California"/>
    <n v="90036"/>
    <x v="1"/>
    <x v="1685"/>
    <x v="0"/>
    <x v="5"/>
    <x v="1673"/>
    <n v="59.99"/>
    <n v="7"/>
    <n v="0"/>
    <n v="21.596400000000003"/>
  </r>
  <r>
    <x v="7294"/>
    <s v="CA-2015-148964"/>
    <d v="2015-05-26T00:00:00"/>
    <n v="2015"/>
    <s v="Mei"/>
    <n v="26"/>
    <x v="1"/>
    <x v="76"/>
    <x v="76"/>
    <x v="0"/>
    <s v="United States"/>
    <s v="Bellevue"/>
    <s v="Washington"/>
    <n v="98006"/>
    <x v="1"/>
    <x v="526"/>
    <x v="0"/>
    <x v="5"/>
    <x v="526"/>
    <n v="20.239999999999998"/>
    <n v="1"/>
    <n v="0"/>
    <n v="7.8935999999999993"/>
  </r>
  <r>
    <x v="7295"/>
    <s v="CA-2014-111899"/>
    <d v="2014-05-04T00:00:00"/>
    <n v="2014"/>
    <s v="Mei"/>
    <n v="4"/>
    <x v="2"/>
    <x v="396"/>
    <x v="396"/>
    <x v="0"/>
    <s v="United States"/>
    <s v="Houston"/>
    <s v="Texas"/>
    <n v="77036"/>
    <x v="2"/>
    <x v="1559"/>
    <x v="1"/>
    <x v="6"/>
    <x v="1549"/>
    <n v="37.839999999999996"/>
    <n v="2"/>
    <n v="0.2"/>
    <n v="2.8380000000000027"/>
  </r>
  <r>
    <x v="7296"/>
    <s v="CA-2014-111899"/>
    <d v="2014-05-04T00:00:00"/>
    <n v="2014"/>
    <s v="Mei"/>
    <n v="4"/>
    <x v="2"/>
    <x v="396"/>
    <x v="396"/>
    <x v="0"/>
    <s v="United States"/>
    <s v="Houston"/>
    <s v="Texas"/>
    <n v="77036"/>
    <x v="2"/>
    <x v="1705"/>
    <x v="1"/>
    <x v="13"/>
    <x v="1694"/>
    <n v="5.4719999999999995"/>
    <n v="6"/>
    <n v="0.2"/>
    <n v="1.8467999999999996"/>
  </r>
  <r>
    <x v="7297"/>
    <s v="CA-2015-101126"/>
    <d v="2015-02-10T00:00:00"/>
    <n v="2015"/>
    <s v="Februari"/>
    <n v="10"/>
    <x v="0"/>
    <x v="240"/>
    <x v="240"/>
    <x v="1"/>
    <s v="United States"/>
    <s v="Philadelphia"/>
    <s v="Pennsylvania"/>
    <n v="19143"/>
    <x v="3"/>
    <x v="1220"/>
    <x v="1"/>
    <x v="4"/>
    <x v="1204"/>
    <n v="77.240000000000009"/>
    <n v="5"/>
    <n v="0.2"/>
    <n v="7.7240000000000002"/>
  </r>
  <r>
    <x v="7298"/>
    <s v="CA-2014-163468"/>
    <d v="2014-11-18T00:00:00"/>
    <n v="2014"/>
    <s v="November"/>
    <n v="18"/>
    <x v="2"/>
    <x v="300"/>
    <x v="300"/>
    <x v="0"/>
    <s v="United States"/>
    <s v="Des Plaines"/>
    <s v="Illinois"/>
    <n v="60016"/>
    <x v="2"/>
    <x v="277"/>
    <x v="0"/>
    <x v="3"/>
    <x v="277"/>
    <n v="292.10000000000002"/>
    <n v="4"/>
    <n v="0.5"/>
    <n v="-175.26000000000005"/>
  </r>
  <r>
    <x v="7299"/>
    <s v="CA-2014-163468"/>
    <d v="2014-11-18T00:00:00"/>
    <n v="2014"/>
    <s v="November"/>
    <n v="18"/>
    <x v="2"/>
    <x v="300"/>
    <x v="300"/>
    <x v="0"/>
    <s v="United States"/>
    <s v="Des Plaines"/>
    <s v="Illinois"/>
    <n v="60016"/>
    <x v="2"/>
    <x v="1445"/>
    <x v="0"/>
    <x v="5"/>
    <x v="1432"/>
    <n v="8.5440000000000005"/>
    <n v="2"/>
    <n v="0.6"/>
    <n v="-7.4759999999999991"/>
  </r>
  <r>
    <x v="7300"/>
    <s v="CA-2014-163468"/>
    <d v="2014-11-18T00:00:00"/>
    <n v="2014"/>
    <s v="November"/>
    <n v="18"/>
    <x v="2"/>
    <x v="300"/>
    <x v="300"/>
    <x v="0"/>
    <s v="United States"/>
    <s v="Des Plaines"/>
    <s v="Illinois"/>
    <n v="60016"/>
    <x v="2"/>
    <x v="1659"/>
    <x v="0"/>
    <x v="0"/>
    <x v="1647"/>
    <n v="424.11599999999999"/>
    <n v="6"/>
    <n v="0.3"/>
    <n v="-30.293999999999983"/>
  </r>
  <r>
    <x v="7301"/>
    <s v="CA-2014-163468"/>
    <d v="2014-11-18T00:00:00"/>
    <n v="2014"/>
    <s v="November"/>
    <n v="18"/>
    <x v="2"/>
    <x v="300"/>
    <x v="300"/>
    <x v="0"/>
    <s v="United States"/>
    <s v="Des Plaines"/>
    <s v="Illinois"/>
    <n v="60016"/>
    <x v="2"/>
    <x v="544"/>
    <x v="1"/>
    <x v="8"/>
    <x v="544"/>
    <n v="2.8919999999999995"/>
    <n v="3"/>
    <n v="0.8"/>
    <n v="-4.9164000000000012"/>
  </r>
  <r>
    <x v="7302"/>
    <s v="CA-2014-163468"/>
    <d v="2014-11-18T00:00:00"/>
    <n v="2014"/>
    <s v="November"/>
    <n v="18"/>
    <x v="2"/>
    <x v="300"/>
    <x v="300"/>
    <x v="0"/>
    <s v="United States"/>
    <s v="Des Plaines"/>
    <s v="Illinois"/>
    <n v="60016"/>
    <x v="2"/>
    <x v="621"/>
    <x v="1"/>
    <x v="4"/>
    <x v="621"/>
    <n v="381.72"/>
    <n v="5"/>
    <n v="0.2"/>
    <n v="-66.801000000000045"/>
  </r>
  <r>
    <x v="7303"/>
    <s v="US-2017-117450"/>
    <d v="2017-09-04T00:00:00"/>
    <n v="2017"/>
    <s v="September"/>
    <n v="4"/>
    <x v="1"/>
    <x v="770"/>
    <x v="770"/>
    <x v="0"/>
    <s v="United States"/>
    <s v="Boynton Beach"/>
    <s v="Florida"/>
    <n v="33437"/>
    <x v="0"/>
    <x v="163"/>
    <x v="0"/>
    <x v="1"/>
    <x v="164"/>
    <n v="97.184000000000012"/>
    <n v="2"/>
    <n v="0.2"/>
    <n v="6.0740000000000016"/>
  </r>
  <r>
    <x v="7304"/>
    <s v="US-2017-117450"/>
    <d v="2017-09-04T00:00:00"/>
    <n v="2017"/>
    <s v="September"/>
    <n v="4"/>
    <x v="1"/>
    <x v="770"/>
    <x v="770"/>
    <x v="0"/>
    <s v="United States"/>
    <s v="Boynton Beach"/>
    <s v="Florida"/>
    <n v="33437"/>
    <x v="0"/>
    <x v="730"/>
    <x v="1"/>
    <x v="10"/>
    <x v="729"/>
    <n v="10.368000000000002"/>
    <n v="2"/>
    <n v="0.2"/>
    <n v="3.6288"/>
  </r>
  <r>
    <x v="7305"/>
    <s v="CA-2014-137274"/>
    <d v="2014-03-29T00:00:00"/>
    <n v="2014"/>
    <s v="Maret"/>
    <n v="29"/>
    <x v="1"/>
    <x v="207"/>
    <x v="207"/>
    <x v="0"/>
    <s v="United States"/>
    <s v="Plano"/>
    <s v="Texas"/>
    <n v="75023"/>
    <x v="2"/>
    <x v="411"/>
    <x v="0"/>
    <x v="3"/>
    <x v="411"/>
    <n v="890.84099999999989"/>
    <n v="3"/>
    <n v="0.3"/>
    <n v="-152.71559999999999"/>
  </r>
  <r>
    <x v="7306"/>
    <s v="CA-2016-144092"/>
    <d v="2016-11-05T00:00:00"/>
    <n v="2016"/>
    <s v="November"/>
    <n v="5"/>
    <x v="0"/>
    <x v="109"/>
    <x v="109"/>
    <x v="0"/>
    <s v="United States"/>
    <s v="San Jose"/>
    <s v="California"/>
    <n v="95123"/>
    <x v="1"/>
    <x v="1542"/>
    <x v="2"/>
    <x v="11"/>
    <x v="1530"/>
    <n v="72"/>
    <n v="4"/>
    <n v="0"/>
    <n v="12.959999999999994"/>
  </r>
  <r>
    <x v="7307"/>
    <s v="CA-2016-144092"/>
    <d v="2016-11-05T00:00:00"/>
    <n v="2016"/>
    <s v="November"/>
    <n v="5"/>
    <x v="0"/>
    <x v="109"/>
    <x v="109"/>
    <x v="0"/>
    <s v="United States"/>
    <s v="San Jose"/>
    <s v="California"/>
    <n v="95123"/>
    <x v="1"/>
    <x v="1459"/>
    <x v="0"/>
    <x v="1"/>
    <x v="1445"/>
    <n v="113.88800000000002"/>
    <n v="2"/>
    <n v="0.2"/>
    <n v="9.9651999999999994"/>
  </r>
  <r>
    <x v="7308"/>
    <s v="CA-2016-144092"/>
    <d v="2016-11-05T00:00:00"/>
    <n v="2016"/>
    <s v="November"/>
    <n v="5"/>
    <x v="0"/>
    <x v="109"/>
    <x v="109"/>
    <x v="0"/>
    <s v="United States"/>
    <s v="San Jose"/>
    <s v="California"/>
    <n v="95123"/>
    <x v="1"/>
    <x v="439"/>
    <x v="1"/>
    <x v="12"/>
    <x v="439"/>
    <n v="158.13"/>
    <n v="3"/>
    <n v="0"/>
    <n v="77.483699999999999"/>
  </r>
  <r>
    <x v="7309"/>
    <s v="CA-2017-112172"/>
    <d v="2017-06-10T00:00:00"/>
    <n v="2017"/>
    <s v="Juni"/>
    <n v="10"/>
    <x v="0"/>
    <x v="152"/>
    <x v="152"/>
    <x v="1"/>
    <s v="United States"/>
    <s v="New York City"/>
    <s v="New York"/>
    <n v="10024"/>
    <x v="3"/>
    <x v="1217"/>
    <x v="1"/>
    <x v="13"/>
    <x v="1201"/>
    <n v="14.129999999999999"/>
    <n v="3"/>
    <n v="0"/>
    <n v="0.70650000000000013"/>
  </r>
  <r>
    <x v="7310"/>
    <s v="CA-2015-121699"/>
    <d v="2015-08-10T00:00:00"/>
    <n v="2015"/>
    <s v="Agustus"/>
    <n v="10"/>
    <x v="1"/>
    <x v="217"/>
    <x v="217"/>
    <x v="0"/>
    <s v="United States"/>
    <s v="Detroit"/>
    <s v="Michigan"/>
    <n v="48227"/>
    <x v="2"/>
    <x v="569"/>
    <x v="1"/>
    <x v="8"/>
    <x v="919"/>
    <n v="64.75"/>
    <n v="5"/>
    <n v="0"/>
    <n v="29.137499999999996"/>
  </r>
  <r>
    <x v="7311"/>
    <s v="CA-2015-162761"/>
    <d v="2015-10-09T00:00:00"/>
    <n v="2015"/>
    <s v="Oktober"/>
    <n v="9"/>
    <x v="1"/>
    <x v="623"/>
    <x v="623"/>
    <x v="0"/>
    <s v="United States"/>
    <s v="Miami"/>
    <s v="Florida"/>
    <n v="33178"/>
    <x v="0"/>
    <x v="744"/>
    <x v="1"/>
    <x v="8"/>
    <x v="742"/>
    <n v="1.8720000000000003"/>
    <n v="2"/>
    <n v="0.7"/>
    <n v="-1.3103999999999996"/>
  </r>
  <r>
    <x v="7312"/>
    <s v="CA-2015-162761"/>
    <d v="2015-10-09T00:00:00"/>
    <n v="2015"/>
    <s v="Oktober"/>
    <n v="9"/>
    <x v="1"/>
    <x v="623"/>
    <x v="623"/>
    <x v="0"/>
    <s v="United States"/>
    <s v="Miami"/>
    <s v="Florida"/>
    <n v="33178"/>
    <x v="0"/>
    <x v="440"/>
    <x v="1"/>
    <x v="8"/>
    <x v="440"/>
    <n v="11.214000000000002"/>
    <n v="2"/>
    <n v="0.7"/>
    <n v="-8.5974000000000004"/>
  </r>
  <r>
    <x v="7313"/>
    <s v="CA-2015-162761"/>
    <d v="2015-10-09T00:00:00"/>
    <n v="2015"/>
    <s v="Oktober"/>
    <n v="9"/>
    <x v="1"/>
    <x v="623"/>
    <x v="623"/>
    <x v="0"/>
    <s v="United States"/>
    <s v="Miami"/>
    <s v="Florida"/>
    <n v="33178"/>
    <x v="0"/>
    <x v="1663"/>
    <x v="1"/>
    <x v="6"/>
    <x v="1651"/>
    <n v="37.375999999999998"/>
    <n v="8"/>
    <n v="0.2"/>
    <n v="7.4751999999999992"/>
  </r>
  <r>
    <x v="7314"/>
    <s v="CA-2016-121377"/>
    <d v="2016-05-28T00:00:00"/>
    <n v="2016"/>
    <s v="Mei"/>
    <n v="28"/>
    <x v="1"/>
    <x v="184"/>
    <x v="184"/>
    <x v="2"/>
    <s v="United States"/>
    <s v="Park Ridge"/>
    <s v="Illinois"/>
    <n v="60068"/>
    <x v="2"/>
    <x v="1118"/>
    <x v="2"/>
    <x v="7"/>
    <x v="1106"/>
    <n v="286.40000000000003"/>
    <n v="1"/>
    <n v="0.2"/>
    <n v="25.060000000000016"/>
  </r>
  <r>
    <x v="7315"/>
    <s v="CA-2017-115322"/>
    <d v="2017-05-11T00:00:00"/>
    <n v="2017"/>
    <s v="Mei"/>
    <n v="11"/>
    <x v="0"/>
    <x v="233"/>
    <x v="233"/>
    <x v="0"/>
    <s v="United States"/>
    <s v="New York City"/>
    <s v="New York"/>
    <n v="10024"/>
    <x v="3"/>
    <x v="1064"/>
    <x v="1"/>
    <x v="6"/>
    <x v="1053"/>
    <n v="43.92"/>
    <n v="3"/>
    <n v="0"/>
    <n v="12.736799999999999"/>
  </r>
  <r>
    <x v="7316"/>
    <s v="CA-2016-132066"/>
    <d v="2016-10-16T00:00:00"/>
    <n v="2016"/>
    <s v="Oktober"/>
    <n v="16"/>
    <x v="1"/>
    <x v="240"/>
    <x v="240"/>
    <x v="1"/>
    <s v="United States"/>
    <s v="New York City"/>
    <s v="New York"/>
    <n v="10011"/>
    <x v="3"/>
    <x v="10"/>
    <x v="0"/>
    <x v="3"/>
    <x v="10"/>
    <n v="142.18199999999999"/>
    <n v="1"/>
    <n v="0.4"/>
    <n v="-37.915200000000027"/>
  </r>
  <r>
    <x v="7317"/>
    <s v="CA-2017-158120"/>
    <d v="2017-11-17T00:00:00"/>
    <n v="2017"/>
    <s v="November"/>
    <n v="17"/>
    <x v="1"/>
    <x v="542"/>
    <x v="542"/>
    <x v="1"/>
    <s v="United States"/>
    <s v="Hillsboro"/>
    <s v="Oregon"/>
    <n v="97123"/>
    <x v="1"/>
    <x v="1795"/>
    <x v="1"/>
    <x v="10"/>
    <x v="1785"/>
    <n v="19.608000000000001"/>
    <n v="3"/>
    <n v="0.2"/>
    <n v="6.6177000000000001"/>
  </r>
  <r>
    <x v="7318"/>
    <s v="CA-2017-158120"/>
    <d v="2017-11-17T00:00:00"/>
    <n v="2017"/>
    <s v="November"/>
    <n v="17"/>
    <x v="1"/>
    <x v="542"/>
    <x v="542"/>
    <x v="1"/>
    <s v="United States"/>
    <s v="Hillsboro"/>
    <s v="Oregon"/>
    <n v="97123"/>
    <x v="1"/>
    <x v="922"/>
    <x v="1"/>
    <x v="8"/>
    <x v="914"/>
    <n v="4.1580000000000004"/>
    <n v="7"/>
    <n v="0.7"/>
    <n v="-3.4649999999999999"/>
  </r>
  <r>
    <x v="7319"/>
    <s v="CA-2017-100097"/>
    <d v="2017-11-26T00:00:00"/>
    <n v="2017"/>
    <s v="November"/>
    <n v="26"/>
    <x v="0"/>
    <x v="438"/>
    <x v="438"/>
    <x v="0"/>
    <s v="United States"/>
    <s v="New York City"/>
    <s v="New York"/>
    <n v="10009"/>
    <x v="3"/>
    <x v="966"/>
    <x v="2"/>
    <x v="7"/>
    <x v="1368"/>
    <n v="979.95"/>
    <n v="5"/>
    <n v="0"/>
    <n v="264.58650000000006"/>
  </r>
  <r>
    <x v="7320"/>
    <s v="CA-2017-100097"/>
    <d v="2017-11-26T00:00:00"/>
    <n v="2017"/>
    <s v="November"/>
    <n v="26"/>
    <x v="0"/>
    <x v="438"/>
    <x v="438"/>
    <x v="0"/>
    <s v="United States"/>
    <s v="New York City"/>
    <s v="New York"/>
    <n v="10009"/>
    <x v="3"/>
    <x v="1251"/>
    <x v="0"/>
    <x v="5"/>
    <x v="1235"/>
    <n v="135.29999999999998"/>
    <n v="5"/>
    <n v="0"/>
    <n v="37.883999999999993"/>
  </r>
  <r>
    <x v="7321"/>
    <s v="CA-2017-167626"/>
    <d v="2017-09-03T00:00:00"/>
    <n v="2017"/>
    <s v="September"/>
    <n v="3"/>
    <x v="1"/>
    <x v="501"/>
    <x v="501"/>
    <x v="1"/>
    <s v="United States"/>
    <s v="Chicago"/>
    <s v="Illinois"/>
    <n v="60623"/>
    <x v="2"/>
    <x v="1101"/>
    <x v="1"/>
    <x v="10"/>
    <x v="1090"/>
    <n v="8.9039999999999999"/>
    <n v="3"/>
    <n v="0.2"/>
    <n v="3.3389999999999995"/>
  </r>
  <r>
    <x v="7322"/>
    <s v="CA-2017-167626"/>
    <d v="2017-09-03T00:00:00"/>
    <n v="2017"/>
    <s v="September"/>
    <n v="3"/>
    <x v="1"/>
    <x v="501"/>
    <x v="501"/>
    <x v="1"/>
    <s v="United States"/>
    <s v="Chicago"/>
    <s v="Illinois"/>
    <n v="60623"/>
    <x v="2"/>
    <x v="725"/>
    <x v="2"/>
    <x v="11"/>
    <x v="724"/>
    <n v="100.80000000000001"/>
    <n v="2"/>
    <n v="0.2"/>
    <n v="21.42"/>
  </r>
  <r>
    <x v="7323"/>
    <s v="US-2017-126053"/>
    <d v="2017-12-05T00:00:00"/>
    <n v="2017"/>
    <s v="Desember"/>
    <n v="5"/>
    <x v="2"/>
    <x v="229"/>
    <x v="229"/>
    <x v="0"/>
    <s v="United States"/>
    <s v="New York City"/>
    <s v="New York"/>
    <n v="10024"/>
    <x v="3"/>
    <x v="107"/>
    <x v="0"/>
    <x v="5"/>
    <x v="107"/>
    <n v="41.96"/>
    <n v="2"/>
    <n v="0"/>
    <n v="10.909600000000001"/>
  </r>
  <r>
    <x v="7324"/>
    <s v="US-2017-126053"/>
    <d v="2017-12-05T00:00:00"/>
    <n v="2017"/>
    <s v="Desember"/>
    <n v="5"/>
    <x v="2"/>
    <x v="229"/>
    <x v="229"/>
    <x v="0"/>
    <s v="United States"/>
    <s v="New York City"/>
    <s v="New York"/>
    <n v="10024"/>
    <x v="3"/>
    <x v="365"/>
    <x v="1"/>
    <x v="2"/>
    <x v="365"/>
    <n v="9.4499999999999993"/>
    <n v="3"/>
    <n v="0"/>
    <n v="4.5359999999999996"/>
  </r>
  <r>
    <x v="7325"/>
    <s v="US-2017-128447"/>
    <d v="2017-11-10T00:00:00"/>
    <n v="2017"/>
    <s v="November"/>
    <n v="10"/>
    <x v="1"/>
    <x v="266"/>
    <x v="266"/>
    <x v="0"/>
    <s v="United States"/>
    <s v="Pasco"/>
    <s v="Washington"/>
    <n v="99301"/>
    <x v="1"/>
    <x v="1317"/>
    <x v="1"/>
    <x v="9"/>
    <x v="1303"/>
    <n v="400.79999999999995"/>
    <n v="5"/>
    <n v="0"/>
    <n v="112.224"/>
  </r>
  <r>
    <x v="7326"/>
    <s v="US-2017-128447"/>
    <d v="2017-11-10T00:00:00"/>
    <n v="2017"/>
    <s v="November"/>
    <n v="10"/>
    <x v="1"/>
    <x v="266"/>
    <x v="266"/>
    <x v="0"/>
    <s v="United States"/>
    <s v="Pasco"/>
    <s v="Washington"/>
    <n v="99301"/>
    <x v="1"/>
    <x v="379"/>
    <x v="1"/>
    <x v="8"/>
    <x v="380"/>
    <n v="28.792000000000002"/>
    <n v="1"/>
    <n v="0.2"/>
    <n v="10.077200000000001"/>
  </r>
  <r>
    <x v="7327"/>
    <s v="US-2014-131275"/>
    <d v="2014-03-18T00:00:00"/>
    <n v="2014"/>
    <s v="Maret"/>
    <n v="18"/>
    <x v="1"/>
    <x v="337"/>
    <x v="337"/>
    <x v="2"/>
    <s v="United States"/>
    <s v="Burbank"/>
    <s v="California"/>
    <n v="91505"/>
    <x v="1"/>
    <x v="1281"/>
    <x v="0"/>
    <x v="5"/>
    <x v="1266"/>
    <n v="111"/>
    <n v="2"/>
    <n v="0"/>
    <n v="14.430000000000007"/>
  </r>
  <r>
    <x v="7328"/>
    <s v="US-2014-131275"/>
    <d v="2014-03-18T00:00:00"/>
    <n v="2014"/>
    <s v="Maret"/>
    <n v="18"/>
    <x v="1"/>
    <x v="337"/>
    <x v="337"/>
    <x v="2"/>
    <s v="United States"/>
    <s v="Burbank"/>
    <s v="California"/>
    <n v="91505"/>
    <x v="1"/>
    <x v="206"/>
    <x v="2"/>
    <x v="15"/>
    <x v="207"/>
    <n v="1279.9680000000001"/>
    <n v="4"/>
    <n v="0.2"/>
    <n v="415.98959999999994"/>
  </r>
  <r>
    <x v="7329"/>
    <s v="US-2014-131275"/>
    <d v="2014-03-18T00:00:00"/>
    <n v="2014"/>
    <s v="Maret"/>
    <n v="18"/>
    <x v="1"/>
    <x v="337"/>
    <x v="337"/>
    <x v="2"/>
    <s v="United States"/>
    <s v="Burbank"/>
    <s v="California"/>
    <n v="91505"/>
    <x v="1"/>
    <x v="1244"/>
    <x v="1"/>
    <x v="4"/>
    <x v="1227"/>
    <n v="1856.19"/>
    <n v="7"/>
    <n v="0"/>
    <n v="334.11419999999987"/>
  </r>
  <r>
    <x v="7330"/>
    <s v="CA-2016-149349"/>
    <d v="2016-11-12T00:00:00"/>
    <n v="2016"/>
    <s v="November"/>
    <n v="12"/>
    <x v="2"/>
    <x v="70"/>
    <x v="70"/>
    <x v="1"/>
    <s v="United States"/>
    <s v="Chicago"/>
    <s v="Illinois"/>
    <n v="60623"/>
    <x v="2"/>
    <x v="1183"/>
    <x v="0"/>
    <x v="5"/>
    <x v="1169"/>
    <n v="22.752000000000002"/>
    <n v="6"/>
    <n v="0.6"/>
    <n v="-8.532"/>
  </r>
  <r>
    <x v="7331"/>
    <s v="CA-2017-115119"/>
    <d v="2017-10-26T00:00:00"/>
    <n v="2017"/>
    <s v="Oktober"/>
    <n v="26"/>
    <x v="1"/>
    <x v="464"/>
    <x v="464"/>
    <x v="1"/>
    <s v="United States"/>
    <s v="Lancaster"/>
    <s v="Pennsylvania"/>
    <n v="17602"/>
    <x v="3"/>
    <x v="239"/>
    <x v="2"/>
    <x v="7"/>
    <x v="240"/>
    <n v="61.541999999999994"/>
    <n v="1"/>
    <n v="0.4"/>
    <n v="-13.334099999999999"/>
  </r>
  <r>
    <x v="7332"/>
    <s v="CA-2017-115119"/>
    <d v="2017-10-26T00:00:00"/>
    <n v="2017"/>
    <s v="Oktober"/>
    <n v="26"/>
    <x v="1"/>
    <x v="464"/>
    <x v="464"/>
    <x v="1"/>
    <s v="United States"/>
    <s v="Lancaster"/>
    <s v="Pennsylvania"/>
    <n v="17602"/>
    <x v="3"/>
    <x v="1561"/>
    <x v="1"/>
    <x v="8"/>
    <x v="1551"/>
    <n v="81.438000000000017"/>
    <n v="7"/>
    <n v="0.7"/>
    <n v="-65.150399999999991"/>
  </r>
  <r>
    <x v="7333"/>
    <s v="CA-2015-125563"/>
    <d v="2015-04-11T00:00:00"/>
    <n v="2015"/>
    <s v="April"/>
    <n v="11"/>
    <x v="1"/>
    <x v="701"/>
    <x v="701"/>
    <x v="0"/>
    <s v="United States"/>
    <s v="Tampa"/>
    <s v="Florida"/>
    <n v="33614"/>
    <x v="0"/>
    <x v="451"/>
    <x v="0"/>
    <x v="5"/>
    <x v="452"/>
    <n v="67.36"/>
    <n v="2"/>
    <n v="0.2"/>
    <n v="10.103999999999996"/>
  </r>
  <r>
    <x v="7334"/>
    <s v="CA-2015-125563"/>
    <d v="2015-04-11T00:00:00"/>
    <n v="2015"/>
    <s v="April"/>
    <n v="11"/>
    <x v="1"/>
    <x v="701"/>
    <x v="701"/>
    <x v="0"/>
    <s v="United States"/>
    <s v="Tampa"/>
    <s v="Florida"/>
    <n v="33614"/>
    <x v="0"/>
    <x v="205"/>
    <x v="0"/>
    <x v="5"/>
    <x v="206"/>
    <n v="54.527999999999992"/>
    <n v="3"/>
    <n v="0.2"/>
    <n v="14.313600000000005"/>
  </r>
  <r>
    <x v="7335"/>
    <s v="CA-2015-113152"/>
    <d v="2015-12-25T00:00:00"/>
    <n v="2015"/>
    <s v="Desember"/>
    <n v="25"/>
    <x v="1"/>
    <x v="600"/>
    <x v="600"/>
    <x v="0"/>
    <s v="United States"/>
    <s v="New York City"/>
    <s v="New York"/>
    <n v="10024"/>
    <x v="3"/>
    <x v="695"/>
    <x v="2"/>
    <x v="11"/>
    <x v="1062"/>
    <n v="843.9"/>
    <n v="2"/>
    <n v="0"/>
    <n v="371.31600000000003"/>
  </r>
  <r>
    <x v="7336"/>
    <s v="CA-2015-113152"/>
    <d v="2015-12-25T00:00:00"/>
    <n v="2015"/>
    <s v="Desember"/>
    <n v="25"/>
    <x v="1"/>
    <x v="600"/>
    <x v="600"/>
    <x v="0"/>
    <s v="United States"/>
    <s v="New York City"/>
    <s v="New York"/>
    <n v="10024"/>
    <x v="3"/>
    <x v="178"/>
    <x v="0"/>
    <x v="0"/>
    <x v="179"/>
    <n v="449.56800000000004"/>
    <n v="2"/>
    <n v="0.2"/>
    <n v="56.195999999999955"/>
  </r>
  <r>
    <x v="7337"/>
    <s v="CA-2017-165155"/>
    <d v="2017-09-21T00:00:00"/>
    <n v="2017"/>
    <s v="September"/>
    <n v="21"/>
    <x v="2"/>
    <x v="606"/>
    <x v="606"/>
    <x v="1"/>
    <s v="United States"/>
    <s v="Los Angeles"/>
    <s v="California"/>
    <n v="90045"/>
    <x v="1"/>
    <x v="1018"/>
    <x v="1"/>
    <x v="4"/>
    <x v="1519"/>
    <n v="15.51"/>
    <n v="1"/>
    <n v="0"/>
    <n v="3.8774999999999995"/>
  </r>
  <r>
    <x v="7338"/>
    <s v="CA-2014-163412"/>
    <d v="2014-12-20T00:00:00"/>
    <n v="2014"/>
    <s v="Desember"/>
    <n v="20"/>
    <x v="0"/>
    <x v="416"/>
    <x v="416"/>
    <x v="1"/>
    <s v="United States"/>
    <s v="New York City"/>
    <s v="New York"/>
    <n v="10035"/>
    <x v="3"/>
    <x v="1459"/>
    <x v="0"/>
    <x v="1"/>
    <x v="1445"/>
    <n v="192.18600000000004"/>
    <n v="3"/>
    <n v="0.1"/>
    <n v="36.3018"/>
  </r>
  <r>
    <x v="7339"/>
    <s v="CA-2015-159590"/>
    <d v="2015-07-18T00:00:00"/>
    <n v="2015"/>
    <s v="Juli"/>
    <n v="18"/>
    <x v="2"/>
    <x v="346"/>
    <x v="346"/>
    <x v="1"/>
    <s v="United States"/>
    <s v="New York City"/>
    <s v="New York"/>
    <n v="10009"/>
    <x v="3"/>
    <x v="649"/>
    <x v="1"/>
    <x v="6"/>
    <x v="649"/>
    <n v="5.76"/>
    <n v="2"/>
    <n v="0"/>
    <n v="1.6128"/>
  </r>
  <r>
    <x v="7340"/>
    <s v="CA-2014-116190"/>
    <d v="2014-07-26T00:00:00"/>
    <n v="2014"/>
    <s v="Juli"/>
    <n v="26"/>
    <x v="1"/>
    <x v="495"/>
    <x v="495"/>
    <x v="0"/>
    <s v="United States"/>
    <s v="Atlanta"/>
    <s v="Georgia"/>
    <n v="30318"/>
    <x v="0"/>
    <x v="1272"/>
    <x v="0"/>
    <x v="1"/>
    <x v="1257"/>
    <n v="67.88"/>
    <n v="2"/>
    <n v="0"/>
    <n v="18.327599999999997"/>
  </r>
  <r>
    <x v="7341"/>
    <s v="CA-2014-116190"/>
    <d v="2014-07-26T00:00:00"/>
    <n v="2014"/>
    <s v="Juli"/>
    <n v="26"/>
    <x v="1"/>
    <x v="495"/>
    <x v="495"/>
    <x v="0"/>
    <s v="United States"/>
    <s v="Atlanta"/>
    <s v="Georgia"/>
    <n v="30318"/>
    <x v="0"/>
    <x v="49"/>
    <x v="1"/>
    <x v="2"/>
    <x v="49"/>
    <n v="162.88999999999999"/>
    <n v="13"/>
    <n v="0"/>
    <n v="76.558299999999988"/>
  </r>
  <r>
    <x v="7342"/>
    <s v="CA-2014-116190"/>
    <d v="2014-07-26T00:00:00"/>
    <n v="2014"/>
    <s v="Juli"/>
    <n v="26"/>
    <x v="1"/>
    <x v="495"/>
    <x v="495"/>
    <x v="0"/>
    <s v="United States"/>
    <s v="Atlanta"/>
    <s v="Georgia"/>
    <n v="30318"/>
    <x v="0"/>
    <x v="1685"/>
    <x v="0"/>
    <x v="5"/>
    <x v="1673"/>
    <n v="25.71"/>
    <n v="3"/>
    <n v="0"/>
    <n v="9.2556000000000012"/>
  </r>
  <r>
    <x v="7343"/>
    <s v="CA-2014-168473"/>
    <d v="2014-12-26T00:00:00"/>
    <n v="2014"/>
    <s v="Desember"/>
    <n v="26"/>
    <x v="1"/>
    <x v="14"/>
    <x v="14"/>
    <x v="0"/>
    <s v="United States"/>
    <s v="New York City"/>
    <s v="New York"/>
    <n v="10009"/>
    <x v="3"/>
    <x v="911"/>
    <x v="1"/>
    <x v="4"/>
    <x v="903"/>
    <n v="191.88"/>
    <n v="6"/>
    <n v="0"/>
    <n v="19.188000000000002"/>
  </r>
  <r>
    <x v="7344"/>
    <s v="CA-2017-168389"/>
    <d v="2017-12-11T00:00:00"/>
    <n v="2017"/>
    <s v="Desember"/>
    <n v="11"/>
    <x v="1"/>
    <x v="1"/>
    <x v="1"/>
    <x v="1"/>
    <s v="United States"/>
    <s v="Jacksonville"/>
    <s v="Florida"/>
    <n v="32216"/>
    <x v="0"/>
    <x v="188"/>
    <x v="0"/>
    <x v="3"/>
    <x v="189"/>
    <n v="721.87500000000011"/>
    <n v="6"/>
    <n v="0.45"/>
    <n v="-420"/>
  </r>
  <r>
    <x v="7345"/>
    <s v="CA-2017-168389"/>
    <d v="2017-12-11T00:00:00"/>
    <n v="2017"/>
    <s v="Desember"/>
    <n v="11"/>
    <x v="1"/>
    <x v="1"/>
    <x v="1"/>
    <x v="1"/>
    <s v="United States"/>
    <s v="Jacksonville"/>
    <s v="Florida"/>
    <n v="32216"/>
    <x v="0"/>
    <x v="461"/>
    <x v="2"/>
    <x v="7"/>
    <x v="462"/>
    <n v="73.567999999999998"/>
    <n v="4"/>
    <n v="0.2"/>
    <n v="-16.552799999999994"/>
  </r>
  <r>
    <x v="7346"/>
    <s v="CA-2017-168389"/>
    <d v="2017-12-11T00:00:00"/>
    <n v="2017"/>
    <s v="Desember"/>
    <n v="11"/>
    <x v="1"/>
    <x v="1"/>
    <x v="1"/>
    <x v="1"/>
    <s v="United States"/>
    <s v="Jacksonville"/>
    <s v="Florida"/>
    <n v="32216"/>
    <x v="0"/>
    <x v="207"/>
    <x v="1"/>
    <x v="6"/>
    <x v="208"/>
    <n v="13.584000000000001"/>
    <n v="1"/>
    <n v="0.2"/>
    <n v="1.3584000000000001"/>
  </r>
  <r>
    <x v="7347"/>
    <s v="CA-2017-168389"/>
    <d v="2017-12-11T00:00:00"/>
    <n v="2017"/>
    <s v="Desember"/>
    <n v="11"/>
    <x v="1"/>
    <x v="1"/>
    <x v="1"/>
    <x v="1"/>
    <s v="United States"/>
    <s v="Jacksonville"/>
    <s v="Florida"/>
    <n v="32216"/>
    <x v="0"/>
    <x v="405"/>
    <x v="0"/>
    <x v="1"/>
    <x v="406"/>
    <n v="64.784000000000006"/>
    <n v="1"/>
    <n v="0.2"/>
    <n v="-12.147000000000009"/>
  </r>
  <r>
    <x v="7348"/>
    <s v="CA-2014-130421"/>
    <d v="2014-03-03T00:00:00"/>
    <n v="2014"/>
    <s v="Maret"/>
    <n v="3"/>
    <x v="1"/>
    <x v="710"/>
    <x v="710"/>
    <x v="0"/>
    <s v="United States"/>
    <s v="Houston"/>
    <s v="Texas"/>
    <n v="77095"/>
    <x v="2"/>
    <x v="1218"/>
    <x v="1"/>
    <x v="9"/>
    <x v="1202"/>
    <n v="176.77199999999996"/>
    <n v="3"/>
    <n v="0.8"/>
    <n v="-459.60720000000003"/>
  </r>
  <r>
    <x v="7349"/>
    <s v="CA-2017-142125"/>
    <d v="2017-10-21T00:00:00"/>
    <n v="2017"/>
    <s v="Oktober"/>
    <n v="21"/>
    <x v="1"/>
    <x v="80"/>
    <x v="80"/>
    <x v="1"/>
    <s v="United States"/>
    <s v="Milwaukee"/>
    <s v="Wisconsin"/>
    <n v="53209"/>
    <x v="2"/>
    <x v="625"/>
    <x v="1"/>
    <x v="8"/>
    <x v="625"/>
    <n v="38.82"/>
    <n v="6"/>
    <n v="0"/>
    <n v="19.41"/>
  </r>
  <r>
    <x v="7350"/>
    <s v="CA-2017-142125"/>
    <d v="2017-10-21T00:00:00"/>
    <n v="2017"/>
    <s v="Oktober"/>
    <n v="21"/>
    <x v="1"/>
    <x v="80"/>
    <x v="80"/>
    <x v="1"/>
    <s v="United States"/>
    <s v="Milwaukee"/>
    <s v="Wisconsin"/>
    <n v="53209"/>
    <x v="2"/>
    <x v="236"/>
    <x v="1"/>
    <x v="8"/>
    <x v="237"/>
    <n v="21.9"/>
    <n v="5"/>
    <n v="0"/>
    <n v="10.511999999999999"/>
  </r>
  <r>
    <x v="7351"/>
    <s v="CA-2017-141138"/>
    <d v="2017-11-10T00:00:00"/>
    <n v="2017"/>
    <s v="November"/>
    <n v="10"/>
    <x v="1"/>
    <x v="485"/>
    <x v="485"/>
    <x v="0"/>
    <s v="United States"/>
    <s v="Modesto"/>
    <s v="California"/>
    <n v="95351"/>
    <x v="1"/>
    <x v="404"/>
    <x v="2"/>
    <x v="11"/>
    <x v="405"/>
    <n v="111.79"/>
    <n v="7"/>
    <n v="0"/>
    <n v="43.598100000000002"/>
  </r>
  <r>
    <x v="7352"/>
    <s v="CA-2017-152135"/>
    <d v="2017-03-16T00:00:00"/>
    <n v="2017"/>
    <s v="Maret"/>
    <n v="16"/>
    <x v="0"/>
    <x v="377"/>
    <x v="377"/>
    <x v="2"/>
    <s v="United States"/>
    <s v="Lakewood"/>
    <s v="Ohio"/>
    <n v="44107"/>
    <x v="3"/>
    <x v="918"/>
    <x v="2"/>
    <x v="7"/>
    <x v="910"/>
    <n v="445.44"/>
    <n v="8"/>
    <n v="0.4"/>
    <n v="-81.664000000000044"/>
  </r>
  <r>
    <x v="7353"/>
    <s v="CA-2016-151974"/>
    <d v="2016-09-22T00:00:00"/>
    <n v="2016"/>
    <s v="September"/>
    <n v="22"/>
    <x v="1"/>
    <x v="372"/>
    <x v="372"/>
    <x v="2"/>
    <s v="United States"/>
    <s v="Philadelphia"/>
    <s v="Pennsylvania"/>
    <n v="19134"/>
    <x v="3"/>
    <x v="617"/>
    <x v="1"/>
    <x v="2"/>
    <x v="617"/>
    <n v="16.520000000000003"/>
    <n v="5"/>
    <n v="0.2"/>
    <n v="5.368999999999998"/>
  </r>
  <r>
    <x v="7354"/>
    <s v="CA-2017-154102"/>
    <d v="2017-02-06T00:00:00"/>
    <n v="2017"/>
    <s v="Februari"/>
    <n v="6"/>
    <x v="1"/>
    <x v="381"/>
    <x v="381"/>
    <x v="2"/>
    <s v="United States"/>
    <s v="San Francisco"/>
    <s v="California"/>
    <n v="94109"/>
    <x v="1"/>
    <x v="1774"/>
    <x v="1"/>
    <x v="10"/>
    <x v="1764"/>
    <n v="29.900000000000002"/>
    <n v="5"/>
    <n v="0"/>
    <n v="13.454999999999998"/>
  </r>
  <r>
    <x v="7355"/>
    <s v="CA-2015-139780"/>
    <d v="2015-12-31T00:00:00"/>
    <n v="2015"/>
    <s v="Desember"/>
    <n v="31"/>
    <x v="0"/>
    <x v="706"/>
    <x v="706"/>
    <x v="1"/>
    <s v="United States"/>
    <s v="Detroit"/>
    <s v="Michigan"/>
    <n v="48205"/>
    <x v="2"/>
    <x v="939"/>
    <x v="1"/>
    <x v="8"/>
    <x v="932"/>
    <n v="116.4"/>
    <n v="8"/>
    <n v="0"/>
    <n v="52.379999999999995"/>
  </r>
  <r>
    <x v="7356"/>
    <s v="CA-2016-114748"/>
    <d v="2016-10-09T00:00:00"/>
    <n v="2016"/>
    <s v="Oktober"/>
    <n v="9"/>
    <x v="1"/>
    <x v="595"/>
    <x v="595"/>
    <x v="2"/>
    <s v="United States"/>
    <s v="Phoenix"/>
    <s v="Arizona"/>
    <n v="85023"/>
    <x v="1"/>
    <x v="1039"/>
    <x v="1"/>
    <x v="6"/>
    <x v="1029"/>
    <n v="1.4080000000000001"/>
    <n v="1"/>
    <n v="0.2"/>
    <n v="0.15839999999999993"/>
  </r>
  <r>
    <x v="7357"/>
    <s v="CA-2016-114748"/>
    <d v="2016-10-09T00:00:00"/>
    <n v="2016"/>
    <s v="Oktober"/>
    <n v="9"/>
    <x v="1"/>
    <x v="595"/>
    <x v="595"/>
    <x v="2"/>
    <s v="United States"/>
    <s v="Phoenix"/>
    <s v="Arizona"/>
    <n v="85023"/>
    <x v="1"/>
    <x v="1060"/>
    <x v="0"/>
    <x v="5"/>
    <x v="1049"/>
    <n v="169.56800000000001"/>
    <n v="2"/>
    <n v="0.2"/>
    <n v="0"/>
  </r>
  <r>
    <x v="7358"/>
    <s v="US-2014-115189"/>
    <d v="2014-12-30T00:00:00"/>
    <n v="2014"/>
    <s v="Desember"/>
    <n v="30"/>
    <x v="0"/>
    <x v="753"/>
    <x v="753"/>
    <x v="1"/>
    <s v="United States"/>
    <s v="Philadelphia"/>
    <s v="Pennsylvania"/>
    <n v="19143"/>
    <x v="3"/>
    <x v="599"/>
    <x v="2"/>
    <x v="7"/>
    <x v="599"/>
    <n v="251.96399999999994"/>
    <n v="6"/>
    <n v="0.4"/>
    <n v="-50.392799999999994"/>
  </r>
  <r>
    <x v="7359"/>
    <s v="US-2014-115189"/>
    <d v="2014-12-30T00:00:00"/>
    <n v="2014"/>
    <s v="Desember"/>
    <n v="30"/>
    <x v="0"/>
    <x v="753"/>
    <x v="753"/>
    <x v="1"/>
    <s v="United States"/>
    <s v="Philadelphia"/>
    <s v="Pennsylvania"/>
    <n v="19143"/>
    <x v="3"/>
    <x v="309"/>
    <x v="0"/>
    <x v="3"/>
    <x v="309"/>
    <n v="523.76400000000001"/>
    <n v="3"/>
    <n v="0.4"/>
    <n v="-192.04680000000008"/>
  </r>
  <r>
    <x v="7360"/>
    <s v="CA-2016-163594"/>
    <d v="2016-04-12T00:00:00"/>
    <n v="2016"/>
    <s v="April"/>
    <n v="12"/>
    <x v="2"/>
    <x v="639"/>
    <x v="639"/>
    <x v="0"/>
    <s v="United States"/>
    <s v="Los Angeles"/>
    <s v="California"/>
    <n v="90036"/>
    <x v="1"/>
    <x v="1145"/>
    <x v="1"/>
    <x v="10"/>
    <x v="1133"/>
    <n v="19.440000000000001"/>
    <n v="3"/>
    <n v="0"/>
    <n v="9.3312000000000008"/>
  </r>
  <r>
    <x v="7361"/>
    <s v="CA-2016-163594"/>
    <d v="2016-04-12T00:00:00"/>
    <n v="2016"/>
    <s v="April"/>
    <n v="12"/>
    <x v="2"/>
    <x v="639"/>
    <x v="639"/>
    <x v="0"/>
    <s v="United States"/>
    <s v="Los Angeles"/>
    <s v="California"/>
    <n v="90036"/>
    <x v="1"/>
    <x v="405"/>
    <x v="0"/>
    <x v="1"/>
    <x v="406"/>
    <n v="194.35200000000003"/>
    <n v="3"/>
    <n v="0.2"/>
    <n v="-36.441000000000031"/>
  </r>
  <r>
    <x v="7362"/>
    <s v="CA-2016-163594"/>
    <d v="2016-04-12T00:00:00"/>
    <n v="2016"/>
    <s v="April"/>
    <n v="12"/>
    <x v="2"/>
    <x v="639"/>
    <x v="639"/>
    <x v="0"/>
    <s v="United States"/>
    <s v="Los Angeles"/>
    <s v="California"/>
    <n v="90036"/>
    <x v="1"/>
    <x v="785"/>
    <x v="1"/>
    <x v="8"/>
    <x v="784"/>
    <n v="36.624000000000002"/>
    <n v="3"/>
    <n v="0.2"/>
    <n v="13.734"/>
  </r>
  <r>
    <x v="7363"/>
    <s v="CA-2016-127243"/>
    <d v="2016-11-28T00:00:00"/>
    <n v="2016"/>
    <s v="November"/>
    <n v="28"/>
    <x v="1"/>
    <x v="103"/>
    <x v="103"/>
    <x v="1"/>
    <s v="United States"/>
    <s v="Philadelphia"/>
    <s v="Pennsylvania"/>
    <n v="19140"/>
    <x v="3"/>
    <x v="867"/>
    <x v="2"/>
    <x v="7"/>
    <x v="861"/>
    <n v="340.18200000000002"/>
    <n v="3"/>
    <n v="0.4"/>
    <n v="-73.706100000000021"/>
  </r>
  <r>
    <x v="7364"/>
    <s v="CA-2016-127243"/>
    <d v="2016-11-28T00:00:00"/>
    <n v="2016"/>
    <s v="November"/>
    <n v="28"/>
    <x v="1"/>
    <x v="103"/>
    <x v="103"/>
    <x v="1"/>
    <s v="United States"/>
    <s v="Philadelphia"/>
    <s v="Pennsylvania"/>
    <n v="19140"/>
    <x v="3"/>
    <x v="1239"/>
    <x v="1"/>
    <x v="13"/>
    <x v="1222"/>
    <n v="12.672000000000001"/>
    <n v="8"/>
    <n v="0.2"/>
    <n v="2.6927999999999992"/>
  </r>
  <r>
    <x v="7365"/>
    <s v="CA-2016-127243"/>
    <d v="2016-11-28T00:00:00"/>
    <n v="2016"/>
    <s v="November"/>
    <n v="28"/>
    <x v="1"/>
    <x v="103"/>
    <x v="103"/>
    <x v="1"/>
    <s v="United States"/>
    <s v="Philadelphia"/>
    <s v="Pennsylvania"/>
    <n v="19140"/>
    <x v="3"/>
    <x v="1426"/>
    <x v="1"/>
    <x v="8"/>
    <x v="1414"/>
    <n v="6.8880000000000017"/>
    <n v="2"/>
    <n v="0.7"/>
    <n v="-5.0511999999999997"/>
  </r>
  <r>
    <x v="7366"/>
    <s v="CA-2016-127243"/>
    <d v="2016-11-28T00:00:00"/>
    <n v="2016"/>
    <s v="November"/>
    <n v="28"/>
    <x v="1"/>
    <x v="103"/>
    <x v="103"/>
    <x v="1"/>
    <s v="United States"/>
    <s v="Philadelphia"/>
    <s v="Pennsylvania"/>
    <n v="19140"/>
    <x v="3"/>
    <x v="1512"/>
    <x v="1"/>
    <x v="4"/>
    <x v="1499"/>
    <n v="32.544000000000004"/>
    <n v="2"/>
    <n v="0.2"/>
    <n v="-7.7292000000000041"/>
  </r>
  <r>
    <x v="7367"/>
    <s v="CA-2016-127243"/>
    <d v="2016-11-28T00:00:00"/>
    <n v="2016"/>
    <s v="November"/>
    <n v="28"/>
    <x v="1"/>
    <x v="103"/>
    <x v="103"/>
    <x v="1"/>
    <s v="United States"/>
    <s v="Philadelphia"/>
    <s v="Pennsylvania"/>
    <n v="19140"/>
    <x v="3"/>
    <x v="474"/>
    <x v="0"/>
    <x v="1"/>
    <x v="475"/>
    <n v="347.80200000000002"/>
    <n v="7"/>
    <n v="0.3"/>
    <n v="-24.842999999999961"/>
  </r>
  <r>
    <x v="7368"/>
    <s v="CA-2017-161851"/>
    <d v="2017-04-15T00:00:00"/>
    <n v="2017"/>
    <s v="April"/>
    <n v="15"/>
    <x v="2"/>
    <x v="162"/>
    <x v="162"/>
    <x v="1"/>
    <s v="United States"/>
    <s v="Miami"/>
    <s v="Florida"/>
    <n v="33180"/>
    <x v="0"/>
    <x v="68"/>
    <x v="1"/>
    <x v="8"/>
    <x v="1453"/>
    <n v="15.570000000000004"/>
    <n v="3"/>
    <n v="0.7"/>
    <n v="-11.936999999999998"/>
  </r>
  <r>
    <x v="7369"/>
    <s v="CA-2015-110345"/>
    <d v="2015-03-09T00:00:00"/>
    <n v="2015"/>
    <s v="Maret"/>
    <n v="9"/>
    <x v="0"/>
    <x v="592"/>
    <x v="592"/>
    <x v="0"/>
    <s v="United States"/>
    <s v="Raleigh"/>
    <s v="North Carolina"/>
    <n v="27604"/>
    <x v="0"/>
    <x v="782"/>
    <x v="1"/>
    <x v="2"/>
    <x v="781"/>
    <n v="4.6079999999999997"/>
    <n v="2"/>
    <n v="0.2"/>
    <n v="1.6704000000000001"/>
  </r>
  <r>
    <x v="7370"/>
    <s v="CA-2014-107769"/>
    <d v="2014-10-28T00:00:00"/>
    <n v="2014"/>
    <s v="Oktober"/>
    <n v="28"/>
    <x v="1"/>
    <x v="387"/>
    <x v="387"/>
    <x v="1"/>
    <s v="United States"/>
    <s v="Garden City"/>
    <s v="Kansas"/>
    <n v="67846"/>
    <x v="2"/>
    <x v="957"/>
    <x v="2"/>
    <x v="7"/>
    <x v="950"/>
    <n v="257.98"/>
    <n v="2"/>
    <n v="0"/>
    <n v="74.8142"/>
  </r>
  <r>
    <x v="7371"/>
    <s v="US-2017-123862"/>
    <d v="2017-01-07T00:00:00"/>
    <n v="2017"/>
    <s v="Januari"/>
    <n v="7"/>
    <x v="0"/>
    <x v="440"/>
    <x v="440"/>
    <x v="0"/>
    <s v="United States"/>
    <s v="Long Beach"/>
    <s v="California"/>
    <n v="90805"/>
    <x v="1"/>
    <x v="4"/>
    <x v="1"/>
    <x v="4"/>
    <x v="4"/>
    <n v="153.78"/>
    <n v="11"/>
    <n v="0"/>
    <n v="44.596199999999996"/>
  </r>
  <r>
    <x v="7372"/>
    <s v="US-2017-123862"/>
    <d v="2017-01-07T00:00:00"/>
    <n v="2017"/>
    <s v="Januari"/>
    <n v="7"/>
    <x v="0"/>
    <x v="440"/>
    <x v="440"/>
    <x v="0"/>
    <s v="United States"/>
    <s v="Long Beach"/>
    <s v="California"/>
    <n v="90805"/>
    <x v="1"/>
    <x v="1512"/>
    <x v="1"/>
    <x v="4"/>
    <x v="1499"/>
    <n v="61.019999999999996"/>
    <n v="3"/>
    <n v="0"/>
    <n v="0.61019999999999541"/>
  </r>
  <r>
    <x v="7373"/>
    <s v="US-2017-123862"/>
    <d v="2017-01-07T00:00:00"/>
    <n v="2017"/>
    <s v="Januari"/>
    <n v="7"/>
    <x v="0"/>
    <x v="440"/>
    <x v="440"/>
    <x v="0"/>
    <s v="United States"/>
    <s v="Long Beach"/>
    <s v="California"/>
    <n v="90805"/>
    <x v="1"/>
    <x v="1799"/>
    <x v="1"/>
    <x v="14"/>
    <x v="1789"/>
    <n v="110.11"/>
    <n v="7"/>
    <n v="0"/>
    <n v="31.931899999999988"/>
  </r>
  <r>
    <x v="7374"/>
    <s v="US-2017-123862"/>
    <d v="2017-01-07T00:00:00"/>
    <n v="2017"/>
    <s v="Januari"/>
    <n v="7"/>
    <x v="0"/>
    <x v="440"/>
    <x v="440"/>
    <x v="0"/>
    <s v="United States"/>
    <s v="Long Beach"/>
    <s v="California"/>
    <n v="90805"/>
    <x v="1"/>
    <x v="550"/>
    <x v="1"/>
    <x v="13"/>
    <x v="128"/>
    <n v="7.89"/>
    <n v="1"/>
    <n v="0"/>
    <n v="3.5504999999999995"/>
  </r>
  <r>
    <x v="7375"/>
    <s v="CA-2017-100580"/>
    <d v="2017-08-13T00:00:00"/>
    <n v="2017"/>
    <s v="Agustus"/>
    <n v="13"/>
    <x v="1"/>
    <x v="149"/>
    <x v="149"/>
    <x v="1"/>
    <s v="United States"/>
    <s v="San Diego"/>
    <s v="California"/>
    <n v="92037"/>
    <x v="1"/>
    <x v="491"/>
    <x v="1"/>
    <x v="8"/>
    <x v="491"/>
    <n v="36.024000000000001"/>
    <n v="3"/>
    <n v="0.2"/>
    <n v="11.707799999999995"/>
  </r>
  <r>
    <x v="7376"/>
    <s v="US-2017-145597"/>
    <d v="2017-11-02T00:00:00"/>
    <n v="2017"/>
    <s v="November"/>
    <n v="2"/>
    <x v="2"/>
    <x v="55"/>
    <x v="55"/>
    <x v="1"/>
    <s v="United States"/>
    <s v="Bloomington"/>
    <s v="Illinois"/>
    <n v="61701"/>
    <x v="2"/>
    <x v="207"/>
    <x v="1"/>
    <x v="6"/>
    <x v="208"/>
    <n v="54.336000000000006"/>
    <n v="4"/>
    <n v="0.2"/>
    <n v="5.4336000000000002"/>
  </r>
  <r>
    <x v="7377"/>
    <s v="CA-2014-132787"/>
    <d v="2014-09-19T00:00:00"/>
    <n v="2014"/>
    <s v="September"/>
    <n v="19"/>
    <x v="1"/>
    <x v="305"/>
    <x v="305"/>
    <x v="1"/>
    <s v="United States"/>
    <s v="Seattle"/>
    <s v="Washington"/>
    <n v="98115"/>
    <x v="1"/>
    <x v="421"/>
    <x v="1"/>
    <x v="4"/>
    <x v="421"/>
    <n v="92.52"/>
    <n v="6"/>
    <n v="0"/>
    <n v="24.980400000000007"/>
  </r>
  <r>
    <x v="7378"/>
    <s v="CA-2015-136224"/>
    <d v="2015-05-31T00:00:00"/>
    <n v="2015"/>
    <s v="Mei"/>
    <n v="31"/>
    <x v="3"/>
    <x v="761"/>
    <x v="761"/>
    <x v="0"/>
    <s v="United States"/>
    <s v="Fayetteville"/>
    <s v="North Carolina"/>
    <n v="28314"/>
    <x v="0"/>
    <x v="1046"/>
    <x v="1"/>
    <x v="6"/>
    <x v="1035"/>
    <n v="10.272000000000002"/>
    <n v="3"/>
    <n v="0.2"/>
    <n v="1.1555999999999984"/>
  </r>
  <r>
    <x v="7379"/>
    <s v="CA-2016-105732"/>
    <d v="2016-09-13T00:00:00"/>
    <n v="2016"/>
    <s v="September"/>
    <n v="13"/>
    <x v="1"/>
    <x v="8"/>
    <x v="8"/>
    <x v="0"/>
    <s v="United States"/>
    <s v="Omaha"/>
    <s v="Nebraska"/>
    <n v="68104"/>
    <x v="2"/>
    <x v="1033"/>
    <x v="1"/>
    <x v="4"/>
    <x v="1024"/>
    <n v="40.74"/>
    <n v="3"/>
    <n v="0"/>
    <n v="0.4073999999999991"/>
  </r>
  <r>
    <x v="7380"/>
    <s v="CA-2016-105732"/>
    <d v="2016-09-13T00:00:00"/>
    <n v="2016"/>
    <s v="September"/>
    <n v="13"/>
    <x v="1"/>
    <x v="8"/>
    <x v="8"/>
    <x v="0"/>
    <s v="United States"/>
    <s v="Omaha"/>
    <s v="Nebraska"/>
    <n v="68104"/>
    <x v="2"/>
    <x v="1363"/>
    <x v="1"/>
    <x v="2"/>
    <x v="1349"/>
    <n v="14.399999999999999"/>
    <n v="5"/>
    <n v="0"/>
    <n v="7.056"/>
  </r>
  <r>
    <x v="7381"/>
    <s v="CA-2016-105732"/>
    <d v="2016-09-13T00:00:00"/>
    <n v="2016"/>
    <s v="September"/>
    <n v="13"/>
    <x v="1"/>
    <x v="8"/>
    <x v="8"/>
    <x v="0"/>
    <s v="United States"/>
    <s v="Omaha"/>
    <s v="Nebraska"/>
    <n v="68104"/>
    <x v="2"/>
    <x v="1507"/>
    <x v="2"/>
    <x v="7"/>
    <x v="1494"/>
    <n v="149.94999999999999"/>
    <n v="5"/>
    <n v="0"/>
    <n v="41.986000000000004"/>
  </r>
  <r>
    <x v="7382"/>
    <s v="CA-2016-105732"/>
    <d v="2016-09-13T00:00:00"/>
    <n v="2016"/>
    <s v="September"/>
    <n v="13"/>
    <x v="1"/>
    <x v="8"/>
    <x v="8"/>
    <x v="0"/>
    <s v="United States"/>
    <s v="Omaha"/>
    <s v="Nebraska"/>
    <n v="68104"/>
    <x v="2"/>
    <x v="1566"/>
    <x v="1"/>
    <x v="14"/>
    <x v="1557"/>
    <n v="16.899999999999999"/>
    <n v="2"/>
    <n v="0"/>
    <n v="5.0699999999999985"/>
  </r>
  <r>
    <x v="7383"/>
    <s v="CA-2016-105732"/>
    <d v="2016-09-13T00:00:00"/>
    <n v="2016"/>
    <s v="September"/>
    <n v="13"/>
    <x v="1"/>
    <x v="8"/>
    <x v="8"/>
    <x v="0"/>
    <s v="United States"/>
    <s v="Omaha"/>
    <s v="Nebraska"/>
    <n v="68104"/>
    <x v="2"/>
    <x v="707"/>
    <x v="1"/>
    <x v="10"/>
    <x v="706"/>
    <n v="17.61"/>
    <n v="3"/>
    <n v="0"/>
    <n v="8.4527999999999999"/>
  </r>
  <r>
    <x v="7384"/>
    <s v="CA-2016-105732"/>
    <d v="2016-09-13T00:00:00"/>
    <n v="2016"/>
    <s v="September"/>
    <n v="13"/>
    <x v="1"/>
    <x v="8"/>
    <x v="8"/>
    <x v="0"/>
    <s v="United States"/>
    <s v="Omaha"/>
    <s v="Nebraska"/>
    <n v="68104"/>
    <x v="2"/>
    <x v="1141"/>
    <x v="1"/>
    <x v="9"/>
    <x v="1129"/>
    <n v="378"/>
    <n v="2"/>
    <n v="0"/>
    <n v="136.07999999999998"/>
  </r>
  <r>
    <x v="7385"/>
    <s v="CA-2016-105732"/>
    <d v="2016-09-13T00:00:00"/>
    <n v="2016"/>
    <s v="September"/>
    <n v="13"/>
    <x v="1"/>
    <x v="8"/>
    <x v="8"/>
    <x v="0"/>
    <s v="United States"/>
    <s v="Omaha"/>
    <s v="Nebraska"/>
    <n v="68104"/>
    <x v="2"/>
    <x v="1017"/>
    <x v="1"/>
    <x v="10"/>
    <x v="1008"/>
    <n v="17.64"/>
    <n v="3"/>
    <n v="0"/>
    <n v="8.6435999999999993"/>
  </r>
  <r>
    <x v="7386"/>
    <s v="CA-2016-105732"/>
    <d v="2016-09-13T00:00:00"/>
    <n v="2016"/>
    <s v="September"/>
    <n v="13"/>
    <x v="1"/>
    <x v="8"/>
    <x v="8"/>
    <x v="0"/>
    <s v="United States"/>
    <s v="Omaha"/>
    <s v="Nebraska"/>
    <n v="68104"/>
    <x v="2"/>
    <x v="821"/>
    <x v="1"/>
    <x v="4"/>
    <x v="817"/>
    <n v="373.08"/>
    <n v="6"/>
    <n v="0"/>
    <n v="100.73160000000001"/>
  </r>
  <r>
    <x v="7387"/>
    <s v="CA-2016-105732"/>
    <d v="2016-09-13T00:00:00"/>
    <n v="2016"/>
    <s v="September"/>
    <n v="13"/>
    <x v="1"/>
    <x v="8"/>
    <x v="8"/>
    <x v="0"/>
    <s v="United States"/>
    <s v="Omaha"/>
    <s v="Nebraska"/>
    <n v="68104"/>
    <x v="2"/>
    <x v="35"/>
    <x v="0"/>
    <x v="5"/>
    <x v="35"/>
    <n v="1336.4399999999998"/>
    <n v="14"/>
    <n v="0"/>
    <n v="387.56759999999986"/>
  </r>
  <r>
    <x v="7388"/>
    <s v="CA-2016-105732"/>
    <d v="2016-09-13T00:00:00"/>
    <n v="2016"/>
    <s v="September"/>
    <n v="13"/>
    <x v="1"/>
    <x v="8"/>
    <x v="8"/>
    <x v="0"/>
    <s v="United States"/>
    <s v="Omaha"/>
    <s v="Nebraska"/>
    <n v="68104"/>
    <x v="2"/>
    <x v="1136"/>
    <x v="2"/>
    <x v="7"/>
    <x v="1124"/>
    <n v="29.97"/>
    <n v="3"/>
    <n v="0"/>
    <n v="0.29969999999999963"/>
  </r>
  <r>
    <x v="7389"/>
    <s v="CA-2017-108035"/>
    <d v="2017-11-29T00:00:00"/>
    <n v="2017"/>
    <s v="November"/>
    <n v="29"/>
    <x v="1"/>
    <x v="74"/>
    <x v="74"/>
    <x v="0"/>
    <s v="United States"/>
    <s v="Chattanooga"/>
    <s v="Tennessee"/>
    <n v="37421"/>
    <x v="0"/>
    <x v="1"/>
    <x v="0"/>
    <x v="1"/>
    <x v="1"/>
    <n v="390.36799999999999"/>
    <n v="2"/>
    <n v="0.2"/>
    <n v="48.795999999999978"/>
  </r>
  <r>
    <x v="7390"/>
    <s v="CA-2017-108035"/>
    <d v="2017-11-29T00:00:00"/>
    <n v="2017"/>
    <s v="November"/>
    <n v="29"/>
    <x v="1"/>
    <x v="74"/>
    <x v="74"/>
    <x v="0"/>
    <s v="United States"/>
    <s v="Chattanooga"/>
    <s v="Tennessee"/>
    <n v="37421"/>
    <x v="0"/>
    <x v="216"/>
    <x v="0"/>
    <x v="5"/>
    <x v="1579"/>
    <n v="101.52000000000001"/>
    <n v="5"/>
    <n v="0.2"/>
    <n v="19.034999999999989"/>
  </r>
  <r>
    <x v="7391"/>
    <s v="CA-2017-160031"/>
    <d v="2017-12-04T00:00:00"/>
    <n v="2017"/>
    <s v="Desember"/>
    <n v="4"/>
    <x v="0"/>
    <x v="398"/>
    <x v="398"/>
    <x v="0"/>
    <s v="United States"/>
    <s v="Fairfield"/>
    <s v="Ohio"/>
    <n v="45014"/>
    <x v="3"/>
    <x v="1174"/>
    <x v="1"/>
    <x v="10"/>
    <x v="1160"/>
    <n v="74.352000000000004"/>
    <n v="3"/>
    <n v="0.2"/>
    <n v="23.234999999999992"/>
  </r>
  <r>
    <x v="7392"/>
    <s v="CA-2017-147844"/>
    <d v="2017-05-02T00:00:00"/>
    <n v="2017"/>
    <s v="Mei"/>
    <n v="2"/>
    <x v="1"/>
    <x v="732"/>
    <x v="732"/>
    <x v="0"/>
    <s v="United States"/>
    <s v="Los Angeles"/>
    <s v="California"/>
    <n v="90049"/>
    <x v="1"/>
    <x v="1407"/>
    <x v="1"/>
    <x v="10"/>
    <x v="1394"/>
    <n v="15.700000000000001"/>
    <n v="5"/>
    <n v="0"/>
    <n v="7.0649999999999995"/>
  </r>
  <r>
    <x v="7393"/>
    <s v="CA-2017-147844"/>
    <d v="2017-05-02T00:00:00"/>
    <n v="2017"/>
    <s v="Mei"/>
    <n v="2"/>
    <x v="1"/>
    <x v="732"/>
    <x v="732"/>
    <x v="0"/>
    <s v="United States"/>
    <s v="Los Angeles"/>
    <s v="California"/>
    <n v="90049"/>
    <x v="1"/>
    <x v="1500"/>
    <x v="1"/>
    <x v="6"/>
    <x v="1488"/>
    <n v="59.519999999999996"/>
    <n v="3"/>
    <n v="0"/>
    <n v="15.475200000000001"/>
  </r>
  <r>
    <x v="7394"/>
    <s v="CA-2017-147844"/>
    <d v="2017-05-02T00:00:00"/>
    <n v="2017"/>
    <s v="Mei"/>
    <n v="2"/>
    <x v="1"/>
    <x v="732"/>
    <x v="732"/>
    <x v="0"/>
    <s v="United States"/>
    <s v="Los Angeles"/>
    <s v="California"/>
    <n v="90049"/>
    <x v="1"/>
    <x v="320"/>
    <x v="1"/>
    <x v="10"/>
    <x v="320"/>
    <n v="34.4"/>
    <n v="5"/>
    <n v="0"/>
    <n v="15.823999999999998"/>
  </r>
  <r>
    <x v="7395"/>
    <s v="CA-2016-110975"/>
    <d v="2016-12-25T00:00:00"/>
    <n v="2016"/>
    <s v="Desember"/>
    <n v="25"/>
    <x v="1"/>
    <x v="715"/>
    <x v="715"/>
    <x v="1"/>
    <s v="United States"/>
    <s v="New York City"/>
    <s v="New York"/>
    <n v="10024"/>
    <x v="3"/>
    <x v="971"/>
    <x v="0"/>
    <x v="3"/>
    <x v="965"/>
    <n v="313.17599999999999"/>
    <n v="2"/>
    <n v="0.4"/>
    <n v="-120.05080000000007"/>
  </r>
  <r>
    <x v="7396"/>
    <s v="CA-2016-110975"/>
    <d v="2016-12-25T00:00:00"/>
    <n v="2016"/>
    <s v="Desember"/>
    <n v="25"/>
    <x v="1"/>
    <x v="715"/>
    <x v="715"/>
    <x v="1"/>
    <s v="United States"/>
    <s v="New York City"/>
    <s v="New York"/>
    <n v="10024"/>
    <x v="3"/>
    <x v="623"/>
    <x v="0"/>
    <x v="1"/>
    <x v="623"/>
    <n v="866.64599999999996"/>
    <n v="3"/>
    <n v="0.1"/>
    <n v="173.32919999999999"/>
  </r>
  <r>
    <x v="7397"/>
    <s v="CA-2014-141649"/>
    <d v="2014-09-30T00:00:00"/>
    <n v="2014"/>
    <s v="September"/>
    <n v="30"/>
    <x v="3"/>
    <x v="678"/>
    <x v="678"/>
    <x v="1"/>
    <s v="United States"/>
    <s v="Fairfield"/>
    <s v="Ohio"/>
    <n v="45014"/>
    <x v="3"/>
    <x v="190"/>
    <x v="1"/>
    <x v="9"/>
    <x v="191"/>
    <n v="795.40800000000013"/>
    <n v="6"/>
    <n v="0.2"/>
    <n v="59.655599999999993"/>
  </r>
  <r>
    <x v="7398"/>
    <s v="CA-2014-124807"/>
    <d v="2014-07-12T00:00:00"/>
    <n v="2014"/>
    <s v="Juli"/>
    <n v="12"/>
    <x v="0"/>
    <x v="250"/>
    <x v="250"/>
    <x v="0"/>
    <s v="United States"/>
    <s v="Chicago"/>
    <s v="Illinois"/>
    <n v="60610"/>
    <x v="2"/>
    <x v="1050"/>
    <x v="1"/>
    <x v="10"/>
    <x v="1039"/>
    <n v="35.856000000000002"/>
    <n v="9"/>
    <n v="0.2"/>
    <n v="12.997800000000003"/>
  </r>
  <r>
    <x v="7399"/>
    <s v="CA-2014-124807"/>
    <d v="2014-07-12T00:00:00"/>
    <n v="2014"/>
    <s v="Juli"/>
    <n v="12"/>
    <x v="0"/>
    <x v="250"/>
    <x v="250"/>
    <x v="0"/>
    <s v="United States"/>
    <s v="Chicago"/>
    <s v="Illinois"/>
    <n v="60610"/>
    <x v="2"/>
    <x v="540"/>
    <x v="2"/>
    <x v="11"/>
    <x v="540"/>
    <n v="23.840000000000003"/>
    <n v="4"/>
    <n v="0.2"/>
    <n v="3.2779999999999987"/>
  </r>
  <r>
    <x v="7400"/>
    <s v="CA-2016-110009"/>
    <d v="2016-09-08T00:00:00"/>
    <n v="2016"/>
    <s v="September"/>
    <n v="8"/>
    <x v="1"/>
    <x v="309"/>
    <x v="309"/>
    <x v="0"/>
    <s v="United States"/>
    <s v="Seattle"/>
    <s v="Washington"/>
    <n v="98103"/>
    <x v="1"/>
    <x v="484"/>
    <x v="0"/>
    <x v="5"/>
    <x v="484"/>
    <n v="43.13"/>
    <n v="1"/>
    <n v="0"/>
    <n v="14.664200000000001"/>
  </r>
  <r>
    <x v="7401"/>
    <s v="CA-2016-110009"/>
    <d v="2016-09-08T00:00:00"/>
    <n v="2016"/>
    <s v="September"/>
    <n v="8"/>
    <x v="1"/>
    <x v="309"/>
    <x v="309"/>
    <x v="0"/>
    <s v="United States"/>
    <s v="Seattle"/>
    <s v="Washington"/>
    <n v="98103"/>
    <x v="1"/>
    <x v="249"/>
    <x v="1"/>
    <x v="10"/>
    <x v="250"/>
    <n v="30.87"/>
    <n v="7"/>
    <n v="0"/>
    <n v="14.200199999999999"/>
  </r>
  <r>
    <x v="7402"/>
    <s v="CA-2017-168172"/>
    <d v="2017-08-06T00:00:00"/>
    <n v="2017"/>
    <s v="Agustus"/>
    <n v="6"/>
    <x v="1"/>
    <x v="129"/>
    <x v="129"/>
    <x v="0"/>
    <s v="United States"/>
    <s v="New York City"/>
    <s v="New York"/>
    <n v="10011"/>
    <x v="3"/>
    <x v="354"/>
    <x v="1"/>
    <x v="14"/>
    <x v="354"/>
    <n v="70.12"/>
    <n v="4"/>
    <n v="0"/>
    <n v="21.035999999999994"/>
  </r>
  <r>
    <x v="7403"/>
    <s v="CA-2015-100146"/>
    <d v="2015-05-14T00:00:00"/>
    <n v="2015"/>
    <s v="Mei"/>
    <n v="14"/>
    <x v="1"/>
    <x v="118"/>
    <x v="118"/>
    <x v="1"/>
    <s v="United States"/>
    <s v="Camarillo"/>
    <s v="California"/>
    <n v="93010"/>
    <x v="1"/>
    <x v="574"/>
    <x v="0"/>
    <x v="0"/>
    <x v="574"/>
    <n v="509.95749999999992"/>
    <n v="5"/>
    <n v="0.15"/>
    <n v="41.996499999999941"/>
  </r>
  <r>
    <x v="7404"/>
    <s v="CA-2015-100146"/>
    <d v="2015-05-14T00:00:00"/>
    <n v="2015"/>
    <s v="Mei"/>
    <n v="14"/>
    <x v="1"/>
    <x v="118"/>
    <x v="118"/>
    <x v="1"/>
    <s v="United States"/>
    <s v="Camarillo"/>
    <s v="California"/>
    <n v="93010"/>
    <x v="1"/>
    <x v="514"/>
    <x v="0"/>
    <x v="5"/>
    <x v="514"/>
    <n v="122.91"/>
    <n v="3"/>
    <n v="0"/>
    <n v="34.414800000000007"/>
  </r>
  <r>
    <x v="7405"/>
    <s v="CA-2015-100146"/>
    <d v="2015-05-14T00:00:00"/>
    <n v="2015"/>
    <s v="Mei"/>
    <n v="14"/>
    <x v="1"/>
    <x v="118"/>
    <x v="118"/>
    <x v="1"/>
    <s v="United States"/>
    <s v="Camarillo"/>
    <s v="California"/>
    <n v="93010"/>
    <x v="1"/>
    <x v="1225"/>
    <x v="0"/>
    <x v="1"/>
    <x v="1209"/>
    <n v="97.567999999999998"/>
    <n v="2"/>
    <n v="0.2"/>
    <n v="-6.0980000000000025"/>
  </r>
  <r>
    <x v="7406"/>
    <s v="CA-2015-100146"/>
    <d v="2015-05-14T00:00:00"/>
    <n v="2015"/>
    <s v="Mei"/>
    <n v="14"/>
    <x v="1"/>
    <x v="118"/>
    <x v="118"/>
    <x v="1"/>
    <s v="United States"/>
    <s v="Camarillo"/>
    <s v="California"/>
    <n v="93010"/>
    <x v="1"/>
    <x v="1496"/>
    <x v="0"/>
    <x v="1"/>
    <x v="1484"/>
    <n v="722.35200000000009"/>
    <n v="3"/>
    <n v="0.2"/>
    <n v="81.264599999999916"/>
  </r>
  <r>
    <x v="7407"/>
    <s v="CA-2017-152079"/>
    <d v="2017-01-20T00:00:00"/>
    <n v="2017"/>
    <s v="Januari"/>
    <n v="20"/>
    <x v="2"/>
    <x v="586"/>
    <x v="586"/>
    <x v="0"/>
    <s v="United States"/>
    <s v="Chicago"/>
    <s v="Illinois"/>
    <n v="60653"/>
    <x v="2"/>
    <x v="745"/>
    <x v="1"/>
    <x v="2"/>
    <x v="743"/>
    <n v="11.52"/>
    <n v="5"/>
    <n v="0.2"/>
    <n v="4.1760000000000002"/>
  </r>
  <r>
    <x v="7408"/>
    <s v="CA-2016-129728"/>
    <d v="2016-05-30T00:00:00"/>
    <n v="2016"/>
    <s v="Mei"/>
    <n v="30"/>
    <x v="1"/>
    <x v="684"/>
    <x v="684"/>
    <x v="1"/>
    <s v="United States"/>
    <s v="Los Angeles"/>
    <s v="California"/>
    <n v="90032"/>
    <x v="1"/>
    <x v="1478"/>
    <x v="0"/>
    <x v="5"/>
    <x v="1465"/>
    <n v="167.84"/>
    <n v="8"/>
    <n v="0"/>
    <n v="11.748799999999989"/>
  </r>
  <r>
    <x v="7409"/>
    <s v="CA-2014-121769"/>
    <d v="2014-04-08T00:00:00"/>
    <n v="2014"/>
    <s v="April"/>
    <n v="8"/>
    <x v="1"/>
    <x v="365"/>
    <x v="365"/>
    <x v="0"/>
    <s v="United States"/>
    <s v="Toledo"/>
    <s v="Ohio"/>
    <n v="43615"/>
    <x v="3"/>
    <x v="1666"/>
    <x v="0"/>
    <x v="3"/>
    <x v="1654"/>
    <n v="172.11"/>
    <n v="1"/>
    <n v="0.4"/>
    <n v="-94.660500000000013"/>
  </r>
  <r>
    <x v="7410"/>
    <s v="CA-2014-103058"/>
    <d v="2014-07-23T00:00:00"/>
    <n v="2014"/>
    <s v="Juli"/>
    <n v="23"/>
    <x v="2"/>
    <x v="8"/>
    <x v="8"/>
    <x v="0"/>
    <s v="United States"/>
    <s v="New York City"/>
    <s v="New York"/>
    <n v="10011"/>
    <x v="3"/>
    <x v="959"/>
    <x v="2"/>
    <x v="11"/>
    <x v="952"/>
    <n v="99.98"/>
    <n v="2"/>
    <n v="0"/>
    <n v="7.9983999999999895"/>
  </r>
  <r>
    <x v="7411"/>
    <s v="CA-2017-121125"/>
    <d v="2017-05-30T00:00:00"/>
    <n v="2017"/>
    <s v="Mei"/>
    <n v="30"/>
    <x v="1"/>
    <x v="450"/>
    <x v="450"/>
    <x v="2"/>
    <s v="United States"/>
    <s v="Tigard"/>
    <s v="Oregon"/>
    <n v="97224"/>
    <x v="1"/>
    <x v="1602"/>
    <x v="2"/>
    <x v="7"/>
    <x v="1594"/>
    <n v="156.79200000000003"/>
    <n v="1"/>
    <n v="0.2"/>
    <n v="17.639099999999985"/>
  </r>
  <r>
    <x v="7412"/>
    <s v="CA-2017-121125"/>
    <d v="2017-05-30T00:00:00"/>
    <n v="2017"/>
    <s v="Mei"/>
    <n v="30"/>
    <x v="1"/>
    <x v="450"/>
    <x v="450"/>
    <x v="2"/>
    <s v="United States"/>
    <s v="Tigard"/>
    <s v="Oregon"/>
    <n v="97224"/>
    <x v="1"/>
    <x v="176"/>
    <x v="2"/>
    <x v="11"/>
    <x v="177"/>
    <n v="35.360000000000007"/>
    <n v="2"/>
    <n v="0.2"/>
    <n v="-3.0939999999999994"/>
  </r>
  <r>
    <x v="7413"/>
    <s v="CA-2017-121125"/>
    <d v="2017-05-30T00:00:00"/>
    <n v="2017"/>
    <s v="Mei"/>
    <n v="30"/>
    <x v="1"/>
    <x v="450"/>
    <x v="450"/>
    <x v="2"/>
    <s v="United States"/>
    <s v="Tigard"/>
    <s v="Oregon"/>
    <n v="97224"/>
    <x v="1"/>
    <x v="1793"/>
    <x v="0"/>
    <x v="5"/>
    <x v="1783"/>
    <n v="13.591999999999999"/>
    <n v="1"/>
    <n v="0.2"/>
    <n v="-0.33980000000000032"/>
  </r>
  <r>
    <x v="7414"/>
    <s v="US-2016-114013"/>
    <d v="2016-03-13T00:00:00"/>
    <n v="2016"/>
    <s v="Maret"/>
    <n v="13"/>
    <x v="0"/>
    <x v="34"/>
    <x v="34"/>
    <x v="1"/>
    <s v="United States"/>
    <s v="Philadelphia"/>
    <s v="Pennsylvania"/>
    <n v="19134"/>
    <x v="3"/>
    <x v="157"/>
    <x v="0"/>
    <x v="1"/>
    <x v="158"/>
    <n v="386.67999999999995"/>
    <n v="2"/>
    <n v="0.3"/>
    <n v="-5.5240000000000293"/>
  </r>
  <r>
    <x v="7415"/>
    <s v="US-2016-114013"/>
    <d v="2016-03-13T00:00:00"/>
    <n v="2016"/>
    <s v="Maret"/>
    <n v="13"/>
    <x v="0"/>
    <x v="34"/>
    <x v="34"/>
    <x v="1"/>
    <s v="United States"/>
    <s v="Philadelphia"/>
    <s v="Pennsylvania"/>
    <n v="19134"/>
    <x v="3"/>
    <x v="1523"/>
    <x v="2"/>
    <x v="11"/>
    <x v="1510"/>
    <n v="379.96000000000004"/>
    <n v="5"/>
    <n v="0.2"/>
    <n v="47.494999999999919"/>
  </r>
  <r>
    <x v="7416"/>
    <s v="US-2016-114013"/>
    <d v="2016-03-13T00:00:00"/>
    <n v="2016"/>
    <s v="Maret"/>
    <n v="13"/>
    <x v="0"/>
    <x v="34"/>
    <x v="34"/>
    <x v="1"/>
    <s v="United States"/>
    <s v="Philadelphia"/>
    <s v="Pennsylvania"/>
    <n v="19134"/>
    <x v="3"/>
    <x v="716"/>
    <x v="2"/>
    <x v="7"/>
    <x v="715"/>
    <n v="539.91"/>
    <n v="3"/>
    <n v="0.4"/>
    <n v="-116.98049999999998"/>
  </r>
  <r>
    <x v="7417"/>
    <s v="US-2016-114013"/>
    <d v="2016-03-13T00:00:00"/>
    <n v="2016"/>
    <s v="Maret"/>
    <n v="13"/>
    <x v="0"/>
    <x v="34"/>
    <x v="34"/>
    <x v="1"/>
    <s v="United States"/>
    <s v="Philadelphia"/>
    <s v="Pennsylvania"/>
    <n v="19134"/>
    <x v="3"/>
    <x v="1540"/>
    <x v="1"/>
    <x v="10"/>
    <x v="1528"/>
    <n v="41.240000000000009"/>
    <n v="5"/>
    <n v="0.2"/>
    <n v="13.918499999999998"/>
  </r>
  <r>
    <x v="7418"/>
    <s v="US-2016-114013"/>
    <d v="2016-03-13T00:00:00"/>
    <n v="2016"/>
    <s v="Maret"/>
    <n v="13"/>
    <x v="0"/>
    <x v="34"/>
    <x v="34"/>
    <x v="1"/>
    <s v="United States"/>
    <s v="Philadelphia"/>
    <s v="Pennsylvania"/>
    <n v="19134"/>
    <x v="3"/>
    <x v="1591"/>
    <x v="1"/>
    <x v="8"/>
    <x v="1583"/>
    <n v="51.897000000000013"/>
    <n v="1"/>
    <n v="0.7"/>
    <n v="-41.517600000000002"/>
  </r>
  <r>
    <x v="7419"/>
    <s v="US-2016-114013"/>
    <d v="2016-03-13T00:00:00"/>
    <n v="2016"/>
    <s v="Maret"/>
    <n v="13"/>
    <x v="0"/>
    <x v="34"/>
    <x v="34"/>
    <x v="1"/>
    <s v="United States"/>
    <s v="Philadelphia"/>
    <s v="Pennsylvania"/>
    <n v="19134"/>
    <x v="3"/>
    <x v="942"/>
    <x v="1"/>
    <x v="4"/>
    <x v="935"/>
    <n v="552.55999999999995"/>
    <n v="5"/>
    <n v="0.2"/>
    <n v="-138.13999999999999"/>
  </r>
  <r>
    <x v="7420"/>
    <s v="US-2016-114013"/>
    <d v="2016-03-13T00:00:00"/>
    <n v="2016"/>
    <s v="Maret"/>
    <n v="13"/>
    <x v="0"/>
    <x v="34"/>
    <x v="34"/>
    <x v="1"/>
    <s v="United States"/>
    <s v="Philadelphia"/>
    <s v="Pennsylvania"/>
    <n v="19134"/>
    <x v="3"/>
    <x v="1087"/>
    <x v="1"/>
    <x v="8"/>
    <x v="1077"/>
    <n v="23.160000000000004"/>
    <n v="5"/>
    <n v="0.7"/>
    <n v="-15.439999999999998"/>
  </r>
  <r>
    <x v="7421"/>
    <s v="US-2016-114013"/>
    <d v="2016-03-13T00:00:00"/>
    <n v="2016"/>
    <s v="Maret"/>
    <n v="13"/>
    <x v="0"/>
    <x v="34"/>
    <x v="34"/>
    <x v="1"/>
    <s v="United States"/>
    <s v="Philadelphia"/>
    <s v="Pennsylvania"/>
    <n v="19134"/>
    <x v="3"/>
    <x v="1819"/>
    <x v="1"/>
    <x v="4"/>
    <x v="1808"/>
    <n v="126.08"/>
    <n v="2"/>
    <n v="0.2"/>
    <n v="-28.367999999999984"/>
  </r>
  <r>
    <x v="7422"/>
    <s v="US-2016-114013"/>
    <d v="2016-03-13T00:00:00"/>
    <n v="2016"/>
    <s v="Maret"/>
    <n v="13"/>
    <x v="0"/>
    <x v="34"/>
    <x v="34"/>
    <x v="1"/>
    <s v="United States"/>
    <s v="Philadelphia"/>
    <s v="Pennsylvania"/>
    <n v="19134"/>
    <x v="3"/>
    <x v="206"/>
    <x v="2"/>
    <x v="15"/>
    <x v="1542"/>
    <n v="449.1"/>
    <n v="3"/>
    <n v="0.7"/>
    <n v="-643.70999999999981"/>
  </r>
  <r>
    <x v="7423"/>
    <s v="CA-2017-135069"/>
    <d v="2017-04-10T00:00:00"/>
    <n v="2017"/>
    <s v="April"/>
    <n v="10"/>
    <x v="1"/>
    <x v="94"/>
    <x v="94"/>
    <x v="0"/>
    <s v="United States"/>
    <s v="Philadelphia"/>
    <s v="Pennsylvania"/>
    <n v="19143"/>
    <x v="3"/>
    <x v="1306"/>
    <x v="1"/>
    <x v="9"/>
    <x v="1291"/>
    <n v="195.10400000000001"/>
    <n v="4"/>
    <n v="0.2"/>
    <n v="21.949199999999969"/>
  </r>
  <r>
    <x v="7424"/>
    <s v="CA-2017-135069"/>
    <d v="2017-04-10T00:00:00"/>
    <n v="2017"/>
    <s v="April"/>
    <n v="10"/>
    <x v="1"/>
    <x v="94"/>
    <x v="94"/>
    <x v="0"/>
    <s v="United States"/>
    <s v="Philadelphia"/>
    <s v="Pennsylvania"/>
    <n v="19143"/>
    <x v="3"/>
    <x v="677"/>
    <x v="0"/>
    <x v="5"/>
    <x v="677"/>
    <n v="36.671999999999997"/>
    <n v="3"/>
    <n v="0.2"/>
    <n v="6.4176000000000002"/>
  </r>
  <r>
    <x v="7425"/>
    <s v="CA-2016-101693"/>
    <d v="2016-06-25T00:00:00"/>
    <n v="2016"/>
    <s v="Juni"/>
    <n v="25"/>
    <x v="0"/>
    <x v="95"/>
    <x v="95"/>
    <x v="0"/>
    <s v="United States"/>
    <s v="Houston"/>
    <s v="Texas"/>
    <n v="77070"/>
    <x v="2"/>
    <x v="64"/>
    <x v="0"/>
    <x v="1"/>
    <x v="64"/>
    <n v="85.245999999999995"/>
    <n v="2"/>
    <n v="0.3"/>
    <n v="-6.0890000000000057"/>
  </r>
  <r>
    <x v="7426"/>
    <s v="CA-2016-101693"/>
    <d v="2016-06-25T00:00:00"/>
    <n v="2016"/>
    <s v="Juni"/>
    <n v="25"/>
    <x v="0"/>
    <x v="95"/>
    <x v="95"/>
    <x v="0"/>
    <s v="United States"/>
    <s v="Houston"/>
    <s v="Texas"/>
    <n v="77070"/>
    <x v="2"/>
    <x v="1535"/>
    <x v="0"/>
    <x v="5"/>
    <x v="1523"/>
    <n v="32.712000000000003"/>
    <n v="2"/>
    <n v="0.6"/>
    <n v="-26.169599999999996"/>
  </r>
  <r>
    <x v="7427"/>
    <s v="US-2014-164763"/>
    <d v="2014-03-17T00:00:00"/>
    <n v="2014"/>
    <s v="Maret"/>
    <n v="17"/>
    <x v="1"/>
    <x v="775"/>
    <x v="775"/>
    <x v="1"/>
    <s v="United States"/>
    <s v="Jackson"/>
    <s v="Mississippi"/>
    <n v="39212"/>
    <x v="0"/>
    <x v="536"/>
    <x v="1"/>
    <x v="8"/>
    <x v="536"/>
    <n v="11.43"/>
    <n v="3"/>
    <n v="0"/>
    <n v="5.3720999999999997"/>
  </r>
  <r>
    <x v="7428"/>
    <s v="US-2014-164763"/>
    <d v="2014-03-17T00:00:00"/>
    <n v="2014"/>
    <s v="Maret"/>
    <n v="17"/>
    <x v="1"/>
    <x v="775"/>
    <x v="775"/>
    <x v="1"/>
    <s v="United States"/>
    <s v="Jackson"/>
    <s v="Mississippi"/>
    <n v="39212"/>
    <x v="0"/>
    <x v="338"/>
    <x v="1"/>
    <x v="8"/>
    <x v="338"/>
    <n v="30.44"/>
    <n v="2"/>
    <n v="0"/>
    <n v="14.9156"/>
  </r>
  <r>
    <x v="7429"/>
    <s v="US-2014-164763"/>
    <d v="2014-03-17T00:00:00"/>
    <n v="2014"/>
    <s v="Maret"/>
    <n v="17"/>
    <x v="1"/>
    <x v="775"/>
    <x v="775"/>
    <x v="1"/>
    <s v="United States"/>
    <s v="Jackson"/>
    <s v="Mississippi"/>
    <n v="39212"/>
    <x v="0"/>
    <x v="219"/>
    <x v="1"/>
    <x v="10"/>
    <x v="220"/>
    <n v="12.96"/>
    <n v="2"/>
    <n v="0"/>
    <n v="6.3504000000000005"/>
  </r>
  <r>
    <x v="7430"/>
    <s v="US-2014-164763"/>
    <d v="2014-03-17T00:00:00"/>
    <n v="2014"/>
    <s v="Maret"/>
    <n v="17"/>
    <x v="1"/>
    <x v="775"/>
    <x v="775"/>
    <x v="1"/>
    <s v="United States"/>
    <s v="Jackson"/>
    <s v="Mississippi"/>
    <n v="39212"/>
    <x v="0"/>
    <x v="1732"/>
    <x v="1"/>
    <x v="10"/>
    <x v="1720"/>
    <n v="16"/>
    <n v="4"/>
    <n v="0"/>
    <n v="7.68"/>
  </r>
  <r>
    <x v="7431"/>
    <s v="US-2014-164763"/>
    <d v="2014-03-17T00:00:00"/>
    <n v="2014"/>
    <s v="Maret"/>
    <n v="17"/>
    <x v="1"/>
    <x v="775"/>
    <x v="775"/>
    <x v="1"/>
    <s v="United States"/>
    <s v="Jackson"/>
    <s v="Mississippi"/>
    <n v="39212"/>
    <x v="0"/>
    <x v="930"/>
    <x v="1"/>
    <x v="9"/>
    <x v="923"/>
    <n v="32.67"/>
    <n v="3"/>
    <n v="0"/>
    <n v="8.4942000000000011"/>
  </r>
  <r>
    <x v="7432"/>
    <s v="CA-2014-161249"/>
    <d v="2014-08-09T00:00:00"/>
    <n v="2014"/>
    <s v="Agustus"/>
    <n v="9"/>
    <x v="1"/>
    <x v="742"/>
    <x v="742"/>
    <x v="0"/>
    <s v="United States"/>
    <s v="Phoenix"/>
    <s v="Arizona"/>
    <n v="85023"/>
    <x v="1"/>
    <x v="802"/>
    <x v="1"/>
    <x v="13"/>
    <x v="800"/>
    <n v="4.4640000000000004"/>
    <n v="3"/>
    <n v="0.2"/>
    <n v="-0.94859999999999989"/>
  </r>
  <r>
    <x v="7433"/>
    <s v="CA-2014-161249"/>
    <d v="2014-08-09T00:00:00"/>
    <n v="2014"/>
    <s v="Agustus"/>
    <n v="9"/>
    <x v="1"/>
    <x v="742"/>
    <x v="742"/>
    <x v="0"/>
    <s v="United States"/>
    <s v="Phoenix"/>
    <s v="Arizona"/>
    <n v="85023"/>
    <x v="1"/>
    <x v="799"/>
    <x v="1"/>
    <x v="8"/>
    <x v="797"/>
    <n v="9.3450000000000024"/>
    <n v="5"/>
    <n v="0.7"/>
    <n v="-6.5414999999999992"/>
  </r>
  <r>
    <x v="7434"/>
    <s v="CA-2015-148180"/>
    <d v="2015-07-26T00:00:00"/>
    <n v="2015"/>
    <s v="Juli"/>
    <n v="26"/>
    <x v="1"/>
    <x v="162"/>
    <x v="162"/>
    <x v="1"/>
    <s v="United States"/>
    <s v="Oxnard"/>
    <s v="California"/>
    <n v="93030"/>
    <x v="1"/>
    <x v="536"/>
    <x v="1"/>
    <x v="8"/>
    <x v="536"/>
    <n v="9.1440000000000001"/>
    <n v="3"/>
    <n v="0.2"/>
    <n v="3.0860999999999996"/>
  </r>
  <r>
    <x v="7435"/>
    <s v="CA-2015-148180"/>
    <d v="2015-07-26T00:00:00"/>
    <n v="2015"/>
    <s v="Juli"/>
    <n v="26"/>
    <x v="1"/>
    <x v="162"/>
    <x v="162"/>
    <x v="1"/>
    <s v="United States"/>
    <s v="Oxnard"/>
    <s v="California"/>
    <n v="93030"/>
    <x v="1"/>
    <x v="308"/>
    <x v="1"/>
    <x v="8"/>
    <x v="308"/>
    <n v="23.136000000000003"/>
    <n v="6"/>
    <n v="0.2"/>
    <n v="8.3867999999999991"/>
  </r>
  <r>
    <x v="7436"/>
    <s v="CA-2015-148180"/>
    <d v="2015-07-26T00:00:00"/>
    <n v="2015"/>
    <s v="Juli"/>
    <n v="26"/>
    <x v="1"/>
    <x v="162"/>
    <x v="162"/>
    <x v="1"/>
    <s v="United States"/>
    <s v="Oxnard"/>
    <s v="California"/>
    <n v="93030"/>
    <x v="1"/>
    <x v="1167"/>
    <x v="1"/>
    <x v="6"/>
    <x v="1154"/>
    <n v="99.2"/>
    <n v="5"/>
    <n v="0"/>
    <n v="25.792000000000002"/>
  </r>
  <r>
    <x v="7437"/>
    <s v="CA-2014-165568"/>
    <d v="2014-02-15T00:00:00"/>
    <n v="2014"/>
    <s v="Februari"/>
    <n v="15"/>
    <x v="1"/>
    <x v="292"/>
    <x v="292"/>
    <x v="1"/>
    <s v="United States"/>
    <s v="Seattle"/>
    <s v="Washington"/>
    <n v="98105"/>
    <x v="1"/>
    <x v="880"/>
    <x v="1"/>
    <x v="8"/>
    <x v="874"/>
    <n v="21.36"/>
    <n v="5"/>
    <n v="0.2"/>
    <n v="7.2089999999999996"/>
  </r>
  <r>
    <x v="7438"/>
    <s v="CA-2015-145457"/>
    <d v="2015-03-24T00:00:00"/>
    <n v="2015"/>
    <s v="Maret"/>
    <n v="24"/>
    <x v="0"/>
    <x v="434"/>
    <x v="434"/>
    <x v="1"/>
    <s v="United States"/>
    <s v="Covington"/>
    <s v="Washington"/>
    <n v="98042"/>
    <x v="1"/>
    <x v="1441"/>
    <x v="0"/>
    <x v="5"/>
    <x v="1429"/>
    <n v="46.900000000000006"/>
    <n v="5"/>
    <n v="0"/>
    <n v="13.132000000000001"/>
  </r>
  <r>
    <x v="7439"/>
    <s v="US-2017-163657"/>
    <d v="2017-09-02T00:00:00"/>
    <n v="2017"/>
    <s v="September"/>
    <n v="2"/>
    <x v="1"/>
    <x v="538"/>
    <x v="538"/>
    <x v="0"/>
    <s v="United States"/>
    <s v="Los Angeles"/>
    <s v="California"/>
    <n v="90049"/>
    <x v="1"/>
    <x v="605"/>
    <x v="1"/>
    <x v="8"/>
    <x v="605"/>
    <n v="18.72"/>
    <n v="5"/>
    <n v="0.2"/>
    <n v="6.5519999999999996"/>
  </r>
  <r>
    <x v="7440"/>
    <s v="US-2017-163657"/>
    <d v="2017-09-02T00:00:00"/>
    <n v="2017"/>
    <s v="September"/>
    <n v="2"/>
    <x v="1"/>
    <x v="538"/>
    <x v="538"/>
    <x v="0"/>
    <s v="United States"/>
    <s v="Los Angeles"/>
    <s v="California"/>
    <n v="90049"/>
    <x v="1"/>
    <x v="1116"/>
    <x v="0"/>
    <x v="3"/>
    <x v="1104"/>
    <n v="236.52800000000002"/>
    <n v="2"/>
    <n v="0.2"/>
    <n v="-2.9566000000000088"/>
  </r>
  <r>
    <x v="7441"/>
    <s v="CA-2015-120446"/>
    <d v="2015-11-16T00:00:00"/>
    <n v="2015"/>
    <s v="November"/>
    <n v="16"/>
    <x v="2"/>
    <x v="189"/>
    <x v="189"/>
    <x v="1"/>
    <s v="United States"/>
    <s v="San Diego"/>
    <s v="California"/>
    <n v="92105"/>
    <x v="1"/>
    <x v="165"/>
    <x v="1"/>
    <x v="2"/>
    <x v="166"/>
    <n v="18.899999999999999"/>
    <n v="3"/>
    <n v="0"/>
    <n v="8.6939999999999991"/>
  </r>
  <r>
    <x v="7442"/>
    <s v="CA-2014-109932"/>
    <d v="2014-12-09T00:00:00"/>
    <n v="2014"/>
    <s v="Desember"/>
    <n v="9"/>
    <x v="2"/>
    <x v="778"/>
    <x v="778"/>
    <x v="1"/>
    <s v="United States"/>
    <s v="Brownsville"/>
    <s v="Texas"/>
    <n v="78521"/>
    <x v="2"/>
    <x v="128"/>
    <x v="1"/>
    <x v="10"/>
    <x v="129"/>
    <n v="10.688000000000001"/>
    <n v="2"/>
    <n v="0.2"/>
    <n v="3.7407999999999997"/>
  </r>
  <r>
    <x v="7443"/>
    <s v="CA-2014-109932"/>
    <d v="2014-12-09T00:00:00"/>
    <n v="2014"/>
    <s v="Desember"/>
    <n v="9"/>
    <x v="2"/>
    <x v="778"/>
    <x v="778"/>
    <x v="1"/>
    <s v="United States"/>
    <s v="Brownsville"/>
    <s v="Texas"/>
    <n v="78521"/>
    <x v="2"/>
    <x v="595"/>
    <x v="1"/>
    <x v="4"/>
    <x v="595"/>
    <n v="237.09600000000003"/>
    <n v="3"/>
    <n v="0.2"/>
    <n v="20.745899999999985"/>
  </r>
  <r>
    <x v="7444"/>
    <s v="CA-2017-127474"/>
    <d v="2017-02-03T00:00:00"/>
    <n v="2017"/>
    <s v="Februari"/>
    <n v="3"/>
    <x v="0"/>
    <x v="279"/>
    <x v="279"/>
    <x v="2"/>
    <s v="United States"/>
    <s v="Chicago"/>
    <s v="Illinois"/>
    <n v="60610"/>
    <x v="2"/>
    <x v="778"/>
    <x v="1"/>
    <x v="10"/>
    <x v="777"/>
    <n v="5.1840000000000011"/>
    <n v="1"/>
    <n v="0.2"/>
    <n v="1.8144"/>
  </r>
  <r>
    <x v="7445"/>
    <s v="CA-2017-127474"/>
    <d v="2017-02-03T00:00:00"/>
    <n v="2017"/>
    <s v="Februari"/>
    <n v="3"/>
    <x v="0"/>
    <x v="279"/>
    <x v="279"/>
    <x v="2"/>
    <s v="United States"/>
    <s v="Chicago"/>
    <s v="Illinois"/>
    <n v="60610"/>
    <x v="2"/>
    <x v="1522"/>
    <x v="1"/>
    <x v="10"/>
    <x v="1509"/>
    <n v="65.584000000000003"/>
    <n v="2"/>
    <n v="0.2"/>
    <n v="23.7742"/>
  </r>
  <r>
    <x v="7446"/>
    <s v="CA-2017-127474"/>
    <d v="2017-02-03T00:00:00"/>
    <n v="2017"/>
    <s v="Februari"/>
    <n v="3"/>
    <x v="0"/>
    <x v="279"/>
    <x v="279"/>
    <x v="2"/>
    <s v="United States"/>
    <s v="Chicago"/>
    <s v="Illinois"/>
    <n v="60610"/>
    <x v="2"/>
    <x v="1281"/>
    <x v="0"/>
    <x v="5"/>
    <x v="1266"/>
    <n v="22.200000000000003"/>
    <n v="1"/>
    <n v="0.6"/>
    <n v="-26.084999999999994"/>
  </r>
  <r>
    <x v="7447"/>
    <s v="CA-2017-127474"/>
    <d v="2017-02-03T00:00:00"/>
    <n v="2017"/>
    <s v="Februari"/>
    <n v="3"/>
    <x v="0"/>
    <x v="279"/>
    <x v="279"/>
    <x v="2"/>
    <s v="United States"/>
    <s v="Chicago"/>
    <s v="Illinois"/>
    <n v="60610"/>
    <x v="2"/>
    <x v="976"/>
    <x v="1"/>
    <x v="10"/>
    <x v="970"/>
    <n v="419.4"/>
    <n v="5"/>
    <n v="0.2"/>
    <n v="146.79"/>
  </r>
  <r>
    <x v="7448"/>
    <s v="CA-2017-115448"/>
    <d v="2017-11-11T00:00:00"/>
    <n v="2017"/>
    <s v="November"/>
    <n v="11"/>
    <x v="2"/>
    <x v="659"/>
    <x v="659"/>
    <x v="0"/>
    <s v="United States"/>
    <s v="Knoxville"/>
    <s v="Tennessee"/>
    <n v="37918"/>
    <x v="0"/>
    <x v="642"/>
    <x v="0"/>
    <x v="5"/>
    <x v="642"/>
    <n v="88.920000000000016"/>
    <n v="5"/>
    <n v="0.2"/>
    <n v="14.449499999999986"/>
  </r>
  <r>
    <x v="7449"/>
    <s v="CA-2017-105669"/>
    <d v="2017-09-17T00:00:00"/>
    <n v="2017"/>
    <s v="September"/>
    <n v="17"/>
    <x v="0"/>
    <x v="319"/>
    <x v="319"/>
    <x v="2"/>
    <s v="United States"/>
    <s v="Houston"/>
    <s v="Texas"/>
    <n v="77036"/>
    <x v="2"/>
    <x v="105"/>
    <x v="1"/>
    <x v="6"/>
    <x v="105"/>
    <n v="9.9120000000000008"/>
    <n v="3"/>
    <n v="0.2"/>
    <n v="3.2213999999999996"/>
  </r>
  <r>
    <x v="7450"/>
    <s v="CA-2017-105669"/>
    <d v="2017-09-17T00:00:00"/>
    <n v="2017"/>
    <s v="September"/>
    <n v="17"/>
    <x v="0"/>
    <x v="319"/>
    <x v="319"/>
    <x v="2"/>
    <s v="United States"/>
    <s v="Houston"/>
    <s v="Texas"/>
    <n v="77036"/>
    <x v="2"/>
    <x v="1209"/>
    <x v="0"/>
    <x v="1"/>
    <x v="1194"/>
    <n v="318.43"/>
    <n v="5"/>
    <n v="0.3"/>
    <n v="-77.333000000000013"/>
  </r>
  <r>
    <x v="7451"/>
    <s v="CA-2017-105669"/>
    <d v="2017-09-17T00:00:00"/>
    <n v="2017"/>
    <s v="September"/>
    <n v="17"/>
    <x v="0"/>
    <x v="319"/>
    <x v="319"/>
    <x v="2"/>
    <s v="United States"/>
    <s v="Houston"/>
    <s v="Texas"/>
    <n v="77036"/>
    <x v="2"/>
    <x v="326"/>
    <x v="1"/>
    <x v="8"/>
    <x v="326"/>
    <n v="5.7999999999999989"/>
    <n v="5"/>
    <n v="0.8"/>
    <n v="-10.15"/>
  </r>
  <r>
    <x v="7452"/>
    <s v="CA-2017-105669"/>
    <d v="2017-09-17T00:00:00"/>
    <n v="2017"/>
    <s v="September"/>
    <n v="17"/>
    <x v="0"/>
    <x v="319"/>
    <x v="319"/>
    <x v="2"/>
    <s v="United States"/>
    <s v="Houston"/>
    <s v="Texas"/>
    <n v="77036"/>
    <x v="2"/>
    <x v="1538"/>
    <x v="2"/>
    <x v="7"/>
    <x v="1526"/>
    <n v="1415.76"/>
    <n v="6"/>
    <n v="0.2"/>
    <n v="88.48500000000007"/>
  </r>
  <r>
    <x v="7453"/>
    <s v="CA-2017-134796"/>
    <d v="2017-06-25T00:00:00"/>
    <n v="2017"/>
    <s v="Juni"/>
    <n v="25"/>
    <x v="1"/>
    <x v="248"/>
    <x v="248"/>
    <x v="0"/>
    <s v="United States"/>
    <s v="Bolingbrook"/>
    <s v="Illinois"/>
    <n v="60440"/>
    <x v="2"/>
    <x v="918"/>
    <x v="2"/>
    <x v="7"/>
    <x v="910"/>
    <n v="148.47999999999999"/>
    <n v="2"/>
    <n v="0.2"/>
    <n v="16.703999999999986"/>
  </r>
  <r>
    <x v="7454"/>
    <s v="CA-2016-137743"/>
    <d v="2016-07-30T00:00:00"/>
    <n v="2016"/>
    <s v="Juli"/>
    <n v="30"/>
    <x v="1"/>
    <x v="347"/>
    <x v="347"/>
    <x v="0"/>
    <s v="United States"/>
    <s v="Chicago"/>
    <s v="Illinois"/>
    <n v="60623"/>
    <x v="2"/>
    <x v="1387"/>
    <x v="1"/>
    <x v="2"/>
    <x v="1373"/>
    <n v="9.2480000000000011"/>
    <n v="4"/>
    <n v="0.2"/>
    <n v="3.1212"/>
  </r>
  <r>
    <x v="7455"/>
    <s v="CA-2016-137743"/>
    <d v="2016-07-30T00:00:00"/>
    <n v="2016"/>
    <s v="Juli"/>
    <n v="30"/>
    <x v="1"/>
    <x v="347"/>
    <x v="347"/>
    <x v="0"/>
    <s v="United States"/>
    <s v="Chicago"/>
    <s v="Illinois"/>
    <n v="60623"/>
    <x v="2"/>
    <x v="486"/>
    <x v="1"/>
    <x v="4"/>
    <x v="486"/>
    <n v="1036.624"/>
    <n v="2"/>
    <n v="0.2"/>
    <n v="51.831200000000024"/>
  </r>
  <r>
    <x v="7456"/>
    <s v="CA-2015-137974"/>
    <d v="2015-04-16T00:00:00"/>
    <n v="2015"/>
    <s v="April"/>
    <n v="16"/>
    <x v="2"/>
    <x v="328"/>
    <x v="328"/>
    <x v="0"/>
    <s v="United States"/>
    <s v="Waynesboro"/>
    <s v="Virginia"/>
    <n v="22980"/>
    <x v="0"/>
    <x v="11"/>
    <x v="2"/>
    <x v="7"/>
    <x v="11"/>
    <n v="569.64"/>
    <n v="2"/>
    <n v="0"/>
    <n v="148.10640000000001"/>
  </r>
  <r>
    <x v="7457"/>
    <s v="CA-2015-137974"/>
    <d v="2015-04-16T00:00:00"/>
    <n v="2015"/>
    <s v="April"/>
    <n v="16"/>
    <x v="2"/>
    <x v="328"/>
    <x v="328"/>
    <x v="0"/>
    <s v="United States"/>
    <s v="Waynesboro"/>
    <s v="Virginia"/>
    <n v="22980"/>
    <x v="0"/>
    <x v="624"/>
    <x v="1"/>
    <x v="8"/>
    <x v="624"/>
    <n v="9.14"/>
    <n v="1"/>
    <n v="0"/>
    <n v="4.57"/>
  </r>
  <r>
    <x v="7458"/>
    <s v="CA-2015-137974"/>
    <d v="2015-04-16T00:00:00"/>
    <n v="2015"/>
    <s v="April"/>
    <n v="16"/>
    <x v="2"/>
    <x v="328"/>
    <x v="328"/>
    <x v="0"/>
    <s v="United States"/>
    <s v="Waynesboro"/>
    <s v="Virginia"/>
    <n v="22980"/>
    <x v="0"/>
    <x v="1304"/>
    <x v="0"/>
    <x v="5"/>
    <x v="1289"/>
    <n v="1196.8599999999999"/>
    <n v="7"/>
    <n v="0"/>
    <n v="119.68599999999989"/>
  </r>
  <r>
    <x v="7459"/>
    <s v="CA-2015-137974"/>
    <d v="2015-04-16T00:00:00"/>
    <n v="2015"/>
    <s v="April"/>
    <n v="16"/>
    <x v="2"/>
    <x v="328"/>
    <x v="328"/>
    <x v="0"/>
    <s v="United States"/>
    <s v="Waynesboro"/>
    <s v="Virginia"/>
    <n v="22980"/>
    <x v="0"/>
    <x v="672"/>
    <x v="0"/>
    <x v="0"/>
    <x v="672"/>
    <n v="523.26"/>
    <n v="9"/>
    <n v="0"/>
    <n v="125.58240000000001"/>
  </r>
  <r>
    <x v="7460"/>
    <s v="US-2015-136987"/>
    <d v="2015-04-11T00:00:00"/>
    <n v="2015"/>
    <s v="April"/>
    <n v="11"/>
    <x v="0"/>
    <x v="481"/>
    <x v="481"/>
    <x v="0"/>
    <s v="United States"/>
    <s v="Los Angeles"/>
    <s v="California"/>
    <n v="90004"/>
    <x v="1"/>
    <x v="1687"/>
    <x v="2"/>
    <x v="16"/>
    <x v="1675"/>
    <n v="639.96800000000007"/>
    <n v="4"/>
    <n v="0.2"/>
    <n v="215.98919999999998"/>
  </r>
  <r>
    <x v="7461"/>
    <s v="US-2015-136987"/>
    <d v="2015-04-11T00:00:00"/>
    <n v="2015"/>
    <s v="April"/>
    <n v="11"/>
    <x v="0"/>
    <x v="481"/>
    <x v="481"/>
    <x v="0"/>
    <s v="United States"/>
    <s v="Los Angeles"/>
    <s v="California"/>
    <n v="90004"/>
    <x v="1"/>
    <x v="813"/>
    <x v="1"/>
    <x v="10"/>
    <x v="33"/>
    <n v="52.76"/>
    <n v="2"/>
    <n v="0"/>
    <n v="24.269599999999997"/>
  </r>
  <r>
    <x v="7462"/>
    <s v="CA-2015-138485"/>
    <d v="2015-02-27T00:00:00"/>
    <n v="2015"/>
    <s v="Februari"/>
    <n v="27"/>
    <x v="0"/>
    <x v="73"/>
    <x v="73"/>
    <x v="0"/>
    <s v="United States"/>
    <s v="Seattle"/>
    <s v="Washington"/>
    <n v="98105"/>
    <x v="1"/>
    <x v="333"/>
    <x v="2"/>
    <x v="11"/>
    <x v="333"/>
    <n v="538.92000000000007"/>
    <n v="9"/>
    <n v="0"/>
    <n v="80.837999999999994"/>
  </r>
  <r>
    <x v="7463"/>
    <s v="CA-2016-103709"/>
    <d v="2016-09-08T00:00:00"/>
    <n v="2016"/>
    <s v="September"/>
    <n v="8"/>
    <x v="1"/>
    <x v="431"/>
    <x v="431"/>
    <x v="0"/>
    <s v="United States"/>
    <s v="Visalia"/>
    <s v="California"/>
    <n v="93277"/>
    <x v="1"/>
    <x v="1453"/>
    <x v="1"/>
    <x v="6"/>
    <x v="1439"/>
    <n v="14.88"/>
    <n v="2"/>
    <n v="0"/>
    <n v="3.7200000000000006"/>
  </r>
  <r>
    <x v="7464"/>
    <s v="CA-2016-103709"/>
    <d v="2016-09-08T00:00:00"/>
    <n v="2016"/>
    <s v="September"/>
    <n v="8"/>
    <x v="1"/>
    <x v="431"/>
    <x v="431"/>
    <x v="0"/>
    <s v="United States"/>
    <s v="Visalia"/>
    <s v="California"/>
    <n v="93277"/>
    <x v="1"/>
    <x v="1532"/>
    <x v="1"/>
    <x v="10"/>
    <x v="1520"/>
    <n v="34.24"/>
    <n v="8"/>
    <n v="0"/>
    <n v="15.407999999999998"/>
  </r>
  <r>
    <x v="7465"/>
    <s v="CA-2016-103709"/>
    <d v="2016-09-08T00:00:00"/>
    <n v="2016"/>
    <s v="September"/>
    <n v="8"/>
    <x v="1"/>
    <x v="431"/>
    <x v="431"/>
    <x v="0"/>
    <s v="United States"/>
    <s v="Visalia"/>
    <s v="California"/>
    <n v="93277"/>
    <x v="1"/>
    <x v="533"/>
    <x v="1"/>
    <x v="4"/>
    <x v="533"/>
    <n v="261.74"/>
    <n v="2"/>
    <n v="0"/>
    <n v="65.435000000000002"/>
  </r>
  <r>
    <x v="7466"/>
    <s v="CA-2016-138282"/>
    <d v="2016-05-19T00:00:00"/>
    <n v="2016"/>
    <s v="Mei"/>
    <n v="19"/>
    <x v="1"/>
    <x v="706"/>
    <x v="706"/>
    <x v="1"/>
    <s v="United States"/>
    <s v="Los Angeles"/>
    <s v="California"/>
    <n v="90008"/>
    <x v="1"/>
    <x v="1644"/>
    <x v="1"/>
    <x v="9"/>
    <x v="360"/>
    <n v="87.84"/>
    <n v="8"/>
    <n v="0"/>
    <n v="23.716800000000006"/>
  </r>
  <r>
    <x v="7467"/>
    <s v="CA-2017-148985"/>
    <d v="2017-11-11T00:00:00"/>
    <n v="2017"/>
    <s v="November"/>
    <n v="11"/>
    <x v="0"/>
    <x v="353"/>
    <x v="353"/>
    <x v="2"/>
    <s v="United States"/>
    <s v="Los Angeles"/>
    <s v="California"/>
    <n v="90045"/>
    <x v="1"/>
    <x v="698"/>
    <x v="0"/>
    <x v="5"/>
    <x v="698"/>
    <n v="34.92"/>
    <n v="4"/>
    <n v="0"/>
    <n v="11.872799999999998"/>
  </r>
  <r>
    <x v="7468"/>
    <s v="CA-2014-138100"/>
    <d v="2014-09-15T00:00:00"/>
    <n v="2014"/>
    <s v="September"/>
    <n v="15"/>
    <x v="1"/>
    <x v="397"/>
    <x v="397"/>
    <x v="0"/>
    <s v="United States"/>
    <s v="New York City"/>
    <s v="New York"/>
    <n v="10011"/>
    <x v="3"/>
    <x v="811"/>
    <x v="1"/>
    <x v="10"/>
    <x v="33"/>
    <n v="14.940000000000001"/>
    <n v="3"/>
    <n v="0"/>
    <n v="7.0218000000000007"/>
  </r>
  <r>
    <x v="7469"/>
    <s v="CA-2014-138100"/>
    <d v="2014-09-15T00:00:00"/>
    <n v="2014"/>
    <s v="September"/>
    <n v="15"/>
    <x v="1"/>
    <x v="397"/>
    <x v="397"/>
    <x v="0"/>
    <s v="United States"/>
    <s v="New York City"/>
    <s v="New York"/>
    <n v="10011"/>
    <x v="3"/>
    <x v="1027"/>
    <x v="0"/>
    <x v="5"/>
    <x v="1018"/>
    <n v="14.56"/>
    <n v="2"/>
    <n v="0"/>
    <n v="6.2608000000000015"/>
  </r>
  <r>
    <x v="7470"/>
    <s v="CA-2015-100734"/>
    <d v="2015-09-15T00:00:00"/>
    <n v="2015"/>
    <s v="September"/>
    <n v="15"/>
    <x v="1"/>
    <x v="556"/>
    <x v="556"/>
    <x v="1"/>
    <s v="United States"/>
    <s v="Philadelphia"/>
    <s v="Pennsylvania"/>
    <n v="19143"/>
    <x v="3"/>
    <x v="98"/>
    <x v="1"/>
    <x v="8"/>
    <x v="98"/>
    <n v="3.5760000000000005"/>
    <n v="4"/>
    <n v="0.7"/>
    <n v="-2.8608000000000002"/>
  </r>
  <r>
    <x v="7471"/>
    <s v="CA-2015-100734"/>
    <d v="2015-09-15T00:00:00"/>
    <n v="2015"/>
    <s v="September"/>
    <n v="15"/>
    <x v="1"/>
    <x v="556"/>
    <x v="556"/>
    <x v="1"/>
    <s v="United States"/>
    <s v="Philadelphia"/>
    <s v="Pennsylvania"/>
    <n v="19143"/>
    <x v="3"/>
    <x v="196"/>
    <x v="1"/>
    <x v="4"/>
    <x v="197"/>
    <n v="147.184"/>
    <n v="2"/>
    <n v="0.2"/>
    <n v="-29.436800000000012"/>
  </r>
  <r>
    <x v="7472"/>
    <s v="CA-2016-139997"/>
    <d v="2016-07-01T00:00:00"/>
    <n v="2016"/>
    <s v="Juli"/>
    <n v="1"/>
    <x v="2"/>
    <x v="670"/>
    <x v="670"/>
    <x v="2"/>
    <s v="United States"/>
    <s v="Lehi"/>
    <s v="Utah"/>
    <n v="84043"/>
    <x v="1"/>
    <x v="1327"/>
    <x v="2"/>
    <x v="16"/>
    <x v="1313"/>
    <n v="1499.95"/>
    <n v="5"/>
    <n v="0"/>
    <n v="449.9849999999999"/>
  </r>
  <r>
    <x v="7473"/>
    <s v="CA-2016-109652"/>
    <d v="2016-04-10T00:00:00"/>
    <n v="2016"/>
    <s v="April"/>
    <n v="10"/>
    <x v="1"/>
    <x v="425"/>
    <x v="425"/>
    <x v="1"/>
    <s v="United States"/>
    <s v="Chicago"/>
    <s v="Illinois"/>
    <n v="60653"/>
    <x v="2"/>
    <x v="753"/>
    <x v="1"/>
    <x v="6"/>
    <x v="751"/>
    <n v="13.568000000000001"/>
    <n v="4"/>
    <n v="0.2"/>
    <n v="3.2223999999999995"/>
  </r>
  <r>
    <x v="7474"/>
    <s v="CA-2014-167199"/>
    <d v="2014-01-06T00:00:00"/>
    <n v="2014"/>
    <s v="Januari"/>
    <n v="6"/>
    <x v="1"/>
    <x v="467"/>
    <x v="467"/>
    <x v="2"/>
    <s v="United States"/>
    <s v="Henderson"/>
    <s v="Kentucky"/>
    <n v="42420"/>
    <x v="0"/>
    <x v="120"/>
    <x v="0"/>
    <x v="1"/>
    <x v="120"/>
    <n v="2573.8200000000002"/>
    <n v="9"/>
    <n v="0"/>
    <n v="746.40779999999972"/>
  </r>
  <r>
    <x v="7475"/>
    <s v="CA-2014-167199"/>
    <d v="2014-01-06T00:00:00"/>
    <n v="2014"/>
    <s v="Januari"/>
    <n v="6"/>
    <x v="1"/>
    <x v="467"/>
    <x v="467"/>
    <x v="2"/>
    <s v="United States"/>
    <s v="Henderson"/>
    <s v="Kentucky"/>
    <n v="42420"/>
    <x v="0"/>
    <x v="569"/>
    <x v="1"/>
    <x v="8"/>
    <x v="569"/>
    <n v="609.98"/>
    <n v="2"/>
    <n v="0"/>
    <n v="274.49099999999999"/>
  </r>
  <r>
    <x v="7476"/>
    <s v="CA-2014-167199"/>
    <d v="2014-01-06T00:00:00"/>
    <n v="2014"/>
    <s v="Januari"/>
    <n v="6"/>
    <x v="1"/>
    <x v="467"/>
    <x v="467"/>
    <x v="2"/>
    <s v="United States"/>
    <s v="Henderson"/>
    <s v="Kentucky"/>
    <n v="42420"/>
    <x v="0"/>
    <x v="448"/>
    <x v="1"/>
    <x v="6"/>
    <x v="448"/>
    <n v="5.48"/>
    <n v="2"/>
    <n v="0"/>
    <n v="1.4796000000000005"/>
  </r>
  <r>
    <x v="7477"/>
    <s v="CA-2014-167199"/>
    <d v="2014-01-06T00:00:00"/>
    <n v="2014"/>
    <s v="Januari"/>
    <n v="6"/>
    <x v="1"/>
    <x v="467"/>
    <x v="467"/>
    <x v="2"/>
    <s v="United States"/>
    <s v="Henderson"/>
    <s v="Kentucky"/>
    <n v="42420"/>
    <x v="0"/>
    <x v="34"/>
    <x v="2"/>
    <x v="7"/>
    <x v="34"/>
    <n v="391.98"/>
    <n v="2"/>
    <n v="0"/>
    <n v="113.67419999999998"/>
  </r>
  <r>
    <x v="7478"/>
    <s v="CA-2014-167199"/>
    <d v="2014-01-06T00:00:00"/>
    <n v="2014"/>
    <s v="Januari"/>
    <n v="6"/>
    <x v="1"/>
    <x v="467"/>
    <x v="467"/>
    <x v="2"/>
    <s v="United States"/>
    <s v="Henderson"/>
    <s v="Kentucky"/>
    <n v="42420"/>
    <x v="0"/>
    <x v="867"/>
    <x v="2"/>
    <x v="7"/>
    <x v="861"/>
    <n v="755.96"/>
    <n v="4"/>
    <n v="0"/>
    <n v="204.10919999999999"/>
  </r>
  <r>
    <x v="7479"/>
    <s v="CA-2014-167199"/>
    <d v="2014-01-06T00:00:00"/>
    <n v="2014"/>
    <s v="Januari"/>
    <n v="6"/>
    <x v="1"/>
    <x v="467"/>
    <x v="467"/>
    <x v="2"/>
    <s v="United States"/>
    <s v="Henderson"/>
    <s v="Kentucky"/>
    <n v="42420"/>
    <x v="0"/>
    <x v="1506"/>
    <x v="1"/>
    <x v="13"/>
    <x v="1493"/>
    <n v="31.12"/>
    <n v="4"/>
    <n v="0"/>
    <n v="0.31119999999999948"/>
  </r>
  <r>
    <x v="7480"/>
    <s v="CA-2014-167199"/>
    <d v="2014-01-06T00:00:00"/>
    <n v="2014"/>
    <s v="Januari"/>
    <n v="6"/>
    <x v="1"/>
    <x v="467"/>
    <x v="467"/>
    <x v="2"/>
    <s v="United States"/>
    <s v="Henderson"/>
    <s v="Kentucky"/>
    <n v="42420"/>
    <x v="0"/>
    <x v="783"/>
    <x v="1"/>
    <x v="10"/>
    <x v="782"/>
    <n v="6.54"/>
    <n v="1"/>
    <n v="0"/>
    <n v="3.0084"/>
  </r>
  <r>
    <x v="7481"/>
    <s v="CA-2016-124583"/>
    <d v="2016-09-01T00:00:00"/>
    <n v="2016"/>
    <s v="September"/>
    <n v="1"/>
    <x v="0"/>
    <x v="697"/>
    <x v="697"/>
    <x v="2"/>
    <s v="United States"/>
    <s v="Huntington Beach"/>
    <s v="California"/>
    <n v="92646"/>
    <x v="1"/>
    <x v="118"/>
    <x v="1"/>
    <x v="12"/>
    <x v="118"/>
    <n v="12.78"/>
    <n v="1"/>
    <n v="0"/>
    <n v="5.7509999999999994"/>
  </r>
  <r>
    <x v="7482"/>
    <s v="CA-2014-113964"/>
    <d v="2014-09-23T00:00:00"/>
    <n v="2014"/>
    <s v="September"/>
    <n v="23"/>
    <x v="1"/>
    <x v="655"/>
    <x v="655"/>
    <x v="2"/>
    <s v="United States"/>
    <s v="New York City"/>
    <s v="New York"/>
    <n v="10011"/>
    <x v="3"/>
    <x v="68"/>
    <x v="1"/>
    <x v="8"/>
    <x v="68"/>
    <n v="18.463999999999999"/>
    <n v="4"/>
    <n v="0.2"/>
    <n v="6.9239999999999995"/>
  </r>
  <r>
    <x v="7483"/>
    <s v="CA-2014-129938"/>
    <d v="2014-12-15T00:00:00"/>
    <n v="2014"/>
    <s v="Desember"/>
    <n v="15"/>
    <x v="0"/>
    <x v="182"/>
    <x v="182"/>
    <x v="1"/>
    <s v="United States"/>
    <s v="Philadelphia"/>
    <s v="Pennsylvania"/>
    <n v="19140"/>
    <x v="3"/>
    <x v="1209"/>
    <x v="0"/>
    <x v="1"/>
    <x v="1194"/>
    <n v="445.80200000000002"/>
    <n v="7"/>
    <n v="0.3"/>
    <n v="-108.26620000000001"/>
  </r>
  <r>
    <x v="7484"/>
    <s v="CA-2017-135111"/>
    <d v="2017-12-28T00:00:00"/>
    <n v="2017"/>
    <s v="Desember"/>
    <n v="28"/>
    <x v="1"/>
    <x v="37"/>
    <x v="37"/>
    <x v="2"/>
    <s v="United States"/>
    <s v="Fargo"/>
    <s v="North Dakota"/>
    <n v="58103"/>
    <x v="2"/>
    <x v="1820"/>
    <x v="1"/>
    <x v="6"/>
    <x v="772"/>
    <n v="2.48"/>
    <n v="1"/>
    <n v="0"/>
    <n v="0.86799999999999988"/>
  </r>
  <r>
    <x v="7485"/>
    <s v="CA-2017-135111"/>
    <d v="2017-12-28T00:00:00"/>
    <n v="2017"/>
    <s v="Desember"/>
    <n v="28"/>
    <x v="1"/>
    <x v="37"/>
    <x v="37"/>
    <x v="2"/>
    <s v="United States"/>
    <s v="Fargo"/>
    <s v="North Dakota"/>
    <n v="58103"/>
    <x v="2"/>
    <x v="1499"/>
    <x v="1"/>
    <x v="8"/>
    <x v="1487"/>
    <n v="25.9"/>
    <n v="5"/>
    <n v="0"/>
    <n v="12.690999999999999"/>
  </r>
  <r>
    <x v="7486"/>
    <s v="US-2015-134558"/>
    <d v="2015-12-19T00:00:00"/>
    <n v="2015"/>
    <s v="Desember"/>
    <n v="19"/>
    <x v="0"/>
    <x v="327"/>
    <x v="327"/>
    <x v="2"/>
    <s v="United States"/>
    <s v="Dover"/>
    <s v="New Hampshire"/>
    <n v="3820"/>
    <x v="3"/>
    <x v="1331"/>
    <x v="1"/>
    <x v="10"/>
    <x v="1316"/>
    <n v="29.900000000000002"/>
    <n v="5"/>
    <n v="0"/>
    <n v="14.651"/>
  </r>
  <r>
    <x v="7487"/>
    <s v="US-2015-134558"/>
    <d v="2015-12-19T00:00:00"/>
    <n v="2015"/>
    <s v="Desember"/>
    <n v="19"/>
    <x v="0"/>
    <x v="327"/>
    <x v="327"/>
    <x v="2"/>
    <s v="United States"/>
    <s v="Dover"/>
    <s v="New Hampshire"/>
    <n v="3820"/>
    <x v="3"/>
    <x v="1287"/>
    <x v="2"/>
    <x v="11"/>
    <x v="1273"/>
    <n v="2249.91"/>
    <n v="9"/>
    <n v="0"/>
    <n v="517.47930000000008"/>
  </r>
  <r>
    <x v="7488"/>
    <s v="US-2015-134558"/>
    <d v="2015-12-19T00:00:00"/>
    <n v="2015"/>
    <s v="Desember"/>
    <n v="19"/>
    <x v="0"/>
    <x v="327"/>
    <x v="327"/>
    <x v="2"/>
    <s v="United States"/>
    <s v="Dover"/>
    <s v="New Hampshire"/>
    <n v="3820"/>
    <x v="3"/>
    <x v="215"/>
    <x v="0"/>
    <x v="3"/>
    <x v="216"/>
    <n v="1053.164"/>
    <n v="4"/>
    <n v="0.3"/>
    <n v="-105.31639999999993"/>
  </r>
  <r>
    <x v="7489"/>
    <s v="CA-2017-157196"/>
    <d v="2017-11-05T00:00:00"/>
    <n v="2017"/>
    <s v="November"/>
    <n v="5"/>
    <x v="1"/>
    <x v="731"/>
    <x v="731"/>
    <x v="0"/>
    <s v="United States"/>
    <s v="San Diego"/>
    <s v="California"/>
    <n v="92105"/>
    <x v="1"/>
    <x v="860"/>
    <x v="1"/>
    <x v="10"/>
    <x v="854"/>
    <n v="12.96"/>
    <n v="2"/>
    <n v="0"/>
    <n v="6.2208000000000006"/>
  </r>
  <r>
    <x v="7490"/>
    <s v="CA-2015-108672"/>
    <d v="2015-09-10T00:00:00"/>
    <n v="2015"/>
    <s v="September"/>
    <n v="10"/>
    <x v="1"/>
    <x v="135"/>
    <x v="135"/>
    <x v="1"/>
    <s v="United States"/>
    <s v="Los Angeles"/>
    <s v="California"/>
    <n v="90032"/>
    <x v="1"/>
    <x v="90"/>
    <x v="0"/>
    <x v="5"/>
    <x v="90"/>
    <n v="106.68"/>
    <n v="6"/>
    <n v="0"/>
    <n v="33.070799999999991"/>
  </r>
  <r>
    <x v="7491"/>
    <s v="US-2017-118598"/>
    <d v="2017-11-16T00:00:00"/>
    <n v="2017"/>
    <s v="November"/>
    <n v="16"/>
    <x v="3"/>
    <x v="496"/>
    <x v="496"/>
    <x v="0"/>
    <s v="United States"/>
    <s v="Utica"/>
    <s v="New York"/>
    <n v="13501"/>
    <x v="3"/>
    <x v="1730"/>
    <x v="2"/>
    <x v="7"/>
    <x v="1717"/>
    <n v="119.94"/>
    <n v="6"/>
    <n v="0"/>
    <n v="5.9969999999999857"/>
  </r>
  <r>
    <x v="7492"/>
    <s v="US-2017-160836"/>
    <d v="2017-09-11T00:00:00"/>
    <n v="2017"/>
    <s v="September"/>
    <n v="11"/>
    <x v="1"/>
    <x v="693"/>
    <x v="693"/>
    <x v="0"/>
    <s v="United States"/>
    <s v="Houston"/>
    <s v="Texas"/>
    <n v="77070"/>
    <x v="2"/>
    <x v="1433"/>
    <x v="1"/>
    <x v="10"/>
    <x v="1421"/>
    <n v="10.272000000000002"/>
    <n v="3"/>
    <n v="0.2"/>
    <n v="3.2099999999999982"/>
  </r>
  <r>
    <x v="7493"/>
    <s v="US-2017-160836"/>
    <d v="2017-09-11T00:00:00"/>
    <n v="2017"/>
    <s v="September"/>
    <n v="11"/>
    <x v="1"/>
    <x v="693"/>
    <x v="693"/>
    <x v="0"/>
    <s v="United States"/>
    <s v="Houston"/>
    <s v="Texas"/>
    <n v="77070"/>
    <x v="2"/>
    <x v="1213"/>
    <x v="0"/>
    <x v="3"/>
    <x v="1198"/>
    <n v="512.19000000000005"/>
    <n v="5"/>
    <n v="0.3"/>
    <n v="-65.853000000000009"/>
  </r>
  <r>
    <x v="7494"/>
    <s v="US-2017-160836"/>
    <d v="2017-09-11T00:00:00"/>
    <n v="2017"/>
    <s v="September"/>
    <n v="11"/>
    <x v="1"/>
    <x v="693"/>
    <x v="693"/>
    <x v="0"/>
    <s v="United States"/>
    <s v="Houston"/>
    <s v="Texas"/>
    <n v="77070"/>
    <x v="2"/>
    <x v="1034"/>
    <x v="1"/>
    <x v="9"/>
    <x v="1025"/>
    <n v="1.5559999999999996"/>
    <n v="2"/>
    <n v="0.8"/>
    <n v="-4.2012"/>
  </r>
  <r>
    <x v="7495"/>
    <s v="CA-2017-121048"/>
    <d v="2017-07-14T00:00:00"/>
    <n v="2017"/>
    <s v="Juli"/>
    <n v="14"/>
    <x v="1"/>
    <x v="646"/>
    <x v="646"/>
    <x v="0"/>
    <s v="United States"/>
    <s v="Westminster"/>
    <s v="California"/>
    <n v="92683"/>
    <x v="1"/>
    <x v="757"/>
    <x v="1"/>
    <x v="8"/>
    <x v="755"/>
    <n v="4.4479999999999995"/>
    <n v="2"/>
    <n v="0.2"/>
    <n v="1.4455999999999996"/>
  </r>
  <r>
    <x v="7496"/>
    <s v="CA-2017-121048"/>
    <d v="2017-07-14T00:00:00"/>
    <n v="2017"/>
    <s v="Juli"/>
    <n v="14"/>
    <x v="1"/>
    <x v="646"/>
    <x v="646"/>
    <x v="0"/>
    <s v="United States"/>
    <s v="Westminster"/>
    <s v="California"/>
    <n v="92683"/>
    <x v="1"/>
    <x v="737"/>
    <x v="0"/>
    <x v="5"/>
    <x v="736"/>
    <n v="276.69"/>
    <n v="3"/>
    <n v="0"/>
    <n v="49.804199999999994"/>
  </r>
  <r>
    <x v="7497"/>
    <s v="CA-2017-121048"/>
    <d v="2017-07-14T00:00:00"/>
    <n v="2017"/>
    <s v="Juli"/>
    <n v="14"/>
    <x v="1"/>
    <x v="646"/>
    <x v="646"/>
    <x v="0"/>
    <s v="United States"/>
    <s v="Westminster"/>
    <s v="California"/>
    <n v="92683"/>
    <x v="1"/>
    <x v="310"/>
    <x v="1"/>
    <x v="13"/>
    <x v="310"/>
    <n v="4.96"/>
    <n v="4"/>
    <n v="0"/>
    <n v="2.3311999999999999"/>
  </r>
  <r>
    <x v="7498"/>
    <s v="CA-2017-121048"/>
    <d v="2017-07-14T00:00:00"/>
    <n v="2017"/>
    <s v="Juli"/>
    <n v="14"/>
    <x v="1"/>
    <x v="646"/>
    <x v="646"/>
    <x v="0"/>
    <s v="United States"/>
    <s v="Westminster"/>
    <s v="California"/>
    <n v="92683"/>
    <x v="1"/>
    <x v="30"/>
    <x v="1"/>
    <x v="6"/>
    <x v="30"/>
    <n v="71.92"/>
    <n v="4"/>
    <n v="0"/>
    <n v="20.856799999999993"/>
  </r>
  <r>
    <x v="7499"/>
    <s v="CA-2017-121048"/>
    <d v="2017-07-14T00:00:00"/>
    <n v="2017"/>
    <s v="Juli"/>
    <n v="14"/>
    <x v="1"/>
    <x v="646"/>
    <x v="646"/>
    <x v="0"/>
    <s v="United States"/>
    <s v="Westminster"/>
    <s v="California"/>
    <n v="92683"/>
    <x v="1"/>
    <x v="191"/>
    <x v="0"/>
    <x v="5"/>
    <x v="192"/>
    <n v="18.84"/>
    <n v="3"/>
    <n v="0"/>
    <n v="7.9128000000000007"/>
  </r>
  <r>
    <x v="7500"/>
    <s v="CA-2017-121048"/>
    <d v="2017-07-14T00:00:00"/>
    <n v="2017"/>
    <s v="Juli"/>
    <n v="14"/>
    <x v="1"/>
    <x v="646"/>
    <x v="646"/>
    <x v="0"/>
    <s v="United States"/>
    <s v="Westminster"/>
    <s v="California"/>
    <n v="92683"/>
    <x v="1"/>
    <x v="437"/>
    <x v="2"/>
    <x v="11"/>
    <x v="437"/>
    <n v="140.97"/>
    <n v="3"/>
    <n v="0"/>
    <n v="19.735800000000005"/>
  </r>
  <r>
    <x v="7501"/>
    <s v="CA-2017-121048"/>
    <d v="2017-07-14T00:00:00"/>
    <n v="2017"/>
    <s v="Juli"/>
    <n v="14"/>
    <x v="1"/>
    <x v="646"/>
    <x v="646"/>
    <x v="0"/>
    <s v="United States"/>
    <s v="Westminster"/>
    <s v="California"/>
    <n v="92683"/>
    <x v="1"/>
    <x v="34"/>
    <x v="2"/>
    <x v="7"/>
    <x v="34"/>
    <n v="470.37600000000009"/>
    <n v="3"/>
    <n v="0.2"/>
    <n v="52.917299999999955"/>
  </r>
  <r>
    <x v="7502"/>
    <s v="US-2017-120147"/>
    <d v="2017-03-30T00:00:00"/>
    <n v="2017"/>
    <s v="Maret"/>
    <n v="30"/>
    <x v="3"/>
    <x v="483"/>
    <x v="483"/>
    <x v="0"/>
    <s v="United States"/>
    <s v="Los Angeles"/>
    <s v="California"/>
    <n v="90036"/>
    <x v="1"/>
    <x v="1279"/>
    <x v="1"/>
    <x v="6"/>
    <x v="1264"/>
    <n v="6.08"/>
    <n v="2"/>
    <n v="0"/>
    <n v="2.0671999999999997"/>
  </r>
  <r>
    <x v="7503"/>
    <s v="US-2017-120147"/>
    <d v="2017-03-30T00:00:00"/>
    <n v="2017"/>
    <s v="Maret"/>
    <n v="30"/>
    <x v="3"/>
    <x v="483"/>
    <x v="483"/>
    <x v="0"/>
    <s v="United States"/>
    <s v="Los Angeles"/>
    <s v="California"/>
    <n v="90036"/>
    <x v="1"/>
    <x v="53"/>
    <x v="2"/>
    <x v="7"/>
    <x v="53"/>
    <n v="164.79200000000003"/>
    <n v="1"/>
    <n v="0.2"/>
    <n v="18.539099999999991"/>
  </r>
  <r>
    <x v="7504"/>
    <s v="CA-2016-158043"/>
    <d v="2016-01-31T00:00:00"/>
    <n v="2016"/>
    <s v="Januari"/>
    <n v="31"/>
    <x v="0"/>
    <x v="759"/>
    <x v="759"/>
    <x v="1"/>
    <s v="United States"/>
    <s v="Atlantic City"/>
    <s v="New Jersey"/>
    <n v="8401"/>
    <x v="3"/>
    <x v="1040"/>
    <x v="1"/>
    <x v="12"/>
    <x v="153"/>
    <n v="23.36"/>
    <n v="2"/>
    <n v="0"/>
    <n v="11.68"/>
  </r>
  <r>
    <x v="7505"/>
    <s v="US-2017-106579"/>
    <d v="2017-06-08T00:00:00"/>
    <n v="2017"/>
    <s v="Juni"/>
    <n v="8"/>
    <x v="1"/>
    <x v="572"/>
    <x v="572"/>
    <x v="0"/>
    <s v="United States"/>
    <s v="Skokie"/>
    <s v="Illinois"/>
    <n v="60076"/>
    <x v="2"/>
    <x v="338"/>
    <x v="1"/>
    <x v="8"/>
    <x v="338"/>
    <n v="12.175999999999998"/>
    <n v="4"/>
    <n v="0.8"/>
    <n v="-18.872800000000009"/>
  </r>
  <r>
    <x v="7506"/>
    <s v="CA-2014-115889"/>
    <d v="2014-11-02T00:00:00"/>
    <n v="2014"/>
    <s v="November"/>
    <n v="2"/>
    <x v="1"/>
    <x v="129"/>
    <x v="129"/>
    <x v="0"/>
    <s v="United States"/>
    <s v="San Francisco"/>
    <s v="California"/>
    <n v="94122"/>
    <x v="1"/>
    <x v="1129"/>
    <x v="2"/>
    <x v="7"/>
    <x v="1117"/>
    <n v="46.384"/>
    <n v="2"/>
    <n v="0.2"/>
    <n v="5.2181999999999924"/>
  </r>
  <r>
    <x v="7507"/>
    <s v="CA-2014-115889"/>
    <d v="2014-11-02T00:00:00"/>
    <n v="2014"/>
    <s v="November"/>
    <n v="2"/>
    <x v="1"/>
    <x v="129"/>
    <x v="129"/>
    <x v="0"/>
    <s v="United States"/>
    <s v="San Francisco"/>
    <s v="California"/>
    <n v="94122"/>
    <x v="1"/>
    <x v="245"/>
    <x v="1"/>
    <x v="4"/>
    <x v="246"/>
    <n v="362.92"/>
    <n v="2"/>
    <n v="0"/>
    <n v="105.24679999999995"/>
  </r>
  <r>
    <x v="7508"/>
    <s v="US-2017-161935"/>
    <d v="2017-07-14T00:00:00"/>
    <n v="2017"/>
    <s v="Juli"/>
    <n v="14"/>
    <x v="1"/>
    <x v="252"/>
    <x v="252"/>
    <x v="0"/>
    <s v="United States"/>
    <s v="Columbus"/>
    <s v="Ohio"/>
    <n v="43229"/>
    <x v="3"/>
    <x v="820"/>
    <x v="1"/>
    <x v="10"/>
    <x v="816"/>
    <n v="9.2480000000000011"/>
    <n v="2"/>
    <n v="0.2"/>
    <n v="3.3524000000000003"/>
  </r>
  <r>
    <x v="7509"/>
    <s v="US-2017-161935"/>
    <d v="2017-07-14T00:00:00"/>
    <n v="2017"/>
    <s v="Juli"/>
    <n v="14"/>
    <x v="1"/>
    <x v="252"/>
    <x v="252"/>
    <x v="0"/>
    <s v="United States"/>
    <s v="Columbus"/>
    <s v="Ohio"/>
    <n v="43229"/>
    <x v="3"/>
    <x v="754"/>
    <x v="2"/>
    <x v="7"/>
    <x v="752"/>
    <n v="1889.9459999999999"/>
    <n v="9"/>
    <n v="0.4"/>
    <n v="-377.98919999999998"/>
  </r>
  <r>
    <x v="7510"/>
    <s v="US-2017-161935"/>
    <d v="2017-07-14T00:00:00"/>
    <n v="2017"/>
    <s v="Juli"/>
    <n v="14"/>
    <x v="1"/>
    <x v="252"/>
    <x v="252"/>
    <x v="0"/>
    <s v="United States"/>
    <s v="Columbus"/>
    <s v="Ohio"/>
    <n v="43229"/>
    <x v="3"/>
    <x v="170"/>
    <x v="1"/>
    <x v="4"/>
    <x v="171"/>
    <n v="62.040000000000006"/>
    <n v="5"/>
    <n v="0.2"/>
    <n v="4.6530000000000022"/>
  </r>
  <r>
    <x v="7511"/>
    <s v="US-2017-161935"/>
    <d v="2017-07-14T00:00:00"/>
    <n v="2017"/>
    <s v="Juli"/>
    <n v="14"/>
    <x v="1"/>
    <x v="252"/>
    <x v="252"/>
    <x v="0"/>
    <s v="United States"/>
    <s v="Columbus"/>
    <s v="Ohio"/>
    <n v="43229"/>
    <x v="3"/>
    <x v="1071"/>
    <x v="0"/>
    <x v="5"/>
    <x v="1060"/>
    <n v="396.92000000000007"/>
    <n v="5"/>
    <n v="0.2"/>
    <n v="148.845"/>
  </r>
  <r>
    <x v="7512"/>
    <s v="US-2017-161935"/>
    <d v="2017-07-14T00:00:00"/>
    <n v="2017"/>
    <s v="Juli"/>
    <n v="14"/>
    <x v="1"/>
    <x v="252"/>
    <x v="252"/>
    <x v="0"/>
    <s v="United States"/>
    <s v="Columbus"/>
    <s v="Ohio"/>
    <n v="43229"/>
    <x v="3"/>
    <x v="1354"/>
    <x v="1"/>
    <x v="4"/>
    <x v="1340"/>
    <n v="239.45599999999999"/>
    <n v="7"/>
    <n v="0.2"/>
    <n v="17.959200000000003"/>
  </r>
  <r>
    <x v="7513"/>
    <s v="US-2017-161935"/>
    <d v="2017-07-14T00:00:00"/>
    <n v="2017"/>
    <s v="Juli"/>
    <n v="14"/>
    <x v="1"/>
    <x v="252"/>
    <x v="252"/>
    <x v="0"/>
    <s v="United States"/>
    <s v="Columbus"/>
    <s v="Ohio"/>
    <n v="43229"/>
    <x v="3"/>
    <x v="346"/>
    <x v="1"/>
    <x v="6"/>
    <x v="346"/>
    <n v="13.120000000000001"/>
    <n v="5"/>
    <n v="0.2"/>
    <n v="2.1319999999999988"/>
  </r>
  <r>
    <x v="7514"/>
    <s v="US-2017-167920"/>
    <d v="2017-12-09T00:00:00"/>
    <n v="2017"/>
    <s v="Desember"/>
    <n v="9"/>
    <x v="0"/>
    <x v="252"/>
    <x v="252"/>
    <x v="0"/>
    <s v="United States"/>
    <s v="Richmond"/>
    <s v="Kentucky"/>
    <n v="40475"/>
    <x v="0"/>
    <x v="908"/>
    <x v="1"/>
    <x v="8"/>
    <x v="900"/>
    <n v="29.36"/>
    <n v="2"/>
    <n v="0"/>
    <n v="13.505599999999999"/>
  </r>
  <r>
    <x v="7515"/>
    <s v="US-2017-167920"/>
    <d v="2017-12-09T00:00:00"/>
    <n v="2017"/>
    <s v="Desember"/>
    <n v="9"/>
    <x v="0"/>
    <x v="252"/>
    <x v="252"/>
    <x v="0"/>
    <s v="United States"/>
    <s v="Richmond"/>
    <s v="Kentucky"/>
    <n v="40475"/>
    <x v="0"/>
    <x v="1428"/>
    <x v="1"/>
    <x v="9"/>
    <x v="1416"/>
    <n v="214.89999999999998"/>
    <n v="5"/>
    <n v="0"/>
    <n v="62.32099999999997"/>
  </r>
  <r>
    <x v="7516"/>
    <s v="US-2017-167920"/>
    <d v="2017-12-09T00:00:00"/>
    <n v="2017"/>
    <s v="Desember"/>
    <n v="9"/>
    <x v="0"/>
    <x v="252"/>
    <x v="252"/>
    <x v="0"/>
    <s v="United States"/>
    <s v="Richmond"/>
    <s v="Kentucky"/>
    <n v="40475"/>
    <x v="0"/>
    <x v="122"/>
    <x v="1"/>
    <x v="8"/>
    <x v="122"/>
    <n v="15.92"/>
    <n v="4"/>
    <n v="0"/>
    <n v="7.4824000000000002"/>
  </r>
  <r>
    <x v="7517"/>
    <s v="US-2017-167920"/>
    <d v="2017-12-09T00:00:00"/>
    <n v="2017"/>
    <s v="Desember"/>
    <n v="9"/>
    <x v="0"/>
    <x v="252"/>
    <x v="252"/>
    <x v="0"/>
    <s v="United States"/>
    <s v="Richmond"/>
    <s v="Kentucky"/>
    <n v="40475"/>
    <x v="0"/>
    <x v="825"/>
    <x v="2"/>
    <x v="11"/>
    <x v="821"/>
    <n v="146.44999999999999"/>
    <n v="5"/>
    <n v="0"/>
    <n v="48.328499999999991"/>
  </r>
  <r>
    <x v="7518"/>
    <s v="US-2017-167920"/>
    <d v="2017-12-09T00:00:00"/>
    <n v="2017"/>
    <s v="Desember"/>
    <n v="9"/>
    <x v="0"/>
    <x v="252"/>
    <x v="252"/>
    <x v="0"/>
    <s v="United States"/>
    <s v="Richmond"/>
    <s v="Kentucky"/>
    <n v="40475"/>
    <x v="0"/>
    <x v="464"/>
    <x v="1"/>
    <x v="4"/>
    <x v="465"/>
    <n v="15.14"/>
    <n v="1"/>
    <n v="0"/>
    <n v="0.60559999999999903"/>
  </r>
  <r>
    <x v="7519"/>
    <s v="US-2017-167920"/>
    <d v="2017-12-09T00:00:00"/>
    <n v="2017"/>
    <s v="Desember"/>
    <n v="9"/>
    <x v="0"/>
    <x v="252"/>
    <x v="252"/>
    <x v="0"/>
    <s v="United States"/>
    <s v="Richmond"/>
    <s v="Kentucky"/>
    <n v="40475"/>
    <x v="0"/>
    <x v="1568"/>
    <x v="1"/>
    <x v="2"/>
    <x v="1559"/>
    <n v="5.76"/>
    <n v="2"/>
    <n v="0"/>
    <n v="2.6495999999999995"/>
  </r>
  <r>
    <x v="7520"/>
    <s v="US-2017-167920"/>
    <d v="2017-12-09T00:00:00"/>
    <n v="2017"/>
    <s v="Desember"/>
    <n v="9"/>
    <x v="0"/>
    <x v="252"/>
    <x v="252"/>
    <x v="0"/>
    <s v="United States"/>
    <s v="Richmond"/>
    <s v="Kentucky"/>
    <n v="40475"/>
    <x v="0"/>
    <x v="890"/>
    <x v="2"/>
    <x v="16"/>
    <x v="883"/>
    <n v="1399.98"/>
    <n v="2"/>
    <n v="0"/>
    <n v="629.99099999999999"/>
  </r>
  <r>
    <x v="7521"/>
    <s v="CA-2016-162383"/>
    <d v="2016-09-05T00:00:00"/>
    <n v="2016"/>
    <s v="September"/>
    <n v="5"/>
    <x v="1"/>
    <x v="198"/>
    <x v="198"/>
    <x v="0"/>
    <s v="United States"/>
    <s v="Lancaster"/>
    <s v="Ohio"/>
    <n v="43130"/>
    <x v="3"/>
    <x v="528"/>
    <x v="1"/>
    <x v="8"/>
    <x v="528"/>
    <n v="8.9520000000000017"/>
    <n v="2"/>
    <n v="0.7"/>
    <n v="-7.4600000000000009"/>
  </r>
  <r>
    <x v="7522"/>
    <s v="CA-2016-162383"/>
    <d v="2016-09-05T00:00:00"/>
    <n v="2016"/>
    <s v="September"/>
    <n v="5"/>
    <x v="1"/>
    <x v="198"/>
    <x v="198"/>
    <x v="0"/>
    <s v="United States"/>
    <s v="Lancaster"/>
    <s v="Ohio"/>
    <n v="43130"/>
    <x v="3"/>
    <x v="1181"/>
    <x v="1"/>
    <x v="8"/>
    <x v="1167"/>
    <n v="8.8560000000000016"/>
    <n v="6"/>
    <n v="0.7"/>
    <n v="-6.4944000000000024"/>
  </r>
  <r>
    <x v="7523"/>
    <s v="CA-2016-162383"/>
    <d v="2016-09-05T00:00:00"/>
    <n v="2016"/>
    <s v="September"/>
    <n v="5"/>
    <x v="1"/>
    <x v="198"/>
    <x v="198"/>
    <x v="0"/>
    <s v="United States"/>
    <s v="Lancaster"/>
    <s v="Ohio"/>
    <n v="43130"/>
    <x v="3"/>
    <x v="212"/>
    <x v="0"/>
    <x v="1"/>
    <x v="213"/>
    <n v="85.245999999999995"/>
    <n v="2"/>
    <n v="0.3"/>
    <n v="-1.217800000000004"/>
  </r>
  <r>
    <x v="7524"/>
    <s v="CA-2014-125731"/>
    <d v="2014-09-10T00:00:00"/>
    <n v="2014"/>
    <s v="September"/>
    <n v="10"/>
    <x v="1"/>
    <x v="52"/>
    <x v="52"/>
    <x v="0"/>
    <s v="United States"/>
    <s v="Gresham"/>
    <s v="Oregon"/>
    <n v="97030"/>
    <x v="1"/>
    <x v="776"/>
    <x v="1"/>
    <x v="12"/>
    <x v="775"/>
    <n v="21.728000000000002"/>
    <n v="7"/>
    <n v="0.2"/>
    <n v="7.6047999999999991"/>
  </r>
  <r>
    <x v="7525"/>
    <s v="CA-2014-125731"/>
    <d v="2014-09-10T00:00:00"/>
    <n v="2014"/>
    <s v="September"/>
    <n v="10"/>
    <x v="1"/>
    <x v="52"/>
    <x v="52"/>
    <x v="0"/>
    <s v="United States"/>
    <s v="Gresham"/>
    <s v="Oregon"/>
    <n v="97030"/>
    <x v="1"/>
    <x v="873"/>
    <x v="0"/>
    <x v="1"/>
    <x v="867"/>
    <n v="1487.04"/>
    <n v="5"/>
    <n v="0.2"/>
    <n v="148.70400000000006"/>
  </r>
  <r>
    <x v="7526"/>
    <s v="US-2017-106145"/>
    <d v="2017-09-26T00:00:00"/>
    <n v="2017"/>
    <s v="September"/>
    <n v="26"/>
    <x v="3"/>
    <x v="19"/>
    <x v="19"/>
    <x v="1"/>
    <s v="United States"/>
    <s v="San Francisco"/>
    <s v="California"/>
    <n v="94109"/>
    <x v="1"/>
    <x v="1606"/>
    <x v="1"/>
    <x v="12"/>
    <x v="153"/>
    <n v="71.88"/>
    <n v="6"/>
    <n v="0"/>
    <n v="33.064799999999998"/>
  </r>
  <r>
    <x v="7527"/>
    <s v="US-2017-106145"/>
    <d v="2017-09-26T00:00:00"/>
    <n v="2017"/>
    <s v="September"/>
    <n v="26"/>
    <x v="3"/>
    <x v="19"/>
    <x v="19"/>
    <x v="1"/>
    <s v="United States"/>
    <s v="San Francisco"/>
    <s v="California"/>
    <n v="94109"/>
    <x v="1"/>
    <x v="1392"/>
    <x v="0"/>
    <x v="5"/>
    <x v="1378"/>
    <n v="9.24"/>
    <n v="3"/>
    <n v="0"/>
    <n v="2.9567999999999994"/>
  </r>
  <r>
    <x v="7528"/>
    <s v="US-2017-106145"/>
    <d v="2017-09-26T00:00:00"/>
    <n v="2017"/>
    <s v="September"/>
    <n v="26"/>
    <x v="3"/>
    <x v="19"/>
    <x v="19"/>
    <x v="1"/>
    <s v="United States"/>
    <s v="San Francisco"/>
    <s v="California"/>
    <n v="94109"/>
    <x v="1"/>
    <x v="1357"/>
    <x v="1"/>
    <x v="10"/>
    <x v="1343"/>
    <n v="35.880000000000003"/>
    <n v="6"/>
    <n v="0"/>
    <n v="16.146000000000001"/>
  </r>
  <r>
    <x v="7529"/>
    <s v="US-2017-106145"/>
    <d v="2017-09-26T00:00:00"/>
    <n v="2017"/>
    <s v="September"/>
    <n v="26"/>
    <x v="3"/>
    <x v="19"/>
    <x v="19"/>
    <x v="1"/>
    <s v="United States"/>
    <s v="San Francisco"/>
    <s v="California"/>
    <n v="94109"/>
    <x v="1"/>
    <x v="20"/>
    <x v="1"/>
    <x v="8"/>
    <x v="20"/>
    <n v="17.04"/>
    <n v="3"/>
    <n v="0.2"/>
    <n v="5.5379999999999985"/>
  </r>
  <r>
    <x v="7530"/>
    <s v="US-2017-106145"/>
    <d v="2017-09-26T00:00:00"/>
    <n v="2017"/>
    <s v="September"/>
    <n v="26"/>
    <x v="3"/>
    <x v="19"/>
    <x v="19"/>
    <x v="1"/>
    <s v="United States"/>
    <s v="San Francisco"/>
    <s v="California"/>
    <n v="94109"/>
    <x v="1"/>
    <x v="760"/>
    <x v="1"/>
    <x v="8"/>
    <x v="758"/>
    <n v="931.17600000000016"/>
    <n v="3"/>
    <n v="0.2"/>
    <n v="314.27190000000002"/>
  </r>
  <r>
    <x v="7531"/>
    <s v="CA-2016-107146"/>
    <d v="2016-06-17T00:00:00"/>
    <n v="2016"/>
    <s v="Juni"/>
    <n v="17"/>
    <x v="2"/>
    <x v="62"/>
    <x v="62"/>
    <x v="0"/>
    <s v="United States"/>
    <s v="Longmont"/>
    <s v="Colorado"/>
    <n v="80501"/>
    <x v="1"/>
    <x v="1319"/>
    <x v="0"/>
    <x v="5"/>
    <x v="1305"/>
    <n v="266.35200000000003"/>
    <n v="3"/>
    <n v="0.2"/>
    <n v="-13.317600000000013"/>
  </r>
  <r>
    <x v="7532"/>
    <s v="CA-2016-107146"/>
    <d v="2016-06-17T00:00:00"/>
    <n v="2016"/>
    <s v="Juni"/>
    <n v="17"/>
    <x v="2"/>
    <x v="62"/>
    <x v="62"/>
    <x v="0"/>
    <s v="United States"/>
    <s v="Longmont"/>
    <s v="Colorado"/>
    <n v="80501"/>
    <x v="1"/>
    <x v="531"/>
    <x v="0"/>
    <x v="1"/>
    <x v="531"/>
    <n v="483.13599999999997"/>
    <n v="4"/>
    <n v="0.2"/>
    <n v="54.352799999999945"/>
  </r>
  <r>
    <x v="7533"/>
    <s v="US-2017-134642"/>
    <d v="2017-02-25T00:00:00"/>
    <n v="2017"/>
    <s v="Februari"/>
    <n v="25"/>
    <x v="1"/>
    <x v="573"/>
    <x v="573"/>
    <x v="0"/>
    <s v="United States"/>
    <s v="Greenville"/>
    <s v="North Carolina"/>
    <n v="27834"/>
    <x v="0"/>
    <x v="812"/>
    <x v="0"/>
    <x v="1"/>
    <x v="809"/>
    <n v="196.78399999999999"/>
    <n v="2"/>
    <n v="0.2"/>
    <n v="-22.138200000000012"/>
  </r>
  <r>
    <x v="7534"/>
    <s v="US-2017-134642"/>
    <d v="2017-02-25T00:00:00"/>
    <n v="2017"/>
    <s v="Februari"/>
    <n v="25"/>
    <x v="1"/>
    <x v="573"/>
    <x v="573"/>
    <x v="0"/>
    <s v="United States"/>
    <s v="Greenville"/>
    <s v="North Carolina"/>
    <n v="27834"/>
    <x v="0"/>
    <x v="266"/>
    <x v="0"/>
    <x v="0"/>
    <x v="266"/>
    <n v="231.92000000000002"/>
    <n v="5"/>
    <n v="0.2"/>
    <n v="5.7980000000000018"/>
  </r>
  <r>
    <x v="7535"/>
    <s v="US-2017-160143"/>
    <d v="2017-03-31T00:00:00"/>
    <n v="2017"/>
    <s v="Maret"/>
    <n v="31"/>
    <x v="1"/>
    <x v="428"/>
    <x v="428"/>
    <x v="1"/>
    <s v="United States"/>
    <s v="Los Angeles"/>
    <s v="California"/>
    <n v="90004"/>
    <x v="1"/>
    <x v="558"/>
    <x v="1"/>
    <x v="14"/>
    <x v="557"/>
    <n v="29.700000000000003"/>
    <n v="3"/>
    <n v="0"/>
    <n v="8.0190000000000001"/>
  </r>
  <r>
    <x v="7536"/>
    <s v="CA-2017-103415"/>
    <d v="2017-12-03T00:00:00"/>
    <n v="2017"/>
    <s v="Desember"/>
    <n v="3"/>
    <x v="1"/>
    <x v="597"/>
    <x v="597"/>
    <x v="0"/>
    <s v="United States"/>
    <s v="Houston"/>
    <s v="Texas"/>
    <n v="77041"/>
    <x v="2"/>
    <x v="1793"/>
    <x v="0"/>
    <x v="5"/>
    <x v="1783"/>
    <n v="13.591999999999999"/>
    <n v="2"/>
    <n v="0.6"/>
    <n v="-14.271599999999999"/>
  </r>
  <r>
    <x v="7537"/>
    <s v="CA-2016-106460"/>
    <d v="2016-02-19T00:00:00"/>
    <n v="2016"/>
    <s v="Februari"/>
    <n v="19"/>
    <x v="0"/>
    <x v="218"/>
    <x v="218"/>
    <x v="0"/>
    <s v="United States"/>
    <s v="San Francisco"/>
    <s v="California"/>
    <n v="94109"/>
    <x v="1"/>
    <x v="129"/>
    <x v="1"/>
    <x v="10"/>
    <x v="130"/>
    <n v="70.88"/>
    <n v="2"/>
    <n v="0"/>
    <n v="33.313599999999994"/>
  </r>
  <r>
    <x v="7538"/>
    <s v="US-2017-112347"/>
    <d v="2017-12-02T00:00:00"/>
    <n v="2017"/>
    <s v="Desember"/>
    <n v="2"/>
    <x v="1"/>
    <x v="510"/>
    <x v="510"/>
    <x v="1"/>
    <s v="United States"/>
    <s v="Denver"/>
    <s v="Colorado"/>
    <n v="80219"/>
    <x v="1"/>
    <x v="384"/>
    <x v="1"/>
    <x v="4"/>
    <x v="385"/>
    <n v="114.28800000000001"/>
    <n v="1"/>
    <n v="0.2"/>
    <n v="12.857399999999984"/>
  </r>
  <r>
    <x v="7539"/>
    <s v="US-2017-112347"/>
    <d v="2017-12-02T00:00:00"/>
    <n v="2017"/>
    <s v="Desember"/>
    <n v="2"/>
    <x v="1"/>
    <x v="510"/>
    <x v="510"/>
    <x v="1"/>
    <s v="United States"/>
    <s v="Denver"/>
    <s v="Colorado"/>
    <n v="80219"/>
    <x v="1"/>
    <x v="785"/>
    <x v="1"/>
    <x v="8"/>
    <x v="784"/>
    <n v="36.624000000000002"/>
    <n v="8"/>
    <n v="0.7"/>
    <n v="-24.41599999999999"/>
  </r>
  <r>
    <x v="7540"/>
    <s v="US-2017-112347"/>
    <d v="2017-12-02T00:00:00"/>
    <n v="2017"/>
    <s v="Desember"/>
    <n v="2"/>
    <x v="1"/>
    <x v="510"/>
    <x v="510"/>
    <x v="1"/>
    <s v="United States"/>
    <s v="Denver"/>
    <s v="Colorado"/>
    <n v="80219"/>
    <x v="1"/>
    <x v="1659"/>
    <x v="0"/>
    <x v="0"/>
    <x v="1647"/>
    <n v="242.35200000000003"/>
    <n v="8"/>
    <n v="0.7"/>
    <n v="-363.52799999999991"/>
  </r>
  <r>
    <x v="7541"/>
    <s v="US-2017-112347"/>
    <d v="2017-12-02T00:00:00"/>
    <n v="2017"/>
    <s v="Desember"/>
    <n v="2"/>
    <x v="1"/>
    <x v="510"/>
    <x v="510"/>
    <x v="1"/>
    <s v="United States"/>
    <s v="Denver"/>
    <s v="Colorado"/>
    <n v="80219"/>
    <x v="1"/>
    <x v="1670"/>
    <x v="2"/>
    <x v="7"/>
    <x v="1658"/>
    <n v="49.616000000000007"/>
    <n v="2"/>
    <n v="0.2"/>
    <n v="4.9615999999999989"/>
  </r>
  <r>
    <x v="7542"/>
    <s v="US-2017-112347"/>
    <d v="2017-12-02T00:00:00"/>
    <n v="2017"/>
    <s v="Desember"/>
    <n v="2"/>
    <x v="1"/>
    <x v="510"/>
    <x v="510"/>
    <x v="1"/>
    <s v="United States"/>
    <s v="Denver"/>
    <s v="Colorado"/>
    <n v="80219"/>
    <x v="1"/>
    <x v="1060"/>
    <x v="0"/>
    <x v="5"/>
    <x v="1049"/>
    <n v="508.70400000000006"/>
    <n v="6"/>
    <n v="0.2"/>
    <n v="0"/>
  </r>
  <r>
    <x v="7543"/>
    <s v="US-2017-112347"/>
    <d v="2017-12-02T00:00:00"/>
    <n v="2017"/>
    <s v="Desember"/>
    <n v="2"/>
    <x v="1"/>
    <x v="510"/>
    <x v="510"/>
    <x v="1"/>
    <s v="United States"/>
    <s v="Denver"/>
    <s v="Colorado"/>
    <n v="80219"/>
    <x v="1"/>
    <x v="1378"/>
    <x v="2"/>
    <x v="7"/>
    <x v="1363"/>
    <n v="57.36"/>
    <n v="6"/>
    <n v="0.2"/>
    <n v="-14.34"/>
  </r>
  <r>
    <x v="7544"/>
    <s v="US-2017-112347"/>
    <d v="2017-12-02T00:00:00"/>
    <n v="2017"/>
    <s v="Desember"/>
    <n v="2"/>
    <x v="1"/>
    <x v="510"/>
    <x v="510"/>
    <x v="1"/>
    <s v="United States"/>
    <s v="Denver"/>
    <s v="Colorado"/>
    <n v="80219"/>
    <x v="1"/>
    <x v="629"/>
    <x v="0"/>
    <x v="1"/>
    <x v="629"/>
    <n v="906.68000000000006"/>
    <n v="5"/>
    <n v="0.2"/>
    <n v="68.001000000000033"/>
  </r>
  <r>
    <x v="7545"/>
    <s v="CA-2014-103492"/>
    <d v="2014-10-10T00:00:00"/>
    <n v="2014"/>
    <s v="Oktober"/>
    <n v="10"/>
    <x v="1"/>
    <x v="782"/>
    <x v="782"/>
    <x v="1"/>
    <s v="United States"/>
    <s v="Huntsville"/>
    <s v="Texas"/>
    <n v="77340"/>
    <x v="2"/>
    <x v="1521"/>
    <x v="2"/>
    <x v="7"/>
    <x v="1508"/>
    <n v="719.95200000000011"/>
    <n v="6"/>
    <n v="0.2"/>
    <n v="71.995200000000011"/>
  </r>
  <r>
    <x v="7546"/>
    <s v="CA-2014-103492"/>
    <d v="2014-10-10T00:00:00"/>
    <n v="2014"/>
    <s v="Oktober"/>
    <n v="10"/>
    <x v="1"/>
    <x v="782"/>
    <x v="782"/>
    <x v="1"/>
    <s v="United States"/>
    <s v="Huntsville"/>
    <s v="Texas"/>
    <n v="77340"/>
    <x v="2"/>
    <x v="524"/>
    <x v="2"/>
    <x v="7"/>
    <x v="524"/>
    <n v="755.94400000000019"/>
    <n v="7"/>
    <n v="0.2"/>
    <n v="66.145099999999957"/>
  </r>
  <r>
    <x v="7547"/>
    <s v="CA-2014-103492"/>
    <d v="2014-10-10T00:00:00"/>
    <n v="2014"/>
    <s v="Oktober"/>
    <n v="10"/>
    <x v="1"/>
    <x v="782"/>
    <x v="782"/>
    <x v="1"/>
    <s v="United States"/>
    <s v="Huntsville"/>
    <s v="Texas"/>
    <n v="77340"/>
    <x v="2"/>
    <x v="1224"/>
    <x v="1"/>
    <x v="8"/>
    <x v="1208"/>
    <n v="11.979999999999997"/>
    <n v="5"/>
    <n v="0.8"/>
    <n v="-19.16800000000001"/>
  </r>
  <r>
    <x v="7548"/>
    <s v="CA-2014-103492"/>
    <d v="2014-10-10T00:00:00"/>
    <n v="2014"/>
    <s v="Oktober"/>
    <n v="10"/>
    <x v="1"/>
    <x v="782"/>
    <x v="782"/>
    <x v="1"/>
    <s v="United States"/>
    <s v="Huntsville"/>
    <s v="Texas"/>
    <n v="77340"/>
    <x v="2"/>
    <x v="307"/>
    <x v="1"/>
    <x v="8"/>
    <x v="307"/>
    <n v="0.8979999999999998"/>
    <n v="1"/>
    <n v="0.8"/>
    <n v="-1.5715000000000008"/>
  </r>
  <r>
    <x v="7549"/>
    <s v="CA-2016-136595"/>
    <d v="2016-09-05T00:00:00"/>
    <n v="2016"/>
    <s v="September"/>
    <n v="5"/>
    <x v="2"/>
    <x v="605"/>
    <x v="605"/>
    <x v="1"/>
    <s v="United States"/>
    <s v="Houston"/>
    <s v="Texas"/>
    <n v="77036"/>
    <x v="2"/>
    <x v="1381"/>
    <x v="0"/>
    <x v="5"/>
    <x v="1366"/>
    <n v="21.204000000000004"/>
    <n v="3"/>
    <n v="0.6"/>
    <n v="-11.662199999999999"/>
  </r>
  <r>
    <x v="7550"/>
    <s v="CA-2014-140396"/>
    <d v="2014-11-20T00:00:00"/>
    <n v="2014"/>
    <s v="November"/>
    <n v="20"/>
    <x v="1"/>
    <x v="542"/>
    <x v="542"/>
    <x v="1"/>
    <s v="United States"/>
    <s v="New York City"/>
    <s v="New York"/>
    <n v="10024"/>
    <x v="3"/>
    <x v="1758"/>
    <x v="1"/>
    <x v="12"/>
    <x v="1711"/>
    <n v="34.74"/>
    <n v="3"/>
    <n v="0"/>
    <n v="17.37"/>
  </r>
  <r>
    <x v="7551"/>
    <s v="CA-2014-140396"/>
    <d v="2014-11-20T00:00:00"/>
    <n v="2014"/>
    <s v="November"/>
    <n v="20"/>
    <x v="1"/>
    <x v="542"/>
    <x v="542"/>
    <x v="1"/>
    <s v="United States"/>
    <s v="New York City"/>
    <s v="New York"/>
    <n v="10024"/>
    <x v="3"/>
    <x v="872"/>
    <x v="2"/>
    <x v="7"/>
    <x v="866"/>
    <n v="833.94"/>
    <n v="6"/>
    <n v="0"/>
    <n v="216.8244"/>
  </r>
  <r>
    <x v="7552"/>
    <s v="CA-2014-140396"/>
    <d v="2014-11-20T00:00:00"/>
    <n v="2014"/>
    <s v="November"/>
    <n v="20"/>
    <x v="1"/>
    <x v="542"/>
    <x v="542"/>
    <x v="1"/>
    <s v="United States"/>
    <s v="New York City"/>
    <s v="New York"/>
    <n v="10024"/>
    <x v="3"/>
    <x v="806"/>
    <x v="1"/>
    <x v="8"/>
    <x v="804"/>
    <n v="12.96"/>
    <n v="3"/>
    <n v="0.2"/>
    <n v="4.5359999999999996"/>
  </r>
  <r>
    <x v="7553"/>
    <s v="CA-2014-140396"/>
    <d v="2014-11-20T00:00:00"/>
    <n v="2014"/>
    <s v="November"/>
    <n v="20"/>
    <x v="1"/>
    <x v="542"/>
    <x v="542"/>
    <x v="1"/>
    <s v="United States"/>
    <s v="New York City"/>
    <s v="New York"/>
    <n v="10024"/>
    <x v="3"/>
    <x v="1396"/>
    <x v="1"/>
    <x v="10"/>
    <x v="1383"/>
    <n v="25.92"/>
    <n v="4"/>
    <n v="0"/>
    <n v="12.441600000000001"/>
  </r>
  <r>
    <x v="7554"/>
    <s v="CA-2014-114181"/>
    <d v="2014-05-10T00:00:00"/>
    <n v="2014"/>
    <s v="Mei"/>
    <n v="10"/>
    <x v="0"/>
    <x v="314"/>
    <x v="314"/>
    <x v="0"/>
    <s v="United States"/>
    <s v="Philadelphia"/>
    <s v="Pennsylvania"/>
    <n v="19134"/>
    <x v="3"/>
    <x v="899"/>
    <x v="0"/>
    <x v="0"/>
    <x v="892"/>
    <n v="349.96499999999997"/>
    <n v="7"/>
    <n v="0.5"/>
    <n v="-216.97830000000002"/>
  </r>
  <r>
    <x v="7555"/>
    <s v="CA-2014-114181"/>
    <d v="2014-05-10T00:00:00"/>
    <n v="2014"/>
    <s v="Mei"/>
    <n v="10"/>
    <x v="0"/>
    <x v="314"/>
    <x v="314"/>
    <x v="0"/>
    <s v="United States"/>
    <s v="Philadelphia"/>
    <s v="Pennsylvania"/>
    <n v="19134"/>
    <x v="3"/>
    <x v="796"/>
    <x v="1"/>
    <x v="6"/>
    <x v="794"/>
    <n v="22.32"/>
    <n v="5"/>
    <n v="0.2"/>
    <n v="5.3010000000000002"/>
  </r>
  <r>
    <x v="7556"/>
    <s v="CA-2017-159506"/>
    <d v="2017-11-27T00:00:00"/>
    <n v="2017"/>
    <s v="November"/>
    <n v="27"/>
    <x v="1"/>
    <x v="335"/>
    <x v="335"/>
    <x v="1"/>
    <s v="United States"/>
    <s v="Columbus"/>
    <s v="Indiana"/>
    <n v="47201"/>
    <x v="2"/>
    <x v="954"/>
    <x v="1"/>
    <x v="10"/>
    <x v="947"/>
    <n v="158.28"/>
    <n v="6"/>
    <n v="0"/>
    <n v="72.808799999999991"/>
  </r>
  <r>
    <x v="7557"/>
    <s v="CA-2017-159506"/>
    <d v="2017-11-27T00:00:00"/>
    <n v="2017"/>
    <s v="November"/>
    <n v="27"/>
    <x v="1"/>
    <x v="335"/>
    <x v="335"/>
    <x v="1"/>
    <s v="United States"/>
    <s v="Columbus"/>
    <s v="Indiana"/>
    <n v="47201"/>
    <x v="2"/>
    <x v="896"/>
    <x v="1"/>
    <x v="8"/>
    <x v="889"/>
    <n v="497.93999999999994"/>
    <n v="3"/>
    <n v="0"/>
    <n v="224.07299999999998"/>
  </r>
  <r>
    <x v="7558"/>
    <s v="US-2014-137155"/>
    <d v="2014-11-01T00:00:00"/>
    <n v="2014"/>
    <s v="November"/>
    <n v="1"/>
    <x v="1"/>
    <x v="351"/>
    <x v="351"/>
    <x v="0"/>
    <s v="United States"/>
    <s v="Long Beach"/>
    <s v="New York"/>
    <n v="11561"/>
    <x v="3"/>
    <x v="159"/>
    <x v="1"/>
    <x v="9"/>
    <x v="160"/>
    <n v="533.93999999999994"/>
    <n v="3"/>
    <n v="0"/>
    <n v="154.84259999999995"/>
  </r>
  <r>
    <x v="7559"/>
    <s v="US-2014-137155"/>
    <d v="2014-11-01T00:00:00"/>
    <n v="2014"/>
    <s v="November"/>
    <n v="1"/>
    <x v="1"/>
    <x v="351"/>
    <x v="351"/>
    <x v="0"/>
    <s v="United States"/>
    <s v="Long Beach"/>
    <s v="New York"/>
    <n v="11561"/>
    <x v="3"/>
    <x v="964"/>
    <x v="1"/>
    <x v="10"/>
    <x v="957"/>
    <n v="167.94"/>
    <n v="3"/>
    <n v="0"/>
    <n v="82.290599999999998"/>
  </r>
  <r>
    <x v="7560"/>
    <s v="US-2014-137155"/>
    <d v="2014-11-01T00:00:00"/>
    <n v="2014"/>
    <s v="November"/>
    <n v="1"/>
    <x v="1"/>
    <x v="351"/>
    <x v="351"/>
    <x v="0"/>
    <s v="United States"/>
    <s v="Long Beach"/>
    <s v="New York"/>
    <n v="11561"/>
    <x v="3"/>
    <x v="1226"/>
    <x v="0"/>
    <x v="5"/>
    <x v="1210"/>
    <n v="31.68"/>
    <n v="6"/>
    <n v="0"/>
    <n v="9.8207999999999984"/>
  </r>
  <r>
    <x v="7561"/>
    <s v="CA-2016-105746"/>
    <d v="2016-12-30T00:00:00"/>
    <n v="2016"/>
    <s v="Desember"/>
    <n v="30"/>
    <x v="2"/>
    <x v="205"/>
    <x v="205"/>
    <x v="0"/>
    <s v="United States"/>
    <s v="Lancaster"/>
    <s v="Pennsylvania"/>
    <n v="17602"/>
    <x v="3"/>
    <x v="1"/>
    <x v="0"/>
    <x v="1"/>
    <x v="1"/>
    <n v="170.78599999999997"/>
    <n v="1"/>
    <n v="0.3"/>
    <n v="0"/>
  </r>
  <r>
    <x v="7562"/>
    <s v="US-2016-104815"/>
    <d v="2016-09-03T00:00:00"/>
    <n v="2016"/>
    <s v="September"/>
    <n v="3"/>
    <x v="1"/>
    <x v="262"/>
    <x v="262"/>
    <x v="0"/>
    <s v="United States"/>
    <s v="Chicago"/>
    <s v="Illinois"/>
    <n v="60610"/>
    <x v="2"/>
    <x v="1638"/>
    <x v="0"/>
    <x v="0"/>
    <x v="1628"/>
    <n v="198.744"/>
    <n v="4"/>
    <n v="0.3"/>
    <n v="0"/>
  </r>
  <r>
    <x v="7563"/>
    <s v="CA-2017-157672"/>
    <d v="2017-10-05T00:00:00"/>
    <n v="2017"/>
    <s v="Oktober"/>
    <n v="5"/>
    <x v="2"/>
    <x v="176"/>
    <x v="176"/>
    <x v="2"/>
    <s v="United States"/>
    <s v="Denver"/>
    <s v="Colorado"/>
    <n v="80219"/>
    <x v="1"/>
    <x v="685"/>
    <x v="2"/>
    <x v="11"/>
    <x v="685"/>
    <n v="63.824000000000005"/>
    <n v="2"/>
    <n v="0.2"/>
    <n v="13.562599999999998"/>
  </r>
  <r>
    <x v="7564"/>
    <s v="US-2016-166660"/>
    <d v="2016-01-30T00:00:00"/>
    <n v="2016"/>
    <s v="Januari"/>
    <n v="30"/>
    <x v="0"/>
    <x v="621"/>
    <x v="621"/>
    <x v="0"/>
    <s v="United States"/>
    <s v="Seattle"/>
    <s v="Washington"/>
    <n v="98103"/>
    <x v="1"/>
    <x v="1349"/>
    <x v="0"/>
    <x v="1"/>
    <x v="1335"/>
    <n v="435.16800000000006"/>
    <n v="4"/>
    <n v="0.2"/>
    <n v="-59.835600000000042"/>
  </r>
  <r>
    <x v="7565"/>
    <s v="US-2016-166660"/>
    <d v="2016-01-30T00:00:00"/>
    <n v="2016"/>
    <s v="Januari"/>
    <n v="30"/>
    <x v="0"/>
    <x v="621"/>
    <x v="621"/>
    <x v="0"/>
    <s v="United States"/>
    <s v="Seattle"/>
    <s v="Washington"/>
    <n v="98103"/>
    <x v="1"/>
    <x v="1195"/>
    <x v="0"/>
    <x v="0"/>
    <x v="1180"/>
    <n v="48.58"/>
    <n v="1"/>
    <n v="0"/>
    <n v="7.7728000000000037"/>
  </r>
  <r>
    <x v="7566"/>
    <s v="CA-2017-140802"/>
    <d v="2017-04-21T00:00:00"/>
    <n v="2017"/>
    <s v="April"/>
    <n v="21"/>
    <x v="2"/>
    <x v="471"/>
    <x v="471"/>
    <x v="1"/>
    <s v="United States"/>
    <s v="Houston"/>
    <s v="Texas"/>
    <n v="77070"/>
    <x v="2"/>
    <x v="84"/>
    <x v="2"/>
    <x v="11"/>
    <x v="84"/>
    <n v="47.975999999999999"/>
    <n v="3"/>
    <n v="0.2"/>
    <n v="8.3957999999999942"/>
  </r>
  <r>
    <x v="7567"/>
    <s v="CA-2017-140802"/>
    <d v="2017-04-21T00:00:00"/>
    <n v="2017"/>
    <s v="April"/>
    <n v="21"/>
    <x v="2"/>
    <x v="471"/>
    <x v="471"/>
    <x v="1"/>
    <s v="United States"/>
    <s v="Houston"/>
    <s v="Texas"/>
    <n v="77070"/>
    <x v="2"/>
    <x v="1483"/>
    <x v="1"/>
    <x v="10"/>
    <x v="1470"/>
    <n v="20.736000000000004"/>
    <n v="4"/>
    <n v="0.2"/>
    <n v="7.2576000000000001"/>
  </r>
  <r>
    <x v="7568"/>
    <s v="CA-2014-133830"/>
    <d v="2014-12-05T00:00:00"/>
    <n v="2014"/>
    <s v="Desember"/>
    <n v="5"/>
    <x v="1"/>
    <x v="210"/>
    <x v="210"/>
    <x v="0"/>
    <s v="United States"/>
    <s v="Los Angeles"/>
    <s v="California"/>
    <n v="90045"/>
    <x v="1"/>
    <x v="425"/>
    <x v="1"/>
    <x v="6"/>
    <x v="425"/>
    <n v="26.46"/>
    <n v="9"/>
    <n v="0"/>
    <n v="11.907"/>
  </r>
  <r>
    <x v="7569"/>
    <s v="CA-2014-133830"/>
    <d v="2014-12-05T00:00:00"/>
    <n v="2014"/>
    <s v="Desember"/>
    <n v="5"/>
    <x v="1"/>
    <x v="210"/>
    <x v="210"/>
    <x v="0"/>
    <s v="United States"/>
    <s v="Los Angeles"/>
    <s v="California"/>
    <n v="90045"/>
    <x v="1"/>
    <x v="1635"/>
    <x v="1"/>
    <x v="10"/>
    <x v="1625"/>
    <n v="49.12"/>
    <n v="4"/>
    <n v="0"/>
    <n v="23.086399999999998"/>
  </r>
  <r>
    <x v="7570"/>
    <s v="CA-2014-133830"/>
    <d v="2014-12-05T00:00:00"/>
    <n v="2014"/>
    <s v="Desember"/>
    <n v="5"/>
    <x v="1"/>
    <x v="210"/>
    <x v="210"/>
    <x v="0"/>
    <s v="United States"/>
    <s v="Los Angeles"/>
    <s v="California"/>
    <n v="90045"/>
    <x v="1"/>
    <x v="659"/>
    <x v="1"/>
    <x v="13"/>
    <x v="659"/>
    <n v="15"/>
    <n v="3"/>
    <n v="0"/>
    <n v="7.1999999999999993"/>
  </r>
  <r>
    <x v="7571"/>
    <s v="CA-2014-100916"/>
    <d v="2014-10-21T00:00:00"/>
    <n v="2014"/>
    <s v="Oktober"/>
    <n v="21"/>
    <x v="1"/>
    <x v="395"/>
    <x v="395"/>
    <x v="1"/>
    <s v="United States"/>
    <s v="Newport News"/>
    <s v="Virginia"/>
    <n v="23602"/>
    <x v="0"/>
    <x v="41"/>
    <x v="1"/>
    <x v="4"/>
    <x v="41"/>
    <n v="194.7"/>
    <n v="5"/>
    <n v="0"/>
    <n v="9.7349999999999781"/>
  </r>
  <r>
    <x v="7572"/>
    <s v="CA-2014-100916"/>
    <d v="2014-10-21T00:00:00"/>
    <n v="2014"/>
    <s v="Oktober"/>
    <n v="21"/>
    <x v="1"/>
    <x v="395"/>
    <x v="395"/>
    <x v="1"/>
    <s v="United States"/>
    <s v="Newport News"/>
    <s v="Virginia"/>
    <n v="23602"/>
    <x v="0"/>
    <x v="1116"/>
    <x v="0"/>
    <x v="3"/>
    <x v="1104"/>
    <n v="591.32000000000005"/>
    <n v="4"/>
    <n v="0"/>
    <n v="112.35079999999999"/>
  </r>
  <r>
    <x v="7573"/>
    <s v="CA-2014-100916"/>
    <d v="2014-10-21T00:00:00"/>
    <n v="2014"/>
    <s v="Oktober"/>
    <n v="21"/>
    <x v="1"/>
    <x v="395"/>
    <x v="395"/>
    <x v="1"/>
    <s v="United States"/>
    <s v="Newport News"/>
    <s v="Virginia"/>
    <n v="23602"/>
    <x v="0"/>
    <x v="888"/>
    <x v="1"/>
    <x v="6"/>
    <x v="881"/>
    <n v="2.84"/>
    <n v="1"/>
    <n v="0"/>
    <n v="0.88039999999999985"/>
  </r>
  <r>
    <x v="7574"/>
    <s v="CA-2015-129532"/>
    <d v="2015-12-08T00:00:00"/>
    <n v="2015"/>
    <s v="Desember"/>
    <n v="8"/>
    <x v="1"/>
    <x v="453"/>
    <x v="453"/>
    <x v="1"/>
    <s v="United States"/>
    <s v="Los Angeles"/>
    <s v="California"/>
    <n v="90036"/>
    <x v="1"/>
    <x v="16"/>
    <x v="1"/>
    <x v="4"/>
    <x v="16"/>
    <n v="221.96"/>
    <n v="2"/>
    <n v="0"/>
    <n v="4.4391999999999996"/>
  </r>
  <r>
    <x v="7575"/>
    <s v="CA-2015-129532"/>
    <d v="2015-12-08T00:00:00"/>
    <n v="2015"/>
    <s v="Desember"/>
    <n v="8"/>
    <x v="1"/>
    <x v="453"/>
    <x v="453"/>
    <x v="1"/>
    <s v="United States"/>
    <s v="Los Angeles"/>
    <s v="California"/>
    <n v="90036"/>
    <x v="1"/>
    <x v="1013"/>
    <x v="2"/>
    <x v="11"/>
    <x v="1005"/>
    <n v="236"/>
    <n v="4"/>
    <n v="0"/>
    <n v="40.119999999999976"/>
  </r>
  <r>
    <x v="7576"/>
    <s v="CA-2014-134726"/>
    <d v="2014-11-02T00:00:00"/>
    <n v="2014"/>
    <s v="November"/>
    <n v="2"/>
    <x v="0"/>
    <x v="406"/>
    <x v="406"/>
    <x v="1"/>
    <s v="United States"/>
    <s v="Seattle"/>
    <s v="Washington"/>
    <n v="98115"/>
    <x v="1"/>
    <x v="917"/>
    <x v="2"/>
    <x v="11"/>
    <x v="909"/>
    <n v="41.94"/>
    <n v="2"/>
    <n v="0"/>
    <n v="15.098399999999998"/>
  </r>
  <r>
    <x v="7577"/>
    <s v="CA-2014-134726"/>
    <d v="2014-11-02T00:00:00"/>
    <n v="2014"/>
    <s v="November"/>
    <n v="2"/>
    <x v="0"/>
    <x v="406"/>
    <x v="406"/>
    <x v="1"/>
    <s v="United States"/>
    <s v="Seattle"/>
    <s v="Washington"/>
    <n v="98115"/>
    <x v="1"/>
    <x v="984"/>
    <x v="2"/>
    <x v="7"/>
    <x v="977"/>
    <n v="52.792000000000002"/>
    <n v="1"/>
    <n v="0.2"/>
    <n v="4.6193000000000026"/>
  </r>
  <r>
    <x v="7578"/>
    <s v="CA-2016-138597"/>
    <d v="2016-12-18T00:00:00"/>
    <n v="2016"/>
    <s v="Desember"/>
    <n v="18"/>
    <x v="2"/>
    <x v="43"/>
    <x v="43"/>
    <x v="2"/>
    <s v="United States"/>
    <s v="Omaha"/>
    <s v="Nebraska"/>
    <n v="68104"/>
    <x v="2"/>
    <x v="499"/>
    <x v="0"/>
    <x v="1"/>
    <x v="499"/>
    <n v="563.93999999999994"/>
    <n v="3"/>
    <n v="0"/>
    <n v="112.78800000000001"/>
  </r>
  <r>
    <x v="7579"/>
    <s v="CA-2015-123113"/>
    <d v="2015-11-23T00:00:00"/>
    <n v="2015"/>
    <s v="November"/>
    <n v="23"/>
    <x v="0"/>
    <x v="247"/>
    <x v="247"/>
    <x v="0"/>
    <s v="United States"/>
    <s v="Morristown"/>
    <s v="New Jersey"/>
    <n v="7960"/>
    <x v="3"/>
    <x v="1739"/>
    <x v="1"/>
    <x v="9"/>
    <x v="1728"/>
    <n v="2625.12"/>
    <n v="8"/>
    <n v="0"/>
    <n v="735.03359999999998"/>
  </r>
  <r>
    <x v="7580"/>
    <s v="CA-2015-123113"/>
    <d v="2015-11-23T00:00:00"/>
    <n v="2015"/>
    <s v="November"/>
    <n v="23"/>
    <x v="0"/>
    <x v="247"/>
    <x v="247"/>
    <x v="0"/>
    <s v="United States"/>
    <s v="Morristown"/>
    <s v="New Jersey"/>
    <n v="7960"/>
    <x v="3"/>
    <x v="879"/>
    <x v="1"/>
    <x v="6"/>
    <x v="873"/>
    <n v="17.940000000000001"/>
    <n v="3"/>
    <n v="0"/>
    <n v="4.4850000000000003"/>
  </r>
  <r>
    <x v="7581"/>
    <s v="CA-2015-169656"/>
    <d v="2015-08-13T00:00:00"/>
    <n v="2015"/>
    <s v="Agustus"/>
    <n v="13"/>
    <x v="2"/>
    <x v="719"/>
    <x v="719"/>
    <x v="0"/>
    <s v="United States"/>
    <s v="Philadelphia"/>
    <s v="Pennsylvania"/>
    <n v="19143"/>
    <x v="3"/>
    <x v="718"/>
    <x v="1"/>
    <x v="4"/>
    <x v="717"/>
    <n v="422.85599999999999"/>
    <n v="3"/>
    <n v="0.2"/>
    <n v="15.857099999999974"/>
  </r>
  <r>
    <x v="7582"/>
    <s v="CA-2015-142734"/>
    <d v="2015-04-16T00:00:00"/>
    <n v="2015"/>
    <s v="April"/>
    <n v="16"/>
    <x v="1"/>
    <x v="664"/>
    <x v="664"/>
    <x v="1"/>
    <s v="United States"/>
    <s v="New York City"/>
    <s v="New York"/>
    <n v="10024"/>
    <x v="3"/>
    <x v="56"/>
    <x v="0"/>
    <x v="1"/>
    <x v="56"/>
    <n v="127.76400000000001"/>
    <n v="2"/>
    <n v="0.1"/>
    <n v="2.8392000000000017"/>
  </r>
  <r>
    <x v="7583"/>
    <s v="CA-2014-163223"/>
    <d v="2014-03-21T00:00:00"/>
    <n v="2014"/>
    <s v="Maret"/>
    <n v="21"/>
    <x v="1"/>
    <x v="120"/>
    <x v="120"/>
    <x v="1"/>
    <s v="United States"/>
    <s v="Springfield"/>
    <s v="Virginia"/>
    <n v="22153"/>
    <x v="0"/>
    <x v="1577"/>
    <x v="2"/>
    <x v="7"/>
    <x v="1568"/>
    <n v="3499.9300000000003"/>
    <n v="7"/>
    <n v="0"/>
    <n v="909.98180000000025"/>
  </r>
  <r>
    <x v="7584"/>
    <s v="CA-2014-163223"/>
    <d v="2014-03-21T00:00:00"/>
    <n v="2014"/>
    <s v="Maret"/>
    <n v="21"/>
    <x v="1"/>
    <x v="120"/>
    <x v="120"/>
    <x v="1"/>
    <s v="United States"/>
    <s v="Springfield"/>
    <s v="Virginia"/>
    <n v="22153"/>
    <x v="0"/>
    <x v="1568"/>
    <x v="1"/>
    <x v="2"/>
    <x v="1559"/>
    <n v="14.399999999999999"/>
    <n v="5"/>
    <n v="0"/>
    <n v="6.6239999999999988"/>
  </r>
  <r>
    <x v="7585"/>
    <s v="CA-2014-163223"/>
    <d v="2014-03-21T00:00:00"/>
    <n v="2014"/>
    <s v="Maret"/>
    <n v="21"/>
    <x v="1"/>
    <x v="120"/>
    <x v="120"/>
    <x v="1"/>
    <s v="United States"/>
    <s v="Springfield"/>
    <s v="Virginia"/>
    <n v="22153"/>
    <x v="0"/>
    <x v="1127"/>
    <x v="1"/>
    <x v="10"/>
    <x v="1115"/>
    <n v="122.97"/>
    <n v="3"/>
    <n v="0"/>
    <n v="60.255300000000005"/>
  </r>
  <r>
    <x v="7586"/>
    <s v="CA-2014-163223"/>
    <d v="2014-03-21T00:00:00"/>
    <n v="2014"/>
    <s v="Maret"/>
    <n v="21"/>
    <x v="1"/>
    <x v="120"/>
    <x v="120"/>
    <x v="1"/>
    <s v="United States"/>
    <s v="Springfield"/>
    <s v="Virginia"/>
    <n v="22153"/>
    <x v="0"/>
    <x v="372"/>
    <x v="1"/>
    <x v="6"/>
    <x v="373"/>
    <n v="9.32"/>
    <n v="4"/>
    <n v="0"/>
    <n v="2.702799999999999"/>
  </r>
  <r>
    <x v="7587"/>
    <s v="CA-2014-163223"/>
    <d v="2014-03-21T00:00:00"/>
    <n v="2014"/>
    <s v="Maret"/>
    <n v="21"/>
    <x v="1"/>
    <x v="120"/>
    <x v="120"/>
    <x v="1"/>
    <s v="United States"/>
    <s v="Springfield"/>
    <s v="Virginia"/>
    <n v="22153"/>
    <x v="0"/>
    <x v="800"/>
    <x v="1"/>
    <x v="8"/>
    <x v="798"/>
    <n v="122.94"/>
    <n v="3"/>
    <n v="0"/>
    <n v="59.011199999999988"/>
  </r>
  <r>
    <x v="7588"/>
    <s v="CA-2017-122945"/>
    <d v="2017-11-16T00:00:00"/>
    <n v="2017"/>
    <s v="November"/>
    <n v="16"/>
    <x v="1"/>
    <x v="469"/>
    <x v="469"/>
    <x v="0"/>
    <s v="United States"/>
    <s v="Roseville"/>
    <s v="California"/>
    <n v="95661"/>
    <x v="1"/>
    <x v="1137"/>
    <x v="0"/>
    <x v="5"/>
    <x v="1125"/>
    <n v="17.309999999999999"/>
    <n v="3"/>
    <n v="0"/>
    <n v="5.1929999999999996"/>
  </r>
  <r>
    <x v="7589"/>
    <s v="CA-2015-139738"/>
    <d v="2015-09-25T00:00:00"/>
    <n v="2015"/>
    <s v="September"/>
    <n v="25"/>
    <x v="1"/>
    <x v="729"/>
    <x v="729"/>
    <x v="0"/>
    <s v="United States"/>
    <s v="Rockford"/>
    <s v="Illinois"/>
    <n v="61107"/>
    <x v="2"/>
    <x v="1243"/>
    <x v="1"/>
    <x v="6"/>
    <x v="1226"/>
    <n v="128.744"/>
    <n v="7"/>
    <n v="0.2"/>
    <n v="12.874400000000001"/>
  </r>
  <r>
    <x v="7590"/>
    <s v="CA-2016-158778"/>
    <d v="2016-09-05T00:00:00"/>
    <n v="2016"/>
    <s v="September"/>
    <n v="5"/>
    <x v="1"/>
    <x v="203"/>
    <x v="203"/>
    <x v="0"/>
    <s v="United States"/>
    <s v="Philadelphia"/>
    <s v="Pennsylvania"/>
    <n v="19134"/>
    <x v="3"/>
    <x v="74"/>
    <x v="0"/>
    <x v="5"/>
    <x v="74"/>
    <n v="58.248000000000005"/>
    <n v="9"/>
    <n v="0.2"/>
    <n v="11.649599999999996"/>
  </r>
  <r>
    <x v="7591"/>
    <s v="CA-2016-158778"/>
    <d v="2016-09-05T00:00:00"/>
    <n v="2016"/>
    <s v="September"/>
    <n v="5"/>
    <x v="1"/>
    <x v="203"/>
    <x v="203"/>
    <x v="0"/>
    <s v="United States"/>
    <s v="Philadelphia"/>
    <s v="Pennsylvania"/>
    <n v="19134"/>
    <x v="3"/>
    <x v="64"/>
    <x v="0"/>
    <x v="1"/>
    <x v="124"/>
    <n v="71.245999999999995"/>
    <n v="2"/>
    <n v="0.3"/>
    <n v="-19.338199999999993"/>
  </r>
  <r>
    <x v="7592"/>
    <s v="CA-2016-158778"/>
    <d v="2016-09-05T00:00:00"/>
    <n v="2016"/>
    <s v="September"/>
    <n v="5"/>
    <x v="1"/>
    <x v="203"/>
    <x v="203"/>
    <x v="0"/>
    <s v="United States"/>
    <s v="Philadelphia"/>
    <s v="Pennsylvania"/>
    <n v="19134"/>
    <x v="3"/>
    <x v="965"/>
    <x v="1"/>
    <x v="6"/>
    <x v="958"/>
    <n v="7.8719999999999999"/>
    <n v="3"/>
    <n v="0.2"/>
    <n v="0.59039999999999937"/>
  </r>
  <r>
    <x v="7593"/>
    <s v="CA-2016-158778"/>
    <d v="2016-09-05T00:00:00"/>
    <n v="2016"/>
    <s v="September"/>
    <n v="5"/>
    <x v="1"/>
    <x v="203"/>
    <x v="203"/>
    <x v="0"/>
    <s v="United States"/>
    <s v="Philadelphia"/>
    <s v="Pennsylvania"/>
    <n v="19134"/>
    <x v="3"/>
    <x v="774"/>
    <x v="0"/>
    <x v="1"/>
    <x v="773"/>
    <n v="887.27099999999984"/>
    <n v="3"/>
    <n v="0.3"/>
    <n v="-63.376499999999965"/>
  </r>
  <r>
    <x v="7594"/>
    <s v="CA-2017-119655"/>
    <d v="2017-04-20T00:00:00"/>
    <n v="2017"/>
    <s v="April"/>
    <n v="20"/>
    <x v="1"/>
    <x v="610"/>
    <x v="610"/>
    <x v="0"/>
    <s v="United States"/>
    <s v="Detroit"/>
    <s v="Michigan"/>
    <n v="48234"/>
    <x v="2"/>
    <x v="542"/>
    <x v="1"/>
    <x v="8"/>
    <x v="542"/>
    <n v="146.86000000000001"/>
    <n v="7"/>
    <n v="0"/>
    <n v="70.492799999999988"/>
  </r>
  <r>
    <x v="7595"/>
    <s v="CA-2017-119655"/>
    <d v="2017-04-20T00:00:00"/>
    <n v="2017"/>
    <s v="April"/>
    <n v="20"/>
    <x v="1"/>
    <x v="610"/>
    <x v="610"/>
    <x v="0"/>
    <s v="United States"/>
    <s v="Detroit"/>
    <s v="Michigan"/>
    <n v="48234"/>
    <x v="2"/>
    <x v="624"/>
    <x v="1"/>
    <x v="8"/>
    <x v="624"/>
    <n v="36.56"/>
    <n v="4"/>
    <n v="0"/>
    <n v="18.28"/>
  </r>
  <r>
    <x v="7596"/>
    <s v="CA-2015-164567"/>
    <d v="2015-06-15T00:00:00"/>
    <n v="2015"/>
    <s v="Juni"/>
    <n v="15"/>
    <x v="1"/>
    <x v="136"/>
    <x v="136"/>
    <x v="1"/>
    <s v="United States"/>
    <s v="Los Angeles"/>
    <s v="California"/>
    <n v="90004"/>
    <x v="1"/>
    <x v="539"/>
    <x v="2"/>
    <x v="7"/>
    <x v="539"/>
    <n v="225.57599999999996"/>
    <n v="3"/>
    <n v="0.2"/>
    <n v="22.557600000000008"/>
  </r>
  <r>
    <x v="7597"/>
    <s v="CA-2014-131947"/>
    <d v="2014-09-17T00:00:00"/>
    <n v="2014"/>
    <s v="September"/>
    <n v="17"/>
    <x v="1"/>
    <x v="350"/>
    <x v="350"/>
    <x v="0"/>
    <s v="United States"/>
    <s v="Springfield"/>
    <s v="Oregon"/>
    <n v="97477"/>
    <x v="1"/>
    <x v="1355"/>
    <x v="1"/>
    <x v="6"/>
    <x v="1341"/>
    <n v="5.2480000000000002"/>
    <n v="2"/>
    <n v="0.2"/>
    <n v="0.45920000000000027"/>
  </r>
  <r>
    <x v="7598"/>
    <s v="CA-2014-131947"/>
    <d v="2014-09-17T00:00:00"/>
    <n v="2014"/>
    <s v="September"/>
    <n v="17"/>
    <x v="1"/>
    <x v="350"/>
    <x v="350"/>
    <x v="0"/>
    <s v="United States"/>
    <s v="Springfield"/>
    <s v="Oregon"/>
    <n v="97477"/>
    <x v="1"/>
    <x v="947"/>
    <x v="1"/>
    <x v="6"/>
    <x v="940"/>
    <n v="38.256"/>
    <n v="3"/>
    <n v="0.2"/>
    <n v="4.7819999999999947"/>
  </r>
  <r>
    <x v="7599"/>
    <s v="CA-2014-131947"/>
    <d v="2014-09-17T00:00:00"/>
    <n v="2014"/>
    <s v="September"/>
    <n v="17"/>
    <x v="1"/>
    <x v="350"/>
    <x v="350"/>
    <x v="0"/>
    <s v="United States"/>
    <s v="Springfield"/>
    <s v="Oregon"/>
    <n v="97477"/>
    <x v="1"/>
    <x v="1603"/>
    <x v="1"/>
    <x v="10"/>
    <x v="1595"/>
    <n v="40.24"/>
    <n v="5"/>
    <n v="0.2"/>
    <n v="13.078000000000001"/>
  </r>
  <r>
    <x v="7600"/>
    <s v="CA-2014-131947"/>
    <d v="2014-09-17T00:00:00"/>
    <n v="2014"/>
    <s v="September"/>
    <n v="17"/>
    <x v="1"/>
    <x v="350"/>
    <x v="350"/>
    <x v="0"/>
    <s v="United States"/>
    <s v="Springfield"/>
    <s v="Oregon"/>
    <n v="97477"/>
    <x v="1"/>
    <x v="1821"/>
    <x v="2"/>
    <x v="15"/>
    <x v="1809"/>
    <n v="29.925000000000001"/>
    <n v="5"/>
    <n v="0.7"/>
    <n v="-21.944999999999993"/>
  </r>
  <r>
    <x v="7601"/>
    <s v="CA-2014-131947"/>
    <d v="2014-09-17T00:00:00"/>
    <n v="2014"/>
    <s v="September"/>
    <n v="17"/>
    <x v="1"/>
    <x v="350"/>
    <x v="350"/>
    <x v="0"/>
    <s v="United States"/>
    <s v="Springfield"/>
    <s v="Oregon"/>
    <n v="97477"/>
    <x v="1"/>
    <x v="334"/>
    <x v="1"/>
    <x v="10"/>
    <x v="334"/>
    <n v="148.70400000000001"/>
    <n v="6"/>
    <n v="0.2"/>
    <n v="46.469999999999985"/>
  </r>
  <r>
    <x v="7602"/>
    <s v="CA-2014-131947"/>
    <d v="2014-09-17T00:00:00"/>
    <n v="2014"/>
    <s v="September"/>
    <n v="17"/>
    <x v="1"/>
    <x v="350"/>
    <x v="350"/>
    <x v="0"/>
    <s v="United States"/>
    <s v="Springfield"/>
    <s v="Oregon"/>
    <n v="97477"/>
    <x v="1"/>
    <x v="60"/>
    <x v="2"/>
    <x v="11"/>
    <x v="60"/>
    <n v="55.92"/>
    <n v="10"/>
    <n v="0.2"/>
    <n v="16.776000000000007"/>
  </r>
  <r>
    <x v="7603"/>
    <s v="CA-2016-152520"/>
    <d v="2016-07-08T00:00:00"/>
    <n v="2016"/>
    <s v="Juli"/>
    <n v="8"/>
    <x v="1"/>
    <x v="764"/>
    <x v="764"/>
    <x v="1"/>
    <s v="United States"/>
    <s v="Providence"/>
    <s v="Rhode Island"/>
    <n v="2908"/>
    <x v="3"/>
    <x v="730"/>
    <x v="1"/>
    <x v="10"/>
    <x v="729"/>
    <n v="12.96"/>
    <n v="2"/>
    <n v="0"/>
    <n v="6.2208000000000006"/>
  </r>
  <r>
    <x v="7604"/>
    <s v="CA-2016-101791"/>
    <d v="2016-05-27T00:00:00"/>
    <n v="2016"/>
    <s v="Mei"/>
    <n v="27"/>
    <x v="1"/>
    <x v="574"/>
    <x v="574"/>
    <x v="0"/>
    <s v="United States"/>
    <s v="Chicago"/>
    <s v="Illinois"/>
    <n v="60623"/>
    <x v="2"/>
    <x v="1478"/>
    <x v="0"/>
    <x v="5"/>
    <x v="1465"/>
    <n v="25.176000000000002"/>
    <n v="3"/>
    <n v="0.6"/>
    <n v="-33.358199999999997"/>
  </r>
  <r>
    <x v="7605"/>
    <s v="CA-2016-101791"/>
    <d v="2016-05-27T00:00:00"/>
    <n v="2016"/>
    <s v="Mei"/>
    <n v="27"/>
    <x v="1"/>
    <x v="574"/>
    <x v="574"/>
    <x v="0"/>
    <s v="United States"/>
    <s v="Chicago"/>
    <s v="Illinois"/>
    <n v="60623"/>
    <x v="2"/>
    <x v="770"/>
    <x v="0"/>
    <x v="5"/>
    <x v="769"/>
    <n v="5.5840000000000005"/>
    <n v="2"/>
    <n v="0.6"/>
    <n v="-1.6751999999999994"/>
  </r>
  <r>
    <x v="7606"/>
    <s v="CA-2016-101791"/>
    <d v="2016-05-27T00:00:00"/>
    <n v="2016"/>
    <s v="Mei"/>
    <n v="27"/>
    <x v="1"/>
    <x v="574"/>
    <x v="574"/>
    <x v="0"/>
    <s v="United States"/>
    <s v="Chicago"/>
    <s v="Illinois"/>
    <n v="60623"/>
    <x v="2"/>
    <x v="734"/>
    <x v="1"/>
    <x v="4"/>
    <x v="733"/>
    <n v="1297.3680000000002"/>
    <n v="9"/>
    <n v="0.2"/>
    <n v="97.302599999999984"/>
  </r>
  <r>
    <x v="7607"/>
    <s v="CA-2017-121195"/>
    <d v="2017-12-24T00:00:00"/>
    <n v="2017"/>
    <s v="Desember"/>
    <n v="24"/>
    <x v="2"/>
    <x v="515"/>
    <x v="515"/>
    <x v="0"/>
    <s v="United States"/>
    <s v="Dallas"/>
    <s v="Texas"/>
    <n v="75220"/>
    <x v="2"/>
    <x v="546"/>
    <x v="1"/>
    <x v="4"/>
    <x v="546"/>
    <n v="264.32"/>
    <n v="2"/>
    <n v="0.2"/>
    <n v="19.823999999999998"/>
  </r>
  <r>
    <x v="7608"/>
    <s v="CA-2017-163209"/>
    <d v="2017-05-03T00:00:00"/>
    <n v="2017"/>
    <s v="Mei"/>
    <n v="3"/>
    <x v="1"/>
    <x v="177"/>
    <x v="177"/>
    <x v="0"/>
    <s v="United States"/>
    <s v="San Francisco"/>
    <s v="California"/>
    <n v="94122"/>
    <x v="1"/>
    <x v="778"/>
    <x v="1"/>
    <x v="10"/>
    <x v="777"/>
    <n v="25.92"/>
    <n v="4"/>
    <n v="0"/>
    <n v="12.441600000000001"/>
  </r>
  <r>
    <x v="7609"/>
    <s v="CA-2017-163209"/>
    <d v="2017-05-03T00:00:00"/>
    <n v="2017"/>
    <s v="Mei"/>
    <n v="3"/>
    <x v="1"/>
    <x v="177"/>
    <x v="177"/>
    <x v="0"/>
    <s v="United States"/>
    <s v="San Francisco"/>
    <s v="California"/>
    <n v="94122"/>
    <x v="1"/>
    <x v="279"/>
    <x v="1"/>
    <x v="6"/>
    <x v="279"/>
    <n v="22.959999999999997"/>
    <n v="7"/>
    <n v="0"/>
    <n v="6.6583999999999968"/>
  </r>
  <r>
    <x v="7610"/>
    <s v="CA-2014-133354"/>
    <d v="2014-02-22T00:00:00"/>
    <n v="2014"/>
    <s v="Februari"/>
    <n v="22"/>
    <x v="2"/>
    <x v="193"/>
    <x v="193"/>
    <x v="0"/>
    <s v="United States"/>
    <s v="Moreno Valley"/>
    <s v="California"/>
    <n v="92553"/>
    <x v="1"/>
    <x v="585"/>
    <x v="1"/>
    <x v="10"/>
    <x v="585"/>
    <n v="19.440000000000001"/>
    <n v="3"/>
    <n v="0"/>
    <n v="9.3312000000000008"/>
  </r>
  <r>
    <x v="7611"/>
    <s v="US-2015-130491"/>
    <d v="2015-02-08T00:00:00"/>
    <n v="2015"/>
    <s v="Februari"/>
    <n v="8"/>
    <x v="2"/>
    <x v="3"/>
    <x v="3"/>
    <x v="0"/>
    <s v="United States"/>
    <s v="Garden City"/>
    <s v="Kansas"/>
    <n v="67846"/>
    <x v="2"/>
    <x v="1446"/>
    <x v="1"/>
    <x v="10"/>
    <x v="1433"/>
    <n v="9.5399999999999991"/>
    <n v="2"/>
    <n v="0"/>
    <n v="4.2929999999999993"/>
  </r>
  <r>
    <x v="7612"/>
    <s v="US-2015-130491"/>
    <d v="2015-02-08T00:00:00"/>
    <n v="2015"/>
    <s v="Februari"/>
    <n v="8"/>
    <x v="2"/>
    <x v="3"/>
    <x v="3"/>
    <x v="0"/>
    <s v="United States"/>
    <s v="Garden City"/>
    <s v="Kansas"/>
    <n v="67846"/>
    <x v="2"/>
    <x v="195"/>
    <x v="1"/>
    <x v="13"/>
    <x v="196"/>
    <n v="5.81"/>
    <n v="1"/>
    <n v="0"/>
    <n v="1.8010999999999999"/>
  </r>
  <r>
    <x v="7613"/>
    <s v="US-2015-130491"/>
    <d v="2015-02-08T00:00:00"/>
    <n v="2015"/>
    <s v="Februari"/>
    <n v="8"/>
    <x v="2"/>
    <x v="3"/>
    <x v="3"/>
    <x v="0"/>
    <s v="United States"/>
    <s v="Garden City"/>
    <s v="Kansas"/>
    <n v="67846"/>
    <x v="2"/>
    <x v="130"/>
    <x v="1"/>
    <x v="6"/>
    <x v="131"/>
    <n v="5.76"/>
    <n v="2"/>
    <n v="0"/>
    <n v="1.7279999999999998"/>
  </r>
  <r>
    <x v="7614"/>
    <s v="CA-2015-113740"/>
    <d v="2015-08-24T00:00:00"/>
    <n v="2015"/>
    <s v="Agustus"/>
    <n v="24"/>
    <x v="0"/>
    <x v="618"/>
    <x v="618"/>
    <x v="0"/>
    <s v="United States"/>
    <s v="New York City"/>
    <s v="New York"/>
    <n v="10035"/>
    <x v="3"/>
    <x v="527"/>
    <x v="0"/>
    <x v="5"/>
    <x v="527"/>
    <n v="14.91"/>
    <n v="3"/>
    <n v="0"/>
    <n v="4.6220999999999997"/>
  </r>
  <r>
    <x v="7615"/>
    <s v="CA-2014-148425"/>
    <d v="2014-11-30T00:00:00"/>
    <n v="2014"/>
    <s v="November"/>
    <n v="30"/>
    <x v="1"/>
    <x v="575"/>
    <x v="575"/>
    <x v="1"/>
    <s v="United States"/>
    <s v="Orlando"/>
    <s v="Florida"/>
    <n v="32839"/>
    <x v="0"/>
    <x v="1699"/>
    <x v="1"/>
    <x v="8"/>
    <x v="1687"/>
    <n v="6.6420000000000012"/>
    <n v="9"/>
    <n v="0.7"/>
    <n v="-4.427999999999999"/>
  </r>
  <r>
    <x v="7616"/>
    <s v="CA-2016-144309"/>
    <d v="2016-12-10T00:00:00"/>
    <n v="2016"/>
    <s v="Desember"/>
    <n v="10"/>
    <x v="1"/>
    <x v="632"/>
    <x v="632"/>
    <x v="0"/>
    <s v="United States"/>
    <s v="Watertown"/>
    <s v="New York"/>
    <n v="13601"/>
    <x v="3"/>
    <x v="1286"/>
    <x v="1"/>
    <x v="10"/>
    <x v="1272"/>
    <n v="18.54"/>
    <n v="2"/>
    <n v="0"/>
    <n v="8.7137999999999991"/>
  </r>
  <r>
    <x v="7617"/>
    <s v="CA-2016-144309"/>
    <d v="2016-12-10T00:00:00"/>
    <n v="2016"/>
    <s v="Desember"/>
    <n v="10"/>
    <x v="1"/>
    <x v="632"/>
    <x v="632"/>
    <x v="0"/>
    <s v="United States"/>
    <s v="Watertown"/>
    <s v="New York"/>
    <n v="13601"/>
    <x v="3"/>
    <x v="13"/>
    <x v="1"/>
    <x v="8"/>
    <x v="13"/>
    <n v="679.96"/>
    <n v="5"/>
    <n v="0.2"/>
    <n v="220.98699999999997"/>
  </r>
  <r>
    <x v="7618"/>
    <s v="CA-2017-151225"/>
    <d v="2017-10-27T00:00:00"/>
    <n v="2017"/>
    <s v="Oktober"/>
    <n v="27"/>
    <x v="2"/>
    <x v="487"/>
    <x v="487"/>
    <x v="1"/>
    <s v="United States"/>
    <s v="Los Angeles"/>
    <s v="California"/>
    <n v="90032"/>
    <x v="1"/>
    <x v="10"/>
    <x v="0"/>
    <x v="3"/>
    <x v="10"/>
    <n v="189.57600000000002"/>
    <n v="1"/>
    <n v="0.2"/>
    <n v="9.4787999999999784"/>
  </r>
  <r>
    <x v="7619"/>
    <s v="CA-2017-151225"/>
    <d v="2017-10-27T00:00:00"/>
    <n v="2017"/>
    <s v="Oktober"/>
    <n v="27"/>
    <x v="2"/>
    <x v="487"/>
    <x v="487"/>
    <x v="1"/>
    <s v="United States"/>
    <s v="Los Angeles"/>
    <s v="California"/>
    <n v="90032"/>
    <x v="1"/>
    <x v="1763"/>
    <x v="2"/>
    <x v="7"/>
    <x v="1752"/>
    <n v="71.959999999999994"/>
    <n v="5"/>
    <n v="0.2"/>
    <n v="7.1960000000000015"/>
  </r>
  <r>
    <x v="7620"/>
    <s v="US-2014-144078"/>
    <d v="2014-11-25T00:00:00"/>
    <n v="2014"/>
    <s v="November"/>
    <n v="25"/>
    <x v="1"/>
    <x v="579"/>
    <x v="579"/>
    <x v="0"/>
    <s v="United States"/>
    <s v="Los Angeles"/>
    <s v="California"/>
    <n v="90004"/>
    <x v="1"/>
    <x v="233"/>
    <x v="2"/>
    <x v="7"/>
    <x v="234"/>
    <n v="539.91999999999996"/>
    <n v="5"/>
    <n v="0.2"/>
    <n v="47.242999999999967"/>
  </r>
  <r>
    <x v="7621"/>
    <s v="US-2014-144078"/>
    <d v="2014-11-25T00:00:00"/>
    <n v="2014"/>
    <s v="November"/>
    <n v="25"/>
    <x v="1"/>
    <x v="579"/>
    <x v="579"/>
    <x v="0"/>
    <s v="United States"/>
    <s v="Los Angeles"/>
    <s v="California"/>
    <n v="90004"/>
    <x v="1"/>
    <x v="629"/>
    <x v="0"/>
    <x v="1"/>
    <x v="629"/>
    <n v="725.34400000000005"/>
    <n v="4"/>
    <n v="0.2"/>
    <n v="54.400800000000004"/>
  </r>
  <r>
    <x v="7622"/>
    <s v="US-2014-144078"/>
    <d v="2014-11-25T00:00:00"/>
    <n v="2014"/>
    <s v="November"/>
    <n v="25"/>
    <x v="1"/>
    <x v="579"/>
    <x v="579"/>
    <x v="0"/>
    <s v="United States"/>
    <s v="Los Angeles"/>
    <s v="California"/>
    <n v="90004"/>
    <x v="1"/>
    <x v="1820"/>
    <x v="1"/>
    <x v="6"/>
    <x v="772"/>
    <n v="7.4399999999999995"/>
    <n v="3"/>
    <n v="0"/>
    <n v="2.6039999999999996"/>
  </r>
  <r>
    <x v="7623"/>
    <s v="CA-2014-124464"/>
    <d v="2014-07-14T00:00:00"/>
    <n v="2014"/>
    <s v="Juli"/>
    <n v="14"/>
    <x v="1"/>
    <x v="776"/>
    <x v="776"/>
    <x v="2"/>
    <s v="United States"/>
    <s v="Newark"/>
    <s v="Delaware"/>
    <n v="19711"/>
    <x v="3"/>
    <x v="643"/>
    <x v="1"/>
    <x v="9"/>
    <x v="643"/>
    <n v="39.479999999999997"/>
    <n v="1"/>
    <n v="0"/>
    <n v="11.054400000000001"/>
  </r>
  <r>
    <x v="7624"/>
    <s v="CA-2015-136805"/>
    <d v="2015-05-23T00:00:00"/>
    <n v="2015"/>
    <s v="Mei"/>
    <n v="23"/>
    <x v="0"/>
    <x v="134"/>
    <x v="134"/>
    <x v="2"/>
    <s v="United States"/>
    <s v="Detroit"/>
    <s v="Michigan"/>
    <n v="48234"/>
    <x v="2"/>
    <x v="1141"/>
    <x v="1"/>
    <x v="9"/>
    <x v="1129"/>
    <n v="850.5"/>
    <n v="5"/>
    <n v="0.1"/>
    <n v="245.69999999999993"/>
  </r>
  <r>
    <x v="7625"/>
    <s v="CA-2015-136805"/>
    <d v="2015-05-23T00:00:00"/>
    <n v="2015"/>
    <s v="Mei"/>
    <n v="23"/>
    <x v="0"/>
    <x v="134"/>
    <x v="134"/>
    <x v="2"/>
    <s v="United States"/>
    <s v="Detroit"/>
    <s v="Michigan"/>
    <n v="48234"/>
    <x v="2"/>
    <x v="904"/>
    <x v="0"/>
    <x v="5"/>
    <x v="896"/>
    <n v="75.33"/>
    <n v="9"/>
    <n v="0"/>
    <n v="19.585799999999999"/>
  </r>
  <r>
    <x v="7626"/>
    <s v="US-2015-159499"/>
    <d v="2015-11-21T00:00:00"/>
    <n v="2015"/>
    <s v="November"/>
    <n v="21"/>
    <x v="0"/>
    <x v="313"/>
    <x v="313"/>
    <x v="1"/>
    <s v="United States"/>
    <s v="Phoenix"/>
    <s v="Arizona"/>
    <n v="85023"/>
    <x v="1"/>
    <x v="1527"/>
    <x v="1"/>
    <x v="9"/>
    <x v="1514"/>
    <n v="325.63200000000006"/>
    <n v="6"/>
    <n v="0.2"/>
    <n v="28.492799999999988"/>
  </r>
  <r>
    <x v="7627"/>
    <s v="US-2015-159499"/>
    <d v="2015-11-21T00:00:00"/>
    <n v="2015"/>
    <s v="November"/>
    <n v="21"/>
    <x v="0"/>
    <x v="313"/>
    <x v="313"/>
    <x v="1"/>
    <s v="United States"/>
    <s v="Phoenix"/>
    <s v="Arizona"/>
    <n v="85023"/>
    <x v="1"/>
    <x v="1207"/>
    <x v="2"/>
    <x v="11"/>
    <x v="1192"/>
    <n v="23.344000000000001"/>
    <n v="2"/>
    <n v="0.2"/>
    <n v="-1.4590000000000014"/>
  </r>
  <r>
    <x v="7628"/>
    <s v="US-2015-159499"/>
    <d v="2015-11-21T00:00:00"/>
    <n v="2015"/>
    <s v="November"/>
    <n v="21"/>
    <x v="0"/>
    <x v="313"/>
    <x v="313"/>
    <x v="1"/>
    <s v="United States"/>
    <s v="Phoenix"/>
    <s v="Arizona"/>
    <n v="85023"/>
    <x v="1"/>
    <x v="1008"/>
    <x v="1"/>
    <x v="2"/>
    <x v="1000"/>
    <n v="16.520000000000003"/>
    <n v="5"/>
    <n v="0.2"/>
    <n v="5.368999999999998"/>
  </r>
  <r>
    <x v="7629"/>
    <s v="CA-2014-162089"/>
    <d v="2014-03-30T00:00:00"/>
    <n v="2014"/>
    <s v="Maret"/>
    <n v="30"/>
    <x v="2"/>
    <x v="88"/>
    <x v="88"/>
    <x v="2"/>
    <s v="United States"/>
    <s v="Brownsville"/>
    <s v="Texas"/>
    <n v="78521"/>
    <x v="2"/>
    <x v="556"/>
    <x v="1"/>
    <x v="12"/>
    <x v="555"/>
    <n v="335.72"/>
    <n v="5"/>
    <n v="0.2"/>
    <n v="113.30549999999999"/>
  </r>
  <r>
    <x v="7630"/>
    <s v="CA-2014-162089"/>
    <d v="2014-03-30T00:00:00"/>
    <n v="2014"/>
    <s v="Maret"/>
    <n v="30"/>
    <x v="2"/>
    <x v="88"/>
    <x v="88"/>
    <x v="2"/>
    <s v="United States"/>
    <s v="Brownsville"/>
    <s v="Texas"/>
    <n v="78521"/>
    <x v="2"/>
    <x v="817"/>
    <x v="2"/>
    <x v="7"/>
    <x v="813"/>
    <n v="251.94400000000002"/>
    <n v="7"/>
    <n v="0.2"/>
    <n v="88.180399999999977"/>
  </r>
  <r>
    <x v="7631"/>
    <s v="CA-2014-162089"/>
    <d v="2014-03-30T00:00:00"/>
    <n v="2014"/>
    <s v="Maret"/>
    <n v="30"/>
    <x v="2"/>
    <x v="88"/>
    <x v="88"/>
    <x v="2"/>
    <s v="United States"/>
    <s v="Brownsville"/>
    <s v="Texas"/>
    <n v="78521"/>
    <x v="2"/>
    <x v="792"/>
    <x v="0"/>
    <x v="1"/>
    <x v="790"/>
    <n v="127.30199999999999"/>
    <n v="7"/>
    <n v="0.3"/>
    <n v="-9.0929999999999964"/>
  </r>
  <r>
    <x v="7632"/>
    <s v="US-2017-158526"/>
    <d v="2017-12-29T00:00:00"/>
    <n v="2017"/>
    <s v="Desember"/>
    <n v="29"/>
    <x v="0"/>
    <x v="347"/>
    <x v="347"/>
    <x v="0"/>
    <s v="United States"/>
    <s v="Louisville"/>
    <s v="Kentucky"/>
    <n v="40214"/>
    <x v="0"/>
    <x v="291"/>
    <x v="0"/>
    <x v="1"/>
    <x v="291"/>
    <n v="1207.8399999999999"/>
    <n v="8"/>
    <n v="0"/>
    <n v="314.03840000000002"/>
  </r>
  <r>
    <x v="7633"/>
    <s v="US-2017-158526"/>
    <d v="2017-12-29T00:00:00"/>
    <n v="2017"/>
    <s v="Desember"/>
    <n v="29"/>
    <x v="0"/>
    <x v="347"/>
    <x v="347"/>
    <x v="0"/>
    <s v="United States"/>
    <s v="Louisville"/>
    <s v="Kentucky"/>
    <n v="40214"/>
    <x v="0"/>
    <x v="1095"/>
    <x v="1"/>
    <x v="8"/>
    <x v="1085"/>
    <n v="12.53"/>
    <n v="1"/>
    <n v="0"/>
    <n v="5.8890999999999991"/>
  </r>
  <r>
    <x v="7634"/>
    <s v="US-2017-158526"/>
    <d v="2017-12-29T00:00:00"/>
    <n v="2017"/>
    <s v="Desember"/>
    <n v="29"/>
    <x v="0"/>
    <x v="347"/>
    <x v="347"/>
    <x v="0"/>
    <s v="United States"/>
    <s v="Louisville"/>
    <s v="Kentucky"/>
    <n v="40214"/>
    <x v="0"/>
    <x v="1261"/>
    <x v="1"/>
    <x v="6"/>
    <x v="1245"/>
    <n v="34.58"/>
    <n v="1"/>
    <n v="0"/>
    <n v="10.028199999999998"/>
  </r>
  <r>
    <x v="7635"/>
    <s v="US-2017-158526"/>
    <d v="2017-12-29T00:00:00"/>
    <n v="2017"/>
    <s v="Desember"/>
    <n v="29"/>
    <x v="0"/>
    <x v="347"/>
    <x v="347"/>
    <x v="0"/>
    <s v="United States"/>
    <s v="Louisville"/>
    <s v="Kentucky"/>
    <n v="40214"/>
    <x v="0"/>
    <x v="1496"/>
    <x v="0"/>
    <x v="1"/>
    <x v="1484"/>
    <n v="300.98"/>
    <n v="1"/>
    <n v="0"/>
    <n v="87.28419999999997"/>
  </r>
  <r>
    <x v="7636"/>
    <s v="US-2017-158526"/>
    <d v="2017-12-29T00:00:00"/>
    <n v="2017"/>
    <s v="Desember"/>
    <n v="29"/>
    <x v="0"/>
    <x v="347"/>
    <x v="347"/>
    <x v="0"/>
    <s v="United States"/>
    <s v="Louisville"/>
    <s v="Kentucky"/>
    <n v="40214"/>
    <x v="0"/>
    <x v="866"/>
    <x v="0"/>
    <x v="1"/>
    <x v="860"/>
    <n v="258.75"/>
    <n v="3"/>
    <n v="0"/>
    <n v="77.624999999999972"/>
  </r>
  <r>
    <x v="7637"/>
    <s v="CA-2017-104885"/>
    <d v="2017-03-02T00:00:00"/>
    <n v="2017"/>
    <s v="Maret"/>
    <n v="2"/>
    <x v="1"/>
    <x v="587"/>
    <x v="587"/>
    <x v="1"/>
    <s v="United States"/>
    <s v="Newark"/>
    <s v="Delaware"/>
    <n v="19711"/>
    <x v="3"/>
    <x v="1500"/>
    <x v="1"/>
    <x v="6"/>
    <x v="1488"/>
    <n v="59.519999999999996"/>
    <n v="3"/>
    <n v="0"/>
    <n v="15.475200000000001"/>
  </r>
  <r>
    <x v="7638"/>
    <s v="CA-2017-104885"/>
    <d v="2017-03-02T00:00:00"/>
    <n v="2017"/>
    <s v="Maret"/>
    <n v="2"/>
    <x v="1"/>
    <x v="587"/>
    <x v="587"/>
    <x v="1"/>
    <s v="United States"/>
    <s v="Newark"/>
    <s v="Delaware"/>
    <n v="19711"/>
    <x v="3"/>
    <x v="1451"/>
    <x v="1"/>
    <x v="12"/>
    <x v="153"/>
    <n v="57.959999999999994"/>
    <n v="7"/>
    <n v="0"/>
    <n v="27.241199999999996"/>
  </r>
  <r>
    <x v="7639"/>
    <s v="CA-2017-104885"/>
    <d v="2017-03-02T00:00:00"/>
    <n v="2017"/>
    <s v="Maret"/>
    <n v="2"/>
    <x v="1"/>
    <x v="587"/>
    <x v="587"/>
    <x v="1"/>
    <s v="United States"/>
    <s v="Newark"/>
    <s v="Delaware"/>
    <n v="19711"/>
    <x v="3"/>
    <x v="1487"/>
    <x v="0"/>
    <x v="0"/>
    <x v="1474"/>
    <n v="441.96"/>
    <n v="2"/>
    <n v="0"/>
    <n v="101.6508"/>
  </r>
  <r>
    <x v="7640"/>
    <s v="CA-2017-104885"/>
    <d v="2017-03-02T00:00:00"/>
    <n v="2017"/>
    <s v="Maret"/>
    <n v="2"/>
    <x v="1"/>
    <x v="587"/>
    <x v="587"/>
    <x v="1"/>
    <s v="United States"/>
    <s v="Newark"/>
    <s v="Delaware"/>
    <n v="19711"/>
    <x v="3"/>
    <x v="1713"/>
    <x v="1"/>
    <x v="10"/>
    <x v="33"/>
    <n v="68.039999999999992"/>
    <n v="6"/>
    <n v="0"/>
    <n v="33.339599999999997"/>
  </r>
  <r>
    <x v="7641"/>
    <s v="US-2016-157490"/>
    <d v="2016-10-06T00:00:00"/>
    <n v="2016"/>
    <s v="Oktober"/>
    <n v="6"/>
    <x v="2"/>
    <x v="697"/>
    <x v="697"/>
    <x v="2"/>
    <s v="United States"/>
    <s v="Pueblo"/>
    <s v="Colorado"/>
    <n v="81001"/>
    <x v="1"/>
    <x v="1822"/>
    <x v="2"/>
    <x v="15"/>
    <x v="1810"/>
    <n v="703.71"/>
    <n v="6"/>
    <n v="0.7"/>
    <n v="-938.28"/>
  </r>
  <r>
    <x v="7642"/>
    <s v="US-2016-157490"/>
    <d v="2016-10-06T00:00:00"/>
    <n v="2016"/>
    <s v="Oktober"/>
    <n v="6"/>
    <x v="2"/>
    <x v="697"/>
    <x v="697"/>
    <x v="2"/>
    <s v="United States"/>
    <s v="Pueblo"/>
    <s v="Colorado"/>
    <n v="81001"/>
    <x v="1"/>
    <x v="528"/>
    <x v="1"/>
    <x v="8"/>
    <x v="528"/>
    <n v="17.904000000000003"/>
    <n v="4"/>
    <n v="0.7"/>
    <n v="-14.920000000000002"/>
  </r>
  <r>
    <x v="7643"/>
    <s v="US-2016-157490"/>
    <d v="2016-10-06T00:00:00"/>
    <n v="2016"/>
    <s v="Oktober"/>
    <n v="6"/>
    <x v="2"/>
    <x v="697"/>
    <x v="697"/>
    <x v="2"/>
    <s v="United States"/>
    <s v="Pueblo"/>
    <s v="Colorado"/>
    <n v="81001"/>
    <x v="1"/>
    <x v="1230"/>
    <x v="1"/>
    <x v="8"/>
    <x v="1213"/>
    <n v="11.976000000000003"/>
    <n v="4"/>
    <n v="0.7"/>
    <n v="-9.1815999999999995"/>
  </r>
  <r>
    <x v="7644"/>
    <s v="US-2016-157490"/>
    <d v="2016-10-06T00:00:00"/>
    <n v="2016"/>
    <s v="Oktober"/>
    <n v="6"/>
    <x v="2"/>
    <x v="697"/>
    <x v="697"/>
    <x v="2"/>
    <s v="United States"/>
    <s v="Pueblo"/>
    <s v="Colorado"/>
    <n v="81001"/>
    <x v="1"/>
    <x v="1617"/>
    <x v="2"/>
    <x v="11"/>
    <x v="1608"/>
    <n v="67.959999999999994"/>
    <n v="5"/>
    <n v="0.2"/>
    <n v="0.84950000000000259"/>
  </r>
  <r>
    <x v="7645"/>
    <s v="CA-2015-161452"/>
    <d v="2015-04-05T00:00:00"/>
    <n v="2015"/>
    <s v="April"/>
    <n v="5"/>
    <x v="1"/>
    <x v="662"/>
    <x v="662"/>
    <x v="1"/>
    <s v="United States"/>
    <s v="Los Angeles"/>
    <s v="California"/>
    <n v="90036"/>
    <x v="1"/>
    <x v="873"/>
    <x v="0"/>
    <x v="1"/>
    <x v="867"/>
    <n v="892.22400000000005"/>
    <n v="3"/>
    <n v="0.2"/>
    <n v="89.222400000000022"/>
  </r>
  <r>
    <x v="7646"/>
    <s v="US-2014-115196"/>
    <d v="2014-09-09T00:00:00"/>
    <n v="2014"/>
    <s v="September"/>
    <n v="9"/>
    <x v="1"/>
    <x v="351"/>
    <x v="351"/>
    <x v="0"/>
    <s v="United States"/>
    <s v="Greenville"/>
    <s v="North Carolina"/>
    <n v="27834"/>
    <x v="0"/>
    <x v="1782"/>
    <x v="2"/>
    <x v="15"/>
    <x v="1772"/>
    <n v="1299.99"/>
    <n v="2"/>
    <n v="0.5"/>
    <n v="-571.99559999999997"/>
  </r>
  <r>
    <x v="7647"/>
    <s v="CA-2016-138968"/>
    <d v="2016-03-15T00:00:00"/>
    <n v="2016"/>
    <s v="Maret"/>
    <n v="15"/>
    <x v="2"/>
    <x v="712"/>
    <x v="712"/>
    <x v="1"/>
    <s v="United States"/>
    <s v="San Francisco"/>
    <s v="California"/>
    <n v="94110"/>
    <x v="1"/>
    <x v="798"/>
    <x v="1"/>
    <x v="8"/>
    <x v="796"/>
    <n v="4.5439999999999996"/>
    <n v="2"/>
    <n v="0.2"/>
    <n v="1.6472"/>
  </r>
  <r>
    <x v="7648"/>
    <s v="CA-2016-138968"/>
    <d v="2016-03-15T00:00:00"/>
    <n v="2016"/>
    <s v="Maret"/>
    <n v="15"/>
    <x v="2"/>
    <x v="712"/>
    <x v="712"/>
    <x v="1"/>
    <s v="United States"/>
    <s v="San Francisco"/>
    <s v="California"/>
    <n v="94110"/>
    <x v="1"/>
    <x v="774"/>
    <x v="0"/>
    <x v="1"/>
    <x v="773"/>
    <n v="1352.0320000000002"/>
    <n v="4"/>
    <n v="0.2"/>
    <n v="84.501999999999953"/>
  </r>
  <r>
    <x v="7649"/>
    <s v="CA-2015-101889"/>
    <d v="2015-12-27T00:00:00"/>
    <n v="2015"/>
    <s v="Desember"/>
    <n v="27"/>
    <x v="1"/>
    <x v="106"/>
    <x v="106"/>
    <x v="1"/>
    <s v="United States"/>
    <s v="Marion"/>
    <s v="Ohio"/>
    <n v="43302"/>
    <x v="3"/>
    <x v="738"/>
    <x v="0"/>
    <x v="3"/>
    <x v="737"/>
    <n v="1548.9900000000002"/>
    <n v="9"/>
    <n v="0.4"/>
    <n v="-464.69700000000012"/>
  </r>
  <r>
    <x v="7650"/>
    <s v="CA-2015-101889"/>
    <d v="2015-12-27T00:00:00"/>
    <n v="2015"/>
    <s v="Desember"/>
    <n v="27"/>
    <x v="1"/>
    <x v="106"/>
    <x v="106"/>
    <x v="1"/>
    <s v="United States"/>
    <s v="Marion"/>
    <s v="Ohio"/>
    <n v="43302"/>
    <x v="3"/>
    <x v="1451"/>
    <x v="1"/>
    <x v="12"/>
    <x v="153"/>
    <n v="19.872"/>
    <n v="3"/>
    <n v="0.2"/>
    <n v="6.7067999999999977"/>
  </r>
  <r>
    <x v="7651"/>
    <s v="CA-2017-110821"/>
    <d v="2017-08-07T00:00:00"/>
    <n v="2017"/>
    <s v="Agustus"/>
    <n v="7"/>
    <x v="2"/>
    <x v="237"/>
    <x v="237"/>
    <x v="0"/>
    <s v="United States"/>
    <s v="Dallas"/>
    <s v="Texas"/>
    <n v="75081"/>
    <x v="2"/>
    <x v="100"/>
    <x v="2"/>
    <x v="11"/>
    <x v="100"/>
    <n v="119.44800000000001"/>
    <n v="3"/>
    <n v="0.2"/>
    <n v="-13.437900000000006"/>
  </r>
  <r>
    <x v="7652"/>
    <s v="CA-2017-110821"/>
    <d v="2017-08-07T00:00:00"/>
    <n v="2017"/>
    <s v="Agustus"/>
    <n v="7"/>
    <x v="2"/>
    <x v="237"/>
    <x v="237"/>
    <x v="0"/>
    <s v="United States"/>
    <s v="Dallas"/>
    <s v="Texas"/>
    <n v="75081"/>
    <x v="2"/>
    <x v="235"/>
    <x v="1"/>
    <x v="4"/>
    <x v="236"/>
    <n v="118.16"/>
    <n v="2"/>
    <n v="0.2"/>
    <n v="-25.108999999999988"/>
  </r>
  <r>
    <x v="7653"/>
    <s v="CA-2015-121552"/>
    <d v="2015-03-22T00:00:00"/>
    <n v="2015"/>
    <s v="Maret"/>
    <n v="22"/>
    <x v="1"/>
    <x v="783"/>
    <x v="783"/>
    <x v="1"/>
    <s v="United States"/>
    <s v="Huntsville"/>
    <s v="Alabama"/>
    <n v="35810"/>
    <x v="0"/>
    <x v="1661"/>
    <x v="1"/>
    <x v="6"/>
    <x v="1649"/>
    <n v="19.559999999999999"/>
    <n v="4"/>
    <n v="0"/>
    <n v="5.4768000000000008"/>
  </r>
  <r>
    <x v="7654"/>
    <s v="CA-2015-107685"/>
    <d v="2015-11-30T00:00:00"/>
    <n v="2015"/>
    <s v="November"/>
    <n v="30"/>
    <x v="0"/>
    <x v="622"/>
    <x v="622"/>
    <x v="0"/>
    <s v="United States"/>
    <s v="Las Vegas"/>
    <s v="Nevada"/>
    <n v="89115"/>
    <x v="1"/>
    <x v="1702"/>
    <x v="0"/>
    <x v="5"/>
    <x v="1691"/>
    <n v="80.959999999999994"/>
    <n v="4"/>
    <n v="0"/>
    <n v="29.145599999999995"/>
  </r>
  <r>
    <x v="7655"/>
    <s v="CA-2015-107685"/>
    <d v="2015-11-30T00:00:00"/>
    <n v="2015"/>
    <s v="November"/>
    <n v="30"/>
    <x v="0"/>
    <x v="622"/>
    <x v="622"/>
    <x v="0"/>
    <s v="United States"/>
    <s v="Las Vegas"/>
    <s v="Nevada"/>
    <n v="89115"/>
    <x v="1"/>
    <x v="1465"/>
    <x v="1"/>
    <x v="10"/>
    <x v="1451"/>
    <n v="25.92"/>
    <n v="4"/>
    <n v="0"/>
    <n v="12.441600000000001"/>
  </r>
  <r>
    <x v="7656"/>
    <s v="US-2014-120740"/>
    <d v="2014-04-15T00:00:00"/>
    <n v="2014"/>
    <s v="April"/>
    <n v="15"/>
    <x v="3"/>
    <x v="28"/>
    <x v="28"/>
    <x v="2"/>
    <s v="United States"/>
    <s v="Los Angeles"/>
    <s v="California"/>
    <n v="90049"/>
    <x v="1"/>
    <x v="650"/>
    <x v="1"/>
    <x v="9"/>
    <x v="650"/>
    <n v="106.96"/>
    <n v="2"/>
    <n v="0"/>
    <n v="31.018399999999986"/>
  </r>
  <r>
    <x v="7657"/>
    <s v="US-2014-120740"/>
    <d v="2014-04-15T00:00:00"/>
    <n v="2014"/>
    <s v="April"/>
    <n v="15"/>
    <x v="3"/>
    <x v="28"/>
    <x v="28"/>
    <x v="2"/>
    <s v="United States"/>
    <s v="Los Angeles"/>
    <s v="California"/>
    <n v="90049"/>
    <x v="1"/>
    <x v="267"/>
    <x v="0"/>
    <x v="5"/>
    <x v="267"/>
    <n v="187.76"/>
    <n v="4"/>
    <n v="0"/>
    <n v="76.9816"/>
  </r>
  <r>
    <x v="7658"/>
    <s v="CA-2017-155740"/>
    <d v="2017-07-30T00:00:00"/>
    <n v="2017"/>
    <s v="Juli"/>
    <n v="30"/>
    <x v="2"/>
    <x v="679"/>
    <x v="679"/>
    <x v="2"/>
    <s v="United States"/>
    <s v="Lakewood"/>
    <s v="Ohio"/>
    <n v="44107"/>
    <x v="3"/>
    <x v="669"/>
    <x v="1"/>
    <x v="8"/>
    <x v="669"/>
    <n v="76.77600000000001"/>
    <n v="4"/>
    <n v="0.7"/>
    <n v="-53.743199999999973"/>
  </r>
  <r>
    <x v="7659"/>
    <s v="CA-2017-146493"/>
    <d v="2017-06-01T00:00:00"/>
    <n v="2017"/>
    <s v="Juni"/>
    <n v="1"/>
    <x v="1"/>
    <x v="51"/>
    <x v="51"/>
    <x v="1"/>
    <s v="United States"/>
    <s v="Fremont"/>
    <s v="Nebraska"/>
    <n v="68025"/>
    <x v="2"/>
    <x v="828"/>
    <x v="1"/>
    <x v="8"/>
    <x v="824"/>
    <n v="53.9"/>
    <n v="5"/>
    <n v="0"/>
    <n v="25.871999999999996"/>
  </r>
  <r>
    <x v="7660"/>
    <s v="CA-2014-105417"/>
    <d v="2014-01-07T00:00:00"/>
    <n v="2014"/>
    <s v="Januari"/>
    <n v="7"/>
    <x v="1"/>
    <x v="745"/>
    <x v="745"/>
    <x v="0"/>
    <s v="United States"/>
    <s v="Huntsville"/>
    <s v="Texas"/>
    <n v="77340"/>
    <x v="2"/>
    <x v="441"/>
    <x v="0"/>
    <x v="5"/>
    <x v="441"/>
    <n v="76.728000000000009"/>
    <n v="3"/>
    <n v="0.6"/>
    <n v="-53.709599999999988"/>
  </r>
  <r>
    <x v="7661"/>
    <s v="CA-2014-105417"/>
    <d v="2014-01-07T00:00:00"/>
    <n v="2014"/>
    <s v="Januari"/>
    <n v="7"/>
    <x v="1"/>
    <x v="745"/>
    <x v="745"/>
    <x v="0"/>
    <s v="United States"/>
    <s v="Huntsville"/>
    <s v="Texas"/>
    <n v="77340"/>
    <x v="2"/>
    <x v="985"/>
    <x v="1"/>
    <x v="8"/>
    <x v="978"/>
    <n v="10.429999999999998"/>
    <n v="7"/>
    <n v="0.8"/>
    <n v="-18.252500000000005"/>
  </r>
  <r>
    <x v="7662"/>
    <s v="US-2017-141509"/>
    <d v="2017-09-29T00:00:00"/>
    <n v="2017"/>
    <s v="September"/>
    <n v="29"/>
    <x v="2"/>
    <x v="623"/>
    <x v="623"/>
    <x v="0"/>
    <s v="United States"/>
    <s v="Los Angeles"/>
    <s v="California"/>
    <n v="90036"/>
    <x v="1"/>
    <x v="1167"/>
    <x v="1"/>
    <x v="6"/>
    <x v="1154"/>
    <n v="99.2"/>
    <n v="5"/>
    <n v="0"/>
    <n v="25.792000000000002"/>
  </r>
  <r>
    <x v="7663"/>
    <s v="CA-2017-139493"/>
    <d v="2017-09-13T00:00:00"/>
    <n v="2017"/>
    <s v="September"/>
    <n v="13"/>
    <x v="1"/>
    <x v="611"/>
    <x v="611"/>
    <x v="0"/>
    <s v="United States"/>
    <s v="Asheville"/>
    <s v="North Carolina"/>
    <n v="28806"/>
    <x v="0"/>
    <x v="703"/>
    <x v="1"/>
    <x v="6"/>
    <x v="703"/>
    <n v="15.920000000000002"/>
    <n v="5"/>
    <n v="0.2"/>
    <n v="2.7859999999999978"/>
  </r>
  <r>
    <x v="7664"/>
    <s v="CA-2014-151967"/>
    <d v="2014-10-22T00:00:00"/>
    <n v="2014"/>
    <s v="Oktober"/>
    <n v="22"/>
    <x v="1"/>
    <x v="630"/>
    <x v="630"/>
    <x v="1"/>
    <s v="United States"/>
    <s v="Bossier City"/>
    <s v="Louisiana"/>
    <n v="71111"/>
    <x v="0"/>
    <x v="1525"/>
    <x v="0"/>
    <x v="5"/>
    <x v="1512"/>
    <n v="129.91999999999999"/>
    <n v="4"/>
    <n v="0"/>
    <n v="10.393599999999992"/>
  </r>
  <r>
    <x v="7665"/>
    <s v="US-2016-140158"/>
    <d v="2016-10-04T00:00:00"/>
    <n v="2016"/>
    <s v="Oktober"/>
    <n v="4"/>
    <x v="1"/>
    <x v="660"/>
    <x v="660"/>
    <x v="2"/>
    <s v="United States"/>
    <s v="Providence"/>
    <s v="Rhode Island"/>
    <n v="2908"/>
    <x v="3"/>
    <x v="999"/>
    <x v="1"/>
    <x v="8"/>
    <x v="991"/>
    <n v="30.4"/>
    <n v="1"/>
    <n v="0"/>
    <n v="13.983999999999998"/>
  </r>
  <r>
    <x v="7666"/>
    <s v="US-2016-140158"/>
    <d v="2016-10-04T00:00:00"/>
    <n v="2016"/>
    <s v="Oktober"/>
    <n v="4"/>
    <x v="1"/>
    <x v="660"/>
    <x v="660"/>
    <x v="2"/>
    <s v="United States"/>
    <s v="Providence"/>
    <s v="Rhode Island"/>
    <n v="2908"/>
    <x v="3"/>
    <x v="306"/>
    <x v="2"/>
    <x v="16"/>
    <x v="306"/>
    <n v="5399.91"/>
    <n v="9"/>
    <n v="0"/>
    <n v="2591.9567999999999"/>
  </r>
  <r>
    <x v="7667"/>
    <s v="US-2016-140158"/>
    <d v="2016-10-04T00:00:00"/>
    <n v="2016"/>
    <s v="Oktober"/>
    <n v="4"/>
    <x v="1"/>
    <x v="660"/>
    <x v="660"/>
    <x v="2"/>
    <s v="United States"/>
    <s v="Providence"/>
    <s v="Rhode Island"/>
    <n v="2908"/>
    <x v="3"/>
    <x v="1716"/>
    <x v="1"/>
    <x v="4"/>
    <x v="1703"/>
    <n v="119.10000000000001"/>
    <n v="3"/>
    <n v="0"/>
    <n v="34.538999999999994"/>
  </r>
  <r>
    <x v="7668"/>
    <s v="CA-2015-130974"/>
    <d v="2015-11-27T00:00:00"/>
    <n v="2015"/>
    <s v="November"/>
    <n v="27"/>
    <x v="0"/>
    <x v="15"/>
    <x v="15"/>
    <x v="2"/>
    <s v="United States"/>
    <s v="Everett"/>
    <s v="Massachusetts"/>
    <n v="2149"/>
    <x v="3"/>
    <x v="578"/>
    <x v="1"/>
    <x v="10"/>
    <x v="578"/>
    <n v="40.08"/>
    <n v="6"/>
    <n v="0"/>
    <n v="19.238399999999999"/>
  </r>
  <r>
    <x v="7669"/>
    <s v="CA-2015-130974"/>
    <d v="2015-11-27T00:00:00"/>
    <n v="2015"/>
    <s v="November"/>
    <n v="27"/>
    <x v="0"/>
    <x v="15"/>
    <x v="15"/>
    <x v="2"/>
    <s v="United States"/>
    <s v="Everett"/>
    <s v="Massachusetts"/>
    <n v="2149"/>
    <x v="3"/>
    <x v="681"/>
    <x v="1"/>
    <x v="10"/>
    <x v="681"/>
    <n v="59.94"/>
    <n v="3"/>
    <n v="0"/>
    <n v="28.171799999999998"/>
  </r>
  <r>
    <x v="7670"/>
    <s v="CA-2015-130974"/>
    <d v="2015-11-27T00:00:00"/>
    <n v="2015"/>
    <s v="November"/>
    <n v="27"/>
    <x v="0"/>
    <x v="15"/>
    <x v="15"/>
    <x v="2"/>
    <s v="United States"/>
    <s v="Everett"/>
    <s v="Massachusetts"/>
    <n v="2149"/>
    <x v="3"/>
    <x v="1301"/>
    <x v="2"/>
    <x v="11"/>
    <x v="1286"/>
    <n v="259.98"/>
    <n v="2"/>
    <n v="0"/>
    <n v="88.393200000000007"/>
  </r>
  <r>
    <x v="7671"/>
    <s v="CA-2015-130974"/>
    <d v="2015-11-27T00:00:00"/>
    <n v="2015"/>
    <s v="November"/>
    <n v="27"/>
    <x v="0"/>
    <x v="15"/>
    <x v="15"/>
    <x v="2"/>
    <s v="United States"/>
    <s v="Everett"/>
    <s v="Massachusetts"/>
    <n v="2149"/>
    <x v="3"/>
    <x v="1528"/>
    <x v="0"/>
    <x v="0"/>
    <x v="1515"/>
    <n v="170.98"/>
    <n v="1"/>
    <n v="0"/>
    <n v="32.486199999999997"/>
  </r>
  <r>
    <x v="7672"/>
    <s v="CA-2015-130974"/>
    <d v="2015-11-27T00:00:00"/>
    <n v="2015"/>
    <s v="November"/>
    <n v="27"/>
    <x v="0"/>
    <x v="15"/>
    <x v="15"/>
    <x v="2"/>
    <s v="United States"/>
    <s v="Everett"/>
    <s v="Massachusetts"/>
    <n v="2149"/>
    <x v="3"/>
    <x v="1823"/>
    <x v="0"/>
    <x v="5"/>
    <x v="1811"/>
    <n v="38.97"/>
    <n v="3"/>
    <n v="0"/>
    <n v="4.6763999999999992"/>
  </r>
  <r>
    <x v="7673"/>
    <s v="CA-2015-130974"/>
    <d v="2015-11-27T00:00:00"/>
    <n v="2015"/>
    <s v="November"/>
    <n v="27"/>
    <x v="0"/>
    <x v="15"/>
    <x v="15"/>
    <x v="2"/>
    <s v="United States"/>
    <s v="Everett"/>
    <s v="Massachusetts"/>
    <n v="2149"/>
    <x v="3"/>
    <x v="1019"/>
    <x v="1"/>
    <x v="10"/>
    <x v="1010"/>
    <n v="154.9"/>
    <n v="5"/>
    <n v="0"/>
    <n v="69.704999999999998"/>
  </r>
  <r>
    <x v="7674"/>
    <s v="CA-2015-130974"/>
    <d v="2015-11-27T00:00:00"/>
    <n v="2015"/>
    <s v="November"/>
    <n v="27"/>
    <x v="0"/>
    <x v="15"/>
    <x v="15"/>
    <x v="2"/>
    <s v="United States"/>
    <s v="Everett"/>
    <s v="Massachusetts"/>
    <n v="2149"/>
    <x v="3"/>
    <x v="898"/>
    <x v="0"/>
    <x v="3"/>
    <x v="891"/>
    <n v="446.06799999999998"/>
    <n v="4"/>
    <n v="0.3"/>
    <n v="0"/>
  </r>
  <r>
    <x v="7675"/>
    <s v="CA-2017-133487"/>
    <d v="2017-05-06T00:00:00"/>
    <n v="2017"/>
    <s v="Mei"/>
    <n v="6"/>
    <x v="0"/>
    <x v="772"/>
    <x v="772"/>
    <x v="0"/>
    <s v="United States"/>
    <s v="Rancho Cucamonga"/>
    <s v="California"/>
    <n v="91730"/>
    <x v="1"/>
    <x v="473"/>
    <x v="1"/>
    <x v="9"/>
    <x v="474"/>
    <n v="152.94"/>
    <n v="3"/>
    <n v="0"/>
    <n v="41.293800000000005"/>
  </r>
  <r>
    <x v="7676"/>
    <s v="CA-2014-142951"/>
    <d v="2014-10-08T00:00:00"/>
    <n v="2014"/>
    <s v="Oktober"/>
    <n v="8"/>
    <x v="3"/>
    <x v="161"/>
    <x v="161"/>
    <x v="0"/>
    <s v="United States"/>
    <s v="Charlotte"/>
    <s v="North Carolina"/>
    <n v="28205"/>
    <x v="0"/>
    <x v="1599"/>
    <x v="2"/>
    <x v="11"/>
    <x v="1591"/>
    <n v="23.472000000000001"/>
    <n v="3"/>
    <n v="0.2"/>
    <n v="4.9877999999999982"/>
  </r>
  <r>
    <x v="7677"/>
    <s v="CA-2014-133592"/>
    <d v="2014-12-31T00:00:00"/>
    <n v="2014"/>
    <s v="Desember"/>
    <n v="31"/>
    <x v="1"/>
    <x v="454"/>
    <x v="454"/>
    <x v="2"/>
    <s v="United States"/>
    <s v="Providence"/>
    <s v="Rhode Island"/>
    <n v="2908"/>
    <x v="3"/>
    <x v="1689"/>
    <x v="1"/>
    <x v="10"/>
    <x v="1677"/>
    <n v="195.64"/>
    <n v="4"/>
    <n v="0"/>
    <n v="91.950799999999987"/>
  </r>
  <r>
    <x v="7678"/>
    <s v="CA-2014-133592"/>
    <d v="2014-12-31T00:00:00"/>
    <n v="2014"/>
    <s v="Desember"/>
    <n v="31"/>
    <x v="1"/>
    <x v="454"/>
    <x v="454"/>
    <x v="2"/>
    <s v="United States"/>
    <s v="Providence"/>
    <s v="Rhode Island"/>
    <n v="2908"/>
    <x v="3"/>
    <x v="1025"/>
    <x v="1"/>
    <x v="10"/>
    <x v="1016"/>
    <n v="14.940000000000001"/>
    <n v="3"/>
    <n v="0"/>
    <n v="7.0218000000000007"/>
  </r>
  <r>
    <x v="7679"/>
    <s v="CA-2014-133592"/>
    <d v="2014-12-31T00:00:00"/>
    <n v="2014"/>
    <s v="Desember"/>
    <n v="31"/>
    <x v="1"/>
    <x v="454"/>
    <x v="454"/>
    <x v="2"/>
    <s v="United States"/>
    <s v="Providence"/>
    <s v="Rhode Island"/>
    <n v="2908"/>
    <x v="3"/>
    <x v="695"/>
    <x v="2"/>
    <x v="11"/>
    <x v="1062"/>
    <n v="1687.8"/>
    <n v="4"/>
    <n v="0"/>
    <n v="742.63200000000006"/>
  </r>
  <r>
    <x v="7680"/>
    <s v="CA-2014-133592"/>
    <d v="2014-12-31T00:00:00"/>
    <n v="2014"/>
    <s v="Desember"/>
    <n v="31"/>
    <x v="1"/>
    <x v="454"/>
    <x v="454"/>
    <x v="2"/>
    <s v="United States"/>
    <s v="Providence"/>
    <s v="Rhode Island"/>
    <n v="2908"/>
    <x v="3"/>
    <x v="1057"/>
    <x v="0"/>
    <x v="0"/>
    <x v="1046"/>
    <n v="341.96"/>
    <n v="2"/>
    <n v="0"/>
    <n v="78.650800000000004"/>
  </r>
  <r>
    <x v="7681"/>
    <s v="CA-2014-133592"/>
    <d v="2014-12-31T00:00:00"/>
    <n v="2014"/>
    <s v="Desember"/>
    <n v="31"/>
    <x v="1"/>
    <x v="454"/>
    <x v="454"/>
    <x v="2"/>
    <s v="United States"/>
    <s v="Providence"/>
    <s v="Rhode Island"/>
    <n v="2908"/>
    <x v="3"/>
    <x v="38"/>
    <x v="0"/>
    <x v="1"/>
    <x v="38"/>
    <n v="605.88"/>
    <n v="6"/>
    <n v="0"/>
    <n v="151.47000000000003"/>
  </r>
  <r>
    <x v="7682"/>
    <s v="CA-2015-120782"/>
    <d v="2015-04-28T00:00:00"/>
    <n v="2015"/>
    <s v="April"/>
    <n v="28"/>
    <x v="2"/>
    <x v="174"/>
    <x v="174"/>
    <x v="2"/>
    <s v="United States"/>
    <s v="Midland"/>
    <s v="Michigan"/>
    <n v="48640"/>
    <x v="2"/>
    <x v="1470"/>
    <x v="1"/>
    <x v="9"/>
    <x v="1457"/>
    <n v="186.732"/>
    <n v="1"/>
    <n v="0.1"/>
    <n v="41.495999999999967"/>
  </r>
  <r>
    <x v="7683"/>
    <s v="CA-2015-120782"/>
    <d v="2015-04-28T00:00:00"/>
    <n v="2015"/>
    <s v="April"/>
    <n v="28"/>
    <x v="2"/>
    <x v="174"/>
    <x v="174"/>
    <x v="2"/>
    <s v="United States"/>
    <s v="Midland"/>
    <s v="Michigan"/>
    <n v="48640"/>
    <x v="2"/>
    <x v="450"/>
    <x v="1"/>
    <x v="8"/>
    <x v="451"/>
    <n v="3812.9700000000003"/>
    <n v="3"/>
    <n v="0"/>
    <n v="1906.4850000000001"/>
  </r>
  <r>
    <x v="7684"/>
    <s v="CA-2015-116876"/>
    <d v="2015-02-14T00:00:00"/>
    <n v="2015"/>
    <s v="Februari"/>
    <n v="14"/>
    <x v="1"/>
    <x v="74"/>
    <x v="74"/>
    <x v="0"/>
    <s v="United States"/>
    <s v="Rochester"/>
    <s v="New York"/>
    <n v="14609"/>
    <x v="3"/>
    <x v="1812"/>
    <x v="1"/>
    <x v="8"/>
    <x v="1802"/>
    <n v="26.423999999999999"/>
    <n v="9"/>
    <n v="0.2"/>
    <n v="9.5786999999999995"/>
  </r>
  <r>
    <x v="7685"/>
    <s v="CA-2015-116876"/>
    <d v="2015-02-14T00:00:00"/>
    <n v="2015"/>
    <s v="Februari"/>
    <n v="14"/>
    <x v="1"/>
    <x v="74"/>
    <x v="74"/>
    <x v="0"/>
    <s v="United States"/>
    <s v="Rochester"/>
    <s v="New York"/>
    <n v="14609"/>
    <x v="3"/>
    <x v="1718"/>
    <x v="2"/>
    <x v="7"/>
    <x v="1705"/>
    <n v="625.99"/>
    <n v="1"/>
    <n v="0"/>
    <n v="187.79699999999997"/>
  </r>
  <r>
    <x v="7686"/>
    <s v="CA-2016-169838"/>
    <d v="2016-11-25T00:00:00"/>
    <n v="2016"/>
    <s v="November"/>
    <n v="25"/>
    <x v="1"/>
    <x v="179"/>
    <x v="179"/>
    <x v="1"/>
    <s v="United States"/>
    <s v="Jackson"/>
    <s v="Michigan"/>
    <n v="49201"/>
    <x v="2"/>
    <x v="616"/>
    <x v="0"/>
    <x v="3"/>
    <x v="616"/>
    <n v="1568.61"/>
    <n v="9"/>
    <n v="0"/>
    <n v="329.40809999999999"/>
  </r>
  <r>
    <x v="7687"/>
    <s v="CA-2016-169838"/>
    <d v="2016-11-25T00:00:00"/>
    <n v="2016"/>
    <s v="November"/>
    <n v="25"/>
    <x v="1"/>
    <x v="179"/>
    <x v="179"/>
    <x v="1"/>
    <s v="United States"/>
    <s v="Jackson"/>
    <s v="Michigan"/>
    <n v="49201"/>
    <x v="2"/>
    <x v="153"/>
    <x v="1"/>
    <x v="8"/>
    <x v="154"/>
    <n v="17.3"/>
    <n v="1"/>
    <n v="0"/>
    <n v="8.3040000000000003"/>
  </r>
  <r>
    <x v="7688"/>
    <s v="CA-2016-169838"/>
    <d v="2016-11-25T00:00:00"/>
    <n v="2016"/>
    <s v="November"/>
    <n v="25"/>
    <x v="1"/>
    <x v="179"/>
    <x v="179"/>
    <x v="1"/>
    <s v="United States"/>
    <s v="Jackson"/>
    <s v="Michigan"/>
    <n v="49201"/>
    <x v="2"/>
    <x v="1824"/>
    <x v="2"/>
    <x v="11"/>
    <x v="1812"/>
    <n v="160"/>
    <n v="8"/>
    <n v="0"/>
    <n v="62.400000000000006"/>
  </r>
  <r>
    <x v="7689"/>
    <s v="US-2017-128951"/>
    <d v="2017-07-15T00:00:00"/>
    <n v="2017"/>
    <s v="Juli"/>
    <n v="15"/>
    <x v="2"/>
    <x v="602"/>
    <x v="602"/>
    <x v="1"/>
    <s v="United States"/>
    <s v="Suffolk"/>
    <s v="Virginia"/>
    <n v="23434"/>
    <x v="0"/>
    <x v="810"/>
    <x v="1"/>
    <x v="9"/>
    <x v="808"/>
    <n v="179.94"/>
    <n v="3"/>
    <n v="0"/>
    <n v="50.383200000000009"/>
  </r>
  <r>
    <x v="7690"/>
    <s v="US-2017-128951"/>
    <d v="2017-07-15T00:00:00"/>
    <n v="2017"/>
    <s v="Juli"/>
    <n v="15"/>
    <x v="2"/>
    <x v="602"/>
    <x v="602"/>
    <x v="1"/>
    <s v="United States"/>
    <s v="Suffolk"/>
    <s v="Virginia"/>
    <n v="23434"/>
    <x v="0"/>
    <x v="309"/>
    <x v="0"/>
    <x v="3"/>
    <x v="309"/>
    <n v="872.94"/>
    <n v="3"/>
    <n v="0"/>
    <n v="157.12919999999997"/>
  </r>
  <r>
    <x v="7691"/>
    <s v="US-2017-128951"/>
    <d v="2017-07-15T00:00:00"/>
    <n v="2017"/>
    <s v="Juli"/>
    <n v="15"/>
    <x v="2"/>
    <x v="602"/>
    <x v="602"/>
    <x v="1"/>
    <s v="United States"/>
    <s v="Suffolk"/>
    <s v="Virginia"/>
    <n v="23434"/>
    <x v="0"/>
    <x v="89"/>
    <x v="1"/>
    <x v="10"/>
    <x v="89"/>
    <n v="12.96"/>
    <n v="2"/>
    <n v="0"/>
    <n v="6.2208000000000006"/>
  </r>
  <r>
    <x v="7692"/>
    <s v="CA-2014-102330"/>
    <d v="2014-12-29T00:00:00"/>
    <n v="2014"/>
    <s v="Desember"/>
    <n v="29"/>
    <x v="1"/>
    <x v="482"/>
    <x v="482"/>
    <x v="0"/>
    <s v="United States"/>
    <s v="Brentwood"/>
    <s v="California"/>
    <n v="94513"/>
    <x v="1"/>
    <x v="429"/>
    <x v="1"/>
    <x v="2"/>
    <x v="429"/>
    <n v="88.800000000000011"/>
    <n v="6"/>
    <n v="0"/>
    <n v="44.400000000000006"/>
  </r>
  <r>
    <x v="7693"/>
    <s v="CA-2014-102330"/>
    <d v="2014-12-29T00:00:00"/>
    <n v="2014"/>
    <s v="Desember"/>
    <n v="29"/>
    <x v="1"/>
    <x v="482"/>
    <x v="482"/>
    <x v="0"/>
    <s v="United States"/>
    <s v="Brentwood"/>
    <s v="California"/>
    <n v="94513"/>
    <x v="1"/>
    <x v="1278"/>
    <x v="2"/>
    <x v="7"/>
    <x v="1263"/>
    <n v="319.96800000000002"/>
    <n v="4"/>
    <n v="0.2"/>
    <n v="35.996399999999952"/>
  </r>
  <r>
    <x v="7694"/>
    <s v="CA-2016-118899"/>
    <d v="2016-03-22T00:00:00"/>
    <n v="2016"/>
    <s v="Maret"/>
    <n v="22"/>
    <x v="3"/>
    <x v="507"/>
    <x v="507"/>
    <x v="0"/>
    <s v="United States"/>
    <s v="Seattle"/>
    <s v="Washington"/>
    <n v="98103"/>
    <x v="1"/>
    <x v="1144"/>
    <x v="0"/>
    <x v="1"/>
    <x v="1132"/>
    <n v="167.88800000000001"/>
    <n v="7"/>
    <n v="0.2"/>
    <n v="14.690199999999997"/>
  </r>
  <r>
    <x v="7695"/>
    <s v="CA-2017-107958"/>
    <d v="2017-07-02T00:00:00"/>
    <n v="2017"/>
    <s v="Juli"/>
    <n v="2"/>
    <x v="2"/>
    <x v="571"/>
    <x v="571"/>
    <x v="2"/>
    <s v="United States"/>
    <s v="Houston"/>
    <s v="Texas"/>
    <n v="77036"/>
    <x v="2"/>
    <x v="447"/>
    <x v="1"/>
    <x v="10"/>
    <x v="447"/>
    <n v="163.96"/>
    <n v="5"/>
    <n v="0.2"/>
    <n v="59.435499999999998"/>
  </r>
  <r>
    <x v="7696"/>
    <s v="CA-2017-107958"/>
    <d v="2017-07-02T00:00:00"/>
    <n v="2017"/>
    <s v="Juli"/>
    <n v="2"/>
    <x v="2"/>
    <x v="571"/>
    <x v="571"/>
    <x v="2"/>
    <s v="United States"/>
    <s v="Houston"/>
    <s v="Texas"/>
    <n v="77036"/>
    <x v="2"/>
    <x v="1504"/>
    <x v="1"/>
    <x v="8"/>
    <x v="1491"/>
    <n v="5.2319999999999984"/>
    <n v="4"/>
    <n v="0.8"/>
    <n v="-8.1096000000000004"/>
  </r>
  <r>
    <x v="7697"/>
    <s v="CA-2017-151799"/>
    <d v="2017-12-14T00:00:00"/>
    <n v="2017"/>
    <s v="Desember"/>
    <n v="14"/>
    <x v="1"/>
    <x v="408"/>
    <x v="408"/>
    <x v="2"/>
    <s v="United States"/>
    <s v="Lawrence"/>
    <s v="Massachusetts"/>
    <n v="1841"/>
    <x v="3"/>
    <x v="349"/>
    <x v="2"/>
    <x v="16"/>
    <x v="349"/>
    <n v="1199.98"/>
    <n v="2"/>
    <n v="0"/>
    <n v="467.99220000000003"/>
  </r>
  <r>
    <x v="7698"/>
    <s v="CA-2017-151799"/>
    <d v="2017-12-14T00:00:00"/>
    <n v="2017"/>
    <s v="Desember"/>
    <n v="14"/>
    <x v="1"/>
    <x v="408"/>
    <x v="408"/>
    <x v="2"/>
    <s v="United States"/>
    <s v="Lawrence"/>
    <s v="Massachusetts"/>
    <n v="1841"/>
    <x v="3"/>
    <x v="235"/>
    <x v="1"/>
    <x v="4"/>
    <x v="236"/>
    <n v="73.849999999999994"/>
    <n v="1"/>
    <n v="0"/>
    <n v="2.2155000000000058"/>
  </r>
  <r>
    <x v="7699"/>
    <s v="CA-2017-151799"/>
    <d v="2017-12-14T00:00:00"/>
    <n v="2017"/>
    <s v="Desember"/>
    <n v="14"/>
    <x v="1"/>
    <x v="408"/>
    <x v="408"/>
    <x v="2"/>
    <s v="United States"/>
    <s v="Lawrence"/>
    <s v="Massachusetts"/>
    <n v="1841"/>
    <x v="3"/>
    <x v="1257"/>
    <x v="1"/>
    <x v="14"/>
    <x v="1241"/>
    <n v="25.71"/>
    <n v="3"/>
    <n v="0"/>
    <n v="6.6846000000000005"/>
  </r>
  <r>
    <x v="7700"/>
    <s v="CA-2017-151799"/>
    <d v="2017-12-14T00:00:00"/>
    <n v="2017"/>
    <s v="Desember"/>
    <n v="14"/>
    <x v="1"/>
    <x v="408"/>
    <x v="408"/>
    <x v="2"/>
    <s v="United States"/>
    <s v="Lawrence"/>
    <s v="Massachusetts"/>
    <n v="1841"/>
    <x v="3"/>
    <x v="1579"/>
    <x v="1"/>
    <x v="13"/>
    <x v="1570"/>
    <n v="17.28"/>
    <n v="6"/>
    <n v="0"/>
    <n v="8.121599999999999"/>
  </r>
  <r>
    <x v="7701"/>
    <s v="CA-2017-151799"/>
    <d v="2017-12-14T00:00:00"/>
    <n v="2017"/>
    <s v="Desember"/>
    <n v="14"/>
    <x v="1"/>
    <x v="408"/>
    <x v="408"/>
    <x v="2"/>
    <s v="United States"/>
    <s v="Lawrence"/>
    <s v="Massachusetts"/>
    <n v="1841"/>
    <x v="3"/>
    <x v="215"/>
    <x v="0"/>
    <x v="3"/>
    <x v="216"/>
    <n v="526.58199999999999"/>
    <n v="2"/>
    <n v="0.3"/>
    <n v="-52.658199999999965"/>
  </r>
  <r>
    <x v="7702"/>
    <s v="CA-2016-114601"/>
    <d v="2016-08-26T00:00:00"/>
    <n v="2016"/>
    <s v="Agustus"/>
    <n v="26"/>
    <x v="1"/>
    <x v="4"/>
    <x v="4"/>
    <x v="0"/>
    <s v="United States"/>
    <s v="Detroit"/>
    <s v="Michigan"/>
    <n v="48234"/>
    <x v="2"/>
    <x v="820"/>
    <x v="1"/>
    <x v="10"/>
    <x v="816"/>
    <n v="11.56"/>
    <n v="2"/>
    <n v="0"/>
    <n v="5.6644000000000005"/>
  </r>
  <r>
    <x v="7703"/>
    <s v="CA-2016-114601"/>
    <d v="2016-08-26T00:00:00"/>
    <n v="2016"/>
    <s v="Agustus"/>
    <n v="26"/>
    <x v="1"/>
    <x v="4"/>
    <x v="4"/>
    <x v="0"/>
    <s v="United States"/>
    <s v="Detroit"/>
    <s v="Michigan"/>
    <n v="48234"/>
    <x v="2"/>
    <x v="599"/>
    <x v="2"/>
    <x v="7"/>
    <x v="599"/>
    <n v="209.96999999999997"/>
    <n v="3"/>
    <n v="0"/>
    <n v="58.791600000000003"/>
  </r>
  <r>
    <x v="7704"/>
    <s v="CA-2016-114601"/>
    <d v="2016-08-26T00:00:00"/>
    <n v="2016"/>
    <s v="Agustus"/>
    <n v="26"/>
    <x v="1"/>
    <x v="4"/>
    <x v="4"/>
    <x v="0"/>
    <s v="United States"/>
    <s v="Detroit"/>
    <s v="Michigan"/>
    <n v="48234"/>
    <x v="2"/>
    <x v="823"/>
    <x v="0"/>
    <x v="3"/>
    <x v="819"/>
    <n v="447.84"/>
    <n v="4"/>
    <n v="0"/>
    <n v="98.524799999999971"/>
  </r>
  <r>
    <x v="7705"/>
    <s v="CA-2016-114601"/>
    <d v="2016-08-26T00:00:00"/>
    <n v="2016"/>
    <s v="Agustus"/>
    <n v="26"/>
    <x v="1"/>
    <x v="4"/>
    <x v="4"/>
    <x v="0"/>
    <s v="United States"/>
    <s v="Detroit"/>
    <s v="Michigan"/>
    <n v="48234"/>
    <x v="2"/>
    <x v="331"/>
    <x v="2"/>
    <x v="11"/>
    <x v="331"/>
    <n v="479.97"/>
    <n v="3"/>
    <n v="0"/>
    <n v="163.18979999999999"/>
  </r>
  <r>
    <x v="7706"/>
    <s v="CA-2016-114601"/>
    <d v="2016-08-26T00:00:00"/>
    <n v="2016"/>
    <s v="Agustus"/>
    <n v="26"/>
    <x v="1"/>
    <x v="4"/>
    <x v="4"/>
    <x v="0"/>
    <s v="United States"/>
    <s v="Detroit"/>
    <s v="Michigan"/>
    <n v="48234"/>
    <x v="2"/>
    <x v="671"/>
    <x v="1"/>
    <x v="6"/>
    <x v="671"/>
    <n v="8.64"/>
    <n v="3"/>
    <n v="0"/>
    <n v="2.5055999999999998"/>
  </r>
  <r>
    <x v="7707"/>
    <s v="CA-2017-100237"/>
    <d v="2017-10-15T00:00:00"/>
    <n v="2017"/>
    <s v="Oktober"/>
    <n v="15"/>
    <x v="1"/>
    <x v="458"/>
    <x v="458"/>
    <x v="1"/>
    <s v="United States"/>
    <s v="Orem"/>
    <s v="Utah"/>
    <n v="84057"/>
    <x v="1"/>
    <x v="1663"/>
    <x v="1"/>
    <x v="6"/>
    <x v="1651"/>
    <n v="11.68"/>
    <n v="2"/>
    <n v="0"/>
    <n v="4.2047999999999996"/>
  </r>
  <r>
    <x v="7708"/>
    <s v="CA-2014-139542"/>
    <d v="2014-10-25T00:00:00"/>
    <n v="2014"/>
    <s v="Oktober"/>
    <n v="25"/>
    <x v="1"/>
    <x v="699"/>
    <x v="699"/>
    <x v="0"/>
    <s v="United States"/>
    <s v="Philadelphia"/>
    <s v="Pennsylvania"/>
    <n v="19120"/>
    <x v="3"/>
    <x v="1617"/>
    <x v="2"/>
    <x v="11"/>
    <x v="1608"/>
    <n v="40.775999999999996"/>
    <n v="3"/>
    <n v="0.2"/>
    <n v="0.50970000000000049"/>
  </r>
  <r>
    <x v="7709"/>
    <s v="CA-2014-139542"/>
    <d v="2014-10-25T00:00:00"/>
    <n v="2014"/>
    <s v="Oktober"/>
    <n v="25"/>
    <x v="1"/>
    <x v="699"/>
    <x v="699"/>
    <x v="0"/>
    <s v="United States"/>
    <s v="Philadelphia"/>
    <s v="Pennsylvania"/>
    <n v="19120"/>
    <x v="3"/>
    <x v="338"/>
    <x v="1"/>
    <x v="8"/>
    <x v="338"/>
    <n v="13.698000000000002"/>
    <n v="3"/>
    <n v="0.7"/>
    <n v="-9.5885999999999996"/>
  </r>
  <r>
    <x v="7710"/>
    <s v="US-2015-142811"/>
    <d v="2015-04-02T00:00:00"/>
    <n v="2015"/>
    <s v="April"/>
    <n v="2"/>
    <x v="1"/>
    <x v="139"/>
    <x v="139"/>
    <x v="0"/>
    <s v="United States"/>
    <s v="Mesa"/>
    <s v="Arizona"/>
    <n v="85204"/>
    <x v="1"/>
    <x v="1513"/>
    <x v="2"/>
    <x v="7"/>
    <x v="1500"/>
    <n v="87.8"/>
    <n v="5"/>
    <n v="0.2"/>
    <n v="32.924999999999997"/>
  </r>
  <r>
    <x v="7711"/>
    <s v="CA-2017-139353"/>
    <d v="2017-10-28T00:00:00"/>
    <n v="2017"/>
    <s v="Oktober"/>
    <n v="28"/>
    <x v="0"/>
    <x v="49"/>
    <x v="49"/>
    <x v="0"/>
    <s v="United States"/>
    <s v="Fayetteville"/>
    <s v="North Carolina"/>
    <n v="28314"/>
    <x v="0"/>
    <x v="1416"/>
    <x v="0"/>
    <x v="5"/>
    <x v="1403"/>
    <n v="77.951999999999998"/>
    <n v="3"/>
    <n v="0.2"/>
    <n v="15.590399999999995"/>
  </r>
  <r>
    <x v="7712"/>
    <s v="CA-2017-139353"/>
    <d v="2017-10-28T00:00:00"/>
    <n v="2017"/>
    <s v="Oktober"/>
    <n v="28"/>
    <x v="0"/>
    <x v="49"/>
    <x v="49"/>
    <x v="0"/>
    <s v="United States"/>
    <s v="Fayetteville"/>
    <s v="North Carolina"/>
    <n v="28314"/>
    <x v="0"/>
    <x v="196"/>
    <x v="1"/>
    <x v="4"/>
    <x v="197"/>
    <n v="147.184"/>
    <n v="2"/>
    <n v="0.2"/>
    <n v="-29.436800000000012"/>
  </r>
  <r>
    <x v="7713"/>
    <s v="CA-2017-139353"/>
    <d v="2017-10-28T00:00:00"/>
    <n v="2017"/>
    <s v="Oktober"/>
    <n v="28"/>
    <x v="0"/>
    <x v="49"/>
    <x v="49"/>
    <x v="0"/>
    <s v="United States"/>
    <s v="Fayetteville"/>
    <s v="North Carolina"/>
    <n v="28314"/>
    <x v="0"/>
    <x v="1785"/>
    <x v="1"/>
    <x v="10"/>
    <x v="1775"/>
    <n v="47.952000000000005"/>
    <n v="3"/>
    <n v="0.2"/>
    <n v="16.183799999999998"/>
  </r>
  <r>
    <x v="7714"/>
    <s v="CA-2014-150203"/>
    <d v="2014-12-05T00:00:00"/>
    <n v="2014"/>
    <s v="Desember"/>
    <n v="5"/>
    <x v="2"/>
    <x v="102"/>
    <x v="102"/>
    <x v="0"/>
    <s v="United States"/>
    <s v="Los Angeles"/>
    <s v="California"/>
    <n v="90032"/>
    <x v="1"/>
    <x v="586"/>
    <x v="1"/>
    <x v="9"/>
    <x v="586"/>
    <n v="250.26"/>
    <n v="6"/>
    <n v="0"/>
    <n v="72.575399999999973"/>
  </r>
  <r>
    <x v="7715"/>
    <s v="US-2017-101518"/>
    <d v="2017-11-03T00:00:00"/>
    <n v="2017"/>
    <s v="November"/>
    <n v="3"/>
    <x v="1"/>
    <x v="287"/>
    <x v="287"/>
    <x v="0"/>
    <s v="United States"/>
    <s v="Philadelphia"/>
    <s v="Pennsylvania"/>
    <n v="19140"/>
    <x v="3"/>
    <x v="1617"/>
    <x v="2"/>
    <x v="11"/>
    <x v="1608"/>
    <n v="40.775999999999996"/>
    <n v="3"/>
    <n v="0.2"/>
    <n v="0.50970000000000049"/>
  </r>
  <r>
    <x v="7716"/>
    <s v="CA-2015-149636"/>
    <d v="2015-01-06T00:00:00"/>
    <n v="2015"/>
    <s v="Januari"/>
    <n v="6"/>
    <x v="1"/>
    <x v="407"/>
    <x v="407"/>
    <x v="1"/>
    <s v="United States"/>
    <s v="Colorado Springs"/>
    <s v="Colorado"/>
    <n v="80906"/>
    <x v="1"/>
    <x v="956"/>
    <x v="1"/>
    <x v="10"/>
    <x v="949"/>
    <n v="29.600000000000005"/>
    <n v="5"/>
    <n v="0.2"/>
    <n v="9.2499999999999964"/>
  </r>
  <r>
    <x v="7717"/>
    <s v="CA-2015-149636"/>
    <d v="2015-01-06T00:00:00"/>
    <n v="2015"/>
    <s v="Januari"/>
    <n v="6"/>
    <x v="1"/>
    <x v="407"/>
    <x v="407"/>
    <x v="1"/>
    <s v="United States"/>
    <s v="Colorado Springs"/>
    <s v="Colorado"/>
    <n v="80906"/>
    <x v="1"/>
    <x v="507"/>
    <x v="1"/>
    <x v="8"/>
    <x v="507"/>
    <n v="1.9380000000000002"/>
    <n v="2"/>
    <n v="0.7"/>
    <n v="-1.3565999999999994"/>
  </r>
  <r>
    <x v="7718"/>
    <s v="US-2017-146213"/>
    <d v="2017-09-09T00:00:00"/>
    <n v="2017"/>
    <s v="September"/>
    <n v="9"/>
    <x v="1"/>
    <x v="204"/>
    <x v="204"/>
    <x v="1"/>
    <s v="United States"/>
    <s v="Los Angeles"/>
    <s v="California"/>
    <n v="90032"/>
    <x v="1"/>
    <x v="1227"/>
    <x v="2"/>
    <x v="11"/>
    <x v="1211"/>
    <n v="159.96"/>
    <n v="4"/>
    <n v="0"/>
    <n v="51.18719999999999"/>
  </r>
  <r>
    <x v="7719"/>
    <s v="CA-2015-108588"/>
    <d v="2015-01-05T00:00:00"/>
    <n v="2015"/>
    <s v="Januari"/>
    <n v="5"/>
    <x v="1"/>
    <x v="410"/>
    <x v="410"/>
    <x v="1"/>
    <s v="United States"/>
    <s v="New York City"/>
    <s v="New York"/>
    <n v="10009"/>
    <x v="3"/>
    <x v="1500"/>
    <x v="1"/>
    <x v="6"/>
    <x v="1488"/>
    <n v="59.519999999999996"/>
    <n v="3"/>
    <n v="0"/>
    <n v="15.475200000000001"/>
  </r>
  <r>
    <x v="7720"/>
    <s v="CA-2015-108588"/>
    <d v="2015-01-05T00:00:00"/>
    <n v="2015"/>
    <s v="Januari"/>
    <n v="5"/>
    <x v="1"/>
    <x v="410"/>
    <x v="410"/>
    <x v="1"/>
    <s v="United States"/>
    <s v="New York City"/>
    <s v="New York"/>
    <n v="10009"/>
    <x v="3"/>
    <x v="755"/>
    <x v="1"/>
    <x v="12"/>
    <x v="753"/>
    <n v="17.48"/>
    <n v="2"/>
    <n v="0"/>
    <n v="8.2156000000000002"/>
  </r>
  <r>
    <x v="7721"/>
    <s v="CA-2015-108588"/>
    <d v="2015-01-05T00:00:00"/>
    <n v="2015"/>
    <s v="Januari"/>
    <n v="5"/>
    <x v="1"/>
    <x v="410"/>
    <x v="410"/>
    <x v="1"/>
    <s v="United States"/>
    <s v="New York City"/>
    <s v="New York"/>
    <n v="10009"/>
    <x v="3"/>
    <x v="1263"/>
    <x v="1"/>
    <x v="8"/>
    <x v="1247"/>
    <n v="13.168000000000001"/>
    <n v="2"/>
    <n v="0.2"/>
    <n v="4.6088000000000005"/>
  </r>
  <r>
    <x v="7722"/>
    <s v="US-2017-138086"/>
    <d v="2017-04-16T00:00:00"/>
    <n v="2017"/>
    <s v="April"/>
    <n v="16"/>
    <x v="1"/>
    <x v="270"/>
    <x v="270"/>
    <x v="2"/>
    <s v="United States"/>
    <s v="San Francisco"/>
    <s v="California"/>
    <n v="94109"/>
    <x v="1"/>
    <x v="1825"/>
    <x v="1"/>
    <x v="9"/>
    <x v="1813"/>
    <n v="40.74"/>
    <n v="3"/>
    <n v="0"/>
    <n v="12.222"/>
  </r>
  <r>
    <x v="7723"/>
    <s v="CA-2015-139374"/>
    <d v="2015-09-10T00:00:00"/>
    <n v="2015"/>
    <s v="September"/>
    <n v="10"/>
    <x v="1"/>
    <x v="753"/>
    <x v="753"/>
    <x v="1"/>
    <s v="United States"/>
    <s v="Austin"/>
    <s v="Texas"/>
    <n v="78745"/>
    <x v="2"/>
    <x v="1189"/>
    <x v="0"/>
    <x v="1"/>
    <x v="1175"/>
    <n v="179.886"/>
    <n v="1"/>
    <n v="0.3"/>
    <n v="-2.5698000000000292"/>
  </r>
  <r>
    <x v="7724"/>
    <s v="CA-2016-113978"/>
    <d v="2016-09-25T00:00:00"/>
    <n v="2016"/>
    <s v="September"/>
    <n v="25"/>
    <x v="1"/>
    <x v="700"/>
    <x v="700"/>
    <x v="0"/>
    <s v="United States"/>
    <s v="Cleveland"/>
    <s v="Ohio"/>
    <n v="44105"/>
    <x v="3"/>
    <x v="847"/>
    <x v="1"/>
    <x v="9"/>
    <x v="841"/>
    <n v="286.25600000000003"/>
    <n v="1"/>
    <n v="0.2"/>
    <n v="17.890999999999977"/>
  </r>
  <r>
    <x v="7725"/>
    <s v="CA-2016-113978"/>
    <d v="2016-09-25T00:00:00"/>
    <n v="2016"/>
    <s v="September"/>
    <n v="25"/>
    <x v="1"/>
    <x v="700"/>
    <x v="700"/>
    <x v="0"/>
    <s v="United States"/>
    <s v="Cleveland"/>
    <s v="Ohio"/>
    <n v="44105"/>
    <x v="3"/>
    <x v="464"/>
    <x v="1"/>
    <x v="4"/>
    <x v="465"/>
    <n v="24.224000000000004"/>
    <n v="2"/>
    <n v="0.2"/>
    <n v="-4.8448000000000029"/>
  </r>
  <r>
    <x v="7726"/>
    <s v="CA-2016-113978"/>
    <d v="2016-09-25T00:00:00"/>
    <n v="2016"/>
    <s v="September"/>
    <n v="25"/>
    <x v="1"/>
    <x v="700"/>
    <x v="700"/>
    <x v="0"/>
    <s v="United States"/>
    <s v="Cleveland"/>
    <s v="Ohio"/>
    <n v="44105"/>
    <x v="3"/>
    <x v="942"/>
    <x v="1"/>
    <x v="4"/>
    <x v="935"/>
    <n v="331.536"/>
    <n v="3"/>
    <n v="0.2"/>
    <n v="-82.884"/>
  </r>
  <r>
    <x v="7727"/>
    <s v="US-2015-150231"/>
    <d v="2015-03-16T00:00:00"/>
    <n v="2015"/>
    <s v="Maret"/>
    <n v="16"/>
    <x v="0"/>
    <x v="82"/>
    <x v="82"/>
    <x v="2"/>
    <s v="United States"/>
    <s v="New York City"/>
    <s v="New York"/>
    <n v="10009"/>
    <x v="3"/>
    <x v="1663"/>
    <x v="1"/>
    <x v="6"/>
    <x v="1651"/>
    <n v="17.52"/>
    <n v="3"/>
    <n v="0"/>
    <n v="6.3071999999999999"/>
  </r>
  <r>
    <x v="7728"/>
    <s v="CA-2016-106915"/>
    <d v="2016-11-26T00:00:00"/>
    <n v="2016"/>
    <s v="November"/>
    <n v="26"/>
    <x v="1"/>
    <x v="654"/>
    <x v="654"/>
    <x v="0"/>
    <s v="United States"/>
    <s v="El Paso"/>
    <s v="Texas"/>
    <n v="79907"/>
    <x v="2"/>
    <x v="796"/>
    <x v="1"/>
    <x v="6"/>
    <x v="794"/>
    <n v="17.856000000000002"/>
    <n v="4"/>
    <n v="0.2"/>
    <n v="4.2408000000000001"/>
  </r>
  <r>
    <x v="7729"/>
    <s v="US-2016-109260"/>
    <d v="2016-09-26T00:00:00"/>
    <n v="2016"/>
    <s v="September"/>
    <n v="26"/>
    <x v="1"/>
    <x v="184"/>
    <x v="184"/>
    <x v="2"/>
    <s v="United States"/>
    <s v="Tallahassee"/>
    <s v="Florida"/>
    <n v="32303"/>
    <x v="0"/>
    <x v="1332"/>
    <x v="2"/>
    <x v="11"/>
    <x v="1317"/>
    <n v="431.97600000000006"/>
    <n v="3"/>
    <n v="0.2"/>
    <n v="-75.59580000000004"/>
  </r>
  <r>
    <x v="7730"/>
    <s v="CA-2017-104850"/>
    <d v="2017-06-13T00:00:00"/>
    <n v="2017"/>
    <s v="Juni"/>
    <n v="13"/>
    <x v="1"/>
    <x v="69"/>
    <x v="69"/>
    <x v="2"/>
    <s v="United States"/>
    <s v="Seattle"/>
    <s v="Washington"/>
    <n v="98103"/>
    <x v="1"/>
    <x v="1209"/>
    <x v="0"/>
    <x v="1"/>
    <x v="1194"/>
    <n v="291.13600000000002"/>
    <n v="4"/>
    <n v="0.2"/>
    <n v="-25.474400000000017"/>
  </r>
  <r>
    <x v="7731"/>
    <s v="CA-2017-140508"/>
    <d v="2017-09-18T00:00:00"/>
    <n v="2017"/>
    <s v="September"/>
    <n v="18"/>
    <x v="2"/>
    <x v="50"/>
    <x v="50"/>
    <x v="2"/>
    <s v="United States"/>
    <s v="Dallas"/>
    <s v="Texas"/>
    <n v="75220"/>
    <x v="2"/>
    <x v="81"/>
    <x v="1"/>
    <x v="12"/>
    <x v="81"/>
    <n v="114.84800000000001"/>
    <n v="4"/>
    <n v="0.2"/>
    <n v="35.889999999999986"/>
  </r>
  <r>
    <x v="7732"/>
    <s v="CA-2017-143294"/>
    <d v="2017-06-02T00:00:00"/>
    <n v="2017"/>
    <s v="Juni"/>
    <n v="2"/>
    <x v="1"/>
    <x v="479"/>
    <x v="479"/>
    <x v="0"/>
    <s v="United States"/>
    <s v="Houston"/>
    <s v="Texas"/>
    <n v="77070"/>
    <x v="2"/>
    <x v="578"/>
    <x v="1"/>
    <x v="10"/>
    <x v="578"/>
    <n v="10.688000000000001"/>
    <n v="2"/>
    <n v="0.2"/>
    <n v="3.7407999999999997"/>
  </r>
  <r>
    <x v="7733"/>
    <s v="CA-2016-165673"/>
    <d v="2016-05-15T00:00:00"/>
    <n v="2016"/>
    <s v="Mei"/>
    <n v="15"/>
    <x v="0"/>
    <x v="438"/>
    <x v="438"/>
    <x v="0"/>
    <s v="United States"/>
    <s v="Springfield"/>
    <s v="Ohio"/>
    <n v="45503"/>
    <x v="3"/>
    <x v="1393"/>
    <x v="1"/>
    <x v="10"/>
    <x v="1379"/>
    <n v="15.231999999999999"/>
    <n v="4"/>
    <n v="0.2"/>
    <n v="5.5215999999999994"/>
  </r>
  <r>
    <x v="7734"/>
    <s v="CA-2017-134418"/>
    <d v="2017-09-15T00:00:00"/>
    <n v="2017"/>
    <s v="September"/>
    <n v="15"/>
    <x v="1"/>
    <x v="421"/>
    <x v="421"/>
    <x v="0"/>
    <s v="United States"/>
    <s v="Seattle"/>
    <s v="Washington"/>
    <n v="98103"/>
    <x v="1"/>
    <x v="154"/>
    <x v="1"/>
    <x v="6"/>
    <x v="155"/>
    <n v="12.419999999999998"/>
    <n v="3"/>
    <n v="0"/>
    <n v="5.2164000000000001"/>
  </r>
  <r>
    <x v="7735"/>
    <s v="US-2016-106313"/>
    <d v="2016-08-22T00:00:00"/>
    <n v="2016"/>
    <s v="Agustus"/>
    <n v="22"/>
    <x v="1"/>
    <x v="375"/>
    <x v="375"/>
    <x v="1"/>
    <s v="United States"/>
    <s v="Seattle"/>
    <s v="Washington"/>
    <n v="98105"/>
    <x v="1"/>
    <x v="680"/>
    <x v="1"/>
    <x v="10"/>
    <x v="680"/>
    <n v="19.440000000000001"/>
    <n v="3"/>
    <n v="0"/>
    <n v="9.3312000000000008"/>
  </r>
  <r>
    <x v="7736"/>
    <s v="CA-2014-105872"/>
    <d v="2014-05-30T00:00:00"/>
    <n v="2014"/>
    <s v="Mei"/>
    <n v="30"/>
    <x v="1"/>
    <x v="506"/>
    <x v="506"/>
    <x v="0"/>
    <s v="United States"/>
    <s v="New York City"/>
    <s v="New York"/>
    <n v="10024"/>
    <x v="3"/>
    <x v="715"/>
    <x v="1"/>
    <x v="8"/>
    <x v="714"/>
    <n v="70.367999999999995"/>
    <n v="4"/>
    <n v="0.2"/>
    <n v="26.387999999999998"/>
  </r>
  <r>
    <x v="7737"/>
    <s v="CA-2017-108287"/>
    <d v="2017-12-18T00:00:00"/>
    <n v="2017"/>
    <s v="Desember"/>
    <n v="18"/>
    <x v="2"/>
    <x v="743"/>
    <x v="743"/>
    <x v="0"/>
    <s v="United States"/>
    <s v="Charlotte"/>
    <s v="North Carolina"/>
    <n v="28205"/>
    <x v="0"/>
    <x v="1039"/>
    <x v="1"/>
    <x v="6"/>
    <x v="1029"/>
    <n v="12.672000000000001"/>
    <n v="9"/>
    <n v="0.2"/>
    <n v="1.4255999999999993"/>
  </r>
  <r>
    <x v="7738"/>
    <s v="CA-2017-141103"/>
    <d v="2017-07-30T00:00:00"/>
    <n v="2017"/>
    <s v="Juli"/>
    <n v="30"/>
    <x v="1"/>
    <x v="282"/>
    <x v="282"/>
    <x v="0"/>
    <s v="United States"/>
    <s v="Baltimore"/>
    <s v="Maryland"/>
    <n v="21215"/>
    <x v="3"/>
    <x v="831"/>
    <x v="2"/>
    <x v="7"/>
    <x v="826"/>
    <n v="89.949999999999989"/>
    <n v="5"/>
    <n v="0"/>
    <n v="43.175999999999995"/>
  </r>
  <r>
    <x v="7739"/>
    <s v="CA-2014-154781"/>
    <d v="2014-11-21T00:00:00"/>
    <n v="2014"/>
    <s v="November"/>
    <n v="21"/>
    <x v="1"/>
    <x v="649"/>
    <x v="649"/>
    <x v="2"/>
    <s v="United States"/>
    <s v="San Francisco"/>
    <s v="California"/>
    <n v="94110"/>
    <x v="1"/>
    <x v="1128"/>
    <x v="1"/>
    <x v="10"/>
    <x v="1116"/>
    <n v="6.58"/>
    <n v="2"/>
    <n v="0"/>
    <n v="3.0267999999999997"/>
  </r>
  <r>
    <x v="7740"/>
    <s v="CA-2014-154781"/>
    <d v="2014-11-21T00:00:00"/>
    <n v="2014"/>
    <s v="November"/>
    <n v="21"/>
    <x v="1"/>
    <x v="649"/>
    <x v="649"/>
    <x v="2"/>
    <s v="United States"/>
    <s v="San Francisco"/>
    <s v="California"/>
    <n v="94110"/>
    <x v="1"/>
    <x v="1523"/>
    <x v="2"/>
    <x v="11"/>
    <x v="1510"/>
    <n v="94.99"/>
    <n v="1"/>
    <n v="0"/>
    <n v="28.496999999999986"/>
  </r>
  <r>
    <x v="7741"/>
    <s v="CA-2015-147816"/>
    <d v="2015-09-24T00:00:00"/>
    <n v="2015"/>
    <s v="September"/>
    <n v="24"/>
    <x v="0"/>
    <x v="619"/>
    <x v="619"/>
    <x v="0"/>
    <s v="United States"/>
    <s v="Tucson"/>
    <s v="Arizona"/>
    <n v="85705"/>
    <x v="1"/>
    <x v="1513"/>
    <x v="2"/>
    <x v="7"/>
    <x v="1500"/>
    <n v="35.119999999999997"/>
    <n v="2"/>
    <n v="0.2"/>
    <n v="13.17"/>
  </r>
  <r>
    <x v="7742"/>
    <s v="CA-2017-105326"/>
    <d v="2017-08-20T00:00:00"/>
    <n v="2017"/>
    <s v="Agustus"/>
    <n v="20"/>
    <x v="1"/>
    <x v="409"/>
    <x v="409"/>
    <x v="0"/>
    <s v="United States"/>
    <s v="Los Angeles"/>
    <s v="California"/>
    <n v="90036"/>
    <x v="1"/>
    <x v="988"/>
    <x v="1"/>
    <x v="10"/>
    <x v="981"/>
    <n v="25.92"/>
    <n v="4"/>
    <n v="0"/>
    <n v="12.441600000000001"/>
  </r>
  <r>
    <x v="7743"/>
    <s v="CA-2016-133613"/>
    <d v="2016-06-17T00:00:00"/>
    <n v="2016"/>
    <s v="Juni"/>
    <n v="17"/>
    <x v="1"/>
    <x v="291"/>
    <x v="291"/>
    <x v="1"/>
    <s v="United States"/>
    <s v="Waterbury"/>
    <s v="Connecticut"/>
    <n v="6708"/>
    <x v="3"/>
    <x v="1406"/>
    <x v="1"/>
    <x v="8"/>
    <x v="1393"/>
    <n v="7.96"/>
    <n v="2"/>
    <n v="0"/>
    <n v="3.7412000000000001"/>
  </r>
  <r>
    <x v="7744"/>
    <s v="CA-2016-133613"/>
    <d v="2016-06-17T00:00:00"/>
    <n v="2016"/>
    <s v="Juni"/>
    <n v="17"/>
    <x v="1"/>
    <x v="291"/>
    <x v="291"/>
    <x v="1"/>
    <s v="United States"/>
    <s v="Waterbury"/>
    <s v="Connecticut"/>
    <n v="6708"/>
    <x v="3"/>
    <x v="867"/>
    <x v="2"/>
    <x v="7"/>
    <x v="861"/>
    <n v="566.97"/>
    <n v="3"/>
    <n v="0"/>
    <n v="153.08189999999999"/>
  </r>
  <r>
    <x v="7745"/>
    <s v="CA-2016-133613"/>
    <d v="2016-06-17T00:00:00"/>
    <n v="2016"/>
    <s v="Juni"/>
    <n v="17"/>
    <x v="1"/>
    <x v="291"/>
    <x v="291"/>
    <x v="1"/>
    <s v="United States"/>
    <s v="Waterbury"/>
    <s v="Connecticut"/>
    <n v="6708"/>
    <x v="3"/>
    <x v="950"/>
    <x v="1"/>
    <x v="6"/>
    <x v="943"/>
    <n v="9.84"/>
    <n v="3"/>
    <n v="0"/>
    <n v="2.8535999999999988"/>
  </r>
  <r>
    <x v="7746"/>
    <s v="CA-2015-109113"/>
    <d v="2015-12-19T00:00:00"/>
    <n v="2015"/>
    <s v="Desember"/>
    <n v="19"/>
    <x v="1"/>
    <x v="735"/>
    <x v="735"/>
    <x v="2"/>
    <s v="United States"/>
    <s v="Chicago"/>
    <s v="Illinois"/>
    <n v="60610"/>
    <x v="2"/>
    <x v="788"/>
    <x v="2"/>
    <x v="11"/>
    <x v="786"/>
    <n v="25.488"/>
    <n v="2"/>
    <n v="0.2"/>
    <n v="4.7789999999999999"/>
  </r>
  <r>
    <x v="7747"/>
    <s v="CA-2015-156153"/>
    <d v="2015-05-31T00:00:00"/>
    <n v="2015"/>
    <s v="Mei"/>
    <n v="31"/>
    <x v="0"/>
    <x v="194"/>
    <x v="194"/>
    <x v="2"/>
    <s v="United States"/>
    <s v="Long Beach"/>
    <s v="New York"/>
    <n v="11561"/>
    <x v="3"/>
    <x v="242"/>
    <x v="1"/>
    <x v="13"/>
    <x v="243"/>
    <n v="7.5600000000000005"/>
    <n v="6"/>
    <n v="0"/>
    <n v="0.3024"/>
  </r>
  <r>
    <x v="7748"/>
    <s v="CA-2015-133242"/>
    <d v="2015-06-18T00:00:00"/>
    <n v="2015"/>
    <s v="Juni"/>
    <n v="18"/>
    <x v="1"/>
    <x v="168"/>
    <x v="168"/>
    <x v="0"/>
    <s v="United States"/>
    <s v="Arlington"/>
    <s v="Virginia"/>
    <n v="22204"/>
    <x v="0"/>
    <x v="1492"/>
    <x v="0"/>
    <x v="5"/>
    <x v="1479"/>
    <n v="60.84"/>
    <n v="3"/>
    <n v="0"/>
    <n v="19.468799999999998"/>
  </r>
  <r>
    <x v="7749"/>
    <s v="CA-2015-133242"/>
    <d v="2015-06-18T00:00:00"/>
    <n v="2015"/>
    <s v="Juni"/>
    <n v="18"/>
    <x v="1"/>
    <x v="168"/>
    <x v="168"/>
    <x v="0"/>
    <s v="United States"/>
    <s v="Arlington"/>
    <s v="Virginia"/>
    <n v="22204"/>
    <x v="0"/>
    <x v="906"/>
    <x v="1"/>
    <x v="4"/>
    <x v="898"/>
    <n v="450.04"/>
    <n v="2"/>
    <n v="0"/>
    <n v="58.505200000000002"/>
  </r>
  <r>
    <x v="7750"/>
    <s v="CA-2015-133242"/>
    <d v="2015-06-18T00:00:00"/>
    <n v="2015"/>
    <s v="Juni"/>
    <n v="18"/>
    <x v="1"/>
    <x v="168"/>
    <x v="168"/>
    <x v="0"/>
    <s v="United States"/>
    <s v="Arlington"/>
    <s v="Virginia"/>
    <n v="22204"/>
    <x v="0"/>
    <x v="153"/>
    <x v="1"/>
    <x v="8"/>
    <x v="154"/>
    <n v="34.6"/>
    <n v="2"/>
    <n v="0"/>
    <n v="16.608000000000001"/>
  </r>
  <r>
    <x v="7751"/>
    <s v="CA-2015-133242"/>
    <d v="2015-06-18T00:00:00"/>
    <n v="2015"/>
    <s v="Juni"/>
    <n v="18"/>
    <x v="1"/>
    <x v="168"/>
    <x v="168"/>
    <x v="0"/>
    <s v="United States"/>
    <s v="Arlington"/>
    <s v="Virginia"/>
    <n v="22204"/>
    <x v="0"/>
    <x v="495"/>
    <x v="2"/>
    <x v="7"/>
    <x v="495"/>
    <n v="467.97"/>
    <n v="3"/>
    <n v="0"/>
    <n v="140.39099999999999"/>
  </r>
  <r>
    <x v="7752"/>
    <s v="CA-2015-133242"/>
    <d v="2015-06-18T00:00:00"/>
    <n v="2015"/>
    <s v="Juni"/>
    <n v="18"/>
    <x v="1"/>
    <x v="168"/>
    <x v="168"/>
    <x v="0"/>
    <s v="United States"/>
    <s v="Arlington"/>
    <s v="Virginia"/>
    <n v="22204"/>
    <x v="0"/>
    <x v="729"/>
    <x v="1"/>
    <x v="8"/>
    <x v="728"/>
    <n v="33.020000000000003"/>
    <n v="2"/>
    <n v="0"/>
    <n v="15.849600000000002"/>
  </r>
  <r>
    <x v="7753"/>
    <s v="CA-2015-158323"/>
    <d v="2015-11-30T00:00:00"/>
    <n v="2015"/>
    <s v="November"/>
    <n v="30"/>
    <x v="2"/>
    <x v="448"/>
    <x v="448"/>
    <x v="1"/>
    <s v="United States"/>
    <s v="Jacksonville"/>
    <s v="North Carolina"/>
    <n v="28540"/>
    <x v="0"/>
    <x v="1445"/>
    <x v="0"/>
    <x v="5"/>
    <x v="1432"/>
    <n v="17.088000000000001"/>
    <n v="2"/>
    <n v="0.2"/>
    <n v="1.0679999999999996"/>
  </r>
  <r>
    <x v="7754"/>
    <s v="CA-2015-161795"/>
    <d v="2015-12-21T00:00:00"/>
    <n v="2015"/>
    <s v="Desember"/>
    <n v="21"/>
    <x v="0"/>
    <x v="340"/>
    <x v="340"/>
    <x v="1"/>
    <s v="United States"/>
    <s v="Columbus"/>
    <s v="Ohio"/>
    <n v="43229"/>
    <x v="3"/>
    <x v="868"/>
    <x v="1"/>
    <x v="6"/>
    <x v="862"/>
    <n v="3.008"/>
    <n v="2"/>
    <n v="0.2"/>
    <n v="0.33839999999999981"/>
  </r>
  <r>
    <x v="7755"/>
    <s v="CA-2017-100902"/>
    <d v="2017-11-17T00:00:00"/>
    <n v="2017"/>
    <s v="November"/>
    <n v="17"/>
    <x v="1"/>
    <x v="242"/>
    <x v="242"/>
    <x v="0"/>
    <s v="United States"/>
    <s v="Charlotte"/>
    <s v="North Carolina"/>
    <n v="28205"/>
    <x v="0"/>
    <x v="1826"/>
    <x v="1"/>
    <x v="10"/>
    <x v="1814"/>
    <n v="268.24"/>
    <n v="7"/>
    <n v="0.2"/>
    <n v="93.883999999999986"/>
  </r>
  <r>
    <x v="7756"/>
    <s v="CA-2017-100902"/>
    <d v="2017-11-17T00:00:00"/>
    <n v="2017"/>
    <s v="November"/>
    <n v="17"/>
    <x v="1"/>
    <x v="242"/>
    <x v="242"/>
    <x v="0"/>
    <s v="United States"/>
    <s v="Charlotte"/>
    <s v="North Carolina"/>
    <n v="28205"/>
    <x v="0"/>
    <x v="619"/>
    <x v="2"/>
    <x v="11"/>
    <x v="619"/>
    <n v="431.16000000000008"/>
    <n v="5"/>
    <n v="0.2"/>
    <n v="107.78999999999996"/>
  </r>
  <r>
    <x v="7757"/>
    <s v="CA-2017-112844"/>
    <d v="2017-11-13T00:00:00"/>
    <n v="2017"/>
    <s v="November"/>
    <n v="13"/>
    <x v="0"/>
    <x v="407"/>
    <x v="407"/>
    <x v="1"/>
    <s v="United States"/>
    <s v="Buffalo"/>
    <s v="New York"/>
    <n v="14215"/>
    <x v="3"/>
    <x v="47"/>
    <x v="2"/>
    <x v="7"/>
    <x v="47"/>
    <n v="43.6"/>
    <n v="4"/>
    <n v="0"/>
    <n v="12.208000000000002"/>
  </r>
  <r>
    <x v="7758"/>
    <s v="CA-2017-112844"/>
    <d v="2017-11-13T00:00:00"/>
    <n v="2017"/>
    <s v="November"/>
    <n v="13"/>
    <x v="0"/>
    <x v="407"/>
    <x v="407"/>
    <x v="1"/>
    <s v="United States"/>
    <s v="Buffalo"/>
    <s v="New York"/>
    <n v="14215"/>
    <x v="3"/>
    <x v="1704"/>
    <x v="0"/>
    <x v="5"/>
    <x v="1693"/>
    <n v="154.94999999999999"/>
    <n v="3"/>
    <n v="0"/>
    <n v="30.989999999999995"/>
  </r>
  <r>
    <x v="7759"/>
    <s v="CA-2016-158925"/>
    <d v="2016-10-24T00:00:00"/>
    <n v="2016"/>
    <s v="Oktober"/>
    <n v="24"/>
    <x v="1"/>
    <x v="687"/>
    <x v="687"/>
    <x v="1"/>
    <s v="United States"/>
    <s v="Houston"/>
    <s v="Texas"/>
    <n v="77041"/>
    <x v="2"/>
    <x v="934"/>
    <x v="1"/>
    <x v="10"/>
    <x v="927"/>
    <n v="15.552000000000003"/>
    <n v="3"/>
    <n v="0.2"/>
    <n v="5.4432"/>
  </r>
  <r>
    <x v="7760"/>
    <s v="CA-2014-155390"/>
    <d v="2014-12-06T00:00:00"/>
    <n v="2014"/>
    <s v="Desember"/>
    <n v="6"/>
    <x v="1"/>
    <x v="767"/>
    <x v="767"/>
    <x v="0"/>
    <s v="United States"/>
    <s v="Memphis"/>
    <s v="Tennessee"/>
    <n v="38109"/>
    <x v="0"/>
    <x v="954"/>
    <x v="1"/>
    <x v="10"/>
    <x v="947"/>
    <n v="42.207999999999998"/>
    <n v="2"/>
    <n v="0.2"/>
    <n v="13.717599999999997"/>
  </r>
  <r>
    <x v="7761"/>
    <s v="CA-2017-123071"/>
    <d v="2017-12-03T00:00:00"/>
    <n v="2017"/>
    <s v="Desember"/>
    <n v="3"/>
    <x v="2"/>
    <x v="142"/>
    <x v="142"/>
    <x v="0"/>
    <s v="United States"/>
    <s v="Plano"/>
    <s v="Texas"/>
    <n v="75023"/>
    <x v="2"/>
    <x v="1151"/>
    <x v="1"/>
    <x v="10"/>
    <x v="1139"/>
    <n v="10.368000000000002"/>
    <n v="2"/>
    <n v="0.2"/>
    <n v="3.6288"/>
  </r>
  <r>
    <x v="7762"/>
    <s v="CA-2017-156391"/>
    <d v="2017-09-26T00:00:00"/>
    <n v="2017"/>
    <s v="September"/>
    <n v="26"/>
    <x v="2"/>
    <x v="359"/>
    <x v="359"/>
    <x v="2"/>
    <s v="United States"/>
    <s v="Salem"/>
    <s v="Oregon"/>
    <n v="97301"/>
    <x v="1"/>
    <x v="1061"/>
    <x v="1"/>
    <x v="6"/>
    <x v="1050"/>
    <n v="2.2239999999999998"/>
    <n v="1"/>
    <n v="0.2"/>
    <n v="0.55599999999999994"/>
  </r>
  <r>
    <x v="7763"/>
    <s v="CA-2015-103093"/>
    <d v="2015-02-03T00:00:00"/>
    <n v="2015"/>
    <s v="Februari"/>
    <n v="3"/>
    <x v="1"/>
    <x v="383"/>
    <x v="383"/>
    <x v="0"/>
    <s v="United States"/>
    <s v="Columbus"/>
    <s v="Georgia"/>
    <n v="31907"/>
    <x v="0"/>
    <x v="1451"/>
    <x v="1"/>
    <x v="12"/>
    <x v="153"/>
    <n v="74.52"/>
    <n v="9"/>
    <n v="0"/>
    <n v="35.024399999999993"/>
  </r>
  <r>
    <x v="7764"/>
    <s v="US-2017-118941"/>
    <d v="2017-08-12T00:00:00"/>
    <n v="2017"/>
    <s v="Agustus"/>
    <n v="12"/>
    <x v="3"/>
    <x v="179"/>
    <x v="179"/>
    <x v="1"/>
    <s v="United States"/>
    <s v="Columbia"/>
    <s v="Maryland"/>
    <n v="21044"/>
    <x v="3"/>
    <x v="512"/>
    <x v="1"/>
    <x v="6"/>
    <x v="512"/>
    <n v="17.52"/>
    <n v="3"/>
    <n v="0"/>
    <n v="5.2559999999999993"/>
  </r>
  <r>
    <x v="7765"/>
    <s v="US-2017-118941"/>
    <d v="2017-08-12T00:00:00"/>
    <n v="2017"/>
    <s v="Agustus"/>
    <n v="12"/>
    <x v="3"/>
    <x v="179"/>
    <x v="179"/>
    <x v="1"/>
    <s v="United States"/>
    <s v="Columbia"/>
    <s v="Maryland"/>
    <n v="21044"/>
    <x v="3"/>
    <x v="406"/>
    <x v="0"/>
    <x v="1"/>
    <x v="407"/>
    <n v="1779.9"/>
    <n v="5"/>
    <n v="0"/>
    <n v="373.77899999999983"/>
  </r>
  <r>
    <x v="7766"/>
    <s v="US-2017-118941"/>
    <d v="2017-08-12T00:00:00"/>
    <n v="2017"/>
    <s v="Agustus"/>
    <n v="12"/>
    <x v="3"/>
    <x v="179"/>
    <x v="179"/>
    <x v="1"/>
    <s v="United States"/>
    <s v="Columbia"/>
    <s v="Maryland"/>
    <n v="21044"/>
    <x v="3"/>
    <x v="399"/>
    <x v="1"/>
    <x v="6"/>
    <x v="400"/>
    <n v="219.89999999999998"/>
    <n v="5"/>
    <n v="0"/>
    <n v="59.373000000000005"/>
  </r>
  <r>
    <x v="7767"/>
    <s v="CA-2015-169299"/>
    <d v="2015-08-24T00:00:00"/>
    <n v="2015"/>
    <s v="Agustus"/>
    <n v="24"/>
    <x v="2"/>
    <x v="157"/>
    <x v="157"/>
    <x v="0"/>
    <s v="United States"/>
    <s v="Portland"/>
    <s v="Oregon"/>
    <n v="97206"/>
    <x v="1"/>
    <x v="79"/>
    <x v="1"/>
    <x v="6"/>
    <x v="79"/>
    <n v="7.1519999999999992"/>
    <n v="3"/>
    <n v="0.2"/>
    <n v="0.71520000000000028"/>
  </r>
  <r>
    <x v="7768"/>
    <s v="CA-2017-154088"/>
    <d v="2017-11-12T00:00:00"/>
    <n v="2017"/>
    <s v="November"/>
    <n v="12"/>
    <x v="1"/>
    <x v="445"/>
    <x v="445"/>
    <x v="0"/>
    <s v="United States"/>
    <s v="Tallahassee"/>
    <s v="Florida"/>
    <n v="32303"/>
    <x v="0"/>
    <x v="652"/>
    <x v="1"/>
    <x v="10"/>
    <x v="652"/>
    <n v="26.720000000000002"/>
    <n v="5"/>
    <n v="0.2"/>
    <n v="9.3520000000000003"/>
  </r>
  <r>
    <x v="7769"/>
    <s v="CA-2016-155978"/>
    <d v="2016-08-01T00:00:00"/>
    <n v="2016"/>
    <s v="Agustus"/>
    <n v="1"/>
    <x v="3"/>
    <x v="131"/>
    <x v="131"/>
    <x v="1"/>
    <s v="United States"/>
    <s v="Riverside"/>
    <s v="California"/>
    <n v="92503"/>
    <x v="1"/>
    <x v="1148"/>
    <x v="2"/>
    <x v="7"/>
    <x v="1136"/>
    <n v="1039.7280000000001"/>
    <n v="2"/>
    <n v="0.2"/>
    <n v="90.976200000000063"/>
  </r>
  <r>
    <x v="7770"/>
    <s v="CA-2016-155978"/>
    <d v="2016-08-01T00:00:00"/>
    <n v="2016"/>
    <s v="Agustus"/>
    <n v="1"/>
    <x v="3"/>
    <x v="131"/>
    <x v="131"/>
    <x v="1"/>
    <s v="United States"/>
    <s v="Riverside"/>
    <s v="California"/>
    <n v="92503"/>
    <x v="1"/>
    <x v="9"/>
    <x v="1"/>
    <x v="9"/>
    <x v="9"/>
    <n v="45.96"/>
    <n v="2"/>
    <n v="0"/>
    <n v="13.787999999999997"/>
  </r>
  <r>
    <x v="7771"/>
    <s v="CA-2016-108196"/>
    <d v="2016-11-25T00:00:00"/>
    <n v="2016"/>
    <s v="November"/>
    <n v="25"/>
    <x v="1"/>
    <x v="473"/>
    <x v="473"/>
    <x v="0"/>
    <s v="United States"/>
    <s v="Lancaster"/>
    <s v="Ohio"/>
    <n v="43130"/>
    <x v="3"/>
    <x v="692"/>
    <x v="1"/>
    <x v="8"/>
    <x v="692"/>
    <n v="456.58800000000008"/>
    <n v="2"/>
    <n v="0.7"/>
    <n v="-304.39200000000005"/>
  </r>
  <r>
    <x v="7772"/>
    <s v="CA-2016-108196"/>
    <d v="2016-11-25T00:00:00"/>
    <n v="2016"/>
    <s v="November"/>
    <n v="25"/>
    <x v="1"/>
    <x v="473"/>
    <x v="473"/>
    <x v="0"/>
    <s v="United States"/>
    <s v="Lancaster"/>
    <s v="Ohio"/>
    <n v="43130"/>
    <x v="3"/>
    <x v="1497"/>
    <x v="2"/>
    <x v="15"/>
    <x v="1485"/>
    <n v="4499.9850000000006"/>
    <n v="5"/>
    <n v="0.7"/>
    <n v="-6599.978000000001"/>
  </r>
  <r>
    <x v="7773"/>
    <s v="CA-2016-108196"/>
    <d v="2016-11-25T00:00:00"/>
    <n v="2016"/>
    <s v="November"/>
    <n v="25"/>
    <x v="1"/>
    <x v="473"/>
    <x v="473"/>
    <x v="0"/>
    <s v="United States"/>
    <s v="Lancaster"/>
    <s v="Ohio"/>
    <n v="43130"/>
    <x v="3"/>
    <x v="1827"/>
    <x v="2"/>
    <x v="11"/>
    <x v="1815"/>
    <n v="59.975999999999999"/>
    <n v="3"/>
    <n v="0.2"/>
    <n v="11.995199999999997"/>
  </r>
  <r>
    <x v="7774"/>
    <s v="CA-2016-152800"/>
    <d v="2016-04-13T00:00:00"/>
    <n v="2016"/>
    <s v="April"/>
    <n v="13"/>
    <x v="2"/>
    <x v="727"/>
    <x v="727"/>
    <x v="0"/>
    <s v="United States"/>
    <s v="San Francisco"/>
    <s v="California"/>
    <n v="94109"/>
    <x v="1"/>
    <x v="29"/>
    <x v="1"/>
    <x v="12"/>
    <x v="29"/>
    <n v="6.12"/>
    <n v="3"/>
    <n v="0"/>
    <n v="2.8763999999999994"/>
  </r>
  <r>
    <x v="7775"/>
    <s v="CA-2014-166961"/>
    <d v="2014-12-27T00:00:00"/>
    <n v="2014"/>
    <s v="Desember"/>
    <n v="27"/>
    <x v="1"/>
    <x v="522"/>
    <x v="522"/>
    <x v="2"/>
    <s v="United States"/>
    <s v="Moreno Valley"/>
    <s v="California"/>
    <n v="92553"/>
    <x v="1"/>
    <x v="1644"/>
    <x v="1"/>
    <x v="9"/>
    <x v="360"/>
    <n v="10.98"/>
    <n v="1"/>
    <n v="0"/>
    <n v="2.9646000000000008"/>
  </r>
  <r>
    <x v="7776"/>
    <s v="CA-2014-166961"/>
    <d v="2014-12-27T00:00:00"/>
    <n v="2014"/>
    <s v="Desember"/>
    <n v="27"/>
    <x v="1"/>
    <x v="522"/>
    <x v="522"/>
    <x v="2"/>
    <s v="United States"/>
    <s v="Moreno Valley"/>
    <s v="California"/>
    <n v="92553"/>
    <x v="1"/>
    <x v="1711"/>
    <x v="1"/>
    <x v="13"/>
    <x v="128"/>
    <n v="7.86"/>
    <n v="3"/>
    <n v="0"/>
    <n v="3.6156000000000001"/>
  </r>
  <r>
    <x v="7777"/>
    <s v="CA-2014-166961"/>
    <d v="2014-12-27T00:00:00"/>
    <n v="2014"/>
    <s v="Desember"/>
    <n v="27"/>
    <x v="1"/>
    <x v="522"/>
    <x v="522"/>
    <x v="2"/>
    <s v="United States"/>
    <s v="Moreno Valley"/>
    <s v="California"/>
    <n v="92553"/>
    <x v="1"/>
    <x v="456"/>
    <x v="1"/>
    <x v="4"/>
    <x v="457"/>
    <n v="51.449999999999996"/>
    <n v="3"/>
    <n v="0"/>
    <n v="13.891499999999999"/>
  </r>
  <r>
    <x v="7778"/>
    <s v="CA-2014-166961"/>
    <d v="2014-12-27T00:00:00"/>
    <n v="2014"/>
    <s v="Desember"/>
    <n v="27"/>
    <x v="1"/>
    <x v="522"/>
    <x v="522"/>
    <x v="2"/>
    <s v="United States"/>
    <s v="Moreno Valley"/>
    <s v="California"/>
    <n v="92553"/>
    <x v="1"/>
    <x v="1087"/>
    <x v="1"/>
    <x v="8"/>
    <x v="1077"/>
    <n v="37.055999999999997"/>
    <n v="3"/>
    <n v="0.2"/>
    <n v="13.896000000000001"/>
  </r>
  <r>
    <x v="7779"/>
    <s v="CA-2016-139381"/>
    <d v="2016-04-18T00:00:00"/>
    <n v="2016"/>
    <s v="April"/>
    <n v="18"/>
    <x v="1"/>
    <x v="167"/>
    <x v="167"/>
    <x v="0"/>
    <s v="United States"/>
    <s v="Chesapeake"/>
    <s v="Virginia"/>
    <n v="23320"/>
    <x v="0"/>
    <x v="473"/>
    <x v="1"/>
    <x v="9"/>
    <x v="474"/>
    <n v="203.92"/>
    <n v="4"/>
    <n v="0"/>
    <n v="55.058400000000006"/>
  </r>
  <r>
    <x v="7780"/>
    <s v="CA-2016-139381"/>
    <d v="2016-04-18T00:00:00"/>
    <n v="2016"/>
    <s v="April"/>
    <n v="18"/>
    <x v="1"/>
    <x v="167"/>
    <x v="167"/>
    <x v="0"/>
    <s v="United States"/>
    <s v="Chesapeake"/>
    <s v="Virginia"/>
    <n v="23320"/>
    <x v="0"/>
    <x v="1179"/>
    <x v="2"/>
    <x v="7"/>
    <x v="1165"/>
    <n v="29.56"/>
    <n v="4"/>
    <n v="0"/>
    <n v="7.9812000000000012"/>
  </r>
  <r>
    <x v="7781"/>
    <s v="CA-2015-132136"/>
    <d v="2015-03-08T00:00:00"/>
    <n v="2015"/>
    <s v="Maret"/>
    <n v="8"/>
    <x v="1"/>
    <x v="383"/>
    <x v="383"/>
    <x v="0"/>
    <s v="United States"/>
    <s v="Chicago"/>
    <s v="Illinois"/>
    <n v="60623"/>
    <x v="2"/>
    <x v="276"/>
    <x v="1"/>
    <x v="8"/>
    <x v="276"/>
    <n v="8.5679999999999978"/>
    <n v="3"/>
    <n v="0.8"/>
    <n v="-14.5656"/>
  </r>
  <r>
    <x v="7782"/>
    <s v="CA-2016-162236"/>
    <d v="2016-11-04T00:00:00"/>
    <n v="2016"/>
    <s v="November"/>
    <n v="4"/>
    <x v="0"/>
    <x v="45"/>
    <x v="45"/>
    <x v="1"/>
    <s v="United States"/>
    <s v="Charlotte"/>
    <s v="North Carolina"/>
    <n v="28205"/>
    <x v="0"/>
    <x v="86"/>
    <x v="1"/>
    <x v="4"/>
    <x v="86"/>
    <n v="45.248000000000005"/>
    <n v="2"/>
    <n v="0.2"/>
    <n v="3.9591999999999992"/>
  </r>
  <r>
    <x v="7783"/>
    <s v="CA-2016-162236"/>
    <d v="2016-11-04T00:00:00"/>
    <n v="2016"/>
    <s v="November"/>
    <n v="4"/>
    <x v="0"/>
    <x v="45"/>
    <x v="45"/>
    <x v="1"/>
    <s v="United States"/>
    <s v="Charlotte"/>
    <s v="North Carolina"/>
    <n v="28205"/>
    <x v="0"/>
    <x v="277"/>
    <x v="0"/>
    <x v="3"/>
    <x v="277"/>
    <n v="876.30000000000007"/>
    <n v="10"/>
    <n v="0.4"/>
    <n v="-292.10000000000014"/>
  </r>
  <r>
    <x v="7784"/>
    <s v="CA-2016-162236"/>
    <d v="2016-11-04T00:00:00"/>
    <n v="2016"/>
    <s v="November"/>
    <n v="4"/>
    <x v="0"/>
    <x v="45"/>
    <x v="45"/>
    <x v="1"/>
    <s v="United States"/>
    <s v="Charlotte"/>
    <s v="North Carolina"/>
    <n v="28205"/>
    <x v="0"/>
    <x v="413"/>
    <x v="1"/>
    <x v="14"/>
    <x v="413"/>
    <n v="185.376"/>
    <n v="2"/>
    <n v="0.2"/>
    <n v="-34.758000000000017"/>
  </r>
  <r>
    <x v="7785"/>
    <s v="US-2014-111353"/>
    <d v="2014-11-29T00:00:00"/>
    <n v="2014"/>
    <s v="November"/>
    <n v="29"/>
    <x v="1"/>
    <x v="171"/>
    <x v="171"/>
    <x v="0"/>
    <s v="United States"/>
    <s v="New York City"/>
    <s v="New York"/>
    <n v="10009"/>
    <x v="3"/>
    <x v="49"/>
    <x v="1"/>
    <x v="2"/>
    <x v="49"/>
    <n v="25.06"/>
    <n v="2"/>
    <n v="0"/>
    <n v="11.778199999999998"/>
  </r>
  <r>
    <x v="7786"/>
    <s v="US-2016-117037"/>
    <d v="2016-05-17T00:00:00"/>
    <n v="2016"/>
    <s v="Mei"/>
    <n v="17"/>
    <x v="2"/>
    <x v="560"/>
    <x v="560"/>
    <x v="0"/>
    <s v="United States"/>
    <s v="Chicago"/>
    <s v="Illinois"/>
    <n v="60653"/>
    <x v="2"/>
    <x v="1784"/>
    <x v="1"/>
    <x v="8"/>
    <x v="1774"/>
    <n v="2.8899999999999992"/>
    <n v="1"/>
    <n v="0.8"/>
    <n v="-4.7685000000000013"/>
  </r>
  <r>
    <x v="7787"/>
    <s v="US-2016-117037"/>
    <d v="2016-05-17T00:00:00"/>
    <n v="2016"/>
    <s v="Mei"/>
    <n v="17"/>
    <x v="2"/>
    <x v="560"/>
    <x v="560"/>
    <x v="0"/>
    <s v="United States"/>
    <s v="Chicago"/>
    <s v="Illinois"/>
    <n v="60653"/>
    <x v="2"/>
    <x v="1321"/>
    <x v="1"/>
    <x v="13"/>
    <x v="1307"/>
    <n v="7.8960000000000008"/>
    <n v="3"/>
    <n v="0.2"/>
    <n v="2.4674999999999994"/>
  </r>
  <r>
    <x v="7788"/>
    <s v="US-2016-117037"/>
    <d v="2016-05-17T00:00:00"/>
    <n v="2016"/>
    <s v="Mei"/>
    <n v="17"/>
    <x v="2"/>
    <x v="560"/>
    <x v="560"/>
    <x v="0"/>
    <s v="United States"/>
    <s v="Chicago"/>
    <s v="Illinois"/>
    <n v="60653"/>
    <x v="2"/>
    <x v="1155"/>
    <x v="0"/>
    <x v="5"/>
    <x v="1143"/>
    <n v="22.608000000000001"/>
    <n v="3"/>
    <n v="0.6"/>
    <n v="-10.173599999999997"/>
  </r>
  <r>
    <x v="7789"/>
    <s v="US-2016-117037"/>
    <d v="2016-05-17T00:00:00"/>
    <n v="2016"/>
    <s v="Mei"/>
    <n v="17"/>
    <x v="2"/>
    <x v="560"/>
    <x v="560"/>
    <x v="0"/>
    <s v="United States"/>
    <s v="Chicago"/>
    <s v="Illinois"/>
    <n v="60653"/>
    <x v="2"/>
    <x v="1446"/>
    <x v="1"/>
    <x v="10"/>
    <x v="1433"/>
    <n v="30.527999999999999"/>
    <n v="8"/>
    <n v="0.2"/>
    <n v="9.5399999999999974"/>
  </r>
  <r>
    <x v="7790"/>
    <s v="CA-2017-160801"/>
    <d v="2017-09-19T00:00:00"/>
    <n v="2017"/>
    <s v="September"/>
    <n v="19"/>
    <x v="3"/>
    <x v="435"/>
    <x v="435"/>
    <x v="2"/>
    <s v="United States"/>
    <s v="Philadelphia"/>
    <s v="Pennsylvania"/>
    <n v="19120"/>
    <x v="3"/>
    <x v="636"/>
    <x v="1"/>
    <x v="8"/>
    <x v="636"/>
    <n v="4.8420000000000005"/>
    <n v="3"/>
    <n v="0.7"/>
    <n v="-3.3893999999999984"/>
  </r>
  <r>
    <x v="7791"/>
    <s v="CA-2016-108364"/>
    <d v="2016-12-19T00:00:00"/>
    <n v="2016"/>
    <s v="Desember"/>
    <n v="19"/>
    <x v="1"/>
    <x v="771"/>
    <x v="771"/>
    <x v="1"/>
    <s v="United States"/>
    <s v="Chicago"/>
    <s v="Illinois"/>
    <n v="60623"/>
    <x v="2"/>
    <x v="751"/>
    <x v="1"/>
    <x v="8"/>
    <x v="749"/>
    <n v="1.7999999999999996"/>
    <n v="5"/>
    <n v="0.8"/>
    <n v="-2.8800000000000008"/>
  </r>
  <r>
    <x v="7792"/>
    <s v="CA-2017-169362"/>
    <d v="2017-10-12T00:00:00"/>
    <n v="2017"/>
    <s v="Oktober"/>
    <n v="12"/>
    <x v="2"/>
    <x v="133"/>
    <x v="133"/>
    <x v="1"/>
    <s v="United States"/>
    <s v="Dallas"/>
    <s v="Texas"/>
    <n v="75217"/>
    <x v="2"/>
    <x v="606"/>
    <x v="2"/>
    <x v="11"/>
    <x v="606"/>
    <n v="39.984000000000002"/>
    <n v="2"/>
    <n v="0.2"/>
    <n v="-1.4994000000000067"/>
  </r>
  <r>
    <x v="7793"/>
    <s v="CA-2015-127481"/>
    <d v="2015-12-12T00:00:00"/>
    <n v="2015"/>
    <s v="Desember"/>
    <n v="12"/>
    <x v="0"/>
    <x v="63"/>
    <x v="63"/>
    <x v="1"/>
    <s v="United States"/>
    <s v="Las Vegas"/>
    <s v="Nevada"/>
    <n v="89115"/>
    <x v="1"/>
    <x v="329"/>
    <x v="1"/>
    <x v="10"/>
    <x v="329"/>
    <n v="32.400000000000006"/>
    <n v="5"/>
    <n v="0"/>
    <n v="15.876000000000001"/>
  </r>
  <r>
    <x v="7794"/>
    <s v="CA-2015-127481"/>
    <d v="2015-12-12T00:00:00"/>
    <n v="2015"/>
    <s v="Desember"/>
    <n v="12"/>
    <x v="0"/>
    <x v="63"/>
    <x v="63"/>
    <x v="1"/>
    <s v="United States"/>
    <s v="Las Vegas"/>
    <s v="Nevada"/>
    <n v="89115"/>
    <x v="1"/>
    <x v="126"/>
    <x v="1"/>
    <x v="10"/>
    <x v="127"/>
    <n v="97.88"/>
    <n v="2"/>
    <n v="0"/>
    <n v="48.94"/>
  </r>
  <r>
    <x v="7795"/>
    <s v="CA-2015-112711"/>
    <d v="2015-07-12T00:00:00"/>
    <n v="2015"/>
    <s v="Juli"/>
    <n v="12"/>
    <x v="1"/>
    <x v="248"/>
    <x v="248"/>
    <x v="0"/>
    <s v="United States"/>
    <s v="Amarillo"/>
    <s v="Texas"/>
    <n v="79109"/>
    <x v="2"/>
    <x v="1485"/>
    <x v="2"/>
    <x v="7"/>
    <x v="1472"/>
    <n v="307.16800000000001"/>
    <n v="4"/>
    <n v="0.2"/>
    <n v="30.716800000000006"/>
  </r>
  <r>
    <x v="7796"/>
    <s v="US-2015-145121"/>
    <d v="2015-10-02T00:00:00"/>
    <n v="2015"/>
    <s v="Oktober"/>
    <n v="2"/>
    <x v="1"/>
    <x v="172"/>
    <x v="172"/>
    <x v="1"/>
    <s v="United States"/>
    <s v="Middletown"/>
    <s v="Connecticut"/>
    <n v="6457"/>
    <x v="3"/>
    <x v="61"/>
    <x v="1"/>
    <x v="8"/>
    <x v="61"/>
    <n v="26.9"/>
    <n v="5"/>
    <n v="0"/>
    <n v="13.181000000000001"/>
  </r>
  <r>
    <x v="7797"/>
    <s v="CA-2017-166184"/>
    <d v="2017-03-24T00:00:00"/>
    <n v="2017"/>
    <s v="Maret"/>
    <n v="24"/>
    <x v="2"/>
    <x v="403"/>
    <x v="403"/>
    <x v="1"/>
    <s v="United States"/>
    <s v="New York City"/>
    <s v="New York"/>
    <n v="10035"/>
    <x v="3"/>
    <x v="1358"/>
    <x v="1"/>
    <x v="12"/>
    <x v="1344"/>
    <n v="47.01"/>
    <n v="3"/>
    <n v="0"/>
    <n v="22.094699999999996"/>
  </r>
  <r>
    <x v="7798"/>
    <s v="CA-2017-166184"/>
    <d v="2017-03-24T00:00:00"/>
    <n v="2017"/>
    <s v="Maret"/>
    <n v="24"/>
    <x v="2"/>
    <x v="403"/>
    <x v="403"/>
    <x v="1"/>
    <s v="United States"/>
    <s v="New York City"/>
    <s v="New York"/>
    <n v="10035"/>
    <x v="3"/>
    <x v="1147"/>
    <x v="2"/>
    <x v="7"/>
    <x v="1135"/>
    <n v="469.99"/>
    <n v="1"/>
    <n v="0"/>
    <n v="136.29709999999994"/>
  </r>
  <r>
    <x v="7799"/>
    <s v="CA-2017-166184"/>
    <d v="2017-03-24T00:00:00"/>
    <n v="2017"/>
    <s v="Maret"/>
    <n v="24"/>
    <x v="2"/>
    <x v="403"/>
    <x v="403"/>
    <x v="1"/>
    <s v="United States"/>
    <s v="New York City"/>
    <s v="New York"/>
    <n v="10035"/>
    <x v="3"/>
    <x v="389"/>
    <x v="0"/>
    <x v="1"/>
    <x v="390"/>
    <n v="207.84600000000003"/>
    <n v="3"/>
    <n v="0.1"/>
    <n v="2.3093999999999895"/>
  </r>
  <r>
    <x v="7800"/>
    <s v="CA-2017-157413"/>
    <d v="2017-06-01T00:00:00"/>
    <n v="2017"/>
    <s v="Juni"/>
    <n v="1"/>
    <x v="1"/>
    <x v="768"/>
    <x v="768"/>
    <x v="0"/>
    <s v="United States"/>
    <s v="Philadelphia"/>
    <s v="Pennsylvania"/>
    <n v="19120"/>
    <x v="3"/>
    <x v="273"/>
    <x v="1"/>
    <x v="4"/>
    <x v="273"/>
    <n v="324.74400000000003"/>
    <n v="3"/>
    <n v="0.2"/>
    <n v="-77.126699999999971"/>
  </r>
  <r>
    <x v="7801"/>
    <s v="CA-2014-143637"/>
    <d v="2014-03-24T00:00:00"/>
    <n v="2014"/>
    <s v="Maret"/>
    <n v="24"/>
    <x v="0"/>
    <x v="384"/>
    <x v="384"/>
    <x v="0"/>
    <s v="United States"/>
    <s v="Fresno"/>
    <s v="California"/>
    <n v="93727"/>
    <x v="1"/>
    <x v="1702"/>
    <x v="0"/>
    <x v="5"/>
    <x v="1691"/>
    <n v="40.479999999999997"/>
    <n v="2"/>
    <n v="0"/>
    <n v="14.572799999999997"/>
  </r>
  <r>
    <x v="7802"/>
    <s v="CA-2015-102260"/>
    <d v="2015-09-22T00:00:00"/>
    <n v="2015"/>
    <s v="September"/>
    <n v="22"/>
    <x v="1"/>
    <x v="319"/>
    <x v="319"/>
    <x v="2"/>
    <s v="United States"/>
    <s v="Franklin"/>
    <s v="Tennessee"/>
    <n v="37064"/>
    <x v="0"/>
    <x v="1171"/>
    <x v="1"/>
    <x v="2"/>
    <x v="1157"/>
    <n v="12"/>
    <n v="4"/>
    <n v="0.2"/>
    <n v="4.1999999999999993"/>
  </r>
  <r>
    <x v="7803"/>
    <s v="CA-2015-102260"/>
    <d v="2015-09-22T00:00:00"/>
    <n v="2015"/>
    <s v="September"/>
    <n v="22"/>
    <x v="1"/>
    <x v="319"/>
    <x v="319"/>
    <x v="2"/>
    <s v="United States"/>
    <s v="Franklin"/>
    <s v="Tennessee"/>
    <n v="37064"/>
    <x v="0"/>
    <x v="906"/>
    <x v="1"/>
    <x v="4"/>
    <x v="898"/>
    <n v="720.06400000000008"/>
    <n v="4"/>
    <n v="0.2"/>
    <n v="-63.005600000000015"/>
  </r>
  <r>
    <x v="7804"/>
    <s v="CA-2015-102260"/>
    <d v="2015-09-22T00:00:00"/>
    <n v="2015"/>
    <s v="September"/>
    <n v="22"/>
    <x v="1"/>
    <x v="319"/>
    <x v="319"/>
    <x v="2"/>
    <s v="United States"/>
    <s v="Franklin"/>
    <s v="Tennessee"/>
    <n v="37064"/>
    <x v="0"/>
    <x v="967"/>
    <x v="1"/>
    <x v="4"/>
    <x v="960"/>
    <n v="25.424000000000003"/>
    <n v="1"/>
    <n v="0.2"/>
    <n v="-4.7670000000000021"/>
  </r>
  <r>
    <x v="7805"/>
    <s v="CA-2015-102260"/>
    <d v="2015-09-22T00:00:00"/>
    <n v="2015"/>
    <s v="September"/>
    <n v="22"/>
    <x v="1"/>
    <x v="319"/>
    <x v="319"/>
    <x v="2"/>
    <s v="United States"/>
    <s v="Franklin"/>
    <s v="Tennessee"/>
    <n v="37064"/>
    <x v="0"/>
    <x v="1039"/>
    <x v="1"/>
    <x v="6"/>
    <x v="1029"/>
    <n v="2.8160000000000003"/>
    <n v="2"/>
    <n v="0.2"/>
    <n v="0.31679999999999986"/>
  </r>
  <r>
    <x v="7806"/>
    <s v="CA-2015-102260"/>
    <d v="2015-09-22T00:00:00"/>
    <n v="2015"/>
    <s v="September"/>
    <n v="22"/>
    <x v="1"/>
    <x v="319"/>
    <x v="319"/>
    <x v="2"/>
    <s v="United States"/>
    <s v="Franklin"/>
    <s v="Tennessee"/>
    <n v="37064"/>
    <x v="0"/>
    <x v="961"/>
    <x v="1"/>
    <x v="8"/>
    <x v="954"/>
    <n v="3.2040000000000002"/>
    <n v="2"/>
    <n v="0.7"/>
    <n v="-2.5631999999999993"/>
  </r>
  <r>
    <x v="7807"/>
    <s v="US-2016-137295"/>
    <d v="2016-01-08T00:00:00"/>
    <n v="2016"/>
    <s v="Januari"/>
    <n v="8"/>
    <x v="1"/>
    <x v="745"/>
    <x v="745"/>
    <x v="0"/>
    <s v="United States"/>
    <s v="Raleigh"/>
    <s v="North Carolina"/>
    <n v="27604"/>
    <x v="0"/>
    <x v="908"/>
    <x v="1"/>
    <x v="8"/>
    <x v="900"/>
    <n v="30.828000000000007"/>
    <n v="7"/>
    <n v="0.7"/>
    <n v="-24.662400000000005"/>
  </r>
  <r>
    <x v="7808"/>
    <s v="US-2016-137295"/>
    <d v="2016-01-08T00:00:00"/>
    <n v="2016"/>
    <s v="Januari"/>
    <n v="8"/>
    <x v="1"/>
    <x v="745"/>
    <x v="745"/>
    <x v="0"/>
    <s v="United States"/>
    <s v="Raleigh"/>
    <s v="North Carolina"/>
    <n v="27604"/>
    <x v="0"/>
    <x v="1041"/>
    <x v="1"/>
    <x v="6"/>
    <x v="1030"/>
    <n v="47.616"/>
    <n v="3"/>
    <n v="0.2"/>
    <n v="5.9519999999999946"/>
  </r>
  <r>
    <x v="7809"/>
    <s v="US-2016-137295"/>
    <d v="2016-01-08T00:00:00"/>
    <n v="2016"/>
    <s v="Januari"/>
    <n v="8"/>
    <x v="1"/>
    <x v="745"/>
    <x v="745"/>
    <x v="0"/>
    <s v="United States"/>
    <s v="Raleigh"/>
    <s v="North Carolina"/>
    <n v="27604"/>
    <x v="0"/>
    <x v="1787"/>
    <x v="2"/>
    <x v="7"/>
    <x v="1777"/>
    <n v="108.78399999999999"/>
    <n v="2"/>
    <n v="0.2"/>
    <n v="10.878399999999999"/>
  </r>
  <r>
    <x v="7810"/>
    <s v="CA-2016-134334"/>
    <d v="2016-02-14T00:00:00"/>
    <n v="2016"/>
    <s v="Februari"/>
    <n v="14"/>
    <x v="2"/>
    <x v="54"/>
    <x v="54"/>
    <x v="0"/>
    <s v="United States"/>
    <s v="Clinton"/>
    <s v="Maryland"/>
    <n v="20735"/>
    <x v="3"/>
    <x v="1446"/>
    <x v="1"/>
    <x v="10"/>
    <x v="1433"/>
    <n v="4.7699999999999996"/>
    <n v="1"/>
    <n v="0"/>
    <n v="2.1464999999999996"/>
  </r>
  <r>
    <x v="7811"/>
    <s v="CA-2016-134334"/>
    <d v="2016-02-14T00:00:00"/>
    <n v="2016"/>
    <s v="Februari"/>
    <n v="14"/>
    <x v="2"/>
    <x v="54"/>
    <x v="54"/>
    <x v="0"/>
    <s v="United States"/>
    <s v="Clinton"/>
    <s v="Maryland"/>
    <n v="20735"/>
    <x v="3"/>
    <x v="1596"/>
    <x v="1"/>
    <x v="6"/>
    <x v="1588"/>
    <n v="7.98"/>
    <n v="3"/>
    <n v="0"/>
    <n v="2.0747999999999998"/>
  </r>
  <r>
    <x v="7812"/>
    <s v="CA-2016-134334"/>
    <d v="2016-02-14T00:00:00"/>
    <n v="2016"/>
    <s v="Februari"/>
    <n v="14"/>
    <x v="2"/>
    <x v="54"/>
    <x v="54"/>
    <x v="0"/>
    <s v="United States"/>
    <s v="Clinton"/>
    <s v="Maryland"/>
    <n v="20735"/>
    <x v="3"/>
    <x v="736"/>
    <x v="0"/>
    <x v="3"/>
    <x v="735"/>
    <n v="550.43100000000004"/>
    <n v="3"/>
    <n v="0.3"/>
    <n v="-47.179800000000029"/>
  </r>
  <r>
    <x v="7813"/>
    <s v="CA-2016-134334"/>
    <d v="2016-02-14T00:00:00"/>
    <n v="2016"/>
    <s v="Februari"/>
    <n v="14"/>
    <x v="2"/>
    <x v="54"/>
    <x v="54"/>
    <x v="0"/>
    <s v="United States"/>
    <s v="Clinton"/>
    <s v="Maryland"/>
    <n v="20735"/>
    <x v="3"/>
    <x v="247"/>
    <x v="0"/>
    <x v="5"/>
    <x v="248"/>
    <n v="10.56"/>
    <n v="6"/>
    <n v="0"/>
    <n v="4.6464000000000008"/>
  </r>
  <r>
    <x v="7814"/>
    <s v="US-2017-109316"/>
    <d v="2017-06-08T00:00:00"/>
    <n v="2017"/>
    <s v="Juni"/>
    <n v="8"/>
    <x v="2"/>
    <x v="67"/>
    <x v="67"/>
    <x v="2"/>
    <s v="United States"/>
    <s v="Los Angeles"/>
    <s v="California"/>
    <n v="90049"/>
    <x v="1"/>
    <x v="26"/>
    <x v="0"/>
    <x v="0"/>
    <x v="26"/>
    <n v="1497.6659999999999"/>
    <n v="2"/>
    <n v="0.15"/>
    <n v="140.95680000000004"/>
  </r>
  <r>
    <x v="7815"/>
    <s v="US-2017-109316"/>
    <d v="2017-06-08T00:00:00"/>
    <n v="2017"/>
    <s v="Juni"/>
    <n v="8"/>
    <x v="2"/>
    <x v="67"/>
    <x v="67"/>
    <x v="2"/>
    <s v="United States"/>
    <s v="Los Angeles"/>
    <s v="California"/>
    <n v="90049"/>
    <x v="1"/>
    <x v="850"/>
    <x v="2"/>
    <x v="7"/>
    <x v="843"/>
    <n v="17.52"/>
    <n v="2"/>
    <n v="0.2"/>
    <n v="-3.5040000000000022"/>
  </r>
  <r>
    <x v="7816"/>
    <s v="CA-2016-138478"/>
    <d v="2016-10-21T00:00:00"/>
    <n v="2016"/>
    <s v="Oktober"/>
    <n v="21"/>
    <x v="0"/>
    <x v="503"/>
    <x v="503"/>
    <x v="2"/>
    <s v="United States"/>
    <s v="North Las Vegas"/>
    <s v="Nevada"/>
    <n v="89031"/>
    <x v="1"/>
    <x v="978"/>
    <x v="1"/>
    <x v="6"/>
    <x v="971"/>
    <n v="113.22"/>
    <n v="3"/>
    <n v="0"/>
    <n v="29.437200000000001"/>
  </r>
  <r>
    <x v="7817"/>
    <s v="CA-2016-138478"/>
    <d v="2016-10-21T00:00:00"/>
    <n v="2016"/>
    <s v="Oktober"/>
    <n v="21"/>
    <x v="0"/>
    <x v="503"/>
    <x v="503"/>
    <x v="2"/>
    <s v="United States"/>
    <s v="North Las Vegas"/>
    <s v="Nevada"/>
    <n v="89031"/>
    <x v="1"/>
    <x v="1776"/>
    <x v="1"/>
    <x v="10"/>
    <x v="1766"/>
    <n v="35.880000000000003"/>
    <n v="6"/>
    <n v="0"/>
    <n v="17.581200000000003"/>
  </r>
  <r>
    <x v="7818"/>
    <s v="CA-2016-138478"/>
    <d v="2016-10-21T00:00:00"/>
    <n v="2016"/>
    <s v="Oktober"/>
    <n v="21"/>
    <x v="0"/>
    <x v="503"/>
    <x v="503"/>
    <x v="2"/>
    <s v="United States"/>
    <s v="North Las Vegas"/>
    <s v="Nevada"/>
    <n v="89031"/>
    <x v="1"/>
    <x v="1625"/>
    <x v="1"/>
    <x v="8"/>
    <x v="1615"/>
    <n v="4535.9760000000006"/>
    <n v="3"/>
    <n v="0.2"/>
    <n v="1644.2912999999999"/>
  </r>
  <r>
    <x v="7819"/>
    <s v="CA-2017-150469"/>
    <d v="2017-01-26T00:00:00"/>
    <n v="2017"/>
    <s v="Januari"/>
    <n v="26"/>
    <x v="1"/>
    <x v="170"/>
    <x v="170"/>
    <x v="0"/>
    <s v="United States"/>
    <s v="San Francisco"/>
    <s v="California"/>
    <n v="94109"/>
    <x v="1"/>
    <x v="1084"/>
    <x v="1"/>
    <x v="13"/>
    <x v="1074"/>
    <n v="11.84"/>
    <n v="8"/>
    <n v="0"/>
    <n v="5.6831999999999994"/>
  </r>
  <r>
    <x v="7820"/>
    <s v="CA-2017-152436"/>
    <d v="2017-12-08T00:00:00"/>
    <n v="2017"/>
    <s v="Desember"/>
    <n v="8"/>
    <x v="0"/>
    <x v="194"/>
    <x v="194"/>
    <x v="2"/>
    <s v="United States"/>
    <s v="Cranston"/>
    <s v="Rhode Island"/>
    <n v="2920"/>
    <x v="3"/>
    <x v="595"/>
    <x v="1"/>
    <x v="4"/>
    <x v="595"/>
    <n v="592.74"/>
    <n v="6"/>
    <n v="0"/>
    <n v="160.03979999999999"/>
  </r>
  <r>
    <x v="7821"/>
    <s v="CA-2016-169334"/>
    <d v="2016-10-21T00:00:00"/>
    <n v="2016"/>
    <s v="Oktober"/>
    <n v="21"/>
    <x v="0"/>
    <x v="543"/>
    <x v="543"/>
    <x v="0"/>
    <s v="United States"/>
    <s v="Jackson"/>
    <s v="Tennessee"/>
    <n v="38301"/>
    <x v="0"/>
    <x v="1018"/>
    <x v="1"/>
    <x v="4"/>
    <x v="1519"/>
    <n v="111.67200000000001"/>
    <n v="9"/>
    <n v="0.2"/>
    <n v="6.9794999999999909"/>
  </r>
  <r>
    <x v="7822"/>
    <s v="US-2014-115413"/>
    <d v="2014-08-26T00:00:00"/>
    <n v="2014"/>
    <s v="Agustus"/>
    <n v="26"/>
    <x v="1"/>
    <x v="452"/>
    <x v="452"/>
    <x v="2"/>
    <s v="United States"/>
    <s v="Newark"/>
    <s v="Delaware"/>
    <n v="19711"/>
    <x v="3"/>
    <x v="1007"/>
    <x v="1"/>
    <x v="6"/>
    <x v="999"/>
    <n v="8.64"/>
    <n v="3"/>
    <n v="0"/>
    <n v="2.5055999999999998"/>
  </r>
  <r>
    <x v="7823"/>
    <s v="US-2014-115413"/>
    <d v="2014-08-26T00:00:00"/>
    <n v="2014"/>
    <s v="Agustus"/>
    <n v="26"/>
    <x v="1"/>
    <x v="452"/>
    <x v="452"/>
    <x v="2"/>
    <s v="United States"/>
    <s v="Newark"/>
    <s v="Delaware"/>
    <n v="19711"/>
    <x v="3"/>
    <x v="1233"/>
    <x v="2"/>
    <x v="11"/>
    <x v="1216"/>
    <n v="149.97"/>
    <n v="3"/>
    <n v="0"/>
    <n v="52.489499999999992"/>
  </r>
  <r>
    <x v="7824"/>
    <s v="CA-2014-125150"/>
    <d v="2014-05-16T00:00:00"/>
    <n v="2014"/>
    <s v="Mei"/>
    <n v="16"/>
    <x v="1"/>
    <x v="463"/>
    <x v="463"/>
    <x v="1"/>
    <s v="United States"/>
    <s v="Los Angeles"/>
    <s v="California"/>
    <n v="90036"/>
    <x v="1"/>
    <x v="1340"/>
    <x v="0"/>
    <x v="1"/>
    <x v="1325"/>
    <n v="232.88"/>
    <n v="5"/>
    <n v="0.2"/>
    <n v="17.466000000000008"/>
  </r>
  <r>
    <x v="7825"/>
    <s v="CA-2015-127327"/>
    <d v="2015-02-03T00:00:00"/>
    <n v="2015"/>
    <s v="Februari"/>
    <n v="3"/>
    <x v="1"/>
    <x v="463"/>
    <x v="463"/>
    <x v="1"/>
    <s v="United States"/>
    <s v="Rome"/>
    <s v="New York"/>
    <n v="13440"/>
    <x v="3"/>
    <x v="38"/>
    <x v="0"/>
    <x v="1"/>
    <x v="38"/>
    <n v="90.882000000000005"/>
    <n v="1"/>
    <n v="0.1"/>
    <n v="15.147000000000004"/>
  </r>
  <r>
    <x v="7826"/>
    <s v="CA-2017-117114"/>
    <d v="2017-10-31T00:00:00"/>
    <n v="2017"/>
    <s v="Oktober"/>
    <n v="31"/>
    <x v="1"/>
    <x v="388"/>
    <x v="388"/>
    <x v="1"/>
    <s v="United States"/>
    <s v="Chicago"/>
    <s v="Illinois"/>
    <n v="60610"/>
    <x v="2"/>
    <x v="559"/>
    <x v="2"/>
    <x v="7"/>
    <x v="558"/>
    <n v="508.76800000000003"/>
    <n v="4"/>
    <n v="0.2"/>
    <n v="38.157600000000002"/>
  </r>
  <r>
    <x v="7827"/>
    <s v="CA-2017-117114"/>
    <d v="2017-10-31T00:00:00"/>
    <n v="2017"/>
    <s v="Oktober"/>
    <n v="31"/>
    <x v="1"/>
    <x v="388"/>
    <x v="388"/>
    <x v="1"/>
    <s v="United States"/>
    <s v="Chicago"/>
    <s v="Illinois"/>
    <n v="60610"/>
    <x v="2"/>
    <x v="318"/>
    <x v="1"/>
    <x v="12"/>
    <x v="318"/>
    <n v="9.9120000000000008"/>
    <n v="3"/>
    <n v="0.2"/>
    <n v="3.2213999999999996"/>
  </r>
  <r>
    <x v="7828"/>
    <s v="CA-2015-137302"/>
    <d v="2015-04-26T00:00:00"/>
    <n v="2015"/>
    <s v="April"/>
    <n v="26"/>
    <x v="1"/>
    <x v="308"/>
    <x v="308"/>
    <x v="1"/>
    <s v="United States"/>
    <s v="San Diego"/>
    <s v="California"/>
    <n v="92105"/>
    <x v="1"/>
    <x v="1391"/>
    <x v="0"/>
    <x v="1"/>
    <x v="1377"/>
    <n v="63.936000000000007"/>
    <n v="3"/>
    <n v="0.2"/>
    <n v="6.3935999999999957"/>
  </r>
  <r>
    <x v="7829"/>
    <s v="CA-2015-137302"/>
    <d v="2015-04-26T00:00:00"/>
    <n v="2015"/>
    <s v="April"/>
    <n v="26"/>
    <x v="1"/>
    <x v="308"/>
    <x v="308"/>
    <x v="1"/>
    <s v="United States"/>
    <s v="San Diego"/>
    <s v="California"/>
    <n v="92105"/>
    <x v="1"/>
    <x v="397"/>
    <x v="1"/>
    <x v="6"/>
    <x v="398"/>
    <n v="59.519999999999996"/>
    <n v="3"/>
    <n v="0"/>
    <n v="15.475200000000001"/>
  </r>
  <r>
    <x v="7830"/>
    <s v="CA-2015-137302"/>
    <d v="2015-04-26T00:00:00"/>
    <n v="2015"/>
    <s v="April"/>
    <n v="26"/>
    <x v="1"/>
    <x v="308"/>
    <x v="308"/>
    <x v="1"/>
    <s v="United States"/>
    <s v="San Diego"/>
    <s v="California"/>
    <n v="92105"/>
    <x v="1"/>
    <x v="1765"/>
    <x v="2"/>
    <x v="7"/>
    <x v="1754"/>
    <n v="311.97600000000006"/>
    <n v="3"/>
    <n v="0.2"/>
    <n v="38.996999999999986"/>
  </r>
  <r>
    <x v="7831"/>
    <s v="CA-2015-137302"/>
    <d v="2015-04-26T00:00:00"/>
    <n v="2015"/>
    <s v="April"/>
    <n v="26"/>
    <x v="1"/>
    <x v="308"/>
    <x v="308"/>
    <x v="1"/>
    <s v="United States"/>
    <s v="San Diego"/>
    <s v="California"/>
    <n v="92105"/>
    <x v="1"/>
    <x v="301"/>
    <x v="1"/>
    <x v="8"/>
    <x v="301"/>
    <n v="50.352000000000004"/>
    <n v="3"/>
    <n v="0.2"/>
    <n v="17.623199999999997"/>
  </r>
  <r>
    <x v="7832"/>
    <s v="CA-2016-112382"/>
    <d v="2016-05-09T00:00:00"/>
    <n v="2016"/>
    <s v="Mei"/>
    <n v="9"/>
    <x v="1"/>
    <x v="469"/>
    <x v="469"/>
    <x v="0"/>
    <s v="United States"/>
    <s v="Houston"/>
    <s v="Texas"/>
    <n v="77036"/>
    <x v="2"/>
    <x v="179"/>
    <x v="2"/>
    <x v="7"/>
    <x v="180"/>
    <n v="19.136000000000003"/>
    <n v="2"/>
    <n v="0.2"/>
    <n v="1.9136000000000006"/>
  </r>
  <r>
    <x v="7833"/>
    <s v="CA-2015-128958"/>
    <d v="2015-01-24T00:00:00"/>
    <n v="2015"/>
    <s v="Januari"/>
    <n v="24"/>
    <x v="1"/>
    <x v="736"/>
    <x v="736"/>
    <x v="2"/>
    <s v="United States"/>
    <s v="West Palm Beach"/>
    <s v="Florida"/>
    <n v="33407"/>
    <x v="0"/>
    <x v="346"/>
    <x v="1"/>
    <x v="6"/>
    <x v="346"/>
    <n v="13.120000000000001"/>
    <n v="5"/>
    <n v="0.2"/>
    <n v="2.1319999999999988"/>
  </r>
  <r>
    <x v="7834"/>
    <s v="CA-2015-106257"/>
    <d v="2015-04-13T00:00:00"/>
    <n v="2015"/>
    <s v="April"/>
    <n v="13"/>
    <x v="0"/>
    <x v="686"/>
    <x v="686"/>
    <x v="0"/>
    <s v="United States"/>
    <s v="Los Angeles"/>
    <s v="California"/>
    <n v="90045"/>
    <x v="1"/>
    <x v="1000"/>
    <x v="0"/>
    <x v="3"/>
    <x v="992"/>
    <n v="241.56799999999998"/>
    <n v="2"/>
    <n v="0.2"/>
    <n v="-15.098000000000013"/>
  </r>
  <r>
    <x v="7835"/>
    <s v="CA-2015-106257"/>
    <d v="2015-04-13T00:00:00"/>
    <n v="2015"/>
    <s v="April"/>
    <n v="13"/>
    <x v="0"/>
    <x v="686"/>
    <x v="686"/>
    <x v="0"/>
    <s v="United States"/>
    <s v="Los Angeles"/>
    <s v="California"/>
    <n v="90045"/>
    <x v="1"/>
    <x v="716"/>
    <x v="2"/>
    <x v="7"/>
    <x v="715"/>
    <n v="479.92"/>
    <n v="2"/>
    <n v="0.2"/>
    <n v="41.993000000000009"/>
  </r>
  <r>
    <x v="7836"/>
    <s v="CA-2015-149083"/>
    <d v="2015-09-25T00:00:00"/>
    <n v="2015"/>
    <s v="September"/>
    <n v="25"/>
    <x v="1"/>
    <x v="64"/>
    <x v="64"/>
    <x v="1"/>
    <s v="United States"/>
    <s v="Seattle"/>
    <s v="Washington"/>
    <n v="98103"/>
    <x v="1"/>
    <x v="992"/>
    <x v="0"/>
    <x v="1"/>
    <x v="984"/>
    <n v="307.13600000000002"/>
    <n v="4"/>
    <n v="0.2"/>
    <n v="-11.51760000000003"/>
  </r>
  <r>
    <x v="7837"/>
    <s v="CA-2015-149083"/>
    <d v="2015-09-25T00:00:00"/>
    <n v="2015"/>
    <s v="September"/>
    <n v="25"/>
    <x v="1"/>
    <x v="64"/>
    <x v="64"/>
    <x v="1"/>
    <s v="United States"/>
    <s v="Seattle"/>
    <s v="Washington"/>
    <n v="98103"/>
    <x v="1"/>
    <x v="1621"/>
    <x v="1"/>
    <x v="2"/>
    <x v="1612"/>
    <n v="12.6"/>
    <n v="2"/>
    <n v="0"/>
    <n v="5.7959999999999994"/>
  </r>
  <r>
    <x v="7838"/>
    <s v="CA-2015-149083"/>
    <d v="2015-09-25T00:00:00"/>
    <n v="2015"/>
    <s v="September"/>
    <n v="25"/>
    <x v="1"/>
    <x v="64"/>
    <x v="64"/>
    <x v="1"/>
    <s v="United States"/>
    <s v="Seattle"/>
    <s v="Washington"/>
    <n v="98103"/>
    <x v="1"/>
    <x v="428"/>
    <x v="2"/>
    <x v="11"/>
    <x v="428"/>
    <n v="159.97999999999999"/>
    <n v="2"/>
    <n v="0"/>
    <n v="57.592799999999997"/>
  </r>
  <r>
    <x v="7839"/>
    <s v="US-2014-137869"/>
    <d v="2014-03-28T00:00:00"/>
    <n v="2014"/>
    <s v="Maret"/>
    <n v="28"/>
    <x v="1"/>
    <x v="610"/>
    <x v="610"/>
    <x v="0"/>
    <s v="United States"/>
    <s v="Des Moines"/>
    <s v="Iowa"/>
    <n v="50315"/>
    <x v="2"/>
    <x v="29"/>
    <x v="1"/>
    <x v="12"/>
    <x v="29"/>
    <n v="6.12"/>
    <n v="3"/>
    <n v="0"/>
    <n v="2.8763999999999994"/>
  </r>
  <r>
    <x v="7840"/>
    <s v="US-2014-137869"/>
    <d v="2014-03-28T00:00:00"/>
    <n v="2014"/>
    <s v="Maret"/>
    <n v="28"/>
    <x v="1"/>
    <x v="610"/>
    <x v="610"/>
    <x v="0"/>
    <s v="United States"/>
    <s v="Des Moines"/>
    <s v="Iowa"/>
    <n v="50315"/>
    <x v="2"/>
    <x v="1234"/>
    <x v="0"/>
    <x v="3"/>
    <x v="1217"/>
    <n v="1184.72"/>
    <n v="4"/>
    <n v="0"/>
    <n v="106.62480000000005"/>
  </r>
  <r>
    <x v="7841"/>
    <s v="CA-2016-116603"/>
    <d v="2016-07-17T00:00:00"/>
    <n v="2016"/>
    <s v="Juli"/>
    <n v="17"/>
    <x v="1"/>
    <x v="247"/>
    <x v="247"/>
    <x v="0"/>
    <s v="United States"/>
    <s v="New York City"/>
    <s v="New York"/>
    <n v="10024"/>
    <x v="3"/>
    <x v="9"/>
    <x v="1"/>
    <x v="9"/>
    <x v="9"/>
    <n v="45.96"/>
    <n v="2"/>
    <n v="0"/>
    <n v="13.787999999999997"/>
  </r>
  <r>
    <x v="7842"/>
    <s v="CA-2014-158470"/>
    <d v="2014-04-19T00:00:00"/>
    <n v="2014"/>
    <s v="April"/>
    <n v="19"/>
    <x v="0"/>
    <x v="369"/>
    <x v="369"/>
    <x v="0"/>
    <s v="United States"/>
    <s v="Arlington"/>
    <s v="Virginia"/>
    <n v="22204"/>
    <x v="0"/>
    <x v="612"/>
    <x v="1"/>
    <x v="8"/>
    <x v="612"/>
    <n v="58.050000000000004"/>
    <n v="3"/>
    <n v="0"/>
    <n v="26.702999999999999"/>
  </r>
  <r>
    <x v="7843"/>
    <s v="CA-2014-158470"/>
    <d v="2014-04-19T00:00:00"/>
    <n v="2014"/>
    <s v="April"/>
    <n v="19"/>
    <x v="0"/>
    <x v="369"/>
    <x v="369"/>
    <x v="0"/>
    <s v="United States"/>
    <s v="Arlington"/>
    <s v="Virginia"/>
    <n v="22204"/>
    <x v="0"/>
    <x v="55"/>
    <x v="1"/>
    <x v="10"/>
    <x v="55"/>
    <n v="71.28"/>
    <n v="11"/>
    <n v="0"/>
    <n v="34.214400000000005"/>
  </r>
  <r>
    <x v="7844"/>
    <s v="US-2017-123834"/>
    <d v="2017-07-21T00:00:00"/>
    <n v="2017"/>
    <s v="Juli"/>
    <n v="21"/>
    <x v="1"/>
    <x v="421"/>
    <x v="421"/>
    <x v="0"/>
    <s v="United States"/>
    <s v="Pharr"/>
    <s v="Texas"/>
    <n v="78577"/>
    <x v="2"/>
    <x v="972"/>
    <x v="0"/>
    <x v="3"/>
    <x v="966"/>
    <n v="124.404"/>
    <n v="4"/>
    <n v="0.3"/>
    <n v="-21.3264"/>
  </r>
  <r>
    <x v="7845"/>
    <s v="CA-2015-125976"/>
    <d v="2015-09-27T00:00:00"/>
    <n v="2015"/>
    <s v="September"/>
    <n v="27"/>
    <x v="1"/>
    <x v="523"/>
    <x v="523"/>
    <x v="0"/>
    <s v="United States"/>
    <s v="Arlington"/>
    <s v="Virginia"/>
    <n v="22204"/>
    <x v="0"/>
    <x v="1030"/>
    <x v="1"/>
    <x v="10"/>
    <x v="1021"/>
    <n v="154.9"/>
    <n v="5"/>
    <n v="0"/>
    <n v="69.704999999999998"/>
  </r>
  <r>
    <x v="7846"/>
    <s v="CA-2015-125976"/>
    <d v="2015-09-27T00:00:00"/>
    <n v="2015"/>
    <s v="September"/>
    <n v="27"/>
    <x v="1"/>
    <x v="523"/>
    <x v="523"/>
    <x v="0"/>
    <s v="United States"/>
    <s v="Arlington"/>
    <s v="Virginia"/>
    <n v="22204"/>
    <x v="0"/>
    <x v="495"/>
    <x v="2"/>
    <x v="7"/>
    <x v="495"/>
    <n v="1871.88"/>
    <n v="12"/>
    <n v="0"/>
    <n v="561.56399999999996"/>
  </r>
  <r>
    <x v="7847"/>
    <s v="CA-2016-128706"/>
    <d v="2016-02-27T00:00:00"/>
    <n v="2016"/>
    <s v="Februari"/>
    <n v="27"/>
    <x v="1"/>
    <x v="386"/>
    <x v="386"/>
    <x v="0"/>
    <s v="United States"/>
    <s v="Houston"/>
    <s v="Texas"/>
    <n v="77070"/>
    <x v="2"/>
    <x v="1653"/>
    <x v="0"/>
    <x v="5"/>
    <x v="1642"/>
    <n v="16.192"/>
    <n v="2"/>
    <n v="0.6"/>
    <n v="-6.8815999999999953"/>
  </r>
  <r>
    <x v="7848"/>
    <s v="CA-2016-104311"/>
    <d v="2016-05-02T00:00:00"/>
    <n v="2016"/>
    <s v="Mei"/>
    <n v="2"/>
    <x v="1"/>
    <x v="548"/>
    <x v="548"/>
    <x v="0"/>
    <s v="United States"/>
    <s v="Irving"/>
    <s v="Texas"/>
    <n v="75061"/>
    <x v="2"/>
    <x v="1555"/>
    <x v="1"/>
    <x v="4"/>
    <x v="1543"/>
    <n v="18.936"/>
    <n v="3"/>
    <n v="0.2"/>
    <n v="-3.787200000000003"/>
  </r>
  <r>
    <x v="7849"/>
    <s v="CA-2016-104311"/>
    <d v="2016-05-02T00:00:00"/>
    <n v="2016"/>
    <s v="Mei"/>
    <n v="2"/>
    <x v="1"/>
    <x v="548"/>
    <x v="548"/>
    <x v="0"/>
    <s v="United States"/>
    <s v="Irving"/>
    <s v="Texas"/>
    <n v="75061"/>
    <x v="2"/>
    <x v="1505"/>
    <x v="1"/>
    <x v="4"/>
    <x v="1492"/>
    <n v="12.672000000000001"/>
    <n v="3"/>
    <n v="0.2"/>
    <n v="-3.1680000000000001"/>
  </r>
  <r>
    <x v="7850"/>
    <s v="CA-2016-104311"/>
    <d v="2016-05-02T00:00:00"/>
    <n v="2016"/>
    <s v="Mei"/>
    <n v="2"/>
    <x v="1"/>
    <x v="548"/>
    <x v="548"/>
    <x v="0"/>
    <s v="United States"/>
    <s v="Irving"/>
    <s v="Texas"/>
    <n v="75061"/>
    <x v="2"/>
    <x v="840"/>
    <x v="1"/>
    <x v="2"/>
    <x v="834"/>
    <n v="5.04"/>
    <n v="2"/>
    <n v="0.2"/>
    <n v="1.764"/>
  </r>
  <r>
    <x v="7851"/>
    <s v="CA-2014-169649"/>
    <d v="2014-12-09T00:00:00"/>
    <n v="2014"/>
    <s v="Desember"/>
    <n v="9"/>
    <x v="1"/>
    <x v="131"/>
    <x v="131"/>
    <x v="1"/>
    <s v="United States"/>
    <s v="Chicago"/>
    <s v="Illinois"/>
    <n v="60653"/>
    <x v="2"/>
    <x v="1714"/>
    <x v="1"/>
    <x v="10"/>
    <x v="1701"/>
    <n v="8.4480000000000004"/>
    <n v="2"/>
    <n v="0.2"/>
    <n v="2.9568000000000003"/>
  </r>
  <r>
    <x v="7852"/>
    <s v="CA-2014-169649"/>
    <d v="2014-12-09T00:00:00"/>
    <n v="2014"/>
    <s v="Desember"/>
    <n v="9"/>
    <x v="1"/>
    <x v="131"/>
    <x v="131"/>
    <x v="1"/>
    <s v="United States"/>
    <s v="Chicago"/>
    <s v="Illinois"/>
    <n v="60653"/>
    <x v="2"/>
    <x v="543"/>
    <x v="1"/>
    <x v="9"/>
    <x v="543"/>
    <n v="20.387999999999995"/>
    <n v="2"/>
    <n v="0.8"/>
    <n v="-53.008800000000008"/>
  </r>
  <r>
    <x v="7853"/>
    <s v="CA-2015-144890"/>
    <d v="2015-12-25T00:00:00"/>
    <n v="2015"/>
    <s v="Desember"/>
    <n v="25"/>
    <x v="1"/>
    <x v="598"/>
    <x v="598"/>
    <x v="2"/>
    <s v="United States"/>
    <s v="Los Angeles"/>
    <s v="California"/>
    <n v="90049"/>
    <x v="1"/>
    <x v="1050"/>
    <x v="1"/>
    <x v="10"/>
    <x v="1039"/>
    <n v="9.9600000000000009"/>
    <n v="2"/>
    <n v="0"/>
    <n v="4.8804000000000007"/>
  </r>
  <r>
    <x v="7854"/>
    <s v="CA-2017-135587"/>
    <d v="2017-12-07T00:00:00"/>
    <n v="2017"/>
    <s v="Desember"/>
    <n v="7"/>
    <x v="1"/>
    <x v="3"/>
    <x v="3"/>
    <x v="0"/>
    <s v="United States"/>
    <s v="Hattiesburg"/>
    <s v="Mississippi"/>
    <n v="39401"/>
    <x v="0"/>
    <x v="1317"/>
    <x v="1"/>
    <x v="9"/>
    <x v="1303"/>
    <n v="320.64"/>
    <n v="4"/>
    <n v="0"/>
    <n v="89.779200000000003"/>
  </r>
  <r>
    <x v="7855"/>
    <s v="CA-2017-135587"/>
    <d v="2017-12-07T00:00:00"/>
    <n v="2017"/>
    <s v="Desember"/>
    <n v="7"/>
    <x v="1"/>
    <x v="3"/>
    <x v="3"/>
    <x v="0"/>
    <s v="United States"/>
    <s v="Hattiesburg"/>
    <s v="Mississippi"/>
    <n v="39401"/>
    <x v="0"/>
    <x v="197"/>
    <x v="2"/>
    <x v="11"/>
    <x v="198"/>
    <n v="52"/>
    <n v="4"/>
    <n v="0"/>
    <n v="23.4"/>
  </r>
  <r>
    <x v="7856"/>
    <s v="CA-2014-103429"/>
    <d v="2014-05-30T00:00:00"/>
    <n v="2014"/>
    <s v="Mei"/>
    <n v="30"/>
    <x v="2"/>
    <x v="429"/>
    <x v="429"/>
    <x v="1"/>
    <s v="United States"/>
    <s v="New York City"/>
    <s v="New York"/>
    <n v="10024"/>
    <x v="3"/>
    <x v="1399"/>
    <x v="1"/>
    <x v="8"/>
    <x v="1386"/>
    <n v="25.584000000000003"/>
    <n v="2"/>
    <n v="0.2"/>
    <n v="8.9543999999999997"/>
  </r>
  <r>
    <x v="7857"/>
    <s v="CA-2014-103429"/>
    <d v="2014-05-30T00:00:00"/>
    <n v="2014"/>
    <s v="Mei"/>
    <n v="30"/>
    <x v="2"/>
    <x v="429"/>
    <x v="429"/>
    <x v="1"/>
    <s v="United States"/>
    <s v="New York City"/>
    <s v="New York"/>
    <n v="10024"/>
    <x v="3"/>
    <x v="918"/>
    <x v="2"/>
    <x v="7"/>
    <x v="910"/>
    <n v="464"/>
    <n v="5"/>
    <n v="0"/>
    <n v="134.55999999999995"/>
  </r>
  <r>
    <x v="7858"/>
    <s v="CA-2014-103429"/>
    <d v="2014-05-30T00:00:00"/>
    <n v="2014"/>
    <s v="Mei"/>
    <n v="30"/>
    <x v="2"/>
    <x v="429"/>
    <x v="429"/>
    <x v="1"/>
    <s v="United States"/>
    <s v="New York City"/>
    <s v="New York"/>
    <n v="10024"/>
    <x v="3"/>
    <x v="1152"/>
    <x v="1"/>
    <x v="9"/>
    <x v="1140"/>
    <n v="235.95000000000002"/>
    <n v="3"/>
    <n v="0"/>
    <n v="77.863499999999988"/>
  </r>
  <r>
    <x v="7859"/>
    <s v="CA-2014-103429"/>
    <d v="2014-05-30T00:00:00"/>
    <n v="2014"/>
    <s v="Mei"/>
    <n v="30"/>
    <x v="2"/>
    <x v="429"/>
    <x v="429"/>
    <x v="1"/>
    <s v="United States"/>
    <s v="New York City"/>
    <s v="New York"/>
    <n v="10024"/>
    <x v="3"/>
    <x v="991"/>
    <x v="1"/>
    <x v="10"/>
    <x v="983"/>
    <n v="39.96"/>
    <n v="4"/>
    <n v="0"/>
    <n v="17.981999999999999"/>
  </r>
  <r>
    <x v="7860"/>
    <s v="CA-2017-152261"/>
    <d v="2017-03-02T00:00:00"/>
    <n v="2017"/>
    <s v="Maret"/>
    <n v="2"/>
    <x v="1"/>
    <x v="350"/>
    <x v="350"/>
    <x v="0"/>
    <s v="United States"/>
    <s v="Cuyahoga Falls"/>
    <s v="Ohio"/>
    <n v="44221"/>
    <x v="3"/>
    <x v="1087"/>
    <x v="1"/>
    <x v="8"/>
    <x v="1077"/>
    <n v="18.528000000000002"/>
    <n v="4"/>
    <n v="0.7"/>
    <n v="-12.352"/>
  </r>
  <r>
    <x v="7861"/>
    <s v="CA-2015-142993"/>
    <d v="2015-10-12T00:00:00"/>
    <n v="2015"/>
    <s v="Oktober"/>
    <n v="12"/>
    <x v="1"/>
    <x v="567"/>
    <x v="567"/>
    <x v="0"/>
    <s v="United States"/>
    <s v="Seattle"/>
    <s v="Washington"/>
    <n v="98103"/>
    <x v="1"/>
    <x v="1044"/>
    <x v="2"/>
    <x v="11"/>
    <x v="1033"/>
    <n v="17.899999999999999"/>
    <n v="2"/>
    <n v="0"/>
    <n v="3.400999999999998"/>
  </r>
  <r>
    <x v="7862"/>
    <s v="CA-2015-142993"/>
    <d v="2015-10-12T00:00:00"/>
    <n v="2015"/>
    <s v="Oktober"/>
    <n v="12"/>
    <x v="1"/>
    <x v="567"/>
    <x v="567"/>
    <x v="0"/>
    <s v="United States"/>
    <s v="Seattle"/>
    <s v="Washington"/>
    <n v="98103"/>
    <x v="1"/>
    <x v="356"/>
    <x v="1"/>
    <x v="4"/>
    <x v="356"/>
    <n v="81.96"/>
    <n v="2"/>
    <n v="0"/>
    <n v="0"/>
  </r>
  <r>
    <x v="7863"/>
    <s v="CA-2015-143364"/>
    <d v="2015-07-14T00:00:00"/>
    <n v="2015"/>
    <s v="Juli"/>
    <n v="14"/>
    <x v="0"/>
    <x v="592"/>
    <x v="592"/>
    <x v="0"/>
    <s v="United States"/>
    <s v="Mesa"/>
    <s v="Arizona"/>
    <n v="85204"/>
    <x v="1"/>
    <x v="418"/>
    <x v="1"/>
    <x v="4"/>
    <x v="418"/>
    <n v="272.73599999999999"/>
    <n v="3"/>
    <n v="0.2"/>
    <n v="-64.774800000000013"/>
  </r>
  <r>
    <x v="7864"/>
    <s v="CA-2015-143364"/>
    <d v="2015-07-14T00:00:00"/>
    <n v="2015"/>
    <s v="Juli"/>
    <n v="14"/>
    <x v="0"/>
    <x v="592"/>
    <x v="592"/>
    <x v="0"/>
    <s v="United States"/>
    <s v="Mesa"/>
    <s v="Arizona"/>
    <n v="85204"/>
    <x v="1"/>
    <x v="1828"/>
    <x v="1"/>
    <x v="10"/>
    <x v="1816"/>
    <n v="18.496000000000002"/>
    <n v="4"/>
    <n v="0.2"/>
    <n v="6.7048000000000005"/>
  </r>
  <r>
    <x v="7865"/>
    <s v="CA-2015-143364"/>
    <d v="2015-07-14T00:00:00"/>
    <n v="2015"/>
    <s v="Juli"/>
    <n v="14"/>
    <x v="0"/>
    <x v="592"/>
    <x v="592"/>
    <x v="0"/>
    <s v="United States"/>
    <s v="Mesa"/>
    <s v="Arizona"/>
    <n v="85204"/>
    <x v="1"/>
    <x v="157"/>
    <x v="0"/>
    <x v="1"/>
    <x v="158"/>
    <n v="441.92"/>
    <n v="2"/>
    <n v="0.2"/>
    <n v="49.715999999999966"/>
  </r>
  <r>
    <x v="7866"/>
    <s v="CA-2015-143364"/>
    <d v="2015-07-14T00:00:00"/>
    <n v="2015"/>
    <s v="Juli"/>
    <n v="14"/>
    <x v="0"/>
    <x v="592"/>
    <x v="592"/>
    <x v="0"/>
    <s v="United States"/>
    <s v="Mesa"/>
    <s v="Arizona"/>
    <n v="85204"/>
    <x v="1"/>
    <x v="1544"/>
    <x v="0"/>
    <x v="0"/>
    <x v="1532"/>
    <n v="127.76400000000002"/>
    <n v="6"/>
    <n v="0.7"/>
    <n v="-191.64599999999996"/>
  </r>
  <r>
    <x v="7867"/>
    <s v="CA-2014-100972"/>
    <d v="2014-11-19T00:00:00"/>
    <n v="2014"/>
    <s v="November"/>
    <n v="19"/>
    <x v="0"/>
    <x v="748"/>
    <x v="748"/>
    <x v="2"/>
    <s v="United States"/>
    <s v="Salt Lake City"/>
    <s v="Utah"/>
    <n v="84106"/>
    <x v="1"/>
    <x v="447"/>
    <x v="1"/>
    <x v="10"/>
    <x v="1228"/>
    <n v="166.44"/>
    <n v="3"/>
    <n v="0"/>
    <n v="79.891199999999998"/>
  </r>
  <r>
    <x v="7868"/>
    <s v="CA-2016-136994"/>
    <d v="2016-05-27T00:00:00"/>
    <n v="2016"/>
    <s v="Mei"/>
    <n v="27"/>
    <x v="1"/>
    <x v="201"/>
    <x v="201"/>
    <x v="0"/>
    <s v="United States"/>
    <s v="Los Angeles"/>
    <s v="California"/>
    <n v="90045"/>
    <x v="1"/>
    <x v="1070"/>
    <x v="1"/>
    <x v="10"/>
    <x v="1059"/>
    <n v="13.38"/>
    <n v="2"/>
    <n v="0"/>
    <n v="6.1547999999999998"/>
  </r>
  <r>
    <x v="7869"/>
    <s v="US-2017-166233"/>
    <d v="2017-07-03T00:00:00"/>
    <n v="2017"/>
    <s v="Juli"/>
    <n v="3"/>
    <x v="1"/>
    <x v="657"/>
    <x v="657"/>
    <x v="0"/>
    <s v="United States"/>
    <s v="Jacksonville"/>
    <s v="North Carolina"/>
    <n v="28540"/>
    <x v="0"/>
    <x v="46"/>
    <x v="2"/>
    <x v="11"/>
    <x v="46"/>
    <n v="24"/>
    <n v="2"/>
    <n v="0.2"/>
    <n v="-2.6999999999999993"/>
  </r>
  <r>
    <x v="7870"/>
    <s v="CA-2017-122112"/>
    <d v="2017-09-25T00:00:00"/>
    <n v="2017"/>
    <s v="September"/>
    <n v="25"/>
    <x v="1"/>
    <x v="662"/>
    <x v="662"/>
    <x v="1"/>
    <s v="United States"/>
    <s v="Lakewood"/>
    <s v="Ohio"/>
    <n v="44107"/>
    <x v="3"/>
    <x v="661"/>
    <x v="1"/>
    <x v="12"/>
    <x v="661"/>
    <n v="24.448"/>
    <n v="4"/>
    <n v="0.2"/>
    <n v="8.8623999999999992"/>
  </r>
  <r>
    <x v="7871"/>
    <s v="CA-2016-101672"/>
    <d v="2016-10-03T00:00:00"/>
    <n v="2016"/>
    <s v="Oktober"/>
    <n v="3"/>
    <x v="1"/>
    <x v="626"/>
    <x v="626"/>
    <x v="2"/>
    <s v="United States"/>
    <s v="Lake Forest"/>
    <s v="California"/>
    <n v="92630"/>
    <x v="1"/>
    <x v="641"/>
    <x v="1"/>
    <x v="2"/>
    <x v="641"/>
    <n v="6.16"/>
    <n v="2"/>
    <n v="0"/>
    <n v="2.9567999999999999"/>
  </r>
  <r>
    <x v="7872"/>
    <s v="CA-2016-101672"/>
    <d v="2016-10-03T00:00:00"/>
    <n v="2016"/>
    <s v="Oktober"/>
    <n v="3"/>
    <x v="1"/>
    <x v="626"/>
    <x v="626"/>
    <x v="2"/>
    <s v="United States"/>
    <s v="Lake Forest"/>
    <s v="California"/>
    <n v="92630"/>
    <x v="1"/>
    <x v="120"/>
    <x v="0"/>
    <x v="1"/>
    <x v="120"/>
    <n v="915.13600000000008"/>
    <n v="4"/>
    <n v="0.2"/>
    <n v="102.95279999999988"/>
  </r>
  <r>
    <x v="7873"/>
    <s v="CA-2016-101672"/>
    <d v="2016-10-03T00:00:00"/>
    <n v="2016"/>
    <s v="Oktober"/>
    <n v="3"/>
    <x v="1"/>
    <x v="626"/>
    <x v="626"/>
    <x v="2"/>
    <s v="United States"/>
    <s v="Lake Forest"/>
    <s v="California"/>
    <n v="92630"/>
    <x v="1"/>
    <x v="1532"/>
    <x v="1"/>
    <x v="10"/>
    <x v="1520"/>
    <n v="8.56"/>
    <n v="2"/>
    <n v="0"/>
    <n v="3.8519999999999994"/>
  </r>
  <r>
    <x v="7874"/>
    <s v="CA-2016-101672"/>
    <d v="2016-10-03T00:00:00"/>
    <n v="2016"/>
    <s v="Oktober"/>
    <n v="3"/>
    <x v="1"/>
    <x v="626"/>
    <x v="626"/>
    <x v="2"/>
    <s v="United States"/>
    <s v="Lake Forest"/>
    <s v="California"/>
    <n v="92630"/>
    <x v="1"/>
    <x v="1184"/>
    <x v="1"/>
    <x v="10"/>
    <x v="1170"/>
    <n v="97.82"/>
    <n v="2"/>
    <n v="0"/>
    <n v="45.975399999999993"/>
  </r>
  <r>
    <x v="7875"/>
    <s v="CA-2017-168403"/>
    <d v="2017-09-09T00:00:00"/>
    <n v="2017"/>
    <s v="September"/>
    <n v="9"/>
    <x v="1"/>
    <x v="460"/>
    <x v="460"/>
    <x v="1"/>
    <s v="United States"/>
    <s v="Portland"/>
    <s v="Oregon"/>
    <n v="97206"/>
    <x v="1"/>
    <x v="329"/>
    <x v="1"/>
    <x v="10"/>
    <x v="329"/>
    <n v="31.104000000000006"/>
    <n v="6"/>
    <n v="0.2"/>
    <n v="11.2752"/>
  </r>
  <r>
    <x v="7876"/>
    <s v="CA-2017-168403"/>
    <d v="2017-09-09T00:00:00"/>
    <n v="2017"/>
    <s v="September"/>
    <n v="9"/>
    <x v="1"/>
    <x v="460"/>
    <x v="460"/>
    <x v="1"/>
    <s v="United States"/>
    <s v="Portland"/>
    <s v="Oregon"/>
    <n v="97206"/>
    <x v="1"/>
    <x v="1803"/>
    <x v="1"/>
    <x v="9"/>
    <x v="1793"/>
    <n v="11.176000000000002"/>
    <n v="1"/>
    <n v="0.2"/>
    <n v="0.8382000000000005"/>
  </r>
  <r>
    <x v="7877"/>
    <s v="CA-2015-148705"/>
    <d v="2015-03-12T00:00:00"/>
    <n v="2015"/>
    <s v="Maret"/>
    <n v="12"/>
    <x v="1"/>
    <x v="432"/>
    <x v="432"/>
    <x v="0"/>
    <s v="United States"/>
    <s v="Charlotte"/>
    <s v="North Carolina"/>
    <n v="28205"/>
    <x v="0"/>
    <x v="1042"/>
    <x v="1"/>
    <x v="2"/>
    <x v="1031"/>
    <n v="5.04"/>
    <n v="2"/>
    <n v="0.2"/>
    <n v="1.764"/>
  </r>
  <r>
    <x v="7878"/>
    <s v="CA-2016-160241"/>
    <d v="2016-11-29T00:00:00"/>
    <n v="2016"/>
    <s v="November"/>
    <n v="29"/>
    <x v="0"/>
    <x v="660"/>
    <x v="660"/>
    <x v="2"/>
    <s v="United States"/>
    <s v="Aurora"/>
    <s v="Illinois"/>
    <n v="60505"/>
    <x v="2"/>
    <x v="1814"/>
    <x v="0"/>
    <x v="5"/>
    <x v="1804"/>
    <n v="242.17600000000004"/>
    <n v="4"/>
    <n v="0.6"/>
    <n v="-302.72000000000003"/>
  </r>
  <r>
    <x v="7879"/>
    <s v="CA-2016-155747"/>
    <d v="2016-06-14T00:00:00"/>
    <n v="2016"/>
    <s v="Juni"/>
    <n v="14"/>
    <x v="1"/>
    <x v="40"/>
    <x v="40"/>
    <x v="1"/>
    <s v="United States"/>
    <s v="Philadelphia"/>
    <s v="Pennsylvania"/>
    <n v="19140"/>
    <x v="3"/>
    <x v="1660"/>
    <x v="0"/>
    <x v="3"/>
    <x v="1648"/>
    <n v="337.17599999999999"/>
    <n v="2"/>
    <n v="0.4"/>
    <n v="-118.01160000000002"/>
  </r>
  <r>
    <x v="7880"/>
    <s v="CA-2017-118017"/>
    <d v="2017-12-03T00:00:00"/>
    <n v="2017"/>
    <s v="Desember"/>
    <n v="3"/>
    <x v="0"/>
    <x v="48"/>
    <x v="48"/>
    <x v="0"/>
    <s v="United States"/>
    <s v="Thornton"/>
    <s v="Colorado"/>
    <n v="80229"/>
    <x v="1"/>
    <x v="449"/>
    <x v="1"/>
    <x v="6"/>
    <x v="449"/>
    <n v="13.343999999999998"/>
    <n v="6"/>
    <n v="0.2"/>
    <n v="1.0007999999999999"/>
  </r>
  <r>
    <x v="7881"/>
    <s v="CA-2017-118017"/>
    <d v="2017-12-03T00:00:00"/>
    <n v="2017"/>
    <s v="Desember"/>
    <n v="3"/>
    <x v="0"/>
    <x v="48"/>
    <x v="48"/>
    <x v="0"/>
    <s v="United States"/>
    <s v="Thornton"/>
    <s v="Colorado"/>
    <n v="80229"/>
    <x v="1"/>
    <x v="1097"/>
    <x v="2"/>
    <x v="11"/>
    <x v="1087"/>
    <n v="76.75200000000001"/>
    <n v="6"/>
    <n v="0.2"/>
    <n v="10.553399999999993"/>
  </r>
  <r>
    <x v="7882"/>
    <s v="CA-2017-118017"/>
    <d v="2017-12-03T00:00:00"/>
    <n v="2017"/>
    <s v="Desember"/>
    <n v="3"/>
    <x v="0"/>
    <x v="48"/>
    <x v="48"/>
    <x v="0"/>
    <s v="United States"/>
    <s v="Thornton"/>
    <s v="Colorado"/>
    <n v="80229"/>
    <x v="1"/>
    <x v="1097"/>
    <x v="2"/>
    <x v="11"/>
    <x v="1087"/>
    <n v="102.33600000000001"/>
    <n v="8"/>
    <n v="0.2"/>
    <n v="14.07119999999999"/>
  </r>
  <r>
    <x v="7883"/>
    <s v="CA-2017-118017"/>
    <d v="2017-12-03T00:00:00"/>
    <n v="2017"/>
    <s v="Desember"/>
    <n v="3"/>
    <x v="0"/>
    <x v="48"/>
    <x v="48"/>
    <x v="0"/>
    <s v="United States"/>
    <s v="Thornton"/>
    <s v="Colorado"/>
    <n v="80229"/>
    <x v="1"/>
    <x v="1408"/>
    <x v="1"/>
    <x v="10"/>
    <x v="1395"/>
    <n v="10.32"/>
    <n v="2"/>
    <n v="0.2"/>
    <n v="3.7409999999999997"/>
  </r>
  <r>
    <x v="7884"/>
    <s v="CA-2017-118017"/>
    <d v="2017-12-03T00:00:00"/>
    <n v="2017"/>
    <s v="Desember"/>
    <n v="3"/>
    <x v="0"/>
    <x v="48"/>
    <x v="48"/>
    <x v="0"/>
    <s v="United States"/>
    <s v="Thornton"/>
    <s v="Colorado"/>
    <n v="80229"/>
    <x v="1"/>
    <x v="1566"/>
    <x v="1"/>
    <x v="14"/>
    <x v="1557"/>
    <n v="47.32"/>
    <n v="7"/>
    <n v="0.2"/>
    <n v="5.9149999999999938"/>
  </r>
  <r>
    <x v="7885"/>
    <s v="CA-2017-118017"/>
    <d v="2017-12-03T00:00:00"/>
    <n v="2017"/>
    <s v="Desember"/>
    <n v="3"/>
    <x v="0"/>
    <x v="48"/>
    <x v="48"/>
    <x v="0"/>
    <s v="United States"/>
    <s v="Thornton"/>
    <s v="Colorado"/>
    <n v="80229"/>
    <x v="1"/>
    <x v="221"/>
    <x v="0"/>
    <x v="5"/>
    <x v="222"/>
    <n v="23.376000000000001"/>
    <n v="3"/>
    <n v="0.2"/>
    <n v="7.0128000000000013"/>
  </r>
  <r>
    <x v="7886"/>
    <s v="CA-2017-118017"/>
    <d v="2017-12-03T00:00:00"/>
    <n v="2017"/>
    <s v="Desember"/>
    <n v="3"/>
    <x v="0"/>
    <x v="48"/>
    <x v="48"/>
    <x v="0"/>
    <s v="United States"/>
    <s v="Thornton"/>
    <s v="Colorado"/>
    <n v="80229"/>
    <x v="1"/>
    <x v="1006"/>
    <x v="0"/>
    <x v="5"/>
    <x v="998"/>
    <n v="16.72"/>
    <n v="5"/>
    <n v="0.2"/>
    <n v="3.3439999999999994"/>
  </r>
  <r>
    <x v="7887"/>
    <s v="CA-2017-118017"/>
    <d v="2017-12-03T00:00:00"/>
    <n v="2017"/>
    <s v="Desember"/>
    <n v="3"/>
    <x v="0"/>
    <x v="48"/>
    <x v="48"/>
    <x v="0"/>
    <s v="United States"/>
    <s v="Thornton"/>
    <s v="Colorado"/>
    <n v="80229"/>
    <x v="1"/>
    <x v="1653"/>
    <x v="0"/>
    <x v="5"/>
    <x v="1642"/>
    <n v="16.192"/>
    <n v="1"/>
    <n v="0.2"/>
    <n v="4.6552000000000007"/>
  </r>
  <r>
    <x v="7888"/>
    <s v="CA-2016-113117"/>
    <d v="2016-08-16T00:00:00"/>
    <n v="2016"/>
    <s v="Agustus"/>
    <n v="16"/>
    <x v="1"/>
    <x v="187"/>
    <x v="187"/>
    <x v="0"/>
    <s v="United States"/>
    <s v="Davis"/>
    <s v="California"/>
    <n v="95616"/>
    <x v="1"/>
    <x v="712"/>
    <x v="1"/>
    <x v="10"/>
    <x v="711"/>
    <n v="32.400000000000006"/>
    <n v="5"/>
    <n v="0"/>
    <n v="15.552000000000001"/>
  </r>
  <r>
    <x v="7889"/>
    <s v="CA-2016-148684"/>
    <d v="2016-12-25T00:00:00"/>
    <n v="2016"/>
    <s v="Desember"/>
    <n v="25"/>
    <x v="1"/>
    <x v="772"/>
    <x v="772"/>
    <x v="0"/>
    <s v="United States"/>
    <s v="Fayetteville"/>
    <s v="Arkansas"/>
    <n v="72701"/>
    <x v="0"/>
    <x v="453"/>
    <x v="1"/>
    <x v="6"/>
    <x v="454"/>
    <n v="19.89"/>
    <n v="9"/>
    <n v="0"/>
    <n v="5.3703000000000003"/>
  </r>
  <r>
    <x v="7890"/>
    <s v="CA-2016-148684"/>
    <d v="2016-12-25T00:00:00"/>
    <n v="2016"/>
    <s v="Desember"/>
    <n v="25"/>
    <x v="1"/>
    <x v="772"/>
    <x v="772"/>
    <x v="0"/>
    <s v="United States"/>
    <s v="Fayetteville"/>
    <s v="Arkansas"/>
    <n v="72701"/>
    <x v="0"/>
    <x v="651"/>
    <x v="2"/>
    <x v="11"/>
    <x v="651"/>
    <n v="399.98"/>
    <n v="2"/>
    <n v="0"/>
    <n v="171.99140000000003"/>
  </r>
  <r>
    <x v="7891"/>
    <s v="CA-2016-148684"/>
    <d v="2016-12-25T00:00:00"/>
    <n v="2016"/>
    <s v="Desember"/>
    <n v="25"/>
    <x v="1"/>
    <x v="772"/>
    <x v="772"/>
    <x v="0"/>
    <s v="United States"/>
    <s v="Fayetteville"/>
    <s v="Arkansas"/>
    <n v="72701"/>
    <x v="0"/>
    <x v="568"/>
    <x v="0"/>
    <x v="5"/>
    <x v="568"/>
    <n v="343.84999999999997"/>
    <n v="5"/>
    <n v="0"/>
    <n v="137.54000000000002"/>
  </r>
  <r>
    <x v="7892"/>
    <s v="CA-2016-148684"/>
    <d v="2016-12-25T00:00:00"/>
    <n v="2016"/>
    <s v="Desember"/>
    <n v="25"/>
    <x v="1"/>
    <x v="772"/>
    <x v="772"/>
    <x v="0"/>
    <s v="United States"/>
    <s v="Fayetteville"/>
    <s v="Arkansas"/>
    <n v="72701"/>
    <x v="0"/>
    <x v="1733"/>
    <x v="1"/>
    <x v="10"/>
    <x v="1721"/>
    <n v="106.32"/>
    <n v="3"/>
    <n v="0"/>
    <n v="49.970399999999991"/>
  </r>
  <r>
    <x v="7893"/>
    <s v="CA-2017-125367"/>
    <d v="2017-07-23T00:00:00"/>
    <n v="2017"/>
    <s v="Juli"/>
    <n v="23"/>
    <x v="1"/>
    <x v="134"/>
    <x v="134"/>
    <x v="2"/>
    <s v="United States"/>
    <s v="New York City"/>
    <s v="New York"/>
    <n v="10011"/>
    <x v="3"/>
    <x v="326"/>
    <x v="1"/>
    <x v="8"/>
    <x v="326"/>
    <n v="13.919999999999998"/>
    <n v="3"/>
    <n v="0.2"/>
    <n v="4.3500000000000005"/>
  </r>
  <r>
    <x v="7894"/>
    <s v="CA-2017-124744"/>
    <d v="2017-06-21T00:00:00"/>
    <n v="2017"/>
    <s v="Juni"/>
    <n v="21"/>
    <x v="1"/>
    <x v="258"/>
    <x v="258"/>
    <x v="2"/>
    <s v="United States"/>
    <s v="Wheeling"/>
    <s v="West Virginia"/>
    <n v="26003"/>
    <x v="3"/>
    <x v="91"/>
    <x v="1"/>
    <x v="8"/>
    <x v="91"/>
    <n v="82.4"/>
    <n v="5"/>
    <n v="0"/>
    <n v="40.376000000000005"/>
  </r>
  <r>
    <x v="7895"/>
    <s v="CA-2017-124744"/>
    <d v="2017-06-21T00:00:00"/>
    <n v="2017"/>
    <s v="Juni"/>
    <n v="21"/>
    <x v="1"/>
    <x v="258"/>
    <x v="258"/>
    <x v="2"/>
    <s v="United States"/>
    <s v="Wheeling"/>
    <s v="West Virginia"/>
    <n v="26003"/>
    <x v="3"/>
    <x v="744"/>
    <x v="1"/>
    <x v="8"/>
    <x v="742"/>
    <n v="6.24"/>
    <n v="2"/>
    <n v="0"/>
    <n v="3.0575999999999999"/>
  </r>
  <r>
    <x v="7896"/>
    <s v="CA-2017-124744"/>
    <d v="2017-06-21T00:00:00"/>
    <n v="2017"/>
    <s v="Juni"/>
    <n v="21"/>
    <x v="1"/>
    <x v="258"/>
    <x v="258"/>
    <x v="2"/>
    <s v="United States"/>
    <s v="Wheeling"/>
    <s v="West Virginia"/>
    <n v="26003"/>
    <x v="3"/>
    <x v="314"/>
    <x v="1"/>
    <x v="10"/>
    <x v="366"/>
    <n v="447.84"/>
    <n v="8"/>
    <n v="0"/>
    <n v="219.44159999999999"/>
  </r>
  <r>
    <x v="7897"/>
    <s v="CA-2017-128363"/>
    <d v="2017-08-13T00:00:00"/>
    <n v="2017"/>
    <s v="Agustus"/>
    <n v="13"/>
    <x v="1"/>
    <x v="419"/>
    <x v="419"/>
    <x v="0"/>
    <s v="United States"/>
    <s v="Memphis"/>
    <s v="Tennessee"/>
    <n v="38109"/>
    <x v="0"/>
    <x v="535"/>
    <x v="1"/>
    <x v="9"/>
    <x v="535"/>
    <n v="272.048"/>
    <n v="7"/>
    <n v="0.2"/>
    <n v="30.605399999999946"/>
  </r>
  <r>
    <x v="7898"/>
    <s v="CA-2017-128363"/>
    <d v="2017-08-13T00:00:00"/>
    <n v="2017"/>
    <s v="Agustus"/>
    <n v="13"/>
    <x v="1"/>
    <x v="419"/>
    <x v="419"/>
    <x v="0"/>
    <s v="United States"/>
    <s v="Memphis"/>
    <s v="Tennessee"/>
    <n v="38109"/>
    <x v="0"/>
    <x v="1176"/>
    <x v="1"/>
    <x v="8"/>
    <x v="1162"/>
    <n v="1614.5820000000003"/>
    <n v="6"/>
    <n v="0.7"/>
    <n v="-1237.8461999999995"/>
  </r>
  <r>
    <x v="7899"/>
    <s v="CA-2017-128363"/>
    <d v="2017-08-13T00:00:00"/>
    <n v="2017"/>
    <s v="Agustus"/>
    <n v="13"/>
    <x v="1"/>
    <x v="419"/>
    <x v="419"/>
    <x v="0"/>
    <s v="United States"/>
    <s v="Memphis"/>
    <s v="Tennessee"/>
    <n v="38109"/>
    <x v="0"/>
    <x v="829"/>
    <x v="1"/>
    <x v="13"/>
    <x v="128"/>
    <n v="24.320000000000004"/>
    <n v="5"/>
    <n v="0.2"/>
    <n v="9.1199999999999974"/>
  </r>
  <r>
    <x v="7900"/>
    <s v="CA-2017-128363"/>
    <d v="2017-08-13T00:00:00"/>
    <n v="2017"/>
    <s v="Agustus"/>
    <n v="13"/>
    <x v="1"/>
    <x v="419"/>
    <x v="419"/>
    <x v="0"/>
    <s v="United States"/>
    <s v="Memphis"/>
    <s v="Tennessee"/>
    <n v="38109"/>
    <x v="0"/>
    <x v="1425"/>
    <x v="2"/>
    <x v="11"/>
    <x v="1413"/>
    <n v="1.5840000000000001"/>
    <n v="2"/>
    <n v="0.2"/>
    <n v="0.47520000000000018"/>
  </r>
  <r>
    <x v="7901"/>
    <s v="CA-2017-128363"/>
    <d v="2017-08-13T00:00:00"/>
    <n v="2017"/>
    <s v="Agustus"/>
    <n v="13"/>
    <x v="1"/>
    <x v="419"/>
    <x v="419"/>
    <x v="0"/>
    <s v="United States"/>
    <s v="Memphis"/>
    <s v="Tennessee"/>
    <n v="38109"/>
    <x v="0"/>
    <x v="892"/>
    <x v="0"/>
    <x v="5"/>
    <x v="885"/>
    <n v="31.983999999999998"/>
    <n v="1"/>
    <n v="0.2"/>
    <n v="0"/>
  </r>
  <r>
    <x v="7902"/>
    <s v="CA-2017-128363"/>
    <d v="2017-08-13T00:00:00"/>
    <n v="2017"/>
    <s v="Agustus"/>
    <n v="13"/>
    <x v="1"/>
    <x v="419"/>
    <x v="419"/>
    <x v="0"/>
    <s v="United States"/>
    <s v="Memphis"/>
    <s v="Tennessee"/>
    <n v="38109"/>
    <x v="0"/>
    <x v="436"/>
    <x v="1"/>
    <x v="12"/>
    <x v="436"/>
    <n v="14.76"/>
    <n v="5"/>
    <n v="0.2"/>
    <n v="4.7969999999999988"/>
  </r>
  <r>
    <x v="7903"/>
    <s v="CA-2017-128363"/>
    <d v="2017-08-13T00:00:00"/>
    <n v="2017"/>
    <s v="Agustus"/>
    <n v="13"/>
    <x v="1"/>
    <x v="419"/>
    <x v="419"/>
    <x v="0"/>
    <s v="United States"/>
    <s v="Memphis"/>
    <s v="Tennessee"/>
    <n v="38109"/>
    <x v="0"/>
    <x v="1802"/>
    <x v="0"/>
    <x v="1"/>
    <x v="1792"/>
    <n v="423.64799999999997"/>
    <n v="2"/>
    <n v="0.2"/>
    <n v="47.660399999999967"/>
  </r>
  <r>
    <x v="7904"/>
    <s v="CA-2015-126669"/>
    <d v="2015-11-07T00:00:00"/>
    <n v="2015"/>
    <s v="November"/>
    <n v="7"/>
    <x v="1"/>
    <x v="770"/>
    <x v="770"/>
    <x v="0"/>
    <s v="United States"/>
    <s v="Houston"/>
    <s v="Texas"/>
    <n v="77036"/>
    <x v="2"/>
    <x v="1052"/>
    <x v="1"/>
    <x v="10"/>
    <x v="1041"/>
    <n v="76.64"/>
    <n v="2"/>
    <n v="0.2"/>
    <n v="26.823999999999995"/>
  </r>
  <r>
    <x v="7905"/>
    <s v="US-2015-118766"/>
    <d v="2015-10-15T00:00:00"/>
    <n v="2015"/>
    <s v="Oktober"/>
    <n v="15"/>
    <x v="1"/>
    <x v="60"/>
    <x v="60"/>
    <x v="2"/>
    <s v="United States"/>
    <s v="Dallas"/>
    <s v="Texas"/>
    <n v="75217"/>
    <x v="2"/>
    <x v="407"/>
    <x v="1"/>
    <x v="12"/>
    <x v="153"/>
    <n v="4.4640000000000004"/>
    <n v="1"/>
    <n v="0.2"/>
    <n v="1.6739999999999999"/>
  </r>
  <r>
    <x v="7906"/>
    <s v="US-2015-118766"/>
    <d v="2015-10-15T00:00:00"/>
    <n v="2015"/>
    <s v="Oktober"/>
    <n v="15"/>
    <x v="1"/>
    <x v="60"/>
    <x v="60"/>
    <x v="2"/>
    <s v="United States"/>
    <s v="Dallas"/>
    <s v="Texas"/>
    <n v="75217"/>
    <x v="2"/>
    <x v="922"/>
    <x v="1"/>
    <x v="8"/>
    <x v="914"/>
    <n v="3.9599999999999991"/>
    <n v="10"/>
    <n v="0.8"/>
    <n v="-6.93"/>
  </r>
  <r>
    <x v="7907"/>
    <s v="CA-2016-112585"/>
    <d v="2016-07-30T00:00:00"/>
    <n v="2016"/>
    <s v="Juli"/>
    <n v="30"/>
    <x v="2"/>
    <x v="338"/>
    <x v="338"/>
    <x v="1"/>
    <s v="United States"/>
    <s v="San Francisco"/>
    <s v="California"/>
    <n v="94122"/>
    <x v="1"/>
    <x v="847"/>
    <x v="1"/>
    <x v="9"/>
    <x v="841"/>
    <n v="715.64"/>
    <n v="2"/>
    <n v="0"/>
    <n v="178.90999999999997"/>
  </r>
  <r>
    <x v="7908"/>
    <s v="CA-2016-149762"/>
    <d v="2016-12-03T00:00:00"/>
    <n v="2016"/>
    <s v="Desember"/>
    <n v="3"/>
    <x v="1"/>
    <x v="742"/>
    <x v="742"/>
    <x v="0"/>
    <s v="United States"/>
    <s v="Morgan Hill"/>
    <s v="California"/>
    <n v="95037"/>
    <x v="1"/>
    <x v="823"/>
    <x v="0"/>
    <x v="3"/>
    <x v="819"/>
    <n v="268.70400000000001"/>
    <n v="3"/>
    <n v="0.2"/>
    <n v="6.717599999999976"/>
  </r>
  <r>
    <x v="7909"/>
    <s v="CA-2016-149762"/>
    <d v="2016-12-03T00:00:00"/>
    <n v="2016"/>
    <s v="Desember"/>
    <n v="3"/>
    <x v="1"/>
    <x v="742"/>
    <x v="742"/>
    <x v="0"/>
    <s v="United States"/>
    <s v="Morgan Hill"/>
    <s v="California"/>
    <n v="95037"/>
    <x v="1"/>
    <x v="448"/>
    <x v="1"/>
    <x v="6"/>
    <x v="448"/>
    <n v="21.92"/>
    <n v="8"/>
    <n v="0"/>
    <n v="5.9184000000000019"/>
  </r>
  <r>
    <x v="7910"/>
    <s v="CA-2016-149762"/>
    <d v="2016-12-03T00:00:00"/>
    <n v="2016"/>
    <s v="Desember"/>
    <n v="3"/>
    <x v="1"/>
    <x v="742"/>
    <x v="742"/>
    <x v="0"/>
    <s v="United States"/>
    <s v="Morgan Hill"/>
    <s v="California"/>
    <n v="95037"/>
    <x v="1"/>
    <x v="720"/>
    <x v="1"/>
    <x v="4"/>
    <x v="719"/>
    <n v="48.72"/>
    <n v="3"/>
    <n v="0"/>
    <n v="7.3079999999999998"/>
  </r>
  <r>
    <x v="7911"/>
    <s v="CA-2016-149762"/>
    <d v="2016-12-03T00:00:00"/>
    <n v="2016"/>
    <s v="Desember"/>
    <n v="3"/>
    <x v="1"/>
    <x v="742"/>
    <x v="742"/>
    <x v="0"/>
    <s v="United States"/>
    <s v="Morgan Hill"/>
    <s v="California"/>
    <n v="95037"/>
    <x v="1"/>
    <x v="430"/>
    <x v="0"/>
    <x v="0"/>
    <x v="430"/>
    <n v="205.666"/>
    <n v="2"/>
    <n v="0.15"/>
    <n v="-12.097999999999999"/>
  </r>
  <r>
    <x v="7912"/>
    <s v="CA-2016-167605"/>
    <d v="2016-04-28T00:00:00"/>
    <n v="2016"/>
    <s v="April"/>
    <n v="28"/>
    <x v="0"/>
    <x v="262"/>
    <x v="262"/>
    <x v="0"/>
    <s v="United States"/>
    <s v="Saint Charles"/>
    <s v="Illinois"/>
    <n v="60174"/>
    <x v="2"/>
    <x v="767"/>
    <x v="0"/>
    <x v="5"/>
    <x v="766"/>
    <n v="30.344000000000001"/>
    <n v="2"/>
    <n v="0.6"/>
    <n v="-31.861200000000004"/>
  </r>
  <r>
    <x v="7913"/>
    <s v="US-2017-105697"/>
    <d v="2017-08-25T00:00:00"/>
    <n v="2017"/>
    <s v="Agustus"/>
    <n v="25"/>
    <x v="2"/>
    <x v="555"/>
    <x v="555"/>
    <x v="0"/>
    <s v="United States"/>
    <s v="Cleveland"/>
    <s v="Ohio"/>
    <n v="44105"/>
    <x v="3"/>
    <x v="1229"/>
    <x v="1"/>
    <x v="4"/>
    <x v="1212"/>
    <n v="25.695999999999998"/>
    <n v="2"/>
    <n v="0.2"/>
    <n v="1.9271999999999991"/>
  </r>
  <r>
    <x v="7914"/>
    <s v="CA-2017-165323"/>
    <d v="2017-06-17T00:00:00"/>
    <n v="2017"/>
    <s v="Juni"/>
    <n v="17"/>
    <x v="1"/>
    <x v="256"/>
    <x v="256"/>
    <x v="2"/>
    <s v="United States"/>
    <s v="New York City"/>
    <s v="New York"/>
    <n v="10024"/>
    <x v="3"/>
    <x v="1829"/>
    <x v="2"/>
    <x v="15"/>
    <x v="1817"/>
    <n v="3404.5"/>
    <n v="5"/>
    <n v="0"/>
    <n v="1668.2049999999999"/>
  </r>
  <r>
    <x v="7915"/>
    <s v="CA-2017-165323"/>
    <d v="2017-06-17T00:00:00"/>
    <n v="2017"/>
    <s v="Juni"/>
    <n v="17"/>
    <x v="1"/>
    <x v="256"/>
    <x v="256"/>
    <x v="2"/>
    <s v="United States"/>
    <s v="New York City"/>
    <s v="New York"/>
    <n v="10024"/>
    <x v="3"/>
    <x v="1735"/>
    <x v="2"/>
    <x v="11"/>
    <x v="1724"/>
    <n v="101.34"/>
    <n v="3"/>
    <n v="0"/>
    <n v="8.1071999999999917"/>
  </r>
  <r>
    <x v="7916"/>
    <s v="CA-2015-110891"/>
    <d v="2015-11-20T00:00:00"/>
    <n v="2015"/>
    <s v="November"/>
    <n v="20"/>
    <x v="1"/>
    <x v="285"/>
    <x v="285"/>
    <x v="2"/>
    <s v="United States"/>
    <s v="Philadelphia"/>
    <s v="Pennsylvania"/>
    <n v="19140"/>
    <x v="3"/>
    <x v="812"/>
    <x v="0"/>
    <x v="1"/>
    <x v="809"/>
    <n v="344.37199999999996"/>
    <n v="4"/>
    <n v="0.3"/>
    <n v="-93.472400000000022"/>
  </r>
  <r>
    <x v="7917"/>
    <s v="CA-2017-100783"/>
    <d v="2017-09-04T00:00:00"/>
    <n v="2017"/>
    <s v="September"/>
    <n v="4"/>
    <x v="0"/>
    <x v="451"/>
    <x v="451"/>
    <x v="2"/>
    <s v="United States"/>
    <s v="Garland"/>
    <s v="Texas"/>
    <n v="75043"/>
    <x v="2"/>
    <x v="108"/>
    <x v="1"/>
    <x v="6"/>
    <x v="108"/>
    <n v="30.384"/>
    <n v="1"/>
    <n v="0.2"/>
    <n v="3.7979999999999947"/>
  </r>
  <r>
    <x v="7918"/>
    <s v="CA-2015-152513"/>
    <d v="2015-07-04T00:00:00"/>
    <n v="2015"/>
    <s v="Juli"/>
    <n v="4"/>
    <x v="0"/>
    <x v="655"/>
    <x v="655"/>
    <x v="2"/>
    <s v="United States"/>
    <s v="San Diego"/>
    <s v="California"/>
    <n v="92024"/>
    <x v="1"/>
    <x v="276"/>
    <x v="1"/>
    <x v="8"/>
    <x v="276"/>
    <n v="22.847999999999999"/>
    <n v="2"/>
    <n v="0.2"/>
    <n v="7.4255999999999993"/>
  </r>
  <r>
    <x v="7919"/>
    <s v="CA-2017-139822"/>
    <d v="2017-09-15T00:00:00"/>
    <n v="2017"/>
    <s v="September"/>
    <n v="15"/>
    <x v="1"/>
    <x v="656"/>
    <x v="656"/>
    <x v="2"/>
    <s v="United States"/>
    <s v="Waterbury"/>
    <s v="Connecticut"/>
    <n v="6708"/>
    <x v="3"/>
    <x v="1220"/>
    <x v="1"/>
    <x v="4"/>
    <x v="1204"/>
    <n v="38.619999999999997"/>
    <n v="2"/>
    <n v="0"/>
    <n v="10.813600000000001"/>
  </r>
  <r>
    <x v="7920"/>
    <s v="CA-2017-139822"/>
    <d v="2017-09-15T00:00:00"/>
    <n v="2017"/>
    <s v="September"/>
    <n v="15"/>
    <x v="1"/>
    <x v="656"/>
    <x v="656"/>
    <x v="2"/>
    <s v="United States"/>
    <s v="Waterbury"/>
    <s v="Connecticut"/>
    <n v="6708"/>
    <x v="3"/>
    <x v="1600"/>
    <x v="2"/>
    <x v="11"/>
    <x v="1592"/>
    <n v="59.98"/>
    <n v="2"/>
    <n v="0"/>
    <n v="10.796399999999998"/>
  </r>
  <r>
    <x v="7921"/>
    <s v="CA-2017-107713"/>
    <d v="2017-03-13T00:00:00"/>
    <n v="2017"/>
    <s v="Maret"/>
    <n v="13"/>
    <x v="1"/>
    <x v="677"/>
    <x v="677"/>
    <x v="0"/>
    <s v="United States"/>
    <s v="Columbia"/>
    <s v="Maryland"/>
    <n v="21044"/>
    <x v="3"/>
    <x v="920"/>
    <x v="1"/>
    <x v="8"/>
    <x v="912"/>
    <n v="174.3"/>
    <n v="3"/>
    <n v="0"/>
    <n v="81.920999999999992"/>
  </r>
  <r>
    <x v="7922"/>
    <s v="CA-2017-134096"/>
    <d v="2017-09-24T00:00:00"/>
    <n v="2017"/>
    <s v="September"/>
    <n v="24"/>
    <x v="1"/>
    <x v="452"/>
    <x v="452"/>
    <x v="2"/>
    <s v="United States"/>
    <s v="Hollywood"/>
    <s v="Florida"/>
    <n v="33021"/>
    <x v="0"/>
    <x v="1485"/>
    <x v="2"/>
    <x v="7"/>
    <x v="1472"/>
    <n v="383.96000000000004"/>
    <n v="5"/>
    <n v="0.2"/>
    <n v="38.396000000000015"/>
  </r>
  <r>
    <x v="7923"/>
    <s v="CA-2017-134096"/>
    <d v="2017-09-24T00:00:00"/>
    <n v="2017"/>
    <s v="September"/>
    <n v="24"/>
    <x v="1"/>
    <x v="452"/>
    <x v="452"/>
    <x v="2"/>
    <s v="United States"/>
    <s v="Hollywood"/>
    <s v="Florida"/>
    <n v="33021"/>
    <x v="0"/>
    <x v="153"/>
    <x v="1"/>
    <x v="8"/>
    <x v="154"/>
    <n v="15.570000000000004"/>
    <n v="3"/>
    <n v="0.7"/>
    <n v="-11.417999999999999"/>
  </r>
  <r>
    <x v="7924"/>
    <s v="CA-2016-125843"/>
    <d v="2016-08-13T00:00:00"/>
    <n v="2016"/>
    <s v="Agustus"/>
    <n v="13"/>
    <x v="2"/>
    <x v="167"/>
    <x v="167"/>
    <x v="0"/>
    <s v="United States"/>
    <s v="Springfield"/>
    <s v="Virginia"/>
    <n v="22153"/>
    <x v="0"/>
    <x v="78"/>
    <x v="1"/>
    <x v="8"/>
    <x v="78"/>
    <n v="22.32"/>
    <n v="4"/>
    <n v="0"/>
    <n v="10.7136"/>
  </r>
  <r>
    <x v="7925"/>
    <s v="CA-2016-125843"/>
    <d v="2016-08-13T00:00:00"/>
    <n v="2016"/>
    <s v="Agustus"/>
    <n v="13"/>
    <x v="2"/>
    <x v="167"/>
    <x v="167"/>
    <x v="0"/>
    <s v="United States"/>
    <s v="Springfield"/>
    <s v="Virginia"/>
    <n v="22153"/>
    <x v="0"/>
    <x v="429"/>
    <x v="1"/>
    <x v="2"/>
    <x v="429"/>
    <n v="103.60000000000001"/>
    <n v="7"/>
    <n v="0"/>
    <n v="51.800000000000004"/>
  </r>
  <r>
    <x v="7926"/>
    <s v="CA-2017-120404"/>
    <d v="2017-11-20T00:00:00"/>
    <n v="2017"/>
    <s v="November"/>
    <n v="20"/>
    <x v="0"/>
    <x v="542"/>
    <x v="542"/>
    <x v="1"/>
    <s v="United States"/>
    <s v="New York City"/>
    <s v="New York"/>
    <n v="10035"/>
    <x v="3"/>
    <x v="1430"/>
    <x v="2"/>
    <x v="11"/>
    <x v="1418"/>
    <n v="2.9699999999999998"/>
    <n v="3"/>
    <n v="0"/>
    <n v="1.3365"/>
  </r>
  <r>
    <x v="7927"/>
    <s v="CA-2017-120404"/>
    <d v="2017-11-20T00:00:00"/>
    <n v="2017"/>
    <s v="November"/>
    <n v="20"/>
    <x v="0"/>
    <x v="542"/>
    <x v="542"/>
    <x v="1"/>
    <s v="United States"/>
    <s v="New York City"/>
    <s v="New York"/>
    <n v="10035"/>
    <x v="3"/>
    <x v="432"/>
    <x v="2"/>
    <x v="7"/>
    <x v="432"/>
    <n v="569.99"/>
    <n v="1"/>
    <n v="0"/>
    <n v="170.99699999999996"/>
  </r>
  <r>
    <x v="7928"/>
    <s v="CA-2017-120404"/>
    <d v="2017-11-20T00:00:00"/>
    <n v="2017"/>
    <s v="November"/>
    <n v="20"/>
    <x v="0"/>
    <x v="542"/>
    <x v="542"/>
    <x v="1"/>
    <s v="United States"/>
    <s v="New York City"/>
    <s v="New York"/>
    <n v="10035"/>
    <x v="3"/>
    <x v="1793"/>
    <x v="0"/>
    <x v="5"/>
    <x v="1783"/>
    <n v="50.97"/>
    <n v="3"/>
    <n v="0"/>
    <n v="9.1745999999999981"/>
  </r>
  <r>
    <x v="7929"/>
    <s v="CA-2017-167549"/>
    <d v="2017-07-25T00:00:00"/>
    <n v="2017"/>
    <s v="Juli"/>
    <n v="25"/>
    <x v="2"/>
    <x v="773"/>
    <x v="773"/>
    <x v="2"/>
    <s v="United States"/>
    <s v="Dallas"/>
    <s v="Texas"/>
    <n v="75217"/>
    <x v="2"/>
    <x v="1169"/>
    <x v="0"/>
    <x v="3"/>
    <x v="1156"/>
    <n v="298.11599999999999"/>
    <n v="6"/>
    <n v="0.3"/>
    <n v="-4.2588000000000363"/>
  </r>
  <r>
    <x v="7930"/>
    <s v="CA-2016-120082"/>
    <d v="2016-03-25T00:00:00"/>
    <n v="2016"/>
    <s v="Maret"/>
    <n v="25"/>
    <x v="0"/>
    <x v="460"/>
    <x v="460"/>
    <x v="1"/>
    <s v="United States"/>
    <s v="New York City"/>
    <s v="New York"/>
    <n v="10024"/>
    <x v="3"/>
    <x v="1041"/>
    <x v="1"/>
    <x v="6"/>
    <x v="1030"/>
    <n v="59.519999999999996"/>
    <n v="3"/>
    <n v="0"/>
    <n v="17.855999999999995"/>
  </r>
  <r>
    <x v="7931"/>
    <s v="US-2016-168095"/>
    <d v="2016-07-15T00:00:00"/>
    <n v="2016"/>
    <s v="Juli"/>
    <n v="15"/>
    <x v="1"/>
    <x v="466"/>
    <x v="466"/>
    <x v="1"/>
    <s v="United States"/>
    <s v="Portland"/>
    <s v="Oregon"/>
    <n v="97206"/>
    <x v="1"/>
    <x v="370"/>
    <x v="0"/>
    <x v="1"/>
    <x v="371"/>
    <n v="230.28000000000003"/>
    <n v="3"/>
    <n v="0.2"/>
    <n v="23.027999999999992"/>
  </r>
  <r>
    <x v="7932"/>
    <s v="US-2016-168095"/>
    <d v="2016-07-15T00:00:00"/>
    <n v="2016"/>
    <s v="Juli"/>
    <n v="15"/>
    <x v="1"/>
    <x v="466"/>
    <x v="466"/>
    <x v="1"/>
    <s v="United States"/>
    <s v="Portland"/>
    <s v="Oregon"/>
    <n v="97206"/>
    <x v="1"/>
    <x v="954"/>
    <x v="1"/>
    <x v="10"/>
    <x v="947"/>
    <n v="105.52"/>
    <n v="5"/>
    <n v="0.2"/>
    <n v="34.293999999999997"/>
  </r>
  <r>
    <x v="7933"/>
    <s v="CA-2017-166093"/>
    <d v="2017-08-17T00:00:00"/>
    <n v="2017"/>
    <s v="Agustus"/>
    <n v="17"/>
    <x v="1"/>
    <x v="459"/>
    <x v="459"/>
    <x v="1"/>
    <s v="United States"/>
    <s v="Brentwood"/>
    <s v="California"/>
    <n v="94513"/>
    <x v="1"/>
    <x v="1040"/>
    <x v="1"/>
    <x v="12"/>
    <x v="153"/>
    <n v="23.36"/>
    <n v="2"/>
    <n v="0"/>
    <n v="11.68"/>
  </r>
  <r>
    <x v="7934"/>
    <s v="CA-2017-166093"/>
    <d v="2017-08-17T00:00:00"/>
    <n v="2017"/>
    <s v="Agustus"/>
    <n v="17"/>
    <x v="1"/>
    <x v="459"/>
    <x v="459"/>
    <x v="1"/>
    <s v="United States"/>
    <s v="Brentwood"/>
    <s v="California"/>
    <n v="94513"/>
    <x v="1"/>
    <x v="993"/>
    <x v="2"/>
    <x v="7"/>
    <x v="985"/>
    <n v="71.975999999999999"/>
    <n v="3"/>
    <n v="0.2"/>
    <n v="8.9969999999999892"/>
  </r>
  <r>
    <x v="7935"/>
    <s v="CA-2017-166093"/>
    <d v="2017-08-17T00:00:00"/>
    <n v="2017"/>
    <s v="Agustus"/>
    <n v="17"/>
    <x v="1"/>
    <x v="459"/>
    <x v="459"/>
    <x v="1"/>
    <s v="United States"/>
    <s v="Brentwood"/>
    <s v="California"/>
    <n v="94513"/>
    <x v="1"/>
    <x v="1117"/>
    <x v="1"/>
    <x v="10"/>
    <x v="1105"/>
    <n v="8.56"/>
    <n v="2"/>
    <n v="0"/>
    <n v="3.8519999999999994"/>
  </r>
  <r>
    <x v="7936"/>
    <s v="CA-2017-166093"/>
    <d v="2017-08-17T00:00:00"/>
    <n v="2017"/>
    <s v="Agustus"/>
    <n v="17"/>
    <x v="1"/>
    <x v="459"/>
    <x v="459"/>
    <x v="1"/>
    <s v="United States"/>
    <s v="Brentwood"/>
    <s v="California"/>
    <n v="94513"/>
    <x v="1"/>
    <x v="1458"/>
    <x v="1"/>
    <x v="8"/>
    <x v="1444"/>
    <n v="13.919999999999998"/>
    <n v="3"/>
    <n v="0.2"/>
    <n v="4.8720000000000008"/>
  </r>
  <r>
    <x v="7937"/>
    <s v="CA-2017-166093"/>
    <d v="2017-08-17T00:00:00"/>
    <n v="2017"/>
    <s v="Agustus"/>
    <n v="17"/>
    <x v="1"/>
    <x v="459"/>
    <x v="459"/>
    <x v="1"/>
    <s v="United States"/>
    <s v="Brentwood"/>
    <s v="California"/>
    <n v="94513"/>
    <x v="1"/>
    <x v="137"/>
    <x v="1"/>
    <x v="9"/>
    <x v="138"/>
    <n v="2518.29"/>
    <n v="9"/>
    <n v="0"/>
    <n v="654.7553999999999"/>
  </r>
  <r>
    <x v="7938"/>
    <s v="CA-2017-166093"/>
    <d v="2017-08-17T00:00:00"/>
    <n v="2017"/>
    <s v="Agustus"/>
    <n v="17"/>
    <x v="1"/>
    <x v="459"/>
    <x v="459"/>
    <x v="1"/>
    <s v="United States"/>
    <s v="Brentwood"/>
    <s v="California"/>
    <n v="94513"/>
    <x v="1"/>
    <x v="734"/>
    <x v="1"/>
    <x v="4"/>
    <x v="733"/>
    <n v="540.56999999999994"/>
    <n v="3"/>
    <n v="0"/>
    <n v="140.54820000000001"/>
  </r>
  <r>
    <x v="7939"/>
    <s v="CA-2017-166093"/>
    <d v="2017-08-17T00:00:00"/>
    <n v="2017"/>
    <s v="Agustus"/>
    <n v="17"/>
    <x v="1"/>
    <x v="459"/>
    <x v="459"/>
    <x v="1"/>
    <s v="United States"/>
    <s v="Brentwood"/>
    <s v="California"/>
    <n v="94513"/>
    <x v="1"/>
    <x v="655"/>
    <x v="1"/>
    <x v="8"/>
    <x v="655"/>
    <n v="221.05600000000001"/>
    <n v="8"/>
    <n v="0.2"/>
    <n v="77.369599999999991"/>
  </r>
  <r>
    <x v="7940"/>
    <s v="CA-2016-146325"/>
    <d v="2016-12-14T00:00:00"/>
    <n v="2016"/>
    <s v="Desember"/>
    <n v="14"/>
    <x v="2"/>
    <x v="103"/>
    <x v="103"/>
    <x v="1"/>
    <s v="United States"/>
    <s v="San Diego"/>
    <s v="California"/>
    <n v="92037"/>
    <x v="1"/>
    <x v="64"/>
    <x v="0"/>
    <x v="1"/>
    <x v="124"/>
    <n v="81.424000000000007"/>
    <n v="2"/>
    <n v="0.2"/>
    <n v="-9.1601999999999961"/>
  </r>
  <r>
    <x v="7941"/>
    <s v="CA-2016-146325"/>
    <d v="2016-12-14T00:00:00"/>
    <n v="2016"/>
    <s v="Desember"/>
    <n v="14"/>
    <x v="2"/>
    <x v="103"/>
    <x v="103"/>
    <x v="1"/>
    <s v="United States"/>
    <s v="San Diego"/>
    <s v="California"/>
    <n v="92037"/>
    <x v="1"/>
    <x v="146"/>
    <x v="1"/>
    <x v="4"/>
    <x v="147"/>
    <n v="134.80000000000001"/>
    <n v="10"/>
    <n v="0"/>
    <n v="35.047999999999995"/>
  </r>
  <r>
    <x v="7942"/>
    <s v="CA-2017-134194"/>
    <d v="2017-12-25T00:00:00"/>
    <n v="2017"/>
    <s v="Desember"/>
    <n v="25"/>
    <x v="1"/>
    <x v="315"/>
    <x v="315"/>
    <x v="0"/>
    <s v="United States"/>
    <s v="Dallas"/>
    <s v="Texas"/>
    <n v="75081"/>
    <x v="2"/>
    <x v="715"/>
    <x v="1"/>
    <x v="8"/>
    <x v="714"/>
    <n v="39.581999999999987"/>
    <n v="9"/>
    <n v="0.8"/>
    <n v="-59.372999999999976"/>
  </r>
  <r>
    <x v="7943"/>
    <s v="CA-2017-134194"/>
    <d v="2017-12-25T00:00:00"/>
    <n v="2017"/>
    <s v="Desember"/>
    <n v="25"/>
    <x v="1"/>
    <x v="315"/>
    <x v="315"/>
    <x v="0"/>
    <s v="United States"/>
    <s v="Dallas"/>
    <s v="Texas"/>
    <n v="75081"/>
    <x v="2"/>
    <x v="1444"/>
    <x v="1"/>
    <x v="14"/>
    <x v="327"/>
    <n v="44.688000000000002"/>
    <n v="7"/>
    <n v="0.2"/>
    <n v="5.0273999999999965"/>
  </r>
  <r>
    <x v="7944"/>
    <s v="CA-2017-134194"/>
    <d v="2017-12-25T00:00:00"/>
    <n v="2017"/>
    <s v="Desember"/>
    <n v="25"/>
    <x v="1"/>
    <x v="315"/>
    <x v="315"/>
    <x v="0"/>
    <s v="United States"/>
    <s v="Dallas"/>
    <s v="Texas"/>
    <n v="75081"/>
    <x v="2"/>
    <x v="1500"/>
    <x v="1"/>
    <x v="6"/>
    <x v="1488"/>
    <n v="31.744"/>
    <n v="2"/>
    <n v="0.2"/>
    <n v="2.3808000000000007"/>
  </r>
  <r>
    <x v="7945"/>
    <s v="CA-2017-134194"/>
    <d v="2017-12-25T00:00:00"/>
    <n v="2017"/>
    <s v="Desember"/>
    <n v="25"/>
    <x v="1"/>
    <x v="315"/>
    <x v="315"/>
    <x v="0"/>
    <s v="United States"/>
    <s v="Dallas"/>
    <s v="Texas"/>
    <n v="75081"/>
    <x v="2"/>
    <x v="800"/>
    <x v="1"/>
    <x v="8"/>
    <x v="798"/>
    <n v="40.97999999999999"/>
    <n v="5"/>
    <n v="0.8"/>
    <n v="-65.567999999999998"/>
  </r>
  <r>
    <x v="7946"/>
    <s v="CA-2017-134194"/>
    <d v="2017-12-25T00:00:00"/>
    <n v="2017"/>
    <s v="Desember"/>
    <n v="25"/>
    <x v="1"/>
    <x v="315"/>
    <x v="315"/>
    <x v="0"/>
    <s v="United States"/>
    <s v="Dallas"/>
    <s v="Texas"/>
    <n v="75081"/>
    <x v="2"/>
    <x v="1085"/>
    <x v="1"/>
    <x v="8"/>
    <x v="1075"/>
    <n v="3.1679999999999993"/>
    <n v="3"/>
    <n v="0.8"/>
    <n v="-5.0687999999999995"/>
  </r>
  <r>
    <x v="7947"/>
    <s v="CA-2014-131009"/>
    <d v="2014-03-01T00:00:00"/>
    <n v="2014"/>
    <s v="Maret"/>
    <n v="1"/>
    <x v="1"/>
    <x v="618"/>
    <x v="618"/>
    <x v="0"/>
    <s v="United States"/>
    <s v="El Paso"/>
    <s v="Texas"/>
    <n v="79907"/>
    <x v="2"/>
    <x v="1217"/>
    <x v="1"/>
    <x v="13"/>
    <x v="1201"/>
    <n v="18.84"/>
    <n v="5"/>
    <n v="0.2"/>
    <n v="-3.5324999999999998"/>
  </r>
  <r>
    <x v="7948"/>
    <s v="CA-2014-131009"/>
    <d v="2014-03-01T00:00:00"/>
    <n v="2014"/>
    <s v="Maret"/>
    <n v="1"/>
    <x v="1"/>
    <x v="618"/>
    <x v="618"/>
    <x v="0"/>
    <s v="United States"/>
    <s v="El Paso"/>
    <s v="Texas"/>
    <n v="79907"/>
    <x v="2"/>
    <x v="866"/>
    <x v="0"/>
    <x v="1"/>
    <x v="860"/>
    <n v="362.24999999999994"/>
    <n v="6"/>
    <n v="0.3"/>
    <n v="0"/>
  </r>
  <r>
    <x v="7949"/>
    <s v="CA-2014-131009"/>
    <d v="2014-03-01T00:00:00"/>
    <n v="2014"/>
    <s v="Maret"/>
    <n v="1"/>
    <x v="1"/>
    <x v="618"/>
    <x v="618"/>
    <x v="0"/>
    <s v="United States"/>
    <s v="El Paso"/>
    <s v="Texas"/>
    <n v="79907"/>
    <x v="2"/>
    <x v="750"/>
    <x v="0"/>
    <x v="5"/>
    <x v="748"/>
    <n v="63.552000000000007"/>
    <n v="6"/>
    <n v="0.6"/>
    <n v="-34.953600000000002"/>
  </r>
  <r>
    <x v="7950"/>
    <s v="CA-2014-131009"/>
    <d v="2014-03-01T00:00:00"/>
    <n v="2014"/>
    <s v="Maret"/>
    <n v="1"/>
    <x v="1"/>
    <x v="618"/>
    <x v="618"/>
    <x v="0"/>
    <s v="United States"/>
    <s v="El Paso"/>
    <s v="Texas"/>
    <n v="79907"/>
    <x v="2"/>
    <x v="398"/>
    <x v="1"/>
    <x v="4"/>
    <x v="399"/>
    <n v="129.55199999999999"/>
    <n v="3"/>
    <n v="0.2"/>
    <n v="-22.671600000000005"/>
  </r>
  <r>
    <x v="7951"/>
    <s v="CA-2015-145814"/>
    <d v="2015-11-19T00:00:00"/>
    <n v="2015"/>
    <s v="November"/>
    <n v="19"/>
    <x v="1"/>
    <x v="44"/>
    <x v="44"/>
    <x v="0"/>
    <s v="United States"/>
    <s v="New York City"/>
    <s v="New York"/>
    <n v="10035"/>
    <x v="3"/>
    <x v="1390"/>
    <x v="1"/>
    <x v="8"/>
    <x v="1376"/>
    <n v="5.9840000000000009"/>
    <n v="2"/>
    <n v="0.2"/>
    <n v="2.2439999999999998"/>
  </r>
  <r>
    <x v="7952"/>
    <s v="CA-2015-145814"/>
    <d v="2015-11-19T00:00:00"/>
    <n v="2015"/>
    <s v="November"/>
    <n v="19"/>
    <x v="1"/>
    <x v="44"/>
    <x v="44"/>
    <x v="0"/>
    <s v="United States"/>
    <s v="New York City"/>
    <s v="New York"/>
    <n v="10035"/>
    <x v="3"/>
    <x v="883"/>
    <x v="2"/>
    <x v="7"/>
    <x v="1480"/>
    <n v="861.76"/>
    <n v="4"/>
    <n v="0"/>
    <n v="249.91039999999998"/>
  </r>
  <r>
    <x v="7953"/>
    <s v="CA-2014-138359"/>
    <d v="2014-04-01T00:00:00"/>
    <n v="2014"/>
    <s v="April"/>
    <n v="1"/>
    <x v="1"/>
    <x v="542"/>
    <x v="542"/>
    <x v="1"/>
    <s v="United States"/>
    <s v="Revere"/>
    <s v="Massachusetts"/>
    <n v="2151"/>
    <x v="3"/>
    <x v="1764"/>
    <x v="1"/>
    <x v="4"/>
    <x v="1753"/>
    <n v="66.959999999999994"/>
    <n v="4"/>
    <n v="0"/>
    <n v="2.6783999999999963"/>
  </r>
  <r>
    <x v="7954"/>
    <s v="CA-2014-138359"/>
    <d v="2014-04-01T00:00:00"/>
    <n v="2014"/>
    <s v="April"/>
    <n v="1"/>
    <x v="1"/>
    <x v="542"/>
    <x v="542"/>
    <x v="1"/>
    <s v="United States"/>
    <s v="Revere"/>
    <s v="Massachusetts"/>
    <n v="2151"/>
    <x v="3"/>
    <x v="744"/>
    <x v="1"/>
    <x v="8"/>
    <x v="742"/>
    <n v="6.24"/>
    <n v="2"/>
    <n v="0"/>
    <n v="3.0575999999999999"/>
  </r>
  <r>
    <x v="7955"/>
    <s v="CA-2017-131807"/>
    <d v="2017-10-05T00:00:00"/>
    <n v="2017"/>
    <s v="Oktober"/>
    <n v="5"/>
    <x v="1"/>
    <x v="55"/>
    <x v="55"/>
    <x v="1"/>
    <s v="United States"/>
    <s v="Chico"/>
    <s v="California"/>
    <n v="95928"/>
    <x v="1"/>
    <x v="1349"/>
    <x v="0"/>
    <x v="1"/>
    <x v="1335"/>
    <n v="435.16800000000006"/>
    <n v="4"/>
    <n v="0.2"/>
    <n v="-59.835600000000042"/>
  </r>
  <r>
    <x v="7956"/>
    <s v="CA-2017-131807"/>
    <d v="2017-10-05T00:00:00"/>
    <n v="2017"/>
    <s v="Oktober"/>
    <n v="5"/>
    <x v="1"/>
    <x v="55"/>
    <x v="55"/>
    <x v="1"/>
    <s v="United States"/>
    <s v="Chico"/>
    <s v="California"/>
    <n v="95928"/>
    <x v="1"/>
    <x v="127"/>
    <x v="1"/>
    <x v="13"/>
    <x v="128"/>
    <n v="14.9"/>
    <n v="5"/>
    <n v="0"/>
    <n v="6.8539999999999992"/>
  </r>
  <r>
    <x v="7957"/>
    <s v="CA-2017-131807"/>
    <d v="2017-10-05T00:00:00"/>
    <n v="2017"/>
    <s v="Oktober"/>
    <n v="5"/>
    <x v="1"/>
    <x v="55"/>
    <x v="55"/>
    <x v="1"/>
    <s v="United States"/>
    <s v="Chico"/>
    <s v="California"/>
    <n v="95928"/>
    <x v="1"/>
    <x v="1683"/>
    <x v="1"/>
    <x v="9"/>
    <x v="1671"/>
    <n v="15.8"/>
    <n v="4"/>
    <n v="0"/>
    <n v="4.1080000000000005"/>
  </r>
  <r>
    <x v="7958"/>
    <s v="CA-2017-131807"/>
    <d v="2017-10-05T00:00:00"/>
    <n v="2017"/>
    <s v="Oktober"/>
    <n v="5"/>
    <x v="1"/>
    <x v="55"/>
    <x v="55"/>
    <x v="1"/>
    <s v="United States"/>
    <s v="Chico"/>
    <s v="California"/>
    <n v="95928"/>
    <x v="1"/>
    <x v="1474"/>
    <x v="0"/>
    <x v="5"/>
    <x v="1461"/>
    <n v="72.900000000000006"/>
    <n v="5"/>
    <n v="0"/>
    <n v="26.973000000000003"/>
  </r>
  <r>
    <x v="7959"/>
    <s v="CA-2017-131807"/>
    <d v="2017-10-05T00:00:00"/>
    <n v="2017"/>
    <s v="Oktober"/>
    <n v="5"/>
    <x v="1"/>
    <x v="55"/>
    <x v="55"/>
    <x v="1"/>
    <s v="United States"/>
    <s v="Chico"/>
    <s v="California"/>
    <n v="95928"/>
    <x v="1"/>
    <x v="838"/>
    <x v="0"/>
    <x v="3"/>
    <x v="832"/>
    <n v="206.35200000000003"/>
    <n v="3"/>
    <n v="0.2"/>
    <n v="5.1587999999999852"/>
  </r>
  <r>
    <x v="7960"/>
    <s v="CA-2017-131807"/>
    <d v="2017-10-05T00:00:00"/>
    <n v="2017"/>
    <s v="Oktober"/>
    <n v="5"/>
    <x v="1"/>
    <x v="55"/>
    <x v="55"/>
    <x v="1"/>
    <s v="United States"/>
    <s v="Chico"/>
    <s v="California"/>
    <n v="95928"/>
    <x v="1"/>
    <x v="312"/>
    <x v="2"/>
    <x v="7"/>
    <x v="312"/>
    <n v="7.9920000000000009"/>
    <n v="1"/>
    <n v="0.2"/>
    <n v="2.6972999999999994"/>
  </r>
  <r>
    <x v="7961"/>
    <s v="CA-2017-104864"/>
    <d v="2017-11-18T00:00:00"/>
    <n v="2017"/>
    <s v="November"/>
    <n v="18"/>
    <x v="0"/>
    <x v="40"/>
    <x v="40"/>
    <x v="1"/>
    <s v="United States"/>
    <s v="Miramar"/>
    <s v="Florida"/>
    <n v="33023"/>
    <x v="0"/>
    <x v="1512"/>
    <x v="1"/>
    <x v="4"/>
    <x v="1499"/>
    <n v="81.360000000000014"/>
    <n v="5"/>
    <n v="0.2"/>
    <n v="-19.323000000000011"/>
  </r>
  <r>
    <x v="7962"/>
    <s v="CA-2017-104864"/>
    <d v="2017-11-18T00:00:00"/>
    <n v="2017"/>
    <s v="November"/>
    <n v="18"/>
    <x v="0"/>
    <x v="40"/>
    <x v="40"/>
    <x v="1"/>
    <s v="United States"/>
    <s v="Miramar"/>
    <s v="Florida"/>
    <n v="33023"/>
    <x v="0"/>
    <x v="674"/>
    <x v="1"/>
    <x v="8"/>
    <x v="674"/>
    <n v="20.232000000000003"/>
    <n v="8"/>
    <n v="0.7"/>
    <n v="-16.185600000000001"/>
  </r>
  <r>
    <x v="7963"/>
    <s v="CA-2017-104864"/>
    <d v="2017-11-18T00:00:00"/>
    <n v="2017"/>
    <s v="November"/>
    <n v="18"/>
    <x v="0"/>
    <x v="40"/>
    <x v="40"/>
    <x v="1"/>
    <s v="United States"/>
    <s v="Miramar"/>
    <s v="Florida"/>
    <n v="33023"/>
    <x v="0"/>
    <x v="166"/>
    <x v="1"/>
    <x v="9"/>
    <x v="167"/>
    <n v="389.05600000000004"/>
    <n v="4"/>
    <n v="0.2"/>
    <n v="48.631999999999948"/>
  </r>
  <r>
    <x v="7964"/>
    <s v="CA-2017-104864"/>
    <d v="2017-11-18T00:00:00"/>
    <n v="2017"/>
    <s v="November"/>
    <n v="18"/>
    <x v="0"/>
    <x v="40"/>
    <x v="40"/>
    <x v="1"/>
    <s v="United States"/>
    <s v="Miramar"/>
    <s v="Florida"/>
    <n v="33023"/>
    <x v="0"/>
    <x v="1516"/>
    <x v="1"/>
    <x v="10"/>
    <x v="1503"/>
    <n v="20.736000000000004"/>
    <n v="4"/>
    <n v="0.2"/>
    <n v="7.2576000000000001"/>
  </r>
  <r>
    <x v="7965"/>
    <s v="CA-2017-104864"/>
    <d v="2017-11-18T00:00:00"/>
    <n v="2017"/>
    <s v="November"/>
    <n v="18"/>
    <x v="0"/>
    <x v="40"/>
    <x v="40"/>
    <x v="1"/>
    <s v="United States"/>
    <s v="Miramar"/>
    <s v="Florida"/>
    <n v="33023"/>
    <x v="0"/>
    <x v="1165"/>
    <x v="1"/>
    <x v="10"/>
    <x v="1152"/>
    <n v="41.472000000000008"/>
    <n v="8"/>
    <n v="0.2"/>
    <n v="14.5152"/>
  </r>
  <r>
    <x v="7966"/>
    <s v="CA-2015-138219"/>
    <d v="2015-03-23T00:00:00"/>
    <n v="2015"/>
    <s v="Maret"/>
    <n v="23"/>
    <x v="1"/>
    <x v="162"/>
    <x v="162"/>
    <x v="1"/>
    <s v="United States"/>
    <s v="Los Angeles"/>
    <s v="California"/>
    <n v="90049"/>
    <x v="1"/>
    <x v="1305"/>
    <x v="1"/>
    <x v="10"/>
    <x v="1290"/>
    <n v="33.36"/>
    <n v="4"/>
    <n v="0"/>
    <n v="16.68"/>
  </r>
  <r>
    <x v="7967"/>
    <s v="CA-2016-157707"/>
    <d v="2016-10-10T00:00:00"/>
    <n v="2016"/>
    <s v="Oktober"/>
    <n v="10"/>
    <x v="2"/>
    <x v="566"/>
    <x v="566"/>
    <x v="1"/>
    <s v="United States"/>
    <s v="Denver"/>
    <s v="Colorado"/>
    <n v="80219"/>
    <x v="1"/>
    <x v="1830"/>
    <x v="0"/>
    <x v="0"/>
    <x v="1818"/>
    <n v="90.882000000000005"/>
    <n v="3"/>
    <n v="0.7"/>
    <n v="-190.85220000000004"/>
  </r>
  <r>
    <x v="7968"/>
    <s v="CA-2016-157707"/>
    <d v="2016-10-10T00:00:00"/>
    <n v="2016"/>
    <s v="Oktober"/>
    <n v="10"/>
    <x v="2"/>
    <x v="566"/>
    <x v="566"/>
    <x v="1"/>
    <s v="United States"/>
    <s v="Denver"/>
    <s v="Colorado"/>
    <n v="80219"/>
    <x v="1"/>
    <x v="1730"/>
    <x v="2"/>
    <x v="7"/>
    <x v="1717"/>
    <n v="15.991999999999999"/>
    <n v="1"/>
    <n v="0.2"/>
    <n v="-2.9985000000000022"/>
  </r>
  <r>
    <x v="7969"/>
    <s v="CA-2016-157707"/>
    <d v="2016-10-10T00:00:00"/>
    <n v="2016"/>
    <s v="Oktober"/>
    <n v="10"/>
    <x v="2"/>
    <x v="566"/>
    <x v="566"/>
    <x v="1"/>
    <s v="United States"/>
    <s v="Denver"/>
    <s v="Colorado"/>
    <n v="80219"/>
    <x v="1"/>
    <x v="531"/>
    <x v="0"/>
    <x v="1"/>
    <x v="531"/>
    <n v="120.78399999999999"/>
    <n v="1"/>
    <n v="0.2"/>
    <n v="13.588199999999986"/>
  </r>
  <r>
    <x v="7970"/>
    <s v="US-2015-126753"/>
    <d v="2015-08-16T00:00:00"/>
    <n v="2015"/>
    <s v="Agustus"/>
    <n v="16"/>
    <x v="1"/>
    <x v="133"/>
    <x v="133"/>
    <x v="1"/>
    <s v="United States"/>
    <s v="Philadelphia"/>
    <s v="Pennsylvania"/>
    <n v="19134"/>
    <x v="3"/>
    <x v="1015"/>
    <x v="2"/>
    <x v="7"/>
    <x v="1006"/>
    <n v="519.79200000000003"/>
    <n v="4"/>
    <n v="0.4"/>
    <n v="-112.62159999999994"/>
  </r>
  <r>
    <x v="7971"/>
    <s v="US-2015-126753"/>
    <d v="2015-08-16T00:00:00"/>
    <n v="2015"/>
    <s v="Agustus"/>
    <n v="16"/>
    <x v="1"/>
    <x v="133"/>
    <x v="133"/>
    <x v="1"/>
    <s v="United States"/>
    <s v="Philadelphia"/>
    <s v="Pennsylvania"/>
    <n v="19134"/>
    <x v="3"/>
    <x v="1421"/>
    <x v="2"/>
    <x v="11"/>
    <x v="1409"/>
    <n v="31.176000000000002"/>
    <n v="3"/>
    <n v="0.2"/>
    <n v="-5.4558000000000035"/>
  </r>
  <r>
    <x v="7972"/>
    <s v="US-2015-126753"/>
    <d v="2015-08-16T00:00:00"/>
    <n v="2015"/>
    <s v="Agustus"/>
    <n v="16"/>
    <x v="1"/>
    <x v="133"/>
    <x v="133"/>
    <x v="1"/>
    <s v="United States"/>
    <s v="Philadelphia"/>
    <s v="Pennsylvania"/>
    <n v="19134"/>
    <x v="3"/>
    <x v="1290"/>
    <x v="1"/>
    <x v="10"/>
    <x v="1276"/>
    <n v="10.368000000000002"/>
    <n v="2"/>
    <n v="0.2"/>
    <n v="3.6288"/>
  </r>
  <r>
    <x v="7973"/>
    <s v="US-2015-126753"/>
    <d v="2015-08-16T00:00:00"/>
    <n v="2015"/>
    <s v="Agustus"/>
    <n v="16"/>
    <x v="1"/>
    <x v="133"/>
    <x v="133"/>
    <x v="1"/>
    <s v="United States"/>
    <s v="Philadelphia"/>
    <s v="Pennsylvania"/>
    <n v="19134"/>
    <x v="3"/>
    <x v="109"/>
    <x v="1"/>
    <x v="8"/>
    <x v="109"/>
    <n v="2.7240000000000006"/>
    <n v="2"/>
    <n v="0.7"/>
    <n v="-1.9067999999999996"/>
  </r>
  <r>
    <x v="7974"/>
    <s v="US-2015-126753"/>
    <d v="2015-08-16T00:00:00"/>
    <n v="2015"/>
    <s v="Agustus"/>
    <n v="16"/>
    <x v="1"/>
    <x v="133"/>
    <x v="133"/>
    <x v="1"/>
    <s v="United States"/>
    <s v="Philadelphia"/>
    <s v="Pennsylvania"/>
    <n v="19134"/>
    <x v="3"/>
    <x v="1060"/>
    <x v="0"/>
    <x v="5"/>
    <x v="1049"/>
    <n v="254.35200000000003"/>
    <n v="3"/>
    <n v="0.2"/>
    <n v="0"/>
  </r>
  <r>
    <x v="7975"/>
    <s v="US-2015-126753"/>
    <d v="2015-08-16T00:00:00"/>
    <n v="2015"/>
    <s v="Agustus"/>
    <n v="16"/>
    <x v="1"/>
    <x v="133"/>
    <x v="133"/>
    <x v="1"/>
    <s v="United States"/>
    <s v="Philadelphia"/>
    <s v="Pennsylvania"/>
    <n v="19134"/>
    <x v="3"/>
    <x v="807"/>
    <x v="1"/>
    <x v="8"/>
    <x v="805"/>
    <n v="3.762"/>
    <n v="3"/>
    <n v="0.7"/>
    <n v="-2.758799999999999"/>
  </r>
  <r>
    <x v="7976"/>
    <s v="US-2015-126753"/>
    <d v="2015-08-16T00:00:00"/>
    <n v="2015"/>
    <s v="Agustus"/>
    <n v="16"/>
    <x v="1"/>
    <x v="133"/>
    <x v="133"/>
    <x v="1"/>
    <s v="United States"/>
    <s v="Philadelphia"/>
    <s v="Pennsylvania"/>
    <n v="19134"/>
    <x v="3"/>
    <x v="1012"/>
    <x v="1"/>
    <x v="10"/>
    <x v="1004"/>
    <n v="10.272000000000002"/>
    <n v="3"/>
    <n v="0.2"/>
    <n v="3.2099999999999982"/>
  </r>
  <r>
    <x v="7977"/>
    <s v="CA-2014-166051"/>
    <d v="2014-05-31T00:00:00"/>
    <n v="2014"/>
    <s v="Mei"/>
    <n v="31"/>
    <x v="1"/>
    <x v="600"/>
    <x v="600"/>
    <x v="0"/>
    <s v="United States"/>
    <s v="Jackson"/>
    <s v="Mississippi"/>
    <n v="39212"/>
    <x v="0"/>
    <x v="420"/>
    <x v="2"/>
    <x v="7"/>
    <x v="420"/>
    <n v="659.97"/>
    <n v="3"/>
    <n v="0"/>
    <n v="197.99099999999996"/>
  </r>
  <r>
    <x v="7978"/>
    <s v="CA-2014-166051"/>
    <d v="2014-05-31T00:00:00"/>
    <n v="2014"/>
    <s v="Mei"/>
    <n v="31"/>
    <x v="1"/>
    <x v="600"/>
    <x v="600"/>
    <x v="0"/>
    <s v="United States"/>
    <s v="Jackson"/>
    <s v="Mississippi"/>
    <n v="39212"/>
    <x v="0"/>
    <x v="529"/>
    <x v="2"/>
    <x v="7"/>
    <x v="529"/>
    <n v="113.72999999999999"/>
    <n v="3"/>
    <n v="0"/>
    <n v="32.981699999999989"/>
  </r>
  <r>
    <x v="7979"/>
    <s v="CA-2015-113040"/>
    <d v="2015-08-27T00:00:00"/>
    <n v="2015"/>
    <s v="Agustus"/>
    <n v="27"/>
    <x v="1"/>
    <x v="385"/>
    <x v="385"/>
    <x v="2"/>
    <s v="United States"/>
    <s v="Los Angeles"/>
    <s v="California"/>
    <n v="90045"/>
    <x v="1"/>
    <x v="1206"/>
    <x v="1"/>
    <x v="8"/>
    <x v="1191"/>
    <n v="5.1040000000000001"/>
    <n v="1"/>
    <n v="0.2"/>
    <n v="1.6587999999999996"/>
  </r>
  <r>
    <x v="7980"/>
    <s v="CA-2014-103800"/>
    <d v="2014-01-03T00:00:00"/>
    <n v="2014"/>
    <s v="Januari"/>
    <n v="3"/>
    <x v="1"/>
    <x v="24"/>
    <x v="24"/>
    <x v="0"/>
    <s v="United States"/>
    <s v="Houston"/>
    <s v="Texas"/>
    <n v="77095"/>
    <x v="2"/>
    <x v="1536"/>
    <x v="1"/>
    <x v="10"/>
    <x v="1524"/>
    <n v="16.448"/>
    <n v="2"/>
    <n v="0.2"/>
    <n v="5.5511999999999979"/>
  </r>
  <r>
    <x v="7981"/>
    <s v="CA-2014-113383"/>
    <d v="2014-09-10T00:00:00"/>
    <n v="2014"/>
    <s v="September"/>
    <n v="10"/>
    <x v="2"/>
    <x v="11"/>
    <x v="11"/>
    <x v="0"/>
    <s v="United States"/>
    <s v="Clifton"/>
    <s v="New Jersey"/>
    <n v="7011"/>
    <x v="3"/>
    <x v="564"/>
    <x v="1"/>
    <x v="9"/>
    <x v="564"/>
    <n v="81.92"/>
    <n v="4"/>
    <n v="0"/>
    <n v="22.118400000000001"/>
  </r>
  <r>
    <x v="7982"/>
    <s v="CA-2014-113383"/>
    <d v="2014-09-10T00:00:00"/>
    <n v="2014"/>
    <s v="September"/>
    <n v="10"/>
    <x v="2"/>
    <x v="11"/>
    <x v="11"/>
    <x v="0"/>
    <s v="United States"/>
    <s v="Clifton"/>
    <s v="New Jersey"/>
    <n v="7011"/>
    <x v="3"/>
    <x v="1154"/>
    <x v="0"/>
    <x v="5"/>
    <x v="1142"/>
    <n v="254.89999999999998"/>
    <n v="5"/>
    <n v="0"/>
    <n v="76.469999999999985"/>
  </r>
  <r>
    <x v="7983"/>
    <s v="CA-2017-152499"/>
    <d v="2017-01-22T00:00:00"/>
    <n v="2017"/>
    <s v="Januari"/>
    <n v="22"/>
    <x v="0"/>
    <x v="553"/>
    <x v="553"/>
    <x v="1"/>
    <s v="United States"/>
    <s v="Chicago"/>
    <s v="Illinois"/>
    <n v="60623"/>
    <x v="2"/>
    <x v="1228"/>
    <x v="1"/>
    <x v="13"/>
    <x v="128"/>
    <n v="15.120000000000001"/>
    <n v="5"/>
    <n v="0.2"/>
    <n v="4.9139999999999988"/>
  </r>
  <r>
    <x v="7984"/>
    <s v="CA-2017-152499"/>
    <d v="2017-01-22T00:00:00"/>
    <n v="2017"/>
    <s v="Januari"/>
    <n v="22"/>
    <x v="0"/>
    <x v="553"/>
    <x v="553"/>
    <x v="1"/>
    <s v="United States"/>
    <s v="Chicago"/>
    <s v="Illinois"/>
    <n v="60623"/>
    <x v="2"/>
    <x v="1609"/>
    <x v="1"/>
    <x v="6"/>
    <x v="1600"/>
    <n v="7.8719999999999999"/>
    <n v="3"/>
    <n v="0.2"/>
    <n v="0.88559999999999883"/>
  </r>
  <r>
    <x v="7985"/>
    <s v="CA-2016-151498"/>
    <d v="2016-04-21T00:00:00"/>
    <n v="2016"/>
    <s v="April"/>
    <n v="21"/>
    <x v="2"/>
    <x v="35"/>
    <x v="35"/>
    <x v="0"/>
    <s v="United States"/>
    <s v="Seattle"/>
    <s v="Washington"/>
    <n v="98115"/>
    <x v="1"/>
    <x v="255"/>
    <x v="1"/>
    <x v="8"/>
    <x v="256"/>
    <n v="8.32"/>
    <n v="5"/>
    <n v="0.2"/>
    <n v="2.8079999999999998"/>
  </r>
  <r>
    <x v="7986"/>
    <s v="CA-2016-137939"/>
    <d v="2016-07-20T00:00:00"/>
    <n v="2016"/>
    <s v="Juli"/>
    <n v="20"/>
    <x v="0"/>
    <x v="307"/>
    <x v="307"/>
    <x v="0"/>
    <s v="United States"/>
    <s v="Long Beach"/>
    <s v="New York"/>
    <n v="11561"/>
    <x v="3"/>
    <x v="831"/>
    <x v="2"/>
    <x v="7"/>
    <x v="826"/>
    <n v="89.949999999999989"/>
    <n v="5"/>
    <n v="0"/>
    <n v="43.175999999999995"/>
  </r>
  <r>
    <x v="7987"/>
    <s v="US-2016-117793"/>
    <d v="2016-08-23T00:00:00"/>
    <n v="2016"/>
    <s v="Agustus"/>
    <n v="23"/>
    <x v="1"/>
    <x v="15"/>
    <x v="15"/>
    <x v="2"/>
    <s v="United States"/>
    <s v="Sheboygan"/>
    <s v="Wisconsin"/>
    <n v="53081"/>
    <x v="2"/>
    <x v="1621"/>
    <x v="1"/>
    <x v="2"/>
    <x v="1612"/>
    <n v="25.2"/>
    <n v="4"/>
    <n v="0"/>
    <n v="11.591999999999999"/>
  </r>
  <r>
    <x v="7988"/>
    <s v="US-2016-117793"/>
    <d v="2016-08-23T00:00:00"/>
    <n v="2016"/>
    <s v="Agustus"/>
    <n v="23"/>
    <x v="1"/>
    <x v="15"/>
    <x v="15"/>
    <x v="2"/>
    <s v="United States"/>
    <s v="Sheboygan"/>
    <s v="Wisconsin"/>
    <n v="53081"/>
    <x v="2"/>
    <x v="1586"/>
    <x v="1"/>
    <x v="2"/>
    <x v="1577"/>
    <n v="37.589999999999996"/>
    <n v="3"/>
    <n v="0"/>
    <n v="17.667299999999997"/>
  </r>
  <r>
    <x v="7989"/>
    <s v="US-2016-117793"/>
    <d v="2016-08-23T00:00:00"/>
    <n v="2016"/>
    <s v="Agustus"/>
    <n v="23"/>
    <x v="1"/>
    <x v="15"/>
    <x v="15"/>
    <x v="2"/>
    <s v="United States"/>
    <s v="Sheboygan"/>
    <s v="Wisconsin"/>
    <n v="53081"/>
    <x v="2"/>
    <x v="328"/>
    <x v="1"/>
    <x v="4"/>
    <x v="328"/>
    <n v="14.97"/>
    <n v="1"/>
    <n v="0"/>
    <n v="4.1916000000000011"/>
  </r>
  <r>
    <x v="7990"/>
    <s v="US-2016-117793"/>
    <d v="2016-08-23T00:00:00"/>
    <n v="2016"/>
    <s v="Agustus"/>
    <n v="23"/>
    <x v="1"/>
    <x v="15"/>
    <x v="15"/>
    <x v="2"/>
    <s v="United States"/>
    <s v="Sheboygan"/>
    <s v="Wisconsin"/>
    <n v="53081"/>
    <x v="2"/>
    <x v="1430"/>
    <x v="2"/>
    <x v="11"/>
    <x v="1418"/>
    <n v="1.98"/>
    <n v="2"/>
    <n v="0"/>
    <n v="0.89100000000000001"/>
  </r>
  <r>
    <x v="7991"/>
    <s v="CA-2016-133872"/>
    <d v="2016-06-14T00:00:00"/>
    <n v="2016"/>
    <s v="Juni"/>
    <n v="14"/>
    <x v="2"/>
    <x v="718"/>
    <x v="718"/>
    <x v="0"/>
    <s v="United States"/>
    <s v="Boca Raton"/>
    <s v="Florida"/>
    <n v="33433"/>
    <x v="0"/>
    <x v="1197"/>
    <x v="1"/>
    <x v="8"/>
    <x v="1182"/>
    <n v="39.936000000000007"/>
    <n v="4"/>
    <n v="0.7"/>
    <n v="-26.623999999999995"/>
  </r>
  <r>
    <x v="7992"/>
    <s v="CA-2016-133872"/>
    <d v="2016-06-14T00:00:00"/>
    <n v="2016"/>
    <s v="Juni"/>
    <n v="14"/>
    <x v="2"/>
    <x v="718"/>
    <x v="718"/>
    <x v="0"/>
    <s v="United States"/>
    <s v="Boca Raton"/>
    <s v="Florida"/>
    <n v="33433"/>
    <x v="0"/>
    <x v="1575"/>
    <x v="2"/>
    <x v="11"/>
    <x v="1566"/>
    <n v="18.463999999999999"/>
    <n v="2"/>
    <n v="0.2"/>
    <n v="2.3079999999999998"/>
  </r>
  <r>
    <x v="7993"/>
    <s v="US-2015-165743"/>
    <d v="2015-11-20T00:00:00"/>
    <n v="2015"/>
    <s v="November"/>
    <n v="20"/>
    <x v="0"/>
    <x v="514"/>
    <x v="514"/>
    <x v="0"/>
    <s v="United States"/>
    <s v="Aurora"/>
    <s v="Colorado"/>
    <n v="80013"/>
    <x v="1"/>
    <x v="304"/>
    <x v="1"/>
    <x v="8"/>
    <x v="304"/>
    <n v="4.8960000000000008"/>
    <n v="3"/>
    <n v="0.7"/>
    <n v="-3.4271999999999991"/>
  </r>
  <r>
    <x v="7994"/>
    <s v="US-2015-165743"/>
    <d v="2015-11-20T00:00:00"/>
    <n v="2015"/>
    <s v="November"/>
    <n v="20"/>
    <x v="0"/>
    <x v="514"/>
    <x v="514"/>
    <x v="0"/>
    <s v="United States"/>
    <s v="Aurora"/>
    <s v="Colorado"/>
    <n v="80013"/>
    <x v="1"/>
    <x v="317"/>
    <x v="0"/>
    <x v="0"/>
    <x v="317"/>
    <n v="145.76400000000001"/>
    <n v="6"/>
    <n v="0.7"/>
    <n v="-247.79879999999997"/>
  </r>
  <r>
    <x v="7995"/>
    <s v="US-2015-165743"/>
    <d v="2015-11-20T00:00:00"/>
    <n v="2015"/>
    <s v="November"/>
    <n v="20"/>
    <x v="0"/>
    <x v="514"/>
    <x v="514"/>
    <x v="0"/>
    <s v="United States"/>
    <s v="Aurora"/>
    <s v="Colorado"/>
    <n v="80013"/>
    <x v="1"/>
    <x v="951"/>
    <x v="1"/>
    <x v="8"/>
    <x v="944"/>
    <n v="9.6120000000000001"/>
    <n v="6"/>
    <n v="0.7"/>
    <n v="-7.3691999999999993"/>
  </r>
  <r>
    <x v="7996"/>
    <s v="US-2017-105998"/>
    <d v="2017-11-03T00:00:00"/>
    <n v="2017"/>
    <s v="November"/>
    <n v="3"/>
    <x v="2"/>
    <x v="615"/>
    <x v="615"/>
    <x v="2"/>
    <s v="United States"/>
    <s v="San Diego"/>
    <s v="California"/>
    <n v="92037"/>
    <x v="1"/>
    <x v="240"/>
    <x v="2"/>
    <x v="11"/>
    <x v="241"/>
    <n v="199.75"/>
    <n v="5"/>
    <n v="0"/>
    <n v="87.890000000000015"/>
  </r>
  <r>
    <x v="7997"/>
    <s v="US-2017-105998"/>
    <d v="2017-11-03T00:00:00"/>
    <n v="2017"/>
    <s v="November"/>
    <n v="3"/>
    <x v="2"/>
    <x v="615"/>
    <x v="615"/>
    <x v="2"/>
    <s v="United States"/>
    <s v="San Diego"/>
    <s v="California"/>
    <n v="92037"/>
    <x v="1"/>
    <x v="616"/>
    <x v="0"/>
    <x v="3"/>
    <x v="616"/>
    <n v="1673.1839999999997"/>
    <n v="12"/>
    <n v="0.2"/>
    <n v="20.914800000000014"/>
  </r>
  <r>
    <x v="7998"/>
    <s v="US-2014-148194"/>
    <d v="2014-05-04T00:00:00"/>
    <n v="2014"/>
    <s v="Mei"/>
    <n v="4"/>
    <x v="2"/>
    <x v="740"/>
    <x v="740"/>
    <x v="1"/>
    <s v="United States"/>
    <s v="Seattle"/>
    <s v="Washington"/>
    <n v="98105"/>
    <x v="1"/>
    <x v="852"/>
    <x v="0"/>
    <x v="5"/>
    <x v="845"/>
    <n v="12.18"/>
    <n v="7"/>
    <n v="0"/>
    <n v="3.8975999999999997"/>
  </r>
  <r>
    <x v="7999"/>
    <s v="US-2014-148194"/>
    <d v="2014-05-04T00:00:00"/>
    <n v="2014"/>
    <s v="Mei"/>
    <n v="4"/>
    <x v="2"/>
    <x v="740"/>
    <x v="740"/>
    <x v="1"/>
    <s v="United States"/>
    <s v="Seattle"/>
    <s v="Washington"/>
    <n v="98105"/>
    <x v="1"/>
    <x v="336"/>
    <x v="1"/>
    <x v="9"/>
    <x v="336"/>
    <n v="57.68"/>
    <n v="4"/>
    <n v="0"/>
    <n v="19.034399999999998"/>
  </r>
  <r>
    <x v="8000"/>
    <s v="US-2015-151407"/>
    <d v="2015-11-08T00:00:00"/>
    <n v="2015"/>
    <s v="November"/>
    <n v="8"/>
    <x v="1"/>
    <x v="361"/>
    <x v="361"/>
    <x v="0"/>
    <s v="United States"/>
    <s v="Dubuque"/>
    <s v="Iowa"/>
    <n v="52001"/>
    <x v="2"/>
    <x v="781"/>
    <x v="2"/>
    <x v="7"/>
    <x v="780"/>
    <n v="263.95999999999998"/>
    <n v="4"/>
    <n v="0"/>
    <n v="76.548399999999987"/>
  </r>
  <r>
    <x v="8001"/>
    <s v="CA-2015-110870"/>
    <d v="2015-12-12T00:00:00"/>
    <n v="2015"/>
    <s v="Desember"/>
    <n v="12"/>
    <x v="2"/>
    <x v="30"/>
    <x v="30"/>
    <x v="0"/>
    <s v="United States"/>
    <s v="Los Angeles"/>
    <s v="California"/>
    <n v="90032"/>
    <x v="1"/>
    <x v="1135"/>
    <x v="2"/>
    <x v="11"/>
    <x v="1123"/>
    <n v="299.94"/>
    <n v="6"/>
    <n v="0"/>
    <n v="128.97420000000002"/>
  </r>
  <r>
    <x v="8002"/>
    <s v="CA-2015-110870"/>
    <d v="2015-12-12T00:00:00"/>
    <n v="2015"/>
    <s v="Desember"/>
    <n v="12"/>
    <x v="2"/>
    <x v="30"/>
    <x v="30"/>
    <x v="0"/>
    <s v="United States"/>
    <s v="Los Angeles"/>
    <s v="California"/>
    <n v="90032"/>
    <x v="1"/>
    <x v="327"/>
    <x v="1"/>
    <x v="14"/>
    <x v="327"/>
    <n v="25.76"/>
    <n v="7"/>
    <n v="0"/>
    <n v="0.51519999999999921"/>
  </r>
  <r>
    <x v="8003"/>
    <s v="CA-2014-143210"/>
    <d v="2014-12-01T00:00:00"/>
    <n v="2014"/>
    <s v="Desember"/>
    <n v="1"/>
    <x v="2"/>
    <x v="731"/>
    <x v="731"/>
    <x v="0"/>
    <s v="United States"/>
    <s v="Lowell"/>
    <s v="Massachusetts"/>
    <n v="1852"/>
    <x v="3"/>
    <x v="1623"/>
    <x v="2"/>
    <x v="7"/>
    <x v="1613"/>
    <n v="271.89999999999998"/>
    <n v="2"/>
    <n v="0"/>
    <n v="78.850999999999971"/>
  </r>
  <r>
    <x v="8004"/>
    <s v="CA-2014-143210"/>
    <d v="2014-12-01T00:00:00"/>
    <n v="2014"/>
    <s v="Desember"/>
    <n v="1"/>
    <x v="2"/>
    <x v="731"/>
    <x v="731"/>
    <x v="0"/>
    <s v="United States"/>
    <s v="Lowell"/>
    <s v="Massachusetts"/>
    <n v="1852"/>
    <x v="3"/>
    <x v="677"/>
    <x v="0"/>
    <x v="5"/>
    <x v="677"/>
    <n v="45.839999999999996"/>
    <n v="3"/>
    <n v="0"/>
    <n v="15.585599999999999"/>
  </r>
  <r>
    <x v="8005"/>
    <s v="CA-2014-143210"/>
    <d v="2014-12-01T00:00:00"/>
    <n v="2014"/>
    <s v="Desember"/>
    <n v="1"/>
    <x v="2"/>
    <x v="731"/>
    <x v="731"/>
    <x v="0"/>
    <s v="United States"/>
    <s v="Lowell"/>
    <s v="Massachusetts"/>
    <n v="1852"/>
    <x v="3"/>
    <x v="875"/>
    <x v="0"/>
    <x v="5"/>
    <x v="869"/>
    <n v="9.82"/>
    <n v="2"/>
    <n v="0"/>
    <n v="3.2405999999999997"/>
  </r>
  <r>
    <x v="8006"/>
    <s v="CA-2016-139808"/>
    <d v="2016-10-07T00:00:00"/>
    <n v="2016"/>
    <s v="Oktober"/>
    <n v="7"/>
    <x v="1"/>
    <x v="498"/>
    <x v="498"/>
    <x v="0"/>
    <s v="United States"/>
    <s v="Marysville"/>
    <s v="Washington"/>
    <n v="98270"/>
    <x v="1"/>
    <x v="1506"/>
    <x v="1"/>
    <x v="13"/>
    <x v="1493"/>
    <n v="93.36"/>
    <n v="12"/>
    <n v="0"/>
    <n v="0.93359999999999843"/>
  </r>
  <r>
    <x v="8007"/>
    <s v="CA-2015-110863"/>
    <d v="2015-11-17T00:00:00"/>
    <n v="2015"/>
    <s v="November"/>
    <n v="17"/>
    <x v="1"/>
    <x v="731"/>
    <x v="731"/>
    <x v="0"/>
    <s v="United States"/>
    <s v="Oklahoma City"/>
    <s v="Oklahoma"/>
    <n v="73120"/>
    <x v="2"/>
    <x v="273"/>
    <x v="1"/>
    <x v="4"/>
    <x v="273"/>
    <n v="541.24"/>
    <n v="4"/>
    <n v="0"/>
    <n v="5.4124000000000478"/>
  </r>
  <r>
    <x v="8008"/>
    <s v="CA-2015-110863"/>
    <d v="2015-11-17T00:00:00"/>
    <n v="2015"/>
    <s v="November"/>
    <n v="17"/>
    <x v="1"/>
    <x v="731"/>
    <x v="731"/>
    <x v="0"/>
    <s v="United States"/>
    <s v="Oklahoma City"/>
    <s v="Oklahoma"/>
    <n v="73120"/>
    <x v="2"/>
    <x v="258"/>
    <x v="1"/>
    <x v="10"/>
    <x v="33"/>
    <n v="106.32"/>
    <n v="3"/>
    <n v="0"/>
    <n v="49.970399999999991"/>
  </r>
  <r>
    <x v="8009"/>
    <s v="CA-2015-110863"/>
    <d v="2015-11-17T00:00:00"/>
    <n v="2015"/>
    <s v="November"/>
    <n v="17"/>
    <x v="1"/>
    <x v="731"/>
    <x v="731"/>
    <x v="0"/>
    <s v="United States"/>
    <s v="Oklahoma City"/>
    <s v="Oklahoma"/>
    <n v="73120"/>
    <x v="2"/>
    <x v="1802"/>
    <x v="0"/>
    <x v="1"/>
    <x v="1792"/>
    <n v="1323.8999999999999"/>
    <n v="5"/>
    <n v="0"/>
    <n v="383.93099999999993"/>
  </r>
  <r>
    <x v="8010"/>
    <s v="CA-2014-127859"/>
    <d v="2014-03-17T00:00:00"/>
    <n v="2014"/>
    <s v="Maret"/>
    <n v="17"/>
    <x v="0"/>
    <x v="425"/>
    <x v="425"/>
    <x v="1"/>
    <s v="United States"/>
    <s v="Philadelphia"/>
    <s v="Pennsylvania"/>
    <n v="19134"/>
    <x v="3"/>
    <x v="954"/>
    <x v="1"/>
    <x v="10"/>
    <x v="947"/>
    <n v="126.624"/>
    <n v="6"/>
    <n v="0.2"/>
    <n v="41.152799999999992"/>
  </r>
  <r>
    <x v="8011"/>
    <s v="US-2015-136427"/>
    <d v="2015-06-20T00:00:00"/>
    <n v="2015"/>
    <s v="Juni"/>
    <n v="20"/>
    <x v="2"/>
    <x v="594"/>
    <x v="594"/>
    <x v="0"/>
    <s v="United States"/>
    <s v="Aurora"/>
    <s v="Colorado"/>
    <n v="80013"/>
    <x v="1"/>
    <x v="1804"/>
    <x v="2"/>
    <x v="7"/>
    <x v="1794"/>
    <n v="125.944"/>
    <n v="7"/>
    <n v="0.2"/>
    <n v="15.742999999999984"/>
  </r>
  <r>
    <x v="8012"/>
    <s v="CA-2017-120168"/>
    <d v="2017-05-25T00:00:00"/>
    <n v="2017"/>
    <s v="Mei"/>
    <n v="25"/>
    <x v="3"/>
    <x v="577"/>
    <x v="577"/>
    <x v="0"/>
    <s v="United States"/>
    <s v="New York City"/>
    <s v="New York"/>
    <n v="10009"/>
    <x v="3"/>
    <x v="896"/>
    <x v="1"/>
    <x v="8"/>
    <x v="889"/>
    <n v="663.92"/>
    <n v="5"/>
    <n v="0.2"/>
    <n v="207.47499999999994"/>
  </r>
  <r>
    <x v="8013"/>
    <s v="CA-2017-120168"/>
    <d v="2017-05-25T00:00:00"/>
    <n v="2017"/>
    <s v="Mei"/>
    <n v="25"/>
    <x v="3"/>
    <x v="577"/>
    <x v="577"/>
    <x v="0"/>
    <s v="United States"/>
    <s v="New York City"/>
    <s v="New York"/>
    <n v="10009"/>
    <x v="3"/>
    <x v="46"/>
    <x v="2"/>
    <x v="11"/>
    <x v="46"/>
    <n v="120"/>
    <n v="8"/>
    <n v="0"/>
    <n v="13.200000000000003"/>
  </r>
  <r>
    <x v="8014"/>
    <s v="CA-2017-120168"/>
    <d v="2017-05-25T00:00:00"/>
    <n v="2017"/>
    <s v="Mei"/>
    <n v="25"/>
    <x v="3"/>
    <x v="577"/>
    <x v="577"/>
    <x v="0"/>
    <s v="United States"/>
    <s v="New York City"/>
    <s v="New York"/>
    <n v="10009"/>
    <x v="3"/>
    <x v="1321"/>
    <x v="1"/>
    <x v="13"/>
    <x v="1307"/>
    <n v="3.29"/>
    <n v="1"/>
    <n v="0"/>
    <n v="1.4804999999999999"/>
  </r>
  <r>
    <x v="8015"/>
    <s v="CA-2017-120168"/>
    <d v="2017-05-25T00:00:00"/>
    <n v="2017"/>
    <s v="Mei"/>
    <n v="25"/>
    <x v="3"/>
    <x v="577"/>
    <x v="577"/>
    <x v="0"/>
    <s v="United States"/>
    <s v="New York City"/>
    <s v="New York"/>
    <n v="10009"/>
    <x v="3"/>
    <x v="545"/>
    <x v="0"/>
    <x v="5"/>
    <x v="545"/>
    <n v="18.84"/>
    <n v="3"/>
    <n v="0"/>
    <n v="6.0287999999999995"/>
  </r>
  <r>
    <x v="8016"/>
    <s v="US-2014-131870"/>
    <d v="2014-09-09T00:00:00"/>
    <n v="2014"/>
    <s v="September"/>
    <n v="9"/>
    <x v="2"/>
    <x v="376"/>
    <x v="376"/>
    <x v="2"/>
    <s v="United States"/>
    <s v="Lancaster"/>
    <s v="Ohio"/>
    <n v="43130"/>
    <x v="3"/>
    <x v="1308"/>
    <x v="0"/>
    <x v="5"/>
    <x v="1293"/>
    <n v="60.672000000000011"/>
    <n v="6"/>
    <n v="0.2"/>
    <n v="12.892799999999998"/>
  </r>
  <r>
    <x v="8017"/>
    <s v="US-2014-131870"/>
    <d v="2014-09-09T00:00:00"/>
    <n v="2014"/>
    <s v="September"/>
    <n v="9"/>
    <x v="2"/>
    <x v="376"/>
    <x v="376"/>
    <x v="2"/>
    <s v="United States"/>
    <s v="Lancaster"/>
    <s v="Ohio"/>
    <n v="43130"/>
    <x v="3"/>
    <x v="1005"/>
    <x v="1"/>
    <x v="6"/>
    <x v="997"/>
    <n v="30.816000000000003"/>
    <n v="9"/>
    <n v="0.2"/>
    <n v="2.6964000000000006"/>
  </r>
  <r>
    <x v="8018"/>
    <s v="CA-2017-114804"/>
    <d v="2017-10-17T00:00:00"/>
    <n v="2017"/>
    <s v="Oktober"/>
    <n v="17"/>
    <x v="0"/>
    <x v="292"/>
    <x v="292"/>
    <x v="1"/>
    <s v="United States"/>
    <s v="Modesto"/>
    <s v="California"/>
    <n v="95351"/>
    <x v="1"/>
    <x v="194"/>
    <x v="2"/>
    <x v="7"/>
    <x v="195"/>
    <n v="52.792000000000002"/>
    <n v="1"/>
    <n v="0.2"/>
    <n v="4.6193000000000026"/>
  </r>
  <r>
    <x v="8019"/>
    <s v="CA-2017-167227"/>
    <d v="2017-11-02T00:00:00"/>
    <n v="2017"/>
    <s v="November"/>
    <n v="2"/>
    <x v="2"/>
    <x v="73"/>
    <x v="73"/>
    <x v="0"/>
    <s v="United States"/>
    <s v="Saint Louis"/>
    <s v="Missouri"/>
    <n v="63116"/>
    <x v="2"/>
    <x v="1612"/>
    <x v="1"/>
    <x v="9"/>
    <x v="1603"/>
    <n v="83.9"/>
    <n v="10"/>
    <n v="0"/>
    <n v="20.975000000000001"/>
  </r>
  <r>
    <x v="8020"/>
    <s v="CA-2017-167227"/>
    <d v="2017-11-02T00:00:00"/>
    <n v="2017"/>
    <s v="November"/>
    <n v="2"/>
    <x v="2"/>
    <x v="73"/>
    <x v="73"/>
    <x v="0"/>
    <s v="United States"/>
    <s v="Saint Louis"/>
    <s v="Missouri"/>
    <n v="63116"/>
    <x v="2"/>
    <x v="1017"/>
    <x v="1"/>
    <x v="10"/>
    <x v="1008"/>
    <n v="11.76"/>
    <n v="2"/>
    <n v="0"/>
    <n v="5.7623999999999995"/>
  </r>
  <r>
    <x v="8021"/>
    <s v="CA-2014-129189"/>
    <d v="2014-07-21T00:00:00"/>
    <n v="2014"/>
    <s v="Juli"/>
    <n v="21"/>
    <x v="1"/>
    <x v="447"/>
    <x v="447"/>
    <x v="1"/>
    <s v="United States"/>
    <s v="Dallas"/>
    <s v="Texas"/>
    <n v="75217"/>
    <x v="2"/>
    <x v="1252"/>
    <x v="1"/>
    <x v="9"/>
    <x v="1236"/>
    <n v="4.9919999999999991"/>
    <n v="3"/>
    <n v="0.8"/>
    <n v="-12.979200000000002"/>
  </r>
  <r>
    <x v="8022"/>
    <s v="CA-2014-129189"/>
    <d v="2014-07-21T00:00:00"/>
    <n v="2014"/>
    <s v="Juli"/>
    <n v="21"/>
    <x v="1"/>
    <x v="447"/>
    <x v="447"/>
    <x v="1"/>
    <s v="United States"/>
    <s v="Dallas"/>
    <s v="Texas"/>
    <n v="75217"/>
    <x v="2"/>
    <x v="1664"/>
    <x v="1"/>
    <x v="12"/>
    <x v="1652"/>
    <n v="87.92"/>
    <n v="5"/>
    <n v="0.2"/>
    <n v="29.673000000000005"/>
  </r>
  <r>
    <x v="8023"/>
    <s v="CA-2014-129189"/>
    <d v="2014-07-21T00:00:00"/>
    <n v="2014"/>
    <s v="Juli"/>
    <n v="21"/>
    <x v="1"/>
    <x v="447"/>
    <x v="447"/>
    <x v="1"/>
    <s v="United States"/>
    <s v="Dallas"/>
    <s v="Texas"/>
    <n v="75217"/>
    <x v="2"/>
    <x v="499"/>
    <x v="0"/>
    <x v="1"/>
    <x v="499"/>
    <n v="657.93"/>
    <n v="5"/>
    <n v="0.3"/>
    <n v="-93.989999999999952"/>
  </r>
  <r>
    <x v="8024"/>
    <s v="CA-2014-129189"/>
    <d v="2014-07-21T00:00:00"/>
    <n v="2014"/>
    <s v="Juli"/>
    <n v="21"/>
    <x v="1"/>
    <x v="447"/>
    <x v="447"/>
    <x v="1"/>
    <s v="United States"/>
    <s v="Dallas"/>
    <s v="Texas"/>
    <n v="75217"/>
    <x v="2"/>
    <x v="1581"/>
    <x v="1"/>
    <x v="8"/>
    <x v="1572"/>
    <n v="1.0439999999999998"/>
    <n v="1"/>
    <n v="0.8"/>
    <n v="-1.8270000000000004"/>
  </r>
  <r>
    <x v="8025"/>
    <s v="CA-2015-132465"/>
    <d v="2015-09-11T00:00:00"/>
    <n v="2015"/>
    <s v="September"/>
    <n v="11"/>
    <x v="0"/>
    <x v="760"/>
    <x v="760"/>
    <x v="1"/>
    <s v="United States"/>
    <s v="New York City"/>
    <s v="New York"/>
    <n v="10035"/>
    <x v="3"/>
    <x v="1805"/>
    <x v="0"/>
    <x v="5"/>
    <x v="1795"/>
    <n v="210.68"/>
    <n v="2"/>
    <n v="0"/>
    <n v="50.563199999999995"/>
  </r>
  <r>
    <x v="8026"/>
    <s v="CA-2015-132465"/>
    <d v="2015-09-11T00:00:00"/>
    <n v="2015"/>
    <s v="September"/>
    <n v="11"/>
    <x v="0"/>
    <x v="760"/>
    <x v="760"/>
    <x v="1"/>
    <s v="United States"/>
    <s v="New York City"/>
    <s v="New York"/>
    <n v="10035"/>
    <x v="3"/>
    <x v="1819"/>
    <x v="1"/>
    <x v="4"/>
    <x v="1808"/>
    <n v="78.8"/>
    <n v="1"/>
    <n v="0"/>
    <n v="1.5760000000000076"/>
  </r>
  <r>
    <x v="8027"/>
    <s v="CA-2015-132465"/>
    <d v="2015-09-11T00:00:00"/>
    <n v="2015"/>
    <s v="September"/>
    <n v="11"/>
    <x v="0"/>
    <x v="760"/>
    <x v="760"/>
    <x v="1"/>
    <s v="United States"/>
    <s v="New York City"/>
    <s v="New York"/>
    <n v="10035"/>
    <x v="3"/>
    <x v="84"/>
    <x v="2"/>
    <x v="11"/>
    <x v="84"/>
    <n v="19.989999999999998"/>
    <n v="1"/>
    <n v="0"/>
    <n v="6.796599999999998"/>
  </r>
  <r>
    <x v="8028"/>
    <s v="CA-2015-132465"/>
    <d v="2015-09-11T00:00:00"/>
    <n v="2015"/>
    <s v="September"/>
    <n v="11"/>
    <x v="0"/>
    <x v="760"/>
    <x v="760"/>
    <x v="1"/>
    <s v="United States"/>
    <s v="New York City"/>
    <s v="New York"/>
    <n v="10035"/>
    <x v="3"/>
    <x v="1662"/>
    <x v="1"/>
    <x v="4"/>
    <x v="1650"/>
    <n v="772.68"/>
    <n v="4"/>
    <n v="0"/>
    <n v="108.17520000000002"/>
  </r>
  <r>
    <x v="8029"/>
    <s v="CA-2016-166373"/>
    <d v="2016-10-21T00:00:00"/>
    <n v="2016"/>
    <s v="Oktober"/>
    <n v="21"/>
    <x v="1"/>
    <x v="535"/>
    <x v="535"/>
    <x v="0"/>
    <s v="United States"/>
    <s v="San Antonio"/>
    <s v="Texas"/>
    <n v="78207"/>
    <x v="2"/>
    <x v="176"/>
    <x v="2"/>
    <x v="11"/>
    <x v="177"/>
    <n v="106.08000000000001"/>
    <n v="6"/>
    <n v="0.2"/>
    <n v="-9.2819999999999965"/>
  </r>
  <r>
    <x v="8030"/>
    <s v="CA-2016-158806"/>
    <d v="2016-01-07T00:00:00"/>
    <n v="2016"/>
    <s v="Januari"/>
    <n v="7"/>
    <x v="1"/>
    <x v="392"/>
    <x v="392"/>
    <x v="0"/>
    <s v="United States"/>
    <s v="Amarillo"/>
    <s v="Texas"/>
    <n v="79109"/>
    <x v="2"/>
    <x v="1006"/>
    <x v="0"/>
    <x v="5"/>
    <x v="1381"/>
    <n v="23.076000000000001"/>
    <n v="3"/>
    <n v="0.6"/>
    <n v="-10.961100000000002"/>
  </r>
  <r>
    <x v="8031"/>
    <s v="CA-2016-158806"/>
    <d v="2016-01-07T00:00:00"/>
    <n v="2016"/>
    <s v="Januari"/>
    <n v="7"/>
    <x v="1"/>
    <x v="392"/>
    <x v="392"/>
    <x v="0"/>
    <s v="United States"/>
    <s v="Amarillo"/>
    <s v="Texas"/>
    <n v="79109"/>
    <x v="2"/>
    <x v="747"/>
    <x v="1"/>
    <x v="10"/>
    <x v="745"/>
    <n v="25.920000000000005"/>
    <n v="5"/>
    <n v="0.2"/>
    <n v="9.0719999999999992"/>
  </r>
  <r>
    <x v="8032"/>
    <s v="CA-2015-119690"/>
    <d v="2015-06-25T00:00:00"/>
    <n v="2015"/>
    <s v="Juni"/>
    <n v="25"/>
    <x v="2"/>
    <x v="597"/>
    <x v="597"/>
    <x v="0"/>
    <s v="United States"/>
    <s v="Houston"/>
    <s v="Texas"/>
    <n v="77041"/>
    <x v="2"/>
    <x v="681"/>
    <x v="1"/>
    <x v="10"/>
    <x v="681"/>
    <n v="47.952000000000005"/>
    <n v="3"/>
    <n v="0.2"/>
    <n v="16.183799999999998"/>
  </r>
  <r>
    <x v="8033"/>
    <s v="CA-2015-119690"/>
    <d v="2015-06-25T00:00:00"/>
    <n v="2015"/>
    <s v="Juni"/>
    <n v="25"/>
    <x v="2"/>
    <x v="597"/>
    <x v="597"/>
    <x v="0"/>
    <s v="United States"/>
    <s v="Houston"/>
    <s v="Texas"/>
    <n v="77041"/>
    <x v="2"/>
    <x v="1699"/>
    <x v="1"/>
    <x v="8"/>
    <x v="1687"/>
    <n v="0.98399999999999976"/>
    <n v="2"/>
    <n v="0.8"/>
    <n v="-1.476"/>
  </r>
  <r>
    <x v="8034"/>
    <s v="CA-2015-119690"/>
    <d v="2015-06-25T00:00:00"/>
    <n v="2015"/>
    <s v="Juni"/>
    <n v="25"/>
    <x v="2"/>
    <x v="597"/>
    <x v="597"/>
    <x v="0"/>
    <s v="United States"/>
    <s v="Houston"/>
    <s v="Texas"/>
    <n v="77041"/>
    <x v="2"/>
    <x v="1377"/>
    <x v="0"/>
    <x v="5"/>
    <x v="1362"/>
    <n v="75.384000000000015"/>
    <n v="9"/>
    <n v="0.6"/>
    <n v="-20.730599999999995"/>
  </r>
  <r>
    <x v="8035"/>
    <s v="CA-2015-119690"/>
    <d v="2015-06-25T00:00:00"/>
    <n v="2015"/>
    <s v="Juni"/>
    <n v="25"/>
    <x v="2"/>
    <x v="597"/>
    <x v="597"/>
    <x v="0"/>
    <s v="United States"/>
    <s v="Houston"/>
    <s v="Texas"/>
    <n v="77041"/>
    <x v="2"/>
    <x v="745"/>
    <x v="1"/>
    <x v="2"/>
    <x v="743"/>
    <n v="4.6079999999999997"/>
    <n v="2"/>
    <n v="0.2"/>
    <n v="1.6704000000000001"/>
  </r>
  <r>
    <x v="8036"/>
    <s v="CA-2015-153738"/>
    <d v="2015-09-20T00:00:00"/>
    <n v="2015"/>
    <s v="September"/>
    <n v="20"/>
    <x v="2"/>
    <x v="8"/>
    <x v="8"/>
    <x v="0"/>
    <s v="United States"/>
    <s v="Lawrence"/>
    <s v="Massachusetts"/>
    <n v="1841"/>
    <x v="3"/>
    <x v="1375"/>
    <x v="1"/>
    <x v="8"/>
    <x v="1360"/>
    <n v="37.68"/>
    <n v="6"/>
    <n v="0"/>
    <n v="16.955999999999996"/>
  </r>
  <r>
    <x v="8037"/>
    <s v="CA-2017-169012"/>
    <d v="2017-07-10T00:00:00"/>
    <n v="2017"/>
    <s v="Juli"/>
    <n v="10"/>
    <x v="1"/>
    <x v="667"/>
    <x v="667"/>
    <x v="1"/>
    <s v="United States"/>
    <s v="Columbus"/>
    <s v="Georgia"/>
    <n v="31907"/>
    <x v="0"/>
    <x v="1803"/>
    <x v="1"/>
    <x v="9"/>
    <x v="1793"/>
    <n v="41.910000000000004"/>
    <n v="3"/>
    <n v="0"/>
    <n v="10.896600000000003"/>
  </r>
  <r>
    <x v="8038"/>
    <s v="CA-2017-109393"/>
    <d v="2017-06-30T00:00:00"/>
    <n v="2017"/>
    <s v="Juni"/>
    <n v="30"/>
    <x v="0"/>
    <x v="547"/>
    <x v="547"/>
    <x v="0"/>
    <s v="United States"/>
    <s v="Los Angeles"/>
    <s v="California"/>
    <n v="90032"/>
    <x v="1"/>
    <x v="1106"/>
    <x v="0"/>
    <x v="0"/>
    <x v="1095"/>
    <n v="435.99900000000002"/>
    <n v="3"/>
    <n v="0.15"/>
    <n v="5.1293999999999755"/>
  </r>
  <r>
    <x v="8039"/>
    <s v="CA-2017-121489"/>
    <d v="2017-08-21T00:00:00"/>
    <n v="2017"/>
    <s v="Agustus"/>
    <n v="21"/>
    <x v="0"/>
    <x v="698"/>
    <x v="698"/>
    <x v="1"/>
    <s v="United States"/>
    <s v="Seattle"/>
    <s v="Washington"/>
    <n v="98115"/>
    <x v="1"/>
    <x v="167"/>
    <x v="0"/>
    <x v="1"/>
    <x v="168"/>
    <n v="388.70400000000006"/>
    <n v="6"/>
    <n v="0.2"/>
    <n v="38.870400000000018"/>
  </r>
  <r>
    <x v="8040"/>
    <s v="CA-2017-121489"/>
    <d v="2017-08-21T00:00:00"/>
    <n v="2017"/>
    <s v="Agustus"/>
    <n v="21"/>
    <x v="0"/>
    <x v="698"/>
    <x v="698"/>
    <x v="1"/>
    <s v="United States"/>
    <s v="Seattle"/>
    <s v="Washington"/>
    <n v="98115"/>
    <x v="1"/>
    <x v="621"/>
    <x v="1"/>
    <x v="4"/>
    <x v="621"/>
    <n v="572.58000000000004"/>
    <n v="6"/>
    <n v="0"/>
    <n v="34.354799999999955"/>
  </r>
  <r>
    <x v="8041"/>
    <s v="CA-2017-121489"/>
    <d v="2017-08-21T00:00:00"/>
    <n v="2017"/>
    <s v="Agustus"/>
    <n v="21"/>
    <x v="0"/>
    <x v="698"/>
    <x v="698"/>
    <x v="1"/>
    <s v="United States"/>
    <s v="Seattle"/>
    <s v="Washington"/>
    <n v="98115"/>
    <x v="1"/>
    <x v="1350"/>
    <x v="2"/>
    <x v="11"/>
    <x v="1336"/>
    <n v="33.18"/>
    <n v="2"/>
    <n v="0"/>
    <n v="11.613"/>
  </r>
  <r>
    <x v="8042"/>
    <s v="US-2017-133081"/>
    <d v="2017-03-11T00:00:00"/>
    <n v="2017"/>
    <s v="Maret"/>
    <n v="11"/>
    <x v="1"/>
    <x v="391"/>
    <x v="391"/>
    <x v="2"/>
    <s v="United States"/>
    <s v="Cambridge"/>
    <s v="Massachusetts"/>
    <n v="2138"/>
    <x v="3"/>
    <x v="404"/>
    <x v="2"/>
    <x v="11"/>
    <x v="405"/>
    <n v="63.88"/>
    <n v="4"/>
    <n v="0"/>
    <n v="24.913200000000003"/>
  </r>
  <r>
    <x v="8043"/>
    <s v="US-2017-133081"/>
    <d v="2017-03-11T00:00:00"/>
    <n v="2017"/>
    <s v="Maret"/>
    <n v="11"/>
    <x v="1"/>
    <x v="391"/>
    <x v="391"/>
    <x v="2"/>
    <s v="United States"/>
    <s v="Cambridge"/>
    <s v="Massachusetts"/>
    <n v="2138"/>
    <x v="3"/>
    <x v="1831"/>
    <x v="0"/>
    <x v="5"/>
    <x v="1819"/>
    <n v="26.72"/>
    <n v="1"/>
    <n v="0"/>
    <n v="11.756800000000002"/>
  </r>
  <r>
    <x v="8044"/>
    <s v="CA-2017-165008"/>
    <d v="2017-09-15T00:00:00"/>
    <n v="2017"/>
    <s v="September"/>
    <n v="15"/>
    <x v="0"/>
    <x v="770"/>
    <x v="770"/>
    <x v="0"/>
    <s v="United States"/>
    <s v="Salt Lake City"/>
    <s v="Utah"/>
    <n v="84106"/>
    <x v="1"/>
    <x v="102"/>
    <x v="1"/>
    <x v="8"/>
    <x v="102"/>
    <n v="295.05599999999998"/>
    <n v="9"/>
    <n v="0.2"/>
    <n v="106.95779999999998"/>
  </r>
  <r>
    <x v="8045"/>
    <s v="CA-2016-145611"/>
    <d v="2016-09-20T00:00:00"/>
    <n v="2016"/>
    <s v="September"/>
    <n v="20"/>
    <x v="1"/>
    <x v="456"/>
    <x v="456"/>
    <x v="0"/>
    <s v="United States"/>
    <s v="New York City"/>
    <s v="New York"/>
    <n v="10035"/>
    <x v="3"/>
    <x v="1152"/>
    <x v="1"/>
    <x v="9"/>
    <x v="1140"/>
    <n v="393.25"/>
    <n v="5"/>
    <n v="0"/>
    <n v="129.77249999999998"/>
  </r>
  <r>
    <x v="8046"/>
    <s v="CA-2016-113600"/>
    <d v="2016-12-15T00:00:00"/>
    <n v="2016"/>
    <s v="Desember"/>
    <n v="15"/>
    <x v="0"/>
    <x v="129"/>
    <x v="129"/>
    <x v="0"/>
    <s v="United States"/>
    <s v="Cuyahoga Falls"/>
    <s v="Ohio"/>
    <n v="44221"/>
    <x v="3"/>
    <x v="1699"/>
    <x v="1"/>
    <x v="8"/>
    <x v="1687"/>
    <n v="2.2140000000000004"/>
    <n v="3"/>
    <n v="0.7"/>
    <n v="-1.4760000000000004"/>
  </r>
  <r>
    <x v="8047"/>
    <s v="CA-2017-130834"/>
    <d v="2017-11-03T00:00:00"/>
    <n v="2017"/>
    <s v="November"/>
    <n v="3"/>
    <x v="0"/>
    <x v="594"/>
    <x v="594"/>
    <x v="0"/>
    <s v="United States"/>
    <s v="Wilmington"/>
    <s v="North Carolina"/>
    <n v="28403"/>
    <x v="0"/>
    <x v="987"/>
    <x v="1"/>
    <x v="10"/>
    <x v="980"/>
    <n v="16.272000000000002"/>
    <n v="3"/>
    <n v="0.2"/>
    <n v="5.2883999999999984"/>
  </r>
  <r>
    <x v="8048"/>
    <s v="CA-2016-168543"/>
    <d v="2016-07-03T00:00:00"/>
    <n v="2016"/>
    <s v="Juli"/>
    <n v="3"/>
    <x v="1"/>
    <x v="158"/>
    <x v="158"/>
    <x v="1"/>
    <s v="United States"/>
    <s v="New York City"/>
    <s v="New York"/>
    <n v="10035"/>
    <x v="3"/>
    <x v="1725"/>
    <x v="1"/>
    <x v="9"/>
    <x v="1712"/>
    <n v="706.86"/>
    <n v="7"/>
    <n v="0"/>
    <n v="197.92079999999999"/>
  </r>
  <r>
    <x v="8049"/>
    <s v="CA-2014-144974"/>
    <d v="2014-09-26T00:00:00"/>
    <n v="2014"/>
    <s v="September"/>
    <n v="26"/>
    <x v="1"/>
    <x v="782"/>
    <x v="782"/>
    <x v="1"/>
    <s v="United States"/>
    <s v="Philadelphia"/>
    <s v="Pennsylvania"/>
    <n v="19140"/>
    <x v="3"/>
    <x v="122"/>
    <x v="1"/>
    <x v="8"/>
    <x v="122"/>
    <n v="5.9700000000000006"/>
    <n v="5"/>
    <n v="0.7"/>
    <n v="-4.577"/>
  </r>
  <r>
    <x v="8050"/>
    <s v="CA-2014-144974"/>
    <d v="2014-09-26T00:00:00"/>
    <n v="2014"/>
    <s v="September"/>
    <n v="26"/>
    <x v="1"/>
    <x v="782"/>
    <x v="782"/>
    <x v="1"/>
    <s v="United States"/>
    <s v="Philadelphia"/>
    <s v="Pennsylvania"/>
    <n v="19140"/>
    <x v="3"/>
    <x v="750"/>
    <x v="0"/>
    <x v="5"/>
    <x v="748"/>
    <n v="21.184000000000001"/>
    <n v="1"/>
    <n v="0.2"/>
    <n v="4.7664"/>
  </r>
  <r>
    <x v="8051"/>
    <s v="CA-2014-144974"/>
    <d v="2014-09-26T00:00:00"/>
    <n v="2014"/>
    <s v="September"/>
    <n v="26"/>
    <x v="1"/>
    <x v="782"/>
    <x v="782"/>
    <x v="1"/>
    <s v="United States"/>
    <s v="Philadelphia"/>
    <s v="Pennsylvania"/>
    <n v="19140"/>
    <x v="3"/>
    <x v="22"/>
    <x v="1"/>
    <x v="9"/>
    <x v="22"/>
    <n v="41.375999999999998"/>
    <n v="6"/>
    <n v="0.2"/>
    <n v="3.1032000000000011"/>
  </r>
  <r>
    <x v="8052"/>
    <s v="CA-2014-109904"/>
    <d v="2014-07-14T00:00:00"/>
    <n v="2014"/>
    <s v="Juli"/>
    <n v="14"/>
    <x v="0"/>
    <x v="541"/>
    <x v="541"/>
    <x v="1"/>
    <s v="United States"/>
    <s v="New York City"/>
    <s v="New York"/>
    <n v="10009"/>
    <x v="3"/>
    <x v="879"/>
    <x v="1"/>
    <x v="6"/>
    <x v="873"/>
    <n v="17.940000000000001"/>
    <n v="3"/>
    <n v="0"/>
    <n v="4.4850000000000003"/>
  </r>
  <r>
    <x v="8053"/>
    <s v="CA-2017-152205"/>
    <d v="2017-09-28T00:00:00"/>
    <n v="2017"/>
    <s v="September"/>
    <n v="28"/>
    <x v="1"/>
    <x v="245"/>
    <x v="245"/>
    <x v="1"/>
    <s v="United States"/>
    <s v="Philadelphia"/>
    <s v="Pennsylvania"/>
    <n v="19134"/>
    <x v="3"/>
    <x v="608"/>
    <x v="1"/>
    <x v="8"/>
    <x v="608"/>
    <n v="2.6550000000000002"/>
    <n v="1"/>
    <n v="0.7"/>
    <n v="-1.8584999999999994"/>
  </r>
  <r>
    <x v="8054"/>
    <s v="CA-2015-121188"/>
    <d v="2015-08-28T00:00:00"/>
    <n v="2015"/>
    <s v="Agustus"/>
    <n v="28"/>
    <x v="1"/>
    <x v="90"/>
    <x v="90"/>
    <x v="0"/>
    <s v="United States"/>
    <s v="Los Angeles"/>
    <s v="California"/>
    <n v="90049"/>
    <x v="1"/>
    <x v="518"/>
    <x v="1"/>
    <x v="4"/>
    <x v="518"/>
    <n v="892.35"/>
    <n v="5"/>
    <n v="0"/>
    <n v="267.70499999999993"/>
  </r>
  <r>
    <x v="8055"/>
    <s v="CA-2015-121188"/>
    <d v="2015-08-28T00:00:00"/>
    <n v="2015"/>
    <s v="Agustus"/>
    <n v="28"/>
    <x v="1"/>
    <x v="90"/>
    <x v="90"/>
    <x v="0"/>
    <s v="United States"/>
    <s v="Los Angeles"/>
    <s v="California"/>
    <n v="90049"/>
    <x v="1"/>
    <x v="199"/>
    <x v="0"/>
    <x v="0"/>
    <x v="200"/>
    <n v="307.666"/>
    <n v="2"/>
    <n v="0.15"/>
    <n v="28.956799999999973"/>
  </r>
  <r>
    <x v="8056"/>
    <s v="CA-2015-121188"/>
    <d v="2015-08-28T00:00:00"/>
    <n v="2015"/>
    <s v="Agustus"/>
    <n v="28"/>
    <x v="1"/>
    <x v="90"/>
    <x v="90"/>
    <x v="0"/>
    <s v="United States"/>
    <s v="Los Angeles"/>
    <s v="California"/>
    <n v="90049"/>
    <x v="1"/>
    <x v="459"/>
    <x v="1"/>
    <x v="4"/>
    <x v="460"/>
    <n v="728.82"/>
    <n v="9"/>
    <n v="0"/>
    <n v="29.152799999999971"/>
  </r>
  <r>
    <x v="8057"/>
    <s v="CA-2015-121188"/>
    <d v="2015-08-28T00:00:00"/>
    <n v="2015"/>
    <s v="Agustus"/>
    <n v="28"/>
    <x v="1"/>
    <x v="90"/>
    <x v="90"/>
    <x v="0"/>
    <s v="United States"/>
    <s v="Los Angeles"/>
    <s v="California"/>
    <n v="90049"/>
    <x v="1"/>
    <x v="1339"/>
    <x v="1"/>
    <x v="8"/>
    <x v="1324"/>
    <n v="41.36"/>
    <n v="5"/>
    <n v="0.2"/>
    <n v="13.959"/>
  </r>
  <r>
    <x v="8058"/>
    <s v="CA-2015-121188"/>
    <d v="2015-08-28T00:00:00"/>
    <n v="2015"/>
    <s v="Agustus"/>
    <n v="28"/>
    <x v="1"/>
    <x v="90"/>
    <x v="90"/>
    <x v="0"/>
    <s v="United States"/>
    <s v="Los Angeles"/>
    <s v="California"/>
    <n v="90049"/>
    <x v="1"/>
    <x v="831"/>
    <x v="2"/>
    <x v="7"/>
    <x v="826"/>
    <n v="43.176000000000002"/>
    <n v="3"/>
    <n v="0.2"/>
    <n v="15.111599999999999"/>
  </r>
  <r>
    <x v="8059"/>
    <s v="CA-2015-121188"/>
    <d v="2015-08-28T00:00:00"/>
    <n v="2015"/>
    <s v="Agustus"/>
    <n v="28"/>
    <x v="1"/>
    <x v="90"/>
    <x v="90"/>
    <x v="0"/>
    <s v="United States"/>
    <s v="Los Angeles"/>
    <s v="California"/>
    <n v="90049"/>
    <x v="1"/>
    <x v="1035"/>
    <x v="0"/>
    <x v="5"/>
    <x v="325"/>
    <n v="4.16"/>
    <n v="2"/>
    <n v="0"/>
    <n v="1.7472000000000003"/>
  </r>
  <r>
    <x v="8060"/>
    <s v="CA-2015-156013"/>
    <d v="2015-09-20T00:00:00"/>
    <n v="2015"/>
    <s v="September"/>
    <n v="20"/>
    <x v="1"/>
    <x v="568"/>
    <x v="568"/>
    <x v="1"/>
    <s v="United States"/>
    <s v="Long Beach"/>
    <s v="New York"/>
    <n v="11561"/>
    <x v="3"/>
    <x v="314"/>
    <x v="1"/>
    <x v="10"/>
    <x v="314"/>
    <n v="61.4"/>
    <n v="5"/>
    <n v="0"/>
    <n v="28.857999999999997"/>
  </r>
  <r>
    <x v="8061"/>
    <s v="CA-2015-156013"/>
    <d v="2015-09-20T00:00:00"/>
    <n v="2015"/>
    <s v="September"/>
    <n v="20"/>
    <x v="1"/>
    <x v="568"/>
    <x v="568"/>
    <x v="1"/>
    <s v="United States"/>
    <s v="Long Beach"/>
    <s v="New York"/>
    <n v="11561"/>
    <x v="3"/>
    <x v="1329"/>
    <x v="1"/>
    <x v="8"/>
    <x v="1314"/>
    <n v="24.448"/>
    <n v="2"/>
    <n v="0.2"/>
    <n v="8.8623999999999992"/>
  </r>
  <r>
    <x v="8062"/>
    <s v="CA-2016-132997"/>
    <d v="2016-11-07T00:00:00"/>
    <n v="2016"/>
    <s v="November"/>
    <n v="7"/>
    <x v="2"/>
    <x v="560"/>
    <x v="560"/>
    <x v="0"/>
    <s v="United States"/>
    <s v="Rochester"/>
    <s v="New York"/>
    <n v="14609"/>
    <x v="3"/>
    <x v="506"/>
    <x v="2"/>
    <x v="7"/>
    <x v="506"/>
    <n v="263.95999999999998"/>
    <n v="4"/>
    <n v="0"/>
    <n v="71.269200000000012"/>
  </r>
  <r>
    <x v="8063"/>
    <s v="CA-2016-132997"/>
    <d v="2016-11-07T00:00:00"/>
    <n v="2016"/>
    <s v="November"/>
    <n v="7"/>
    <x v="2"/>
    <x v="560"/>
    <x v="560"/>
    <x v="0"/>
    <s v="United States"/>
    <s v="Rochester"/>
    <s v="New York"/>
    <n v="14609"/>
    <x v="3"/>
    <x v="1211"/>
    <x v="2"/>
    <x v="7"/>
    <x v="1196"/>
    <n v="359.96999999999997"/>
    <n v="3"/>
    <n v="0"/>
    <n v="100.7916"/>
  </r>
  <r>
    <x v="8064"/>
    <s v="CA-2016-132997"/>
    <d v="2016-11-07T00:00:00"/>
    <n v="2016"/>
    <s v="November"/>
    <n v="7"/>
    <x v="2"/>
    <x v="560"/>
    <x v="560"/>
    <x v="0"/>
    <s v="United States"/>
    <s v="Rochester"/>
    <s v="New York"/>
    <n v="14609"/>
    <x v="3"/>
    <x v="1347"/>
    <x v="1"/>
    <x v="10"/>
    <x v="1332"/>
    <n v="12.96"/>
    <n v="2"/>
    <n v="0"/>
    <n v="6.2208000000000006"/>
  </r>
  <r>
    <x v="8065"/>
    <s v="CA-2016-132997"/>
    <d v="2016-11-07T00:00:00"/>
    <n v="2016"/>
    <s v="November"/>
    <n v="7"/>
    <x v="2"/>
    <x v="560"/>
    <x v="560"/>
    <x v="0"/>
    <s v="United States"/>
    <s v="Rochester"/>
    <s v="New York"/>
    <n v="14609"/>
    <x v="3"/>
    <x v="41"/>
    <x v="1"/>
    <x v="4"/>
    <x v="41"/>
    <n v="116.82"/>
    <n v="3"/>
    <n v="0"/>
    <n v="5.8409999999999869"/>
  </r>
  <r>
    <x v="8066"/>
    <s v="CA-2016-132997"/>
    <d v="2016-11-07T00:00:00"/>
    <n v="2016"/>
    <s v="November"/>
    <n v="7"/>
    <x v="2"/>
    <x v="560"/>
    <x v="560"/>
    <x v="0"/>
    <s v="United States"/>
    <s v="Rochester"/>
    <s v="New York"/>
    <n v="14609"/>
    <x v="3"/>
    <x v="1591"/>
    <x v="1"/>
    <x v="8"/>
    <x v="1583"/>
    <n v="276.78400000000005"/>
    <n v="2"/>
    <n v="0.2"/>
    <n v="89.954799999999992"/>
  </r>
  <r>
    <x v="8067"/>
    <s v="US-2015-160563"/>
    <d v="2015-10-20T00:00:00"/>
    <n v="2015"/>
    <s v="Oktober"/>
    <n v="20"/>
    <x v="1"/>
    <x v="374"/>
    <x v="374"/>
    <x v="1"/>
    <s v="United States"/>
    <s v="San Francisco"/>
    <s v="California"/>
    <n v="94109"/>
    <x v="1"/>
    <x v="428"/>
    <x v="2"/>
    <x v="11"/>
    <x v="428"/>
    <n v="239.96999999999997"/>
    <n v="3"/>
    <n v="0"/>
    <n v="86.389199999999988"/>
  </r>
  <r>
    <x v="8068"/>
    <s v="US-2015-160563"/>
    <d v="2015-10-20T00:00:00"/>
    <n v="2015"/>
    <s v="Oktober"/>
    <n v="20"/>
    <x v="1"/>
    <x v="374"/>
    <x v="374"/>
    <x v="1"/>
    <s v="United States"/>
    <s v="San Francisco"/>
    <s v="California"/>
    <n v="94109"/>
    <x v="1"/>
    <x v="1565"/>
    <x v="0"/>
    <x v="5"/>
    <x v="1556"/>
    <n v="16.02"/>
    <n v="6"/>
    <n v="0"/>
    <n v="6.0876000000000001"/>
  </r>
  <r>
    <x v="8069"/>
    <s v="CA-2017-151750"/>
    <d v="2017-01-01T00:00:00"/>
    <n v="2017"/>
    <s v="Januari"/>
    <n v="1"/>
    <x v="1"/>
    <x v="49"/>
    <x v="49"/>
    <x v="0"/>
    <s v="United States"/>
    <s v="Huntsville"/>
    <s v="Texas"/>
    <n v="77340"/>
    <x v="2"/>
    <x v="418"/>
    <x v="1"/>
    <x v="4"/>
    <x v="418"/>
    <n v="454.56000000000006"/>
    <n v="5"/>
    <n v="0.2"/>
    <n v="-107.95800000000004"/>
  </r>
  <r>
    <x v="8070"/>
    <s v="CA-2017-151750"/>
    <d v="2017-01-01T00:00:00"/>
    <n v="2017"/>
    <s v="Januari"/>
    <n v="1"/>
    <x v="1"/>
    <x v="49"/>
    <x v="49"/>
    <x v="0"/>
    <s v="United States"/>
    <s v="Huntsville"/>
    <s v="Texas"/>
    <n v="77340"/>
    <x v="2"/>
    <x v="1454"/>
    <x v="0"/>
    <x v="5"/>
    <x v="1440"/>
    <n v="141.41999999999999"/>
    <n v="5"/>
    <n v="0.6"/>
    <n v="-187.38150000000002"/>
  </r>
  <r>
    <x v="8071"/>
    <s v="CA-2017-151750"/>
    <d v="2017-01-01T00:00:00"/>
    <n v="2017"/>
    <s v="Januari"/>
    <n v="1"/>
    <x v="1"/>
    <x v="49"/>
    <x v="49"/>
    <x v="0"/>
    <s v="United States"/>
    <s v="Huntsville"/>
    <s v="Texas"/>
    <n v="77340"/>
    <x v="2"/>
    <x v="637"/>
    <x v="0"/>
    <x v="1"/>
    <x v="637"/>
    <n v="310.74399999999997"/>
    <n v="4"/>
    <n v="0.3"/>
    <n v="-26.635199999999998"/>
  </r>
  <r>
    <x v="8072"/>
    <s v="CA-2017-151750"/>
    <d v="2017-01-01T00:00:00"/>
    <n v="2017"/>
    <s v="Januari"/>
    <n v="1"/>
    <x v="1"/>
    <x v="49"/>
    <x v="49"/>
    <x v="0"/>
    <s v="United States"/>
    <s v="Huntsville"/>
    <s v="Texas"/>
    <n v="77340"/>
    <x v="2"/>
    <x v="703"/>
    <x v="1"/>
    <x v="6"/>
    <x v="703"/>
    <n v="12.736000000000001"/>
    <n v="4"/>
    <n v="0.2"/>
    <n v="2.2287999999999988"/>
  </r>
  <r>
    <x v="8073"/>
    <s v="CA-2017-151750"/>
    <d v="2017-01-01T00:00:00"/>
    <n v="2017"/>
    <s v="Januari"/>
    <n v="1"/>
    <x v="1"/>
    <x v="49"/>
    <x v="49"/>
    <x v="0"/>
    <s v="United States"/>
    <s v="Huntsville"/>
    <s v="Texas"/>
    <n v="77340"/>
    <x v="2"/>
    <x v="625"/>
    <x v="1"/>
    <x v="8"/>
    <x v="625"/>
    <n v="6.469999999999998"/>
    <n v="5"/>
    <n v="0.8"/>
    <n v="-9.7050000000000018"/>
  </r>
  <r>
    <x v="8074"/>
    <s v="CA-2017-151750"/>
    <d v="2017-01-01T00:00:00"/>
    <n v="2017"/>
    <s v="Januari"/>
    <n v="1"/>
    <x v="1"/>
    <x v="49"/>
    <x v="49"/>
    <x v="0"/>
    <s v="United States"/>
    <s v="Huntsville"/>
    <s v="Texas"/>
    <n v="77340"/>
    <x v="2"/>
    <x v="185"/>
    <x v="1"/>
    <x v="8"/>
    <x v="186"/>
    <n v="13.747999999999998"/>
    <n v="14"/>
    <n v="0.8"/>
    <n v="-22.684200000000004"/>
  </r>
  <r>
    <x v="8075"/>
    <s v="CA-2017-151750"/>
    <d v="2017-01-01T00:00:00"/>
    <n v="2017"/>
    <s v="Januari"/>
    <n v="1"/>
    <x v="1"/>
    <x v="49"/>
    <x v="49"/>
    <x v="0"/>
    <s v="United States"/>
    <s v="Huntsville"/>
    <s v="Texas"/>
    <n v="77340"/>
    <x v="2"/>
    <x v="513"/>
    <x v="1"/>
    <x v="9"/>
    <x v="513"/>
    <n v="15.223999999999997"/>
    <n v="2"/>
    <n v="0.8"/>
    <n v="-38.821200000000012"/>
  </r>
  <r>
    <x v="8076"/>
    <s v="CA-2015-106187"/>
    <d v="2015-06-23T00:00:00"/>
    <n v="2015"/>
    <s v="Juni"/>
    <n v="23"/>
    <x v="1"/>
    <x v="575"/>
    <x v="575"/>
    <x v="1"/>
    <s v="United States"/>
    <s v="East Point"/>
    <s v="Georgia"/>
    <n v="30344"/>
    <x v="0"/>
    <x v="645"/>
    <x v="0"/>
    <x v="5"/>
    <x v="645"/>
    <n v="27.42"/>
    <n v="3"/>
    <n v="0"/>
    <n v="9.3227999999999991"/>
  </r>
  <r>
    <x v="8077"/>
    <s v="CA-2015-106187"/>
    <d v="2015-06-23T00:00:00"/>
    <n v="2015"/>
    <s v="Juni"/>
    <n v="23"/>
    <x v="1"/>
    <x v="575"/>
    <x v="575"/>
    <x v="1"/>
    <s v="United States"/>
    <s v="East Point"/>
    <s v="Georgia"/>
    <n v="30344"/>
    <x v="0"/>
    <x v="896"/>
    <x v="1"/>
    <x v="8"/>
    <x v="889"/>
    <n v="165.98"/>
    <n v="1"/>
    <n v="0"/>
    <n v="74.690999999999988"/>
  </r>
  <r>
    <x v="8078"/>
    <s v="CA-2015-106187"/>
    <d v="2015-06-23T00:00:00"/>
    <n v="2015"/>
    <s v="Juni"/>
    <n v="23"/>
    <x v="1"/>
    <x v="575"/>
    <x v="575"/>
    <x v="1"/>
    <s v="United States"/>
    <s v="East Point"/>
    <s v="Georgia"/>
    <n v="30344"/>
    <x v="0"/>
    <x v="1371"/>
    <x v="2"/>
    <x v="11"/>
    <x v="1356"/>
    <n v="75"/>
    <n v="3"/>
    <n v="0"/>
    <n v="18"/>
  </r>
  <r>
    <x v="8079"/>
    <s v="US-2016-164945"/>
    <d v="2016-11-22T00:00:00"/>
    <n v="2016"/>
    <s v="November"/>
    <n v="22"/>
    <x v="1"/>
    <x v="402"/>
    <x v="402"/>
    <x v="2"/>
    <s v="United States"/>
    <s v="New York City"/>
    <s v="New York"/>
    <n v="10009"/>
    <x v="3"/>
    <x v="301"/>
    <x v="1"/>
    <x v="8"/>
    <x v="301"/>
    <n v="134.27200000000002"/>
    <n v="8"/>
    <n v="0.2"/>
    <n v="46.99519999999999"/>
  </r>
  <r>
    <x v="8080"/>
    <s v="CA-2015-150714"/>
    <d v="2015-10-26T00:00:00"/>
    <n v="2015"/>
    <s v="Oktober"/>
    <n v="26"/>
    <x v="1"/>
    <x v="120"/>
    <x v="120"/>
    <x v="1"/>
    <s v="United States"/>
    <s v="Springfield"/>
    <s v="Oregon"/>
    <n v="97477"/>
    <x v="1"/>
    <x v="933"/>
    <x v="1"/>
    <x v="2"/>
    <x v="926"/>
    <n v="146.54400000000001"/>
    <n v="6"/>
    <n v="0.2"/>
    <n v="47.626799999999996"/>
  </r>
  <r>
    <x v="8081"/>
    <s v="CA-2015-150714"/>
    <d v="2015-10-26T00:00:00"/>
    <n v="2015"/>
    <s v="Oktober"/>
    <n v="26"/>
    <x v="1"/>
    <x v="120"/>
    <x v="120"/>
    <x v="1"/>
    <s v="United States"/>
    <s v="Springfield"/>
    <s v="Oregon"/>
    <n v="97477"/>
    <x v="1"/>
    <x v="1766"/>
    <x v="1"/>
    <x v="10"/>
    <x v="1755"/>
    <n v="131.904"/>
    <n v="3"/>
    <n v="0.2"/>
    <n v="47.815200000000004"/>
  </r>
  <r>
    <x v="8082"/>
    <s v="CA-2015-150714"/>
    <d v="2015-10-26T00:00:00"/>
    <n v="2015"/>
    <s v="Oktober"/>
    <n v="26"/>
    <x v="1"/>
    <x v="120"/>
    <x v="120"/>
    <x v="1"/>
    <s v="United States"/>
    <s v="Springfield"/>
    <s v="Oregon"/>
    <n v="97477"/>
    <x v="1"/>
    <x v="543"/>
    <x v="1"/>
    <x v="9"/>
    <x v="543"/>
    <n v="203.88000000000002"/>
    <n v="5"/>
    <n v="0.2"/>
    <n v="20.387999999999998"/>
  </r>
  <r>
    <x v="8083"/>
    <s v="CA-2015-150714"/>
    <d v="2015-10-26T00:00:00"/>
    <n v="2015"/>
    <s v="Oktober"/>
    <n v="26"/>
    <x v="1"/>
    <x v="120"/>
    <x v="120"/>
    <x v="1"/>
    <s v="United States"/>
    <s v="Springfield"/>
    <s v="Oregon"/>
    <n v="97477"/>
    <x v="1"/>
    <x v="1282"/>
    <x v="1"/>
    <x v="8"/>
    <x v="1267"/>
    <n v="14.301000000000002"/>
    <n v="7"/>
    <n v="0.7"/>
    <n v="-10.487400000000001"/>
  </r>
  <r>
    <x v="8084"/>
    <s v="CA-2015-150714"/>
    <d v="2015-10-26T00:00:00"/>
    <n v="2015"/>
    <s v="Oktober"/>
    <n v="26"/>
    <x v="1"/>
    <x v="120"/>
    <x v="120"/>
    <x v="1"/>
    <s v="United States"/>
    <s v="Springfield"/>
    <s v="Oregon"/>
    <n v="97477"/>
    <x v="1"/>
    <x v="435"/>
    <x v="1"/>
    <x v="4"/>
    <x v="435"/>
    <n v="718.6400000000001"/>
    <n v="10"/>
    <n v="0.2"/>
    <n v="-161.69400000000005"/>
  </r>
  <r>
    <x v="8085"/>
    <s v="CA-2016-105753"/>
    <d v="2016-10-20T00:00:00"/>
    <n v="2016"/>
    <s v="Oktober"/>
    <n v="20"/>
    <x v="1"/>
    <x v="784"/>
    <x v="784"/>
    <x v="2"/>
    <s v="United States"/>
    <s v="Arlington"/>
    <s v="Virginia"/>
    <n v="22204"/>
    <x v="0"/>
    <x v="390"/>
    <x v="0"/>
    <x v="5"/>
    <x v="391"/>
    <n v="61.1"/>
    <n v="5"/>
    <n v="0"/>
    <n v="18.329999999999991"/>
  </r>
  <r>
    <x v="8086"/>
    <s v="CA-2017-120894"/>
    <d v="2017-04-28T00:00:00"/>
    <n v="2017"/>
    <s v="April"/>
    <n v="28"/>
    <x v="1"/>
    <x v="691"/>
    <x v="691"/>
    <x v="0"/>
    <s v="United States"/>
    <s v="Wilmington"/>
    <s v="North Carolina"/>
    <n v="28403"/>
    <x v="0"/>
    <x v="1267"/>
    <x v="1"/>
    <x v="9"/>
    <x v="1251"/>
    <n v="28.08"/>
    <n v="3"/>
    <n v="0.2"/>
    <n v="5.2650000000000006"/>
  </r>
  <r>
    <x v="8087"/>
    <s v="CA-2016-106621"/>
    <d v="2016-09-29T00:00:00"/>
    <n v="2016"/>
    <s v="September"/>
    <n v="29"/>
    <x v="0"/>
    <x v="678"/>
    <x v="678"/>
    <x v="1"/>
    <s v="United States"/>
    <s v="Yuma"/>
    <s v="Arizona"/>
    <n v="85364"/>
    <x v="1"/>
    <x v="836"/>
    <x v="1"/>
    <x v="6"/>
    <x v="831"/>
    <n v="10.496"/>
    <n v="4"/>
    <n v="0.2"/>
    <n v="1.1807999999999983"/>
  </r>
  <r>
    <x v="8088"/>
    <s v="CA-2015-107020"/>
    <d v="2015-07-10T00:00:00"/>
    <n v="2015"/>
    <s v="Juli"/>
    <n v="10"/>
    <x v="1"/>
    <x v="160"/>
    <x v="160"/>
    <x v="0"/>
    <s v="United States"/>
    <s v="San Bernardino"/>
    <s v="California"/>
    <n v="92404"/>
    <x v="1"/>
    <x v="691"/>
    <x v="1"/>
    <x v="8"/>
    <x v="691"/>
    <n v="39.92"/>
    <n v="2"/>
    <n v="0.2"/>
    <n v="12.973999999999997"/>
  </r>
  <r>
    <x v="8089"/>
    <s v="US-2015-117492"/>
    <d v="2015-08-07T00:00:00"/>
    <n v="2015"/>
    <s v="Agustus"/>
    <n v="7"/>
    <x v="2"/>
    <x v="374"/>
    <x v="374"/>
    <x v="1"/>
    <s v="United States"/>
    <s v="Baltimore"/>
    <s v="Maryland"/>
    <n v="21215"/>
    <x v="3"/>
    <x v="22"/>
    <x v="1"/>
    <x v="9"/>
    <x v="22"/>
    <n v="77.58"/>
    <n v="9"/>
    <n v="0"/>
    <n v="20.1708"/>
  </r>
  <r>
    <x v="8090"/>
    <s v="CA-2014-101392"/>
    <d v="2014-12-07T00:00:00"/>
    <n v="2014"/>
    <s v="Desember"/>
    <n v="7"/>
    <x v="1"/>
    <x v="357"/>
    <x v="357"/>
    <x v="2"/>
    <s v="United States"/>
    <s v="Seattle"/>
    <s v="Washington"/>
    <n v="98103"/>
    <x v="1"/>
    <x v="1424"/>
    <x v="1"/>
    <x v="4"/>
    <x v="1412"/>
    <n v="269.35999999999996"/>
    <n v="7"/>
    <n v="0"/>
    <n v="70.033599999999993"/>
  </r>
  <r>
    <x v="8091"/>
    <s v="CA-2015-127502"/>
    <d v="2015-12-10T00:00:00"/>
    <n v="2015"/>
    <s v="Desember"/>
    <n v="10"/>
    <x v="1"/>
    <x v="363"/>
    <x v="363"/>
    <x v="0"/>
    <s v="United States"/>
    <s v="San Francisco"/>
    <s v="California"/>
    <n v="94110"/>
    <x v="1"/>
    <x v="745"/>
    <x v="1"/>
    <x v="2"/>
    <x v="743"/>
    <n v="5.76"/>
    <n v="2"/>
    <n v="0"/>
    <n v="2.8224"/>
  </r>
  <r>
    <x v="8092"/>
    <s v="CA-2017-143658"/>
    <d v="2017-11-08T00:00:00"/>
    <n v="2017"/>
    <s v="November"/>
    <n v="8"/>
    <x v="0"/>
    <x v="676"/>
    <x v="676"/>
    <x v="2"/>
    <s v="United States"/>
    <s v="New York City"/>
    <s v="New York"/>
    <n v="10035"/>
    <x v="3"/>
    <x v="940"/>
    <x v="1"/>
    <x v="6"/>
    <x v="933"/>
    <n v="109.9"/>
    <n v="5"/>
    <n v="0"/>
    <n v="32.97"/>
  </r>
  <r>
    <x v="8093"/>
    <s v="CA-2017-133046"/>
    <d v="2017-07-27T00:00:00"/>
    <n v="2017"/>
    <s v="Juli"/>
    <n v="27"/>
    <x v="0"/>
    <x v="589"/>
    <x v="589"/>
    <x v="0"/>
    <s v="United States"/>
    <s v="Seattle"/>
    <s v="Washington"/>
    <n v="98115"/>
    <x v="1"/>
    <x v="740"/>
    <x v="0"/>
    <x v="5"/>
    <x v="222"/>
    <n v="23.88"/>
    <n v="3"/>
    <n v="0"/>
    <n v="10.507200000000001"/>
  </r>
  <r>
    <x v="8094"/>
    <s v="CA-2017-133046"/>
    <d v="2017-07-27T00:00:00"/>
    <n v="2017"/>
    <s v="Juli"/>
    <n v="27"/>
    <x v="0"/>
    <x v="589"/>
    <x v="589"/>
    <x v="0"/>
    <s v="United States"/>
    <s v="Seattle"/>
    <s v="Washington"/>
    <n v="98115"/>
    <x v="1"/>
    <x v="1254"/>
    <x v="1"/>
    <x v="10"/>
    <x v="1238"/>
    <n v="26.2"/>
    <n v="4"/>
    <n v="0"/>
    <n v="12.052"/>
  </r>
  <r>
    <x v="8095"/>
    <s v="CA-2017-133046"/>
    <d v="2017-07-27T00:00:00"/>
    <n v="2017"/>
    <s v="Juli"/>
    <n v="27"/>
    <x v="0"/>
    <x v="589"/>
    <x v="589"/>
    <x v="0"/>
    <s v="United States"/>
    <s v="Seattle"/>
    <s v="Washington"/>
    <n v="98115"/>
    <x v="1"/>
    <x v="1290"/>
    <x v="1"/>
    <x v="10"/>
    <x v="1276"/>
    <n v="12.96"/>
    <n v="2"/>
    <n v="0"/>
    <n v="6.2208000000000006"/>
  </r>
  <r>
    <x v="8096"/>
    <s v="CA-2017-133046"/>
    <d v="2017-07-27T00:00:00"/>
    <n v="2017"/>
    <s v="Juli"/>
    <n v="27"/>
    <x v="0"/>
    <x v="589"/>
    <x v="589"/>
    <x v="0"/>
    <s v="United States"/>
    <s v="Seattle"/>
    <s v="Washington"/>
    <n v="98115"/>
    <x v="1"/>
    <x v="437"/>
    <x v="2"/>
    <x v="11"/>
    <x v="437"/>
    <n v="234.95000000000002"/>
    <n v="5"/>
    <n v="0"/>
    <n v="32.893000000000008"/>
  </r>
  <r>
    <x v="8097"/>
    <s v="CA-2017-122798"/>
    <d v="2017-12-28T00:00:00"/>
    <n v="2017"/>
    <s v="Desember"/>
    <n v="28"/>
    <x v="1"/>
    <x v="603"/>
    <x v="603"/>
    <x v="0"/>
    <s v="United States"/>
    <s v="Albuquerque"/>
    <s v="New Mexico"/>
    <n v="87105"/>
    <x v="1"/>
    <x v="392"/>
    <x v="1"/>
    <x v="4"/>
    <x v="393"/>
    <n v="118.25"/>
    <n v="5"/>
    <n v="0"/>
    <n v="34.292499999999997"/>
  </r>
  <r>
    <x v="8098"/>
    <s v="CA-2017-122798"/>
    <d v="2017-12-28T00:00:00"/>
    <n v="2017"/>
    <s v="Desember"/>
    <n v="28"/>
    <x v="1"/>
    <x v="603"/>
    <x v="603"/>
    <x v="0"/>
    <s v="United States"/>
    <s v="Albuquerque"/>
    <s v="New Mexico"/>
    <n v="87105"/>
    <x v="1"/>
    <x v="1433"/>
    <x v="1"/>
    <x v="10"/>
    <x v="1421"/>
    <n v="4.28"/>
    <n v="1"/>
    <n v="0"/>
    <n v="1.9259999999999997"/>
  </r>
  <r>
    <x v="8099"/>
    <s v="CA-2016-169663"/>
    <d v="2016-03-10T00:00:00"/>
    <n v="2016"/>
    <s v="Maret"/>
    <n v="10"/>
    <x v="2"/>
    <x v="563"/>
    <x v="563"/>
    <x v="2"/>
    <s v="United States"/>
    <s v="Los Angeles"/>
    <s v="California"/>
    <n v="90045"/>
    <x v="1"/>
    <x v="1044"/>
    <x v="2"/>
    <x v="11"/>
    <x v="1033"/>
    <n v="26.849999999999998"/>
    <n v="3"/>
    <n v="0"/>
    <n v="5.101499999999997"/>
  </r>
  <r>
    <x v="8100"/>
    <s v="CA-2016-169663"/>
    <d v="2016-03-10T00:00:00"/>
    <n v="2016"/>
    <s v="Maret"/>
    <n v="10"/>
    <x v="2"/>
    <x v="563"/>
    <x v="563"/>
    <x v="2"/>
    <s v="United States"/>
    <s v="Los Angeles"/>
    <s v="California"/>
    <n v="90045"/>
    <x v="1"/>
    <x v="1832"/>
    <x v="2"/>
    <x v="15"/>
    <x v="1820"/>
    <n v="3357.6000000000004"/>
    <n v="3"/>
    <n v="0.2"/>
    <n v="377.72999999999956"/>
  </r>
  <r>
    <x v="8101"/>
    <s v="CA-2015-149846"/>
    <d v="2015-05-22T00:00:00"/>
    <n v="2015"/>
    <s v="Mei"/>
    <n v="22"/>
    <x v="1"/>
    <x v="766"/>
    <x v="766"/>
    <x v="0"/>
    <s v="United States"/>
    <s v="Los Angeles"/>
    <s v="California"/>
    <n v="90045"/>
    <x v="1"/>
    <x v="617"/>
    <x v="1"/>
    <x v="2"/>
    <x v="617"/>
    <n v="8.26"/>
    <n v="2"/>
    <n v="0"/>
    <n v="3.7995999999999999"/>
  </r>
  <r>
    <x v="8102"/>
    <s v="CA-2015-149846"/>
    <d v="2015-05-22T00:00:00"/>
    <n v="2015"/>
    <s v="Mei"/>
    <n v="22"/>
    <x v="1"/>
    <x v="766"/>
    <x v="766"/>
    <x v="0"/>
    <s v="United States"/>
    <s v="Los Angeles"/>
    <s v="California"/>
    <n v="90045"/>
    <x v="1"/>
    <x v="668"/>
    <x v="2"/>
    <x v="15"/>
    <x v="668"/>
    <n v="2973.32"/>
    <n v="7"/>
    <n v="0.2"/>
    <n v="334.49849999999958"/>
  </r>
  <r>
    <x v="8103"/>
    <s v="CA-2015-149846"/>
    <d v="2015-05-22T00:00:00"/>
    <n v="2015"/>
    <s v="Mei"/>
    <n v="22"/>
    <x v="1"/>
    <x v="766"/>
    <x v="766"/>
    <x v="0"/>
    <s v="United States"/>
    <s v="Los Angeles"/>
    <s v="California"/>
    <n v="90045"/>
    <x v="1"/>
    <x v="328"/>
    <x v="1"/>
    <x v="4"/>
    <x v="328"/>
    <n v="104.79"/>
    <n v="7"/>
    <n v="0"/>
    <n v="29.341200000000008"/>
  </r>
  <r>
    <x v="8104"/>
    <s v="CA-2015-149846"/>
    <d v="2015-05-22T00:00:00"/>
    <n v="2015"/>
    <s v="Mei"/>
    <n v="22"/>
    <x v="1"/>
    <x v="766"/>
    <x v="766"/>
    <x v="0"/>
    <s v="United States"/>
    <s v="Los Angeles"/>
    <s v="California"/>
    <n v="90045"/>
    <x v="1"/>
    <x v="297"/>
    <x v="2"/>
    <x v="7"/>
    <x v="297"/>
    <n v="775.72800000000007"/>
    <n v="6"/>
    <n v="0.2"/>
    <n v="58.179600000000022"/>
  </r>
  <r>
    <x v="8105"/>
    <s v="CA-2017-159149"/>
    <d v="2017-02-17T00:00:00"/>
    <n v="2017"/>
    <s v="Februari"/>
    <n v="17"/>
    <x v="2"/>
    <x v="736"/>
    <x v="736"/>
    <x v="2"/>
    <s v="United States"/>
    <s v="Houston"/>
    <s v="Texas"/>
    <n v="77041"/>
    <x v="2"/>
    <x v="419"/>
    <x v="0"/>
    <x v="0"/>
    <x v="419"/>
    <n v="89.066399999999987"/>
    <n v="1"/>
    <n v="0.32"/>
    <n v="-17.027400000000007"/>
  </r>
  <r>
    <x v="8106"/>
    <s v="CA-2017-159149"/>
    <d v="2017-02-17T00:00:00"/>
    <n v="2017"/>
    <s v="Februari"/>
    <n v="17"/>
    <x v="2"/>
    <x v="736"/>
    <x v="736"/>
    <x v="2"/>
    <s v="United States"/>
    <s v="Houston"/>
    <s v="Texas"/>
    <n v="77041"/>
    <x v="2"/>
    <x v="1833"/>
    <x v="1"/>
    <x v="6"/>
    <x v="1821"/>
    <n v="175.44"/>
    <n v="6"/>
    <n v="0.2"/>
    <n v="52.632000000000005"/>
  </r>
  <r>
    <x v="8107"/>
    <s v="CA-2017-159149"/>
    <d v="2017-02-17T00:00:00"/>
    <n v="2017"/>
    <s v="Februari"/>
    <n v="17"/>
    <x v="2"/>
    <x v="736"/>
    <x v="736"/>
    <x v="2"/>
    <s v="United States"/>
    <s v="Houston"/>
    <s v="Texas"/>
    <n v="77041"/>
    <x v="2"/>
    <x v="1075"/>
    <x v="2"/>
    <x v="7"/>
    <x v="1065"/>
    <n v="438.33600000000001"/>
    <n v="4"/>
    <n v="0.2"/>
    <n v="-87.667200000000037"/>
  </r>
  <r>
    <x v="8108"/>
    <s v="US-2017-167570"/>
    <d v="2017-12-08T00:00:00"/>
    <n v="2017"/>
    <s v="Desember"/>
    <n v="8"/>
    <x v="1"/>
    <x v="283"/>
    <x v="283"/>
    <x v="0"/>
    <s v="United States"/>
    <s v="Philadelphia"/>
    <s v="Pennsylvania"/>
    <n v="19140"/>
    <x v="3"/>
    <x v="389"/>
    <x v="0"/>
    <x v="1"/>
    <x v="390"/>
    <n v="215.54400000000001"/>
    <n v="4"/>
    <n v="0.3"/>
    <n v="-58.504800000000017"/>
  </r>
  <r>
    <x v="8109"/>
    <s v="CA-2017-160122"/>
    <d v="2017-11-18T00:00:00"/>
    <n v="2017"/>
    <s v="November"/>
    <n v="18"/>
    <x v="1"/>
    <x v="709"/>
    <x v="709"/>
    <x v="0"/>
    <s v="United States"/>
    <s v="Chicago"/>
    <s v="Illinois"/>
    <n v="60623"/>
    <x v="2"/>
    <x v="1758"/>
    <x v="1"/>
    <x v="12"/>
    <x v="1711"/>
    <n v="55.584000000000003"/>
    <n v="6"/>
    <n v="0.2"/>
    <n v="20.844000000000001"/>
  </r>
  <r>
    <x v="8110"/>
    <s v="CA-2017-160122"/>
    <d v="2017-11-18T00:00:00"/>
    <n v="2017"/>
    <s v="November"/>
    <n v="18"/>
    <x v="1"/>
    <x v="709"/>
    <x v="709"/>
    <x v="0"/>
    <s v="United States"/>
    <s v="Chicago"/>
    <s v="Illinois"/>
    <n v="60623"/>
    <x v="2"/>
    <x v="1455"/>
    <x v="0"/>
    <x v="1"/>
    <x v="1441"/>
    <n v="127.38599999999998"/>
    <n v="2"/>
    <n v="0.3"/>
    <n v="-25.477199999999982"/>
  </r>
  <r>
    <x v="8111"/>
    <s v="CA-2016-130393"/>
    <d v="2016-12-01T00:00:00"/>
    <n v="2016"/>
    <s v="Desember"/>
    <n v="1"/>
    <x v="0"/>
    <x v="622"/>
    <x v="622"/>
    <x v="0"/>
    <s v="United States"/>
    <s v="San Angelo"/>
    <s v="Texas"/>
    <n v="76903"/>
    <x v="2"/>
    <x v="474"/>
    <x v="0"/>
    <x v="1"/>
    <x v="475"/>
    <n v="248.43"/>
    <n v="5"/>
    <n v="0.3"/>
    <n v="-17.744999999999976"/>
  </r>
  <r>
    <x v="8112"/>
    <s v="CA-2016-130393"/>
    <d v="2016-12-01T00:00:00"/>
    <n v="2016"/>
    <s v="Desember"/>
    <n v="1"/>
    <x v="0"/>
    <x v="622"/>
    <x v="622"/>
    <x v="0"/>
    <s v="United States"/>
    <s v="San Angelo"/>
    <s v="Texas"/>
    <n v="76903"/>
    <x v="2"/>
    <x v="937"/>
    <x v="1"/>
    <x v="9"/>
    <x v="930"/>
    <n v="11.647999999999998"/>
    <n v="4"/>
    <n v="0.8"/>
    <n v="-30.867200000000004"/>
  </r>
  <r>
    <x v="8113"/>
    <s v="CA-2016-130393"/>
    <d v="2016-12-01T00:00:00"/>
    <n v="2016"/>
    <s v="Desember"/>
    <n v="1"/>
    <x v="0"/>
    <x v="622"/>
    <x v="622"/>
    <x v="0"/>
    <s v="United States"/>
    <s v="San Angelo"/>
    <s v="Texas"/>
    <n v="76903"/>
    <x v="2"/>
    <x v="212"/>
    <x v="0"/>
    <x v="1"/>
    <x v="213"/>
    <n v="85.245999999999995"/>
    <n v="2"/>
    <n v="0.3"/>
    <n v="-1.217800000000004"/>
  </r>
  <r>
    <x v="8114"/>
    <s v="CA-2017-144820"/>
    <d v="2017-10-03T00:00:00"/>
    <n v="2017"/>
    <s v="Oktober"/>
    <n v="3"/>
    <x v="0"/>
    <x v="429"/>
    <x v="429"/>
    <x v="1"/>
    <s v="United States"/>
    <s v="Pasadena"/>
    <s v="Texas"/>
    <n v="77506"/>
    <x v="2"/>
    <x v="923"/>
    <x v="1"/>
    <x v="6"/>
    <x v="915"/>
    <n v="20.64"/>
    <n v="5"/>
    <n v="0.2"/>
    <n v="2.3219999999999974"/>
  </r>
  <r>
    <x v="8115"/>
    <s v="CA-2017-101014"/>
    <d v="2017-08-29T00:00:00"/>
    <n v="2017"/>
    <s v="Agustus"/>
    <n v="29"/>
    <x v="1"/>
    <x v="459"/>
    <x v="459"/>
    <x v="1"/>
    <s v="United States"/>
    <s v="Los Angeles"/>
    <s v="California"/>
    <n v="90049"/>
    <x v="1"/>
    <x v="1817"/>
    <x v="0"/>
    <x v="5"/>
    <x v="1807"/>
    <n v="148.02000000000001"/>
    <n v="3"/>
    <n v="0"/>
    <n v="41.445600000000013"/>
  </r>
  <r>
    <x v="8116"/>
    <s v="CA-2017-105543"/>
    <d v="2017-11-24T00:00:00"/>
    <n v="2017"/>
    <s v="November"/>
    <n v="24"/>
    <x v="3"/>
    <x v="410"/>
    <x v="410"/>
    <x v="1"/>
    <s v="United States"/>
    <s v="Garden City"/>
    <s v="Kansas"/>
    <n v="67846"/>
    <x v="2"/>
    <x v="1291"/>
    <x v="1"/>
    <x v="4"/>
    <x v="1277"/>
    <n v="33.29"/>
    <n v="1"/>
    <n v="0"/>
    <n v="7.9895999999999994"/>
  </r>
  <r>
    <x v="8117"/>
    <s v="US-2017-113201"/>
    <d v="2017-06-30T00:00:00"/>
    <n v="2017"/>
    <s v="Juni"/>
    <n v="30"/>
    <x v="1"/>
    <x v="627"/>
    <x v="627"/>
    <x v="0"/>
    <s v="United States"/>
    <s v="Los Angeles"/>
    <s v="California"/>
    <n v="90045"/>
    <x v="1"/>
    <x v="1127"/>
    <x v="1"/>
    <x v="10"/>
    <x v="1115"/>
    <n v="204.95000000000002"/>
    <n v="5"/>
    <n v="0"/>
    <n v="100.4255"/>
  </r>
  <r>
    <x v="8118"/>
    <s v="US-2017-106551"/>
    <d v="2017-07-22T00:00:00"/>
    <n v="2017"/>
    <s v="Juli"/>
    <n v="22"/>
    <x v="1"/>
    <x v="518"/>
    <x v="518"/>
    <x v="0"/>
    <s v="United States"/>
    <s v="Chicago"/>
    <s v="Illinois"/>
    <n v="60653"/>
    <x v="2"/>
    <x v="499"/>
    <x v="0"/>
    <x v="1"/>
    <x v="499"/>
    <n v="526.34399999999994"/>
    <n v="4"/>
    <n v="0.3"/>
    <n v="-75.191999999999979"/>
  </r>
  <r>
    <x v="8119"/>
    <s v="CA-2016-116722"/>
    <d v="2016-11-11T00:00:00"/>
    <n v="2016"/>
    <s v="November"/>
    <n v="11"/>
    <x v="1"/>
    <x v="221"/>
    <x v="221"/>
    <x v="0"/>
    <s v="United States"/>
    <s v="San Francisco"/>
    <s v="California"/>
    <n v="94110"/>
    <x v="1"/>
    <x v="107"/>
    <x v="0"/>
    <x v="5"/>
    <x v="107"/>
    <n v="41.96"/>
    <n v="2"/>
    <n v="0"/>
    <n v="10.909600000000001"/>
  </r>
  <r>
    <x v="8120"/>
    <s v="CA-2016-116722"/>
    <d v="2016-11-11T00:00:00"/>
    <n v="2016"/>
    <s v="November"/>
    <n v="11"/>
    <x v="1"/>
    <x v="221"/>
    <x v="221"/>
    <x v="0"/>
    <s v="United States"/>
    <s v="San Francisco"/>
    <s v="California"/>
    <n v="94110"/>
    <x v="1"/>
    <x v="499"/>
    <x v="0"/>
    <x v="1"/>
    <x v="499"/>
    <n v="451.15199999999993"/>
    <n v="3"/>
    <n v="0.2"/>
    <n v="0"/>
  </r>
  <r>
    <x v="8121"/>
    <s v="CA-2016-116722"/>
    <d v="2016-11-11T00:00:00"/>
    <n v="2016"/>
    <s v="November"/>
    <n v="11"/>
    <x v="1"/>
    <x v="221"/>
    <x v="221"/>
    <x v="0"/>
    <s v="United States"/>
    <s v="San Francisco"/>
    <s v="California"/>
    <n v="94110"/>
    <x v="1"/>
    <x v="175"/>
    <x v="1"/>
    <x v="8"/>
    <x v="176"/>
    <n v="31.504000000000005"/>
    <n v="11"/>
    <n v="0.2"/>
    <n v="11.026399999999999"/>
  </r>
  <r>
    <x v="8122"/>
    <s v="CA-2014-138128"/>
    <d v="2014-12-09T00:00:00"/>
    <n v="2014"/>
    <s v="Desember"/>
    <n v="9"/>
    <x v="1"/>
    <x v="224"/>
    <x v="224"/>
    <x v="0"/>
    <s v="United States"/>
    <s v="Philadelphia"/>
    <s v="Pennsylvania"/>
    <n v="19134"/>
    <x v="3"/>
    <x v="118"/>
    <x v="1"/>
    <x v="12"/>
    <x v="118"/>
    <n v="30.672000000000001"/>
    <n v="3"/>
    <n v="0.2"/>
    <n v="9.5850000000000009"/>
  </r>
  <r>
    <x v="8123"/>
    <s v="CA-2014-138128"/>
    <d v="2014-12-09T00:00:00"/>
    <n v="2014"/>
    <s v="Desember"/>
    <n v="9"/>
    <x v="1"/>
    <x v="224"/>
    <x v="224"/>
    <x v="0"/>
    <s v="United States"/>
    <s v="Philadelphia"/>
    <s v="Pennsylvania"/>
    <n v="19134"/>
    <x v="3"/>
    <x v="1077"/>
    <x v="2"/>
    <x v="16"/>
    <x v="1067"/>
    <n v="1079.9759999999999"/>
    <n v="4"/>
    <n v="0.4"/>
    <n v="125.99719999999991"/>
  </r>
  <r>
    <x v="8124"/>
    <s v="US-2017-150070"/>
    <d v="2017-09-07T00:00:00"/>
    <n v="2017"/>
    <s v="September"/>
    <n v="7"/>
    <x v="1"/>
    <x v="350"/>
    <x v="350"/>
    <x v="0"/>
    <s v="United States"/>
    <s v="Modesto"/>
    <s v="California"/>
    <n v="95351"/>
    <x v="1"/>
    <x v="211"/>
    <x v="0"/>
    <x v="1"/>
    <x v="212"/>
    <n v="161.56800000000001"/>
    <n v="2"/>
    <n v="0.2"/>
    <n v="-28.274400000000021"/>
  </r>
  <r>
    <x v="8125"/>
    <s v="CA-2015-137064"/>
    <d v="2015-02-06T00:00:00"/>
    <n v="2015"/>
    <s v="Februari"/>
    <n v="6"/>
    <x v="1"/>
    <x v="772"/>
    <x v="772"/>
    <x v="0"/>
    <s v="United States"/>
    <s v="Houston"/>
    <s v="Texas"/>
    <n v="77070"/>
    <x v="2"/>
    <x v="766"/>
    <x v="1"/>
    <x v="8"/>
    <x v="765"/>
    <n v="2.9339999999999993"/>
    <n v="3"/>
    <n v="0.8"/>
    <n v="-4.9878000000000018"/>
  </r>
  <r>
    <x v="8126"/>
    <s v="CA-2015-137064"/>
    <d v="2015-02-06T00:00:00"/>
    <n v="2015"/>
    <s v="Februari"/>
    <n v="6"/>
    <x v="1"/>
    <x v="772"/>
    <x v="772"/>
    <x v="0"/>
    <s v="United States"/>
    <s v="Houston"/>
    <s v="Texas"/>
    <n v="77070"/>
    <x v="2"/>
    <x v="103"/>
    <x v="2"/>
    <x v="11"/>
    <x v="103"/>
    <n v="18.528000000000002"/>
    <n v="2"/>
    <n v="0.2"/>
    <n v="4.4004000000000003"/>
  </r>
  <r>
    <x v="8127"/>
    <s v="CA-2015-137064"/>
    <d v="2015-02-06T00:00:00"/>
    <n v="2015"/>
    <s v="Februari"/>
    <n v="6"/>
    <x v="1"/>
    <x v="772"/>
    <x v="772"/>
    <x v="0"/>
    <s v="United States"/>
    <s v="Houston"/>
    <s v="Texas"/>
    <n v="77070"/>
    <x v="2"/>
    <x v="1362"/>
    <x v="1"/>
    <x v="4"/>
    <x v="1348"/>
    <n v="670.75200000000007"/>
    <n v="3"/>
    <n v="0.2"/>
    <n v="-125.76600000000005"/>
  </r>
  <r>
    <x v="8128"/>
    <s v="CA-2017-157350"/>
    <d v="2017-08-26T00:00:00"/>
    <n v="2017"/>
    <s v="Agustus"/>
    <n v="26"/>
    <x v="1"/>
    <x v="24"/>
    <x v="24"/>
    <x v="0"/>
    <s v="United States"/>
    <s v="Chicago"/>
    <s v="Illinois"/>
    <n v="60610"/>
    <x v="2"/>
    <x v="596"/>
    <x v="0"/>
    <x v="5"/>
    <x v="596"/>
    <n v="64.959999999999994"/>
    <n v="5"/>
    <n v="0.6"/>
    <n v="-43.847999999999985"/>
  </r>
  <r>
    <x v="8129"/>
    <s v="CA-2014-127866"/>
    <d v="2014-07-20T00:00:00"/>
    <n v="2014"/>
    <s v="Juli"/>
    <n v="20"/>
    <x v="2"/>
    <x v="63"/>
    <x v="63"/>
    <x v="1"/>
    <s v="United States"/>
    <s v="Riverside"/>
    <s v="California"/>
    <n v="92503"/>
    <x v="1"/>
    <x v="917"/>
    <x v="2"/>
    <x v="11"/>
    <x v="909"/>
    <n v="41.94"/>
    <n v="2"/>
    <n v="0"/>
    <n v="15.098399999999998"/>
  </r>
  <r>
    <x v="8130"/>
    <s v="CA-2014-127866"/>
    <d v="2014-07-20T00:00:00"/>
    <n v="2014"/>
    <s v="Juli"/>
    <n v="20"/>
    <x v="2"/>
    <x v="63"/>
    <x v="63"/>
    <x v="1"/>
    <s v="United States"/>
    <s v="Riverside"/>
    <s v="California"/>
    <n v="92503"/>
    <x v="1"/>
    <x v="1296"/>
    <x v="1"/>
    <x v="10"/>
    <x v="1281"/>
    <n v="11.96"/>
    <n v="2"/>
    <n v="0"/>
    <n v="5.8604000000000003"/>
  </r>
  <r>
    <x v="8131"/>
    <s v="CA-2014-127866"/>
    <d v="2014-07-20T00:00:00"/>
    <n v="2014"/>
    <s v="Juli"/>
    <n v="20"/>
    <x v="2"/>
    <x v="63"/>
    <x v="63"/>
    <x v="1"/>
    <s v="United States"/>
    <s v="Riverside"/>
    <s v="California"/>
    <n v="92503"/>
    <x v="1"/>
    <x v="1609"/>
    <x v="1"/>
    <x v="6"/>
    <x v="1600"/>
    <n v="13.12"/>
    <n v="4"/>
    <n v="0"/>
    <n v="3.8047999999999984"/>
  </r>
  <r>
    <x v="8132"/>
    <s v="CA-2014-127866"/>
    <d v="2014-07-20T00:00:00"/>
    <n v="2014"/>
    <s v="Juli"/>
    <n v="20"/>
    <x v="2"/>
    <x v="63"/>
    <x v="63"/>
    <x v="1"/>
    <s v="United States"/>
    <s v="Riverside"/>
    <s v="California"/>
    <n v="92503"/>
    <x v="1"/>
    <x v="518"/>
    <x v="1"/>
    <x v="4"/>
    <x v="518"/>
    <n v="535.41"/>
    <n v="3"/>
    <n v="0"/>
    <n v="160.62299999999993"/>
  </r>
  <r>
    <x v="8133"/>
    <s v="CA-2015-131352"/>
    <d v="2015-10-08T00:00:00"/>
    <n v="2015"/>
    <s v="Oktober"/>
    <n v="8"/>
    <x v="1"/>
    <x v="16"/>
    <x v="16"/>
    <x v="1"/>
    <s v="United States"/>
    <s v="Dallas"/>
    <s v="Texas"/>
    <n v="75081"/>
    <x v="2"/>
    <x v="71"/>
    <x v="0"/>
    <x v="5"/>
    <x v="71"/>
    <n v="72.78"/>
    <n v="3"/>
    <n v="0.6"/>
    <n v="-70.960499999999996"/>
  </r>
  <r>
    <x v="8134"/>
    <s v="CA-2015-121776"/>
    <d v="2015-02-16T00:00:00"/>
    <n v="2015"/>
    <s v="Februari"/>
    <n v="16"/>
    <x v="1"/>
    <x v="361"/>
    <x v="361"/>
    <x v="0"/>
    <s v="United States"/>
    <s v="Los Angeles"/>
    <s v="California"/>
    <n v="90008"/>
    <x v="1"/>
    <x v="314"/>
    <x v="1"/>
    <x v="10"/>
    <x v="314"/>
    <n v="36.839999999999996"/>
    <n v="3"/>
    <n v="0"/>
    <n v="17.314799999999998"/>
  </r>
  <r>
    <x v="8135"/>
    <s v="CA-2015-121776"/>
    <d v="2015-02-16T00:00:00"/>
    <n v="2015"/>
    <s v="Februari"/>
    <n v="16"/>
    <x v="1"/>
    <x v="361"/>
    <x v="361"/>
    <x v="0"/>
    <s v="United States"/>
    <s v="Los Angeles"/>
    <s v="California"/>
    <n v="90008"/>
    <x v="1"/>
    <x v="49"/>
    <x v="1"/>
    <x v="2"/>
    <x v="49"/>
    <n v="87.71"/>
    <n v="7"/>
    <n v="0"/>
    <n v="41.223699999999994"/>
  </r>
  <r>
    <x v="8136"/>
    <s v="CA-2016-118073"/>
    <d v="2016-08-12T00:00:00"/>
    <n v="2016"/>
    <s v="Agustus"/>
    <n v="12"/>
    <x v="1"/>
    <x v="703"/>
    <x v="703"/>
    <x v="1"/>
    <s v="United States"/>
    <s v="Lakeland"/>
    <s v="Florida"/>
    <n v="33801"/>
    <x v="0"/>
    <x v="277"/>
    <x v="0"/>
    <x v="3"/>
    <x v="277"/>
    <n v="562.29250000000013"/>
    <n v="7"/>
    <n v="0.45"/>
    <n v="-255.58750000000009"/>
  </r>
  <r>
    <x v="8137"/>
    <s v="CA-2014-103219"/>
    <d v="2014-11-09T00:00:00"/>
    <n v="2014"/>
    <s v="November"/>
    <n v="9"/>
    <x v="1"/>
    <x v="682"/>
    <x v="682"/>
    <x v="2"/>
    <s v="United States"/>
    <s v="New York City"/>
    <s v="New York"/>
    <n v="10035"/>
    <x v="3"/>
    <x v="267"/>
    <x v="0"/>
    <x v="5"/>
    <x v="963"/>
    <n v="56.52"/>
    <n v="9"/>
    <n v="0"/>
    <n v="21.477600000000002"/>
  </r>
  <r>
    <x v="8138"/>
    <s v="CA-2016-102561"/>
    <d v="2016-07-18T00:00:00"/>
    <n v="2016"/>
    <s v="Juli"/>
    <n v="18"/>
    <x v="1"/>
    <x v="71"/>
    <x v="71"/>
    <x v="2"/>
    <s v="United States"/>
    <s v="Philadelphia"/>
    <s v="Pennsylvania"/>
    <n v="19140"/>
    <x v="3"/>
    <x v="824"/>
    <x v="1"/>
    <x v="6"/>
    <x v="820"/>
    <n v="11.264000000000001"/>
    <n v="8"/>
    <n v="0.2"/>
    <n v="1.2671999999999994"/>
  </r>
  <r>
    <x v="8139"/>
    <s v="CA-2016-102561"/>
    <d v="2016-07-18T00:00:00"/>
    <n v="2016"/>
    <s v="Juli"/>
    <n v="18"/>
    <x v="1"/>
    <x v="71"/>
    <x v="71"/>
    <x v="2"/>
    <s v="United States"/>
    <s v="Philadelphia"/>
    <s v="Pennsylvania"/>
    <n v="19140"/>
    <x v="3"/>
    <x v="841"/>
    <x v="1"/>
    <x v="4"/>
    <x v="835"/>
    <n v="284.08000000000004"/>
    <n v="10"/>
    <n v="0.2"/>
    <n v="24.856999999999999"/>
  </r>
  <r>
    <x v="8140"/>
    <s v="CA-2016-102561"/>
    <d v="2016-07-18T00:00:00"/>
    <n v="2016"/>
    <s v="Juli"/>
    <n v="18"/>
    <x v="1"/>
    <x v="71"/>
    <x v="71"/>
    <x v="2"/>
    <s v="United States"/>
    <s v="Philadelphia"/>
    <s v="Pennsylvania"/>
    <n v="19140"/>
    <x v="3"/>
    <x v="609"/>
    <x v="1"/>
    <x v="10"/>
    <x v="609"/>
    <n v="18.496000000000002"/>
    <n v="4"/>
    <n v="0.2"/>
    <n v="6.7048000000000005"/>
  </r>
  <r>
    <x v="8141"/>
    <s v="CA-2016-100993"/>
    <d v="2016-02-05T00:00:00"/>
    <n v="2016"/>
    <s v="Februari"/>
    <n v="5"/>
    <x v="1"/>
    <x v="616"/>
    <x v="616"/>
    <x v="0"/>
    <s v="United States"/>
    <s v="San Diego"/>
    <s v="California"/>
    <n v="92037"/>
    <x v="1"/>
    <x v="607"/>
    <x v="1"/>
    <x v="2"/>
    <x v="607"/>
    <n v="14.73"/>
    <n v="3"/>
    <n v="0"/>
    <n v="7.2176999999999998"/>
  </r>
  <r>
    <x v="8142"/>
    <s v="CA-2016-100993"/>
    <d v="2016-02-05T00:00:00"/>
    <n v="2016"/>
    <s v="Februari"/>
    <n v="5"/>
    <x v="1"/>
    <x v="616"/>
    <x v="616"/>
    <x v="0"/>
    <s v="United States"/>
    <s v="San Diego"/>
    <s v="California"/>
    <n v="92037"/>
    <x v="1"/>
    <x v="821"/>
    <x v="1"/>
    <x v="4"/>
    <x v="817"/>
    <n v="186.54"/>
    <n v="3"/>
    <n v="0"/>
    <n v="50.365800000000007"/>
  </r>
  <r>
    <x v="8143"/>
    <s v="CA-2016-100993"/>
    <d v="2016-02-05T00:00:00"/>
    <n v="2016"/>
    <s v="Februari"/>
    <n v="5"/>
    <x v="1"/>
    <x v="616"/>
    <x v="616"/>
    <x v="0"/>
    <s v="United States"/>
    <s v="San Diego"/>
    <s v="California"/>
    <n v="92037"/>
    <x v="1"/>
    <x v="616"/>
    <x v="0"/>
    <x v="3"/>
    <x v="616"/>
    <n v="557.72799999999995"/>
    <n v="4"/>
    <n v="0.2"/>
    <n v="6.9715999999999951"/>
  </r>
  <r>
    <x v="8144"/>
    <s v="CA-2016-100993"/>
    <d v="2016-02-05T00:00:00"/>
    <n v="2016"/>
    <s v="Februari"/>
    <n v="5"/>
    <x v="1"/>
    <x v="616"/>
    <x v="616"/>
    <x v="0"/>
    <s v="United States"/>
    <s v="San Diego"/>
    <s v="California"/>
    <n v="92037"/>
    <x v="1"/>
    <x v="140"/>
    <x v="2"/>
    <x v="7"/>
    <x v="141"/>
    <n v="159.96800000000002"/>
    <n v="4"/>
    <n v="0.2"/>
    <n v="-31.993600000000029"/>
  </r>
  <r>
    <x v="8145"/>
    <s v="US-2014-112949"/>
    <d v="2014-06-20T00:00:00"/>
    <n v="2014"/>
    <s v="Juni"/>
    <n v="20"/>
    <x v="1"/>
    <x v="476"/>
    <x v="476"/>
    <x v="0"/>
    <s v="United States"/>
    <s v="Lawton"/>
    <s v="Oklahoma"/>
    <n v="73505"/>
    <x v="2"/>
    <x v="1152"/>
    <x v="1"/>
    <x v="9"/>
    <x v="1140"/>
    <n v="471.90000000000003"/>
    <n v="6"/>
    <n v="0"/>
    <n v="155.72699999999998"/>
  </r>
  <r>
    <x v="8146"/>
    <s v="US-2014-112949"/>
    <d v="2014-06-20T00:00:00"/>
    <n v="2014"/>
    <s v="Juni"/>
    <n v="20"/>
    <x v="1"/>
    <x v="476"/>
    <x v="476"/>
    <x v="0"/>
    <s v="United States"/>
    <s v="Lawton"/>
    <s v="Oklahoma"/>
    <n v="73505"/>
    <x v="2"/>
    <x v="1273"/>
    <x v="1"/>
    <x v="6"/>
    <x v="1258"/>
    <n v="3.52"/>
    <n v="2"/>
    <n v="0"/>
    <n v="1.6896"/>
  </r>
  <r>
    <x v="8147"/>
    <s v="US-2017-146822"/>
    <d v="2017-06-09T00:00:00"/>
    <n v="2017"/>
    <s v="Juni"/>
    <n v="9"/>
    <x v="1"/>
    <x v="165"/>
    <x v="165"/>
    <x v="0"/>
    <s v="United States"/>
    <s v="Salem"/>
    <s v="Virginia"/>
    <n v="24153"/>
    <x v="0"/>
    <x v="33"/>
    <x v="1"/>
    <x v="10"/>
    <x v="33"/>
    <n v="49.12"/>
    <n v="4"/>
    <n v="0"/>
    <n v="23.086399999999998"/>
  </r>
  <r>
    <x v="8148"/>
    <s v="US-2016-131058"/>
    <d v="2016-12-27T00:00:00"/>
    <n v="2016"/>
    <s v="Desember"/>
    <n v="27"/>
    <x v="1"/>
    <x v="670"/>
    <x v="670"/>
    <x v="2"/>
    <s v="United States"/>
    <s v="Santa Ana"/>
    <s v="California"/>
    <n v="92704"/>
    <x v="1"/>
    <x v="745"/>
    <x v="1"/>
    <x v="2"/>
    <x v="743"/>
    <n v="20.16"/>
    <n v="7"/>
    <n v="0"/>
    <n v="9.8783999999999992"/>
  </r>
  <r>
    <x v="8149"/>
    <s v="CA-2014-167997"/>
    <d v="2014-01-26T00:00:00"/>
    <n v="2014"/>
    <s v="Januari"/>
    <n v="26"/>
    <x v="2"/>
    <x v="662"/>
    <x v="662"/>
    <x v="1"/>
    <s v="United States"/>
    <s v="Rapid City"/>
    <s v="South Dakota"/>
    <n v="57701"/>
    <x v="2"/>
    <x v="951"/>
    <x v="1"/>
    <x v="8"/>
    <x v="944"/>
    <n v="10.68"/>
    <n v="2"/>
    <n v="0"/>
    <n v="5.0195999999999996"/>
  </r>
  <r>
    <x v="8150"/>
    <s v="CA-2014-167997"/>
    <d v="2014-01-26T00:00:00"/>
    <n v="2014"/>
    <s v="Januari"/>
    <n v="26"/>
    <x v="2"/>
    <x v="662"/>
    <x v="662"/>
    <x v="1"/>
    <s v="United States"/>
    <s v="Rapid City"/>
    <s v="South Dakota"/>
    <n v="57701"/>
    <x v="2"/>
    <x v="631"/>
    <x v="0"/>
    <x v="0"/>
    <x v="631"/>
    <n v="141.96"/>
    <n v="2"/>
    <n v="0"/>
    <n v="39.748800000000003"/>
  </r>
  <r>
    <x v="8151"/>
    <s v="CA-2017-140151"/>
    <d v="2017-03-23T00:00:00"/>
    <n v="2017"/>
    <s v="Maret"/>
    <n v="23"/>
    <x v="2"/>
    <x v="181"/>
    <x v="181"/>
    <x v="0"/>
    <s v="United States"/>
    <s v="Seattle"/>
    <s v="Washington"/>
    <n v="98115"/>
    <x v="1"/>
    <x v="720"/>
    <x v="1"/>
    <x v="4"/>
    <x v="719"/>
    <n v="32.479999999999997"/>
    <n v="2"/>
    <n v="0"/>
    <n v="4.8719999999999999"/>
  </r>
  <r>
    <x v="8152"/>
    <s v="CA-2017-140151"/>
    <d v="2017-03-23T00:00:00"/>
    <n v="2017"/>
    <s v="Maret"/>
    <n v="23"/>
    <x v="2"/>
    <x v="181"/>
    <x v="181"/>
    <x v="0"/>
    <s v="United States"/>
    <s v="Seattle"/>
    <s v="Washington"/>
    <n v="98115"/>
    <x v="1"/>
    <x v="481"/>
    <x v="1"/>
    <x v="10"/>
    <x v="482"/>
    <n v="20.04"/>
    <n v="3"/>
    <n v="0"/>
    <n v="9.6191999999999993"/>
  </r>
  <r>
    <x v="8153"/>
    <s v="CA-2017-140151"/>
    <d v="2017-03-23T00:00:00"/>
    <n v="2017"/>
    <s v="Maret"/>
    <n v="23"/>
    <x v="2"/>
    <x v="181"/>
    <x v="181"/>
    <x v="0"/>
    <s v="United States"/>
    <s v="Seattle"/>
    <s v="Washington"/>
    <n v="98115"/>
    <x v="1"/>
    <x v="1388"/>
    <x v="2"/>
    <x v="16"/>
    <x v="1374"/>
    <n v="13999.96"/>
    <n v="4"/>
    <n v="0"/>
    <n v="6719.9807999999994"/>
  </r>
  <r>
    <x v="8154"/>
    <s v="US-2017-143770"/>
    <d v="2017-03-20T00:00:00"/>
    <n v="2017"/>
    <s v="Maret"/>
    <n v="20"/>
    <x v="1"/>
    <x v="742"/>
    <x v="742"/>
    <x v="0"/>
    <s v="United States"/>
    <s v="Middletown"/>
    <s v="Connecticut"/>
    <n v="6457"/>
    <x v="3"/>
    <x v="1200"/>
    <x v="2"/>
    <x v="11"/>
    <x v="1185"/>
    <n v="238"/>
    <n v="2"/>
    <n v="0"/>
    <n v="38.080000000000013"/>
  </r>
  <r>
    <x v="8155"/>
    <s v="US-2017-143770"/>
    <d v="2017-03-20T00:00:00"/>
    <n v="2017"/>
    <s v="Maret"/>
    <n v="20"/>
    <x v="1"/>
    <x v="742"/>
    <x v="742"/>
    <x v="0"/>
    <s v="United States"/>
    <s v="Middletown"/>
    <s v="Connecticut"/>
    <n v="6457"/>
    <x v="3"/>
    <x v="1030"/>
    <x v="1"/>
    <x v="10"/>
    <x v="1021"/>
    <n v="61.96"/>
    <n v="2"/>
    <n v="0"/>
    <n v="27.881999999999998"/>
  </r>
  <r>
    <x v="8156"/>
    <s v="CA-2016-131296"/>
    <d v="2016-10-04T00:00:00"/>
    <n v="2016"/>
    <s v="Oktober"/>
    <n v="4"/>
    <x v="1"/>
    <x v="234"/>
    <x v="234"/>
    <x v="0"/>
    <s v="United States"/>
    <s v="Baltimore"/>
    <s v="Maryland"/>
    <n v="21215"/>
    <x v="3"/>
    <x v="975"/>
    <x v="0"/>
    <x v="3"/>
    <x v="969"/>
    <n v="239.37199999999996"/>
    <n v="2"/>
    <n v="0.3"/>
    <n v="-23.93719999999999"/>
  </r>
  <r>
    <x v="8157"/>
    <s v="CA-2016-103464"/>
    <d v="2016-11-18T00:00:00"/>
    <n v="2016"/>
    <s v="November"/>
    <n v="18"/>
    <x v="1"/>
    <x v="310"/>
    <x v="310"/>
    <x v="0"/>
    <s v="United States"/>
    <s v="San Diego"/>
    <s v="California"/>
    <n v="92105"/>
    <x v="1"/>
    <x v="1200"/>
    <x v="2"/>
    <x v="11"/>
    <x v="1185"/>
    <n v="595"/>
    <n v="5"/>
    <n v="0"/>
    <n v="95.200000000000031"/>
  </r>
  <r>
    <x v="8158"/>
    <s v="CA-2017-136238"/>
    <d v="2017-12-26T00:00:00"/>
    <n v="2017"/>
    <s v="Desember"/>
    <n v="26"/>
    <x v="1"/>
    <x v="208"/>
    <x v="208"/>
    <x v="1"/>
    <s v="United States"/>
    <s v="Odessa"/>
    <s v="Texas"/>
    <n v="79762"/>
    <x v="2"/>
    <x v="1283"/>
    <x v="1"/>
    <x v="10"/>
    <x v="1268"/>
    <n v="16.032"/>
    <n v="3"/>
    <n v="0.2"/>
    <n v="5.6111999999999993"/>
  </r>
  <r>
    <x v="8159"/>
    <s v="CA-2016-120803"/>
    <d v="2016-03-09T00:00:00"/>
    <n v="2016"/>
    <s v="Maret"/>
    <n v="9"/>
    <x v="1"/>
    <x v="46"/>
    <x v="46"/>
    <x v="2"/>
    <s v="United States"/>
    <s v="Milford"/>
    <s v="Connecticut"/>
    <n v="6460"/>
    <x v="3"/>
    <x v="240"/>
    <x v="2"/>
    <x v="11"/>
    <x v="241"/>
    <n v="199.75"/>
    <n v="5"/>
    <n v="0"/>
    <n v="87.890000000000015"/>
  </r>
  <r>
    <x v="8160"/>
    <s v="CA-2016-134138"/>
    <d v="2016-02-16T00:00:00"/>
    <n v="2016"/>
    <s v="Februari"/>
    <n v="16"/>
    <x v="1"/>
    <x v="479"/>
    <x v="479"/>
    <x v="0"/>
    <s v="United States"/>
    <s v="Belleville"/>
    <s v="New Jersey"/>
    <n v="7109"/>
    <x v="3"/>
    <x v="1756"/>
    <x v="0"/>
    <x v="1"/>
    <x v="1746"/>
    <n v="227.96"/>
    <n v="2"/>
    <n v="0"/>
    <n v="36.473600000000005"/>
  </r>
  <r>
    <x v="8161"/>
    <s v="CA-2015-120915"/>
    <d v="2015-09-28T00:00:00"/>
    <n v="2015"/>
    <s v="September"/>
    <n v="28"/>
    <x v="0"/>
    <x v="370"/>
    <x v="370"/>
    <x v="0"/>
    <s v="United States"/>
    <s v="New York City"/>
    <s v="New York"/>
    <n v="10035"/>
    <x v="3"/>
    <x v="414"/>
    <x v="1"/>
    <x v="9"/>
    <x v="414"/>
    <n v="293.52"/>
    <n v="6"/>
    <n v="0"/>
    <n v="76.315200000000004"/>
  </r>
  <r>
    <x v="8162"/>
    <s v="CA-2015-120915"/>
    <d v="2015-09-28T00:00:00"/>
    <n v="2015"/>
    <s v="September"/>
    <n v="28"/>
    <x v="0"/>
    <x v="370"/>
    <x v="370"/>
    <x v="0"/>
    <s v="United States"/>
    <s v="New York City"/>
    <s v="New York"/>
    <n v="10035"/>
    <x v="3"/>
    <x v="348"/>
    <x v="2"/>
    <x v="7"/>
    <x v="348"/>
    <n v="307.98"/>
    <n v="2"/>
    <n v="0"/>
    <n v="89.314199999999971"/>
  </r>
  <r>
    <x v="8163"/>
    <s v="CA-2015-168207"/>
    <d v="2015-11-02T00:00:00"/>
    <n v="2015"/>
    <s v="November"/>
    <n v="2"/>
    <x v="1"/>
    <x v="299"/>
    <x v="299"/>
    <x v="0"/>
    <s v="United States"/>
    <s v="San Diego"/>
    <s v="California"/>
    <n v="92105"/>
    <x v="1"/>
    <x v="1372"/>
    <x v="0"/>
    <x v="5"/>
    <x v="1357"/>
    <n v="96.960000000000008"/>
    <n v="6"/>
    <n v="0"/>
    <n v="33.935999999999993"/>
  </r>
  <r>
    <x v="8164"/>
    <s v="CA-2015-168207"/>
    <d v="2015-11-02T00:00:00"/>
    <n v="2015"/>
    <s v="November"/>
    <n v="2"/>
    <x v="1"/>
    <x v="299"/>
    <x v="299"/>
    <x v="0"/>
    <s v="United States"/>
    <s v="San Diego"/>
    <s v="California"/>
    <n v="92105"/>
    <x v="1"/>
    <x v="301"/>
    <x v="1"/>
    <x v="8"/>
    <x v="301"/>
    <n v="117.48800000000001"/>
    <n v="7"/>
    <n v="0.2"/>
    <n v="41.120799999999988"/>
  </r>
  <r>
    <x v="8165"/>
    <s v="CA-2015-168207"/>
    <d v="2015-11-02T00:00:00"/>
    <n v="2015"/>
    <s v="November"/>
    <n v="2"/>
    <x v="1"/>
    <x v="299"/>
    <x v="299"/>
    <x v="0"/>
    <s v="United States"/>
    <s v="San Diego"/>
    <s v="California"/>
    <n v="92105"/>
    <x v="1"/>
    <x v="591"/>
    <x v="1"/>
    <x v="8"/>
    <x v="591"/>
    <n v="11.952000000000002"/>
    <n v="3"/>
    <n v="0.2"/>
    <n v="4.1832000000000003"/>
  </r>
  <r>
    <x v="8166"/>
    <s v="CA-2015-168207"/>
    <d v="2015-11-02T00:00:00"/>
    <n v="2015"/>
    <s v="November"/>
    <n v="2"/>
    <x v="1"/>
    <x v="299"/>
    <x v="299"/>
    <x v="0"/>
    <s v="United States"/>
    <s v="San Diego"/>
    <s v="California"/>
    <n v="92105"/>
    <x v="1"/>
    <x v="1373"/>
    <x v="0"/>
    <x v="0"/>
    <x v="1358"/>
    <n v="512.49900000000002"/>
    <n v="3"/>
    <n v="0.15"/>
    <n v="-30.147000000000048"/>
  </r>
  <r>
    <x v="8167"/>
    <s v="CA-2016-144148"/>
    <d v="2016-07-31T00:00:00"/>
    <n v="2016"/>
    <s v="Juli"/>
    <n v="31"/>
    <x v="1"/>
    <x v="706"/>
    <x v="706"/>
    <x v="1"/>
    <s v="United States"/>
    <s v="San Francisco"/>
    <s v="California"/>
    <n v="94122"/>
    <x v="1"/>
    <x v="584"/>
    <x v="0"/>
    <x v="3"/>
    <x v="584"/>
    <n v="863.12800000000004"/>
    <n v="7"/>
    <n v="0.2"/>
    <n v="-32.367300000000085"/>
  </r>
  <r>
    <x v="8168"/>
    <s v="CA-2017-107174"/>
    <d v="2017-11-06T00:00:00"/>
    <n v="2017"/>
    <s v="November"/>
    <n v="6"/>
    <x v="1"/>
    <x v="144"/>
    <x v="144"/>
    <x v="2"/>
    <s v="United States"/>
    <s v="Seattle"/>
    <s v="Washington"/>
    <n v="98105"/>
    <x v="1"/>
    <x v="309"/>
    <x v="0"/>
    <x v="3"/>
    <x v="309"/>
    <n v="2036.8600000000001"/>
    <n v="7"/>
    <n v="0"/>
    <n v="366.63479999999993"/>
  </r>
  <r>
    <x v="8169"/>
    <s v="CA-2017-107174"/>
    <d v="2017-11-06T00:00:00"/>
    <n v="2017"/>
    <s v="November"/>
    <n v="6"/>
    <x v="1"/>
    <x v="144"/>
    <x v="144"/>
    <x v="2"/>
    <s v="United States"/>
    <s v="Seattle"/>
    <s v="Washington"/>
    <n v="98105"/>
    <x v="1"/>
    <x v="299"/>
    <x v="0"/>
    <x v="1"/>
    <x v="299"/>
    <n v="449.56800000000004"/>
    <n v="2"/>
    <n v="0.2"/>
    <n v="-73.054800000000071"/>
  </r>
  <r>
    <x v="8170"/>
    <s v="CA-2017-107174"/>
    <d v="2017-11-06T00:00:00"/>
    <n v="2017"/>
    <s v="November"/>
    <n v="6"/>
    <x v="1"/>
    <x v="144"/>
    <x v="144"/>
    <x v="2"/>
    <s v="United States"/>
    <s v="Seattle"/>
    <s v="Washington"/>
    <n v="98105"/>
    <x v="1"/>
    <x v="477"/>
    <x v="2"/>
    <x v="11"/>
    <x v="478"/>
    <n v="108.96000000000001"/>
    <n v="3"/>
    <n v="0"/>
    <n v="32.687999999999988"/>
  </r>
  <r>
    <x v="8171"/>
    <s v="CA-2016-146150"/>
    <d v="2016-02-14T00:00:00"/>
    <n v="2016"/>
    <s v="Februari"/>
    <n v="14"/>
    <x v="1"/>
    <x v="248"/>
    <x v="248"/>
    <x v="0"/>
    <s v="United States"/>
    <s v="Jackson"/>
    <s v="Mississippi"/>
    <n v="39212"/>
    <x v="0"/>
    <x v="978"/>
    <x v="1"/>
    <x v="6"/>
    <x v="971"/>
    <n v="264.18"/>
    <n v="7"/>
    <n v="0"/>
    <n v="68.686800000000005"/>
  </r>
  <r>
    <x v="8172"/>
    <s v="CA-2014-114125"/>
    <d v="2014-07-09T00:00:00"/>
    <n v="2014"/>
    <s v="Juli"/>
    <n v="9"/>
    <x v="1"/>
    <x v="689"/>
    <x v="689"/>
    <x v="2"/>
    <s v="United States"/>
    <s v="Los Angeles"/>
    <s v="California"/>
    <n v="90049"/>
    <x v="1"/>
    <x v="1363"/>
    <x v="1"/>
    <x v="2"/>
    <x v="1349"/>
    <n v="2.88"/>
    <n v="1"/>
    <n v="0"/>
    <n v="1.4112"/>
  </r>
  <r>
    <x v="8173"/>
    <s v="CA-2014-114125"/>
    <d v="2014-07-09T00:00:00"/>
    <n v="2014"/>
    <s v="Juli"/>
    <n v="9"/>
    <x v="1"/>
    <x v="689"/>
    <x v="689"/>
    <x v="2"/>
    <s v="United States"/>
    <s v="Los Angeles"/>
    <s v="California"/>
    <n v="90049"/>
    <x v="1"/>
    <x v="44"/>
    <x v="1"/>
    <x v="8"/>
    <x v="44"/>
    <n v="41.904000000000003"/>
    <n v="6"/>
    <n v="0.2"/>
    <n v="14.142599999999996"/>
  </r>
  <r>
    <x v="8174"/>
    <s v="CA-2014-114125"/>
    <d v="2014-07-09T00:00:00"/>
    <n v="2014"/>
    <s v="Juli"/>
    <n v="9"/>
    <x v="1"/>
    <x v="689"/>
    <x v="689"/>
    <x v="2"/>
    <s v="United States"/>
    <s v="Los Angeles"/>
    <s v="California"/>
    <n v="90049"/>
    <x v="1"/>
    <x v="1198"/>
    <x v="1"/>
    <x v="4"/>
    <x v="1183"/>
    <n v="23.92"/>
    <n v="4"/>
    <n v="0"/>
    <n v="4.066399999999998"/>
  </r>
  <r>
    <x v="8175"/>
    <s v="CA-2016-114944"/>
    <d v="2016-01-30T00:00:00"/>
    <n v="2016"/>
    <s v="Januari"/>
    <n v="30"/>
    <x v="1"/>
    <x v="785"/>
    <x v="785"/>
    <x v="1"/>
    <s v="United States"/>
    <s v="Chicago"/>
    <s v="Illinois"/>
    <n v="60623"/>
    <x v="2"/>
    <x v="62"/>
    <x v="1"/>
    <x v="10"/>
    <x v="62"/>
    <n v="156.512"/>
    <n v="4"/>
    <n v="0.2"/>
    <n v="52.822799999999987"/>
  </r>
  <r>
    <x v="8176"/>
    <s v="CA-2016-135965"/>
    <d v="2016-09-22T00:00:00"/>
    <n v="2016"/>
    <s v="September"/>
    <n v="22"/>
    <x v="2"/>
    <x v="449"/>
    <x v="449"/>
    <x v="2"/>
    <s v="United States"/>
    <s v="New York City"/>
    <s v="New York"/>
    <n v="10035"/>
    <x v="3"/>
    <x v="80"/>
    <x v="1"/>
    <x v="4"/>
    <x v="80"/>
    <n v="128.34"/>
    <n v="6"/>
    <n v="0"/>
    <n v="37.218599999999995"/>
  </r>
  <r>
    <x v="8177"/>
    <s v="CA-2017-149699"/>
    <d v="2017-12-22T00:00:00"/>
    <n v="2017"/>
    <s v="Desember"/>
    <n v="22"/>
    <x v="2"/>
    <x v="441"/>
    <x v="441"/>
    <x v="0"/>
    <s v="United States"/>
    <s v="Los Angeles"/>
    <s v="California"/>
    <n v="90008"/>
    <x v="1"/>
    <x v="1523"/>
    <x v="2"/>
    <x v="11"/>
    <x v="1510"/>
    <n v="474.95"/>
    <n v="5"/>
    <n v="0"/>
    <n v="142.48499999999993"/>
  </r>
  <r>
    <x v="8178"/>
    <s v="CA-2016-166429"/>
    <d v="2016-09-02T00:00:00"/>
    <n v="2016"/>
    <s v="September"/>
    <n v="2"/>
    <x v="1"/>
    <x v="592"/>
    <x v="592"/>
    <x v="0"/>
    <s v="United States"/>
    <s v="Des Moines"/>
    <s v="Washington"/>
    <n v="98198"/>
    <x v="1"/>
    <x v="615"/>
    <x v="2"/>
    <x v="16"/>
    <x v="615"/>
    <n v="999.98"/>
    <n v="2"/>
    <n v="0"/>
    <n v="449.99099999999999"/>
  </r>
  <r>
    <x v="8179"/>
    <s v="CA-2015-112767"/>
    <d v="2015-08-02T00:00:00"/>
    <n v="2015"/>
    <s v="Agustus"/>
    <n v="2"/>
    <x v="1"/>
    <x v="213"/>
    <x v="213"/>
    <x v="0"/>
    <s v="United States"/>
    <s v="Springfield"/>
    <s v="Oregon"/>
    <n v="97477"/>
    <x v="1"/>
    <x v="1582"/>
    <x v="0"/>
    <x v="3"/>
    <x v="1573"/>
    <n v="277.5"/>
    <n v="4"/>
    <n v="0.5"/>
    <n v="-188.7"/>
  </r>
  <r>
    <x v="8180"/>
    <s v="CA-2015-119879"/>
    <d v="2015-11-21T00:00:00"/>
    <n v="2015"/>
    <s v="November"/>
    <n v="21"/>
    <x v="1"/>
    <x v="757"/>
    <x v="757"/>
    <x v="0"/>
    <s v="United States"/>
    <s v="Philadelphia"/>
    <s v="Pennsylvania"/>
    <n v="19120"/>
    <x v="3"/>
    <x v="971"/>
    <x v="0"/>
    <x v="3"/>
    <x v="965"/>
    <n v="1252.704"/>
    <n v="8"/>
    <n v="0.4"/>
    <n v="-480.20320000000027"/>
  </r>
  <r>
    <x v="8181"/>
    <s v="CA-2015-119879"/>
    <d v="2015-11-21T00:00:00"/>
    <n v="2015"/>
    <s v="November"/>
    <n v="21"/>
    <x v="1"/>
    <x v="757"/>
    <x v="757"/>
    <x v="0"/>
    <s v="United States"/>
    <s v="Philadelphia"/>
    <s v="Pennsylvania"/>
    <n v="19120"/>
    <x v="3"/>
    <x v="687"/>
    <x v="2"/>
    <x v="7"/>
    <x v="687"/>
    <n v="110.97"/>
    <n v="5"/>
    <n v="0.4"/>
    <n v="-24.043499999999995"/>
  </r>
  <r>
    <x v="8182"/>
    <s v="CA-2017-155642"/>
    <d v="2017-05-18T00:00:00"/>
    <n v="2017"/>
    <s v="Mei"/>
    <n v="18"/>
    <x v="1"/>
    <x v="606"/>
    <x v="606"/>
    <x v="1"/>
    <s v="United States"/>
    <s v="Chicago"/>
    <s v="Illinois"/>
    <n v="60653"/>
    <x v="2"/>
    <x v="1155"/>
    <x v="0"/>
    <x v="5"/>
    <x v="1143"/>
    <n v="22.608000000000001"/>
    <n v="3"/>
    <n v="0.6"/>
    <n v="-10.173599999999997"/>
  </r>
  <r>
    <x v="8183"/>
    <s v="CA-2017-155642"/>
    <d v="2017-05-18T00:00:00"/>
    <n v="2017"/>
    <s v="Mei"/>
    <n v="18"/>
    <x v="1"/>
    <x v="606"/>
    <x v="606"/>
    <x v="1"/>
    <s v="United States"/>
    <s v="Chicago"/>
    <s v="Illinois"/>
    <n v="60653"/>
    <x v="2"/>
    <x v="283"/>
    <x v="0"/>
    <x v="5"/>
    <x v="283"/>
    <n v="1.8920000000000003"/>
    <n v="1"/>
    <n v="0.6"/>
    <n v="-0.99329999999999963"/>
  </r>
  <r>
    <x v="8184"/>
    <s v="US-2017-101721"/>
    <d v="2017-07-23T00:00:00"/>
    <n v="2017"/>
    <s v="Juli"/>
    <n v="23"/>
    <x v="1"/>
    <x v="199"/>
    <x v="199"/>
    <x v="1"/>
    <s v="United States"/>
    <s v="Chicago"/>
    <s v="Illinois"/>
    <n v="60623"/>
    <x v="2"/>
    <x v="954"/>
    <x v="1"/>
    <x v="10"/>
    <x v="947"/>
    <n v="63.311999999999998"/>
    <n v="3"/>
    <n v="0.2"/>
    <n v="20.576399999999996"/>
  </r>
  <r>
    <x v="8185"/>
    <s v="CA-2015-136728"/>
    <d v="2015-09-13T00:00:00"/>
    <n v="2015"/>
    <s v="September"/>
    <n v="13"/>
    <x v="0"/>
    <x v="151"/>
    <x v="151"/>
    <x v="0"/>
    <s v="United States"/>
    <s v="Chicago"/>
    <s v="Illinois"/>
    <n v="60623"/>
    <x v="2"/>
    <x v="1170"/>
    <x v="1"/>
    <x v="12"/>
    <x v="153"/>
    <n v="7.8239999999999998"/>
    <n v="1"/>
    <n v="0.2"/>
    <n v="2.9339999999999997"/>
  </r>
  <r>
    <x v="8186"/>
    <s v="CA-2015-136728"/>
    <d v="2015-09-13T00:00:00"/>
    <n v="2015"/>
    <s v="September"/>
    <n v="13"/>
    <x v="0"/>
    <x v="151"/>
    <x v="151"/>
    <x v="0"/>
    <s v="United States"/>
    <s v="Chicago"/>
    <s v="Illinois"/>
    <n v="60623"/>
    <x v="2"/>
    <x v="163"/>
    <x v="0"/>
    <x v="1"/>
    <x v="164"/>
    <n v="170.072"/>
    <n v="4"/>
    <n v="0.3"/>
    <n v="-12.147999999999996"/>
  </r>
  <r>
    <x v="8187"/>
    <s v="CA-2016-127194"/>
    <d v="2016-12-10T00:00:00"/>
    <n v="2016"/>
    <s v="Desember"/>
    <n v="10"/>
    <x v="1"/>
    <x v="308"/>
    <x v="308"/>
    <x v="1"/>
    <s v="United States"/>
    <s v="New York City"/>
    <s v="New York"/>
    <n v="10024"/>
    <x v="3"/>
    <x v="161"/>
    <x v="1"/>
    <x v="10"/>
    <x v="162"/>
    <n v="62.820000000000007"/>
    <n v="9"/>
    <n v="0"/>
    <n v="29.525400000000001"/>
  </r>
  <r>
    <x v="8188"/>
    <s v="CA-2015-140375"/>
    <d v="2015-10-02T00:00:00"/>
    <n v="2015"/>
    <s v="Oktober"/>
    <n v="2"/>
    <x v="0"/>
    <x v="495"/>
    <x v="495"/>
    <x v="0"/>
    <s v="United States"/>
    <s v="Rockville"/>
    <s v="Maryland"/>
    <n v="20852"/>
    <x v="3"/>
    <x v="680"/>
    <x v="1"/>
    <x v="10"/>
    <x v="680"/>
    <n v="19.440000000000001"/>
    <n v="3"/>
    <n v="0"/>
    <n v="9.3312000000000008"/>
  </r>
  <r>
    <x v="8189"/>
    <s v="CA-2015-140375"/>
    <d v="2015-10-02T00:00:00"/>
    <n v="2015"/>
    <s v="Oktober"/>
    <n v="2"/>
    <x v="0"/>
    <x v="495"/>
    <x v="495"/>
    <x v="0"/>
    <s v="United States"/>
    <s v="Rockville"/>
    <s v="Maryland"/>
    <n v="20852"/>
    <x v="3"/>
    <x v="777"/>
    <x v="1"/>
    <x v="8"/>
    <x v="776"/>
    <n v="7.38"/>
    <n v="1"/>
    <n v="0"/>
    <n v="3.6162000000000001"/>
  </r>
  <r>
    <x v="8190"/>
    <s v="US-2017-155866"/>
    <d v="2017-11-17T00:00:00"/>
    <n v="2017"/>
    <s v="November"/>
    <n v="17"/>
    <x v="1"/>
    <x v="666"/>
    <x v="666"/>
    <x v="0"/>
    <s v="United States"/>
    <s v="New York City"/>
    <s v="New York"/>
    <n v="10011"/>
    <x v="3"/>
    <x v="832"/>
    <x v="1"/>
    <x v="10"/>
    <x v="827"/>
    <n v="38.880000000000003"/>
    <n v="6"/>
    <n v="0"/>
    <n v="18.662400000000002"/>
  </r>
  <r>
    <x v="8191"/>
    <s v="US-2017-155866"/>
    <d v="2017-11-17T00:00:00"/>
    <n v="2017"/>
    <s v="November"/>
    <n v="17"/>
    <x v="1"/>
    <x v="666"/>
    <x v="666"/>
    <x v="0"/>
    <s v="United States"/>
    <s v="New York City"/>
    <s v="New York"/>
    <n v="10011"/>
    <x v="3"/>
    <x v="267"/>
    <x v="0"/>
    <x v="5"/>
    <x v="267"/>
    <n v="187.76"/>
    <n v="4"/>
    <n v="0"/>
    <n v="76.9816"/>
  </r>
  <r>
    <x v="8192"/>
    <s v="CA-2015-141327"/>
    <d v="2015-11-30T00:00:00"/>
    <n v="2015"/>
    <s v="November"/>
    <n v="30"/>
    <x v="2"/>
    <x v="235"/>
    <x v="235"/>
    <x v="0"/>
    <s v="United States"/>
    <s v="Durham"/>
    <s v="North Carolina"/>
    <n v="27707"/>
    <x v="0"/>
    <x v="614"/>
    <x v="1"/>
    <x v="8"/>
    <x v="614"/>
    <n v="6.0480000000000009"/>
    <n v="7"/>
    <n v="0.7"/>
    <n v="-4.2336000000000009"/>
  </r>
  <r>
    <x v="8193"/>
    <s v="CA-2015-141327"/>
    <d v="2015-11-30T00:00:00"/>
    <n v="2015"/>
    <s v="November"/>
    <n v="30"/>
    <x v="2"/>
    <x v="235"/>
    <x v="235"/>
    <x v="0"/>
    <s v="United States"/>
    <s v="Durham"/>
    <s v="North Carolina"/>
    <n v="27707"/>
    <x v="0"/>
    <x v="1360"/>
    <x v="1"/>
    <x v="9"/>
    <x v="1346"/>
    <n v="98.352000000000004"/>
    <n v="3"/>
    <n v="0.2"/>
    <n v="9.8351999999999933"/>
  </r>
  <r>
    <x v="8194"/>
    <s v="CA-2015-141327"/>
    <d v="2015-11-30T00:00:00"/>
    <n v="2015"/>
    <s v="November"/>
    <n v="30"/>
    <x v="2"/>
    <x v="235"/>
    <x v="235"/>
    <x v="0"/>
    <s v="United States"/>
    <s v="Durham"/>
    <s v="North Carolina"/>
    <n v="27707"/>
    <x v="0"/>
    <x v="220"/>
    <x v="0"/>
    <x v="5"/>
    <x v="221"/>
    <n v="335.74400000000003"/>
    <n v="2"/>
    <n v="0.2"/>
    <n v="25.180800000000005"/>
  </r>
  <r>
    <x v="8195"/>
    <s v="CA-2015-136700"/>
    <d v="2015-12-06T00:00:00"/>
    <n v="2015"/>
    <s v="Desember"/>
    <n v="6"/>
    <x v="0"/>
    <x v="106"/>
    <x v="106"/>
    <x v="1"/>
    <s v="United States"/>
    <s v="Santa Barbara"/>
    <s v="California"/>
    <n v="93101"/>
    <x v="1"/>
    <x v="1056"/>
    <x v="1"/>
    <x v="10"/>
    <x v="1045"/>
    <n v="8.9600000000000009"/>
    <n v="2"/>
    <n v="0"/>
    <n v="4.3904000000000005"/>
  </r>
  <r>
    <x v="8196"/>
    <s v="CA-2017-102736"/>
    <d v="2017-09-05T00:00:00"/>
    <n v="2017"/>
    <s v="September"/>
    <n v="5"/>
    <x v="1"/>
    <x v="431"/>
    <x v="431"/>
    <x v="0"/>
    <s v="United States"/>
    <s v="Knoxville"/>
    <s v="Tennessee"/>
    <n v="37918"/>
    <x v="0"/>
    <x v="1130"/>
    <x v="2"/>
    <x v="11"/>
    <x v="1118"/>
    <n v="89.567999999999998"/>
    <n v="4"/>
    <n v="0.2"/>
    <n v="-1.119600000000009"/>
  </r>
  <r>
    <x v="8197"/>
    <s v="CA-2017-102736"/>
    <d v="2017-09-05T00:00:00"/>
    <n v="2017"/>
    <s v="September"/>
    <n v="5"/>
    <x v="1"/>
    <x v="431"/>
    <x v="431"/>
    <x v="0"/>
    <s v="United States"/>
    <s v="Knoxville"/>
    <s v="Tennessee"/>
    <n v="37918"/>
    <x v="0"/>
    <x v="646"/>
    <x v="1"/>
    <x v="6"/>
    <x v="646"/>
    <n v="71.959999999999994"/>
    <n v="5"/>
    <n v="0.2"/>
    <n v="7.1960000000000015"/>
  </r>
  <r>
    <x v="8198"/>
    <s v="CA-2017-102736"/>
    <d v="2017-09-05T00:00:00"/>
    <n v="2017"/>
    <s v="September"/>
    <n v="5"/>
    <x v="1"/>
    <x v="431"/>
    <x v="431"/>
    <x v="0"/>
    <s v="United States"/>
    <s v="Knoxville"/>
    <s v="Tennessee"/>
    <n v="37918"/>
    <x v="0"/>
    <x v="585"/>
    <x v="1"/>
    <x v="10"/>
    <x v="585"/>
    <n v="15.552000000000003"/>
    <n v="3"/>
    <n v="0.2"/>
    <n v="5.4432"/>
  </r>
  <r>
    <x v="8199"/>
    <s v="CA-2017-125269"/>
    <d v="2017-04-24T00:00:00"/>
    <n v="2017"/>
    <s v="April"/>
    <n v="24"/>
    <x v="1"/>
    <x v="578"/>
    <x v="578"/>
    <x v="0"/>
    <s v="United States"/>
    <s v="Chicago"/>
    <s v="Illinois"/>
    <n v="60610"/>
    <x v="2"/>
    <x v="1124"/>
    <x v="1"/>
    <x v="8"/>
    <x v="1112"/>
    <n v="10.429999999999996"/>
    <n v="5"/>
    <n v="0.8"/>
    <n v="-18.252500000000001"/>
  </r>
  <r>
    <x v="8200"/>
    <s v="CA-2017-125269"/>
    <d v="2017-04-24T00:00:00"/>
    <n v="2017"/>
    <s v="April"/>
    <n v="24"/>
    <x v="1"/>
    <x v="578"/>
    <x v="578"/>
    <x v="0"/>
    <s v="United States"/>
    <s v="Chicago"/>
    <s v="Illinois"/>
    <n v="60610"/>
    <x v="2"/>
    <x v="72"/>
    <x v="1"/>
    <x v="4"/>
    <x v="72"/>
    <n v="72.784000000000006"/>
    <n v="1"/>
    <n v="0.2"/>
    <n v="-18.196000000000002"/>
  </r>
  <r>
    <x v="8201"/>
    <s v="CA-2015-114811"/>
    <d v="2015-11-08T00:00:00"/>
    <n v="2015"/>
    <s v="November"/>
    <n v="8"/>
    <x v="3"/>
    <x v="470"/>
    <x v="470"/>
    <x v="1"/>
    <s v="United States"/>
    <s v="New York City"/>
    <s v="New York"/>
    <n v="10024"/>
    <x v="3"/>
    <x v="1678"/>
    <x v="1"/>
    <x v="4"/>
    <x v="1666"/>
    <n v="67.150000000000006"/>
    <n v="5"/>
    <n v="0"/>
    <n v="16.787500000000001"/>
  </r>
  <r>
    <x v="8202"/>
    <s v="CA-2015-114811"/>
    <d v="2015-11-08T00:00:00"/>
    <n v="2015"/>
    <s v="November"/>
    <n v="8"/>
    <x v="3"/>
    <x v="470"/>
    <x v="470"/>
    <x v="1"/>
    <s v="United States"/>
    <s v="New York City"/>
    <s v="New York"/>
    <n v="10024"/>
    <x v="3"/>
    <x v="903"/>
    <x v="2"/>
    <x v="7"/>
    <x v="895"/>
    <n v="549.98"/>
    <n v="2"/>
    <n v="0"/>
    <n v="142.9948"/>
  </r>
  <r>
    <x v="8203"/>
    <s v="CA-2015-114811"/>
    <d v="2015-11-08T00:00:00"/>
    <n v="2015"/>
    <s v="November"/>
    <n v="8"/>
    <x v="3"/>
    <x v="470"/>
    <x v="470"/>
    <x v="1"/>
    <s v="United States"/>
    <s v="New York City"/>
    <s v="New York"/>
    <n v="10024"/>
    <x v="3"/>
    <x v="1800"/>
    <x v="0"/>
    <x v="5"/>
    <x v="1790"/>
    <n v="11.82"/>
    <n v="3"/>
    <n v="0"/>
    <n v="4.7279999999999998"/>
  </r>
  <r>
    <x v="8204"/>
    <s v="CA-2015-114811"/>
    <d v="2015-11-08T00:00:00"/>
    <n v="2015"/>
    <s v="November"/>
    <n v="8"/>
    <x v="3"/>
    <x v="470"/>
    <x v="470"/>
    <x v="1"/>
    <s v="United States"/>
    <s v="New York City"/>
    <s v="New York"/>
    <n v="10024"/>
    <x v="3"/>
    <x v="1715"/>
    <x v="2"/>
    <x v="15"/>
    <x v="1702"/>
    <n v="4643.8"/>
    <n v="4"/>
    <n v="0"/>
    <n v="2229.0239999999999"/>
  </r>
  <r>
    <x v="8205"/>
    <s v="CA-2015-114811"/>
    <d v="2015-11-08T00:00:00"/>
    <n v="2015"/>
    <s v="November"/>
    <n v="8"/>
    <x v="3"/>
    <x v="470"/>
    <x v="470"/>
    <x v="1"/>
    <s v="United States"/>
    <s v="New York City"/>
    <s v="New York"/>
    <n v="10024"/>
    <x v="3"/>
    <x v="623"/>
    <x v="0"/>
    <x v="1"/>
    <x v="623"/>
    <n v="577.76400000000001"/>
    <n v="2"/>
    <n v="0.1"/>
    <n v="115.5528"/>
  </r>
  <r>
    <x v="8206"/>
    <s v="CA-2015-122266"/>
    <d v="2015-04-26T00:00:00"/>
    <n v="2015"/>
    <s v="April"/>
    <n v="26"/>
    <x v="1"/>
    <x v="193"/>
    <x v="193"/>
    <x v="0"/>
    <s v="United States"/>
    <s v="Daytona Beach"/>
    <s v="Florida"/>
    <n v="32114"/>
    <x v="0"/>
    <x v="3"/>
    <x v="0"/>
    <x v="3"/>
    <x v="3"/>
    <n v="191.5155"/>
    <n v="1"/>
    <n v="0.45"/>
    <n v="-76.606200000000001"/>
  </r>
  <r>
    <x v="8207"/>
    <s v="CA-2015-122266"/>
    <d v="2015-04-26T00:00:00"/>
    <n v="2015"/>
    <s v="April"/>
    <n v="26"/>
    <x v="1"/>
    <x v="193"/>
    <x v="193"/>
    <x v="0"/>
    <s v="United States"/>
    <s v="Daytona Beach"/>
    <s v="Florida"/>
    <n v="32114"/>
    <x v="0"/>
    <x v="346"/>
    <x v="1"/>
    <x v="6"/>
    <x v="346"/>
    <n v="2.6240000000000001"/>
    <n v="1"/>
    <n v="0.2"/>
    <n v="0.42639999999999978"/>
  </r>
  <r>
    <x v="8208"/>
    <s v="CA-2015-141565"/>
    <d v="2015-09-20T00:00:00"/>
    <n v="2015"/>
    <s v="September"/>
    <n v="20"/>
    <x v="1"/>
    <x v="767"/>
    <x v="767"/>
    <x v="0"/>
    <s v="United States"/>
    <s v="Nashville"/>
    <s v="Tennessee"/>
    <n v="37211"/>
    <x v="0"/>
    <x v="692"/>
    <x v="1"/>
    <x v="8"/>
    <x v="692"/>
    <n v="1369.7640000000001"/>
    <n v="6"/>
    <n v="0.7"/>
    <n v="-913.17599999999993"/>
  </r>
  <r>
    <x v="8209"/>
    <s v="CA-2015-141565"/>
    <d v="2015-09-20T00:00:00"/>
    <n v="2015"/>
    <s v="September"/>
    <n v="20"/>
    <x v="1"/>
    <x v="767"/>
    <x v="767"/>
    <x v="0"/>
    <s v="United States"/>
    <s v="Nashville"/>
    <s v="Tennessee"/>
    <n v="37211"/>
    <x v="0"/>
    <x v="196"/>
    <x v="1"/>
    <x v="4"/>
    <x v="197"/>
    <n v="294.36799999999999"/>
    <n v="4"/>
    <n v="0.2"/>
    <n v="-58.873600000000025"/>
  </r>
  <r>
    <x v="8210"/>
    <s v="CA-2017-128769"/>
    <d v="2017-09-07T00:00:00"/>
    <n v="2017"/>
    <s v="September"/>
    <n v="7"/>
    <x v="1"/>
    <x v="678"/>
    <x v="678"/>
    <x v="1"/>
    <s v="United States"/>
    <s v="Nashville"/>
    <s v="Tennessee"/>
    <n v="37211"/>
    <x v="0"/>
    <x v="473"/>
    <x v="1"/>
    <x v="9"/>
    <x v="474"/>
    <n v="81.567999999999998"/>
    <n v="2"/>
    <n v="0.2"/>
    <n v="7.1372000000000035"/>
  </r>
  <r>
    <x v="8211"/>
    <s v="CA-2016-116337"/>
    <d v="2016-11-07T00:00:00"/>
    <n v="2016"/>
    <s v="November"/>
    <n v="7"/>
    <x v="1"/>
    <x v="266"/>
    <x v="266"/>
    <x v="0"/>
    <s v="United States"/>
    <s v="Dallas"/>
    <s v="Texas"/>
    <n v="75220"/>
    <x v="2"/>
    <x v="1834"/>
    <x v="0"/>
    <x v="5"/>
    <x v="1822"/>
    <n v="44.460000000000008"/>
    <n v="5"/>
    <n v="0.6"/>
    <n v="-17.783999999999992"/>
  </r>
  <r>
    <x v="8212"/>
    <s v="CA-2016-116337"/>
    <d v="2016-11-07T00:00:00"/>
    <n v="2016"/>
    <s v="November"/>
    <n v="7"/>
    <x v="1"/>
    <x v="266"/>
    <x v="266"/>
    <x v="0"/>
    <s v="United States"/>
    <s v="Dallas"/>
    <s v="Texas"/>
    <n v="75220"/>
    <x v="2"/>
    <x v="533"/>
    <x v="1"/>
    <x v="4"/>
    <x v="533"/>
    <n v="314.08800000000002"/>
    <n v="3"/>
    <n v="0.2"/>
    <n v="19.630499999999998"/>
  </r>
  <r>
    <x v="8213"/>
    <s v="CA-2015-120845"/>
    <d v="2015-09-25T00:00:00"/>
    <n v="2015"/>
    <s v="September"/>
    <n v="25"/>
    <x v="1"/>
    <x v="504"/>
    <x v="504"/>
    <x v="1"/>
    <s v="United States"/>
    <s v="Murfreesboro"/>
    <s v="Tennessee"/>
    <n v="37130"/>
    <x v="0"/>
    <x v="1085"/>
    <x v="1"/>
    <x v="8"/>
    <x v="1075"/>
    <n v="6.3360000000000012"/>
    <n v="4"/>
    <n v="0.7"/>
    <n v="-4.6463999999999981"/>
  </r>
  <r>
    <x v="8214"/>
    <s v="CA-2015-120845"/>
    <d v="2015-09-25T00:00:00"/>
    <n v="2015"/>
    <s v="September"/>
    <n v="25"/>
    <x v="1"/>
    <x v="504"/>
    <x v="504"/>
    <x v="1"/>
    <s v="United States"/>
    <s v="Murfreesboro"/>
    <s v="Tennessee"/>
    <n v="37130"/>
    <x v="0"/>
    <x v="1402"/>
    <x v="1"/>
    <x v="10"/>
    <x v="1389"/>
    <n v="10.48"/>
    <n v="1"/>
    <n v="0.2"/>
    <n v="3.7989999999999995"/>
  </r>
  <r>
    <x v="8215"/>
    <s v="CA-2015-120845"/>
    <d v="2015-09-25T00:00:00"/>
    <n v="2015"/>
    <s v="September"/>
    <n v="25"/>
    <x v="1"/>
    <x v="504"/>
    <x v="504"/>
    <x v="1"/>
    <s v="United States"/>
    <s v="Murfreesboro"/>
    <s v="Tennessee"/>
    <n v="37130"/>
    <x v="0"/>
    <x v="1263"/>
    <x v="1"/>
    <x v="8"/>
    <x v="1247"/>
    <n v="2.4690000000000003"/>
    <n v="1"/>
    <n v="0.7"/>
    <n v="-1.8106"/>
  </r>
  <r>
    <x v="8216"/>
    <s v="CA-2015-120845"/>
    <d v="2015-09-25T00:00:00"/>
    <n v="2015"/>
    <s v="September"/>
    <n v="25"/>
    <x v="1"/>
    <x v="504"/>
    <x v="504"/>
    <x v="1"/>
    <s v="United States"/>
    <s v="Murfreesboro"/>
    <s v="Tennessee"/>
    <n v="37130"/>
    <x v="0"/>
    <x v="304"/>
    <x v="1"/>
    <x v="8"/>
    <x v="304"/>
    <n v="3.2640000000000007"/>
    <n v="2"/>
    <n v="0.7"/>
    <n v="-2.2847999999999997"/>
  </r>
  <r>
    <x v="8217"/>
    <s v="CA-2014-120775"/>
    <d v="2014-10-03T00:00:00"/>
    <n v="2014"/>
    <s v="Oktober"/>
    <n v="3"/>
    <x v="1"/>
    <x v="709"/>
    <x v="709"/>
    <x v="0"/>
    <s v="United States"/>
    <s v="Dallas"/>
    <s v="Texas"/>
    <n v="75217"/>
    <x v="2"/>
    <x v="1088"/>
    <x v="1"/>
    <x v="13"/>
    <x v="1078"/>
    <n v="4.3440000000000003"/>
    <n v="3"/>
    <n v="0.2"/>
    <n v="0.86879999999999979"/>
  </r>
  <r>
    <x v="8218"/>
    <s v="CA-2014-120775"/>
    <d v="2014-10-03T00:00:00"/>
    <n v="2014"/>
    <s v="Oktober"/>
    <n v="3"/>
    <x v="1"/>
    <x v="709"/>
    <x v="709"/>
    <x v="0"/>
    <s v="United States"/>
    <s v="Dallas"/>
    <s v="Texas"/>
    <n v="75217"/>
    <x v="2"/>
    <x v="1092"/>
    <x v="0"/>
    <x v="5"/>
    <x v="1082"/>
    <n v="31.776000000000003"/>
    <n v="3"/>
    <n v="0.6"/>
    <n v="-19.065600000000007"/>
  </r>
  <r>
    <x v="8219"/>
    <s v="CA-2014-120775"/>
    <d v="2014-10-03T00:00:00"/>
    <n v="2014"/>
    <s v="Oktober"/>
    <n v="3"/>
    <x v="1"/>
    <x v="709"/>
    <x v="709"/>
    <x v="0"/>
    <s v="United States"/>
    <s v="Dallas"/>
    <s v="Texas"/>
    <n v="75217"/>
    <x v="2"/>
    <x v="641"/>
    <x v="1"/>
    <x v="2"/>
    <x v="641"/>
    <n v="4.9280000000000008"/>
    <n v="2"/>
    <n v="0.2"/>
    <n v="1.7247999999999997"/>
  </r>
  <r>
    <x v="8220"/>
    <s v="CA-2014-120775"/>
    <d v="2014-10-03T00:00:00"/>
    <n v="2014"/>
    <s v="Oktober"/>
    <n v="3"/>
    <x v="1"/>
    <x v="709"/>
    <x v="709"/>
    <x v="0"/>
    <s v="United States"/>
    <s v="Dallas"/>
    <s v="Texas"/>
    <n v="75217"/>
    <x v="2"/>
    <x v="98"/>
    <x v="1"/>
    <x v="8"/>
    <x v="98"/>
    <n v="1.7879999999999996"/>
    <n v="3"/>
    <n v="0.8"/>
    <n v="-3.0396000000000001"/>
  </r>
  <r>
    <x v="8221"/>
    <s v="CA-2014-120775"/>
    <d v="2014-10-03T00:00:00"/>
    <n v="2014"/>
    <s v="Oktober"/>
    <n v="3"/>
    <x v="1"/>
    <x v="709"/>
    <x v="709"/>
    <x v="0"/>
    <s v="United States"/>
    <s v="Dallas"/>
    <s v="Texas"/>
    <n v="75217"/>
    <x v="2"/>
    <x v="1835"/>
    <x v="1"/>
    <x v="13"/>
    <x v="1823"/>
    <n v="15.072000000000001"/>
    <n v="4"/>
    <n v="0.2"/>
    <n v="-3.7680000000000002"/>
  </r>
  <r>
    <x v="8222"/>
    <s v="CA-2014-152905"/>
    <d v="2014-02-18T00:00:00"/>
    <n v="2014"/>
    <s v="Februari"/>
    <n v="18"/>
    <x v="1"/>
    <x v="755"/>
    <x v="755"/>
    <x v="0"/>
    <s v="United States"/>
    <s v="Arlington"/>
    <s v="Texas"/>
    <n v="76017"/>
    <x v="2"/>
    <x v="1555"/>
    <x v="1"/>
    <x v="4"/>
    <x v="1543"/>
    <n v="12.624000000000001"/>
    <n v="2"/>
    <n v="0.2"/>
    <n v="-2.5248000000000022"/>
  </r>
  <r>
    <x v="8223"/>
    <s v="CA-2016-104633"/>
    <d v="2016-06-12T00:00:00"/>
    <n v="2016"/>
    <s v="Juni"/>
    <n v="12"/>
    <x v="1"/>
    <x v="105"/>
    <x v="105"/>
    <x v="1"/>
    <s v="United States"/>
    <s v="Pasadena"/>
    <s v="California"/>
    <n v="91104"/>
    <x v="1"/>
    <x v="1174"/>
    <x v="1"/>
    <x v="10"/>
    <x v="1160"/>
    <n v="185.88"/>
    <n v="6"/>
    <n v="0"/>
    <n v="83.645999999999987"/>
  </r>
  <r>
    <x v="8224"/>
    <s v="CA-2016-104633"/>
    <d v="2016-06-12T00:00:00"/>
    <n v="2016"/>
    <s v="Juni"/>
    <n v="12"/>
    <x v="1"/>
    <x v="105"/>
    <x v="105"/>
    <x v="1"/>
    <s v="United States"/>
    <s v="Pasadena"/>
    <s v="California"/>
    <n v="91104"/>
    <x v="1"/>
    <x v="1434"/>
    <x v="1"/>
    <x v="10"/>
    <x v="1422"/>
    <n v="12.96"/>
    <n v="2"/>
    <n v="0"/>
    <n v="6.2208000000000006"/>
  </r>
  <r>
    <x v="8225"/>
    <s v="CA-2017-104136"/>
    <d v="2017-11-01T00:00:00"/>
    <n v="2017"/>
    <s v="November"/>
    <n v="1"/>
    <x v="0"/>
    <x v="11"/>
    <x v="11"/>
    <x v="0"/>
    <s v="United States"/>
    <s v="Everett"/>
    <s v="Massachusetts"/>
    <n v="2149"/>
    <x v="3"/>
    <x v="274"/>
    <x v="1"/>
    <x v="10"/>
    <x v="274"/>
    <n v="189.7"/>
    <n v="10"/>
    <n v="0"/>
    <n v="91.055999999999983"/>
  </r>
  <r>
    <x v="8226"/>
    <s v="CA-2017-104136"/>
    <d v="2017-11-01T00:00:00"/>
    <n v="2017"/>
    <s v="November"/>
    <n v="1"/>
    <x v="0"/>
    <x v="11"/>
    <x v="11"/>
    <x v="0"/>
    <s v="United States"/>
    <s v="Everett"/>
    <s v="Massachusetts"/>
    <n v="2149"/>
    <x v="3"/>
    <x v="1522"/>
    <x v="1"/>
    <x v="10"/>
    <x v="1509"/>
    <n v="40.99"/>
    <n v="1"/>
    <n v="0"/>
    <n v="20.085100000000001"/>
  </r>
  <r>
    <x v="8227"/>
    <s v="CA-2016-123050"/>
    <d v="2016-04-04T00:00:00"/>
    <n v="2016"/>
    <s v="April"/>
    <n v="4"/>
    <x v="0"/>
    <x v="604"/>
    <x v="604"/>
    <x v="2"/>
    <s v="United States"/>
    <s v="Troy"/>
    <s v="New York"/>
    <n v="12180"/>
    <x v="3"/>
    <x v="479"/>
    <x v="0"/>
    <x v="5"/>
    <x v="480"/>
    <n v="82.64"/>
    <n v="2"/>
    <n v="0"/>
    <n v="7.4376000000000033"/>
  </r>
  <r>
    <x v="8228"/>
    <s v="CA-2016-123050"/>
    <d v="2016-04-04T00:00:00"/>
    <n v="2016"/>
    <s v="April"/>
    <n v="4"/>
    <x v="0"/>
    <x v="604"/>
    <x v="604"/>
    <x v="2"/>
    <s v="United States"/>
    <s v="Troy"/>
    <s v="New York"/>
    <n v="12180"/>
    <x v="3"/>
    <x v="170"/>
    <x v="1"/>
    <x v="4"/>
    <x v="171"/>
    <n v="31.02"/>
    <n v="2"/>
    <n v="0"/>
    <n v="8.0652000000000008"/>
  </r>
  <r>
    <x v="8229"/>
    <s v="CA-2016-123050"/>
    <d v="2016-04-04T00:00:00"/>
    <n v="2016"/>
    <s v="April"/>
    <n v="4"/>
    <x v="0"/>
    <x v="604"/>
    <x v="604"/>
    <x v="2"/>
    <s v="United States"/>
    <s v="Troy"/>
    <s v="New York"/>
    <n v="12180"/>
    <x v="3"/>
    <x v="1016"/>
    <x v="2"/>
    <x v="11"/>
    <x v="1007"/>
    <n v="89.97"/>
    <n v="3"/>
    <n v="0"/>
    <n v="37.787400000000005"/>
  </r>
  <r>
    <x v="8230"/>
    <s v="CA-2016-162355"/>
    <d v="2016-06-30T00:00:00"/>
    <n v="2016"/>
    <s v="Juni"/>
    <n v="30"/>
    <x v="0"/>
    <x v="58"/>
    <x v="58"/>
    <x v="0"/>
    <s v="United States"/>
    <s v="Sandy Springs"/>
    <s v="Georgia"/>
    <n v="30328"/>
    <x v="0"/>
    <x v="369"/>
    <x v="1"/>
    <x v="6"/>
    <x v="370"/>
    <n v="35.97"/>
    <n v="3"/>
    <n v="0"/>
    <n v="9.7118999999999982"/>
  </r>
  <r>
    <x v="8231"/>
    <s v="CA-2016-162355"/>
    <d v="2016-06-30T00:00:00"/>
    <n v="2016"/>
    <s v="Juni"/>
    <n v="30"/>
    <x v="0"/>
    <x v="58"/>
    <x v="58"/>
    <x v="0"/>
    <s v="United States"/>
    <s v="Sandy Springs"/>
    <s v="Georgia"/>
    <n v="30328"/>
    <x v="0"/>
    <x v="199"/>
    <x v="0"/>
    <x v="0"/>
    <x v="200"/>
    <n v="1266.8599999999999"/>
    <n v="7"/>
    <n v="0"/>
    <n v="291.37779999999987"/>
  </r>
  <r>
    <x v="8232"/>
    <s v="CA-2014-158225"/>
    <d v="2014-09-22T00:00:00"/>
    <n v="2014"/>
    <s v="September"/>
    <n v="22"/>
    <x v="1"/>
    <x v="339"/>
    <x v="339"/>
    <x v="0"/>
    <s v="United States"/>
    <s v="San Jose"/>
    <s v="California"/>
    <n v="95123"/>
    <x v="1"/>
    <x v="298"/>
    <x v="1"/>
    <x v="4"/>
    <x v="298"/>
    <n v="169.45"/>
    <n v="5"/>
    <n v="0"/>
    <n v="42.362499999999997"/>
  </r>
  <r>
    <x v="8233"/>
    <s v="CA-2014-158225"/>
    <d v="2014-09-22T00:00:00"/>
    <n v="2014"/>
    <s v="September"/>
    <n v="22"/>
    <x v="1"/>
    <x v="339"/>
    <x v="339"/>
    <x v="0"/>
    <s v="United States"/>
    <s v="San Jose"/>
    <s v="California"/>
    <n v="95123"/>
    <x v="1"/>
    <x v="1512"/>
    <x v="1"/>
    <x v="4"/>
    <x v="1499"/>
    <n v="40.68"/>
    <n v="2"/>
    <n v="0"/>
    <n v="0.40679999999999694"/>
  </r>
  <r>
    <x v="8234"/>
    <s v="CA-2017-102204"/>
    <d v="2017-05-01T00:00:00"/>
    <n v="2017"/>
    <s v="Mei"/>
    <n v="1"/>
    <x v="1"/>
    <x v="170"/>
    <x v="170"/>
    <x v="0"/>
    <s v="United States"/>
    <s v="Jacksonville"/>
    <s v="Florida"/>
    <n v="32216"/>
    <x v="0"/>
    <x v="1698"/>
    <x v="1"/>
    <x v="14"/>
    <x v="1686"/>
    <n v="3.3280000000000003"/>
    <n v="2"/>
    <n v="0.2"/>
    <n v="0.4159999999999997"/>
  </r>
  <r>
    <x v="8235"/>
    <s v="CA-2017-102204"/>
    <d v="2017-05-01T00:00:00"/>
    <n v="2017"/>
    <s v="Mei"/>
    <n v="1"/>
    <x v="1"/>
    <x v="170"/>
    <x v="170"/>
    <x v="0"/>
    <s v="United States"/>
    <s v="Jacksonville"/>
    <s v="Florida"/>
    <n v="32216"/>
    <x v="0"/>
    <x v="411"/>
    <x v="0"/>
    <x v="3"/>
    <x v="411"/>
    <n v="933.26200000000006"/>
    <n v="4"/>
    <n v="0.45"/>
    <n v="-458.14679999999998"/>
  </r>
  <r>
    <x v="8236"/>
    <s v="CA-2017-102204"/>
    <d v="2017-05-01T00:00:00"/>
    <n v="2017"/>
    <s v="Mei"/>
    <n v="1"/>
    <x v="1"/>
    <x v="170"/>
    <x v="170"/>
    <x v="0"/>
    <s v="United States"/>
    <s v="Jacksonville"/>
    <s v="Florida"/>
    <n v="32216"/>
    <x v="0"/>
    <x v="483"/>
    <x v="0"/>
    <x v="1"/>
    <x v="483"/>
    <n v="2803.92"/>
    <n v="5"/>
    <n v="0.2"/>
    <n v="0"/>
  </r>
  <r>
    <x v="8237"/>
    <s v="CA-2017-103065"/>
    <d v="2017-10-20T00:00:00"/>
    <n v="2017"/>
    <s v="Oktober"/>
    <n v="20"/>
    <x v="3"/>
    <x v="690"/>
    <x v="690"/>
    <x v="0"/>
    <s v="United States"/>
    <s v="Jacksonville"/>
    <s v="Florida"/>
    <n v="32216"/>
    <x v="0"/>
    <x v="383"/>
    <x v="1"/>
    <x v="4"/>
    <x v="384"/>
    <n v="4.7679999999999998"/>
    <n v="2"/>
    <n v="0.2"/>
    <n v="-0.7748000000000006"/>
  </r>
  <r>
    <x v="8238"/>
    <s v="CA-2017-103065"/>
    <d v="2017-10-20T00:00:00"/>
    <n v="2017"/>
    <s v="Oktober"/>
    <n v="20"/>
    <x v="3"/>
    <x v="690"/>
    <x v="690"/>
    <x v="0"/>
    <s v="United States"/>
    <s v="Jacksonville"/>
    <s v="Florida"/>
    <n v="32216"/>
    <x v="0"/>
    <x v="1305"/>
    <x v="1"/>
    <x v="10"/>
    <x v="1290"/>
    <n v="6.6720000000000006"/>
    <n v="1"/>
    <n v="0.2"/>
    <n v="2.5019999999999998"/>
  </r>
  <r>
    <x v="8239"/>
    <s v="CA-2017-103065"/>
    <d v="2017-10-20T00:00:00"/>
    <n v="2017"/>
    <s v="Oktober"/>
    <n v="20"/>
    <x v="3"/>
    <x v="690"/>
    <x v="690"/>
    <x v="0"/>
    <s v="United States"/>
    <s v="Jacksonville"/>
    <s v="Florida"/>
    <n v="32216"/>
    <x v="0"/>
    <x v="1061"/>
    <x v="1"/>
    <x v="6"/>
    <x v="1050"/>
    <n v="4.4479999999999995"/>
    <n v="2"/>
    <n v="0.2"/>
    <n v="1.1119999999999999"/>
  </r>
  <r>
    <x v="8240"/>
    <s v="CA-2017-103065"/>
    <d v="2017-10-20T00:00:00"/>
    <n v="2017"/>
    <s v="Oktober"/>
    <n v="20"/>
    <x v="3"/>
    <x v="690"/>
    <x v="690"/>
    <x v="0"/>
    <s v="United States"/>
    <s v="Jacksonville"/>
    <s v="Florida"/>
    <n v="32216"/>
    <x v="0"/>
    <x v="1649"/>
    <x v="0"/>
    <x v="5"/>
    <x v="1638"/>
    <n v="43.936000000000007"/>
    <n v="4"/>
    <n v="0.2"/>
    <n v="6.0411999999999964"/>
  </r>
  <r>
    <x v="8241"/>
    <s v="CA-2014-109855"/>
    <d v="2014-09-01T00:00:00"/>
    <n v="2014"/>
    <s v="September"/>
    <n v="1"/>
    <x v="1"/>
    <x v="23"/>
    <x v="23"/>
    <x v="0"/>
    <s v="United States"/>
    <s v="New York City"/>
    <s v="New York"/>
    <n v="10009"/>
    <x v="3"/>
    <x v="708"/>
    <x v="1"/>
    <x v="8"/>
    <x v="707"/>
    <n v="23.744"/>
    <n v="2"/>
    <n v="0.2"/>
    <n v="8.3103999999999996"/>
  </r>
  <r>
    <x v="8242"/>
    <s v="CA-2014-109855"/>
    <d v="2014-09-01T00:00:00"/>
    <n v="2014"/>
    <s v="September"/>
    <n v="1"/>
    <x v="1"/>
    <x v="23"/>
    <x v="23"/>
    <x v="0"/>
    <s v="United States"/>
    <s v="New York City"/>
    <s v="New York"/>
    <n v="10009"/>
    <x v="3"/>
    <x v="1200"/>
    <x v="2"/>
    <x v="11"/>
    <x v="1185"/>
    <n v="357"/>
    <n v="3"/>
    <n v="0"/>
    <n v="57.120000000000019"/>
  </r>
  <r>
    <x v="8243"/>
    <s v="CA-2014-109897"/>
    <d v="2014-08-12T00:00:00"/>
    <n v="2014"/>
    <s v="Agustus"/>
    <n v="12"/>
    <x v="1"/>
    <x v="572"/>
    <x v="572"/>
    <x v="0"/>
    <s v="United States"/>
    <s v="San Francisco"/>
    <s v="California"/>
    <n v="94122"/>
    <x v="1"/>
    <x v="1419"/>
    <x v="2"/>
    <x v="7"/>
    <x v="1407"/>
    <n v="806.33600000000001"/>
    <n v="8"/>
    <n v="0.2"/>
    <n v="50.396000000000015"/>
  </r>
  <r>
    <x v="8244"/>
    <s v="CA-2014-109897"/>
    <d v="2014-08-12T00:00:00"/>
    <n v="2014"/>
    <s v="Agustus"/>
    <n v="12"/>
    <x v="1"/>
    <x v="572"/>
    <x v="572"/>
    <x v="0"/>
    <s v="United States"/>
    <s v="San Francisco"/>
    <s v="California"/>
    <n v="94122"/>
    <x v="1"/>
    <x v="1146"/>
    <x v="0"/>
    <x v="5"/>
    <x v="1134"/>
    <n v="85.44"/>
    <n v="3"/>
    <n v="0"/>
    <n v="31.612800000000004"/>
  </r>
  <r>
    <x v="8245"/>
    <s v="US-2014-143581"/>
    <d v="2014-08-19T00:00:00"/>
    <n v="2014"/>
    <s v="Agustus"/>
    <n v="19"/>
    <x v="1"/>
    <x v="740"/>
    <x v="740"/>
    <x v="1"/>
    <s v="United States"/>
    <s v="Columbus"/>
    <s v="Georgia"/>
    <n v="31907"/>
    <x v="0"/>
    <x v="156"/>
    <x v="1"/>
    <x v="4"/>
    <x v="157"/>
    <n v="344.90999999999997"/>
    <n v="3"/>
    <n v="0"/>
    <n v="10.347300000000004"/>
  </r>
  <r>
    <x v="8246"/>
    <s v="CA-2015-129217"/>
    <d v="2015-05-10T00:00:00"/>
    <n v="2015"/>
    <s v="Mei"/>
    <n v="10"/>
    <x v="3"/>
    <x v="503"/>
    <x v="503"/>
    <x v="2"/>
    <s v="United States"/>
    <s v="Aurora"/>
    <s v="Illinois"/>
    <n v="60505"/>
    <x v="2"/>
    <x v="554"/>
    <x v="1"/>
    <x v="9"/>
    <x v="553"/>
    <n v="70.969999999999985"/>
    <n v="5"/>
    <n v="0.8"/>
    <n v="-191.619"/>
  </r>
  <r>
    <x v="8247"/>
    <s v="CA-2015-129217"/>
    <d v="2015-05-10T00:00:00"/>
    <n v="2015"/>
    <s v="Mei"/>
    <n v="10"/>
    <x v="3"/>
    <x v="503"/>
    <x v="503"/>
    <x v="2"/>
    <s v="United States"/>
    <s v="Aurora"/>
    <s v="Illinois"/>
    <n v="60505"/>
    <x v="2"/>
    <x v="1243"/>
    <x v="1"/>
    <x v="6"/>
    <x v="1226"/>
    <n v="36.783999999999999"/>
    <n v="2"/>
    <n v="0.2"/>
    <n v="3.6784000000000017"/>
  </r>
  <r>
    <x v="8248"/>
    <s v="CA-2016-133816"/>
    <d v="2016-05-10T00:00:00"/>
    <n v="2016"/>
    <s v="Mei"/>
    <n v="10"/>
    <x v="0"/>
    <x v="37"/>
    <x v="37"/>
    <x v="2"/>
    <s v="United States"/>
    <s v="Philadelphia"/>
    <s v="Pennsylvania"/>
    <n v="19134"/>
    <x v="3"/>
    <x v="647"/>
    <x v="2"/>
    <x v="7"/>
    <x v="647"/>
    <n v="743.98799999999994"/>
    <n v="2"/>
    <n v="0.4"/>
    <n v="-123.9980000000001"/>
  </r>
  <r>
    <x v="8249"/>
    <s v="CA-2015-140221"/>
    <d v="2015-03-05T00:00:00"/>
    <n v="2015"/>
    <s v="Maret"/>
    <n v="5"/>
    <x v="0"/>
    <x v="333"/>
    <x v="333"/>
    <x v="0"/>
    <s v="United States"/>
    <s v="Chicago"/>
    <s v="Illinois"/>
    <n v="60653"/>
    <x v="2"/>
    <x v="912"/>
    <x v="1"/>
    <x v="8"/>
    <x v="904"/>
    <n v="11.211999999999998"/>
    <n v="2"/>
    <n v="0.8"/>
    <n v="-16.818000000000005"/>
  </r>
  <r>
    <x v="8250"/>
    <s v="CA-2015-140221"/>
    <d v="2015-03-05T00:00:00"/>
    <n v="2015"/>
    <s v="Maret"/>
    <n v="5"/>
    <x v="0"/>
    <x v="333"/>
    <x v="333"/>
    <x v="0"/>
    <s v="United States"/>
    <s v="Chicago"/>
    <s v="Illinois"/>
    <n v="60653"/>
    <x v="2"/>
    <x v="325"/>
    <x v="0"/>
    <x v="5"/>
    <x v="325"/>
    <n v="4.7119999999999997"/>
    <n v="2"/>
    <n v="0.6"/>
    <n v="-1.8847999999999994"/>
  </r>
  <r>
    <x v="8251"/>
    <s v="CA-2015-140221"/>
    <d v="2015-03-05T00:00:00"/>
    <n v="2015"/>
    <s v="Maret"/>
    <n v="5"/>
    <x v="0"/>
    <x v="333"/>
    <x v="333"/>
    <x v="0"/>
    <s v="United States"/>
    <s v="Chicago"/>
    <s v="Illinois"/>
    <n v="60653"/>
    <x v="2"/>
    <x v="1107"/>
    <x v="1"/>
    <x v="9"/>
    <x v="1096"/>
    <n v="180.97999999999996"/>
    <n v="5"/>
    <n v="0.8"/>
    <n v="-470.548"/>
  </r>
  <r>
    <x v="8252"/>
    <s v="CA-2015-140221"/>
    <d v="2015-03-05T00:00:00"/>
    <n v="2015"/>
    <s v="Maret"/>
    <n v="5"/>
    <x v="0"/>
    <x v="333"/>
    <x v="333"/>
    <x v="0"/>
    <s v="United States"/>
    <s v="Chicago"/>
    <s v="Illinois"/>
    <n v="60653"/>
    <x v="2"/>
    <x v="117"/>
    <x v="1"/>
    <x v="4"/>
    <x v="117"/>
    <n v="60.415999999999997"/>
    <n v="2"/>
    <n v="0.2"/>
    <n v="6.0416000000000025"/>
  </r>
  <r>
    <x v="8253"/>
    <s v="CA-2017-152310"/>
    <d v="2017-08-12T00:00:00"/>
    <n v="2017"/>
    <s v="Agustus"/>
    <n v="12"/>
    <x v="1"/>
    <x v="729"/>
    <x v="729"/>
    <x v="0"/>
    <s v="United States"/>
    <s v="Seattle"/>
    <s v="Washington"/>
    <n v="98103"/>
    <x v="1"/>
    <x v="1327"/>
    <x v="2"/>
    <x v="16"/>
    <x v="1313"/>
    <n v="299.99"/>
    <n v="1"/>
    <n v="0"/>
    <n v="89.996999999999986"/>
  </r>
  <r>
    <x v="8254"/>
    <s v="CA-2017-152310"/>
    <d v="2017-08-12T00:00:00"/>
    <n v="2017"/>
    <s v="Agustus"/>
    <n v="12"/>
    <x v="1"/>
    <x v="729"/>
    <x v="729"/>
    <x v="0"/>
    <s v="United States"/>
    <s v="Seattle"/>
    <s v="Washington"/>
    <n v="98103"/>
    <x v="1"/>
    <x v="1684"/>
    <x v="1"/>
    <x v="10"/>
    <x v="1672"/>
    <n v="192.16"/>
    <n v="4"/>
    <n v="0"/>
    <n v="92.236799999999988"/>
  </r>
  <r>
    <x v="8255"/>
    <s v="CA-2017-152310"/>
    <d v="2017-08-12T00:00:00"/>
    <n v="2017"/>
    <s v="Agustus"/>
    <n v="12"/>
    <x v="1"/>
    <x v="729"/>
    <x v="729"/>
    <x v="0"/>
    <s v="United States"/>
    <s v="Seattle"/>
    <s v="Washington"/>
    <n v="98103"/>
    <x v="1"/>
    <x v="529"/>
    <x v="2"/>
    <x v="7"/>
    <x v="529"/>
    <n v="242.624"/>
    <n v="8"/>
    <n v="0.2"/>
    <n v="27.295199999999973"/>
  </r>
  <r>
    <x v="8256"/>
    <s v="CA-2017-152310"/>
    <d v="2017-08-12T00:00:00"/>
    <n v="2017"/>
    <s v="Agustus"/>
    <n v="12"/>
    <x v="1"/>
    <x v="729"/>
    <x v="729"/>
    <x v="0"/>
    <s v="United States"/>
    <s v="Seattle"/>
    <s v="Washington"/>
    <n v="98103"/>
    <x v="1"/>
    <x v="230"/>
    <x v="1"/>
    <x v="4"/>
    <x v="450"/>
    <n v="46.74"/>
    <n v="3"/>
    <n v="0"/>
    <n v="11.684999999999999"/>
  </r>
  <r>
    <x v="8257"/>
    <s v="CA-2017-152310"/>
    <d v="2017-08-12T00:00:00"/>
    <n v="2017"/>
    <s v="Agustus"/>
    <n v="12"/>
    <x v="1"/>
    <x v="729"/>
    <x v="729"/>
    <x v="0"/>
    <s v="United States"/>
    <s v="Seattle"/>
    <s v="Washington"/>
    <n v="98103"/>
    <x v="1"/>
    <x v="1481"/>
    <x v="2"/>
    <x v="11"/>
    <x v="1468"/>
    <n v="174.95000000000002"/>
    <n v="5"/>
    <n v="0"/>
    <n v="12.246500000000005"/>
  </r>
  <r>
    <x v="8258"/>
    <s v="CA-2017-152310"/>
    <d v="2017-08-12T00:00:00"/>
    <n v="2017"/>
    <s v="Agustus"/>
    <n v="12"/>
    <x v="1"/>
    <x v="729"/>
    <x v="729"/>
    <x v="0"/>
    <s v="United States"/>
    <s v="Seattle"/>
    <s v="Washington"/>
    <n v="98103"/>
    <x v="1"/>
    <x v="1786"/>
    <x v="1"/>
    <x v="8"/>
    <x v="1776"/>
    <n v="100.70400000000001"/>
    <n v="6"/>
    <n v="0.2"/>
    <n v="37.763999999999996"/>
  </r>
  <r>
    <x v="8259"/>
    <s v="CA-2016-118101"/>
    <d v="2016-06-26T00:00:00"/>
    <n v="2016"/>
    <s v="Juni"/>
    <n v="26"/>
    <x v="3"/>
    <x v="381"/>
    <x v="381"/>
    <x v="2"/>
    <s v="United States"/>
    <s v="Roseville"/>
    <s v="Michigan"/>
    <n v="48066"/>
    <x v="2"/>
    <x v="447"/>
    <x v="1"/>
    <x v="10"/>
    <x v="447"/>
    <n v="368.91"/>
    <n v="9"/>
    <n v="0"/>
    <n v="180.76590000000002"/>
  </r>
  <r>
    <x v="8260"/>
    <s v="CA-2016-118101"/>
    <d v="2016-06-26T00:00:00"/>
    <n v="2016"/>
    <s v="Juni"/>
    <n v="26"/>
    <x v="3"/>
    <x v="381"/>
    <x v="381"/>
    <x v="2"/>
    <s v="United States"/>
    <s v="Roseville"/>
    <s v="Michigan"/>
    <n v="48066"/>
    <x v="2"/>
    <x v="385"/>
    <x v="1"/>
    <x v="8"/>
    <x v="386"/>
    <n v="8.02"/>
    <n v="1"/>
    <n v="0"/>
    <n v="3.7693999999999992"/>
  </r>
  <r>
    <x v="8261"/>
    <s v="CA-2016-118101"/>
    <d v="2016-06-26T00:00:00"/>
    <n v="2016"/>
    <s v="Juni"/>
    <n v="26"/>
    <x v="3"/>
    <x v="381"/>
    <x v="381"/>
    <x v="2"/>
    <s v="United States"/>
    <s v="Roseville"/>
    <s v="Michigan"/>
    <n v="48066"/>
    <x v="2"/>
    <x v="1354"/>
    <x v="1"/>
    <x v="4"/>
    <x v="1340"/>
    <n v="171.04"/>
    <n v="4"/>
    <n v="0"/>
    <n v="44.470399999999998"/>
  </r>
  <r>
    <x v="8262"/>
    <s v="CA-2016-100307"/>
    <d v="2016-12-15T00:00:00"/>
    <n v="2016"/>
    <s v="Desember"/>
    <n v="15"/>
    <x v="1"/>
    <x v="679"/>
    <x v="679"/>
    <x v="2"/>
    <s v="United States"/>
    <s v="Fayetteville"/>
    <s v="Arkansas"/>
    <n v="72701"/>
    <x v="0"/>
    <x v="353"/>
    <x v="1"/>
    <x v="10"/>
    <x v="353"/>
    <n v="19.440000000000001"/>
    <n v="3"/>
    <n v="0"/>
    <n v="9.3312000000000008"/>
  </r>
  <r>
    <x v="8263"/>
    <s v="CA-2015-138457"/>
    <d v="2015-09-13T00:00:00"/>
    <n v="2015"/>
    <s v="September"/>
    <n v="13"/>
    <x v="1"/>
    <x v="562"/>
    <x v="562"/>
    <x v="0"/>
    <s v="United States"/>
    <s v="Jacksonville"/>
    <s v="North Carolina"/>
    <n v="28540"/>
    <x v="0"/>
    <x v="634"/>
    <x v="1"/>
    <x v="8"/>
    <x v="634"/>
    <n v="13.092000000000002"/>
    <n v="4"/>
    <n v="0.7"/>
    <n v="-10.037199999999999"/>
  </r>
  <r>
    <x v="8264"/>
    <s v="CA-2014-131800"/>
    <d v="2014-12-30T00:00:00"/>
    <n v="2014"/>
    <s v="Desember"/>
    <n v="30"/>
    <x v="1"/>
    <x v="195"/>
    <x v="195"/>
    <x v="0"/>
    <s v="United States"/>
    <s v="New York City"/>
    <s v="New York"/>
    <n v="10035"/>
    <x v="3"/>
    <x v="1836"/>
    <x v="1"/>
    <x v="9"/>
    <x v="1824"/>
    <n v="122.94"/>
    <n v="3"/>
    <n v="0"/>
    <n v="30.734999999999992"/>
  </r>
  <r>
    <x v="8265"/>
    <s v="CA-2014-131800"/>
    <d v="2014-12-30T00:00:00"/>
    <n v="2014"/>
    <s v="Desember"/>
    <n v="30"/>
    <x v="1"/>
    <x v="195"/>
    <x v="195"/>
    <x v="0"/>
    <s v="United States"/>
    <s v="New York City"/>
    <s v="New York"/>
    <n v="10035"/>
    <x v="3"/>
    <x v="858"/>
    <x v="1"/>
    <x v="8"/>
    <x v="852"/>
    <n v="35.448"/>
    <n v="7"/>
    <n v="0.2"/>
    <n v="12.8499"/>
  </r>
  <r>
    <x v="8266"/>
    <s v="CA-2014-118304"/>
    <d v="2014-04-29T00:00:00"/>
    <n v="2014"/>
    <s v="April"/>
    <n v="29"/>
    <x v="1"/>
    <x v="347"/>
    <x v="347"/>
    <x v="0"/>
    <s v="United States"/>
    <s v="Dover"/>
    <s v="Delaware"/>
    <n v="19901"/>
    <x v="3"/>
    <x v="433"/>
    <x v="2"/>
    <x v="7"/>
    <x v="433"/>
    <n v="19.98"/>
    <n v="2"/>
    <n v="0"/>
    <n v="5.1948000000000008"/>
  </r>
  <r>
    <x v="8267"/>
    <s v="CA-2017-121790"/>
    <d v="2017-01-30T00:00:00"/>
    <n v="2017"/>
    <s v="Januari"/>
    <n v="30"/>
    <x v="1"/>
    <x v="431"/>
    <x v="431"/>
    <x v="0"/>
    <s v="United States"/>
    <s v="Aurora"/>
    <s v="Illinois"/>
    <n v="60505"/>
    <x v="2"/>
    <x v="1582"/>
    <x v="0"/>
    <x v="3"/>
    <x v="1573"/>
    <n v="69.375"/>
    <n v="1"/>
    <n v="0.5"/>
    <n v="-47.174999999999997"/>
  </r>
  <r>
    <x v="8268"/>
    <s v="CA-2017-121790"/>
    <d v="2017-01-30T00:00:00"/>
    <n v="2017"/>
    <s v="Januari"/>
    <n v="30"/>
    <x v="1"/>
    <x v="431"/>
    <x v="431"/>
    <x v="0"/>
    <s v="United States"/>
    <s v="Aurora"/>
    <s v="Illinois"/>
    <n v="60505"/>
    <x v="2"/>
    <x v="558"/>
    <x v="1"/>
    <x v="14"/>
    <x v="557"/>
    <n v="31.680000000000003"/>
    <n v="4"/>
    <n v="0.2"/>
    <n v="2.7719999999999994"/>
  </r>
  <r>
    <x v="8269"/>
    <s v="CA-2017-121790"/>
    <d v="2017-01-30T00:00:00"/>
    <n v="2017"/>
    <s v="Januari"/>
    <n v="30"/>
    <x v="1"/>
    <x v="431"/>
    <x v="431"/>
    <x v="0"/>
    <s v="United States"/>
    <s v="Aurora"/>
    <s v="Illinois"/>
    <n v="60505"/>
    <x v="2"/>
    <x v="1718"/>
    <x v="2"/>
    <x v="7"/>
    <x v="1705"/>
    <n v="2003.1680000000001"/>
    <n v="4"/>
    <n v="0.2"/>
    <n v="250.39599999999984"/>
  </r>
  <r>
    <x v="8270"/>
    <s v="CA-2017-121790"/>
    <d v="2017-01-30T00:00:00"/>
    <n v="2017"/>
    <s v="Januari"/>
    <n v="30"/>
    <x v="1"/>
    <x v="431"/>
    <x v="431"/>
    <x v="0"/>
    <s v="United States"/>
    <s v="Aurora"/>
    <s v="Illinois"/>
    <n v="60505"/>
    <x v="2"/>
    <x v="241"/>
    <x v="1"/>
    <x v="6"/>
    <x v="242"/>
    <n v="9.3439999999999994"/>
    <n v="2"/>
    <n v="0.2"/>
    <n v="3.1535999999999995"/>
  </r>
  <r>
    <x v="8271"/>
    <s v="CA-2016-169670"/>
    <d v="2016-12-25T00:00:00"/>
    <n v="2016"/>
    <s v="Desember"/>
    <n v="25"/>
    <x v="1"/>
    <x v="555"/>
    <x v="555"/>
    <x v="0"/>
    <s v="United States"/>
    <s v="New York City"/>
    <s v="New York"/>
    <n v="10009"/>
    <x v="3"/>
    <x v="406"/>
    <x v="0"/>
    <x v="1"/>
    <x v="407"/>
    <n v="2563.056"/>
    <n v="8"/>
    <n v="0.1"/>
    <n v="313.26239999999967"/>
  </r>
  <r>
    <x v="8272"/>
    <s v="CA-2016-139549"/>
    <d v="2016-10-20T00:00:00"/>
    <n v="2016"/>
    <s v="Oktober"/>
    <n v="20"/>
    <x v="1"/>
    <x v="501"/>
    <x v="501"/>
    <x v="1"/>
    <s v="United States"/>
    <s v="El Cajon"/>
    <s v="California"/>
    <n v="92020"/>
    <x v="1"/>
    <x v="1708"/>
    <x v="0"/>
    <x v="1"/>
    <x v="1697"/>
    <n v="387.13600000000002"/>
    <n v="4"/>
    <n v="0.2"/>
    <n v="4.8391999999999911"/>
  </r>
  <r>
    <x v="8273"/>
    <s v="CA-2015-104059"/>
    <d v="2015-06-13T00:00:00"/>
    <n v="2015"/>
    <s v="Juni"/>
    <n v="13"/>
    <x v="0"/>
    <x v="763"/>
    <x v="763"/>
    <x v="2"/>
    <s v="United States"/>
    <s v="Springfield"/>
    <s v="Ohio"/>
    <n v="45503"/>
    <x v="3"/>
    <x v="1005"/>
    <x v="1"/>
    <x v="6"/>
    <x v="997"/>
    <n v="3.4240000000000004"/>
    <n v="1"/>
    <n v="0.2"/>
    <n v="0.29960000000000009"/>
  </r>
  <r>
    <x v="8274"/>
    <s v="CA-2017-164112"/>
    <d v="2017-06-30T00:00:00"/>
    <n v="2017"/>
    <s v="Juni"/>
    <n v="30"/>
    <x v="1"/>
    <x v="540"/>
    <x v="540"/>
    <x v="1"/>
    <s v="United States"/>
    <s v="Mount Vernon"/>
    <s v="New York"/>
    <n v="10550"/>
    <x v="3"/>
    <x v="1449"/>
    <x v="1"/>
    <x v="4"/>
    <x v="1436"/>
    <n v="1085.42"/>
    <n v="7"/>
    <n v="0"/>
    <n v="282.20920000000001"/>
  </r>
  <r>
    <x v="8275"/>
    <s v="CA-2015-143882"/>
    <d v="2015-06-26T00:00:00"/>
    <n v="2015"/>
    <s v="Juni"/>
    <n v="26"/>
    <x v="1"/>
    <x v="748"/>
    <x v="748"/>
    <x v="2"/>
    <s v="United States"/>
    <s v="Lakewood"/>
    <s v="Ohio"/>
    <n v="44107"/>
    <x v="3"/>
    <x v="99"/>
    <x v="1"/>
    <x v="10"/>
    <x v="99"/>
    <n v="43.056000000000004"/>
    <n v="9"/>
    <n v="0.2"/>
    <n v="15.607799999999999"/>
  </r>
  <r>
    <x v="8276"/>
    <s v="US-2016-139262"/>
    <d v="2016-02-21T00:00:00"/>
    <n v="2016"/>
    <s v="Februari"/>
    <n v="21"/>
    <x v="1"/>
    <x v="784"/>
    <x v="784"/>
    <x v="2"/>
    <s v="United States"/>
    <s v="Tampa"/>
    <s v="Florida"/>
    <n v="33614"/>
    <x v="0"/>
    <x v="807"/>
    <x v="1"/>
    <x v="8"/>
    <x v="805"/>
    <n v="3.762"/>
    <n v="3"/>
    <n v="0.7"/>
    <n v="-2.758799999999999"/>
  </r>
  <r>
    <x v="8277"/>
    <s v="US-2016-139262"/>
    <d v="2016-02-21T00:00:00"/>
    <n v="2016"/>
    <s v="Februari"/>
    <n v="21"/>
    <x v="1"/>
    <x v="784"/>
    <x v="784"/>
    <x v="2"/>
    <s v="United States"/>
    <s v="Tampa"/>
    <s v="Florida"/>
    <n v="33614"/>
    <x v="0"/>
    <x v="920"/>
    <x v="1"/>
    <x v="8"/>
    <x v="912"/>
    <n v="34.860000000000007"/>
    <n v="2"/>
    <n v="0.7"/>
    <n v="-26.726000000000006"/>
  </r>
  <r>
    <x v="8278"/>
    <s v="US-2016-139262"/>
    <d v="2016-02-21T00:00:00"/>
    <n v="2016"/>
    <s v="Februari"/>
    <n v="21"/>
    <x v="1"/>
    <x v="784"/>
    <x v="784"/>
    <x v="2"/>
    <s v="United States"/>
    <s v="Tampa"/>
    <s v="Florida"/>
    <n v="33614"/>
    <x v="0"/>
    <x v="734"/>
    <x v="1"/>
    <x v="4"/>
    <x v="733"/>
    <n v="432.45600000000002"/>
    <n v="3"/>
    <n v="0.2"/>
    <n v="32.434200000000004"/>
  </r>
  <r>
    <x v="8279"/>
    <s v="CA-2017-146192"/>
    <d v="2017-04-22T00:00:00"/>
    <n v="2017"/>
    <s v="April"/>
    <n v="22"/>
    <x v="1"/>
    <x v="232"/>
    <x v="232"/>
    <x v="0"/>
    <s v="United States"/>
    <s v="Columbus"/>
    <s v="Georgia"/>
    <n v="31907"/>
    <x v="0"/>
    <x v="906"/>
    <x v="1"/>
    <x v="4"/>
    <x v="898"/>
    <n v="675.06000000000006"/>
    <n v="3"/>
    <n v="0"/>
    <n v="87.757800000000003"/>
  </r>
  <r>
    <x v="8280"/>
    <s v="CA-2017-134810"/>
    <d v="2017-05-09T00:00:00"/>
    <n v="2017"/>
    <s v="Mei"/>
    <n v="9"/>
    <x v="2"/>
    <x v="204"/>
    <x v="204"/>
    <x v="1"/>
    <s v="United States"/>
    <s v="Jacksonville"/>
    <s v="North Carolina"/>
    <n v="28540"/>
    <x v="0"/>
    <x v="113"/>
    <x v="1"/>
    <x v="12"/>
    <x v="113"/>
    <n v="65.231999999999999"/>
    <n v="3"/>
    <n v="0.2"/>
    <n v="22.015799999999999"/>
  </r>
  <r>
    <x v="8281"/>
    <s v="CA-2017-134810"/>
    <d v="2017-05-09T00:00:00"/>
    <n v="2017"/>
    <s v="Mei"/>
    <n v="9"/>
    <x v="2"/>
    <x v="204"/>
    <x v="204"/>
    <x v="1"/>
    <s v="United States"/>
    <s v="Jacksonville"/>
    <s v="North Carolina"/>
    <n v="28540"/>
    <x v="0"/>
    <x v="866"/>
    <x v="0"/>
    <x v="1"/>
    <x v="860"/>
    <n v="207"/>
    <n v="3"/>
    <n v="0.2"/>
    <n v="25.874999999999972"/>
  </r>
  <r>
    <x v="8282"/>
    <s v="CA-2015-154284"/>
    <d v="2015-12-21T00:00:00"/>
    <n v="2015"/>
    <s v="Desember"/>
    <n v="21"/>
    <x v="0"/>
    <x v="449"/>
    <x v="449"/>
    <x v="2"/>
    <s v="United States"/>
    <s v="Saint Charles"/>
    <s v="Illinois"/>
    <n v="60174"/>
    <x v="2"/>
    <x v="846"/>
    <x v="2"/>
    <x v="15"/>
    <x v="840"/>
    <n v="600.53"/>
    <n v="2"/>
    <n v="0.3"/>
    <n v="137.26399999999995"/>
  </r>
  <r>
    <x v="8283"/>
    <s v="CA-2015-154284"/>
    <d v="2015-12-21T00:00:00"/>
    <n v="2015"/>
    <s v="Desember"/>
    <n v="21"/>
    <x v="0"/>
    <x v="449"/>
    <x v="449"/>
    <x v="2"/>
    <s v="United States"/>
    <s v="Saint Charles"/>
    <s v="Illinois"/>
    <n v="60174"/>
    <x v="2"/>
    <x v="726"/>
    <x v="1"/>
    <x v="6"/>
    <x v="725"/>
    <n v="59.903999999999996"/>
    <n v="2"/>
    <n v="0.2"/>
    <n v="14.227200000000003"/>
  </r>
  <r>
    <x v="8284"/>
    <s v="CA-2015-154284"/>
    <d v="2015-12-21T00:00:00"/>
    <n v="2015"/>
    <s v="Desember"/>
    <n v="21"/>
    <x v="0"/>
    <x v="449"/>
    <x v="449"/>
    <x v="2"/>
    <s v="United States"/>
    <s v="Saint Charles"/>
    <s v="Illinois"/>
    <n v="60174"/>
    <x v="2"/>
    <x v="769"/>
    <x v="2"/>
    <x v="11"/>
    <x v="768"/>
    <n v="637.44000000000005"/>
    <n v="8"/>
    <n v="0.2"/>
    <n v="135.45599999999996"/>
  </r>
  <r>
    <x v="8285"/>
    <s v="CA-2015-154284"/>
    <d v="2015-12-21T00:00:00"/>
    <n v="2015"/>
    <s v="Desember"/>
    <n v="21"/>
    <x v="0"/>
    <x v="449"/>
    <x v="449"/>
    <x v="2"/>
    <s v="United States"/>
    <s v="Saint Charles"/>
    <s v="Illinois"/>
    <n v="60174"/>
    <x v="2"/>
    <x v="484"/>
    <x v="0"/>
    <x v="5"/>
    <x v="484"/>
    <n v="51.756000000000007"/>
    <n v="3"/>
    <n v="0.6"/>
    <n v="-33.641399999999997"/>
  </r>
  <r>
    <x v="8286"/>
    <s v="CA-2014-156244"/>
    <d v="2014-08-12T00:00:00"/>
    <n v="2014"/>
    <s v="Agustus"/>
    <n v="12"/>
    <x v="1"/>
    <x v="723"/>
    <x v="723"/>
    <x v="2"/>
    <s v="United States"/>
    <s v="Miami"/>
    <s v="Florida"/>
    <n v="33180"/>
    <x v="0"/>
    <x v="1798"/>
    <x v="1"/>
    <x v="10"/>
    <x v="1788"/>
    <n v="31.104000000000006"/>
    <n v="6"/>
    <n v="0.2"/>
    <n v="10.8864"/>
  </r>
  <r>
    <x v="8287"/>
    <s v="CA-2014-156244"/>
    <d v="2014-08-12T00:00:00"/>
    <n v="2014"/>
    <s v="Agustus"/>
    <n v="12"/>
    <x v="1"/>
    <x v="723"/>
    <x v="723"/>
    <x v="2"/>
    <s v="United States"/>
    <s v="Miami"/>
    <s v="Florida"/>
    <n v="33180"/>
    <x v="0"/>
    <x v="369"/>
    <x v="1"/>
    <x v="6"/>
    <x v="370"/>
    <n v="47.96"/>
    <n v="5"/>
    <n v="0.2"/>
    <n v="4.196499999999995"/>
  </r>
  <r>
    <x v="8288"/>
    <s v="CA-2014-156244"/>
    <d v="2014-08-12T00:00:00"/>
    <n v="2014"/>
    <s v="Agustus"/>
    <n v="12"/>
    <x v="1"/>
    <x v="723"/>
    <x v="723"/>
    <x v="2"/>
    <s v="United States"/>
    <s v="Miami"/>
    <s v="Florida"/>
    <n v="33180"/>
    <x v="0"/>
    <x v="721"/>
    <x v="2"/>
    <x v="11"/>
    <x v="720"/>
    <n v="158.928"/>
    <n v="7"/>
    <n v="0.2"/>
    <n v="41.718599999999995"/>
  </r>
  <r>
    <x v="8289"/>
    <s v="CA-2014-156244"/>
    <d v="2014-08-12T00:00:00"/>
    <n v="2014"/>
    <s v="Agustus"/>
    <n v="12"/>
    <x v="1"/>
    <x v="723"/>
    <x v="723"/>
    <x v="2"/>
    <s v="United States"/>
    <s v="Miami"/>
    <s v="Florida"/>
    <n v="33180"/>
    <x v="0"/>
    <x v="1324"/>
    <x v="1"/>
    <x v="9"/>
    <x v="1311"/>
    <n v="211.24799999999999"/>
    <n v="6"/>
    <n v="0.2"/>
    <n v="15.843599999999995"/>
  </r>
  <r>
    <x v="8290"/>
    <s v="CA-2014-156244"/>
    <d v="2014-08-12T00:00:00"/>
    <n v="2014"/>
    <s v="Agustus"/>
    <n v="12"/>
    <x v="1"/>
    <x v="723"/>
    <x v="723"/>
    <x v="2"/>
    <s v="United States"/>
    <s v="Miami"/>
    <s v="Florida"/>
    <n v="33180"/>
    <x v="0"/>
    <x v="1567"/>
    <x v="1"/>
    <x v="14"/>
    <x v="1558"/>
    <n v="5.5520000000000005"/>
    <n v="2"/>
    <n v="0.2"/>
    <n v="-1.0410000000000006"/>
  </r>
  <r>
    <x v="8291"/>
    <s v="CA-2014-156244"/>
    <d v="2014-08-12T00:00:00"/>
    <n v="2014"/>
    <s v="Agustus"/>
    <n v="12"/>
    <x v="1"/>
    <x v="723"/>
    <x v="723"/>
    <x v="2"/>
    <s v="United States"/>
    <s v="Miami"/>
    <s v="Florida"/>
    <n v="33180"/>
    <x v="0"/>
    <x v="1139"/>
    <x v="1"/>
    <x v="2"/>
    <x v="1127"/>
    <n v="2.952"/>
    <n v="1"/>
    <n v="0.2"/>
    <n v="0.99629999999999996"/>
  </r>
  <r>
    <x v="8292"/>
    <s v="CA-2015-106362"/>
    <d v="2015-12-11T00:00:00"/>
    <n v="2015"/>
    <s v="Desember"/>
    <n v="11"/>
    <x v="1"/>
    <x v="62"/>
    <x v="62"/>
    <x v="0"/>
    <s v="United States"/>
    <s v="Troy"/>
    <s v="Ohio"/>
    <n v="45373"/>
    <x v="3"/>
    <x v="1426"/>
    <x v="1"/>
    <x v="8"/>
    <x v="1414"/>
    <n v="10.332000000000003"/>
    <n v="3"/>
    <n v="0.7"/>
    <n v="-7.5767999999999986"/>
  </r>
  <r>
    <x v="8293"/>
    <s v="US-2017-168802"/>
    <d v="2017-11-03T00:00:00"/>
    <n v="2017"/>
    <s v="November"/>
    <n v="3"/>
    <x v="1"/>
    <x v="705"/>
    <x v="705"/>
    <x v="1"/>
    <s v="United States"/>
    <s v="Seattle"/>
    <s v="Washington"/>
    <n v="98103"/>
    <x v="1"/>
    <x v="1212"/>
    <x v="1"/>
    <x v="8"/>
    <x v="1197"/>
    <n v="18.368000000000002"/>
    <n v="4"/>
    <n v="0.2"/>
    <n v="5.9695999999999998"/>
  </r>
  <r>
    <x v="8294"/>
    <s v="US-2017-146906"/>
    <d v="2017-03-13T00:00:00"/>
    <n v="2017"/>
    <s v="Maret"/>
    <n v="13"/>
    <x v="1"/>
    <x v="363"/>
    <x v="363"/>
    <x v="0"/>
    <s v="United States"/>
    <s v="New York City"/>
    <s v="New York"/>
    <n v="10011"/>
    <x v="3"/>
    <x v="1187"/>
    <x v="2"/>
    <x v="7"/>
    <x v="1173"/>
    <n v="299.89999999999998"/>
    <n v="2"/>
    <n v="0"/>
    <n v="74.974999999999994"/>
  </r>
  <r>
    <x v="8295"/>
    <s v="CA-2016-166380"/>
    <d v="2016-05-30T00:00:00"/>
    <n v="2016"/>
    <s v="Mei"/>
    <n v="30"/>
    <x v="1"/>
    <x v="494"/>
    <x v="494"/>
    <x v="1"/>
    <s v="United States"/>
    <s v="Arlington"/>
    <s v="Virginia"/>
    <n v="22204"/>
    <x v="0"/>
    <x v="111"/>
    <x v="1"/>
    <x v="12"/>
    <x v="111"/>
    <n v="26.55"/>
    <n v="9"/>
    <n v="0"/>
    <n v="12.744"/>
  </r>
  <r>
    <x v="8296"/>
    <s v="CA-2016-166380"/>
    <d v="2016-05-30T00:00:00"/>
    <n v="2016"/>
    <s v="Mei"/>
    <n v="30"/>
    <x v="1"/>
    <x v="494"/>
    <x v="494"/>
    <x v="1"/>
    <s v="United States"/>
    <s v="Arlington"/>
    <s v="Virginia"/>
    <n v="22204"/>
    <x v="0"/>
    <x v="201"/>
    <x v="2"/>
    <x v="11"/>
    <x v="202"/>
    <n v="111.98"/>
    <n v="2"/>
    <n v="0"/>
    <n v="26.875200000000007"/>
  </r>
  <r>
    <x v="8297"/>
    <s v="US-2015-158911"/>
    <d v="2015-07-05T00:00:00"/>
    <n v="2015"/>
    <s v="Juli"/>
    <n v="5"/>
    <x v="1"/>
    <x v="276"/>
    <x v="276"/>
    <x v="1"/>
    <s v="United States"/>
    <s v="Charlotte"/>
    <s v="North Carolina"/>
    <n v="28205"/>
    <x v="0"/>
    <x v="1392"/>
    <x v="0"/>
    <x v="5"/>
    <x v="1378"/>
    <n v="4.9280000000000008"/>
    <n v="2"/>
    <n v="0.2"/>
    <n v="0.73919999999999941"/>
  </r>
  <r>
    <x v="8298"/>
    <s v="US-2015-158911"/>
    <d v="2015-07-05T00:00:00"/>
    <n v="2015"/>
    <s v="Juli"/>
    <n v="5"/>
    <x v="1"/>
    <x v="276"/>
    <x v="276"/>
    <x v="1"/>
    <s v="United States"/>
    <s v="Charlotte"/>
    <s v="North Carolina"/>
    <n v="28205"/>
    <x v="0"/>
    <x v="607"/>
    <x v="1"/>
    <x v="2"/>
    <x v="607"/>
    <n v="11.784000000000001"/>
    <n v="3"/>
    <n v="0.2"/>
    <n v="4.2716999999999992"/>
  </r>
  <r>
    <x v="8299"/>
    <s v="US-2014-103338"/>
    <d v="2014-03-11T00:00:00"/>
    <n v="2014"/>
    <s v="Maret"/>
    <n v="11"/>
    <x v="1"/>
    <x v="579"/>
    <x v="579"/>
    <x v="0"/>
    <s v="United States"/>
    <s v="Roseville"/>
    <s v="California"/>
    <n v="95661"/>
    <x v="1"/>
    <x v="1596"/>
    <x v="1"/>
    <x v="6"/>
    <x v="1588"/>
    <n v="7.98"/>
    <n v="3"/>
    <n v="0"/>
    <n v="2.0747999999999998"/>
  </r>
  <r>
    <x v="8300"/>
    <s v="CA-2015-109169"/>
    <d v="2015-04-20T00:00:00"/>
    <n v="2015"/>
    <s v="April"/>
    <n v="20"/>
    <x v="1"/>
    <x v="220"/>
    <x v="220"/>
    <x v="0"/>
    <s v="United States"/>
    <s v="Detroit"/>
    <s v="Michigan"/>
    <n v="48234"/>
    <x v="2"/>
    <x v="231"/>
    <x v="1"/>
    <x v="12"/>
    <x v="232"/>
    <n v="180.96"/>
    <n v="2"/>
    <n v="0"/>
    <n v="81.432000000000002"/>
  </r>
  <r>
    <x v="8301"/>
    <s v="US-2017-167318"/>
    <d v="2017-07-26T00:00:00"/>
    <n v="2017"/>
    <s v="Juli"/>
    <n v="26"/>
    <x v="1"/>
    <x v="433"/>
    <x v="433"/>
    <x v="1"/>
    <s v="United States"/>
    <s v="Los Angeles"/>
    <s v="California"/>
    <n v="90036"/>
    <x v="1"/>
    <x v="1738"/>
    <x v="2"/>
    <x v="11"/>
    <x v="1727"/>
    <n v="1649.95"/>
    <n v="5"/>
    <n v="0"/>
    <n v="659.98"/>
  </r>
  <r>
    <x v="8302"/>
    <s v="US-2017-167318"/>
    <d v="2017-07-26T00:00:00"/>
    <n v="2017"/>
    <s v="Juli"/>
    <n v="26"/>
    <x v="1"/>
    <x v="433"/>
    <x v="433"/>
    <x v="1"/>
    <s v="United States"/>
    <s v="Los Angeles"/>
    <s v="California"/>
    <n v="90036"/>
    <x v="1"/>
    <x v="662"/>
    <x v="0"/>
    <x v="1"/>
    <x v="662"/>
    <n v="362.35199999999998"/>
    <n v="3"/>
    <n v="0.2"/>
    <n v="45.293999999999954"/>
  </r>
  <r>
    <x v="8303"/>
    <s v="US-2014-120313"/>
    <d v="2014-10-31T00:00:00"/>
    <n v="2014"/>
    <s v="Oktober"/>
    <n v="31"/>
    <x v="0"/>
    <x v="644"/>
    <x v="644"/>
    <x v="2"/>
    <s v="United States"/>
    <s v="San Francisco"/>
    <s v="California"/>
    <n v="94110"/>
    <x v="1"/>
    <x v="521"/>
    <x v="2"/>
    <x v="7"/>
    <x v="521"/>
    <n v="73.584000000000003"/>
    <n v="2"/>
    <n v="0.2"/>
    <n v="8.2781999999999982"/>
  </r>
  <r>
    <x v="8304"/>
    <s v="CA-2017-135419"/>
    <d v="2017-11-03T00:00:00"/>
    <n v="2017"/>
    <s v="November"/>
    <n v="3"/>
    <x v="1"/>
    <x v="696"/>
    <x v="696"/>
    <x v="0"/>
    <s v="United States"/>
    <s v="Bakersfield"/>
    <s v="California"/>
    <n v="93309"/>
    <x v="1"/>
    <x v="1746"/>
    <x v="0"/>
    <x v="3"/>
    <x v="1736"/>
    <n v="486.36800000000005"/>
    <n v="4"/>
    <n v="0.2"/>
    <n v="36.477600000000024"/>
  </r>
  <r>
    <x v="8305"/>
    <s v="CA-2016-128671"/>
    <d v="2016-08-11T00:00:00"/>
    <n v="2016"/>
    <s v="Agustus"/>
    <n v="11"/>
    <x v="1"/>
    <x v="192"/>
    <x v="192"/>
    <x v="2"/>
    <s v="United States"/>
    <s v="Tulsa"/>
    <s v="Oklahoma"/>
    <n v="74133"/>
    <x v="2"/>
    <x v="680"/>
    <x v="1"/>
    <x v="10"/>
    <x v="680"/>
    <n v="32.400000000000006"/>
    <n v="5"/>
    <n v="0"/>
    <n v="15.552000000000001"/>
  </r>
  <r>
    <x v="8306"/>
    <s v="CA-2016-128671"/>
    <d v="2016-08-11T00:00:00"/>
    <n v="2016"/>
    <s v="Agustus"/>
    <n v="11"/>
    <x v="1"/>
    <x v="192"/>
    <x v="192"/>
    <x v="2"/>
    <s v="United States"/>
    <s v="Tulsa"/>
    <s v="Oklahoma"/>
    <n v="74133"/>
    <x v="2"/>
    <x v="570"/>
    <x v="1"/>
    <x v="8"/>
    <x v="570"/>
    <n v="41.86"/>
    <n v="7"/>
    <n v="0"/>
    <n v="19.255600000000001"/>
  </r>
  <r>
    <x v="8307"/>
    <s v="CA-2016-128671"/>
    <d v="2016-08-11T00:00:00"/>
    <n v="2016"/>
    <s v="Agustus"/>
    <n v="11"/>
    <x v="1"/>
    <x v="192"/>
    <x v="192"/>
    <x v="2"/>
    <s v="United States"/>
    <s v="Tulsa"/>
    <s v="Oklahoma"/>
    <n v="74133"/>
    <x v="2"/>
    <x v="1561"/>
    <x v="1"/>
    <x v="8"/>
    <x v="1551"/>
    <n v="77.56"/>
    <n v="2"/>
    <n v="0"/>
    <n v="35.677599999999998"/>
  </r>
  <r>
    <x v="8308"/>
    <s v="CA-2016-149335"/>
    <d v="2016-07-25T00:00:00"/>
    <n v="2016"/>
    <s v="Juli"/>
    <n v="25"/>
    <x v="3"/>
    <x v="604"/>
    <x v="604"/>
    <x v="2"/>
    <s v="United States"/>
    <s v="San Francisco"/>
    <s v="California"/>
    <n v="94122"/>
    <x v="1"/>
    <x v="1024"/>
    <x v="1"/>
    <x v="6"/>
    <x v="1015"/>
    <n v="37.17"/>
    <n v="9"/>
    <n v="0"/>
    <n v="11.151"/>
  </r>
  <r>
    <x v="8309"/>
    <s v="CA-2014-168312"/>
    <d v="2014-03-01T00:00:00"/>
    <n v="2014"/>
    <s v="Maret"/>
    <n v="1"/>
    <x v="1"/>
    <x v="543"/>
    <x v="543"/>
    <x v="0"/>
    <s v="United States"/>
    <s v="Houston"/>
    <s v="Texas"/>
    <n v="77036"/>
    <x v="2"/>
    <x v="1277"/>
    <x v="1"/>
    <x v="4"/>
    <x v="1262"/>
    <n v="137.352"/>
    <n v="3"/>
    <n v="0.2"/>
    <n v="8.5844999999999914"/>
  </r>
  <r>
    <x v="8310"/>
    <s v="CA-2014-168312"/>
    <d v="2014-03-01T00:00:00"/>
    <n v="2014"/>
    <s v="Maret"/>
    <n v="1"/>
    <x v="1"/>
    <x v="543"/>
    <x v="543"/>
    <x v="0"/>
    <s v="United States"/>
    <s v="Houston"/>
    <s v="Texas"/>
    <n v="77036"/>
    <x v="2"/>
    <x v="1294"/>
    <x v="0"/>
    <x v="3"/>
    <x v="1280"/>
    <n v="376.50899999999996"/>
    <n v="3"/>
    <n v="0.3"/>
    <n v="-43.029600000000045"/>
  </r>
  <r>
    <x v="8311"/>
    <s v="US-2017-105935"/>
    <d v="2017-01-26T00:00:00"/>
    <n v="2017"/>
    <s v="Januari"/>
    <n v="26"/>
    <x v="1"/>
    <x v="214"/>
    <x v="214"/>
    <x v="0"/>
    <s v="United States"/>
    <s v="Columbus"/>
    <s v="Georgia"/>
    <n v="31907"/>
    <x v="0"/>
    <x v="116"/>
    <x v="0"/>
    <x v="5"/>
    <x v="116"/>
    <n v="62.72"/>
    <n v="4"/>
    <n v="0"/>
    <n v="24.460799999999999"/>
  </r>
  <r>
    <x v="8312"/>
    <s v="US-2017-105935"/>
    <d v="2017-01-26T00:00:00"/>
    <n v="2017"/>
    <s v="Januari"/>
    <n v="26"/>
    <x v="1"/>
    <x v="214"/>
    <x v="214"/>
    <x v="0"/>
    <s v="United States"/>
    <s v="Columbus"/>
    <s v="Georgia"/>
    <n v="31907"/>
    <x v="0"/>
    <x v="1461"/>
    <x v="2"/>
    <x v="7"/>
    <x v="1447"/>
    <n v="2939.9300000000003"/>
    <n v="7"/>
    <n v="0"/>
    <n v="764.38180000000011"/>
  </r>
  <r>
    <x v="8313"/>
    <s v="CA-2014-161508"/>
    <d v="2014-07-12T00:00:00"/>
    <n v="2014"/>
    <s v="Juli"/>
    <n v="12"/>
    <x v="1"/>
    <x v="391"/>
    <x v="391"/>
    <x v="2"/>
    <s v="United States"/>
    <s v="League City"/>
    <s v="Texas"/>
    <n v="77573"/>
    <x v="2"/>
    <x v="856"/>
    <x v="0"/>
    <x v="1"/>
    <x v="849"/>
    <n v="512.35799999999995"/>
    <n v="3"/>
    <n v="0.3"/>
    <n v="-14.638799999999947"/>
  </r>
  <r>
    <x v="8314"/>
    <s v="CA-2014-161508"/>
    <d v="2014-07-12T00:00:00"/>
    <n v="2014"/>
    <s v="Juli"/>
    <n v="12"/>
    <x v="1"/>
    <x v="391"/>
    <x v="391"/>
    <x v="2"/>
    <s v="United States"/>
    <s v="League City"/>
    <s v="Texas"/>
    <n v="77573"/>
    <x v="2"/>
    <x v="845"/>
    <x v="1"/>
    <x v="13"/>
    <x v="839"/>
    <n v="3.4880000000000004"/>
    <n v="2"/>
    <n v="0.2"/>
    <n v="0.56679999999999997"/>
  </r>
  <r>
    <x v="8315"/>
    <s v="CA-2014-161508"/>
    <d v="2014-07-12T00:00:00"/>
    <n v="2014"/>
    <s v="Juli"/>
    <n v="12"/>
    <x v="1"/>
    <x v="391"/>
    <x v="391"/>
    <x v="2"/>
    <s v="United States"/>
    <s v="League City"/>
    <s v="Texas"/>
    <n v="77573"/>
    <x v="2"/>
    <x v="703"/>
    <x v="1"/>
    <x v="6"/>
    <x v="703"/>
    <n v="22.288"/>
    <n v="7"/>
    <n v="0.2"/>
    <n v="3.9003999999999985"/>
  </r>
  <r>
    <x v="8316"/>
    <s v="CA-2014-161508"/>
    <d v="2014-07-12T00:00:00"/>
    <n v="2014"/>
    <s v="Juli"/>
    <n v="12"/>
    <x v="1"/>
    <x v="391"/>
    <x v="391"/>
    <x v="2"/>
    <s v="United States"/>
    <s v="League City"/>
    <s v="Texas"/>
    <n v="77573"/>
    <x v="2"/>
    <x v="128"/>
    <x v="1"/>
    <x v="10"/>
    <x v="129"/>
    <n v="16.032"/>
    <n v="3"/>
    <n v="0.2"/>
    <n v="5.6111999999999993"/>
  </r>
  <r>
    <x v="8317"/>
    <s v="CA-2017-130904"/>
    <d v="2017-04-11T00:00:00"/>
    <n v="2017"/>
    <s v="April"/>
    <n v="11"/>
    <x v="1"/>
    <x v="31"/>
    <x v="31"/>
    <x v="0"/>
    <s v="United States"/>
    <s v="Burlington"/>
    <s v="North Carolina"/>
    <n v="27217"/>
    <x v="0"/>
    <x v="909"/>
    <x v="1"/>
    <x v="6"/>
    <x v="901"/>
    <n v="1.752"/>
    <n v="1"/>
    <n v="0.2"/>
    <n v="0.15329999999999994"/>
  </r>
  <r>
    <x v="8318"/>
    <s v="CA-2017-130904"/>
    <d v="2017-04-11T00:00:00"/>
    <n v="2017"/>
    <s v="April"/>
    <n v="11"/>
    <x v="1"/>
    <x v="31"/>
    <x v="31"/>
    <x v="0"/>
    <s v="United States"/>
    <s v="Burlington"/>
    <s v="North Carolina"/>
    <n v="27217"/>
    <x v="0"/>
    <x v="1210"/>
    <x v="1"/>
    <x v="6"/>
    <x v="1195"/>
    <n v="20.992000000000001"/>
    <n v="8"/>
    <n v="0.2"/>
    <n v="2.3615999999999966"/>
  </r>
  <r>
    <x v="8319"/>
    <s v="CA-2017-133620"/>
    <d v="2017-11-13T00:00:00"/>
    <n v="2017"/>
    <s v="November"/>
    <n v="13"/>
    <x v="1"/>
    <x v="191"/>
    <x v="191"/>
    <x v="0"/>
    <s v="United States"/>
    <s v="New York City"/>
    <s v="New York"/>
    <n v="10009"/>
    <x v="3"/>
    <x v="602"/>
    <x v="1"/>
    <x v="4"/>
    <x v="602"/>
    <n v="11.21"/>
    <n v="1"/>
    <n v="0"/>
    <n v="3.3629999999999995"/>
  </r>
  <r>
    <x v="8320"/>
    <s v="CA-2015-142937"/>
    <d v="2015-12-05T00:00:00"/>
    <n v="2015"/>
    <s v="Desember"/>
    <n v="5"/>
    <x v="2"/>
    <x v="11"/>
    <x v="11"/>
    <x v="0"/>
    <s v="United States"/>
    <s v="Dallas"/>
    <s v="Texas"/>
    <n v="75220"/>
    <x v="2"/>
    <x v="1473"/>
    <x v="1"/>
    <x v="6"/>
    <x v="1460"/>
    <n v="45.04"/>
    <n v="2"/>
    <n v="0.2"/>
    <n v="4.5040000000000031"/>
  </r>
  <r>
    <x v="8321"/>
    <s v="US-2016-149790"/>
    <d v="2016-09-26T00:00:00"/>
    <n v="2016"/>
    <s v="September"/>
    <n v="26"/>
    <x v="1"/>
    <x v="618"/>
    <x v="618"/>
    <x v="0"/>
    <s v="United States"/>
    <s v="Houston"/>
    <s v="Texas"/>
    <n v="77095"/>
    <x v="2"/>
    <x v="920"/>
    <x v="1"/>
    <x v="8"/>
    <x v="1758"/>
    <n v="15.623999999999997"/>
    <n v="2"/>
    <n v="0.8"/>
    <n v="-24.998400000000011"/>
  </r>
  <r>
    <x v="8322"/>
    <s v="CA-2016-130778"/>
    <d v="2016-11-19T00:00:00"/>
    <n v="2016"/>
    <s v="November"/>
    <n v="19"/>
    <x v="1"/>
    <x v="444"/>
    <x v="444"/>
    <x v="0"/>
    <s v="United States"/>
    <s v="Long Beach"/>
    <s v="New York"/>
    <n v="11561"/>
    <x v="3"/>
    <x v="1518"/>
    <x v="1"/>
    <x v="9"/>
    <x v="1505"/>
    <n v="8.74"/>
    <n v="2"/>
    <n v="0"/>
    <n v="2.2724000000000002"/>
  </r>
  <r>
    <x v="8323"/>
    <s v="CA-2016-130778"/>
    <d v="2016-11-19T00:00:00"/>
    <n v="2016"/>
    <s v="November"/>
    <n v="19"/>
    <x v="1"/>
    <x v="444"/>
    <x v="444"/>
    <x v="0"/>
    <s v="United States"/>
    <s v="Long Beach"/>
    <s v="New York"/>
    <n v="11561"/>
    <x v="3"/>
    <x v="422"/>
    <x v="1"/>
    <x v="10"/>
    <x v="422"/>
    <n v="44.75"/>
    <n v="5"/>
    <n v="0"/>
    <n v="20.584999999999994"/>
  </r>
  <r>
    <x v="8324"/>
    <s v="CA-2017-144456"/>
    <d v="2017-09-08T00:00:00"/>
    <n v="2017"/>
    <s v="September"/>
    <n v="8"/>
    <x v="2"/>
    <x v="763"/>
    <x v="763"/>
    <x v="2"/>
    <s v="United States"/>
    <s v="Hialeah"/>
    <s v="Florida"/>
    <n v="33012"/>
    <x v="0"/>
    <x v="421"/>
    <x v="1"/>
    <x v="4"/>
    <x v="421"/>
    <n v="61.68"/>
    <n v="5"/>
    <n v="0.2"/>
    <n v="5.3970000000000073"/>
  </r>
  <r>
    <x v="8325"/>
    <s v="CA-2017-144456"/>
    <d v="2017-09-08T00:00:00"/>
    <n v="2017"/>
    <s v="September"/>
    <n v="8"/>
    <x v="2"/>
    <x v="763"/>
    <x v="763"/>
    <x v="2"/>
    <s v="United States"/>
    <s v="Hialeah"/>
    <s v="Florida"/>
    <n v="33012"/>
    <x v="0"/>
    <x v="984"/>
    <x v="2"/>
    <x v="7"/>
    <x v="977"/>
    <n v="158.376"/>
    <n v="3"/>
    <n v="0.2"/>
    <n v="13.857900000000008"/>
  </r>
  <r>
    <x v="8326"/>
    <s v="CA-2017-103478"/>
    <d v="2017-07-21T00:00:00"/>
    <n v="2017"/>
    <s v="Juli"/>
    <n v="21"/>
    <x v="0"/>
    <x v="126"/>
    <x v="126"/>
    <x v="1"/>
    <s v="United States"/>
    <s v="Aurora"/>
    <s v="Illinois"/>
    <n v="60505"/>
    <x v="2"/>
    <x v="175"/>
    <x v="1"/>
    <x v="8"/>
    <x v="176"/>
    <n v="2.8639999999999994"/>
    <n v="4"/>
    <n v="0.8"/>
    <n v="-4.5824000000000016"/>
  </r>
  <r>
    <x v="8327"/>
    <s v="CA-2017-103478"/>
    <d v="2017-07-21T00:00:00"/>
    <n v="2017"/>
    <s v="Juli"/>
    <n v="21"/>
    <x v="0"/>
    <x v="126"/>
    <x v="126"/>
    <x v="1"/>
    <s v="United States"/>
    <s v="Aurora"/>
    <s v="Illinois"/>
    <n v="60505"/>
    <x v="2"/>
    <x v="1080"/>
    <x v="1"/>
    <x v="8"/>
    <x v="1070"/>
    <n v="94.191999999999979"/>
    <n v="7"/>
    <n v="0.8"/>
    <n v="-164.83600000000007"/>
  </r>
  <r>
    <x v="8328"/>
    <s v="CA-2017-118577"/>
    <d v="2017-10-06T00:00:00"/>
    <n v="2017"/>
    <s v="Oktober"/>
    <n v="6"/>
    <x v="1"/>
    <x v="190"/>
    <x v="190"/>
    <x v="0"/>
    <s v="United States"/>
    <s v="Belleville"/>
    <s v="New Jersey"/>
    <n v="7109"/>
    <x v="3"/>
    <x v="1052"/>
    <x v="1"/>
    <x v="10"/>
    <x v="1041"/>
    <n v="143.69999999999999"/>
    <n v="3"/>
    <n v="0"/>
    <n v="68.975999999999999"/>
  </r>
  <r>
    <x v="8329"/>
    <s v="CA-2017-118577"/>
    <d v="2017-10-06T00:00:00"/>
    <n v="2017"/>
    <s v="Oktober"/>
    <n v="6"/>
    <x v="1"/>
    <x v="190"/>
    <x v="190"/>
    <x v="0"/>
    <s v="United States"/>
    <s v="Belleville"/>
    <s v="New Jersey"/>
    <n v="7109"/>
    <x v="3"/>
    <x v="974"/>
    <x v="1"/>
    <x v="10"/>
    <x v="968"/>
    <n v="6.48"/>
    <n v="1"/>
    <n v="0"/>
    <n v="3.1104000000000003"/>
  </r>
  <r>
    <x v="8330"/>
    <s v="CA-2017-113572"/>
    <d v="2017-11-07T00:00:00"/>
    <n v="2017"/>
    <s v="November"/>
    <n v="7"/>
    <x v="1"/>
    <x v="224"/>
    <x v="224"/>
    <x v="0"/>
    <s v="United States"/>
    <s v="New York City"/>
    <s v="New York"/>
    <n v="10024"/>
    <x v="3"/>
    <x v="1837"/>
    <x v="2"/>
    <x v="11"/>
    <x v="1825"/>
    <n v="7.88"/>
    <n v="4"/>
    <n v="0"/>
    <n v="2.5215999999999994"/>
  </r>
  <r>
    <x v="8331"/>
    <s v="CA-2016-153269"/>
    <d v="2016-03-09T00:00:00"/>
    <n v="2016"/>
    <s v="Maret"/>
    <n v="9"/>
    <x v="2"/>
    <x v="519"/>
    <x v="519"/>
    <x v="0"/>
    <s v="United States"/>
    <s v="Andover"/>
    <s v="Massachusetts"/>
    <n v="1810"/>
    <x v="3"/>
    <x v="602"/>
    <x v="1"/>
    <x v="4"/>
    <x v="602"/>
    <n v="11.21"/>
    <n v="1"/>
    <n v="0"/>
    <n v="3.3629999999999995"/>
  </r>
  <r>
    <x v="8332"/>
    <s v="CA-2016-153269"/>
    <d v="2016-03-09T00:00:00"/>
    <n v="2016"/>
    <s v="Maret"/>
    <n v="9"/>
    <x v="2"/>
    <x v="519"/>
    <x v="519"/>
    <x v="0"/>
    <s v="United States"/>
    <s v="Andover"/>
    <s v="Massachusetts"/>
    <n v="1810"/>
    <x v="3"/>
    <x v="474"/>
    <x v="0"/>
    <x v="1"/>
    <x v="475"/>
    <n v="354.90000000000003"/>
    <n v="5"/>
    <n v="0"/>
    <n v="88.725000000000023"/>
  </r>
  <r>
    <x v="8333"/>
    <s v="CA-2016-153269"/>
    <d v="2016-03-09T00:00:00"/>
    <n v="2016"/>
    <s v="Maret"/>
    <n v="9"/>
    <x v="2"/>
    <x v="519"/>
    <x v="519"/>
    <x v="0"/>
    <s v="United States"/>
    <s v="Andover"/>
    <s v="Massachusetts"/>
    <n v="1810"/>
    <x v="3"/>
    <x v="1776"/>
    <x v="1"/>
    <x v="10"/>
    <x v="1766"/>
    <n v="17.940000000000001"/>
    <n v="3"/>
    <n v="0"/>
    <n v="8.7906000000000013"/>
  </r>
  <r>
    <x v="8334"/>
    <s v="CA-2016-153269"/>
    <d v="2016-03-09T00:00:00"/>
    <n v="2016"/>
    <s v="Maret"/>
    <n v="9"/>
    <x v="2"/>
    <x v="519"/>
    <x v="519"/>
    <x v="0"/>
    <s v="United States"/>
    <s v="Andover"/>
    <s v="Massachusetts"/>
    <n v="1810"/>
    <x v="3"/>
    <x v="569"/>
    <x v="1"/>
    <x v="8"/>
    <x v="919"/>
    <n v="51.8"/>
    <n v="4"/>
    <n v="0"/>
    <n v="23.309999999999995"/>
  </r>
  <r>
    <x v="8335"/>
    <s v="CA-2017-161655"/>
    <d v="2017-05-13T00:00:00"/>
    <n v="2017"/>
    <s v="Mei"/>
    <n v="13"/>
    <x v="0"/>
    <x v="194"/>
    <x v="194"/>
    <x v="2"/>
    <s v="United States"/>
    <s v="Newark"/>
    <s v="Delaware"/>
    <n v="19711"/>
    <x v="3"/>
    <x v="1197"/>
    <x v="1"/>
    <x v="8"/>
    <x v="1182"/>
    <n v="299.52"/>
    <n v="9"/>
    <n v="0"/>
    <n v="149.76"/>
  </r>
  <r>
    <x v="8336"/>
    <s v="CA-2016-101469"/>
    <d v="2016-07-02T00:00:00"/>
    <n v="2016"/>
    <s v="Juli"/>
    <n v="2"/>
    <x v="1"/>
    <x v="347"/>
    <x v="347"/>
    <x v="0"/>
    <s v="United States"/>
    <s v="Arlington"/>
    <s v="Virginia"/>
    <n v="22204"/>
    <x v="0"/>
    <x v="1838"/>
    <x v="1"/>
    <x v="6"/>
    <x v="1826"/>
    <n v="7.7"/>
    <n v="2"/>
    <n v="0"/>
    <n v="3.157"/>
  </r>
  <r>
    <x v="8337"/>
    <s v="CA-2014-153087"/>
    <d v="2014-12-27T00:00:00"/>
    <n v="2014"/>
    <s v="Desember"/>
    <n v="27"/>
    <x v="1"/>
    <x v="568"/>
    <x v="568"/>
    <x v="1"/>
    <s v="United States"/>
    <s v="Decatur"/>
    <s v="Alabama"/>
    <n v="35601"/>
    <x v="0"/>
    <x v="1813"/>
    <x v="1"/>
    <x v="10"/>
    <x v="1803"/>
    <n v="23.92"/>
    <n v="4"/>
    <n v="0"/>
    <n v="11.720800000000001"/>
  </r>
  <r>
    <x v="8338"/>
    <s v="CA-2014-153087"/>
    <d v="2014-12-27T00:00:00"/>
    <n v="2014"/>
    <s v="Desember"/>
    <n v="27"/>
    <x v="1"/>
    <x v="568"/>
    <x v="568"/>
    <x v="1"/>
    <s v="United States"/>
    <s v="Decatur"/>
    <s v="Alabama"/>
    <n v="35601"/>
    <x v="0"/>
    <x v="769"/>
    <x v="2"/>
    <x v="11"/>
    <x v="768"/>
    <n v="498"/>
    <n v="5"/>
    <n v="0"/>
    <n v="184.26"/>
  </r>
  <r>
    <x v="8339"/>
    <s v="CA-2017-135076"/>
    <d v="2017-04-13T00:00:00"/>
    <n v="2017"/>
    <s v="April"/>
    <n v="13"/>
    <x v="1"/>
    <x v="453"/>
    <x v="453"/>
    <x v="1"/>
    <s v="United States"/>
    <s v="Hesperia"/>
    <s v="California"/>
    <n v="92345"/>
    <x v="1"/>
    <x v="1209"/>
    <x v="0"/>
    <x v="1"/>
    <x v="1194"/>
    <n v="436.70400000000006"/>
    <n v="6"/>
    <n v="0.2"/>
    <n v="-38.211600000000033"/>
  </r>
  <r>
    <x v="8340"/>
    <s v="CA-2014-161634"/>
    <d v="2014-11-14T00:00:00"/>
    <n v="2014"/>
    <s v="November"/>
    <n v="14"/>
    <x v="1"/>
    <x v="417"/>
    <x v="417"/>
    <x v="0"/>
    <s v="United States"/>
    <s v="Chesapeake"/>
    <s v="Virginia"/>
    <n v="23320"/>
    <x v="0"/>
    <x v="1009"/>
    <x v="1"/>
    <x v="10"/>
    <x v="1001"/>
    <n v="32.400000000000006"/>
    <n v="5"/>
    <n v="0"/>
    <n v="15.552000000000001"/>
  </r>
  <r>
    <x v="8341"/>
    <s v="CA-2017-141481"/>
    <d v="2017-06-11T00:00:00"/>
    <n v="2017"/>
    <s v="Juni"/>
    <n v="11"/>
    <x v="2"/>
    <x v="9"/>
    <x v="9"/>
    <x v="0"/>
    <s v="United States"/>
    <s v="Los Angeles"/>
    <s v="California"/>
    <n v="90036"/>
    <x v="1"/>
    <x v="564"/>
    <x v="1"/>
    <x v="9"/>
    <x v="564"/>
    <n v="61.44"/>
    <n v="3"/>
    <n v="0"/>
    <n v="16.588799999999999"/>
  </r>
  <r>
    <x v="8342"/>
    <s v="CA-2016-132549"/>
    <d v="2016-11-25T00:00:00"/>
    <n v="2016"/>
    <s v="November"/>
    <n v="25"/>
    <x v="1"/>
    <x v="271"/>
    <x v="271"/>
    <x v="0"/>
    <s v="United States"/>
    <s v="Huntsville"/>
    <s v="Alabama"/>
    <n v="35810"/>
    <x v="0"/>
    <x v="470"/>
    <x v="1"/>
    <x v="4"/>
    <x v="471"/>
    <n v="73.36"/>
    <n v="7"/>
    <n v="0"/>
    <n v="19.807200000000002"/>
  </r>
  <r>
    <x v="8343"/>
    <s v="US-2014-155544"/>
    <d v="2014-03-21T00:00:00"/>
    <n v="2014"/>
    <s v="Maret"/>
    <n v="21"/>
    <x v="1"/>
    <x v="306"/>
    <x v="306"/>
    <x v="0"/>
    <s v="United States"/>
    <s v="Knoxville"/>
    <s v="Tennessee"/>
    <n v="37918"/>
    <x v="0"/>
    <x v="198"/>
    <x v="1"/>
    <x v="2"/>
    <x v="199"/>
    <n v="59.20000000000001"/>
    <n v="5"/>
    <n v="0.2"/>
    <n v="22.199999999999996"/>
  </r>
  <r>
    <x v="8344"/>
    <s v="US-2014-155544"/>
    <d v="2014-03-21T00:00:00"/>
    <n v="2014"/>
    <s v="Maret"/>
    <n v="21"/>
    <x v="1"/>
    <x v="306"/>
    <x v="306"/>
    <x v="0"/>
    <s v="United States"/>
    <s v="Knoxville"/>
    <s v="Tennessee"/>
    <n v="37918"/>
    <x v="0"/>
    <x v="1001"/>
    <x v="0"/>
    <x v="5"/>
    <x v="993"/>
    <n v="32.952000000000005"/>
    <n v="3"/>
    <n v="0.2"/>
    <n v="6.5903999999999989"/>
  </r>
  <r>
    <x v="8345"/>
    <s v="US-2014-155544"/>
    <d v="2014-03-21T00:00:00"/>
    <n v="2014"/>
    <s v="Maret"/>
    <n v="21"/>
    <x v="1"/>
    <x v="306"/>
    <x v="306"/>
    <x v="0"/>
    <s v="United States"/>
    <s v="Knoxville"/>
    <s v="Tennessee"/>
    <n v="37918"/>
    <x v="0"/>
    <x v="1455"/>
    <x v="0"/>
    <x v="1"/>
    <x v="1441"/>
    <n v="218.376"/>
    <n v="3"/>
    <n v="0.2"/>
    <n v="-10.918799999999983"/>
  </r>
  <r>
    <x v="8346"/>
    <s v="US-2015-115238"/>
    <d v="2015-04-30T00:00:00"/>
    <n v="2015"/>
    <s v="April"/>
    <n v="30"/>
    <x v="1"/>
    <x v="478"/>
    <x v="478"/>
    <x v="1"/>
    <s v="United States"/>
    <s v="Lawrence"/>
    <s v="Massachusetts"/>
    <n v="1841"/>
    <x v="3"/>
    <x v="191"/>
    <x v="0"/>
    <x v="5"/>
    <x v="192"/>
    <n v="31.400000000000002"/>
    <n v="5"/>
    <n v="0"/>
    <n v="13.188000000000002"/>
  </r>
  <r>
    <x v="8347"/>
    <s v="US-2015-115238"/>
    <d v="2015-04-30T00:00:00"/>
    <n v="2015"/>
    <s v="April"/>
    <n v="30"/>
    <x v="1"/>
    <x v="478"/>
    <x v="478"/>
    <x v="1"/>
    <s v="United States"/>
    <s v="Lawrence"/>
    <s v="Massachusetts"/>
    <n v="1841"/>
    <x v="3"/>
    <x v="1462"/>
    <x v="0"/>
    <x v="5"/>
    <x v="1448"/>
    <n v="9.48"/>
    <n v="1"/>
    <n v="0"/>
    <n v="3.7920000000000007"/>
  </r>
  <r>
    <x v="8348"/>
    <s v="US-2015-115238"/>
    <d v="2015-04-30T00:00:00"/>
    <n v="2015"/>
    <s v="April"/>
    <n v="30"/>
    <x v="1"/>
    <x v="478"/>
    <x v="478"/>
    <x v="1"/>
    <s v="United States"/>
    <s v="Lawrence"/>
    <s v="Massachusetts"/>
    <n v="1841"/>
    <x v="3"/>
    <x v="1020"/>
    <x v="2"/>
    <x v="7"/>
    <x v="1011"/>
    <n v="209.5"/>
    <n v="10"/>
    <n v="0"/>
    <n v="58.66"/>
  </r>
  <r>
    <x v="8349"/>
    <s v="US-2015-115238"/>
    <d v="2015-04-30T00:00:00"/>
    <n v="2015"/>
    <s v="April"/>
    <n v="30"/>
    <x v="1"/>
    <x v="478"/>
    <x v="478"/>
    <x v="1"/>
    <s v="United States"/>
    <s v="Lawrence"/>
    <s v="Massachusetts"/>
    <n v="1841"/>
    <x v="3"/>
    <x v="1721"/>
    <x v="0"/>
    <x v="5"/>
    <x v="1708"/>
    <n v="24.3"/>
    <n v="5"/>
    <n v="0"/>
    <n v="10.449000000000002"/>
  </r>
  <r>
    <x v="8350"/>
    <s v="US-2015-115238"/>
    <d v="2015-04-30T00:00:00"/>
    <n v="2015"/>
    <s v="April"/>
    <n v="30"/>
    <x v="1"/>
    <x v="478"/>
    <x v="478"/>
    <x v="1"/>
    <s v="United States"/>
    <s v="Lawrence"/>
    <s v="Massachusetts"/>
    <n v="1841"/>
    <x v="3"/>
    <x v="1076"/>
    <x v="1"/>
    <x v="10"/>
    <x v="1066"/>
    <n v="6.48"/>
    <n v="1"/>
    <n v="0"/>
    <n v="3.1104000000000003"/>
  </r>
  <r>
    <x v="8351"/>
    <s v="CA-2017-132199"/>
    <d v="2017-05-03T00:00:00"/>
    <n v="2017"/>
    <s v="Mei"/>
    <n v="3"/>
    <x v="1"/>
    <x v="635"/>
    <x v="635"/>
    <x v="1"/>
    <s v="United States"/>
    <s v="Philadelphia"/>
    <s v="Pennsylvania"/>
    <n v="19134"/>
    <x v="3"/>
    <x v="1757"/>
    <x v="0"/>
    <x v="5"/>
    <x v="1747"/>
    <n v="32.448"/>
    <n v="2"/>
    <n v="0.2"/>
    <n v="7.3008000000000006"/>
  </r>
  <r>
    <x v="8352"/>
    <s v="CA-2017-132199"/>
    <d v="2017-05-03T00:00:00"/>
    <n v="2017"/>
    <s v="Mei"/>
    <n v="3"/>
    <x v="1"/>
    <x v="635"/>
    <x v="635"/>
    <x v="1"/>
    <s v="United States"/>
    <s v="Philadelphia"/>
    <s v="Pennsylvania"/>
    <n v="19134"/>
    <x v="3"/>
    <x v="715"/>
    <x v="1"/>
    <x v="8"/>
    <x v="714"/>
    <n v="26.388000000000002"/>
    <n v="4"/>
    <n v="0.7"/>
    <n v="-17.591999999999992"/>
  </r>
  <r>
    <x v="8353"/>
    <s v="CA-2017-132199"/>
    <d v="2017-05-03T00:00:00"/>
    <n v="2017"/>
    <s v="Mei"/>
    <n v="3"/>
    <x v="1"/>
    <x v="635"/>
    <x v="635"/>
    <x v="1"/>
    <s v="United States"/>
    <s v="Philadelphia"/>
    <s v="Pennsylvania"/>
    <n v="19134"/>
    <x v="3"/>
    <x v="209"/>
    <x v="0"/>
    <x v="3"/>
    <x v="210"/>
    <n v="373.46999999999991"/>
    <n v="5"/>
    <n v="0.4"/>
    <n v="-112.041"/>
  </r>
  <r>
    <x v="8354"/>
    <s v="CA-2017-132199"/>
    <d v="2017-05-03T00:00:00"/>
    <n v="2017"/>
    <s v="Mei"/>
    <n v="3"/>
    <x v="1"/>
    <x v="635"/>
    <x v="635"/>
    <x v="1"/>
    <s v="United States"/>
    <s v="Philadelphia"/>
    <s v="Pennsylvania"/>
    <n v="19134"/>
    <x v="3"/>
    <x v="1160"/>
    <x v="1"/>
    <x v="8"/>
    <x v="1147"/>
    <n v="64.2"/>
    <n v="5"/>
    <n v="0.7"/>
    <n v="-44.94"/>
  </r>
  <r>
    <x v="8355"/>
    <s v="CA-2017-132199"/>
    <d v="2017-05-03T00:00:00"/>
    <n v="2017"/>
    <s v="Mei"/>
    <n v="3"/>
    <x v="1"/>
    <x v="635"/>
    <x v="635"/>
    <x v="1"/>
    <s v="United States"/>
    <s v="Philadelphia"/>
    <s v="Pennsylvania"/>
    <n v="19134"/>
    <x v="3"/>
    <x v="659"/>
    <x v="1"/>
    <x v="13"/>
    <x v="659"/>
    <n v="8"/>
    <n v="2"/>
    <n v="0.2"/>
    <n v="2.8"/>
  </r>
  <r>
    <x v="8356"/>
    <s v="CA-2016-163174"/>
    <d v="2016-08-26T00:00:00"/>
    <n v="2016"/>
    <s v="Agustus"/>
    <n v="26"/>
    <x v="1"/>
    <x v="190"/>
    <x v="190"/>
    <x v="0"/>
    <s v="United States"/>
    <s v="Athens"/>
    <s v="Georgia"/>
    <n v="30605"/>
    <x v="0"/>
    <x v="1292"/>
    <x v="0"/>
    <x v="5"/>
    <x v="1278"/>
    <n v="186.54"/>
    <n v="3"/>
    <n v="0"/>
    <n v="41.038800000000002"/>
  </r>
  <r>
    <x v="8357"/>
    <s v="CA-2014-110555"/>
    <d v="2014-04-11T00:00:00"/>
    <n v="2014"/>
    <s v="April"/>
    <n v="11"/>
    <x v="1"/>
    <x v="514"/>
    <x v="514"/>
    <x v="0"/>
    <s v="United States"/>
    <s v="Great Falls"/>
    <s v="Montana"/>
    <n v="59405"/>
    <x v="1"/>
    <x v="253"/>
    <x v="1"/>
    <x v="4"/>
    <x v="254"/>
    <n v="87.08"/>
    <n v="7"/>
    <n v="0"/>
    <n v="24.382400000000001"/>
  </r>
  <r>
    <x v="8358"/>
    <s v="CA-2014-110555"/>
    <d v="2014-04-11T00:00:00"/>
    <n v="2014"/>
    <s v="April"/>
    <n v="11"/>
    <x v="1"/>
    <x v="514"/>
    <x v="514"/>
    <x v="0"/>
    <s v="United States"/>
    <s v="Great Falls"/>
    <s v="Montana"/>
    <n v="59405"/>
    <x v="1"/>
    <x v="506"/>
    <x v="2"/>
    <x v="7"/>
    <x v="506"/>
    <n v="105.584"/>
    <n v="2"/>
    <n v="0.2"/>
    <n v="9.2386000000000053"/>
  </r>
  <r>
    <x v="8359"/>
    <s v="CA-2014-110555"/>
    <d v="2014-04-11T00:00:00"/>
    <n v="2014"/>
    <s v="April"/>
    <n v="11"/>
    <x v="1"/>
    <x v="514"/>
    <x v="514"/>
    <x v="0"/>
    <s v="United States"/>
    <s v="Great Falls"/>
    <s v="Montana"/>
    <n v="59405"/>
    <x v="1"/>
    <x v="1519"/>
    <x v="2"/>
    <x v="11"/>
    <x v="1506"/>
    <n v="217.44"/>
    <n v="6"/>
    <n v="0"/>
    <n v="91.32480000000001"/>
  </r>
  <r>
    <x v="8360"/>
    <s v="CA-2017-147207"/>
    <d v="2017-01-02T00:00:00"/>
    <n v="2017"/>
    <s v="Januari"/>
    <n v="2"/>
    <x v="0"/>
    <x v="772"/>
    <x v="772"/>
    <x v="0"/>
    <s v="United States"/>
    <s v="El Paso"/>
    <s v="Texas"/>
    <n v="79907"/>
    <x v="2"/>
    <x v="1041"/>
    <x v="1"/>
    <x v="6"/>
    <x v="1030"/>
    <n v="31.744"/>
    <n v="2"/>
    <n v="0.2"/>
    <n v="3.9679999999999964"/>
  </r>
  <r>
    <x v="8361"/>
    <s v="CA-2017-147207"/>
    <d v="2017-01-02T00:00:00"/>
    <n v="2017"/>
    <s v="Januari"/>
    <n v="2"/>
    <x v="0"/>
    <x v="772"/>
    <x v="772"/>
    <x v="0"/>
    <s v="United States"/>
    <s v="El Paso"/>
    <s v="Texas"/>
    <n v="79907"/>
    <x v="2"/>
    <x v="1825"/>
    <x v="1"/>
    <x v="9"/>
    <x v="1813"/>
    <n v="5.4319999999999986"/>
    <n v="2"/>
    <n v="0.8"/>
    <n v="-13.580000000000002"/>
  </r>
  <r>
    <x v="8362"/>
    <s v="CA-2017-147207"/>
    <d v="2017-01-02T00:00:00"/>
    <n v="2017"/>
    <s v="Januari"/>
    <n v="2"/>
    <x v="0"/>
    <x v="772"/>
    <x v="772"/>
    <x v="0"/>
    <s v="United States"/>
    <s v="El Paso"/>
    <s v="Texas"/>
    <n v="79907"/>
    <x v="2"/>
    <x v="971"/>
    <x v="0"/>
    <x v="3"/>
    <x v="965"/>
    <n v="913.43000000000006"/>
    <n v="5"/>
    <n v="0.3"/>
    <n v="-169.63700000000009"/>
  </r>
  <r>
    <x v="8363"/>
    <s v="CA-2017-147207"/>
    <d v="2017-01-02T00:00:00"/>
    <n v="2017"/>
    <s v="Januari"/>
    <n v="2"/>
    <x v="0"/>
    <x v="772"/>
    <x v="772"/>
    <x v="0"/>
    <s v="United States"/>
    <s v="El Paso"/>
    <s v="Texas"/>
    <n v="79907"/>
    <x v="2"/>
    <x v="1449"/>
    <x v="1"/>
    <x v="4"/>
    <x v="1436"/>
    <n v="372.14400000000001"/>
    <n v="3"/>
    <n v="0.2"/>
    <n v="27.910800000000009"/>
  </r>
  <r>
    <x v="8364"/>
    <s v="CA-2017-137631"/>
    <d v="2017-04-28T00:00:00"/>
    <n v="2017"/>
    <s v="April"/>
    <n v="28"/>
    <x v="1"/>
    <x v="538"/>
    <x v="538"/>
    <x v="0"/>
    <s v="United States"/>
    <s v="Kissimmee"/>
    <s v="Florida"/>
    <n v="34741"/>
    <x v="0"/>
    <x v="1147"/>
    <x v="2"/>
    <x v="7"/>
    <x v="1135"/>
    <n v="751.98400000000004"/>
    <n v="2"/>
    <n v="0.2"/>
    <n v="84.598199999999878"/>
  </r>
  <r>
    <x v="8365"/>
    <s v="CA-2017-157273"/>
    <d v="2017-01-30T00:00:00"/>
    <n v="2017"/>
    <s v="Januari"/>
    <n v="30"/>
    <x v="2"/>
    <x v="449"/>
    <x v="449"/>
    <x v="2"/>
    <s v="United States"/>
    <s v="Seattle"/>
    <s v="Washington"/>
    <n v="98105"/>
    <x v="1"/>
    <x v="7"/>
    <x v="2"/>
    <x v="7"/>
    <x v="7"/>
    <n v="604.76800000000003"/>
    <n v="4"/>
    <n v="0.2"/>
    <n v="60.476800000000026"/>
  </r>
  <r>
    <x v="8366"/>
    <s v="CA-2014-109918"/>
    <d v="2014-09-07T00:00:00"/>
    <n v="2014"/>
    <s v="September"/>
    <n v="7"/>
    <x v="0"/>
    <x v="756"/>
    <x v="756"/>
    <x v="1"/>
    <s v="United States"/>
    <s v="Santa Clara"/>
    <s v="California"/>
    <n v="95051"/>
    <x v="1"/>
    <x v="1839"/>
    <x v="1"/>
    <x v="14"/>
    <x v="1827"/>
    <n v="27.36"/>
    <n v="4"/>
    <n v="0"/>
    <n v="7.3872"/>
  </r>
  <r>
    <x v="8367"/>
    <s v="CA-2014-109918"/>
    <d v="2014-09-07T00:00:00"/>
    <n v="2014"/>
    <s v="September"/>
    <n v="7"/>
    <x v="0"/>
    <x v="756"/>
    <x v="756"/>
    <x v="1"/>
    <s v="United States"/>
    <s v="Santa Clara"/>
    <s v="California"/>
    <n v="95051"/>
    <x v="1"/>
    <x v="1536"/>
    <x v="1"/>
    <x v="10"/>
    <x v="1524"/>
    <n v="20.56"/>
    <n v="2"/>
    <n v="0"/>
    <n v="9.663199999999998"/>
  </r>
  <r>
    <x v="8368"/>
    <s v="CA-2014-109918"/>
    <d v="2014-09-07T00:00:00"/>
    <n v="2014"/>
    <s v="September"/>
    <n v="7"/>
    <x v="0"/>
    <x v="756"/>
    <x v="756"/>
    <x v="1"/>
    <s v="United States"/>
    <s v="Santa Clara"/>
    <s v="California"/>
    <n v="95051"/>
    <x v="1"/>
    <x v="1786"/>
    <x v="1"/>
    <x v="8"/>
    <x v="1776"/>
    <n v="83.920000000000016"/>
    <n v="5"/>
    <n v="0.2"/>
    <n v="31.47"/>
  </r>
  <r>
    <x v="8369"/>
    <s v="CA-2016-118745"/>
    <d v="2016-06-11T00:00:00"/>
    <n v="2016"/>
    <s v="Juni"/>
    <n v="11"/>
    <x v="1"/>
    <x v="277"/>
    <x v="277"/>
    <x v="0"/>
    <s v="United States"/>
    <s v="Los Angeles"/>
    <s v="California"/>
    <n v="90049"/>
    <x v="1"/>
    <x v="215"/>
    <x v="0"/>
    <x v="3"/>
    <x v="216"/>
    <n v="902.71199999999999"/>
    <n v="3"/>
    <n v="0.2"/>
    <n v="33.851700000000051"/>
  </r>
  <r>
    <x v="8370"/>
    <s v="CA-2016-163972"/>
    <d v="2016-10-17T00:00:00"/>
    <n v="2016"/>
    <s v="Oktober"/>
    <n v="17"/>
    <x v="1"/>
    <x v="450"/>
    <x v="450"/>
    <x v="2"/>
    <s v="United States"/>
    <s v="Fresno"/>
    <s v="California"/>
    <n v="93727"/>
    <x v="1"/>
    <x v="1638"/>
    <x v="0"/>
    <x v="0"/>
    <x v="1628"/>
    <n v="120.666"/>
    <n v="2"/>
    <n v="0.15"/>
    <n v="21.293999999999993"/>
  </r>
  <r>
    <x v="8371"/>
    <s v="CA-2014-165393"/>
    <d v="2014-12-27T00:00:00"/>
    <n v="2014"/>
    <s v="Desember"/>
    <n v="27"/>
    <x v="2"/>
    <x v="720"/>
    <x v="720"/>
    <x v="0"/>
    <s v="United States"/>
    <s v="Fort Worth"/>
    <s v="Texas"/>
    <n v="76106"/>
    <x v="2"/>
    <x v="444"/>
    <x v="1"/>
    <x v="8"/>
    <x v="444"/>
    <n v="4.9839999999999991"/>
    <n v="1"/>
    <n v="0.8"/>
    <n v="-8.472800000000003"/>
  </r>
  <r>
    <x v="8372"/>
    <s v="CA-2016-113726"/>
    <d v="2016-11-24T00:00:00"/>
    <n v="2016"/>
    <s v="November"/>
    <n v="24"/>
    <x v="1"/>
    <x v="649"/>
    <x v="649"/>
    <x v="2"/>
    <s v="United States"/>
    <s v="Seattle"/>
    <s v="Washington"/>
    <n v="98105"/>
    <x v="1"/>
    <x v="905"/>
    <x v="0"/>
    <x v="5"/>
    <x v="897"/>
    <n v="82.26"/>
    <n v="3"/>
    <n v="0"/>
    <n v="33.726600000000005"/>
  </r>
  <r>
    <x v="8373"/>
    <s v="CA-2016-152940"/>
    <d v="2016-11-10T00:00:00"/>
    <n v="2016"/>
    <s v="November"/>
    <n v="10"/>
    <x v="2"/>
    <x v="197"/>
    <x v="197"/>
    <x v="0"/>
    <s v="United States"/>
    <s v="San Francisco"/>
    <s v="California"/>
    <n v="94110"/>
    <x v="1"/>
    <x v="1069"/>
    <x v="1"/>
    <x v="4"/>
    <x v="1058"/>
    <n v="29.74"/>
    <n v="1"/>
    <n v="0"/>
    <n v="4.4610000000000021"/>
  </r>
  <r>
    <x v="8374"/>
    <s v="CA-2015-158701"/>
    <d v="2015-01-05T00:00:00"/>
    <n v="2015"/>
    <s v="Januari"/>
    <n v="5"/>
    <x v="1"/>
    <x v="311"/>
    <x v="311"/>
    <x v="2"/>
    <s v="United States"/>
    <s v="San Francisco"/>
    <s v="California"/>
    <n v="94110"/>
    <x v="1"/>
    <x v="937"/>
    <x v="1"/>
    <x v="9"/>
    <x v="930"/>
    <n v="87.36"/>
    <n v="6"/>
    <n v="0"/>
    <n v="23.587200000000003"/>
  </r>
  <r>
    <x v="8375"/>
    <s v="CA-2015-158701"/>
    <d v="2015-01-05T00:00:00"/>
    <n v="2015"/>
    <s v="Januari"/>
    <n v="5"/>
    <x v="1"/>
    <x v="311"/>
    <x v="311"/>
    <x v="2"/>
    <s v="United States"/>
    <s v="San Francisco"/>
    <s v="California"/>
    <n v="94110"/>
    <x v="1"/>
    <x v="673"/>
    <x v="1"/>
    <x v="8"/>
    <x v="673"/>
    <n v="56.16"/>
    <n v="6"/>
    <n v="0.2"/>
    <n v="17.549999999999994"/>
  </r>
  <r>
    <x v="8376"/>
    <s v="CA-2017-156272"/>
    <d v="2017-03-21T00:00:00"/>
    <n v="2017"/>
    <s v="Maret"/>
    <n v="21"/>
    <x v="1"/>
    <x v="463"/>
    <x v="463"/>
    <x v="1"/>
    <s v="United States"/>
    <s v="Pompano Beach"/>
    <s v="Florida"/>
    <n v="33068"/>
    <x v="0"/>
    <x v="1429"/>
    <x v="1"/>
    <x v="9"/>
    <x v="1417"/>
    <n v="64.384"/>
    <n v="1"/>
    <n v="0.2"/>
    <n v="8.0479999999999983"/>
  </r>
  <r>
    <x v="8377"/>
    <s v="CA-2015-162964"/>
    <d v="2015-11-12T00:00:00"/>
    <n v="2015"/>
    <s v="November"/>
    <n v="12"/>
    <x v="1"/>
    <x v="751"/>
    <x v="751"/>
    <x v="1"/>
    <s v="United States"/>
    <s v="Houston"/>
    <s v="Texas"/>
    <n v="77095"/>
    <x v="2"/>
    <x v="871"/>
    <x v="1"/>
    <x v="4"/>
    <x v="865"/>
    <n v="64.784000000000006"/>
    <n v="1"/>
    <n v="0.2"/>
    <n v="-14.576399999999996"/>
  </r>
  <r>
    <x v="8378"/>
    <s v="CA-2015-162964"/>
    <d v="2015-11-12T00:00:00"/>
    <n v="2015"/>
    <s v="November"/>
    <n v="12"/>
    <x v="1"/>
    <x v="751"/>
    <x v="751"/>
    <x v="1"/>
    <s v="United States"/>
    <s v="Houston"/>
    <s v="Texas"/>
    <n v="77095"/>
    <x v="2"/>
    <x v="219"/>
    <x v="1"/>
    <x v="10"/>
    <x v="220"/>
    <n v="15.552000000000003"/>
    <n v="3"/>
    <n v="0.2"/>
    <n v="5.6375999999999999"/>
  </r>
  <r>
    <x v="8379"/>
    <s v="CA-2015-162964"/>
    <d v="2015-11-12T00:00:00"/>
    <n v="2015"/>
    <s v="November"/>
    <n v="12"/>
    <x v="1"/>
    <x v="751"/>
    <x v="751"/>
    <x v="1"/>
    <s v="United States"/>
    <s v="Houston"/>
    <s v="Texas"/>
    <n v="77095"/>
    <x v="2"/>
    <x v="889"/>
    <x v="1"/>
    <x v="12"/>
    <x v="882"/>
    <n v="223.88799999999998"/>
    <n v="7"/>
    <n v="0.2"/>
    <n v="69.964999999999975"/>
  </r>
  <r>
    <x v="8380"/>
    <s v="CA-2014-103527"/>
    <d v="2014-09-09T00:00:00"/>
    <n v="2014"/>
    <s v="September"/>
    <n v="9"/>
    <x v="0"/>
    <x v="417"/>
    <x v="417"/>
    <x v="0"/>
    <s v="United States"/>
    <s v="Chicago"/>
    <s v="Illinois"/>
    <n v="60653"/>
    <x v="2"/>
    <x v="702"/>
    <x v="1"/>
    <x v="10"/>
    <x v="702"/>
    <n v="10.896000000000001"/>
    <n v="3"/>
    <n v="0.2"/>
    <n v="3.4049999999999994"/>
  </r>
  <r>
    <x v="8381"/>
    <s v="CA-2016-134544"/>
    <d v="2016-03-17T00:00:00"/>
    <n v="2016"/>
    <s v="Maret"/>
    <n v="17"/>
    <x v="0"/>
    <x v="663"/>
    <x v="663"/>
    <x v="0"/>
    <s v="United States"/>
    <s v="San Francisco"/>
    <s v="California"/>
    <n v="94109"/>
    <x v="1"/>
    <x v="509"/>
    <x v="2"/>
    <x v="7"/>
    <x v="509"/>
    <n v="84.784000000000006"/>
    <n v="2"/>
    <n v="0.2"/>
    <n v="-20.136200000000006"/>
  </r>
  <r>
    <x v="8382"/>
    <s v="CA-2016-163048"/>
    <d v="2016-02-08T00:00:00"/>
    <n v="2016"/>
    <s v="Februari"/>
    <n v="8"/>
    <x v="1"/>
    <x v="775"/>
    <x v="775"/>
    <x v="1"/>
    <s v="United States"/>
    <s v="Houston"/>
    <s v="Texas"/>
    <n v="77036"/>
    <x v="2"/>
    <x v="866"/>
    <x v="0"/>
    <x v="1"/>
    <x v="860"/>
    <n v="241.49999999999997"/>
    <n v="4"/>
    <n v="0.3"/>
    <n v="0"/>
  </r>
  <r>
    <x v="8383"/>
    <s v="CA-2016-145135"/>
    <d v="2016-11-26T00:00:00"/>
    <n v="2016"/>
    <s v="November"/>
    <n v="26"/>
    <x v="2"/>
    <x v="522"/>
    <x v="522"/>
    <x v="2"/>
    <s v="United States"/>
    <s v="Shelton"/>
    <s v="Connecticut"/>
    <n v="6484"/>
    <x v="3"/>
    <x v="808"/>
    <x v="2"/>
    <x v="11"/>
    <x v="806"/>
    <n v="59.97"/>
    <n v="3"/>
    <n v="0"/>
    <n v="14.992499999999996"/>
  </r>
  <r>
    <x v="8384"/>
    <s v="CA-2016-145135"/>
    <d v="2016-11-26T00:00:00"/>
    <n v="2016"/>
    <s v="November"/>
    <n v="26"/>
    <x v="2"/>
    <x v="522"/>
    <x v="522"/>
    <x v="2"/>
    <s v="United States"/>
    <s v="Shelton"/>
    <s v="Connecticut"/>
    <n v="6484"/>
    <x v="3"/>
    <x v="1283"/>
    <x v="1"/>
    <x v="10"/>
    <x v="1268"/>
    <n v="13.36"/>
    <n v="2"/>
    <n v="0"/>
    <n v="6.4127999999999998"/>
  </r>
  <r>
    <x v="8385"/>
    <s v="CA-2017-137582"/>
    <d v="2017-09-04T00:00:00"/>
    <n v="2017"/>
    <s v="September"/>
    <n v="4"/>
    <x v="1"/>
    <x v="51"/>
    <x v="51"/>
    <x v="1"/>
    <s v="United States"/>
    <s v="Oakland"/>
    <s v="California"/>
    <n v="94601"/>
    <x v="1"/>
    <x v="1181"/>
    <x v="1"/>
    <x v="8"/>
    <x v="1167"/>
    <n v="11.808"/>
    <n v="3"/>
    <n v="0.2"/>
    <n v="4.1327999999999996"/>
  </r>
  <r>
    <x v="8386"/>
    <s v="CA-2015-149601"/>
    <d v="2015-05-28T00:00:00"/>
    <n v="2015"/>
    <s v="Mei"/>
    <n v="28"/>
    <x v="1"/>
    <x v="577"/>
    <x v="577"/>
    <x v="0"/>
    <s v="United States"/>
    <s v="Manchester"/>
    <s v="Connecticut"/>
    <n v="6040"/>
    <x v="3"/>
    <x v="720"/>
    <x v="1"/>
    <x v="4"/>
    <x v="719"/>
    <n v="16.239999999999998"/>
    <n v="1"/>
    <n v="0"/>
    <n v="2.4359999999999999"/>
  </r>
  <r>
    <x v="8387"/>
    <s v="CA-2015-149601"/>
    <d v="2015-05-28T00:00:00"/>
    <n v="2015"/>
    <s v="Mei"/>
    <n v="28"/>
    <x v="1"/>
    <x v="577"/>
    <x v="577"/>
    <x v="0"/>
    <s v="United States"/>
    <s v="Manchester"/>
    <s v="Connecticut"/>
    <n v="6040"/>
    <x v="3"/>
    <x v="177"/>
    <x v="1"/>
    <x v="4"/>
    <x v="178"/>
    <n v="77.55"/>
    <n v="5"/>
    <n v="0"/>
    <n v="21.714000000000002"/>
  </r>
  <r>
    <x v="8388"/>
    <s v="CA-2014-139423"/>
    <d v="2014-11-01T00:00:00"/>
    <n v="2014"/>
    <s v="November"/>
    <n v="1"/>
    <x v="1"/>
    <x v="375"/>
    <x v="375"/>
    <x v="1"/>
    <s v="United States"/>
    <s v="Orange"/>
    <s v="New Jersey"/>
    <n v="7050"/>
    <x v="3"/>
    <x v="513"/>
    <x v="1"/>
    <x v="9"/>
    <x v="513"/>
    <n v="76.12"/>
    <n v="2"/>
    <n v="0"/>
    <n v="22.074799999999996"/>
  </r>
  <r>
    <x v="8389"/>
    <s v="CA-2016-102596"/>
    <d v="2016-12-27T00:00:00"/>
    <n v="2016"/>
    <s v="Desember"/>
    <n v="27"/>
    <x v="2"/>
    <x v="279"/>
    <x v="279"/>
    <x v="2"/>
    <s v="United States"/>
    <s v="Akron"/>
    <s v="Ohio"/>
    <n v="44312"/>
    <x v="3"/>
    <x v="110"/>
    <x v="1"/>
    <x v="13"/>
    <x v="110"/>
    <n v="17.184000000000001"/>
    <n v="6"/>
    <n v="0.2"/>
    <n v="6.2291999999999996"/>
  </r>
  <r>
    <x v="8390"/>
    <s v="CA-2017-153227"/>
    <d v="2017-12-04T00:00:00"/>
    <n v="2017"/>
    <s v="Desember"/>
    <n v="4"/>
    <x v="2"/>
    <x v="294"/>
    <x v="294"/>
    <x v="1"/>
    <s v="United States"/>
    <s v="Los Angeles"/>
    <s v="California"/>
    <n v="90032"/>
    <x v="1"/>
    <x v="1017"/>
    <x v="1"/>
    <x v="10"/>
    <x v="1008"/>
    <n v="11.76"/>
    <n v="2"/>
    <n v="0"/>
    <n v="5.7623999999999995"/>
  </r>
  <r>
    <x v="8391"/>
    <s v="CA-2017-110625"/>
    <d v="2017-12-23T00:00:00"/>
    <n v="2017"/>
    <s v="Desember"/>
    <n v="23"/>
    <x v="1"/>
    <x v="674"/>
    <x v="674"/>
    <x v="2"/>
    <s v="United States"/>
    <s v="Danbury"/>
    <s v="Connecticut"/>
    <n v="6810"/>
    <x v="3"/>
    <x v="1001"/>
    <x v="0"/>
    <x v="5"/>
    <x v="993"/>
    <n v="27.46"/>
    <n v="2"/>
    <n v="0"/>
    <n v="9.8856000000000002"/>
  </r>
  <r>
    <x v="8392"/>
    <s v="CA-2016-142594"/>
    <d v="2016-12-01T00:00:00"/>
    <n v="2016"/>
    <s v="Desember"/>
    <n v="1"/>
    <x v="0"/>
    <x v="412"/>
    <x v="412"/>
    <x v="0"/>
    <s v="United States"/>
    <s v="Franklin"/>
    <s v="Massachusetts"/>
    <n v="2038"/>
    <x v="3"/>
    <x v="1676"/>
    <x v="2"/>
    <x v="7"/>
    <x v="1664"/>
    <n v="137.94"/>
    <n v="3"/>
    <n v="0"/>
    <n v="35.864399999999996"/>
  </r>
  <r>
    <x v="8393"/>
    <s v="CA-2016-142594"/>
    <d v="2016-12-01T00:00:00"/>
    <n v="2016"/>
    <s v="Desember"/>
    <n v="1"/>
    <x v="0"/>
    <x v="412"/>
    <x v="412"/>
    <x v="0"/>
    <s v="United States"/>
    <s v="Franklin"/>
    <s v="Massachusetts"/>
    <n v="2038"/>
    <x v="3"/>
    <x v="1380"/>
    <x v="0"/>
    <x v="5"/>
    <x v="1365"/>
    <n v="111.15"/>
    <n v="5"/>
    <n v="0"/>
    <n v="48.906000000000006"/>
  </r>
  <r>
    <x v="8394"/>
    <s v="CA-2016-142594"/>
    <d v="2016-12-01T00:00:00"/>
    <n v="2016"/>
    <s v="Desember"/>
    <n v="1"/>
    <x v="0"/>
    <x v="412"/>
    <x v="412"/>
    <x v="0"/>
    <s v="United States"/>
    <s v="Franklin"/>
    <s v="Massachusetts"/>
    <n v="2038"/>
    <x v="3"/>
    <x v="227"/>
    <x v="1"/>
    <x v="9"/>
    <x v="228"/>
    <n v="901.94999999999993"/>
    <n v="3"/>
    <n v="0"/>
    <n v="297.64349999999996"/>
  </r>
  <r>
    <x v="8395"/>
    <s v="CA-2016-142594"/>
    <d v="2016-12-01T00:00:00"/>
    <n v="2016"/>
    <s v="Desember"/>
    <n v="1"/>
    <x v="0"/>
    <x v="412"/>
    <x v="412"/>
    <x v="0"/>
    <s v="United States"/>
    <s v="Franklin"/>
    <s v="Massachusetts"/>
    <n v="2038"/>
    <x v="3"/>
    <x v="616"/>
    <x v="0"/>
    <x v="3"/>
    <x v="616"/>
    <n v="366.00899999999996"/>
    <n v="3"/>
    <n v="0.3"/>
    <n v="-47.058300000000003"/>
  </r>
  <r>
    <x v="8396"/>
    <s v="CA-2014-152254"/>
    <d v="2014-06-30T00:00:00"/>
    <n v="2014"/>
    <s v="Juni"/>
    <n v="30"/>
    <x v="3"/>
    <x v="379"/>
    <x v="379"/>
    <x v="0"/>
    <s v="United States"/>
    <s v="Wilmington"/>
    <s v="North Carolina"/>
    <n v="28403"/>
    <x v="0"/>
    <x v="162"/>
    <x v="1"/>
    <x v="10"/>
    <x v="163"/>
    <n v="310.68799999999999"/>
    <n v="7"/>
    <n v="0.2"/>
    <n v="108.74079999999998"/>
  </r>
  <r>
    <x v="8397"/>
    <s v="US-2014-120236"/>
    <d v="2014-09-03T00:00:00"/>
    <n v="2014"/>
    <s v="September"/>
    <n v="3"/>
    <x v="2"/>
    <x v="280"/>
    <x v="280"/>
    <x v="2"/>
    <s v="United States"/>
    <s v="Houston"/>
    <s v="Texas"/>
    <n v="77095"/>
    <x v="2"/>
    <x v="1736"/>
    <x v="1"/>
    <x v="8"/>
    <x v="1725"/>
    <n v="7.6799999999999979"/>
    <n v="5"/>
    <n v="0.8"/>
    <n v="-11.52"/>
  </r>
  <r>
    <x v="8398"/>
    <s v="CA-2017-120061"/>
    <d v="2017-11-02T00:00:00"/>
    <n v="2017"/>
    <s v="November"/>
    <n v="2"/>
    <x v="0"/>
    <x v="676"/>
    <x v="676"/>
    <x v="2"/>
    <s v="United States"/>
    <s v="Springfield"/>
    <s v="Ohio"/>
    <n v="45503"/>
    <x v="3"/>
    <x v="913"/>
    <x v="0"/>
    <x v="1"/>
    <x v="905"/>
    <n v="155.37199999999999"/>
    <n v="2"/>
    <n v="0.3"/>
    <n v="-35.513599999999997"/>
  </r>
  <r>
    <x v="8399"/>
    <s v="CA-2015-133837"/>
    <d v="2015-04-13T00:00:00"/>
    <n v="2015"/>
    <s v="April"/>
    <n v="13"/>
    <x v="1"/>
    <x v="513"/>
    <x v="513"/>
    <x v="0"/>
    <s v="United States"/>
    <s v="Glendale"/>
    <s v="Arizona"/>
    <n v="85301"/>
    <x v="1"/>
    <x v="1031"/>
    <x v="1"/>
    <x v="4"/>
    <x v="1022"/>
    <n v="10.744"/>
    <n v="1"/>
    <n v="0.2"/>
    <n v="0.80579999999999963"/>
  </r>
  <r>
    <x v="8400"/>
    <s v="CA-2015-110814"/>
    <d v="2015-12-05T00:00:00"/>
    <n v="2015"/>
    <s v="Desember"/>
    <n v="5"/>
    <x v="0"/>
    <x v="631"/>
    <x v="631"/>
    <x v="0"/>
    <s v="United States"/>
    <s v="New York City"/>
    <s v="New York"/>
    <n v="10009"/>
    <x v="3"/>
    <x v="920"/>
    <x v="1"/>
    <x v="8"/>
    <x v="912"/>
    <n v="232.40000000000003"/>
    <n v="5"/>
    <n v="0.2"/>
    <n v="78.434999999999988"/>
  </r>
  <r>
    <x v="8401"/>
    <s v="CA-2015-110814"/>
    <d v="2015-12-05T00:00:00"/>
    <n v="2015"/>
    <s v="Desember"/>
    <n v="5"/>
    <x v="0"/>
    <x v="631"/>
    <x v="631"/>
    <x v="0"/>
    <s v="United States"/>
    <s v="New York City"/>
    <s v="New York"/>
    <n v="10009"/>
    <x v="3"/>
    <x v="1534"/>
    <x v="0"/>
    <x v="1"/>
    <x v="1522"/>
    <n v="164.64599999999999"/>
    <n v="3"/>
    <n v="0.1"/>
    <n v="12.805799999999994"/>
  </r>
  <r>
    <x v="8402"/>
    <s v="CA-2015-110814"/>
    <d v="2015-12-05T00:00:00"/>
    <n v="2015"/>
    <s v="Desember"/>
    <n v="5"/>
    <x v="0"/>
    <x v="631"/>
    <x v="631"/>
    <x v="0"/>
    <s v="United States"/>
    <s v="New York City"/>
    <s v="New York"/>
    <n v="10009"/>
    <x v="3"/>
    <x v="752"/>
    <x v="1"/>
    <x v="10"/>
    <x v="750"/>
    <n v="22.68"/>
    <n v="2"/>
    <n v="0"/>
    <n v="11.113199999999999"/>
  </r>
  <r>
    <x v="8403"/>
    <s v="CA-2016-154067"/>
    <d v="2016-02-01T00:00:00"/>
    <n v="2016"/>
    <s v="Februari"/>
    <n v="1"/>
    <x v="1"/>
    <x v="416"/>
    <x v="416"/>
    <x v="1"/>
    <s v="United States"/>
    <s v="Los Angeles"/>
    <s v="California"/>
    <n v="90036"/>
    <x v="1"/>
    <x v="145"/>
    <x v="1"/>
    <x v="10"/>
    <x v="146"/>
    <n v="105.52"/>
    <n v="4"/>
    <n v="0"/>
    <n v="48.539199999999994"/>
  </r>
  <r>
    <x v="8404"/>
    <s v="CA-2017-140480"/>
    <d v="2017-07-08T00:00:00"/>
    <n v="2017"/>
    <s v="Juli"/>
    <n v="8"/>
    <x v="1"/>
    <x v="785"/>
    <x v="785"/>
    <x v="1"/>
    <s v="United States"/>
    <s v="Newark"/>
    <s v="Delaware"/>
    <n v="19711"/>
    <x v="3"/>
    <x v="1478"/>
    <x v="0"/>
    <x v="5"/>
    <x v="1465"/>
    <n v="83.92"/>
    <n v="4"/>
    <n v="0"/>
    <n v="5.8743999999999943"/>
  </r>
  <r>
    <x v="8405"/>
    <s v="CA-2017-140480"/>
    <d v="2017-07-08T00:00:00"/>
    <n v="2017"/>
    <s v="Juli"/>
    <n v="8"/>
    <x v="1"/>
    <x v="785"/>
    <x v="785"/>
    <x v="1"/>
    <s v="United States"/>
    <s v="Newark"/>
    <s v="Delaware"/>
    <n v="19711"/>
    <x v="3"/>
    <x v="721"/>
    <x v="2"/>
    <x v="11"/>
    <x v="720"/>
    <n v="141.9"/>
    <n v="5"/>
    <n v="0"/>
    <n v="58.179000000000002"/>
  </r>
  <r>
    <x v="8406"/>
    <s v="CA-2017-140480"/>
    <d v="2017-07-08T00:00:00"/>
    <n v="2017"/>
    <s v="Juli"/>
    <n v="8"/>
    <x v="1"/>
    <x v="785"/>
    <x v="785"/>
    <x v="1"/>
    <s v="United States"/>
    <s v="Newark"/>
    <s v="Delaware"/>
    <n v="19711"/>
    <x v="3"/>
    <x v="1801"/>
    <x v="0"/>
    <x v="5"/>
    <x v="1791"/>
    <n v="39.979999999999997"/>
    <n v="2"/>
    <n v="0"/>
    <n v="9.1953999999999994"/>
  </r>
  <r>
    <x v="8407"/>
    <s v="CA-2017-140480"/>
    <d v="2017-07-08T00:00:00"/>
    <n v="2017"/>
    <s v="Juli"/>
    <n v="8"/>
    <x v="1"/>
    <x v="785"/>
    <x v="785"/>
    <x v="1"/>
    <s v="United States"/>
    <s v="Newark"/>
    <s v="Delaware"/>
    <n v="19711"/>
    <x v="3"/>
    <x v="1024"/>
    <x v="1"/>
    <x v="6"/>
    <x v="1015"/>
    <n v="28.91"/>
    <n v="7"/>
    <n v="0"/>
    <n v="8.6729999999999983"/>
  </r>
  <r>
    <x v="8408"/>
    <s v="CA-2017-140480"/>
    <d v="2017-07-08T00:00:00"/>
    <n v="2017"/>
    <s v="Juli"/>
    <n v="8"/>
    <x v="1"/>
    <x v="785"/>
    <x v="785"/>
    <x v="1"/>
    <s v="United States"/>
    <s v="Newark"/>
    <s v="Delaware"/>
    <n v="19711"/>
    <x v="3"/>
    <x v="1753"/>
    <x v="1"/>
    <x v="6"/>
    <x v="1743"/>
    <n v="174.95000000000002"/>
    <n v="5"/>
    <n v="0"/>
    <n v="45.487000000000002"/>
  </r>
  <r>
    <x v="8409"/>
    <s v="CA-2015-134082"/>
    <d v="2015-12-11T00:00:00"/>
    <n v="2015"/>
    <s v="Desember"/>
    <n v="11"/>
    <x v="1"/>
    <x v="82"/>
    <x v="82"/>
    <x v="2"/>
    <s v="United States"/>
    <s v="San Bernardino"/>
    <s v="California"/>
    <n v="92404"/>
    <x v="1"/>
    <x v="655"/>
    <x v="1"/>
    <x v="8"/>
    <x v="655"/>
    <n v="110.52800000000001"/>
    <n v="4"/>
    <n v="0.2"/>
    <n v="38.684799999999996"/>
  </r>
  <r>
    <x v="8410"/>
    <s v="CA-2016-130820"/>
    <d v="2016-11-15T00:00:00"/>
    <n v="2016"/>
    <s v="November"/>
    <n v="15"/>
    <x v="3"/>
    <x v="21"/>
    <x v="21"/>
    <x v="1"/>
    <s v="United States"/>
    <s v="Burlington"/>
    <s v="North Carolina"/>
    <n v="27217"/>
    <x v="0"/>
    <x v="114"/>
    <x v="0"/>
    <x v="3"/>
    <x v="114"/>
    <n v="630.024"/>
    <n v="4"/>
    <n v="0.4"/>
    <n v="-199.50760000000008"/>
  </r>
  <r>
    <x v="8411"/>
    <s v="CA-2016-159765"/>
    <d v="2016-05-09T00:00:00"/>
    <n v="2016"/>
    <s v="Mei"/>
    <n v="9"/>
    <x v="0"/>
    <x v="513"/>
    <x v="513"/>
    <x v="0"/>
    <s v="United States"/>
    <s v="Salem"/>
    <s v="Virginia"/>
    <n v="24153"/>
    <x v="0"/>
    <x v="181"/>
    <x v="1"/>
    <x v="6"/>
    <x v="182"/>
    <n v="27.86"/>
    <n v="7"/>
    <n v="0"/>
    <n v="9.1937999999999978"/>
  </r>
  <r>
    <x v="8412"/>
    <s v="CA-2017-132290"/>
    <d v="2017-03-10T00:00:00"/>
    <n v="2017"/>
    <s v="Maret"/>
    <n v="10"/>
    <x v="1"/>
    <x v="198"/>
    <x v="198"/>
    <x v="0"/>
    <s v="United States"/>
    <s v="Dallas"/>
    <s v="Texas"/>
    <n v="75217"/>
    <x v="2"/>
    <x v="601"/>
    <x v="0"/>
    <x v="3"/>
    <x v="601"/>
    <n v="933.40800000000002"/>
    <n v="4"/>
    <n v="0.3"/>
    <n v="-173.34719999999999"/>
  </r>
  <r>
    <x v="8413"/>
    <s v="CA-2016-147109"/>
    <d v="2016-12-17T00:00:00"/>
    <n v="2016"/>
    <s v="Desember"/>
    <n v="17"/>
    <x v="1"/>
    <x v="340"/>
    <x v="340"/>
    <x v="1"/>
    <s v="United States"/>
    <s v="Arlington"/>
    <s v="Texas"/>
    <n v="76017"/>
    <x v="2"/>
    <x v="1193"/>
    <x v="1"/>
    <x v="10"/>
    <x v="1178"/>
    <n v="51.840000000000011"/>
    <n v="10"/>
    <n v="0.2"/>
    <n v="18.143999999999998"/>
  </r>
  <r>
    <x v="8414"/>
    <s v="CA-2016-147109"/>
    <d v="2016-12-17T00:00:00"/>
    <n v="2016"/>
    <s v="Desember"/>
    <n v="17"/>
    <x v="1"/>
    <x v="340"/>
    <x v="340"/>
    <x v="1"/>
    <s v="United States"/>
    <s v="Arlington"/>
    <s v="Texas"/>
    <n v="76017"/>
    <x v="2"/>
    <x v="1615"/>
    <x v="2"/>
    <x v="11"/>
    <x v="1606"/>
    <n v="165.60000000000002"/>
    <n v="3"/>
    <n v="0.2"/>
    <n v="-6.2100000000000151"/>
  </r>
  <r>
    <x v="8415"/>
    <s v="CA-2017-107265"/>
    <d v="2017-04-06T00:00:00"/>
    <n v="2017"/>
    <s v="April"/>
    <n v="6"/>
    <x v="1"/>
    <x v="529"/>
    <x v="529"/>
    <x v="2"/>
    <s v="United States"/>
    <s v="Marion"/>
    <s v="Iowa"/>
    <n v="52302"/>
    <x v="2"/>
    <x v="258"/>
    <x v="1"/>
    <x v="10"/>
    <x v="33"/>
    <n v="106.32"/>
    <n v="3"/>
    <n v="0"/>
    <n v="49.970399999999991"/>
  </r>
  <r>
    <x v="8416"/>
    <s v="CA-2017-118199"/>
    <d v="2017-05-09T00:00:00"/>
    <n v="2017"/>
    <s v="Mei"/>
    <n v="9"/>
    <x v="2"/>
    <x v="697"/>
    <x v="697"/>
    <x v="2"/>
    <s v="United States"/>
    <s v="Seattle"/>
    <s v="Washington"/>
    <n v="98105"/>
    <x v="1"/>
    <x v="805"/>
    <x v="1"/>
    <x v="8"/>
    <x v="803"/>
    <n v="147.91999999999999"/>
    <n v="5"/>
    <n v="0.2"/>
    <n v="46.224999999999987"/>
  </r>
  <r>
    <x v="8417"/>
    <s v="CA-2017-118199"/>
    <d v="2017-05-09T00:00:00"/>
    <n v="2017"/>
    <s v="Mei"/>
    <n v="9"/>
    <x v="2"/>
    <x v="697"/>
    <x v="697"/>
    <x v="2"/>
    <s v="United States"/>
    <s v="Seattle"/>
    <s v="Washington"/>
    <n v="98105"/>
    <x v="1"/>
    <x v="54"/>
    <x v="1"/>
    <x v="4"/>
    <x v="54"/>
    <n v="104.28"/>
    <n v="3"/>
    <n v="0"/>
    <n v="26.069999999999993"/>
  </r>
  <r>
    <x v="8418"/>
    <s v="CA-2017-118199"/>
    <d v="2017-05-09T00:00:00"/>
    <n v="2017"/>
    <s v="Mei"/>
    <n v="9"/>
    <x v="2"/>
    <x v="697"/>
    <x v="697"/>
    <x v="2"/>
    <s v="United States"/>
    <s v="Seattle"/>
    <s v="Washington"/>
    <n v="98105"/>
    <x v="1"/>
    <x v="738"/>
    <x v="0"/>
    <x v="3"/>
    <x v="737"/>
    <n v="286.85000000000002"/>
    <n v="1"/>
    <n v="0"/>
    <n v="63.106999999999999"/>
  </r>
  <r>
    <x v="8419"/>
    <s v="CA-2017-118199"/>
    <d v="2017-05-09T00:00:00"/>
    <n v="2017"/>
    <s v="Mei"/>
    <n v="9"/>
    <x v="2"/>
    <x v="697"/>
    <x v="697"/>
    <x v="2"/>
    <s v="United States"/>
    <s v="Seattle"/>
    <s v="Washington"/>
    <n v="98105"/>
    <x v="1"/>
    <x v="1764"/>
    <x v="1"/>
    <x v="4"/>
    <x v="1753"/>
    <n v="66.959999999999994"/>
    <n v="4"/>
    <n v="0"/>
    <n v="2.6783999999999963"/>
  </r>
  <r>
    <x v="8420"/>
    <s v="CA-2017-118199"/>
    <d v="2017-05-09T00:00:00"/>
    <n v="2017"/>
    <s v="Mei"/>
    <n v="9"/>
    <x v="2"/>
    <x v="697"/>
    <x v="697"/>
    <x v="2"/>
    <s v="United States"/>
    <s v="Seattle"/>
    <s v="Washington"/>
    <n v="98105"/>
    <x v="1"/>
    <x v="1336"/>
    <x v="2"/>
    <x v="11"/>
    <x v="1321"/>
    <n v="199.98"/>
    <n v="2"/>
    <n v="0"/>
    <n v="87.991200000000006"/>
  </r>
  <r>
    <x v="8421"/>
    <s v="CA-2017-150091"/>
    <d v="2017-10-12T00:00:00"/>
    <n v="2017"/>
    <s v="Oktober"/>
    <n v="12"/>
    <x v="1"/>
    <x v="73"/>
    <x v="73"/>
    <x v="0"/>
    <s v="United States"/>
    <s v="Lakewood"/>
    <s v="New Jersey"/>
    <n v="8701"/>
    <x v="3"/>
    <x v="46"/>
    <x v="2"/>
    <x v="11"/>
    <x v="46"/>
    <n v="45"/>
    <n v="3"/>
    <n v="0"/>
    <n v="4.9500000000000011"/>
  </r>
  <r>
    <x v="8422"/>
    <s v="CA-2017-150091"/>
    <d v="2017-10-12T00:00:00"/>
    <n v="2017"/>
    <s v="Oktober"/>
    <n v="12"/>
    <x v="1"/>
    <x v="73"/>
    <x v="73"/>
    <x v="0"/>
    <s v="United States"/>
    <s v="Lakewood"/>
    <s v="New Jersey"/>
    <n v="8701"/>
    <x v="3"/>
    <x v="110"/>
    <x v="1"/>
    <x v="13"/>
    <x v="110"/>
    <n v="17.899999999999999"/>
    <n v="5"/>
    <n v="0"/>
    <n v="8.7710000000000008"/>
  </r>
  <r>
    <x v="8423"/>
    <s v="CA-2017-150091"/>
    <d v="2017-10-12T00:00:00"/>
    <n v="2017"/>
    <s v="Oktober"/>
    <n v="12"/>
    <x v="1"/>
    <x v="73"/>
    <x v="73"/>
    <x v="0"/>
    <s v="United States"/>
    <s v="Lakewood"/>
    <s v="New Jersey"/>
    <n v="8701"/>
    <x v="3"/>
    <x v="1653"/>
    <x v="0"/>
    <x v="5"/>
    <x v="1642"/>
    <n v="40.479999999999997"/>
    <n v="2"/>
    <n v="0"/>
    <n v="17.406400000000001"/>
  </r>
  <r>
    <x v="8424"/>
    <s v="CA-2017-150091"/>
    <d v="2017-10-12T00:00:00"/>
    <n v="2017"/>
    <s v="Oktober"/>
    <n v="12"/>
    <x v="1"/>
    <x v="73"/>
    <x v="73"/>
    <x v="0"/>
    <s v="United States"/>
    <s v="Lakewood"/>
    <s v="New Jersey"/>
    <n v="8701"/>
    <x v="3"/>
    <x v="1398"/>
    <x v="0"/>
    <x v="0"/>
    <x v="1385"/>
    <n v="2154.9"/>
    <n v="5"/>
    <n v="0"/>
    <n v="129.29399999999987"/>
  </r>
  <r>
    <x v="8425"/>
    <s v="CA-2016-137652"/>
    <d v="2016-08-28T00:00:00"/>
    <n v="2016"/>
    <s v="Agustus"/>
    <n v="28"/>
    <x v="2"/>
    <x v="494"/>
    <x v="494"/>
    <x v="1"/>
    <s v="United States"/>
    <s v="Cincinnati"/>
    <s v="Ohio"/>
    <n v="45231"/>
    <x v="3"/>
    <x v="1736"/>
    <x v="1"/>
    <x v="8"/>
    <x v="1725"/>
    <n v="18.432000000000002"/>
    <n v="8"/>
    <n v="0.7"/>
    <n v="-12.287999999999997"/>
  </r>
  <r>
    <x v="8426"/>
    <s v="CA-2015-128356"/>
    <d v="2015-10-02T00:00:00"/>
    <n v="2015"/>
    <s v="Oktober"/>
    <n v="2"/>
    <x v="1"/>
    <x v="261"/>
    <x v="261"/>
    <x v="0"/>
    <s v="United States"/>
    <s v="Thornton"/>
    <s v="Colorado"/>
    <n v="80229"/>
    <x v="1"/>
    <x v="1839"/>
    <x v="1"/>
    <x v="14"/>
    <x v="1827"/>
    <n v="10.944000000000001"/>
    <n v="2"/>
    <n v="0.2"/>
    <n v="0.95759999999999978"/>
  </r>
  <r>
    <x v="8427"/>
    <s v="CA-2017-167017"/>
    <d v="2017-11-23T00:00:00"/>
    <n v="2017"/>
    <s v="November"/>
    <n v="23"/>
    <x v="2"/>
    <x v="419"/>
    <x v="419"/>
    <x v="0"/>
    <s v="United States"/>
    <s v="Roseville"/>
    <s v="Michigan"/>
    <n v="48066"/>
    <x v="2"/>
    <x v="482"/>
    <x v="1"/>
    <x v="14"/>
    <x v="327"/>
    <n v="4.3600000000000003"/>
    <n v="2"/>
    <n v="0"/>
    <n v="0.17439999999999944"/>
  </r>
  <r>
    <x v="8428"/>
    <s v="US-2017-132220"/>
    <d v="2017-11-12T00:00:00"/>
    <n v="2017"/>
    <s v="November"/>
    <n v="12"/>
    <x v="1"/>
    <x v="137"/>
    <x v="137"/>
    <x v="1"/>
    <s v="United States"/>
    <s v="Tempe"/>
    <s v="Arizona"/>
    <n v="85281"/>
    <x v="1"/>
    <x v="1421"/>
    <x v="2"/>
    <x v="11"/>
    <x v="1409"/>
    <n v="62.352000000000004"/>
    <n v="6"/>
    <n v="0.2"/>
    <n v="-10.911600000000007"/>
  </r>
  <r>
    <x v="8429"/>
    <s v="CA-2016-118129"/>
    <d v="2016-12-19T00:00:00"/>
    <n v="2016"/>
    <s v="Desember"/>
    <n v="19"/>
    <x v="0"/>
    <x v="52"/>
    <x v="52"/>
    <x v="0"/>
    <s v="United States"/>
    <s v="Reading"/>
    <s v="Pennsylvania"/>
    <n v="19601"/>
    <x v="3"/>
    <x v="1597"/>
    <x v="0"/>
    <x v="5"/>
    <x v="1589"/>
    <n v="303.92"/>
    <n v="5"/>
    <n v="0.2"/>
    <n v="-30.392000000000024"/>
  </r>
  <r>
    <x v="8430"/>
    <s v="US-2014-113124"/>
    <d v="2014-03-30T00:00:00"/>
    <n v="2014"/>
    <s v="Maret"/>
    <n v="30"/>
    <x v="1"/>
    <x v="396"/>
    <x v="396"/>
    <x v="0"/>
    <s v="United States"/>
    <s v="Apple Valley"/>
    <s v="Minnesota"/>
    <n v="55124"/>
    <x v="2"/>
    <x v="557"/>
    <x v="1"/>
    <x v="4"/>
    <x v="556"/>
    <n v="129.30000000000001"/>
    <n v="2"/>
    <n v="0"/>
    <n v="6.4649999999999892"/>
  </r>
  <r>
    <x v="8431"/>
    <s v="CA-2017-155621"/>
    <d v="2017-11-08T00:00:00"/>
    <n v="2017"/>
    <s v="November"/>
    <n v="8"/>
    <x v="1"/>
    <x v="634"/>
    <x v="634"/>
    <x v="1"/>
    <s v="United States"/>
    <s v="Baltimore"/>
    <s v="Maryland"/>
    <n v="21215"/>
    <x v="3"/>
    <x v="905"/>
    <x v="0"/>
    <x v="5"/>
    <x v="897"/>
    <n v="274.20000000000005"/>
    <n v="10"/>
    <n v="0"/>
    <n v="112.422"/>
  </r>
  <r>
    <x v="8432"/>
    <s v="US-2014-127635"/>
    <d v="2014-09-14T00:00:00"/>
    <n v="2014"/>
    <s v="September"/>
    <n v="14"/>
    <x v="0"/>
    <x v="609"/>
    <x v="609"/>
    <x v="1"/>
    <s v="United States"/>
    <s v="Corpus Christi"/>
    <s v="Texas"/>
    <n v="78415"/>
    <x v="2"/>
    <x v="969"/>
    <x v="1"/>
    <x v="13"/>
    <x v="962"/>
    <n v="6.048"/>
    <n v="4"/>
    <n v="0.2"/>
    <n v="-1.3607999999999998"/>
  </r>
  <r>
    <x v="8433"/>
    <s v="US-2014-127635"/>
    <d v="2014-09-14T00:00:00"/>
    <n v="2014"/>
    <s v="September"/>
    <n v="14"/>
    <x v="0"/>
    <x v="609"/>
    <x v="609"/>
    <x v="1"/>
    <s v="United States"/>
    <s v="Corpus Christi"/>
    <s v="Texas"/>
    <n v="78415"/>
    <x v="2"/>
    <x v="1532"/>
    <x v="1"/>
    <x v="10"/>
    <x v="1520"/>
    <n v="6.8480000000000008"/>
    <n v="2"/>
    <n v="0.2"/>
    <n v="2.1399999999999992"/>
  </r>
  <r>
    <x v="8434"/>
    <s v="US-2014-127635"/>
    <d v="2014-09-14T00:00:00"/>
    <n v="2014"/>
    <s v="September"/>
    <n v="14"/>
    <x v="0"/>
    <x v="609"/>
    <x v="609"/>
    <x v="1"/>
    <s v="United States"/>
    <s v="Corpus Christi"/>
    <s v="Texas"/>
    <n v="78415"/>
    <x v="2"/>
    <x v="1467"/>
    <x v="0"/>
    <x v="5"/>
    <x v="1454"/>
    <n v="9.9600000000000009"/>
    <n v="5"/>
    <n v="0.6"/>
    <n v="-6.7230000000000008"/>
  </r>
  <r>
    <x v="8435"/>
    <s v="US-2014-127635"/>
    <d v="2014-09-14T00:00:00"/>
    <n v="2014"/>
    <s v="September"/>
    <n v="14"/>
    <x v="0"/>
    <x v="609"/>
    <x v="609"/>
    <x v="1"/>
    <s v="United States"/>
    <s v="Corpus Christi"/>
    <s v="Texas"/>
    <n v="78415"/>
    <x v="2"/>
    <x v="94"/>
    <x v="1"/>
    <x v="8"/>
    <x v="94"/>
    <n v="8.5519999999999978"/>
    <n v="2"/>
    <n v="0.8"/>
    <n v="-13.683199999999999"/>
  </r>
  <r>
    <x v="8436"/>
    <s v="CA-2015-151470"/>
    <d v="2015-09-20T00:00:00"/>
    <n v="2015"/>
    <s v="September"/>
    <n v="20"/>
    <x v="1"/>
    <x v="562"/>
    <x v="562"/>
    <x v="0"/>
    <s v="United States"/>
    <s v="Las Vegas"/>
    <s v="Nevada"/>
    <n v="89115"/>
    <x v="1"/>
    <x v="1499"/>
    <x v="1"/>
    <x v="8"/>
    <x v="1487"/>
    <n v="45.584000000000003"/>
    <n v="11"/>
    <n v="0.2"/>
    <n v="16.524199999999997"/>
  </r>
  <r>
    <x v="8437"/>
    <s v="CA-2015-112823"/>
    <d v="2015-12-10T00:00:00"/>
    <n v="2015"/>
    <s v="Desember"/>
    <n v="10"/>
    <x v="1"/>
    <x v="362"/>
    <x v="362"/>
    <x v="0"/>
    <s v="United States"/>
    <s v="Cleveland"/>
    <s v="Ohio"/>
    <n v="44105"/>
    <x v="3"/>
    <x v="1365"/>
    <x v="2"/>
    <x v="11"/>
    <x v="1351"/>
    <n v="25.488"/>
    <n v="2"/>
    <n v="0.2"/>
    <n v="4.4603999999999999"/>
  </r>
  <r>
    <x v="8438"/>
    <s v="CA-2014-108861"/>
    <d v="2014-05-28T00:00:00"/>
    <n v="2014"/>
    <s v="Mei"/>
    <n v="28"/>
    <x v="1"/>
    <x v="570"/>
    <x v="570"/>
    <x v="0"/>
    <s v="United States"/>
    <s v="Seattle"/>
    <s v="Washington"/>
    <n v="98105"/>
    <x v="1"/>
    <x v="1636"/>
    <x v="1"/>
    <x v="8"/>
    <x v="1626"/>
    <n v="136.96"/>
    <n v="4"/>
    <n v="0.2"/>
    <n v="51.359999999999992"/>
  </r>
  <r>
    <x v="8439"/>
    <s v="CA-2017-114370"/>
    <d v="2017-03-14T00:00:00"/>
    <n v="2017"/>
    <s v="Maret"/>
    <n v="14"/>
    <x v="0"/>
    <x v="272"/>
    <x v="272"/>
    <x v="1"/>
    <s v="United States"/>
    <s v="Chicago"/>
    <s v="Illinois"/>
    <n v="60623"/>
    <x v="2"/>
    <x v="1670"/>
    <x v="2"/>
    <x v="7"/>
    <x v="1658"/>
    <n v="49.616000000000007"/>
    <n v="2"/>
    <n v="0.2"/>
    <n v="4.9615999999999989"/>
  </r>
  <r>
    <x v="8440"/>
    <s v="CA-2016-158302"/>
    <d v="2016-12-08T00:00:00"/>
    <n v="2016"/>
    <s v="Desember"/>
    <n v="8"/>
    <x v="0"/>
    <x v="674"/>
    <x v="674"/>
    <x v="2"/>
    <s v="United States"/>
    <s v="Columbus"/>
    <s v="Ohio"/>
    <n v="43229"/>
    <x v="3"/>
    <x v="249"/>
    <x v="1"/>
    <x v="10"/>
    <x v="250"/>
    <n v="10.584000000000001"/>
    <n v="3"/>
    <n v="0.2"/>
    <n v="3.4397999999999995"/>
  </r>
  <r>
    <x v="8441"/>
    <s v="CA-2017-145779"/>
    <d v="2017-05-06T00:00:00"/>
    <n v="2017"/>
    <s v="Mei"/>
    <n v="6"/>
    <x v="1"/>
    <x v="140"/>
    <x v="140"/>
    <x v="0"/>
    <s v="United States"/>
    <s v="Tucson"/>
    <s v="Arizona"/>
    <n v="85705"/>
    <x v="1"/>
    <x v="145"/>
    <x v="1"/>
    <x v="10"/>
    <x v="146"/>
    <n v="84.415999999999997"/>
    <n v="4"/>
    <n v="0.2"/>
    <n v="27.435199999999995"/>
  </r>
  <r>
    <x v="8442"/>
    <s v="US-2016-155173"/>
    <d v="2016-03-06T00:00:00"/>
    <n v="2016"/>
    <s v="Maret"/>
    <n v="6"/>
    <x v="1"/>
    <x v="674"/>
    <x v="674"/>
    <x v="2"/>
    <s v="United States"/>
    <s v="Philadelphia"/>
    <s v="Pennsylvania"/>
    <n v="19120"/>
    <x v="3"/>
    <x v="907"/>
    <x v="2"/>
    <x v="7"/>
    <x v="899"/>
    <n v="431.94"/>
    <n v="2"/>
    <n v="0.4"/>
    <n v="-71.990000000000009"/>
  </r>
  <r>
    <x v="8443"/>
    <s v="US-2016-155173"/>
    <d v="2016-03-06T00:00:00"/>
    <n v="2016"/>
    <s v="Maret"/>
    <n v="6"/>
    <x v="1"/>
    <x v="674"/>
    <x v="674"/>
    <x v="2"/>
    <s v="United States"/>
    <s v="Philadelphia"/>
    <s v="Pennsylvania"/>
    <n v="19120"/>
    <x v="3"/>
    <x v="1282"/>
    <x v="1"/>
    <x v="8"/>
    <x v="1267"/>
    <n v="2.0430000000000001"/>
    <n v="1"/>
    <n v="0.7"/>
    <n v="-1.4981999999999998"/>
  </r>
  <r>
    <x v="8444"/>
    <s v="US-2016-155173"/>
    <d v="2016-03-06T00:00:00"/>
    <n v="2016"/>
    <s v="Maret"/>
    <n v="6"/>
    <x v="1"/>
    <x v="674"/>
    <x v="674"/>
    <x v="2"/>
    <s v="United States"/>
    <s v="Philadelphia"/>
    <s v="Pennsylvania"/>
    <n v="19120"/>
    <x v="3"/>
    <x v="529"/>
    <x v="2"/>
    <x v="7"/>
    <x v="529"/>
    <n v="68.238"/>
    <n v="3"/>
    <n v="0.4"/>
    <n v="-12.510300000000008"/>
  </r>
  <r>
    <x v="8445"/>
    <s v="CA-2017-125451"/>
    <d v="2017-10-23T00:00:00"/>
    <n v="2017"/>
    <s v="Oktober"/>
    <n v="23"/>
    <x v="2"/>
    <x v="340"/>
    <x v="340"/>
    <x v="1"/>
    <s v="United States"/>
    <s v="Cranston"/>
    <s v="Rhode Island"/>
    <n v="2920"/>
    <x v="3"/>
    <x v="977"/>
    <x v="0"/>
    <x v="3"/>
    <x v="832"/>
    <n v="240.744"/>
    <n v="4"/>
    <n v="0.3"/>
    <n v="-13.756799999999984"/>
  </r>
  <r>
    <x v="8446"/>
    <s v="CA-2017-125451"/>
    <d v="2017-10-23T00:00:00"/>
    <n v="2017"/>
    <s v="Oktober"/>
    <n v="23"/>
    <x v="2"/>
    <x v="340"/>
    <x v="340"/>
    <x v="1"/>
    <s v="United States"/>
    <s v="Cranston"/>
    <s v="Rhode Island"/>
    <n v="2920"/>
    <x v="3"/>
    <x v="1457"/>
    <x v="0"/>
    <x v="5"/>
    <x v="1443"/>
    <n v="35"/>
    <n v="4"/>
    <n v="0"/>
    <n v="14.700000000000003"/>
  </r>
  <r>
    <x v="8447"/>
    <s v="CA-2017-125451"/>
    <d v="2017-10-23T00:00:00"/>
    <n v="2017"/>
    <s v="Oktober"/>
    <n v="23"/>
    <x v="2"/>
    <x v="340"/>
    <x v="340"/>
    <x v="1"/>
    <s v="United States"/>
    <s v="Cranston"/>
    <s v="Rhode Island"/>
    <n v="2920"/>
    <x v="3"/>
    <x v="1805"/>
    <x v="0"/>
    <x v="5"/>
    <x v="1795"/>
    <n v="210.68"/>
    <n v="2"/>
    <n v="0"/>
    <n v="50.563199999999995"/>
  </r>
  <r>
    <x v="8448"/>
    <s v="CA-2017-125451"/>
    <d v="2017-10-23T00:00:00"/>
    <n v="2017"/>
    <s v="Oktober"/>
    <n v="23"/>
    <x v="2"/>
    <x v="340"/>
    <x v="340"/>
    <x v="1"/>
    <s v="United States"/>
    <s v="Cranston"/>
    <s v="Rhode Island"/>
    <n v="2920"/>
    <x v="3"/>
    <x v="335"/>
    <x v="0"/>
    <x v="3"/>
    <x v="335"/>
    <n v="637.89599999999996"/>
    <n v="3"/>
    <n v="0.3"/>
    <n v="-127.57919999999996"/>
  </r>
  <r>
    <x v="8449"/>
    <s v="CA-2017-125451"/>
    <d v="2017-10-23T00:00:00"/>
    <n v="2017"/>
    <s v="Oktober"/>
    <n v="23"/>
    <x v="2"/>
    <x v="340"/>
    <x v="340"/>
    <x v="1"/>
    <s v="United States"/>
    <s v="Cranston"/>
    <s v="Rhode Island"/>
    <n v="2920"/>
    <x v="3"/>
    <x v="362"/>
    <x v="1"/>
    <x v="10"/>
    <x v="362"/>
    <n v="43.44"/>
    <n v="8"/>
    <n v="0"/>
    <n v="21.285599999999999"/>
  </r>
  <r>
    <x v="8450"/>
    <s v="CA-2017-125451"/>
    <d v="2017-10-23T00:00:00"/>
    <n v="2017"/>
    <s v="Oktober"/>
    <n v="23"/>
    <x v="2"/>
    <x v="340"/>
    <x v="340"/>
    <x v="1"/>
    <s v="United States"/>
    <s v="Cranston"/>
    <s v="Rhode Island"/>
    <n v="2920"/>
    <x v="3"/>
    <x v="1108"/>
    <x v="1"/>
    <x v="9"/>
    <x v="1097"/>
    <n v="2.2200000000000002"/>
    <n v="1"/>
    <n v="0"/>
    <n v="0.66599999999999993"/>
  </r>
  <r>
    <x v="8451"/>
    <s v="CA-2014-131387"/>
    <d v="2014-04-28T00:00:00"/>
    <n v="2014"/>
    <s v="April"/>
    <n v="28"/>
    <x v="2"/>
    <x v="482"/>
    <x v="482"/>
    <x v="0"/>
    <s v="United States"/>
    <s v="San Francisco"/>
    <s v="California"/>
    <n v="94122"/>
    <x v="1"/>
    <x v="1461"/>
    <x v="2"/>
    <x v="7"/>
    <x v="1447"/>
    <n v="1679.96"/>
    <n v="5"/>
    <n v="0.2"/>
    <n v="125.99700000000007"/>
  </r>
  <r>
    <x v="8452"/>
    <s v="CA-2016-125087"/>
    <d v="2016-04-18T00:00:00"/>
    <n v="2016"/>
    <s v="April"/>
    <n v="18"/>
    <x v="1"/>
    <x v="764"/>
    <x v="764"/>
    <x v="1"/>
    <s v="United States"/>
    <s v="Houston"/>
    <s v="Texas"/>
    <n v="77070"/>
    <x v="2"/>
    <x v="812"/>
    <x v="0"/>
    <x v="1"/>
    <x v="809"/>
    <n v="344.37199999999996"/>
    <n v="4"/>
    <n v="0.3"/>
    <n v="-93.472400000000022"/>
  </r>
  <r>
    <x v="8453"/>
    <s v="CA-2016-125087"/>
    <d v="2016-04-18T00:00:00"/>
    <n v="2016"/>
    <s v="April"/>
    <n v="18"/>
    <x v="1"/>
    <x v="764"/>
    <x v="764"/>
    <x v="1"/>
    <s v="United States"/>
    <s v="Houston"/>
    <s v="Texas"/>
    <n v="77070"/>
    <x v="2"/>
    <x v="486"/>
    <x v="1"/>
    <x v="4"/>
    <x v="486"/>
    <n v="1554.9360000000001"/>
    <n v="3"/>
    <n v="0.2"/>
    <n v="77.746800000000007"/>
  </r>
  <r>
    <x v="8454"/>
    <s v="CA-2016-125087"/>
    <d v="2016-04-18T00:00:00"/>
    <n v="2016"/>
    <s v="April"/>
    <n v="18"/>
    <x v="1"/>
    <x v="764"/>
    <x v="764"/>
    <x v="1"/>
    <s v="United States"/>
    <s v="Houston"/>
    <s v="Texas"/>
    <n v="77070"/>
    <x v="2"/>
    <x v="1268"/>
    <x v="0"/>
    <x v="5"/>
    <x v="1252"/>
    <n v="127.88"/>
    <n v="5"/>
    <n v="0.6"/>
    <n v="-67.137"/>
  </r>
  <r>
    <x v="8455"/>
    <s v="CA-2016-154081"/>
    <d v="2016-05-22T00:00:00"/>
    <n v="2016"/>
    <s v="Mei"/>
    <n v="22"/>
    <x v="1"/>
    <x v="531"/>
    <x v="531"/>
    <x v="1"/>
    <s v="United States"/>
    <s v="Los Angeles"/>
    <s v="California"/>
    <n v="90049"/>
    <x v="1"/>
    <x v="192"/>
    <x v="2"/>
    <x v="7"/>
    <x v="193"/>
    <n v="222.38400000000001"/>
    <n v="2"/>
    <n v="0.2"/>
    <n v="22.238400000000013"/>
  </r>
  <r>
    <x v="8456"/>
    <s v="US-2017-118556"/>
    <d v="2017-05-28T00:00:00"/>
    <n v="2017"/>
    <s v="Mei"/>
    <n v="28"/>
    <x v="0"/>
    <x v="260"/>
    <x v="260"/>
    <x v="1"/>
    <s v="United States"/>
    <s v="Chicago"/>
    <s v="Illinois"/>
    <n v="60653"/>
    <x v="2"/>
    <x v="64"/>
    <x v="0"/>
    <x v="1"/>
    <x v="124"/>
    <n v="106.869"/>
    <n v="3"/>
    <n v="0.3"/>
    <n v="-29.007299999999994"/>
  </r>
  <r>
    <x v="8457"/>
    <s v="US-2017-118556"/>
    <d v="2017-05-28T00:00:00"/>
    <n v="2017"/>
    <s v="Mei"/>
    <n v="28"/>
    <x v="0"/>
    <x v="260"/>
    <x v="260"/>
    <x v="1"/>
    <s v="United States"/>
    <s v="Chicago"/>
    <s v="Illinois"/>
    <n v="60653"/>
    <x v="2"/>
    <x v="990"/>
    <x v="1"/>
    <x v="8"/>
    <x v="305"/>
    <n v="3.5639999999999992"/>
    <n v="3"/>
    <n v="0.8"/>
    <n v="-6.2370000000000019"/>
  </r>
  <r>
    <x v="8458"/>
    <s v="CA-2014-126200"/>
    <d v="2014-08-25T00:00:00"/>
    <n v="2014"/>
    <s v="Agustus"/>
    <n v="25"/>
    <x v="1"/>
    <x v="555"/>
    <x v="555"/>
    <x v="0"/>
    <s v="United States"/>
    <s v="Houston"/>
    <s v="Texas"/>
    <n v="77070"/>
    <x v="2"/>
    <x v="1160"/>
    <x v="1"/>
    <x v="8"/>
    <x v="1147"/>
    <n v="25.679999999999993"/>
    <n v="3"/>
    <n v="0.8"/>
    <n v="-39.804000000000002"/>
  </r>
  <r>
    <x v="8459"/>
    <s v="CA-2014-126200"/>
    <d v="2014-08-25T00:00:00"/>
    <n v="2014"/>
    <s v="Agustus"/>
    <n v="25"/>
    <x v="1"/>
    <x v="555"/>
    <x v="555"/>
    <x v="0"/>
    <s v="United States"/>
    <s v="Houston"/>
    <s v="Texas"/>
    <n v="77070"/>
    <x v="2"/>
    <x v="340"/>
    <x v="1"/>
    <x v="8"/>
    <x v="340"/>
    <n v="12.383999999999997"/>
    <n v="3"/>
    <n v="0.8"/>
    <n v="-19.814400000000003"/>
  </r>
  <r>
    <x v="8460"/>
    <s v="CA-2014-146500"/>
    <d v="2014-08-30T00:00:00"/>
    <n v="2014"/>
    <s v="Agustus"/>
    <n v="30"/>
    <x v="1"/>
    <x v="247"/>
    <x v="247"/>
    <x v="0"/>
    <s v="United States"/>
    <s v="Bristol"/>
    <s v="Connecticut"/>
    <n v="6010"/>
    <x v="3"/>
    <x v="881"/>
    <x v="1"/>
    <x v="8"/>
    <x v="875"/>
    <n v="25.299999999999997"/>
    <n v="5"/>
    <n v="0"/>
    <n v="11.890999999999998"/>
  </r>
  <r>
    <x v="8461"/>
    <s v="CA-2014-146500"/>
    <d v="2014-08-30T00:00:00"/>
    <n v="2014"/>
    <s v="Agustus"/>
    <n v="30"/>
    <x v="1"/>
    <x v="247"/>
    <x v="247"/>
    <x v="0"/>
    <s v="United States"/>
    <s v="Bristol"/>
    <s v="Connecticut"/>
    <n v="6010"/>
    <x v="3"/>
    <x v="911"/>
    <x v="1"/>
    <x v="4"/>
    <x v="903"/>
    <n v="95.94"/>
    <n v="3"/>
    <n v="0"/>
    <n v="9.5940000000000012"/>
  </r>
  <r>
    <x v="8462"/>
    <s v="CA-2015-169537"/>
    <d v="2015-09-03T00:00:00"/>
    <n v="2015"/>
    <s v="September"/>
    <n v="3"/>
    <x v="0"/>
    <x v="581"/>
    <x v="581"/>
    <x v="0"/>
    <s v="United States"/>
    <s v="Holland"/>
    <s v="Michigan"/>
    <n v="49423"/>
    <x v="2"/>
    <x v="1550"/>
    <x v="1"/>
    <x v="2"/>
    <x v="1538"/>
    <n v="7.5"/>
    <n v="2"/>
    <n v="0"/>
    <n v="3.5999999999999996"/>
  </r>
  <r>
    <x v="8463"/>
    <s v="CA-2014-100881"/>
    <d v="2014-03-28T00:00:00"/>
    <n v="2014"/>
    <s v="Maret"/>
    <n v="28"/>
    <x v="1"/>
    <x v="660"/>
    <x v="660"/>
    <x v="2"/>
    <s v="United States"/>
    <s v="Albuquerque"/>
    <s v="New Mexico"/>
    <n v="87105"/>
    <x v="1"/>
    <x v="172"/>
    <x v="2"/>
    <x v="7"/>
    <x v="173"/>
    <n v="302.37599999999998"/>
    <n v="3"/>
    <n v="0.2"/>
    <n v="22.678200000000018"/>
  </r>
  <r>
    <x v="8464"/>
    <s v="CA-2015-144043"/>
    <d v="2015-05-10T00:00:00"/>
    <n v="2015"/>
    <s v="Mei"/>
    <n v="10"/>
    <x v="1"/>
    <x v="269"/>
    <x v="269"/>
    <x v="0"/>
    <s v="United States"/>
    <s v="Louisville"/>
    <s v="Colorado"/>
    <n v="80027"/>
    <x v="1"/>
    <x v="1207"/>
    <x v="2"/>
    <x v="11"/>
    <x v="1192"/>
    <n v="46.688000000000002"/>
    <n v="4"/>
    <n v="0.2"/>
    <n v="-2.9180000000000028"/>
  </r>
  <r>
    <x v="8465"/>
    <s v="CA-2015-116512"/>
    <d v="2015-04-09T00:00:00"/>
    <n v="2015"/>
    <s v="April"/>
    <n v="9"/>
    <x v="1"/>
    <x v="498"/>
    <x v="498"/>
    <x v="0"/>
    <s v="United States"/>
    <s v="New York City"/>
    <s v="New York"/>
    <n v="10024"/>
    <x v="3"/>
    <x v="1198"/>
    <x v="1"/>
    <x v="4"/>
    <x v="1183"/>
    <n v="17.940000000000001"/>
    <n v="3"/>
    <n v="0"/>
    <n v="3.0497999999999985"/>
  </r>
  <r>
    <x v="8466"/>
    <s v="CA-2015-101000"/>
    <d v="2015-04-09T00:00:00"/>
    <n v="2015"/>
    <s v="April"/>
    <n v="9"/>
    <x v="1"/>
    <x v="490"/>
    <x v="490"/>
    <x v="0"/>
    <s v="United States"/>
    <s v="Norwich"/>
    <s v="Connecticut"/>
    <n v="6360"/>
    <x v="3"/>
    <x v="532"/>
    <x v="1"/>
    <x v="9"/>
    <x v="532"/>
    <n v="370.14"/>
    <n v="3"/>
    <n v="0"/>
    <n v="144.3546"/>
  </r>
  <r>
    <x v="8467"/>
    <s v="CA-2016-168557"/>
    <d v="2016-09-19T00:00:00"/>
    <n v="2016"/>
    <s v="September"/>
    <n v="19"/>
    <x v="1"/>
    <x v="395"/>
    <x v="395"/>
    <x v="1"/>
    <s v="United States"/>
    <s v="San Francisco"/>
    <s v="California"/>
    <n v="94122"/>
    <x v="1"/>
    <x v="78"/>
    <x v="1"/>
    <x v="8"/>
    <x v="78"/>
    <n v="8.9280000000000008"/>
    <n v="2"/>
    <n v="0.2"/>
    <n v="3.1247999999999996"/>
  </r>
  <r>
    <x v="8468"/>
    <s v="US-2016-164196"/>
    <d v="2016-11-11T00:00:00"/>
    <n v="2016"/>
    <s v="November"/>
    <n v="11"/>
    <x v="1"/>
    <x v="155"/>
    <x v="155"/>
    <x v="1"/>
    <s v="United States"/>
    <s v="Noblesville"/>
    <s v="Indiana"/>
    <n v="46060"/>
    <x v="2"/>
    <x v="1299"/>
    <x v="0"/>
    <x v="3"/>
    <x v="1284"/>
    <n v="2678.94"/>
    <n v="6"/>
    <n v="0"/>
    <n v="241.1046"/>
  </r>
  <r>
    <x v="8469"/>
    <s v="US-2017-132031"/>
    <d v="2017-04-23T00:00:00"/>
    <n v="2017"/>
    <s v="April"/>
    <n v="23"/>
    <x v="1"/>
    <x v="43"/>
    <x v="43"/>
    <x v="2"/>
    <s v="United States"/>
    <s v="Clarksville"/>
    <s v="Tennessee"/>
    <n v="37042"/>
    <x v="0"/>
    <x v="366"/>
    <x v="0"/>
    <x v="0"/>
    <x v="367"/>
    <n v="387.13600000000002"/>
    <n v="4"/>
    <n v="0.2"/>
    <n v="-14.51760000000003"/>
  </r>
  <r>
    <x v="8470"/>
    <s v="US-2017-132031"/>
    <d v="2017-04-23T00:00:00"/>
    <n v="2017"/>
    <s v="April"/>
    <n v="23"/>
    <x v="1"/>
    <x v="43"/>
    <x v="43"/>
    <x v="2"/>
    <s v="United States"/>
    <s v="Clarksville"/>
    <s v="Tennessee"/>
    <n v="37042"/>
    <x v="0"/>
    <x v="721"/>
    <x v="2"/>
    <x v="11"/>
    <x v="720"/>
    <n v="45.408000000000001"/>
    <n v="2"/>
    <n v="0.2"/>
    <n v="11.919599999999999"/>
  </r>
  <r>
    <x v="8471"/>
    <s v="US-2017-132031"/>
    <d v="2017-04-23T00:00:00"/>
    <n v="2017"/>
    <s v="April"/>
    <n v="23"/>
    <x v="1"/>
    <x v="43"/>
    <x v="43"/>
    <x v="2"/>
    <s v="United States"/>
    <s v="Clarksville"/>
    <s v="Tennessee"/>
    <n v="37042"/>
    <x v="0"/>
    <x v="1525"/>
    <x v="0"/>
    <x v="5"/>
    <x v="1512"/>
    <n v="77.951999999999998"/>
    <n v="3"/>
    <n v="0.2"/>
    <n v="-11.692800000000005"/>
  </r>
  <r>
    <x v="8472"/>
    <s v="US-2017-132031"/>
    <d v="2017-04-23T00:00:00"/>
    <n v="2017"/>
    <s v="April"/>
    <n v="23"/>
    <x v="1"/>
    <x v="43"/>
    <x v="43"/>
    <x v="2"/>
    <s v="United States"/>
    <s v="Clarksville"/>
    <s v="Tennessee"/>
    <n v="37042"/>
    <x v="0"/>
    <x v="1345"/>
    <x v="1"/>
    <x v="2"/>
    <x v="1330"/>
    <n v="3"/>
    <n v="1"/>
    <n v="0.2"/>
    <n v="1.0499999999999998"/>
  </r>
  <r>
    <x v="8473"/>
    <s v="CA-2015-169733"/>
    <d v="2015-10-22T00:00:00"/>
    <n v="2015"/>
    <s v="Oktober"/>
    <n v="22"/>
    <x v="0"/>
    <x v="421"/>
    <x v="421"/>
    <x v="0"/>
    <s v="United States"/>
    <s v="Hollywood"/>
    <s v="Florida"/>
    <n v="33021"/>
    <x v="0"/>
    <x v="253"/>
    <x v="1"/>
    <x v="4"/>
    <x v="254"/>
    <n v="9.952"/>
    <n v="1"/>
    <n v="0.2"/>
    <n v="0.99520000000000008"/>
  </r>
  <r>
    <x v="8474"/>
    <s v="CA-2017-169404"/>
    <d v="2017-04-09T00:00:00"/>
    <n v="2017"/>
    <s v="April"/>
    <n v="9"/>
    <x v="1"/>
    <x v="544"/>
    <x v="544"/>
    <x v="1"/>
    <s v="United States"/>
    <s v="York"/>
    <s v="Pennsylvania"/>
    <n v="17403"/>
    <x v="3"/>
    <x v="351"/>
    <x v="1"/>
    <x v="8"/>
    <x v="351"/>
    <n v="37.896000000000001"/>
    <n v="4"/>
    <n v="0.7"/>
    <n v="-29.053600000000003"/>
  </r>
  <r>
    <x v="8475"/>
    <s v="CA-2017-169404"/>
    <d v="2017-04-09T00:00:00"/>
    <n v="2017"/>
    <s v="April"/>
    <n v="9"/>
    <x v="1"/>
    <x v="544"/>
    <x v="544"/>
    <x v="1"/>
    <s v="United States"/>
    <s v="York"/>
    <s v="Pennsylvania"/>
    <n v="17403"/>
    <x v="3"/>
    <x v="1522"/>
    <x v="1"/>
    <x v="10"/>
    <x v="1509"/>
    <n v="65.584000000000003"/>
    <n v="2"/>
    <n v="0.2"/>
    <n v="23.7742"/>
  </r>
  <r>
    <x v="8476"/>
    <s v="CA-2017-134880"/>
    <d v="2017-10-27T00:00:00"/>
    <n v="2017"/>
    <s v="Oktober"/>
    <n v="27"/>
    <x v="1"/>
    <x v="69"/>
    <x v="69"/>
    <x v="2"/>
    <s v="United States"/>
    <s v="Mesa"/>
    <s v="Arizona"/>
    <n v="85204"/>
    <x v="1"/>
    <x v="1558"/>
    <x v="1"/>
    <x v="10"/>
    <x v="1547"/>
    <n v="44.783999999999999"/>
    <n v="1"/>
    <n v="0.2"/>
    <n v="16.234200000000001"/>
  </r>
  <r>
    <x v="8477"/>
    <s v="CA-2015-145758"/>
    <d v="2015-10-30T00:00:00"/>
    <n v="2015"/>
    <s v="Oktober"/>
    <n v="30"/>
    <x v="3"/>
    <x v="292"/>
    <x v="292"/>
    <x v="1"/>
    <s v="United States"/>
    <s v="New York City"/>
    <s v="New York"/>
    <n v="10024"/>
    <x v="3"/>
    <x v="1840"/>
    <x v="2"/>
    <x v="15"/>
    <x v="1828"/>
    <n v="1035.8"/>
    <n v="4"/>
    <n v="0"/>
    <n v="269.30799999999999"/>
  </r>
  <r>
    <x v="8478"/>
    <s v="CA-2017-158736"/>
    <d v="2017-12-18T00:00:00"/>
    <n v="2017"/>
    <s v="Desember"/>
    <n v="18"/>
    <x v="1"/>
    <x v="499"/>
    <x v="499"/>
    <x v="2"/>
    <s v="United States"/>
    <s v="San Francisco"/>
    <s v="California"/>
    <n v="94110"/>
    <x v="1"/>
    <x v="671"/>
    <x v="1"/>
    <x v="6"/>
    <x v="671"/>
    <n v="5.76"/>
    <n v="2"/>
    <n v="0"/>
    <n v="1.6703999999999999"/>
  </r>
  <r>
    <x v="8479"/>
    <s v="US-2016-119270"/>
    <d v="2016-03-12T00:00:00"/>
    <n v="2016"/>
    <s v="Maret"/>
    <n v="12"/>
    <x v="1"/>
    <x v="573"/>
    <x v="573"/>
    <x v="0"/>
    <s v="United States"/>
    <s v="Los Angeles"/>
    <s v="California"/>
    <n v="90036"/>
    <x v="1"/>
    <x v="1633"/>
    <x v="1"/>
    <x v="10"/>
    <x v="1623"/>
    <n v="19.98"/>
    <n v="2"/>
    <n v="0"/>
    <n v="8.9909999999999997"/>
  </r>
  <r>
    <x v="8480"/>
    <s v="CA-2014-109890"/>
    <d v="2014-07-21T00:00:00"/>
    <n v="2014"/>
    <s v="Juli"/>
    <n v="21"/>
    <x v="1"/>
    <x v="310"/>
    <x v="310"/>
    <x v="0"/>
    <s v="United States"/>
    <s v="Omaha"/>
    <s v="Nebraska"/>
    <n v="68104"/>
    <x v="2"/>
    <x v="1763"/>
    <x v="2"/>
    <x v="7"/>
    <x v="1752"/>
    <n v="35.979999999999997"/>
    <n v="2"/>
    <n v="0"/>
    <n v="10.074400000000001"/>
  </r>
  <r>
    <x v="8481"/>
    <s v="CA-2016-138583"/>
    <d v="2016-05-24T00:00:00"/>
    <n v="2016"/>
    <s v="Mei"/>
    <n v="24"/>
    <x v="1"/>
    <x v="503"/>
    <x v="503"/>
    <x v="2"/>
    <s v="United States"/>
    <s v="Philadelphia"/>
    <s v="Pennsylvania"/>
    <n v="19120"/>
    <x v="3"/>
    <x v="924"/>
    <x v="1"/>
    <x v="6"/>
    <x v="916"/>
    <n v="16.656000000000002"/>
    <n v="3"/>
    <n v="0.2"/>
    <n v="3.3311999999999999"/>
  </r>
  <r>
    <x v="8482"/>
    <s v="US-2017-118535"/>
    <d v="2017-02-11T00:00:00"/>
    <n v="2017"/>
    <s v="Februari"/>
    <n v="11"/>
    <x v="1"/>
    <x v="137"/>
    <x v="137"/>
    <x v="1"/>
    <s v="United States"/>
    <s v="New York City"/>
    <s v="New York"/>
    <n v="10024"/>
    <x v="3"/>
    <x v="488"/>
    <x v="1"/>
    <x v="2"/>
    <x v="488"/>
    <n v="20.7"/>
    <n v="2"/>
    <n v="0"/>
    <n v="9.9359999999999999"/>
  </r>
  <r>
    <x v="8483"/>
    <s v="CA-2016-126284"/>
    <d v="2016-09-20T00:00:00"/>
    <n v="2016"/>
    <s v="September"/>
    <n v="20"/>
    <x v="1"/>
    <x v="633"/>
    <x v="633"/>
    <x v="0"/>
    <s v="United States"/>
    <s v="Grand Rapids"/>
    <s v="Michigan"/>
    <n v="49505"/>
    <x v="2"/>
    <x v="1595"/>
    <x v="1"/>
    <x v="8"/>
    <x v="1587"/>
    <n v="83.699999999999989"/>
    <n v="5"/>
    <n v="0"/>
    <n v="41.012999999999991"/>
  </r>
  <r>
    <x v="8484"/>
    <s v="CA-2017-142391"/>
    <d v="2017-09-24T00:00:00"/>
    <n v="2017"/>
    <s v="September"/>
    <n v="24"/>
    <x v="3"/>
    <x v="171"/>
    <x v="171"/>
    <x v="0"/>
    <s v="United States"/>
    <s v="Seattle"/>
    <s v="Washington"/>
    <n v="98115"/>
    <x v="1"/>
    <x v="561"/>
    <x v="0"/>
    <x v="5"/>
    <x v="560"/>
    <n v="199.8"/>
    <n v="10"/>
    <n v="0"/>
    <n v="71.927999999999997"/>
  </r>
  <r>
    <x v="8485"/>
    <s v="CA-2017-124716"/>
    <d v="2017-03-27T00:00:00"/>
    <n v="2017"/>
    <s v="Maret"/>
    <n v="27"/>
    <x v="1"/>
    <x v="786"/>
    <x v="786"/>
    <x v="2"/>
    <s v="United States"/>
    <s v="Fresno"/>
    <s v="California"/>
    <n v="93727"/>
    <x v="1"/>
    <x v="1264"/>
    <x v="1"/>
    <x v="10"/>
    <x v="1248"/>
    <n v="45.68"/>
    <n v="2"/>
    <n v="0"/>
    <n v="21.012799999999999"/>
  </r>
  <r>
    <x v="8486"/>
    <s v="CA-2017-124716"/>
    <d v="2017-03-27T00:00:00"/>
    <n v="2017"/>
    <s v="Maret"/>
    <n v="27"/>
    <x v="1"/>
    <x v="786"/>
    <x v="786"/>
    <x v="2"/>
    <s v="United States"/>
    <s v="Fresno"/>
    <s v="California"/>
    <n v="93727"/>
    <x v="1"/>
    <x v="162"/>
    <x v="1"/>
    <x v="10"/>
    <x v="163"/>
    <n v="110.96"/>
    <n v="2"/>
    <n v="0"/>
    <n v="53.260799999999996"/>
  </r>
  <r>
    <x v="8487"/>
    <s v="CA-2017-124716"/>
    <d v="2017-03-27T00:00:00"/>
    <n v="2017"/>
    <s v="Maret"/>
    <n v="27"/>
    <x v="1"/>
    <x v="786"/>
    <x v="786"/>
    <x v="2"/>
    <s v="United States"/>
    <s v="Fresno"/>
    <s v="California"/>
    <n v="93727"/>
    <x v="1"/>
    <x v="1741"/>
    <x v="1"/>
    <x v="10"/>
    <x v="1730"/>
    <n v="11.94"/>
    <n v="3"/>
    <n v="0"/>
    <n v="5.97"/>
  </r>
  <r>
    <x v="8488"/>
    <s v="CA-2016-158841"/>
    <d v="2016-02-02T00:00:00"/>
    <n v="2016"/>
    <s v="Februari"/>
    <n v="2"/>
    <x v="0"/>
    <x v="339"/>
    <x v="339"/>
    <x v="0"/>
    <s v="United States"/>
    <s v="Arlington"/>
    <s v="Virginia"/>
    <n v="22204"/>
    <x v="0"/>
    <x v="1629"/>
    <x v="2"/>
    <x v="15"/>
    <x v="1619"/>
    <n v="8749.9500000000007"/>
    <n v="5"/>
    <n v="0"/>
    <n v="2799.9839999999995"/>
  </r>
  <r>
    <x v="8489"/>
    <s v="CA-2016-158841"/>
    <d v="2016-02-02T00:00:00"/>
    <n v="2016"/>
    <s v="Februari"/>
    <n v="2"/>
    <x v="0"/>
    <x v="339"/>
    <x v="339"/>
    <x v="0"/>
    <s v="United States"/>
    <s v="Arlington"/>
    <s v="Virginia"/>
    <n v="22204"/>
    <x v="0"/>
    <x v="248"/>
    <x v="1"/>
    <x v="8"/>
    <x v="249"/>
    <n v="36.4"/>
    <n v="8"/>
    <n v="0"/>
    <n v="18.2"/>
  </r>
  <r>
    <x v="8490"/>
    <s v="CA-2016-158841"/>
    <d v="2016-02-02T00:00:00"/>
    <n v="2016"/>
    <s v="Februari"/>
    <n v="2"/>
    <x v="0"/>
    <x v="339"/>
    <x v="339"/>
    <x v="0"/>
    <s v="United States"/>
    <s v="Arlington"/>
    <s v="Virginia"/>
    <n v="22204"/>
    <x v="0"/>
    <x v="1565"/>
    <x v="0"/>
    <x v="5"/>
    <x v="1556"/>
    <n v="18.689999999999998"/>
    <n v="7"/>
    <n v="0"/>
    <n v="7.1021999999999998"/>
  </r>
  <r>
    <x v="8491"/>
    <s v="CA-2017-106824"/>
    <d v="2017-07-07T00:00:00"/>
    <n v="2017"/>
    <s v="Juli"/>
    <n v="7"/>
    <x v="1"/>
    <x v="247"/>
    <x v="247"/>
    <x v="0"/>
    <s v="United States"/>
    <s v="Los Angeles"/>
    <s v="California"/>
    <n v="90049"/>
    <x v="1"/>
    <x v="1079"/>
    <x v="1"/>
    <x v="13"/>
    <x v="1069"/>
    <n v="5.9399999999999995"/>
    <n v="3"/>
    <n v="0"/>
    <n v="0.11880000000000024"/>
  </r>
  <r>
    <x v="8492"/>
    <s v="CA-2015-109190"/>
    <d v="2015-10-23T00:00:00"/>
    <n v="2015"/>
    <s v="Oktober"/>
    <n v="23"/>
    <x v="1"/>
    <x v="530"/>
    <x v="530"/>
    <x v="0"/>
    <s v="United States"/>
    <s v="Lubbock"/>
    <s v="Texas"/>
    <n v="79424"/>
    <x v="2"/>
    <x v="1587"/>
    <x v="1"/>
    <x v="10"/>
    <x v="1578"/>
    <n v="60.736000000000004"/>
    <n v="8"/>
    <n v="0.2"/>
    <n v="20.4984"/>
  </r>
  <r>
    <x v="8493"/>
    <s v="CA-2015-109190"/>
    <d v="2015-10-23T00:00:00"/>
    <n v="2015"/>
    <s v="Oktober"/>
    <n v="23"/>
    <x v="1"/>
    <x v="530"/>
    <x v="530"/>
    <x v="0"/>
    <s v="United States"/>
    <s v="Lubbock"/>
    <s v="Texas"/>
    <n v="79424"/>
    <x v="2"/>
    <x v="1687"/>
    <x v="2"/>
    <x v="16"/>
    <x v="1675"/>
    <n v="479.97600000000006"/>
    <n v="3"/>
    <n v="0.2"/>
    <n v="161.99189999999999"/>
  </r>
  <r>
    <x v="8494"/>
    <s v="CA-2015-109190"/>
    <d v="2015-10-23T00:00:00"/>
    <n v="2015"/>
    <s v="Oktober"/>
    <n v="23"/>
    <x v="1"/>
    <x v="530"/>
    <x v="530"/>
    <x v="0"/>
    <s v="United States"/>
    <s v="Lubbock"/>
    <s v="Texas"/>
    <n v="79424"/>
    <x v="2"/>
    <x v="999"/>
    <x v="1"/>
    <x v="8"/>
    <x v="991"/>
    <n v="6.0799999999999983"/>
    <n v="1"/>
    <n v="0.8"/>
    <n v="-10.336000000000002"/>
  </r>
  <r>
    <x v="8495"/>
    <s v="CA-2016-143154"/>
    <d v="2016-12-02T00:00:00"/>
    <n v="2016"/>
    <s v="Desember"/>
    <n v="2"/>
    <x v="1"/>
    <x v="127"/>
    <x v="127"/>
    <x v="1"/>
    <s v="United States"/>
    <s v="Longmont"/>
    <s v="Colorado"/>
    <n v="80501"/>
    <x v="1"/>
    <x v="1615"/>
    <x v="2"/>
    <x v="11"/>
    <x v="1606"/>
    <n v="165.60000000000002"/>
    <n v="3"/>
    <n v="0.2"/>
    <n v="-6.2100000000000151"/>
  </r>
  <r>
    <x v="8496"/>
    <s v="CA-2014-169061"/>
    <d v="2014-03-05T00:00:00"/>
    <n v="2014"/>
    <s v="Maret"/>
    <n v="5"/>
    <x v="0"/>
    <x v="492"/>
    <x v="492"/>
    <x v="0"/>
    <s v="United States"/>
    <s v="Yonkers"/>
    <s v="New York"/>
    <n v="10701"/>
    <x v="3"/>
    <x v="397"/>
    <x v="1"/>
    <x v="6"/>
    <x v="398"/>
    <n v="59.519999999999996"/>
    <n v="3"/>
    <n v="0"/>
    <n v="15.475200000000001"/>
  </r>
  <r>
    <x v="8497"/>
    <s v="CA-2014-169061"/>
    <d v="2014-03-05T00:00:00"/>
    <n v="2014"/>
    <s v="Maret"/>
    <n v="5"/>
    <x v="0"/>
    <x v="492"/>
    <x v="492"/>
    <x v="0"/>
    <s v="United States"/>
    <s v="Yonkers"/>
    <s v="New York"/>
    <n v="10701"/>
    <x v="3"/>
    <x v="265"/>
    <x v="2"/>
    <x v="11"/>
    <x v="265"/>
    <n v="479.97"/>
    <n v="3"/>
    <n v="0"/>
    <n v="177.58890000000002"/>
  </r>
  <r>
    <x v="8498"/>
    <s v="CA-2014-169061"/>
    <d v="2014-03-05T00:00:00"/>
    <n v="2014"/>
    <s v="Maret"/>
    <n v="5"/>
    <x v="0"/>
    <x v="492"/>
    <x v="492"/>
    <x v="0"/>
    <s v="United States"/>
    <s v="Yonkers"/>
    <s v="New York"/>
    <n v="10701"/>
    <x v="3"/>
    <x v="660"/>
    <x v="1"/>
    <x v="14"/>
    <x v="660"/>
    <n v="18.62"/>
    <n v="2"/>
    <n v="0"/>
    <n v="5.399799999999999"/>
  </r>
  <r>
    <x v="8499"/>
    <s v="CA-2014-169061"/>
    <d v="2014-03-05T00:00:00"/>
    <n v="2014"/>
    <s v="Maret"/>
    <n v="5"/>
    <x v="0"/>
    <x v="492"/>
    <x v="492"/>
    <x v="0"/>
    <s v="United States"/>
    <s v="Yonkers"/>
    <s v="New York"/>
    <n v="10701"/>
    <x v="3"/>
    <x v="1339"/>
    <x v="1"/>
    <x v="8"/>
    <x v="1324"/>
    <n v="49.632000000000005"/>
    <n v="6"/>
    <n v="0.2"/>
    <n v="16.750799999999998"/>
  </r>
  <r>
    <x v="8500"/>
    <s v="CA-2014-169061"/>
    <d v="2014-03-05T00:00:00"/>
    <n v="2014"/>
    <s v="Maret"/>
    <n v="5"/>
    <x v="0"/>
    <x v="492"/>
    <x v="492"/>
    <x v="0"/>
    <s v="United States"/>
    <s v="Yonkers"/>
    <s v="New York"/>
    <n v="10701"/>
    <x v="3"/>
    <x v="1184"/>
    <x v="1"/>
    <x v="10"/>
    <x v="1170"/>
    <n v="97.82"/>
    <n v="2"/>
    <n v="0"/>
    <n v="45.975399999999993"/>
  </r>
  <r>
    <x v="8501"/>
    <s v="CA-2015-102316"/>
    <d v="2015-03-01T00:00:00"/>
    <n v="2015"/>
    <s v="Maret"/>
    <n v="1"/>
    <x v="0"/>
    <x v="704"/>
    <x v="704"/>
    <x v="1"/>
    <s v="United States"/>
    <s v="Los Angeles"/>
    <s v="California"/>
    <n v="90045"/>
    <x v="1"/>
    <x v="433"/>
    <x v="2"/>
    <x v="7"/>
    <x v="433"/>
    <n v="15.984000000000002"/>
    <n v="2"/>
    <n v="0.2"/>
    <n v="1.1988000000000003"/>
  </r>
  <r>
    <x v="8502"/>
    <s v="CA-2015-102316"/>
    <d v="2015-03-01T00:00:00"/>
    <n v="2015"/>
    <s v="Maret"/>
    <n v="1"/>
    <x v="0"/>
    <x v="704"/>
    <x v="704"/>
    <x v="1"/>
    <s v="United States"/>
    <s v="Los Angeles"/>
    <s v="California"/>
    <n v="90045"/>
    <x v="1"/>
    <x v="389"/>
    <x v="0"/>
    <x v="1"/>
    <x v="390"/>
    <n v="184.75200000000001"/>
    <n v="3"/>
    <n v="0.2"/>
    <n v="-20.784600000000012"/>
  </r>
  <r>
    <x v="8503"/>
    <s v="CA-2014-164903"/>
    <d v="2014-02-20T00:00:00"/>
    <n v="2014"/>
    <s v="Februari"/>
    <n v="20"/>
    <x v="1"/>
    <x v="256"/>
    <x v="256"/>
    <x v="2"/>
    <s v="United States"/>
    <s v="Los Angeles"/>
    <s v="California"/>
    <n v="90049"/>
    <x v="1"/>
    <x v="1541"/>
    <x v="1"/>
    <x v="10"/>
    <x v="1529"/>
    <n v="12.96"/>
    <n v="2"/>
    <n v="0"/>
    <n v="6.2208000000000006"/>
  </r>
  <r>
    <x v="8504"/>
    <s v="CA-2016-109400"/>
    <d v="2016-05-02T00:00:00"/>
    <n v="2016"/>
    <s v="Mei"/>
    <n v="2"/>
    <x v="1"/>
    <x v="749"/>
    <x v="749"/>
    <x v="0"/>
    <s v="United States"/>
    <s v="Amarillo"/>
    <s v="Texas"/>
    <n v="79109"/>
    <x v="2"/>
    <x v="1585"/>
    <x v="0"/>
    <x v="1"/>
    <x v="1576"/>
    <n v="366.74399999999997"/>
    <n v="4"/>
    <n v="0.3"/>
    <n v="-110.02320000000003"/>
  </r>
  <r>
    <x v="8505"/>
    <s v="CA-2016-130400"/>
    <d v="2016-03-08T00:00:00"/>
    <n v="2016"/>
    <s v="Maret"/>
    <n v="8"/>
    <x v="1"/>
    <x v="319"/>
    <x v="319"/>
    <x v="2"/>
    <s v="United States"/>
    <s v="Dallas"/>
    <s v="Texas"/>
    <n v="75217"/>
    <x v="2"/>
    <x v="1181"/>
    <x v="1"/>
    <x v="8"/>
    <x v="1167"/>
    <n v="8.8559999999999981"/>
    <n v="9"/>
    <n v="0.8"/>
    <n v="-14.169600000000003"/>
  </r>
  <r>
    <x v="8506"/>
    <s v="CA-2016-130400"/>
    <d v="2016-03-08T00:00:00"/>
    <n v="2016"/>
    <s v="Maret"/>
    <n v="8"/>
    <x v="1"/>
    <x v="319"/>
    <x v="319"/>
    <x v="2"/>
    <s v="United States"/>
    <s v="Dallas"/>
    <s v="Texas"/>
    <n v="75217"/>
    <x v="2"/>
    <x v="60"/>
    <x v="2"/>
    <x v="11"/>
    <x v="60"/>
    <n v="27.96"/>
    <n v="5"/>
    <n v="0.2"/>
    <n v="8.3880000000000035"/>
  </r>
  <r>
    <x v="8507"/>
    <s v="CA-2016-130400"/>
    <d v="2016-03-08T00:00:00"/>
    <n v="2016"/>
    <s v="Maret"/>
    <n v="8"/>
    <x v="1"/>
    <x v="319"/>
    <x v="319"/>
    <x v="2"/>
    <s v="United States"/>
    <s v="Dallas"/>
    <s v="Texas"/>
    <n v="75217"/>
    <x v="2"/>
    <x v="1697"/>
    <x v="1"/>
    <x v="12"/>
    <x v="1685"/>
    <n v="146.352"/>
    <n v="3"/>
    <n v="0.2"/>
    <n v="49.393799999999992"/>
  </r>
  <r>
    <x v="8508"/>
    <s v="CA-2015-135853"/>
    <d v="2015-12-11T00:00:00"/>
    <n v="2015"/>
    <s v="Desember"/>
    <n v="11"/>
    <x v="2"/>
    <x v="222"/>
    <x v="222"/>
    <x v="0"/>
    <s v="United States"/>
    <s v="Detroit"/>
    <s v="Michigan"/>
    <n v="48205"/>
    <x v="2"/>
    <x v="788"/>
    <x v="2"/>
    <x v="11"/>
    <x v="786"/>
    <n v="175.23"/>
    <n v="11"/>
    <n v="0"/>
    <n v="61.330500000000001"/>
  </r>
  <r>
    <x v="8509"/>
    <s v="CA-2015-135853"/>
    <d v="2015-12-11T00:00:00"/>
    <n v="2015"/>
    <s v="Desember"/>
    <n v="11"/>
    <x v="2"/>
    <x v="222"/>
    <x v="222"/>
    <x v="0"/>
    <s v="United States"/>
    <s v="Detroit"/>
    <s v="Michigan"/>
    <n v="48205"/>
    <x v="2"/>
    <x v="1419"/>
    <x v="2"/>
    <x v="7"/>
    <x v="1407"/>
    <n v="125.99"/>
    <n v="1"/>
    <n v="0"/>
    <n v="31.497500000000002"/>
  </r>
  <r>
    <x v="8510"/>
    <s v="CA-2015-135853"/>
    <d v="2015-12-11T00:00:00"/>
    <n v="2015"/>
    <s v="Desember"/>
    <n v="11"/>
    <x v="2"/>
    <x v="222"/>
    <x v="222"/>
    <x v="0"/>
    <s v="United States"/>
    <s v="Detroit"/>
    <s v="Michigan"/>
    <n v="48205"/>
    <x v="2"/>
    <x v="1023"/>
    <x v="1"/>
    <x v="8"/>
    <x v="1014"/>
    <n v="23"/>
    <n v="2"/>
    <n v="0"/>
    <n v="10.35"/>
  </r>
  <r>
    <x v="8511"/>
    <s v="CA-2016-103359"/>
    <d v="2016-12-22T00:00:00"/>
    <n v="2016"/>
    <s v="Desember"/>
    <n v="22"/>
    <x v="1"/>
    <x v="62"/>
    <x v="62"/>
    <x v="0"/>
    <s v="United States"/>
    <s v="New York City"/>
    <s v="New York"/>
    <n v="10035"/>
    <x v="3"/>
    <x v="1399"/>
    <x v="1"/>
    <x v="8"/>
    <x v="1386"/>
    <n v="25.584000000000003"/>
    <n v="2"/>
    <n v="0.2"/>
    <n v="8.9543999999999997"/>
  </r>
  <r>
    <x v="8512"/>
    <s v="CA-2016-144645"/>
    <d v="2016-02-02T00:00:00"/>
    <n v="2016"/>
    <s v="Februari"/>
    <n v="2"/>
    <x v="1"/>
    <x v="374"/>
    <x v="374"/>
    <x v="1"/>
    <s v="United States"/>
    <s v="Houston"/>
    <s v="Texas"/>
    <n v="77041"/>
    <x v="2"/>
    <x v="737"/>
    <x v="0"/>
    <x v="5"/>
    <x v="736"/>
    <n v="73.784000000000006"/>
    <n v="2"/>
    <n v="0.6"/>
    <n v="-77.473200000000006"/>
  </r>
  <r>
    <x v="8513"/>
    <s v="CA-2017-141614"/>
    <d v="2017-06-05T00:00:00"/>
    <n v="2017"/>
    <s v="Juni"/>
    <n v="5"/>
    <x v="1"/>
    <x v="374"/>
    <x v="374"/>
    <x v="1"/>
    <s v="United States"/>
    <s v="Orlando"/>
    <s v="Florida"/>
    <n v="32839"/>
    <x v="0"/>
    <x v="1290"/>
    <x v="1"/>
    <x v="10"/>
    <x v="1276"/>
    <n v="20.736000000000004"/>
    <n v="4"/>
    <n v="0.2"/>
    <n v="7.2576000000000001"/>
  </r>
  <r>
    <x v="8514"/>
    <s v="CA-2015-122168"/>
    <d v="2015-08-21T00:00:00"/>
    <n v="2015"/>
    <s v="Agustus"/>
    <n v="21"/>
    <x v="1"/>
    <x v="428"/>
    <x v="428"/>
    <x v="1"/>
    <s v="United States"/>
    <s v="Florence"/>
    <s v="Kentucky"/>
    <n v="41042"/>
    <x v="0"/>
    <x v="241"/>
    <x v="1"/>
    <x v="6"/>
    <x v="242"/>
    <n v="17.52"/>
    <n v="3"/>
    <n v="0"/>
    <n v="8.2343999999999991"/>
  </r>
  <r>
    <x v="8515"/>
    <s v="CA-2015-122168"/>
    <d v="2015-08-21T00:00:00"/>
    <n v="2015"/>
    <s v="Agustus"/>
    <n v="21"/>
    <x v="1"/>
    <x v="428"/>
    <x v="428"/>
    <x v="1"/>
    <s v="United States"/>
    <s v="Florence"/>
    <s v="Kentucky"/>
    <n v="41042"/>
    <x v="0"/>
    <x v="79"/>
    <x v="1"/>
    <x v="6"/>
    <x v="79"/>
    <n v="35.76"/>
    <n v="12"/>
    <n v="0"/>
    <n v="10.0128"/>
  </r>
  <r>
    <x v="8516"/>
    <s v="CA-2016-132899"/>
    <d v="2016-04-07T00:00:00"/>
    <n v="2016"/>
    <s v="April"/>
    <n v="7"/>
    <x v="1"/>
    <x v="227"/>
    <x v="227"/>
    <x v="0"/>
    <s v="United States"/>
    <s v="New York City"/>
    <s v="New York"/>
    <n v="10009"/>
    <x v="3"/>
    <x v="6"/>
    <x v="1"/>
    <x v="6"/>
    <x v="6"/>
    <n v="3.64"/>
    <n v="2"/>
    <n v="0"/>
    <n v="0.98280000000000012"/>
  </r>
  <r>
    <x v="8517"/>
    <s v="CA-2017-149720"/>
    <d v="2017-06-04T00:00:00"/>
    <n v="2017"/>
    <s v="Juni"/>
    <n v="4"/>
    <x v="0"/>
    <x v="191"/>
    <x v="191"/>
    <x v="0"/>
    <s v="United States"/>
    <s v="Frisco"/>
    <s v="Texas"/>
    <n v="75034"/>
    <x v="2"/>
    <x v="1308"/>
    <x v="0"/>
    <x v="5"/>
    <x v="1293"/>
    <n v="30.336000000000006"/>
    <n v="6"/>
    <n v="0.6"/>
    <n v="-17.443199999999997"/>
  </r>
  <r>
    <x v="8518"/>
    <s v="CA-2017-118003"/>
    <d v="2017-12-04T00:00:00"/>
    <n v="2017"/>
    <s v="Desember"/>
    <n v="4"/>
    <x v="1"/>
    <x v="770"/>
    <x v="770"/>
    <x v="0"/>
    <s v="United States"/>
    <s v="Paterson"/>
    <s v="New Jersey"/>
    <n v="7501"/>
    <x v="3"/>
    <x v="1823"/>
    <x v="0"/>
    <x v="5"/>
    <x v="1811"/>
    <n v="12.99"/>
    <n v="1"/>
    <n v="0"/>
    <n v="1.5587999999999997"/>
  </r>
  <r>
    <x v="8519"/>
    <s v="CA-2017-118003"/>
    <d v="2017-12-04T00:00:00"/>
    <n v="2017"/>
    <s v="Desember"/>
    <n v="4"/>
    <x v="1"/>
    <x v="770"/>
    <x v="770"/>
    <x v="0"/>
    <s v="United States"/>
    <s v="Paterson"/>
    <s v="New Jersey"/>
    <n v="7501"/>
    <x v="3"/>
    <x v="163"/>
    <x v="0"/>
    <x v="1"/>
    <x v="164"/>
    <n v="182.22"/>
    <n v="3"/>
    <n v="0"/>
    <n v="45.555000000000007"/>
  </r>
  <r>
    <x v="8520"/>
    <s v="CA-2017-118003"/>
    <d v="2017-12-04T00:00:00"/>
    <n v="2017"/>
    <s v="Desember"/>
    <n v="4"/>
    <x v="1"/>
    <x v="770"/>
    <x v="770"/>
    <x v="0"/>
    <s v="United States"/>
    <s v="Paterson"/>
    <s v="New Jersey"/>
    <n v="7501"/>
    <x v="3"/>
    <x v="211"/>
    <x v="0"/>
    <x v="1"/>
    <x v="212"/>
    <n v="302.94"/>
    <n v="3"/>
    <n v="0"/>
    <n v="18.176399999999973"/>
  </r>
  <r>
    <x v="8521"/>
    <s v="CA-2016-141887"/>
    <d v="2016-01-11T00:00:00"/>
    <n v="2016"/>
    <s v="Januari"/>
    <n v="11"/>
    <x v="1"/>
    <x v="88"/>
    <x v="88"/>
    <x v="2"/>
    <s v="United States"/>
    <s v="Columbus"/>
    <s v="Ohio"/>
    <n v="43229"/>
    <x v="3"/>
    <x v="875"/>
    <x v="0"/>
    <x v="5"/>
    <x v="869"/>
    <n v="54.992000000000004"/>
    <n v="14"/>
    <n v="0.2"/>
    <n v="8.9361999999999959"/>
  </r>
  <r>
    <x v="8522"/>
    <s v="US-2016-160206"/>
    <d v="2016-04-01T00:00:00"/>
    <n v="2016"/>
    <s v="April"/>
    <n v="1"/>
    <x v="1"/>
    <x v="501"/>
    <x v="501"/>
    <x v="1"/>
    <s v="United States"/>
    <s v="Milwaukee"/>
    <s v="Wisconsin"/>
    <n v="53209"/>
    <x v="2"/>
    <x v="780"/>
    <x v="2"/>
    <x v="7"/>
    <x v="779"/>
    <n v="12.99"/>
    <n v="1"/>
    <n v="0"/>
    <n v="0.25980000000000025"/>
  </r>
  <r>
    <x v="8523"/>
    <s v="CA-2017-133074"/>
    <d v="2017-09-21T00:00:00"/>
    <n v="2017"/>
    <s v="September"/>
    <n v="21"/>
    <x v="1"/>
    <x v="140"/>
    <x v="140"/>
    <x v="0"/>
    <s v="United States"/>
    <s v="San Francisco"/>
    <s v="California"/>
    <n v="94109"/>
    <x v="1"/>
    <x v="226"/>
    <x v="1"/>
    <x v="10"/>
    <x v="227"/>
    <n v="55.86"/>
    <n v="7"/>
    <n v="0"/>
    <n v="27.93"/>
  </r>
  <r>
    <x v="8524"/>
    <s v="CA-2017-161172"/>
    <d v="2017-03-16T00:00:00"/>
    <n v="2017"/>
    <s v="Maret"/>
    <n v="16"/>
    <x v="3"/>
    <x v="727"/>
    <x v="727"/>
    <x v="0"/>
    <s v="United States"/>
    <s v="Columbus"/>
    <s v="Ohio"/>
    <n v="43229"/>
    <x v="3"/>
    <x v="995"/>
    <x v="2"/>
    <x v="7"/>
    <x v="987"/>
    <n v="44.375999999999998"/>
    <n v="2"/>
    <n v="0.4"/>
    <n v="-7.3960000000000043"/>
  </r>
  <r>
    <x v="8525"/>
    <s v="CA-2017-161172"/>
    <d v="2017-03-16T00:00:00"/>
    <n v="2017"/>
    <s v="Maret"/>
    <n v="16"/>
    <x v="3"/>
    <x v="727"/>
    <x v="727"/>
    <x v="0"/>
    <s v="United States"/>
    <s v="Columbus"/>
    <s v="Ohio"/>
    <n v="43229"/>
    <x v="3"/>
    <x v="1680"/>
    <x v="0"/>
    <x v="5"/>
    <x v="1668"/>
    <n v="51.264000000000003"/>
    <n v="6"/>
    <n v="0.2"/>
    <n v="7.6895999999999933"/>
  </r>
  <r>
    <x v="8526"/>
    <s v="CA-2017-161172"/>
    <d v="2017-03-16T00:00:00"/>
    <n v="2017"/>
    <s v="Maret"/>
    <n v="16"/>
    <x v="3"/>
    <x v="727"/>
    <x v="727"/>
    <x v="0"/>
    <s v="United States"/>
    <s v="Columbus"/>
    <s v="Ohio"/>
    <n v="43229"/>
    <x v="3"/>
    <x v="68"/>
    <x v="1"/>
    <x v="8"/>
    <x v="68"/>
    <n v="5.1930000000000005"/>
    <n v="3"/>
    <n v="0.7"/>
    <n v="-3.4619999999999997"/>
  </r>
  <r>
    <x v="8527"/>
    <s v="CA-2017-161172"/>
    <d v="2017-03-16T00:00:00"/>
    <n v="2017"/>
    <s v="Maret"/>
    <n v="16"/>
    <x v="3"/>
    <x v="727"/>
    <x v="727"/>
    <x v="0"/>
    <s v="United States"/>
    <s v="Columbus"/>
    <s v="Ohio"/>
    <n v="43229"/>
    <x v="3"/>
    <x v="409"/>
    <x v="2"/>
    <x v="11"/>
    <x v="409"/>
    <n v="159.98400000000001"/>
    <n v="2"/>
    <n v="0.2"/>
    <n v="43.995600000000003"/>
  </r>
  <r>
    <x v="8528"/>
    <s v="CA-2017-161172"/>
    <d v="2017-03-16T00:00:00"/>
    <n v="2017"/>
    <s v="Maret"/>
    <n v="16"/>
    <x v="3"/>
    <x v="727"/>
    <x v="727"/>
    <x v="0"/>
    <s v="United States"/>
    <s v="Columbus"/>
    <s v="Ohio"/>
    <n v="43229"/>
    <x v="3"/>
    <x v="298"/>
    <x v="1"/>
    <x v="4"/>
    <x v="298"/>
    <n v="54.224000000000004"/>
    <n v="2"/>
    <n v="0.2"/>
    <n v="3.3889999999999993"/>
  </r>
  <r>
    <x v="8529"/>
    <s v="CA-2017-137624"/>
    <d v="2017-11-10T00:00:00"/>
    <n v="2017"/>
    <s v="November"/>
    <n v="10"/>
    <x v="1"/>
    <x v="467"/>
    <x v="467"/>
    <x v="2"/>
    <s v="United States"/>
    <s v="Los Angeles"/>
    <s v="California"/>
    <n v="90008"/>
    <x v="1"/>
    <x v="1318"/>
    <x v="0"/>
    <x v="1"/>
    <x v="1304"/>
    <n v="241.42399999999998"/>
    <n v="2"/>
    <n v="0.2"/>
    <n v="-36.213599999999985"/>
  </r>
  <r>
    <x v="8530"/>
    <s v="CA-2016-156748"/>
    <d v="2016-11-30T00:00:00"/>
    <n v="2016"/>
    <s v="November"/>
    <n v="30"/>
    <x v="1"/>
    <x v="94"/>
    <x v="94"/>
    <x v="0"/>
    <s v="United States"/>
    <s v="Detroit"/>
    <s v="Michigan"/>
    <n v="48227"/>
    <x v="2"/>
    <x v="1305"/>
    <x v="1"/>
    <x v="10"/>
    <x v="1290"/>
    <n v="33.36"/>
    <n v="4"/>
    <n v="0"/>
    <n v="16.68"/>
  </r>
  <r>
    <x v="8531"/>
    <s v="CA-2016-156748"/>
    <d v="2016-11-30T00:00:00"/>
    <n v="2016"/>
    <s v="November"/>
    <n v="30"/>
    <x v="1"/>
    <x v="94"/>
    <x v="94"/>
    <x v="0"/>
    <s v="United States"/>
    <s v="Detroit"/>
    <s v="Michigan"/>
    <n v="48227"/>
    <x v="2"/>
    <x v="320"/>
    <x v="1"/>
    <x v="10"/>
    <x v="320"/>
    <n v="13.76"/>
    <n v="2"/>
    <n v="0"/>
    <n v="6.3295999999999992"/>
  </r>
  <r>
    <x v="8532"/>
    <s v="CA-2016-156748"/>
    <d v="2016-11-30T00:00:00"/>
    <n v="2016"/>
    <s v="November"/>
    <n v="30"/>
    <x v="1"/>
    <x v="94"/>
    <x v="94"/>
    <x v="0"/>
    <s v="United States"/>
    <s v="Detroit"/>
    <s v="Michigan"/>
    <n v="48227"/>
    <x v="2"/>
    <x v="1043"/>
    <x v="1"/>
    <x v="4"/>
    <x v="1032"/>
    <n v="496.86"/>
    <n v="7"/>
    <n v="0"/>
    <n v="24.842999999999947"/>
  </r>
  <r>
    <x v="8533"/>
    <s v="CA-2016-156748"/>
    <d v="2016-11-30T00:00:00"/>
    <n v="2016"/>
    <s v="November"/>
    <n v="30"/>
    <x v="1"/>
    <x v="94"/>
    <x v="94"/>
    <x v="0"/>
    <s v="United States"/>
    <s v="Detroit"/>
    <s v="Michigan"/>
    <n v="48227"/>
    <x v="2"/>
    <x v="70"/>
    <x v="0"/>
    <x v="1"/>
    <x v="70"/>
    <n v="389.97"/>
    <n v="3"/>
    <n v="0"/>
    <n v="35.097300000000004"/>
  </r>
  <r>
    <x v="8534"/>
    <s v="CA-2015-169677"/>
    <d v="2015-01-13T00:00:00"/>
    <n v="2015"/>
    <s v="Januari"/>
    <n v="13"/>
    <x v="0"/>
    <x v="754"/>
    <x v="754"/>
    <x v="1"/>
    <s v="United States"/>
    <s v="Columbus"/>
    <s v="Georgia"/>
    <n v="31907"/>
    <x v="0"/>
    <x v="607"/>
    <x v="1"/>
    <x v="2"/>
    <x v="607"/>
    <n v="9.82"/>
    <n v="2"/>
    <n v="0"/>
    <n v="4.8117999999999999"/>
  </r>
  <r>
    <x v="8535"/>
    <s v="US-2014-163146"/>
    <d v="2014-05-16T00:00:00"/>
    <n v="2014"/>
    <s v="Mei"/>
    <n v="16"/>
    <x v="1"/>
    <x v="693"/>
    <x v="693"/>
    <x v="0"/>
    <s v="United States"/>
    <s v="San Francisco"/>
    <s v="California"/>
    <n v="94122"/>
    <x v="1"/>
    <x v="1202"/>
    <x v="2"/>
    <x v="11"/>
    <x v="1187"/>
    <n v="56.400000000000006"/>
    <n v="3"/>
    <n v="0"/>
    <n v="3.3840000000000003"/>
  </r>
  <r>
    <x v="8536"/>
    <s v="CA-2015-157343"/>
    <d v="2015-06-07T00:00:00"/>
    <n v="2015"/>
    <s v="Juni"/>
    <n v="7"/>
    <x v="1"/>
    <x v="787"/>
    <x v="787"/>
    <x v="2"/>
    <s v="United States"/>
    <s v="Philadelphia"/>
    <s v="Pennsylvania"/>
    <n v="19143"/>
    <x v="3"/>
    <x v="785"/>
    <x v="1"/>
    <x v="8"/>
    <x v="784"/>
    <n v="18.312000000000001"/>
    <n v="4"/>
    <n v="0.7"/>
    <n v="-12.207999999999995"/>
  </r>
  <r>
    <x v="8537"/>
    <s v="CA-2015-157343"/>
    <d v="2015-06-07T00:00:00"/>
    <n v="2015"/>
    <s v="Juni"/>
    <n v="7"/>
    <x v="1"/>
    <x v="787"/>
    <x v="787"/>
    <x v="2"/>
    <s v="United States"/>
    <s v="Philadelphia"/>
    <s v="Pennsylvania"/>
    <n v="19143"/>
    <x v="3"/>
    <x v="1553"/>
    <x v="1"/>
    <x v="10"/>
    <x v="1541"/>
    <n v="25.920000000000005"/>
    <n v="5"/>
    <n v="0.2"/>
    <n v="9.0719999999999992"/>
  </r>
  <r>
    <x v="8538"/>
    <s v="CA-2015-157343"/>
    <d v="2015-06-07T00:00:00"/>
    <n v="2015"/>
    <s v="Juni"/>
    <n v="7"/>
    <x v="1"/>
    <x v="787"/>
    <x v="787"/>
    <x v="2"/>
    <s v="United States"/>
    <s v="Philadelphia"/>
    <s v="Pennsylvania"/>
    <n v="19143"/>
    <x v="3"/>
    <x v="1412"/>
    <x v="1"/>
    <x v="6"/>
    <x v="1399"/>
    <n v="8.016"/>
    <n v="3"/>
    <n v="0.2"/>
    <n v="1.0019999999999993"/>
  </r>
  <r>
    <x v="8539"/>
    <s v="CA-2017-147354"/>
    <d v="2017-03-09T00:00:00"/>
    <n v="2017"/>
    <s v="Maret"/>
    <n v="9"/>
    <x v="1"/>
    <x v="41"/>
    <x v="41"/>
    <x v="0"/>
    <s v="United States"/>
    <s v="Los Angeles"/>
    <s v="California"/>
    <n v="90008"/>
    <x v="1"/>
    <x v="1327"/>
    <x v="2"/>
    <x v="16"/>
    <x v="1313"/>
    <n v="479.98400000000004"/>
    <n v="2"/>
    <n v="0.2"/>
    <n v="59.997999999999962"/>
  </r>
  <r>
    <x v="8540"/>
    <s v="CA-2017-147354"/>
    <d v="2017-03-09T00:00:00"/>
    <n v="2017"/>
    <s v="Maret"/>
    <n v="9"/>
    <x v="1"/>
    <x v="41"/>
    <x v="41"/>
    <x v="0"/>
    <s v="United States"/>
    <s v="Los Angeles"/>
    <s v="California"/>
    <n v="90008"/>
    <x v="1"/>
    <x v="8"/>
    <x v="1"/>
    <x v="8"/>
    <x v="8"/>
    <n v="30.84"/>
    <n v="5"/>
    <n v="0.2"/>
    <n v="9.6374999999999993"/>
  </r>
  <r>
    <x v="8541"/>
    <s v="CA-2015-157287"/>
    <d v="2015-12-22T00:00:00"/>
    <n v="2015"/>
    <s v="Desember"/>
    <n v="22"/>
    <x v="2"/>
    <x v="403"/>
    <x v="403"/>
    <x v="1"/>
    <s v="United States"/>
    <s v="Philadelphia"/>
    <s v="Pennsylvania"/>
    <n v="19140"/>
    <x v="3"/>
    <x v="1222"/>
    <x v="1"/>
    <x v="4"/>
    <x v="1206"/>
    <n v="33.568000000000005"/>
    <n v="2"/>
    <n v="0.2"/>
    <n v="1.6783999999999981"/>
  </r>
  <r>
    <x v="8542"/>
    <s v="CA-2015-157287"/>
    <d v="2015-12-22T00:00:00"/>
    <n v="2015"/>
    <s v="Desember"/>
    <n v="22"/>
    <x v="2"/>
    <x v="403"/>
    <x v="403"/>
    <x v="1"/>
    <s v="United States"/>
    <s v="Philadelphia"/>
    <s v="Pennsylvania"/>
    <n v="19140"/>
    <x v="3"/>
    <x v="866"/>
    <x v="0"/>
    <x v="1"/>
    <x v="860"/>
    <n v="422.62499999999994"/>
    <n v="7"/>
    <n v="0.3"/>
    <n v="0"/>
  </r>
  <r>
    <x v="8543"/>
    <s v="CA-2014-137575"/>
    <d v="2014-08-06T00:00:00"/>
    <n v="2014"/>
    <s v="Agustus"/>
    <n v="6"/>
    <x v="1"/>
    <x v="577"/>
    <x v="577"/>
    <x v="0"/>
    <s v="United States"/>
    <s v="New York City"/>
    <s v="New York"/>
    <n v="10035"/>
    <x v="3"/>
    <x v="409"/>
    <x v="2"/>
    <x v="11"/>
    <x v="409"/>
    <n v="199.98"/>
    <n v="2"/>
    <n v="0"/>
    <n v="83.991600000000005"/>
  </r>
  <r>
    <x v="8544"/>
    <s v="CA-2016-119074"/>
    <d v="2016-03-27T00:00:00"/>
    <n v="2016"/>
    <s v="Maret"/>
    <n v="27"/>
    <x v="1"/>
    <x v="103"/>
    <x v="103"/>
    <x v="1"/>
    <s v="United States"/>
    <s v="Columbus"/>
    <s v="Georgia"/>
    <n v="31907"/>
    <x v="0"/>
    <x v="1653"/>
    <x v="0"/>
    <x v="5"/>
    <x v="1642"/>
    <n v="20.239999999999998"/>
    <n v="1"/>
    <n v="0"/>
    <n v="8.7032000000000007"/>
  </r>
  <r>
    <x v="8545"/>
    <s v="CA-2016-119074"/>
    <d v="2016-03-27T00:00:00"/>
    <n v="2016"/>
    <s v="Maret"/>
    <n v="27"/>
    <x v="1"/>
    <x v="103"/>
    <x v="103"/>
    <x v="1"/>
    <s v="United States"/>
    <s v="Columbus"/>
    <s v="Georgia"/>
    <n v="31907"/>
    <x v="0"/>
    <x v="1611"/>
    <x v="0"/>
    <x v="5"/>
    <x v="1602"/>
    <n v="39.92"/>
    <n v="4"/>
    <n v="0"/>
    <n v="11.177600000000002"/>
  </r>
  <r>
    <x v="8546"/>
    <s v="CA-2016-119074"/>
    <d v="2016-03-27T00:00:00"/>
    <n v="2016"/>
    <s v="Maret"/>
    <n v="27"/>
    <x v="1"/>
    <x v="103"/>
    <x v="103"/>
    <x v="1"/>
    <s v="United States"/>
    <s v="Columbus"/>
    <s v="Georgia"/>
    <n v="31907"/>
    <x v="0"/>
    <x v="1526"/>
    <x v="1"/>
    <x v="8"/>
    <x v="1513"/>
    <n v="32.54"/>
    <n v="2"/>
    <n v="0"/>
    <n v="15.944599999999998"/>
  </r>
  <r>
    <x v="8547"/>
    <s v="CA-2015-149566"/>
    <d v="2015-12-05T00:00:00"/>
    <n v="2015"/>
    <s v="Desember"/>
    <n v="5"/>
    <x v="1"/>
    <x v="334"/>
    <x v="334"/>
    <x v="1"/>
    <s v="United States"/>
    <s v="Los Angeles"/>
    <s v="California"/>
    <n v="90049"/>
    <x v="1"/>
    <x v="197"/>
    <x v="2"/>
    <x v="11"/>
    <x v="198"/>
    <n v="39"/>
    <n v="3"/>
    <n v="0"/>
    <n v="17.549999999999997"/>
  </r>
  <r>
    <x v="8548"/>
    <s v="CA-2015-149566"/>
    <d v="2015-12-05T00:00:00"/>
    <n v="2015"/>
    <s v="Desember"/>
    <n v="5"/>
    <x v="1"/>
    <x v="334"/>
    <x v="334"/>
    <x v="1"/>
    <s v="United States"/>
    <s v="Los Angeles"/>
    <s v="California"/>
    <n v="90049"/>
    <x v="1"/>
    <x v="816"/>
    <x v="1"/>
    <x v="2"/>
    <x v="812"/>
    <n v="12.6"/>
    <n v="4"/>
    <n v="0"/>
    <n v="6.048"/>
  </r>
  <r>
    <x v="8549"/>
    <s v="CA-2015-126186"/>
    <d v="2015-09-11T00:00:00"/>
    <n v="2015"/>
    <s v="September"/>
    <n v="11"/>
    <x v="2"/>
    <x v="334"/>
    <x v="334"/>
    <x v="1"/>
    <s v="United States"/>
    <s v="Aurora"/>
    <s v="Colorado"/>
    <n v="80013"/>
    <x v="1"/>
    <x v="442"/>
    <x v="0"/>
    <x v="5"/>
    <x v="442"/>
    <n v="24.64"/>
    <n v="4"/>
    <n v="0.2"/>
    <n v="4.0039999999999978"/>
  </r>
  <r>
    <x v="8550"/>
    <s v="CA-2015-121132"/>
    <d v="2015-07-17T00:00:00"/>
    <n v="2015"/>
    <s v="Juli"/>
    <n v="17"/>
    <x v="1"/>
    <x v="146"/>
    <x v="146"/>
    <x v="1"/>
    <s v="United States"/>
    <s v="Houston"/>
    <s v="Texas"/>
    <n v="77041"/>
    <x v="2"/>
    <x v="1796"/>
    <x v="1"/>
    <x v="2"/>
    <x v="1786"/>
    <n v="6.2640000000000002"/>
    <n v="3"/>
    <n v="0.2"/>
    <n v="2.0358000000000001"/>
  </r>
  <r>
    <x v="8551"/>
    <s v="CA-2015-121132"/>
    <d v="2015-07-17T00:00:00"/>
    <n v="2015"/>
    <s v="Juli"/>
    <n v="17"/>
    <x v="1"/>
    <x v="146"/>
    <x v="146"/>
    <x v="1"/>
    <s v="United States"/>
    <s v="Houston"/>
    <s v="Texas"/>
    <n v="77041"/>
    <x v="2"/>
    <x v="485"/>
    <x v="1"/>
    <x v="13"/>
    <x v="485"/>
    <n v="14.432"/>
    <n v="4"/>
    <n v="0.2"/>
    <n v="3.4276000000000004"/>
  </r>
  <r>
    <x v="8552"/>
    <s v="CA-2014-140473"/>
    <d v="2014-05-30T00:00:00"/>
    <n v="2014"/>
    <s v="Mei"/>
    <n v="30"/>
    <x v="1"/>
    <x v="466"/>
    <x v="466"/>
    <x v="1"/>
    <s v="United States"/>
    <s v="Chicago"/>
    <s v="Illinois"/>
    <n v="60623"/>
    <x v="2"/>
    <x v="851"/>
    <x v="2"/>
    <x v="16"/>
    <x v="844"/>
    <n v="719.97600000000011"/>
    <n v="3"/>
    <n v="0.2"/>
    <n v="134.99549999999999"/>
  </r>
  <r>
    <x v="8553"/>
    <s v="US-2017-102904"/>
    <d v="2017-11-13T00:00:00"/>
    <n v="2017"/>
    <s v="November"/>
    <n v="13"/>
    <x v="1"/>
    <x v="90"/>
    <x v="90"/>
    <x v="0"/>
    <s v="United States"/>
    <s v="Decatur"/>
    <s v="Alabama"/>
    <n v="35601"/>
    <x v="0"/>
    <x v="701"/>
    <x v="2"/>
    <x v="11"/>
    <x v="701"/>
    <n v="239.92"/>
    <n v="8"/>
    <n v="0"/>
    <n v="23.99199999999999"/>
  </r>
  <r>
    <x v="8554"/>
    <s v="CA-2016-102092"/>
    <d v="2016-12-09T00:00:00"/>
    <n v="2016"/>
    <s v="Desember"/>
    <n v="9"/>
    <x v="2"/>
    <x v="400"/>
    <x v="400"/>
    <x v="0"/>
    <s v="United States"/>
    <s v="Springfield"/>
    <s v="Virginia"/>
    <n v="22153"/>
    <x v="0"/>
    <x v="1000"/>
    <x v="0"/>
    <x v="3"/>
    <x v="992"/>
    <n v="1056.8599999999999"/>
    <n v="7"/>
    <n v="0"/>
    <n v="158.52899999999994"/>
  </r>
  <r>
    <x v="8555"/>
    <s v="CA-2015-117884"/>
    <d v="2015-03-22T00:00:00"/>
    <n v="2015"/>
    <s v="Maret"/>
    <n v="22"/>
    <x v="3"/>
    <x v="290"/>
    <x v="290"/>
    <x v="0"/>
    <s v="United States"/>
    <s v="Plantation"/>
    <s v="Florida"/>
    <n v="33317"/>
    <x v="0"/>
    <x v="428"/>
    <x v="2"/>
    <x v="11"/>
    <x v="428"/>
    <n v="447.94399999999996"/>
    <n v="7"/>
    <n v="0.2"/>
    <n v="89.588799999999992"/>
  </r>
  <r>
    <x v="8556"/>
    <s v="CA-2015-117884"/>
    <d v="2015-03-22T00:00:00"/>
    <n v="2015"/>
    <s v="Maret"/>
    <n v="22"/>
    <x v="3"/>
    <x v="290"/>
    <x v="290"/>
    <x v="0"/>
    <s v="United States"/>
    <s v="Plantation"/>
    <s v="Florida"/>
    <n v="33317"/>
    <x v="0"/>
    <x v="1751"/>
    <x v="1"/>
    <x v="4"/>
    <x v="1741"/>
    <n v="150.40799999999999"/>
    <n v="9"/>
    <n v="0.2"/>
    <n v="-33.841799999999999"/>
  </r>
  <r>
    <x v="8557"/>
    <s v="CA-2016-132829"/>
    <d v="2016-12-23T00:00:00"/>
    <n v="2016"/>
    <s v="Desember"/>
    <n v="23"/>
    <x v="0"/>
    <x v="156"/>
    <x v="156"/>
    <x v="1"/>
    <s v="United States"/>
    <s v="Houston"/>
    <s v="Texas"/>
    <n v="77041"/>
    <x v="2"/>
    <x v="867"/>
    <x v="2"/>
    <x v="7"/>
    <x v="861"/>
    <n v="453.57600000000002"/>
    <n v="3"/>
    <n v="0.2"/>
    <n v="39.687899999999985"/>
  </r>
  <r>
    <x v="8558"/>
    <s v="CA-2016-132829"/>
    <d v="2016-12-23T00:00:00"/>
    <n v="2016"/>
    <s v="Desember"/>
    <n v="23"/>
    <x v="0"/>
    <x v="156"/>
    <x v="156"/>
    <x v="1"/>
    <s v="United States"/>
    <s v="Houston"/>
    <s v="Texas"/>
    <n v="77041"/>
    <x v="2"/>
    <x v="1621"/>
    <x v="1"/>
    <x v="2"/>
    <x v="1612"/>
    <n v="45.36"/>
    <n v="9"/>
    <n v="0.2"/>
    <n v="14.741999999999997"/>
  </r>
  <r>
    <x v="8559"/>
    <s v="CA-2016-132829"/>
    <d v="2016-12-23T00:00:00"/>
    <n v="2016"/>
    <s v="Desember"/>
    <n v="23"/>
    <x v="0"/>
    <x v="156"/>
    <x v="156"/>
    <x v="1"/>
    <s v="United States"/>
    <s v="Houston"/>
    <s v="Texas"/>
    <n v="77041"/>
    <x v="2"/>
    <x v="1191"/>
    <x v="2"/>
    <x v="7"/>
    <x v="1176"/>
    <n v="287.88"/>
    <n v="3"/>
    <n v="0.2"/>
    <n v="35.984999999999999"/>
  </r>
  <r>
    <x v="8560"/>
    <s v="CA-2016-132829"/>
    <d v="2016-12-23T00:00:00"/>
    <n v="2016"/>
    <s v="Desember"/>
    <n v="23"/>
    <x v="0"/>
    <x v="156"/>
    <x v="156"/>
    <x v="1"/>
    <s v="United States"/>
    <s v="Houston"/>
    <s v="Texas"/>
    <n v="77041"/>
    <x v="2"/>
    <x v="1514"/>
    <x v="2"/>
    <x v="7"/>
    <x v="1501"/>
    <n v="131.88000000000002"/>
    <n v="3"/>
    <n v="0.2"/>
    <n v="14.836499999999987"/>
  </r>
  <r>
    <x v="8561"/>
    <s v="CA-2016-132829"/>
    <d v="2016-12-23T00:00:00"/>
    <n v="2016"/>
    <s v="Desember"/>
    <n v="23"/>
    <x v="0"/>
    <x v="156"/>
    <x v="156"/>
    <x v="1"/>
    <s v="United States"/>
    <s v="Houston"/>
    <s v="Texas"/>
    <n v="77041"/>
    <x v="2"/>
    <x v="396"/>
    <x v="0"/>
    <x v="5"/>
    <x v="397"/>
    <n v="2.3280000000000003"/>
    <n v="2"/>
    <n v="0.6"/>
    <n v="-0.75660000000000016"/>
  </r>
  <r>
    <x v="8562"/>
    <s v="CA-2016-123540"/>
    <d v="2016-04-02T00:00:00"/>
    <n v="2016"/>
    <s v="April"/>
    <n v="2"/>
    <x v="0"/>
    <x v="249"/>
    <x v="249"/>
    <x v="1"/>
    <s v="United States"/>
    <s v="Milwaukee"/>
    <s v="Wisconsin"/>
    <n v="53209"/>
    <x v="2"/>
    <x v="1003"/>
    <x v="0"/>
    <x v="1"/>
    <x v="995"/>
    <n v="1454.9"/>
    <n v="5"/>
    <n v="0"/>
    <n v="378.274"/>
  </r>
  <r>
    <x v="8563"/>
    <s v="US-2017-108315"/>
    <d v="2017-04-30T00:00:00"/>
    <n v="2017"/>
    <s v="April"/>
    <n v="30"/>
    <x v="1"/>
    <x v="414"/>
    <x v="414"/>
    <x v="2"/>
    <s v="United States"/>
    <s v="Sanford"/>
    <s v="Florida"/>
    <n v="32771"/>
    <x v="0"/>
    <x v="973"/>
    <x v="1"/>
    <x v="8"/>
    <x v="967"/>
    <n v="4.8420000000000005"/>
    <n v="3"/>
    <n v="0.7"/>
    <n v="-3.5507999999999988"/>
  </r>
  <r>
    <x v="8564"/>
    <s v="US-2017-108315"/>
    <d v="2017-04-30T00:00:00"/>
    <n v="2017"/>
    <s v="April"/>
    <n v="30"/>
    <x v="1"/>
    <x v="414"/>
    <x v="414"/>
    <x v="2"/>
    <s v="United States"/>
    <s v="Sanford"/>
    <s v="Florida"/>
    <n v="32771"/>
    <x v="0"/>
    <x v="1762"/>
    <x v="0"/>
    <x v="5"/>
    <x v="1751"/>
    <n v="220.70400000000001"/>
    <n v="6"/>
    <n v="0.2"/>
    <n v="-8.2764000000000379"/>
  </r>
  <r>
    <x v="8565"/>
    <s v="CA-2016-134110"/>
    <d v="2016-11-17T00:00:00"/>
    <n v="2016"/>
    <s v="November"/>
    <n v="17"/>
    <x v="2"/>
    <x v="767"/>
    <x v="767"/>
    <x v="0"/>
    <s v="United States"/>
    <s v="The Colony"/>
    <s v="Texas"/>
    <n v="75056"/>
    <x v="2"/>
    <x v="1480"/>
    <x v="2"/>
    <x v="7"/>
    <x v="1467"/>
    <n v="67.176000000000002"/>
    <n v="3"/>
    <n v="0.2"/>
    <n v="6.7175999999999974"/>
  </r>
  <r>
    <x v="8566"/>
    <s v="CA-2016-134110"/>
    <d v="2016-11-17T00:00:00"/>
    <n v="2016"/>
    <s v="November"/>
    <n v="17"/>
    <x v="2"/>
    <x v="767"/>
    <x v="767"/>
    <x v="0"/>
    <s v="United States"/>
    <s v="The Colony"/>
    <s v="Texas"/>
    <n v="75056"/>
    <x v="2"/>
    <x v="1393"/>
    <x v="1"/>
    <x v="10"/>
    <x v="1379"/>
    <n v="15.231999999999999"/>
    <n v="4"/>
    <n v="0.2"/>
    <n v="5.5215999999999994"/>
  </r>
  <r>
    <x v="8567"/>
    <s v="US-2016-136581"/>
    <d v="2016-11-10T00:00:00"/>
    <n v="2016"/>
    <s v="November"/>
    <n v="10"/>
    <x v="2"/>
    <x v="277"/>
    <x v="277"/>
    <x v="0"/>
    <s v="United States"/>
    <s v="Troy"/>
    <s v="Ohio"/>
    <n v="45373"/>
    <x v="3"/>
    <x v="1290"/>
    <x v="1"/>
    <x v="10"/>
    <x v="1276"/>
    <n v="31.104000000000006"/>
    <n v="6"/>
    <n v="0.2"/>
    <n v="10.8864"/>
  </r>
  <r>
    <x v="8568"/>
    <s v="CA-2016-162390"/>
    <d v="2016-12-06T00:00:00"/>
    <n v="2016"/>
    <s v="Desember"/>
    <n v="6"/>
    <x v="1"/>
    <x v="317"/>
    <x v="317"/>
    <x v="1"/>
    <s v="United States"/>
    <s v="Hempstead"/>
    <s v="New York"/>
    <n v="11550"/>
    <x v="3"/>
    <x v="1591"/>
    <x v="1"/>
    <x v="8"/>
    <x v="1583"/>
    <n v="968.74400000000014"/>
    <n v="7"/>
    <n v="0.2"/>
    <n v="314.84180000000003"/>
  </r>
  <r>
    <x v="8569"/>
    <s v="CA-2016-162390"/>
    <d v="2016-12-06T00:00:00"/>
    <n v="2016"/>
    <s v="Desember"/>
    <n v="6"/>
    <x v="1"/>
    <x v="317"/>
    <x v="317"/>
    <x v="1"/>
    <s v="United States"/>
    <s v="Hempstead"/>
    <s v="New York"/>
    <n v="11550"/>
    <x v="3"/>
    <x v="94"/>
    <x v="1"/>
    <x v="8"/>
    <x v="94"/>
    <n v="222.35199999999998"/>
    <n v="13"/>
    <n v="0.2"/>
    <n v="77.823200000000014"/>
  </r>
  <r>
    <x v="8570"/>
    <s v="CA-2016-162390"/>
    <d v="2016-12-06T00:00:00"/>
    <n v="2016"/>
    <s v="Desember"/>
    <n v="6"/>
    <x v="1"/>
    <x v="317"/>
    <x v="317"/>
    <x v="1"/>
    <s v="United States"/>
    <s v="Hempstead"/>
    <s v="New York"/>
    <n v="11550"/>
    <x v="3"/>
    <x v="851"/>
    <x v="2"/>
    <x v="16"/>
    <x v="844"/>
    <n v="479.98400000000004"/>
    <n v="2"/>
    <n v="0.2"/>
    <n v="89.996999999999986"/>
  </r>
  <r>
    <x v="8571"/>
    <s v="CA-2016-162222"/>
    <d v="2016-04-03T00:00:00"/>
    <n v="2016"/>
    <s v="April"/>
    <n v="3"/>
    <x v="3"/>
    <x v="256"/>
    <x v="256"/>
    <x v="2"/>
    <s v="United States"/>
    <s v="Dallas"/>
    <s v="Texas"/>
    <n v="75081"/>
    <x v="2"/>
    <x v="1117"/>
    <x v="1"/>
    <x v="10"/>
    <x v="1105"/>
    <n v="10.272000000000002"/>
    <n v="3"/>
    <n v="0.2"/>
    <n v="3.2099999999999982"/>
  </r>
  <r>
    <x v="8572"/>
    <s v="CA-2014-121629"/>
    <d v="2014-11-28T00:00:00"/>
    <n v="2014"/>
    <s v="November"/>
    <n v="28"/>
    <x v="1"/>
    <x v="537"/>
    <x v="537"/>
    <x v="0"/>
    <s v="United States"/>
    <s v="Houston"/>
    <s v="Texas"/>
    <n v="77041"/>
    <x v="2"/>
    <x v="1093"/>
    <x v="2"/>
    <x v="15"/>
    <x v="1083"/>
    <n v="998.84999999999991"/>
    <n v="5"/>
    <n v="0.4"/>
    <n v="-199.7700000000001"/>
  </r>
  <r>
    <x v="8573"/>
    <s v="CA-2015-164623"/>
    <d v="2015-10-20T00:00:00"/>
    <n v="2015"/>
    <s v="Oktober"/>
    <n v="20"/>
    <x v="2"/>
    <x v="474"/>
    <x v="474"/>
    <x v="0"/>
    <s v="United States"/>
    <s v="New York City"/>
    <s v="New York"/>
    <n v="10035"/>
    <x v="3"/>
    <x v="33"/>
    <x v="1"/>
    <x v="10"/>
    <x v="33"/>
    <n v="24.56"/>
    <n v="2"/>
    <n v="0"/>
    <n v="11.543199999999999"/>
  </r>
  <r>
    <x v="8574"/>
    <s v="CA-2014-159849"/>
    <d v="2014-09-19T00:00:00"/>
    <n v="2014"/>
    <s v="September"/>
    <n v="19"/>
    <x v="3"/>
    <x v="82"/>
    <x v="82"/>
    <x v="2"/>
    <s v="United States"/>
    <s v="San Francisco"/>
    <s v="California"/>
    <n v="94110"/>
    <x v="1"/>
    <x v="969"/>
    <x v="1"/>
    <x v="13"/>
    <x v="962"/>
    <n v="5.67"/>
    <n v="3"/>
    <n v="0"/>
    <n v="0.11340000000000017"/>
  </r>
  <r>
    <x v="8575"/>
    <s v="CA-2017-101273"/>
    <d v="2017-08-27T00:00:00"/>
    <n v="2017"/>
    <s v="Agustus"/>
    <n v="27"/>
    <x v="0"/>
    <x v="461"/>
    <x v="461"/>
    <x v="0"/>
    <s v="United States"/>
    <s v="Port Saint Lucie"/>
    <s v="Florida"/>
    <n v="34952"/>
    <x v="0"/>
    <x v="566"/>
    <x v="1"/>
    <x v="9"/>
    <x v="566"/>
    <n v="14.336000000000002"/>
    <n v="4"/>
    <n v="0.2"/>
    <n v="0.89599999999999991"/>
  </r>
  <r>
    <x v="8576"/>
    <s v="CA-2017-106747"/>
    <d v="2017-07-03T00:00:00"/>
    <n v="2017"/>
    <s v="Juli"/>
    <n v="3"/>
    <x v="2"/>
    <x v="700"/>
    <x v="700"/>
    <x v="0"/>
    <s v="United States"/>
    <s v="Concord"/>
    <s v="New Hampshire"/>
    <n v="3301"/>
    <x v="3"/>
    <x v="743"/>
    <x v="0"/>
    <x v="5"/>
    <x v="741"/>
    <n v="102.3"/>
    <n v="1"/>
    <n v="0"/>
    <n v="26.597999999999999"/>
  </r>
  <r>
    <x v="8577"/>
    <s v="CA-2017-146164"/>
    <d v="2017-12-22T00:00:00"/>
    <n v="2017"/>
    <s v="Desember"/>
    <n v="22"/>
    <x v="1"/>
    <x v="496"/>
    <x v="496"/>
    <x v="0"/>
    <s v="United States"/>
    <s v="Rochester"/>
    <s v="Minnesota"/>
    <n v="55901"/>
    <x v="2"/>
    <x v="335"/>
    <x v="0"/>
    <x v="3"/>
    <x v="335"/>
    <n v="607.52"/>
    <n v="2"/>
    <n v="0"/>
    <n v="97.203200000000038"/>
  </r>
  <r>
    <x v="8578"/>
    <s v="CA-2017-146164"/>
    <d v="2017-12-22T00:00:00"/>
    <n v="2017"/>
    <s v="Desember"/>
    <n v="22"/>
    <x v="1"/>
    <x v="496"/>
    <x v="496"/>
    <x v="0"/>
    <s v="United States"/>
    <s v="Rochester"/>
    <s v="Minnesota"/>
    <n v="55901"/>
    <x v="2"/>
    <x v="230"/>
    <x v="1"/>
    <x v="4"/>
    <x v="450"/>
    <n v="31.16"/>
    <n v="2"/>
    <n v="0"/>
    <n v="7.7899999999999991"/>
  </r>
  <r>
    <x v="8579"/>
    <s v="CA-2016-111605"/>
    <d v="2016-12-27T00:00:00"/>
    <n v="2016"/>
    <s v="Desember"/>
    <n v="27"/>
    <x v="1"/>
    <x v="527"/>
    <x v="527"/>
    <x v="0"/>
    <s v="United States"/>
    <s v="Louisville"/>
    <s v="Kentucky"/>
    <n v="40214"/>
    <x v="0"/>
    <x v="1796"/>
    <x v="1"/>
    <x v="2"/>
    <x v="1786"/>
    <n v="2.61"/>
    <n v="1"/>
    <n v="0"/>
    <n v="1.2005999999999999"/>
  </r>
  <r>
    <x v="8580"/>
    <s v="CA-2014-130673"/>
    <d v="2014-05-20T00:00:00"/>
    <n v="2014"/>
    <s v="Mei"/>
    <n v="20"/>
    <x v="0"/>
    <x v="565"/>
    <x v="565"/>
    <x v="1"/>
    <s v="United States"/>
    <s v="San Marcos"/>
    <s v="Texas"/>
    <n v="78666"/>
    <x v="2"/>
    <x v="1781"/>
    <x v="0"/>
    <x v="5"/>
    <x v="1771"/>
    <n v="10.332000000000001"/>
    <n v="3"/>
    <n v="0.6"/>
    <n v="-5.9408999999999992"/>
  </r>
  <r>
    <x v="8581"/>
    <s v="CA-2014-130673"/>
    <d v="2014-05-20T00:00:00"/>
    <n v="2014"/>
    <s v="Mei"/>
    <n v="20"/>
    <x v="0"/>
    <x v="565"/>
    <x v="565"/>
    <x v="1"/>
    <s v="United States"/>
    <s v="San Marcos"/>
    <s v="Texas"/>
    <n v="78666"/>
    <x v="2"/>
    <x v="730"/>
    <x v="1"/>
    <x v="10"/>
    <x v="729"/>
    <n v="10.368000000000002"/>
    <n v="2"/>
    <n v="0.2"/>
    <n v="3.6288"/>
  </r>
  <r>
    <x v="8582"/>
    <s v="CA-2014-130673"/>
    <d v="2014-05-20T00:00:00"/>
    <n v="2014"/>
    <s v="Mei"/>
    <n v="20"/>
    <x v="0"/>
    <x v="565"/>
    <x v="565"/>
    <x v="1"/>
    <s v="United States"/>
    <s v="San Marcos"/>
    <s v="Texas"/>
    <n v="78666"/>
    <x v="2"/>
    <x v="1421"/>
    <x v="2"/>
    <x v="11"/>
    <x v="1409"/>
    <n v="20.784000000000002"/>
    <n v="2"/>
    <n v="0.2"/>
    <n v="-3.6372000000000027"/>
  </r>
  <r>
    <x v="8583"/>
    <s v="CA-2014-130673"/>
    <d v="2014-05-20T00:00:00"/>
    <n v="2014"/>
    <s v="Mei"/>
    <n v="20"/>
    <x v="0"/>
    <x v="565"/>
    <x v="565"/>
    <x v="1"/>
    <s v="United States"/>
    <s v="San Marcos"/>
    <s v="Texas"/>
    <n v="78666"/>
    <x v="2"/>
    <x v="1764"/>
    <x v="1"/>
    <x v="4"/>
    <x v="1753"/>
    <n v="66.959999999999994"/>
    <n v="5"/>
    <n v="0.2"/>
    <n v="-13.392000000000003"/>
  </r>
  <r>
    <x v="8584"/>
    <s v="CA-2014-104808"/>
    <d v="2014-02-04T00:00:00"/>
    <n v="2014"/>
    <s v="Februari"/>
    <n v="4"/>
    <x v="0"/>
    <x v="775"/>
    <x v="775"/>
    <x v="1"/>
    <s v="United States"/>
    <s v="Escondido"/>
    <s v="California"/>
    <n v="92025"/>
    <x v="1"/>
    <x v="828"/>
    <x v="1"/>
    <x v="8"/>
    <x v="824"/>
    <n v="17.248000000000001"/>
    <n v="2"/>
    <n v="0.2"/>
    <n v="6.0367999999999986"/>
  </r>
  <r>
    <x v="8585"/>
    <s v="US-2017-132927"/>
    <d v="2017-12-09T00:00:00"/>
    <n v="2017"/>
    <s v="Desember"/>
    <n v="9"/>
    <x v="1"/>
    <x v="742"/>
    <x v="742"/>
    <x v="0"/>
    <s v="United States"/>
    <s v="Philadelphia"/>
    <s v="Pennsylvania"/>
    <n v="19134"/>
    <x v="3"/>
    <x v="1085"/>
    <x v="1"/>
    <x v="8"/>
    <x v="1075"/>
    <n v="11.088000000000003"/>
    <n v="7"/>
    <n v="0.7"/>
    <n v="-8.1311999999999998"/>
  </r>
  <r>
    <x v="8586"/>
    <s v="CA-2017-162015"/>
    <d v="2017-07-11T00:00:00"/>
    <n v="2017"/>
    <s v="Juli"/>
    <n v="11"/>
    <x v="1"/>
    <x v="208"/>
    <x v="208"/>
    <x v="1"/>
    <s v="United States"/>
    <s v="Los Angeles"/>
    <s v="California"/>
    <n v="90049"/>
    <x v="1"/>
    <x v="217"/>
    <x v="2"/>
    <x v="11"/>
    <x v="218"/>
    <n v="1287.45"/>
    <n v="5"/>
    <n v="0"/>
    <n v="244.61549999999988"/>
  </r>
  <r>
    <x v="8587"/>
    <s v="CA-2017-162015"/>
    <d v="2017-07-11T00:00:00"/>
    <n v="2017"/>
    <s v="Juli"/>
    <n v="11"/>
    <x v="1"/>
    <x v="208"/>
    <x v="208"/>
    <x v="1"/>
    <s v="United States"/>
    <s v="Los Angeles"/>
    <s v="California"/>
    <n v="90049"/>
    <x v="1"/>
    <x v="731"/>
    <x v="1"/>
    <x v="9"/>
    <x v="730"/>
    <n v="168.1"/>
    <n v="5"/>
    <n v="0"/>
    <n v="43.705999999999996"/>
  </r>
  <r>
    <x v="8588"/>
    <s v="CA-2015-138492"/>
    <d v="2015-05-15T00:00:00"/>
    <n v="2015"/>
    <s v="Mei"/>
    <n v="15"/>
    <x v="1"/>
    <x v="712"/>
    <x v="712"/>
    <x v="1"/>
    <s v="United States"/>
    <s v="Philadelphia"/>
    <s v="Pennsylvania"/>
    <n v="19140"/>
    <x v="3"/>
    <x v="571"/>
    <x v="1"/>
    <x v="4"/>
    <x v="571"/>
    <n v="51.967999999999996"/>
    <n v="2"/>
    <n v="0.2"/>
    <n v="-10.393600000000001"/>
  </r>
  <r>
    <x v="8589"/>
    <s v="CA-2017-145338"/>
    <d v="2017-01-29T00:00:00"/>
    <n v="2017"/>
    <s v="Januari"/>
    <n v="29"/>
    <x v="2"/>
    <x v="420"/>
    <x v="420"/>
    <x v="0"/>
    <s v="United States"/>
    <s v="Philadelphia"/>
    <s v="Pennsylvania"/>
    <n v="19120"/>
    <x v="3"/>
    <x v="79"/>
    <x v="1"/>
    <x v="6"/>
    <x v="79"/>
    <n v="4.7679999999999998"/>
    <n v="2"/>
    <n v="0.2"/>
    <n v="0.47680000000000011"/>
  </r>
  <r>
    <x v="8590"/>
    <s v="CA-2017-126676"/>
    <d v="2017-09-29T00:00:00"/>
    <n v="2017"/>
    <s v="September"/>
    <n v="29"/>
    <x v="2"/>
    <x v="92"/>
    <x v="92"/>
    <x v="1"/>
    <s v="United States"/>
    <s v="Hempstead"/>
    <s v="New York"/>
    <n v="11550"/>
    <x v="3"/>
    <x v="1510"/>
    <x v="1"/>
    <x v="12"/>
    <x v="1497"/>
    <n v="7.98"/>
    <n v="3"/>
    <n v="0"/>
    <n v="3.9102000000000006"/>
  </r>
  <r>
    <x v="8591"/>
    <s v="CA-2017-101700"/>
    <d v="2017-04-23T00:00:00"/>
    <n v="2017"/>
    <s v="April"/>
    <n v="23"/>
    <x v="2"/>
    <x v="2"/>
    <x v="2"/>
    <x v="0"/>
    <s v="United States"/>
    <s v="Greeley"/>
    <s v="Colorado"/>
    <n v="80634"/>
    <x v="1"/>
    <x v="1040"/>
    <x v="1"/>
    <x v="12"/>
    <x v="153"/>
    <n v="18.687999999999999"/>
    <n v="2"/>
    <n v="0.2"/>
    <n v="7.008"/>
  </r>
  <r>
    <x v="8592"/>
    <s v="CA-2017-101700"/>
    <d v="2017-04-23T00:00:00"/>
    <n v="2017"/>
    <s v="April"/>
    <n v="23"/>
    <x v="2"/>
    <x v="2"/>
    <x v="2"/>
    <x v="0"/>
    <s v="United States"/>
    <s v="Greeley"/>
    <s v="Colorado"/>
    <n v="80634"/>
    <x v="1"/>
    <x v="1721"/>
    <x v="0"/>
    <x v="5"/>
    <x v="1708"/>
    <n v="11.664000000000001"/>
    <n v="3"/>
    <n v="0.2"/>
    <n v="3.3534000000000006"/>
  </r>
  <r>
    <x v="8593"/>
    <s v="CA-2017-159667"/>
    <d v="2017-11-09T00:00:00"/>
    <n v="2017"/>
    <s v="November"/>
    <n v="9"/>
    <x v="1"/>
    <x v="327"/>
    <x v="327"/>
    <x v="2"/>
    <s v="United States"/>
    <s v="Jacksonville"/>
    <s v="Florida"/>
    <n v="32216"/>
    <x v="0"/>
    <x v="428"/>
    <x v="2"/>
    <x v="11"/>
    <x v="428"/>
    <n v="191.976"/>
    <n v="3"/>
    <n v="0.2"/>
    <n v="38.395199999999988"/>
  </r>
  <r>
    <x v="8594"/>
    <s v="CA-2017-159667"/>
    <d v="2017-11-09T00:00:00"/>
    <n v="2017"/>
    <s v="November"/>
    <n v="9"/>
    <x v="1"/>
    <x v="327"/>
    <x v="327"/>
    <x v="2"/>
    <s v="United States"/>
    <s v="Jacksonville"/>
    <s v="Florida"/>
    <n v="32216"/>
    <x v="0"/>
    <x v="1807"/>
    <x v="2"/>
    <x v="7"/>
    <x v="1797"/>
    <n v="499.16800000000006"/>
    <n v="4"/>
    <n v="0.2"/>
    <n v="31.197999999999993"/>
  </r>
  <r>
    <x v="8595"/>
    <s v="CA-2014-111934"/>
    <d v="2014-05-05T00:00:00"/>
    <n v="2014"/>
    <s v="Mei"/>
    <n v="5"/>
    <x v="2"/>
    <x v="241"/>
    <x v="241"/>
    <x v="1"/>
    <s v="United States"/>
    <s v="Arlington"/>
    <s v="Virginia"/>
    <n v="22204"/>
    <x v="0"/>
    <x v="990"/>
    <x v="1"/>
    <x v="8"/>
    <x v="305"/>
    <n v="11.88"/>
    <n v="2"/>
    <n v="0"/>
    <n v="5.3460000000000001"/>
  </r>
  <r>
    <x v="8596"/>
    <s v="CA-2014-111934"/>
    <d v="2014-05-05T00:00:00"/>
    <n v="2014"/>
    <s v="Mei"/>
    <n v="5"/>
    <x v="2"/>
    <x v="241"/>
    <x v="241"/>
    <x v="1"/>
    <s v="United States"/>
    <s v="Arlington"/>
    <s v="Virginia"/>
    <n v="22204"/>
    <x v="0"/>
    <x v="258"/>
    <x v="1"/>
    <x v="10"/>
    <x v="33"/>
    <n v="35.44"/>
    <n v="1"/>
    <n v="0"/>
    <n v="16.656799999999997"/>
  </r>
  <r>
    <x v="8597"/>
    <s v="US-2016-117387"/>
    <d v="2016-10-27T00:00:00"/>
    <n v="2016"/>
    <s v="Oktober"/>
    <n v="27"/>
    <x v="1"/>
    <x v="50"/>
    <x v="50"/>
    <x v="2"/>
    <s v="United States"/>
    <s v="San Francisco"/>
    <s v="California"/>
    <n v="94122"/>
    <x v="1"/>
    <x v="1786"/>
    <x v="1"/>
    <x v="8"/>
    <x v="1776"/>
    <n v="67.13600000000001"/>
    <n v="4"/>
    <n v="0.2"/>
    <n v="25.175999999999998"/>
  </r>
  <r>
    <x v="8598"/>
    <s v="CA-2014-141110"/>
    <d v="2014-11-26T00:00:00"/>
    <n v="2014"/>
    <s v="November"/>
    <n v="26"/>
    <x v="1"/>
    <x v="624"/>
    <x v="624"/>
    <x v="1"/>
    <s v="United States"/>
    <s v="Fresno"/>
    <s v="California"/>
    <n v="93727"/>
    <x v="1"/>
    <x v="751"/>
    <x v="1"/>
    <x v="8"/>
    <x v="749"/>
    <n v="4.32"/>
    <n v="3"/>
    <n v="0.2"/>
    <n v="1.512"/>
  </r>
  <r>
    <x v="8599"/>
    <s v="CA-2014-141110"/>
    <d v="2014-11-26T00:00:00"/>
    <n v="2014"/>
    <s v="November"/>
    <n v="26"/>
    <x v="1"/>
    <x v="624"/>
    <x v="624"/>
    <x v="1"/>
    <s v="United States"/>
    <s v="Fresno"/>
    <s v="California"/>
    <n v="93727"/>
    <x v="1"/>
    <x v="1025"/>
    <x v="1"/>
    <x v="10"/>
    <x v="1016"/>
    <n v="14.940000000000001"/>
    <n v="3"/>
    <n v="0"/>
    <n v="7.0218000000000007"/>
  </r>
  <r>
    <x v="8600"/>
    <s v="CA-2014-141110"/>
    <d v="2014-11-26T00:00:00"/>
    <n v="2014"/>
    <s v="November"/>
    <n v="26"/>
    <x v="1"/>
    <x v="624"/>
    <x v="624"/>
    <x v="1"/>
    <s v="United States"/>
    <s v="Fresno"/>
    <s v="California"/>
    <n v="93727"/>
    <x v="1"/>
    <x v="1266"/>
    <x v="1"/>
    <x v="9"/>
    <x v="1250"/>
    <n v="40.54"/>
    <n v="2"/>
    <n v="0"/>
    <n v="11.351200000000002"/>
  </r>
  <r>
    <x v="8601"/>
    <s v="CA-2014-141110"/>
    <d v="2014-11-26T00:00:00"/>
    <n v="2014"/>
    <s v="November"/>
    <n v="26"/>
    <x v="1"/>
    <x v="624"/>
    <x v="624"/>
    <x v="1"/>
    <s v="United States"/>
    <s v="Fresno"/>
    <s v="California"/>
    <n v="93727"/>
    <x v="1"/>
    <x v="1316"/>
    <x v="1"/>
    <x v="8"/>
    <x v="1302"/>
    <n v="7.3120000000000012"/>
    <n v="1"/>
    <n v="0.2"/>
    <n v="2.5591999999999997"/>
  </r>
  <r>
    <x v="8602"/>
    <s v="US-2014-133949"/>
    <d v="2014-12-31T00:00:00"/>
    <n v="2014"/>
    <s v="Desember"/>
    <n v="31"/>
    <x v="3"/>
    <x v="311"/>
    <x v="311"/>
    <x v="2"/>
    <s v="United States"/>
    <s v="Reno"/>
    <s v="Nevada"/>
    <n v="89502"/>
    <x v="1"/>
    <x v="1495"/>
    <x v="2"/>
    <x v="7"/>
    <x v="1483"/>
    <n v="475.94400000000002"/>
    <n v="7"/>
    <n v="0.2"/>
    <n v="59.492999999999952"/>
  </r>
  <r>
    <x v="8603"/>
    <s v="US-2016-116365"/>
    <d v="2016-01-03T00:00:00"/>
    <n v="2016"/>
    <s v="Januari"/>
    <n v="3"/>
    <x v="1"/>
    <x v="119"/>
    <x v="119"/>
    <x v="1"/>
    <s v="United States"/>
    <s v="San Antonio"/>
    <s v="Texas"/>
    <n v="78207"/>
    <x v="2"/>
    <x v="1202"/>
    <x v="2"/>
    <x v="11"/>
    <x v="1187"/>
    <n v="30.080000000000002"/>
    <n v="2"/>
    <n v="0.2"/>
    <n v="-5.2640000000000002"/>
  </r>
  <r>
    <x v="8604"/>
    <s v="US-2016-116365"/>
    <d v="2016-01-03T00:00:00"/>
    <n v="2016"/>
    <s v="Januari"/>
    <n v="3"/>
    <x v="1"/>
    <x v="119"/>
    <x v="119"/>
    <x v="1"/>
    <s v="United States"/>
    <s v="San Antonio"/>
    <s v="Texas"/>
    <n v="78207"/>
    <x v="2"/>
    <x v="1615"/>
    <x v="2"/>
    <x v="11"/>
    <x v="1606"/>
    <n v="165.60000000000002"/>
    <n v="3"/>
    <n v="0.2"/>
    <n v="-6.2100000000000151"/>
  </r>
  <r>
    <x v="8605"/>
    <s v="US-2016-116365"/>
    <d v="2016-01-03T00:00:00"/>
    <n v="2016"/>
    <s v="Januari"/>
    <n v="3"/>
    <x v="1"/>
    <x v="119"/>
    <x v="119"/>
    <x v="1"/>
    <s v="United States"/>
    <s v="San Antonio"/>
    <s v="Texas"/>
    <n v="78207"/>
    <x v="2"/>
    <x v="1409"/>
    <x v="2"/>
    <x v="7"/>
    <x v="1396"/>
    <n v="180.96"/>
    <n v="5"/>
    <n v="0.2"/>
    <n v="13.571999999999996"/>
  </r>
  <r>
    <x v="8606"/>
    <s v="CA-2017-162936"/>
    <d v="2017-08-18T00:00:00"/>
    <n v="2017"/>
    <s v="Agustus"/>
    <n v="18"/>
    <x v="1"/>
    <x v="380"/>
    <x v="380"/>
    <x v="0"/>
    <s v="United States"/>
    <s v="New Bedford"/>
    <s v="Massachusetts"/>
    <n v="2740"/>
    <x v="3"/>
    <x v="567"/>
    <x v="2"/>
    <x v="11"/>
    <x v="567"/>
    <n v="23.18"/>
    <n v="2"/>
    <n v="0"/>
    <n v="7.6493999999999982"/>
  </r>
  <r>
    <x v="8607"/>
    <s v="CA-2014-151946"/>
    <d v="2014-06-04T00:00:00"/>
    <n v="2014"/>
    <s v="Juni"/>
    <n v="4"/>
    <x v="1"/>
    <x v="590"/>
    <x v="590"/>
    <x v="0"/>
    <s v="United States"/>
    <s v="New York City"/>
    <s v="New York"/>
    <n v="10035"/>
    <x v="3"/>
    <x v="1146"/>
    <x v="0"/>
    <x v="5"/>
    <x v="1134"/>
    <n v="56.96"/>
    <n v="2"/>
    <n v="0"/>
    <n v="21.075200000000002"/>
  </r>
  <r>
    <x v="8608"/>
    <s v="CA-2014-151946"/>
    <d v="2014-06-04T00:00:00"/>
    <n v="2014"/>
    <s v="Juni"/>
    <n v="4"/>
    <x v="1"/>
    <x v="590"/>
    <x v="590"/>
    <x v="0"/>
    <s v="United States"/>
    <s v="New York City"/>
    <s v="New York"/>
    <n v="10035"/>
    <x v="3"/>
    <x v="1034"/>
    <x v="1"/>
    <x v="9"/>
    <x v="1025"/>
    <n v="15.56"/>
    <n v="4"/>
    <n v="0"/>
    <n v="4.0456000000000003"/>
  </r>
  <r>
    <x v="8609"/>
    <s v="CA-2014-151946"/>
    <d v="2014-06-04T00:00:00"/>
    <n v="2014"/>
    <s v="Juni"/>
    <n v="4"/>
    <x v="1"/>
    <x v="590"/>
    <x v="590"/>
    <x v="0"/>
    <s v="United States"/>
    <s v="New York City"/>
    <s v="New York"/>
    <n v="10035"/>
    <x v="3"/>
    <x v="587"/>
    <x v="0"/>
    <x v="0"/>
    <x v="587"/>
    <n v="353.56799999999998"/>
    <n v="2"/>
    <n v="0.2"/>
    <n v="-44.196000000000026"/>
  </r>
  <r>
    <x v="8610"/>
    <s v="CA-2014-151946"/>
    <d v="2014-06-04T00:00:00"/>
    <n v="2014"/>
    <s v="Juni"/>
    <n v="4"/>
    <x v="1"/>
    <x v="590"/>
    <x v="590"/>
    <x v="0"/>
    <s v="United States"/>
    <s v="New York City"/>
    <s v="New York"/>
    <n v="10035"/>
    <x v="3"/>
    <x v="770"/>
    <x v="0"/>
    <x v="5"/>
    <x v="769"/>
    <n v="13.96"/>
    <n v="2"/>
    <n v="0"/>
    <n v="6.7008000000000001"/>
  </r>
  <r>
    <x v="8611"/>
    <s v="CA-2017-123624"/>
    <d v="2017-11-13T00:00:00"/>
    <n v="2017"/>
    <s v="November"/>
    <n v="13"/>
    <x v="0"/>
    <x v="339"/>
    <x v="339"/>
    <x v="0"/>
    <s v="United States"/>
    <s v="Oxnard"/>
    <s v="California"/>
    <n v="93030"/>
    <x v="1"/>
    <x v="1350"/>
    <x v="2"/>
    <x v="11"/>
    <x v="1336"/>
    <n v="82.95"/>
    <n v="5"/>
    <n v="0"/>
    <n v="29.032499999999999"/>
  </r>
  <r>
    <x v="8612"/>
    <s v="CA-2016-146437"/>
    <d v="2016-01-28T00:00:00"/>
    <n v="2016"/>
    <s v="Januari"/>
    <n v="28"/>
    <x v="0"/>
    <x v="428"/>
    <x v="428"/>
    <x v="1"/>
    <s v="United States"/>
    <s v="Los Angeles"/>
    <s v="California"/>
    <n v="90036"/>
    <x v="1"/>
    <x v="397"/>
    <x v="1"/>
    <x v="6"/>
    <x v="398"/>
    <n v="39.68"/>
    <n v="2"/>
    <n v="0"/>
    <n v="10.316800000000001"/>
  </r>
  <r>
    <x v="8613"/>
    <s v="CA-2016-138233"/>
    <d v="2016-11-09T00:00:00"/>
    <n v="2016"/>
    <s v="November"/>
    <n v="9"/>
    <x v="1"/>
    <x v="58"/>
    <x v="58"/>
    <x v="0"/>
    <s v="United States"/>
    <s v="Oakland"/>
    <s v="California"/>
    <n v="94601"/>
    <x v="1"/>
    <x v="265"/>
    <x v="2"/>
    <x v="11"/>
    <x v="265"/>
    <n v="479.97"/>
    <n v="3"/>
    <n v="0"/>
    <n v="177.58890000000002"/>
  </r>
  <r>
    <x v="8614"/>
    <s v="CA-2016-165918"/>
    <d v="2016-09-10T00:00:00"/>
    <n v="2016"/>
    <s v="September"/>
    <n v="10"/>
    <x v="1"/>
    <x v="420"/>
    <x v="420"/>
    <x v="0"/>
    <s v="United States"/>
    <s v="Edmonds"/>
    <s v="Washington"/>
    <n v="98026"/>
    <x v="1"/>
    <x v="1647"/>
    <x v="1"/>
    <x v="2"/>
    <x v="1636"/>
    <n v="7.38"/>
    <n v="2"/>
    <n v="0"/>
    <n v="3.4685999999999999"/>
  </r>
  <r>
    <x v="8615"/>
    <s v="CA-2016-165918"/>
    <d v="2016-09-10T00:00:00"/>
    <n v="2016"/>
    <s v="September"/>
    <n v="10"/>
    <x v="1"/>
    <x v="420"/>
    <x v="420"/>
    <x v="0"/>
    <s v="United States"/>
    <s v="Edmonds"/>
    <s v="Washington"/>
    <n v="98026"/>
    <x v="1"/>
    <x v="990"/>
    <x v="1"/>
    <x v="8"/>
    <x v="305"/>
    <n v="14.256000000000002"/>
    <n v="3"/>
    <n v="0.2"/>
    <n v="4.4550000000000001"/>
  </r>
  <r>
    <x v="8616"/>
    <s v="CA-2016-165918"/>
    <d v="2016-09-10T00:00:00"/>
    <n v="2016"/>
    <s v="September"/>
    <n v="10"/>
    <x v="1"/>
    <x v="420"/>
    <x v="420"/>
    <x v="0"/>
    <s v="United States"/>
    <s v="Edmonds"/>
    <s v="Washington"/>
    <n v="98026"/>
    <x v="1"/>
    <x v="839"/>
    <x v="1"/>
    <x v="10"/>
    <x v="833"/>
    <n v="81.98"/>
    <n v="2"/>
    <n v="0"/>
    <n v="40.170200000000001"/>
  </r>
  <r>
    <x v="8617"/>
    <s v="CA-2016-165918"/>
    <d v="2016-09-10T00:00:00"/>
    <n v="2016"/>
    <s v="September"/>
    <n v="10"/>
    <x v="1"/>
    <x v="420"/>
    <x v="420"/>
    <x v="0"/>
    <s v="United States"/>
    <s v="Edmonds"/>
    <s v="Washington"/>
    <n v="98026"/>
    <x v="1"/>
    <x v="729"/>
    <x v="1"/>
    <x v="8"/>
    <x v="728"/>
    <n v="39.624000000000009"/>
    <n v="3"/>
    <n v="0.2"/>
    <n v="13.868400000000001"/>
  </r>
  <r>
    <x v="8618"/>
    <s v="CA-2017-117513"/>
    <d v="2017-03-03T00:00:00"/>
    <n v="2017"/>
    <s v="Maret"/>
    <n v="3"/>
    <x v="1"/>
    <x v="387"/>
    <x v="387"/>
    <x v="1"/>
    <s v="United States"/>
    <s v="Los Angeles"/>
    <s v="California"/>
    <n v="90004"/>
    <x v="1"/>
    <x v="719"/>
    <x v="0"/>
    <x v="3"/>
    <x v="718"/>
    <n v="399.67200000000003"/>
    <n v="7"/>
    <n v="0.2"/>
    <n v="-14.987700000000061"/>
  </r>
  <r>
    <x v="8619"/>
    <s v="CA-2017-132437"/>
    <d v="2017-09-08T00:00:00"/>
    <n v="2017"/>
    <s v="September"/>
    <n v="8"/>
    <x v="0"/>
    <x v="313"/>
    <x v="313"/>
    <x v="1"/>
    <s v="United States"/>
    <s v="New York City"/>
    <s v="New York"/>
    <n v="10024"/>
    <x v="3"/>
    <x v="1569"/>
    <x v="1"/>
    <x v="4"/>
    <x v="1560"/>
    <n v="65.12"/>
    <n v="4"/>
    <n v="0"/>
    <n v="16.931200000000004"/>
  </r>
  <r>
    <x v="8620"/>
    <s v="US-2017-119319"/>
    <d v="2017-11-06T00:00:00"/>
    <n v="2017"/>
    <s v="November"/>
    <n v="6"/>
    <x v="0"/>
    <x v="702"/>
    <x v="702"/>
    <x v="0"/>
    <s v="United States"/>
    <s v="Dallas"/>
    <s v="Texas"/>
    <n v="75217"/>
    <x v="2"/>
    <x v="677"/>
    <x v="0"/>
    <x v="5"/>
    <x v="677"/>
    <n v="30.560000000000002"/>
    <n v="5"/>
    <n v="0.6"/>
    <n v="-19.863999999999997"/>
  </r>
  <r>
    <x v="8621"/>
    <s v="CA-2017-104318"/>
    <d v="2017-05-13T00:00:00"/>
    <n v="2017"/>
    <s v="Mei"/>
    <n v="13"/>
    <x v="1"/>
    <x v="395"/>
    <x v="395"/>
    <x v="1"/>
    <s v="United States"/>
    <s v="Franklin"/>
    <s v="Tennessee"/>
    <n v="37064"/>
    <x v="0"/>
    <x v="95"/>
    <x v="1"/>
    <x v="9"/>
    <x v="95"/>
    <n v="20.768000000000001"/>
    <n v="2"/>
    <n v="0.2"/>
    <n v="2.3363999999999976"/>
  </r>
  <r>
    <x v="8622"/>
    <s v="US-2016-114230"/>
    <d v="2016-11-27T00:00:00"/>
    <n v="2016"/>
    <s v="November"/>
    <n v="27"/>
    <x v="1"/>
    <x v="632"/>
    <x v="632"/>
    <x v="0"/>
    <s v="United States"/>
    <s v="Phoenix"/>
    <s v="Arizona"/>
    <n v="85023"/>
    <x v="1"/>
    <x v="253"/>
    <x v="1"/>
    <x v="4"/>
    <x v="254"/>
    <n v="39.808"/>
    <n v="4"/>
    <n v="0.2"/>
    <n v="3.9808000000000003"/>
  </r>
  <r>
    <x v="8623"/>
    <s v="CA-2015-136147"/>
    <d v="2015-11-13T00:00:00"/>
    <n v="2015"/>
    <s v="November"/>
    <n v="13"/>
    <x v="1"/>
    <x v="248"/>
    <x v="248"/>
    <x v="0"/>
    <s v="United States"/>
    <s v="Miami"/>
    <s v="Florida"/>
    <n v="33178"/>
    <x v="0"/>
    <x v="1080"/>
    <x v="1"/>
    <x v="8"/>
    <x v="1070"/>
    <n v="121.10400000000003"/>
    <n v="6"/>
    <n v="0.7"/>
    <n v="-100.91999999999999"/>
  </r>
  <r>
    <x v="8624"/>
    <s v="CA-2015-136147"/>
    <d v="2015-11-13T00:00:00"/>
    <n v="2015"/>
    <s v="November"/>
    <n v="13"/>
    <x v="1"/>
    <x v="248"/>
    <x v="248"/>
    <x v="0"/>
    <s v="United States"/>
    <s v="Miami"/>
    <s v="Florida"/>
    <n v="33178"/>
    <x v="0"/>
    <x v="1130"/>
    <x v="2"/>
    <x v="11"/>
    <x v="1118"/>
    <n v="111.96"/>
    <n v="5"/>
    <n v="0.2"/>
    <n v="-1.3995000000000104"/>
  </r>
  <r>
    <x v="8625"/>
    <s v="CA-2015-156118"/>
    <d v="2015-12-08T00:00:00"/>
    <n v="2015"/>
    <s v="Desember"/>
    <n v="8"/>
    <x v="1"/>
    <x v="428"/>
    <x v="428"/>
    <x v="1"/>
    <s v="United States"/>
    <s v="Colorado Springs"/>
    <s v="Colorado"/>
    <n v="80906"/>
    <x v="1"/>
    <x v="1221"/>
    <x v="1"/>
    <x v="10"/>
    <x v="1205"/>
    <n v="15.696000000000002"/>
    <n v="3"/>
    <n v="0.2"/>
    <n v="5.1011999999999995"/>
  </r>
  <r>
    <x v="8626"/>
    <s v="CA-2015-164084"/>
    <d v="2015-09-07T00:00:00"/>
    <n v="2015"/>
    <s v="September"/>
    <n v="7"/>
    <x v="1"/>
    <x v="132"/>
    <x v="132"/>
    <x v="1"/>
    <s v="United States"/>
    <s v="New York City"/>
    <s v="New York"/>
    <n v="10011"/>
    <x v="3"/>
    <x v="1247"/>
    <x v="1"/>
    <x v="4"/>
    <x v="1231"/>
    <n v="70.260000000000005"/>
    <n v="3"/>
    <n v="0"/>
    <n v="18.970199999999998"/>
  </r>
  <r>
    <x v="8627"/>
    <s v="CA-2015-164084"/>
    <d v="2015-09-07T00:00:00"/>
    <n v="2015"/>
    <s v="September"/>
    <n v="7"/>
    <x v="1"/>
    <x v="132"/>
    <x v="132"/>
    <x v="1"/>
    <s v="United States"/>
    <s v="New York City"/>
    <s v="New York"/>
    <n v="10011"/>
    <x v="3"/>
    <x v="1542"/>
    <x v="2"/>
    <x v="11"/>
    <x v="1530"/>
    <n v="90"/>
    <n v="5"/>
    <n v="0"/>
    <n v="16.199999999999992"/>
  </r>
  <r>
    <x v="8628"/>
    <s v="CA-2015-164084"/>
    <d v="2015-09-07T00:00:00"/>
    <n v="2015"/>
    <s v="September"/>
    <n v="7"/>
    <x v="1"/>
    <x v="132"/>
    <x v="132"/>
    <x v="1"/>
    <s v="United States"/>
    <s v="New York City"/>
    <s v="New York"/>
    <n v="10011"/>
    <x v="3"/>
    <x v="536"/>
    <x v="1"/>
    <x v="8"/>
    <x v="536"/>
    <n v="6.0960000000000001"/>
    <n v="2"/>
    <n v="0.2"/>
    <n v="2.0573999999999995"/>
  </r>
  <r>
    <x v="8629"/>
    <s v="CA-2015-164084"/>
    <d v="2015-09-07T00:00:00"/>
    <n v="2015"/>
    <s v="September"/>
    <n v="7"/>
    <x v="1"/>
    <x v="132"/>
    <x v="132"/>
    <x v="1"/>
    <s v="United States"/>
    <s v="New York City"/>
    <s v="New York"/>
    <n v="10011"/>
    <x v="3"/>
    <x v="1382"/>
    <x v="0"/>
    <x v="3"/>
    <x v="1367"/>
    <n v="481.17599999999999"/>
    <n v="2"/>
    <n v="0.4"/>
    <n v="-120.29400000000004"/>
  </r>
  <r>
    <x v="8630"/>
    <s v="CA-2015-164084"/>
    <d v="2015-09-07T00:00:00"/>
    <n v="2015"/>
    <s v="September"/>
    <n v="7"/>
    <x v="1"/>
    <x v="132"/>
    <x v="132"/>
    <x v="1"/>
    <s v="United States"/>
    <s v="New York City"/>
    <s v="New York"/>
    <n v="10011"/>
    <x v="3"/>
    <x v="804"/>
    <x v="1"/>
    <x v="13"/>
    <x v="802"/>
    <n v="7.24"/>
    <n v="4"/>
    <n v="0"/>
    <n v="2.3891999999999998"/>
  </r>
  <r>
    <x v="8631"/>
    <s v="CA-2016-107783"/>
    <d v="2016-07-28T00:00:00"/>
    <n v="2016"/>
    <s v="Juli"/>
    <n v="28"/>
    <x v="2"/>
    <x v="220"/>
    <x v="220"/>
    <x v="0"/>
    <s v="United States"/>
    <s v="Bethlehem"/>
    <s v="Pennsylvania"/>
    <n v="18018"/>
    <x v="3"/>
    <x v="631"/>
    <x v="0"/>
    <x v="0"/>
    <x v="631"/>
    <n v="177.45000000000002"/>
    <n v="5"/>
    <n v="0.5"/>
    <n v="-78.078000000000003"/>
  </r>
  <r>
    <x v="8632"/>
    <s v="CA-2016-107783"/>
    <d v="2016-07-28T00:00:00"/>
    <n v="2016"/>
    <s v="Juli"/>
    <n v="28"/>
    <x v="2"/>
    <x v="220"/>
    <x v="220"/>
    <x v="0"/>
    <s v="United States"/>
    <s v="Bethlehem"/>
    <s v="Pennsylvania"/>
    <n v="18018"/>
    <x v="3"/>
    <x v="692"/>
    <x v="1"/>
    <x v="8"/>
    <x v="692"/>
    <n v="1369.7640000000001"/>
    <n v="6"/>
    <n v="0.7"/>
    <n v="-913.17599999999993"/>
  </r>
  <r>
    <x v="8633"/>
    <s v="CA-2016-107783"/>
    <d v="2016-07-28T00:00:00"/>
    <n v="2016"/>
    <s v="Juli"/>
    <n v="28"/>
    <x v="2"/>
    <x v="220"/>
    <x v="220"/>
    <x v="0"/>
    <s v="United States"/>
    <s v="Bethlehem"/>
    <s v="Pennsylvania"/>
    <n v="18018"/>
    <x v="3"/>
    <x v="1683"/>
    <x v="1"/>
    <x v="9"/>
    <x v="1671"/>
    <n v="9.48"/>
    <n v="3"/>
    <n v="0.2"/>
    <n v="0.7110000000000003"/>
  </r>
  <r>
    <x v="8634"/>
    <s v="CA-2017-159793"/>
    <d v="2017-08-25T00:00:00"/>
    <n v="2017"/>
    <s v="Agustus"/>
    <n v="25"/>
    <x v="1"/>
    <x v="277"/>
    <x v="277"/>
    <x v="0"/>
    <s v="United States"/>
    <s v="Philadelphia"/>
    <s v="Pennsylvania"/>
    <n v="19140"/>
    <x v="3"/>
    <x v="0"/>
    <x v="0"/>
    <x v="0"/>
    <x v="0"/>
    <n v="130.97999999999999"/>
    <n v="2"/>
    <n v="0.5"/>
    <n v="-89.066399999999987"/>
  </r>
  <r>
    <x v="8635"/>
    <s v="CA-2014-160094"/>
    <d v="2014-04-30T00:00:00"/>
    <n v="2014"/>
    <s v="April"/>
    <n v="30"/>
    <x v="2"/>
    <x v="594"/>
    <x v="594"/>
    <x v="0"/>
    <s v="United States"/>
    <s v="Louisville"/>
    <s v="Kentucky"/>
    <n v="40214"/>
    <x v="0"/>
    <x v="1753"/>
    <x v="1"/>
    <x v="6"/>
    <x v="1743"/>
    <n v="174.95000000000002"/>
    <n v="5"/>
    <n v="0"/>
    <n v="45.487000000000002"/>
  </r>
  <r>
    <x v="8636"/>
    <s v="CA-2014-160094"/>
    <d v="2014-04-30T00:00:00"/>
    <n v="2014"/>
    <s v="April"/>
    <n v="30"/>
    <x v="2"/>
    <x v="594"/>
    <x v="594"/>
    <x v="0"/>
    <s v="United States"/>
    <s v="Louisville"/>
    <s v="Kentucky"/>
    <n v="40214"/>
    <x v="0"/>
    <x v="546"/>
    <x v="1"/>
    <x v="4"/>
    <x v="546"/>
    <n v="826"/>
    <n v="5"/>
    <n v="0"/>
    <n v="214.76"/>
  </r>
  <r>
    <x v="8637"/>
    <s v="CA-2017-151281"/>
    <d v="2017-04-27T00:00:00"/>
    <n v="2017"/>
    <s v="April"/>
    <n v="27"/>
    <x v="1"/>
    <x v="31"/>
    <x v="31"/>
    <x v="0"/>
    <s v="United States"/>
    <s v="Seattle"/>
    <s v="Washington"/>
    <n v="98105"/>
    <x v="1"/>
    <x v="63"/>
    <x v="0"/>
    <x v="5"/>
    <x v="63"/>
    <n v="139.58000000000001"/>
    <n v="7"/>
    <n v="0"/>
    <n v="39.082400000000007"/>
  </r>
  <r>
    <x v="8638"/>
    <s v="CA-2017-118346"/>
    <d v="2017-07-23T00:00:00"/>
    <n v="2017"/>
    <s v="Juli"/>
    <n v="23"/>
    <x v="2"/>
    <x v="178"/>
    <x v="178"/>
    <x v="2"/>
    <s v="United States"/>
    <s v="Kenosha"/>
    <s v="Wisconsin"/>
    <n v="53142"/>
    <x v="2"/>
    <x v="1105"/>
    <x v="2"/>
    <x v="11"/>
    <x v="1094"/>
    <n v="399.95"/>
    <n v="5"/>
    <n v="0"/>
    <n v="143.982"/>
  </r>
  <r>
    <x v="8639"/>
    <s v="CA-2014-129819"/>
    <d v="2014-12-13T00:00:00"/>
    <n v="2014"/>
    <s v="Desember"/>
    <n v="13"/>
    <x v="0"/>
    <x v="169"/>
    <x v="169"/>
    <x v="1"/>
    <s v="United States"/>
    <s v="Henderson"/>
    <s v="Kentucky"/>
    <n v="42420"/>
    <x v="0"/>
    <x v="925"/>
    <x v="1"/>
    <x v="8"/>
    <x v="917"/>
    <n v="12.39"/>
    <n v="3"/>
    <n v="0"/>
    <n v="5.8232999999999997"/>
  </r>
  <r>
    <x v="8640"/>
    <s v="US-2017-148551"/>
    <d v="2017-01-12T00:00:00"/>
    <n v="2017"/>
    <s v="Januari"/>
    <n v="12"/>
    <x v="1"/>
    <x v="106"/>
    <x v="106"/>
    <x v="1"/>
    <s v="United States"/>
    <s v="Dallas"/>
    <s v="Texas"/>
    <n v="75217"/>
    <x v="2"/>
    <x v="692"/>
    <x v="1"/>
    <x v="8"/>
    <x v="692"/>
    <n v="760.97999999999979"/>
    <n v="5"/>
    <n v="0.8"/>
    <n v="-1141.47"/>
  </r>
  <r>
    <x v="8641"/>
    <s v="CA-2017-147767"/>
    <d v="2017-12-02T00:00:00"/>
    <n v="2017"/>
    <s v="Desember"/>
    <n v="2"/>
    <x v="3"/>
    <x v="603"/>
    <x v="603"/>
    <x v="0"/>
    <s v="United States"/>
    <s v="Peoria"/>
    <s v="Arizona"/>
    <n v="85345"/>
    <x v="1"/>
    <x v="443"/>
    <x v="1"/>
    <x v="8"/>
    <x v="443"/>
    <n v="67.860000000000014"/>
    <n v="6"/>
    <n v="0.7"/>
    <n v="-45.239999999999995"/>
  </r>
  <r>
    <x v="8642"/>
    <s v="CA-2015-108259"/>
    <d v="2015-11-08T00:00:00"/>
    <n v="2015"/>
    <s v="November"/>
    <n v="8"/>
    <x v="1"/>
    <x v="374"/>
    <x v="374"/>
    <x v="1"/>
    <s v="United States"/>
    <s v="Jacksonville"/>
    <s v="North Carolina"/>
    <n v="28540"/>
    <x v="0"/>
    <x v="294"/>
    <x v="1"/>
    <x v="13"/>
    <x v="294"/>
    <n v="31.504000000000005"/>
    <n v="11"/>
    <n v="0.2"/>
    <n v="11.814"/>
  </r>
  <r>
    <x v="8643"/>
    <s v="CA-2015-108259"/>
    <d v="2015-11-08T00:00:00"/>
    <n v="2015"/>
    <s v="November"/>
    <n v="8"/>
    <x v="1"/>
    <x v="374"/>
    <x v="374"/>
    <x v="1"/>
    <s v="United States"/>
    <s v="Jacksonville"/>
    <s v="North Carolina"/>
    <n v="28540"/>
    <x v="0"/>
    <x v="1621"/>
    <x v="1"/>
    <x v="2"/>
    <x v="1612"/>
    <n v="5.04"/>
    <n v="1"/>
    <n v="0.2"/>
    <n v="1.6379999999999997"/>
  </r>
  <r>
    <x v="8644"/>
    <s v="CA-2015-108259"/>
    <d v="2015-11-08T00:00:00"/>
    <n v="2015"/>
    <s v="November"/>
    <n v="8"/>
    <x v="1"/>
    <x v="374"/>
    <x v="374"/>
    <x v="1"/>
    <s v="United States"/>
    <s v="Jacksonville"/>
    <s v="North Carolina"/>
    <n v="28540"/>
    <x v="0"/>
    <x v="412"/>
    <x v="1"/>
    <x v="8"/>
    <x v="412"/>
    <n v="39.878999999999998"/>
    <n v="7"/>
    <n v="0.7"/>
    <n v="-29.244599999999991"/>
  </r>
  <r>
    <x v="8645"/>
    <s v="CA-2015-108259"/>
    <d v="2015-11-08T00:00:00"/>
    <n v="2015"/>
    <s v="November"/>
    <n v="8"/>
    <x v="1"/>
    <x v="374"/>
    <x v="374"/>
    <x v="1"/>
    <s v="United States"/>
    <s v="Jacksonville"/>
    <s v="North Carolina"/>
    <n v="28540"/>
    <x v="0"/>
    <x v="325"/>
    <x v="0"/>
    <x v="5"/>
    <x v="325"/>
    <n v="4.7119999999999997"/>
    <n v="1"/>
    <n v="0.2"/>
    <n v="1.4136000000000002"/>
  </r>
  <r>
    <x v="8646"/>
    <s v="CA-2016-113341"/>
    <d v="2016-11-25T00:00:00"/>
    <n v="2016"/>
    <s v="November"/>
    <n v="25"/>
    <x v="1"/>
    <x v="708"/>
    <x v="708"/>
    <x v="0"/>
    <s v="United States"/>
    <s v="Los Angeles"/>
    <s v="California"/>
    <n v="90032"/>
    <x v="1"/>
    <x v="167"/>
    <x v="0"/>
    <x v="1"/>
    <x v="168"/>
    <n v="194.35200000000003"/>
    <n v="3"/>
    <n v="0.2"/>
    <n v="19.435200000000009"/>
  </r>
  <r>
    <x v="8647"/>
    <s v="US-2015-131842"/>
    <d v="2015-12-05T00:00:00"/>
    <n v="2015"/>
    <s v="Desember"/>
    <n v="5"/>
    <x v="2"/>
    <x v="645"/>
    <x v="645"/>
    <x v="1"/>
    <s v="United States"/>
    <s v="Nashville"/>
    <s v="Tennessee"/>
    <n v="37211"/>
    <x v="0"/>
    <x v="212"/>
    <x v="0"/>
    <x v="1"/>
    <x v="213"/>
    <n v="97.424000000000007"/>
    <n v="2"/>
    <n v="0.2"/>
    <n v="10.960199999999993"/>
  </r>
  <r>
    <x v="8648"/>
    <s v="CA-2016-164574"/>
    <d v="2016-07-29T00:00:00"/>
    <n v="2016"/>
    <s v="Juli"/>
    <n v="29"/>
    <x v="1"/>
    <x v="653"/>
    <x v="653"/>
    <x v="0"/>
    <s v="United States"/>
    <s v="Charlotte"/>
    <s v="North Carolina"/>
    <n v="28205"/>
    <x v="0"/>
    <x v="718"/>
    <x v="1"/>
    <x v="4"/>
    <x v="717"/>
    <n v="704.76"/>
    <n v="5"/>
    <n v="0.2"/>
    <n v="26.428499999999957"/>
  </r>
  <r>
    <x v="8649"/>
    <s v="CA-2016-164574"/>
    <d v="2016-07-29T00:00:00"/>
    <n v="2016"/>
    <s v="Juli"/>
    <n v="29"/>
    <x v="1"/>
    <x v="653"/>
    <x v="653"/>
    <x v="0"/>
    <s v="United States"/>
    <s v="Charlotte"/>
    <s v="North Carolina"/>
    <n v="28205"/>
    <x v="0"/>
    <x v="471"/>
    <x v="1"/>
    <x v="8"/>
    <x v="472"/>
    <n v="27.396000000000004"/>
    <n v="3"/>
    <n v="0.7"/>
    <n v="-20.090399999999995"/>
  </r>
  <r>
    <x v="8650"/>
    <s v="CA-2014-142769"/>
    <d v="2014-09-13T00:00:00"/>
    <n v="2014"/>
    <s v="September"/>
    <n v="13"/>
    <x v="3"/>
    <x v="261"/>
    <x v="261"/>
    <x v="0"/>
    <s v="United States"/>
    <s v="Seattle"/>
    <s v="Washington"/>
    <n v="98103"/>
    <x v="1"/>
    <x v="1705"/>
    <x v="1"/>
    <x v="13"/>
    <x v="1694"/>
    <n v="5.6999999999999993"/>
    <n v="5"/>
    <n v="0"/>
    <n v="2.6789999999999998"/>
  </r>
  <r>
    <x v="8651"/>
    <s v="CA-2014-142769"/>
    <d v="2014-09-13T00:00:00"/>
    <n v="2014"/>
    <s v="September"/>
    <n v="13"/>
    <x v="3"/>
    <x v="261"/>
    <x v="261"/>
    <x v="0"/>
    <s v="United States"/>
    <s v="Seattle"/>
    <s v="Washington"/>
    <n v="98103"/>
    <x v="1"/>
    <x v="283"/>
    <x v="0"/>
    <x v="5"/>
    <x v="283"/>
    <n v="14.190000000000001"/>
    <n v="3"/>
    <n v="0"/>
    <n v="5.5341000000000014"/>
  </r>
  <r>
    <x v="8652"/>
    <s v="CA-2014-142769"/>
    <d v="2014-09-13T00:00:00"/>
    <n v="2014"/>
    <s v="September"/>
    <n v="13"/>
    <x v="3"/>
    <x v="261"/>
    <x v="261"/>
    <x v="0"/>
    <s v="United States"/>
    <s v="Seattle"/>
    <s v="Washington"/>
    <n v="98103"/>
    <x v="1"/>
    <x v="503"/>
    <x v="1"/>
    <x v="14"/>
    <x v="503"/>
    <n v="7.3"/>
    <n v="2"/>
    <n v="0"/>
    <n v="2.1899999999999995"/>
  </r>
  <r>
    <x v="8653"/>
    <s v="CA-2014-142769"/>
    <d v="2014-09-13T00:00:00"/>
    <n v="2014"/>
    <s v="September"/>
    <n v="13"/>
    <x v="3"/>
    <x v="261"/>
    <x v="261"/>
    <x v="0"/>
    <s v="United States"/>
    <s v="Seattle"/>
    <s v="Washington"/>
    <n v="98103"/>
    <x v="1"/>
    <x v="590"/>
    <x v="2"/>
    <x v="11"/>
    <x v="590"/>
    <n v="199.98"/>
    <n v="2"/>
    <n v="0"/>
    <n v="75.992400000000004"/>
  </r>
  <r>
    <x v="8654"/>
    <s v="CA-2014-142769"/>
    <d v="2014-09-13T00:00:00"/>
    <n v="2014"/>
    <s v="September"/>
    <n v="13"/>
    <x v="3"/>
    <x v="261"/>
    <x v="261"/>
    <x v="0"/>
    <s v="United States"/>
    <s v="Seattle"/>
    <s v="Washington"/>
    <n v="98103"/>
    <x v="1"/>
    <x v="1519"/>
    <x v="2"/>
    <x v="11"/>
    <x v="1506"/>
    <n v="144.96"/>
    <n v="4"/>
    <n v="0"/>
    <n v="60.883200000000002"/>
  </r>
  <r>
    <x v="8655"/>
    <s v="CA-2014-142769"/>
    <d v="2014-09-13T00:00:00"/>
    <n v="2014"/>
    <s v="September"/>
    <n v="13"/>
    <x v="3"/>
    <x v="261"/>
    <x v="261"/>
    <x v="0"/>
    <s v="United States"/>
    <s v="Seattle"/>
    <s v="Washington"/>
    <n v="98103"/>
    <x v="1"/>
    <x v="1013"/>
    <x v="2"/>
    <x v="11"/>
    <x v="1005"/>
    <n v="118"/>
    <n v="2"/>
    <n v="0"/>
    <n v="20.059999999999988"/>
  </r>
  <r>
    <x v="8656"/>
    <s v="CA-2014-142769"/>
    <d v="2014-09-13T00:00:00"/>
    <n v="2014"/>
    <s v="September"/>
    <n v="13"/>
    <x v="3"/>
    <x v="261"/>
    <x v="261"/>
    <x v="0"/>
    <s v="United States"/>
    <s v="Seattle"/>
    <s v="Washington"/>
    <n v="98103"/>
    <x v="1"/>
    <x v="1438"/>
    <x v="1"/>
    <x v="10"/>
    <x v="1426"/>
    <n v="48.94"/>
    <n v="1"/>
    <n v="0"/>
    <n v="24.47"/>
  </r>
  <r>
    <x v="8657"/>
    <s v="CA-2014-142769"/>
    <d v="2014-09-13T00:00:00"/>
    <n v="2014"/>
    <s v="September"/>
    <n v="13"/>
    <x v="3"/>
    <x v="261"/>
    <x v="261"/>
    <x v="0"/>
    <s v="United States"/>
    <s v="Seattle"/>
    <s v="Washington"/>
    <n v="98103"/>
    <x v="1"/>
    <x v="1201"/>
    <x v="1"/>
    <x v="9"/>
    <x v="1186"/>
    <n v="22.66"/>
    <n v="2"/>
    <n v="0"/>
    <n v="9.743800000000002"/>
  </r>
  <r>
    <x v="8658"/>
    <s v="CA-2016-168361"/>
    <d v="2016-06-21T00:00:00"/>
    <n v="2016"/>
    <s v="Juni"/>
    <n v="21"/>
    <x v="1"/>
    <x v="33"/>
    <x v="33"/>
    <x v="1"/>
    <s v="United States"/>
    <s v="Chicago"/>
    <s v="Illinois"/>
    <n v="60623"/>
    <x v="2"/>
    <x v="807"/>
    <x v="1"/>
    <x v="8"/>
    <x v="805"/>
    <n v="0.83599999999999974"/>
    <n v="1"/>
    <n v="0.8"/>
    <n v="-1.3376000000000001"/>
  </r>
  <r>
    <x v="8659"/>
    <s v="CA-2016-153185"/>
    <d v="2016-09-03T00:00:00"/>
    <n v="2016"/>
    <s v="September"/>
    <n v="3"/>
    <x v="1"/>
    <x v="588"/>
    <x v="588"/>
    <x v="1"/>
    <s v="United States"/>
    <s v="Cincinnati"/>
    <s v="Ohio"/>
    <n v="45231"/>
    <x v="3"/>
    <x v="1408"/>
    <x v="1"/>
    <x v="10"/>
    <x v="1395"/>
    <n v="30.96"/>
    <n v="6"/>
    <n v="0.2"/>
    <n v="11.223000000000001"/>
  </r>
  <r>
    <x v="8660"/>
    <s v="CA-2017-124765"/>
    <d v="2017-11-25T00:00:00"/>
    <n v="2017"/>
    <s v="November"/>
    <n v="25"/>
    <x v="1"/>
    <x v="521"/>
    <x v="521"/>
    <x v="0"/>
    <s v="United States"/>
    <s v="Fort Lauderdale"/>
    <s v="Florida"/>
    <n v="33311"/>
    <x v="0"/>
    <x v="1103"/>
    <x v="0"/>
    <x v="0"/>
    <x v="1092"/>
    <n v="723.92"/>
    <n v="5"/>
    <n v="0.2"/>
    <n v="-81.440999999999946"/>
  </r>
  <r>
    <x v="8661"/>
    <s v="CA-2015-131856"/>
    <d v="2015-05-12T00:00:00"/>
    <n v="2015"/>
    <s v="Mei"/>
    <n v="12"/>
    <x v="1"/>
    <x v="506"/>
    <x v="506"/>
    <x v="0"/>
    <s v="United States"/>
    <s v="Houston"/>
    <s v="Texas"/>
    <n v="77041"/>
    <x v="2"/>
    <x v="1649"/>
    <x v="0"/>
    <x v="5"/>
    <x v="1638"/>
    <n v="21.968000000000004"/>
    <n v="4"/>
    <n v="0.6"/>
    <n v="-15.9268"/>
  </r>
  <r>
    <x v="8662"/>
    <s v="CA-2015-131856"/>
    <d v="2015-05-12T00:00:00"/>
    <n v="2015"/>
    <s v="Mei"/>
    <n v="12"/>
    <x v="1"/>
    <x v="506"/>
    <x v="506"/>
    <x v="0"/>
    <s v="United States"/>
    <s v="Houston"/>
    <s v="Texas"/>
    <n v="77041"/>
    <x v="2"/>
    <x v="957"/>
    <x v="2"/>
    <x v="7"/>
    <x v="950"/>
    <n v="619.15200000000004"/>
    <n v="6"/>
    <n v="0.2"/>
    <n v="69.654599999999988"/>
  </r>
  <r>
    <x v="8663"/>
    <s v="CA-2015-131856"/>
    <d v="2015-05-12T00:00:00"/>
    <n v="2015"/>
    <s v="Mei"/>
    <n v="12"/>
    <x v="1"/>
    <x v="506"/>
    <x v="506"/>
    <x v="0"/>
    <s v="United States"/>
    <s v="Houston"/>
    <s v="Texas"/>
    <n v="77041"/>
    <x v="2"/>
    <x v="600"/>
    <x v="1"/>
    <x v="10"/>
    <x v="600"/>
    <n v="127.90400000000001"/>
    <n v="7"/>
    <n v="0.2"/>
    <n v="41.568799999999996"/>
  </r>
  <r>
    <x v="8664"/>
    <s v="CA-2017-126634"/>
    <d v="2017-03-30T00:00:00"/>
    <n v="2017"/>
    <s v="Maret"/>
    <n v="30"/>
    <x v="0"/>
    <x v="269"/>
    <x v="269"/>
    <x v="0"/>
    <s v="United States"/>
    <s v="Lakewood"/>
    <s v="California"/>
    <n v="90712"/>
    <x v="1"/>
    <x v="1155"/>
    <x v="0"/>
    <x v="5"/>
    <x v="1143"/>
    <n v="94.2"/>
    <n v="5"/>
    <n v="0"/>
    <n v="39.564000000000007"/>
  </r>
  <r>
    <x v="8665"/>
    <s v="CA-2016-118500"/>
    <d v="2016-11-17T00:00:00"/>
    <n v="2016"/>
    <s v="November"/>
    <n v="17"/>
    <x v="2"/>
    <x v="707"/>
    <x v="707"/>
    <x v="2"/>
    <s v="United States"/>
    <s v="San Francisco"/>
    <s v="California"/>
    <n v="94122"/>
    <x v="1"/>
    <x v="558"/>
    <x v="1"/>
    <x v="14"/>
    <x v="557"/>
    <n v="49.5"/>
    <n v="5"/>
    <n v="0"/>
    <n v="13.365"/>
  </r>
  <r>
    <x v="8666"/>
    <s v="CA-2016-163951"/>
    <d v="2016-12-30T00:00:00"/>
    <n v="2016"/>
    <s v="Desember"/>
    <n v="30"/>
    <x v="2"/>
    <x v="788"/>
    <x v="788"/>
    <x v="1"/>
    <s v="United States"/>
    <s v="Philadelphia"/>
    <s v="Pennsylvania"/>
    <n v="19140"/>
    <x v="3"/>
    <x v="1560"/>
    <x v="1"/>
    <x v="6"/>
    <x v="1550"/>
    <n v="16.520000000000003"/>
    <n v="5"/>
    <n v="0.2"/>
    <n v="1.6519999999999992"/>
  </r>
  <r>
    <x v="8667"/>
    <s v="CA-2016-149916"/>
    <d v="2016-12-22T00:00:00"/>
    <n v="2016"/>
    <s v="Desember"/>
    <n v="22"/>
    <x v="0"/>
    <x v="525"/>
    <x v="525"/>
    <x v="2"/>
    <s v="United States"/>
    <s v="Seattle"/>
    <s v="Washington"/>
    <n v="98115"/>
    <x v="1"/>
    <x v="153"/>
    <x v="1"/>
    <x v="8"/>
    <x v="154"/>
    <n v="55.360000000000007"/>
    <n v="4"/>
    <n v="0.2"/>
    <n v="19.375999999999998"/>
  </r>
  <r>
    <x v="8668"/>
    <s v="CA-2016-149916"/>
    <d v="2016-12-22T00:00:00"/>
    <n v="2016"/>
    <s v="Desember"/>
    <n v="22"/>
    <x v="0"/>
    <x v="525"/>
    <x v="525"/>
    <x v="2"/>
    <s v="United States"/>
    <s v="Seattle"/>
    <s v="Washington"/>
    <n v="98115"/>
    <x v="1"/>
    <x v="1703"/>
    <x v="2"/>
    <x v="15"/>
    <x v="1692"/>
    <n v="11.56"/>
    <n v="1"/>
    <n v="0.2"/>
    <n v="3.7569999999999992"/>
  </r>
  <r>
    <x v="8669"/>
    <s v="CA-2015-158918"/>
    <d v="2015-12-20T00:00:00"/>
    <n v="2015"/>
    <s v="Desember"/>
    <n v="20"/>
    <x v="0"/>
    <x v="482"/>
    <x v="482"/>
    <x v="0"/>
    <s v="United States"/>
    <s v="Los Angeles"/>
    <s v="California"/>
    <n v="90036"/>
    <x v="1"/>
    <x v="1115"/>
    <x v="1"/>
    <x v="10"/>
    <x v="33"/>
    <n v="17.12"/>
    <n v="4"/>
    <n v="0"/>
    <n v="7.7039999999999988"/>
  </r>
  <r>
    <x v="8670"/>
    <s v="US-2014-159611"/>
    <d v="2014-12-27T00:00:00"/>
    <n v="2014"/>
    <s v="Desember"/>
    <n v="27"/>
    <x v="0"/>
    <x v="41"/>
    <x v="41"/>
    <x v="0"/>
    <s v="United States"/>
    <s v="Cleveland"/>
    <s v="Ohio"/>
    <n v="44105"/>
    <x v="3"/>
    <x v="1597"/>
    <x v="0"/>
    <x v="5"/>
    <x v="1589"/>
    <n v="182.35200000000003"/>
    <n v="3"/>
    <n v="0.2"/>
    <n v="-18.23520000000002"/>
  </r>
  <r>
    <x v="8671"/>
    <s v="US-2014-159611"/>
    <d v="2014-12-27T00:00:00"/>
    <n v="2014"/>
    <s v="Desember"/>
    <n v="27"/>
    <x v="0"/>
    <x v="41"/>
    <x v="41"/>
    <x v="0"/>
    <s v="United States"/>
    <s v="Cleveland"/>
    <s v="Ohio"/>
    <n v="44105"/>
    <x v="3"/>
    <x v="235"/>
    <x v="1"/>
    <x v="4"/>
    <x v="236"/>
    <n v="118.16"/>
    <n v="2"/>
    <n v="0.2"/>
    <n v="-25.108999999999988"/>
  </r>
  <r>
    <x v="8672"/>
    <s v="CA-2017-163265"/>
    <d v="2017-02-16T00:00:00"/>
    <n v="2017"/>
    <s v="Februari"/>
    <n v="16"/>
    <x v="1"/>
    <x v="559"/>
    <x v="559"/>
    <x v="0"/>
    <s v="United States"/>
    <s v="Decatur"/>
    <s v="Illinois"/>
    <n v="62521"/>
    <x v="2"/>
    <x v="271"/>
    <x v="1"/>
    <x v="13"/>
    <x v="271"/>
    <n v="18.368000000000002"/>
    <n v="2"/>
    <n v="0.2"/>
    <n v="6.1991999999999994"/>
  </r>
  <r>
    <x v="8673"/>
    <s v="CA-2017-163265"/>
    <d v="2017-02-16T00:00:00"/>
    <n v="2017"/>
    <s v="Februari"/>
    <n v="16"/>
    <x v="1"/>
    <x v="559"/>
    <x v="559"/>
    <x v="0"/>
    <s v="United States"/>
    <s v="Decatur"/>
    <s v="Illinois"/>
    <n v="62521"/>
    <x v="2"/>
    <x v="120"/>
    <x v="0"/>
    <x v="1"/>
    <x v="120"/>
    <n v="600.55799999999999"/>
    <n v="3"/>
    <n v="0.3"/>
    <n v="-8.5794000000000779"/>
  </r>
  <r>
    <x v="8674"/>
    <s v="CA-2017-163265"/>
    <d v="2017-02-16T00:00:00"/>
    <n v="2017"/>
    <s v="Februari"/>
    <n v="16"/>
    <x v="1"/>
    <x v="559"/>
    <x v="559"/>
    <x v="0"/>
    <s v="United States"/>
    <s v="Decatur"/>
    <s v="Illinois"/>
    <n v="62521"/>
    <x v="2"/>
    <x v="193"/>
    <x v="1"/>
    <x v="4"/>
    <x v="194"/>
    <n v="50.352000000000004"/>
    <n v="3"/>
    <n v="0.2"/>
    <n v="-8.1822000000000052"/>
  </r>
  <r>
    <x v="8675"/>
    <s v="CA-2017-163265"/>
    <d v="2017-02-16T00:00:00"/>
    <n v="2017"/>
    <s v="Februari"/>
    <n v="16"/>
    <x v="1"/>
    <x v="559"/>
    <x v="559"/>
    <x v="0"/>
    <s v="United States"/>
    <s v="Decatur"/>
    <s v="Illinois"/>
    <n v="62521"/>
    <x v="2"/>
    <x v="512"/>
    <x v="1"/>
    <x v="6"/>
    <x v="512"/>
    <n v="28.031999999999996"/>
    <n v="6"/>
    <n v="0.2"/>
    <n v="3.5039999999999996"/>
  </r>
  <r>
    <x v="8676"/>
    <s v="CA-2017-163265"/>
    <d v="2017-02-16T00:00:00"/>
    <n v="2017"/>
    <s v="Februari"/>
    <n v="16"/>
    <x v="1"/>
    <x v="559"/>
    <x v="559"/>
    <x v="0"/>
    <s v="United States"/>
    <s v="Decatur"/>
    <s v="Illinois"/>
    <n v="62521"/>
    <x v="2"/>
    <x v="1006"/>
    <x v="0"/>
    <x v="5"/>
    <x v="1381"/>
    <n v="7.6920000000000002"/>
    <n v="1"/>
    <n v="0.6"/>
    <n v="-3.6536999999999988"/>
  </r>
  <r>
    <x v="8677"/>
    <s v="CA-2017-141705"/>
    <d v="2017-10-24T00:00:00"/>
    <n v="2017"/>
    <s v="Oktober"/>
    <n v="24"/>
    <x v="2"/>
    <x v="138"/>
    <x v="138"/>
    <x v="0"/>
    <s v="United States"/>
    <s v="Mansfield"/>
    <s v="Texas"/>
    <n v="76063"/>
    <x v="2"/>
    <x v="1116"/>
    <x v="0"/>
    <x v="3"/>
    <x v="1104"/>
    <n v="517.40500000000009"/>
    <n v="5"/>
    <n v="0.3"/>
    <n v="-81.306500000000028"/>
  </r>
  <r>
    <x v="8678"/>
    <s v="CA-2016-112739"/>
    <d v="2016-09-02T00:00:00"/>
    <n v="2016"/>
    <s v="September"/>
    <n v="2"/>
    <x v="0"/>
    <x v="279"/>
    <x v="279"/>
    <x v="2"/>
    <s v="United States"/>
    <s v="Houston"/>
    <s v="Texas"/>
    <n v="77070"/>
    <x v="2"/>
    <x v="636"/>
    <x v="1"/>
    <x v="8"/>
    <x v="636"/>
    <n v="8.6079999999999988"/>
    <n v="8"/>
    <n v="0.8"/>
    <n v="-13.342400000000001"/>
  </r>
  <r>
    <x v="8679"/>
    <s v="CA-2016-112739"/>
    <d v="2016-09-02T00:00:00"/>
    <n v="2016"/>
    <s v="September"/>
    <n v="2"/>
    <x v="0"/>
    <x v="279"/>
    <x v="279"/>
    <x v="2"/>
    <s v="United States"/>
    <s v="Houston"/>
    <s v="Texas"/>
    <n v="77070"/>
    <x v="2"/>
    <x v="685"/>
    <x v="2"/>
    <x v="11"/>
    <x v="685"/>
    <n v="159.56"/>
    <n v="5"/>
    <n v="0.2"/>
    <n v="33.906499999999994"/>
  </r>
  <r>
    <x v="8680"/>
    <s v="CA-2016-143805"/>
    <d v="2016-12-01T00:00:00"/>
    <n v="2016"/>
    <s v="Desember"/>
    <n v="1"/>
    <x v="0"/>
    <x v="63"/>
    <x v="63"/>
    <x v="1"/>
    <s v="United States"/>
    <s v="Richmond"/>
    <s v="Virginia"/>
    <n v="23223"/>
    <x v="0"/>
    <x v="227"/>
    <x v="1"/>
    <x v="9"/>
    <x v="228"/>
    <n v="2104.5499999999997"/>
    <n v="7"/>
    <n v="0"/>
    <n v="694.50149999999985"/>
  </r>
  <r>
    <x v="8681"/>
    <s v="CA-2016-143805"/>
    <d v="2016-12-01T00:00:00"/>
    <n v="2016"/>
    <s v="Desember"/>
    <n v="1"/>
    <x v="0"/>
    <x v="63"/>
    <x v="63"/>
    <x v="1"/>
    <s v="United States"/>
    <s v="Richmond"/>
    <s v="Virginia"/>
    <n v="23223"/>
    <x v="0"/>
    <x v="597"/>
    <x v="1"/>
    <x v="14"/>
    <x v="597"/>
    <n v="40.700000000000003"/>
    <n v="5"/>
    <n v="0"/>
    <n v="11.802999999999999"/>
  </r>
  <r>
    <x v="8682"/>
    <s v="CA-2014-133634"/>
    <d v="2014-11-05T00:00:00"/>
    <n v="2014"/>
    <s v="November"/>
    <n v="5"/>
    <x v="1"/>
    <x v="256"/>
    <x v="256"/>
    <x v="2"/>
    <s v="United States"/>
    <s v="Arlington"/>
    <s v="Virginia"/>
    <n v="22204"/>
    <x v="0"/>
    <x v="1365"/>
    <x v="2"/>
    <x v="11"/>
    <x v="1351"/>
    <n v="47.79"/>
    <n v="3"/>
    <n v="0"/>
    <n v="16.2486"/>
  </r>
  <r>
    <x v="8683"/>
    <s v="CA-2017-101665"/>
    <d v="2017-11-25T00:00:00"/>
    <n v="2017"/>
    <s v="November"/>
    <n v="25"/>
    <x v="1"/>
    <x v="356"/>
    <x v="356"/>
    <x v="0"/>
    <s v="United States"/>
    <s v="San Francisco"/>
    <s v="California"/>
    <n v="94122"/>
    <x v="1"/>
    <x v="679"/>
    <x v="1"/>
    <x v="6"/>
    <x v="679"/>
    <n v="5.16"/>
    <n v="2"/>
    <n v="0"/>
    <n v="1.3416000000000001"/>
  </r>
  <r>
    <x v="8684"/>
    <s v="CA-2016-155446"/>
    <d v="2016-12-16T00:00:00"/>
    <n v="2016"/>
    <s v="Desember"/>
    <n v="16"/>
    <x v="1"/>
    <x v="184"/>
    <x v="184"/>
    <x v="2"/>
    <s v="United States"/>
    <s v="San Diego"/>
    <s v="California"/>
    <n v="92024"/>
    <x v="1"/>
    <x v="427"/>
    <x v="2"/>
    <x v="11"/>
    <x v="427"/>
    <n v="21.209999999999997"/>
    <n v="7"/>
    <n v="0"/>
    <n v="4.4540999999999986"/>
  </r>
  <r>
    <x v="8685"/>
    <s v="CA-2017-137323"/>
    <d v="2017-11-14T00:00:00"/>
    <n v="2017"/>
    <s v="November"/>
    <n v="14"/>
    <x v="0"/>
    <x v="463"/>
    <x v="463"/>
    <x v="1"/>
    <s v="United States"/>
    <s v="Watertown"/>
    <s v="New York"/>
    <n v="13601"/>
    <x v="3"/>
    <x v="1229"/>
    <x v="1"/>
    <x v="4"/>
    <x v="1212"/>
    <n v="96.359999999999985"/>
    <n v="6"/>
    <n v="0"/>
    <n v="25.053599999999996"/>
  </r>
  <r>
    <x v="8686"/>
    <s v="CA-2016-144015"/>
    <d v="2016-06-26T00:00:00"/>
    <n v="2016"/>
    <s v="Juni"/>
    <n v="26"/>
    <x v="3"/>
    <x v="340"/>
    <x v="340"/>
    <x v="1"/>
    <s v="United States"/>
    <s v="Los Angeles"/>
    <s v="California"/>
    <n v="90036"/>
    <x v="1"/>
    <x v="413"/>
    <x v="1"/>
    <x v="14"/>
    <x v="413"/>
    <n v="231.72"/>
    <n v="2"/>
    <n v="0"/>
    <n v="11.585999999999984"/>
  </r>
  <r>
    <x v="8687"/>
    <s v="CA-2016-144015"/>
    <d v="2016-06-26T00:00:00"/>
    <n v="2016"/>
    <s v="Juni"/>
    <n v="26"/>
    <x v="3"/>
    <x v="340"/>
    <x v="340"/>
    <x v="1"/>
    <s v="United States"/>
    <s v="Los Angeles"/>
    <s v="California"/>
    <n v="90036"/>
    <x v="1"/>
    <x v="294"/>
    <x v="1"/>
    <x v="13"/>
    <x v="294"/>
    <n v="17.899999999999999"/>
    <n v="5"/>
    <n v="0"/>
    <n v="8.9499999999999993"/>
  </r>
  <r>
    <x v="8688"/>
    <s v="CA-2016-144015"/>
    <d v="2016-06-26T00:00:00"/>
    <n v="2016"/>
    <s v="Juni"/>
    <n v="26"/>
    <x v="3"/>
    <x v="340"/>
    <x v="340"/>
    <x v="1"/>
    <s v="United States"/>
    <s v="Los Angeles"/>
    <s v="California"/>
    <n v="90036"/>
    <x v="1"/>
    <x v="910"/>
    <x v="1"/>
    <x v="10"/>
    <x v="902"/>
    <n v="12.48"/>
    <n v="2"/>
    <n v="0"/>
    <n v="5.6159999999999997"/>
  </r>
  <r>
    <x v="8689"/>
    <s v="CA-2014-101427"/>
    <d v="2014-12-26T00:00:00"/>
    <n v="2014"/>
    <s v="Desember"/>
    <n v="26"/>
    <x v="1"/>
    <x v="672"/>
    <x v="672"/>
    <x v="1"/>
    <s v="United States"/>
    <s v="Philadelphia"/>
    <s v="Pennsylvania"/>
    <n v="19140"/>
    <x v="3"/>
    <x v="1216"/>
    <x v="1"/>
    <x v="6"/>
    <x v="1200"/>
    <n v="8.016"/>
    <n v="3"/>
    <n v="0.2"/>
    <n v="1.102199999999999"/>
  </r>
  <r>
    <x v="8690"/>
    <s v="CA-2016-136770"/>
    <d v="2016-08-14T00:00:00"/>
    <n v="2016"/>
    <s v="Agustus"/>
    <n v="14"/>
    <x v="1"/>
    <x v="70"/>
    <x v="70"/>
    <x v="1"/>
    <s v="United States"/>
    <s v="Akron"/>
    <s v="Ohio"/>
    <n v="44312"/>
    <x v="3"/>
    <x v="1015"/>
    <x v="2"/>
    <x v="7"/>
    <x v="1006"/>
    <n v="259.89600000000002"/>
    <n v="2"/>
    <n v="0.4"/>
    <n v="-56.310799999999972"/>
  </r>
  <r>
    <x v="8691"/>
    <s v="CA-2016-136770"/>
    <d v="2016-08-14T00:00:00"/>
    <n v="2016"/>
    <s v="Agustus"/>
    <n v="14"/>
    <x v="1"/>
    <x v="70"/>
    <x v="70"/>
    <x v="1"/>
    <s v="United States"/>
    <s v="Akron"/>
    <s v="Ohio"/>
    <n v="44312"/>
    <x v="3"/>
    <x v="638"/>
    <x v="2"/>
    <x v="7"/>
    <x v="759"/>
    <n v="247.18799999999999"/>
    <n v="2"/>
    <n v="0.4"/>
    <n v="-49.437600000000032"/>
  </r>
  <r>
    <x v="8692"/>
    <s v="CA-2016-136770"/>
    <d v="2016-08-14T00:00:00"/>
    <n v="2016"/>
    <s v="Agustus"/>
    <n v="14"/>
    <x v="1"/>
    <x v="70"/>
    <x v="70"/>
    <x v="1"/>
    <s v="United States"/>
    <s v="Akron"/>
    <s v="Ohio"/>
    <n v="44312"/>
    <x v="3"/>
    <x v="1509"/>
    <x v="2"/>
    <x v="11"/>
    <x v="1496"/>
    <n v="279.95999999999998"/>
    <n v="5"/>
    <n v="0.2"/>
    <n v="48.992999999999995"/>
  </r>
  <r>
    <x v="8693"/>
    <s v="CA-2016-118311"/>
    <d v="2016-10-24T00:00:00"/>
    <n v="2016"/>
    <s v="Oktober"/>
    <n v="24"/>
    <x v="1"/>
    <x v="525"/>
    <x v="525"/>
    <x v="2"/>
    <s v="United States"/>
    <s v="San Francisco"/>
    <s v="California"/>
    <n v="94110"/>
    <x v="1"/>
    <x v="293"/>
    <x v="2"/>
    <x v="11"/>
    <x v="293"/>
    <n v="450"/>
    <n v="5"/>
    <n v="0"/>
    <n v="162"/>
  </r>
  <r>
    <x v="8694"/>
    <s v="US-2014-112795"/>
    <d v="2014-08-23T00:00:00"/>
    <n v="2014"/>
    <s v="Agustus"/>
    <n v="23"/>
    <x v="0"/>
    <x v="128"/>
    <x v="128"/>
    <x v="2"/>
    <s v="United States"/>
    <s v="Grand Rapids"/>
    <s v="Michigan"/>
    <n v="49505"/>
    <x v="2"/>
    <x v="548"/>
    <x v="1"/>
    <x v="10"/>
    <x v="548"/>
    <n v="19.440000000000001"/>
    <n v="3"/>
    <n v="0"/>
    <n v="9.5256000000000007"/>
  </r>
  <r>
    <x v="8695"/>
    <s v="CA-2017-127096"/>
    <d v="2017-09-15T00:00:00"/>
    <n v="2017"/>
    <s v="September"/>
    <n v="15"/>
    <x v="0"/>
    <x v="37"/>
    <x v="37"/>
    <x v="2"/>
    <s v="United States"/>
    <s v="San Francisco"/>
    <s v="California"/>
    <n v="94109"/>
    <x v="1"/>
    <x v="215"/>
    <x v="0"/>
    <x v="3"/>
    <x v="216"/>
    <n v="300.904"/>
    <n v="1"/>
    <n v="0.2"/>
    <n v="11.283900000000017"/>
  </r>
  <r>
    <x v="8696"/>
    <s v="CA-2017-119284"/>
    <d v="2017-06-15T00:00:00"/>
    <n v="2017"/>
    <s v="Juni"/>
    <n v="15"/>
    <x v="1"/>
    <x v="131"/>
    <x v="131"/>
    <x v="1"/>
    <s v="United States"/>
    <s v="Nashville"/>
    <s v="Tennessee"/>
    <n v="37211"/>
    <x v="0"/>
    <x v="1278"/>
    <x v="2"/>
    <x v="7"/>
    <x v="1263"/>
    <n v="239.976"/>
    <n v="3"/>
    <n v="0.2"/>
    <n v="26.997299999999967"/>
  </r>
  <r>
    <x v="8697"/>
    <s v="CA-2017-119284"/>
    <d v="2017-06-15T00:00:00"/>
    <n v="2017"/>
    <s v="Juni"/>
    <n v="15"/>
    <x v="1"/>
    <x v="131"/>
    <x v="131"/>
    <x v="1"/>
    <s v="United States"/>
    <s v="Nashville"/>
    <s v="Tennessee"/>
    <n v="37211"/>
    <x v="0"/>
    <x v="221"/>
    <x v="0"/>
    <x v="5"/>
    <x v="222"/>
    <n v="31.168000000000003"/>
    <n v="4"/>
    <n v="0.2"/>
    <n v="9.3504000000000005"/>
  </r>
  <r>
    <x v="8698"/>
    <s v="CA-2017-119284"/>
    <d v="2017-06-15T00:00:00"/>
    <n v="2017"/>
    <s v="Juni"/>
    <n v="15"/>
    <x v="1"/>
    <x v="131"/>
    <x v="131"/>
    <x v="1"/>
    <s v="United States"/>
    <s v="Nashville"/>
    <s v="Tennessee"/>
    <n v="37211"/>
    <x v="0"/>
    <x v="1529"/>
    <x v="0"/>
    <x v="3"/>
    <x v="1516"/>
    <n v="120.96"/>
    <n v="2"/>
    <n v="0.4"/>
    <n v="-28.224000000000004"/>
  </r>
  <r>
    <x v="8699"/>
    <s v="CA-2017-119284"/>
    <d v="2017-06-15T00:00:00"/>
    <n v="2017"/>
    <s v="Juni"/>
    <n v="15"/>
    <x v="1"/>
    <x v="131"/>
    <x v="131"/>
    <x v="1"/>
    <s v="United States"/>
    <s v="Nashville"/>
    <s v="Tennessee"/>
    <n v="37211"/>
    <x v="0"/>
    <x v="754"/>
    <x v="2"/>
    <x v="7"/>
    <x v="752"/>
    <n v="2239.9360000000001"/>
    <n v="8"/>
    <n v="0.2"/>
    <n v="223.99360000000013"/>
  </r>
  <r>
    <x v="8700"/>
    <s v="CA-2017-119284"/>
    <d v="2017-06-15T00:00:00"/>
    <n v="2017"/>
    <s v="Juni"/>
    <n v="15"/>
    <x v="1"/>
    <x v="131"/>
    <x v="131"/>
    <x v="1"/>
    <s v="United States"/>
    <s v="Nashville"/>
    <s v="Tennessee"/>
    <n v="37211"/>
    <x v="0"/>
    <x v="360"/>
    <x v="1"/>
    <x v="9"/>
    <x v="360"/>
    <n v="76.608000000000004"/>
    <n v="8"/>
    <n v="0.2"/>
    <n v="6.7031999999999954"/>
  </r>
  <r>
    <x v="8701"/>
    <s v="CA-2017-119284"/>
    <d v="2017-06-15T00:00:00"/>
    <n v="2017"/>
    <s v="Juni"/>
    <n v="15"/>
    <x v="1"/>
    <x v="131"/>
    <x v="131"/>
    <x v="1"/>
    <s v="United States"/>
    <s v="Nashville"/>
    <s v="Tennessee"/>
    <n v="37211"/>
    <x v="0"/>
    <x v="518"/>
    <x v="1"/>
    <x v="4"/>
    <x v="518"/>
    <n v="142.77600000000001"/>
    <n v="1"/>
    <n v="0.2"/>
    <n v="17.84699999999998"/>
  </r>
  <r>
    <x v="8702"/>
    <s v="CA-2017-119284"/>
    <d v="2017-06-15T00:00:00"/>
    <n v="2017"/>
    <s v="Juni"/>
    <n v="15"/>
    <x v="1"/>
    <x v="131"/>
    <x v="131"/>
    <x v="1"/>
    <s v="United States"/>
    <s v="Nashville"/>
    <s v="Tennessee"/>
    <n v="37211"/>
    <x v="0"/>
    <x v="1841"/>
    <x v="1"/>
    <x v="10"/>
    <x v="1829"/>
    <n v="91.360000000000014"/>
    <n v="5"/>
    <n v="0.2"/>
    <n v="29.691999999999993"/>
  </r>
  <r>
    <x v="8703"/>
    <s v="CA-2015-133494"/>
    <d v="2015-03-01T00:00:00"/>
    <n v="2015"/>
    <s v="Maret"/>
    <n v="1"/>
    <x v="1"/>
    <x v="261"/>
    <x v="261"/>
    <x v="0"/>
    <s v="United States"/>
    <s v="Philadelphia"/>
    <s v="Pennsylvania"/>
    <n v="19120"/>
    <x v="3"/>
    <x v="1108"/>
    <x v="1"/>
    <x v="9"/>
    <x v="1097"/>
    <n v="3.5520000000000005"/>
    <n v="2"/>
    <n v="0.2"/>
    <n v="0.44399999999999973"/>
  </r>
  <r>
    <x v="8704"/>
    <s v="CA-2016-111318"/>
    <d v="2016-07-23T00:00:00"/>
    <n v="2016"/>
    <s v="Juli"/>
    <n v="23"/>
    <x v="2"/>
    <x v="582"/>
    <x v="582"/>
    <x v="0"/>
    <s v="United States"/>
    <s v="Houston"/>
    <s v="Texas"/>
    <n v="77041"/>
    <x v="2"/>
    <x v="1763"/>
    <x v="2"/>
    <x v="7"/>
    <x v="1752"/>
    <n v="115.136"/>
    <n v="8"/>
    <n v="0.2"/>
    <n v="11.513600000000004"/>
  </r>
  <r>
    <x v="8705"/>
    <s v="US-2014-132745"/>
    <d v="2014-10-01T00:00:00"/>
    <n v="2014"/>
    <s v="Oktober"/>
    <n v="1"/>
    <x v="1"/>
    <x v="739"/>
    <x v="739"/>
    <x v="2"/>
    <s v="United States"/>
    <s v="Reno"/>
    <s v="Nevada"/>
    <n v="89502"/>
    <x v="1"/>
    <x v="1835"/>
    <x v="1"/>
    <x v="13"/>
    <x v="1823"/>
    <n v="4.71"/>
    <n v="1"/>
    <n v="0"/>
    <n v="0"/>
  </r>
  <r>
    <x v="8706"/>
    <s v="CA-2014-146815"/>
    <d v="2014-09-08T00:00:00"/>
    <n v="2014"/>
    <s v="September"/>
    <n v="8"/>
    <x v="1"/>
    <x v="452"/>
    <x v="452"/>
    <x v="2"/>
    <s v="United States"/>
    <s v="New York City"/>
    <s v="New York"/>
    <n v="10009"/>
    <x v="3"/>
    <x v="992"/>
    <x v="0"/>
    <x v="1"/>
    <x v="984"/>
    <n v="172.76400000000001"/>
    <n v="2"/>
    <n v="0.1"/>
    <n v="13.437199999999986"/>
  </r>
  <r>
    <x v="8707"/>
    <s v="CA-2014-146815"/>
    <d v="2014-09-08T00:00:00"/>
    <n v="2014"/>
    <s v="September"/>
    <n v="8"/>
    <x v="1"/>
    <x v="452"/>
    <x v="452"/>
    <x v="2"/>
    <s v="United States"/>
    <s v="New York City"/>
    <s v="New York"/>
    <n v="10009"/>
    <x v="3"/>
    <x v="1273"/>
    <x v="1"/>
    <x v="6"/>
    <x v="1258"/>
    <n v="3.52"/>
    <n v="2"/>
    <n v="0"/>
    <n v="1.6896"/>
  </r>
  <r>
    <x v="8708"/>
    <s v="CA-2014-119144"/>
    <d v="2014-11-16T00:00:00"/>
    <n v="2014"/>
    <s v="November"/>
    <n v="16"/>
    <x v="2"/>
    <x v="251"/>
    <x v="251"/>
    <x v="1"/>
    <s v="United States"/>
    <s v="Los Angeles"/>
    <s v="California"/>
    <n v="90008"/>
    <x v="1"/>
    <x v="771"/>
    <x v="2"/>
    <x v="7"/>
    <x v="770"/>
    <n v="79.968000000000004"/>
    <n v="4"/>
    <n v="0.2"/>
    <n v="-17.992799999999999"/>
  </r>
  <r>
    <x v="8709"/>
    <s v="CA-2014-119144"/>
    <d v="2014-11-16T00:00:00"/>
    <n v="2014"/>
    <s v="November"/>
    <n v="16"/>
    <x v="2"/>
    <x v="251"/>
    <x v="251"/>
    <x v="1"/>
    <s v="United States"/>
    <s v="Los Angeles"/>
    <s v="California"/>
    <n v="90008"/>
    <x v="1"/>
    <x v="574"/>
    <x v="0"/>
    <x v="0"/>
    <x v="574"/>
    <n v="305.97449999999998"/>
    <n v="3"/>
    <n v="0.15"/>
    <n v="25.197899999999969"/>
  </r>
  <r>
    <x v="8710"/>
    <s v="CA-2014-119144"/>
    <d v="2014-11-16T00:00:00"/>
    <n v="2014"/>
    <s v="November"/>
    <n v="16"/>
    <x v="2"/>
    <x v="251"/>
    <x v="251"/>
    <x v="1"/>
    <s v="United States"/>
    <s v="Los Angeles"/>
    <s v="California"/>
    <n v="90008"/>
    <x v="1"/>
    <x v="156"/>
    <x v="1"/>
    <x v="4"/>
    <x v="157"/>
    <n v="344.90999999999997"/>
    <n v="3"/>
    <n v="0"/>
    <n v="10.347300000000004"/>
  </r>
  <r>
    <x v="8711"/>
    <s v="CA-2014-105648"/>
    <d v="2014-03-03T00:00:00"/>
    <n v="2014"/>
    <s v="Maret"/>
    <n v="3"/>
    <x v="1"/>
    <x v="412"/>
    <x v="412"/>
    <x v="0"/>
    <s v="United States"/>
    <s v="San Diego"/>
    <s v="California"/>
    <n v="92037"/>
    <x v="1"/>
    <x v="971"/>
    <x v="0"/>
    <x v="3"/>
    <x v="965"/>
    <n v="626.35200000000009"/>
    <n v="3"/>
    <n v="0.2"/>
    <n v="-23.488200000000091"/>
  </r>
  <r>
    <x v="8712"/>
    <s v="US-2015-145422"/>
    <d v="2015-12-03T00:00:00"/>
    <n v="2015"/>
    <s v="Desember"/>
    <n v="3"/>
    <x v="1"/>
    <x v="617"/>
    <x v="617"/>
    <x v="0"/>
    <s v="United States"/>
    <s v="San Francisco"/>
    <s v="California"/>
    <n v="94110"/>
    <x v="1"/>
    <x v="1248"/>
    <x v="0"/>
    <x v="0"/>
    <x v="1334"/>
    <n v="359.49899999999997"/>
    <n v="3"/>
    <n v="0.15"/>
    <n v="-29.605799999999981"/>
  </r>
  <r>
    <x v="8713"/>
    <s v="CA-2017-136623"/>
    <d v="2017-07-11T00:00:00"/>
    <n v="2017"/>
    <s v="Juli"/>
    <n v="11"/>
    <x v="1"/>
    <x v="747"/>
    <x v="747"/>
    <x v="1"/>
    <s v="United States"/>
    <s v="San Diego"/>
    <s v="California"/>
    <n v="92105"/>
    <x v="1"/>
    <x v="611"/>
    <x v="2"/>
    <x v="7"/>
    <x v="611"/>
    <n v="71.951999999999998"/>
    <n v="6"/>
    <n v="0.2"/>
    <n v="5.3963999999999963"/>
  </r>
  <r>
    <x v="8714"/>
    <s v="CA-2017-136623"/>
    <d v="2017-07-11T00:00:00"/>
    <n v="2017"/>
    <s v="Juli"/>
    <n v="11"/>
    <x v="1"/>
    <x v="747"/>
    <x v="747"/>
    <x v="1"/>
    <s v="United States"/>
    <s v="San Diego"/>
    <s v="California"/>
    <n v="92105"/>
    <x v="1"/>
    <x v="985"/>
    <x v="1"/>
    <x v="8"/>
    <x v="978"/>
    <n v="29.800000000000004"/>
    <n v="5"/>
    <n v="0.2"/>
    <n v="9.3124999999999982"/>
  </r>
  <r>
    <x v="8715"/>
    <s v="CA-2017-121678"/>
    <d v="2017-11-16T00:00:00"/>
    <n v="2017"/>
    <s v="November"/>
    <n v="16"/>
    <x v="0"/>
    <x v="312"/>
    <x v="312"/>
    <x v="1"/>
    <s v="United States"/>
    <s v="Elyria"/>
    <s v="Ohio"/>
    <n v="44035"/>
    <x v="3"/>
    <x v="525"/>
    <x v="1"/>
    <x v="8"/>
    <x v="525"/>
    <n v="1.8240000000000003"/>
    <n v="1"/>
    <n v="0.7"/>
    <n v="-1.3983999999999996"/>
  </r>
  <r>
    <x v="8716"/>
    <s v="CA-2016-120824"/>
    <d v="2016-06-12T00:00:00"/>
    <n v="2016"/>
    <s v="Juni"/>
    <n v="12"/>
    <x v="0"/>
    <x v="585"/>
    <x v="585"/>
    <x v="2"/>
    <s v="United States"/>
    <s v="Houston"/>
    <s v="Texas"/>
    <n v="77070"/>
    <x v="2"/>
    <x v="1429"/>
    <x v="1"/>
    <x v="9"/>
    <x v="1417"/>
    <n v="64.383999999999986"/>
    <n v="4"/>
    <n v="0.8"/>
    <n v="-160.96"/>
  </r>
  <r>
    <x v="8717"/>
    <s v="CA-2016-120824"/>
    <d v="2016-06-12T00:00:00"/>
    <n v="2016"/>
    <s v="Juni"/>
    <n v="12"/>
    <x v="0"/>
    <x v="585"/>
    <x v="585"/>
    <x v="2"/>
    <s v="United States"/>
    <s v="Houston"/>
    <s v="Texas"/>
    <n v="77070"/>
    <x v="2"/>
    <x v="698"/>
    <x v="0"/>
    <x v="5"/>
    <x v="698"/>
    <n v="6.9840000000000009"/>
    <n v="2"/>
    <n v="0.6"/>
    <n v="-4.5396000000000019"/>
  </r>
  <r>
    <x v="8718"/>
    <s v="CA-2016-120824"/>
    <d v="2016-06-12T00:00:00"/>
    <n v="2016"/>
    <s v="Juni"/>
    <n v="12"/>
    <x v="0"/>
    <x v="585"/>
    <x v="585"/>
    <x v="2"/>
    <s v="United States"/>
    <s v="Houston"/>
    <s v="Texas"/>
    <n v="77070"/>
    <x v="2"/>
    <x v="1273"/>
    <x v="1"/>
    <x v="6"/>
    <x v="1258"/>
    <n v="11.264000000000001"/>
    <n v="8"/>
    <n v="0.2"/>
    <n v="3.9423999999999997"/>
  </r>
  <r>
    <x v="8719"/>
    <s v="CA-2016-120824"/>
    <d v="2016-06-12T00:00:00"/>
    <n v="2016"/>
    <s v="Juni"/>
    <n v="12"/>
    <x v="0"/>
    <x v="585"/>
    <x v="585"/>
    <x v="2"/>
    <s v="United States"/>
    <s v="Houston"/>
    <s v="Texas"/>
    <n v="77070"/>
    <x v="2"/>
    <x v="1641"/>
    <x v="1"/>
    <x v="10"/>
    <x v="1631"/>
    <n v="15.552000000000003"/>
    <n v="3"/>
    <n v="0.2"/>
    <n v="5.6375999999999999"/>
  </r>
  <r>
    <x v="8720"/>
    <s v="CA-2016-120824"/>
    <d v="2016-06-12T00:00:00"/>
    <n v="2016"/>
    <s v="Juni"/>
    <n v="12"/>
    <x v="0"/>
    <x v="585"/>
    <x v="585"/>
    <x v="2"/>
    <s v="United States"/>
    <s v="Houston"/>
    <s v="Texas"/>
    <n v="77070"/>
    <x v="2"/>
    <x v="1631"/>
    <x v="0"/>
    <x v="1"/>
    <x v="1621"/>
    <n v="379.37200000000001"/>
    <n v="2"/>
    <n v="0.3"/>
    <n v="-119.23120000000003"/>
  </r>
  <r>
    <x v="8721"/>
    <s v="CA-2016-120824"/>
    <d v="2016-06-12T00:00:00"/>
    <n v="2016"/>
    <s v="Juni"/>
    <n v="12"/>
    <x v="0"/>
    <x v="585"/>
    <x v="585"/>
    <x v="2"/>
    <s v="United States"/>
    <s v="Houston"/>
    <s v="Texas"/>
    <n v="77070"/>
    <x v="2"/>
    <x v="1190"/>
    <x v="1"/>
    <x v="4"/>
    <x v="683"/>
    <n v="67.536000000000016"/>
    <n v="9"/>
    <n v="0.2"/>
    <n v="6.7535999999999987"/>
  </r>
  <r>
    <x v="8722"/>
    <s v="CA-2016-120824"/>
    <d v="2016-06-12T00:00:00"/>
    <n v="2016"/>
    <s v="Juni"/>
    <n v="12"/>
    <x v="0"/>
    <x v="585"/>
    <x v="585"/>
    <x v="2"/>
    <s v="United States"/>
    <s v="Houston"/>
    <s v="Texas"/>
    <n v="77070"/>
    <x v="2"/>
    <x v="31"/>
    <x v="1"/>
    <x v="8"/>
    <x v="31"/>
    <n v="1.5239999999999996"/>
    <n v="2"/>
    <n v="0.8"/>
    <n v="-2.6670000000000007"/>
  </r>
  <r>
    <x v="8723"/>
    <s v="US-2016-135209"/>
    <d v="2016-12-29T00:00:00"/>
    <n v="2016"/>
    <s v="Desember"/>
    <n v="29"/>
    <x v="0"/>
    <x v="762"/>
    <x v="762"/>
    <x v="2"/>
    <s v="United States"/>
    <s v="Miami"/>
    <s v="Florida"/>
    <n v="33178"/>
    <x v="0"/>
    <x v="481"/>
    <x v="1"/>
    <x v="10"/>
    <x v="482"/>
    <n v="37.408000000000001"/>
    <n v="7"/>
    <n v="0.2"/>
    <n v="13.0928"/>
  </r>
  <r>
    <x v="8724"/>
    <s v="US-2016-135209"/>
    <d v="2016-12-29T00:00:00"/>
    <n v="2016"/>
    <s v="Desember"/>
    <n v="29"/>
    <x v="0"/>
    <x v="762"/>
    <x v="762"/>
    <x v="2"/>
    <s v="United States"/>
    <s v="Miami"/>
    <s v="Florida"/>
    <n v="33178"/>
    <x v="0"/>
    <x v="1714"/>
    <x v="1"/>
    <x v="10"/>
    <x v="1701"/>
    <n v="25.344000000000001"/>
    <n v="6"/>
    <n v="0.2"/>
    <n v="8.8704000000000018"/>
  </r>
  <r>
    <x v="8725"/>
    <s v="CA-2017-148145"/>
    <d v="2017-03-18T00:00:00"/>
    <n v="2017"/>
    <s v="Maret"/>
    <n v="18"/>
    <x v="1"/>
    <x v="349"/>
    <x v="349"/>
    <x v="0"/>
    <s v="United States"/>
    <s v="Seattle"/>
    <s v="Washington"/>
    <n v="98115"/>
    <x v="1"/>
    <x v="684"/>
    <x v="1"/>
    <x v="6"/>
    <x v="684"/>
    <n v="46.2"/>
    <n v="4"/>
    <n v="0"/>
    <n v="21.251999999999999"/>
  </r>
  <r>
    <x v="8726"/>
    <s v="CA-2015-103870"/>
    <d v="2015-12-27T00:00:00"/>
    <n v="2015"/>
    <s v="Desember"/>
    <n v="27"/>
    <x v="1"/>
    <x v="133"/>
    <x v="133"/>
    <x v="1"/>
    <s v="United States"/>
    <s v="Murfreesboro"/>
    <s v="Tennessee"/>
    <n v="37130"/>
    <x v="0"/>
    <x v="1837"/>
    <x v="2"/>
    <x v="11"/>
    <x v="1825"/>
    <n v="4.7279999999999998"/>
    <n v="3"/>
    <n v="0.2"/>
    <n v="0.70919999999999961"/>
  </r>
  <r>
    <x v="8727"/>
    <s v="CA-2015-103870"/>
    <d v="2015-12-27T00:00:00"/>
    <n v="2015"/>
    <s v="Desember"/>
    <n v="27"/>
    <x v="1"/>
    <x v="133"/>
    <x v="133"/>
    <x v="1"/>
    <s v="United States"/>
    <s v="Murfreesboro"/>
    <s v="Tennessee"/>
    <n v="37130"/>
    <x v="0"/>
    <x v="1834"/>
    <x v="0"/>
    <x v="5"/>
    <x v="1822"/>
    <n v="53.352000000000004"/>
    <n v="3"/>
    <n v="0.2"/>
    <n v="16.005600000000005"/>
  </r>
  <r>
    <x v="8728"/>
    <s v="CA-2015-103870"/>
    <d v="2015-12-27T00:00:00"/>
    <n v="2015"/>
    <s v="Desember"/>
    <n v="27"/>
    <x v="1"/>
    <x v="133"/>
    <x v="133"/>
    <x v="1"/>
    <s v="United States"/>
    <s v="Murfreesboro"/>
    <s v="Tennessee"/>
    <n v="37130"/>
    <x v="0"/>
    <x v="1632"/>
    <x v="0"/>
    <x v="0"/>
    <x v="1622"/>
    <n v="131.10400000000001"/>
    <n v="2"/>
    <n v="0.2"/>
    <n v="8.1939999999999955"/>
  </r>
  <r>
    <x v="8729"/>
    <s v="CA-2015-103870"/>
    <d v="2015-12-27T00:00:00"/>
    <n v="2015"/>
    <s v="Desember"/>
    <n v="27"/>
    <x v="1"/>
    <x v="133"/>
    <x v="133"/>
    <x v="1"/>
    <s v="United States"/>
    <s v="Murfreesboro"/>
    <s v="Tennessee"/>
    <n v="37130"/>
    <x v="0"/>
    <x v="1190"/>
    <x v="1"/>
    <x v="4"/>
    <x v="683"/>
    <n v="22.512000000000004"/>
    <n v="3"/>
    <n v="0.2"/>
    <n v="2.2511999999999999"/>
  </r>
  <r>
    <x v="8730"/>
    <s v="CA-2015-103870"/>
    <d v="2015-12-27T00:00:00"/>
    <n v="2015"/>
    <s v="Desember"/>
    <n v="27"/>
    <x v="1"/>
    <x v="133"/>
    <x v="133"/>
    <x v="1"/>
    <s v="United States"/>
    <s v="Murfreesboro"/>
    <s v="Tennessee"/>
    <n v="37130"/>
    <x v="0"/>
    <x v="1421"/>
    <x v="2"/>
    <x v="11"/>
    <x v="1409"/>
    <n v="72.744000000000014"/>
    <n v="7"/>
    <n v="0.2"/>
    <n v="-12.730200000000011"/>
  </r>
  <r>
    <x v="8731"/>
    <s v="CA-2015-111017"/>
    <d v="2015-07-31T00:00:00"/>
    <n v="2015"/>
    <s v="Juli"/>
    <n v="31"/>
    <x v="1"/>
    <x v="281"/>
    <x v="281"/>
    <x v="1"/>
    <s v="United States"/>
    <s v="Saint Louis"/>
    <s v="Missouri"/>
    <n v="63116"/>
    <x v="2"/>
    <x v="354"/>
    <x v="1"/>
    <x v="14"/>
    <x v="354"/>
    <n v="52.59"/>
    <n v="3"/>
    <n v="0"/>
    <n v="15.776999999999996"/>
  </r>
  <r>
    <x v="8732"/>
    <s v="CA-2017-116988"/>
    <d v="2017-06-27T00:00:00"/>
    <n v="2017"/>
    <s v="Juni"/>
    <n v="27"/>
    <x v="0"/>
    <x v="463"/>
    <x v="463"/>
    <x v="1"/>
    <s v="United States"/>
    <s v="Seattle"/>
    <s v="Washington"/>
    <n v="98105"/>
    <x v="1"/>
    <x v="1465"/>
    <x v="1"/>
    <x v="10"/>
    <x v="1451"/>
    <n v="19.440000000000001"/>
    <n v="3"/>
    <n v="0"/>
    <n v="9.3312000000000008"/>
  </r>
  <r>
    <x v="8733"/>
    <s v="CA-2017-116988"/>
    <d v="2017-06-27T00:00:00"/>
    <n v="2017"/>
    <s v="Juni"/>
    <n v="27"/>
    <x v="0"/>
    <x v="463"/>
    <x v="463"/>
    <x v="1"/>
    <s v="United States"/>
    <s v="Seattle"/>
    <s v="Washington"/>
    <n v="98105"/>
    <x v="1"/>
    <x v="451"/>
    <x v="0"/>
    <x v="5"/>
    <x v="452"/>
    <n v="126.30000000000001"/>
    <n v="3"/>
    <n v="0"/>
    <n v="40.415999999999997"/>
  </r>
  <r>
    <x v="8734"/>
    <s v="CA-2017-116988"/>
    <d v="2017-06-27T00:00:00"/>
    <n v="2017"/>
    <s v="Juni"/>
    <n v="27"/>
    <x v="0"/>
    <x v="463"/>
    <x v="463"/>
    <x v="1"/>
    <s v="United States"/>
    <s v="Seattle"/>
    <s v="Washington"/>
    <n v="98105"/>
    <x v="1"/>
    <x v="217"/>
    <x v="2"/>
    <x v="11"/>
    <x v="218"/>
    <n v="1287.45"/>
    <n v="5"/>
    <n v="0"/>
    <n v="244.61549999999988"/>
  </r>
  <r>
    <x v="8735"/>
    <s v="US-2014-169390"/>
    <d v="2014-02-07T00:00:00"/>
    <n v="2014"/>
    <s v="Februari"/>
    <n v="7"/>
    <x v="0"/>
    <x v="294"/>
    <x v="294"/>
    <x v="1"/>
    <s v="United States"/>
    <s v="New York City"/>
    <s v="New York"/>
    <n v="10024"/>
    <x v="3"/>
    <x v="720"/>
    <x v="1"/>
    <x v="4"/>
    <x v="719"/>
    <n v="64.959999999999994"/>
    <n v="4"/>
    <n v="0"/>
    <n v="9.7439999999999998"/>
  </r>
  <r>
    <x v="8736"/>
    <s v="CA-2016-168774"/>
    <d v="2016-09-04T00:00:00"/>
    <n v="2016"/>
    <s v="September"/>
    <n v="4"/>
    <x v="1"/>
    <x v="532"/>
    <x v="532"/>
    <x v="1"/>
    <s v="United States"/>
    <s v="Woodbury"/>
    <s v="Minnesota"/>
    <n v="55125"/>
    <x v="2"/>
    <x v="518"/>
    <x v="1"/>
    <x v="4"/>
    <x v="518"/>
    <n v="535.41"/>
    <n v="3"/>
    <n v="0"/>
    <n v="160.62299999999993"/>
  </r>
  <r>
    <x v="8737"/>
    <s v="CA-2017-161592"/>
    <d v="2017-04-06T00:00:00"/>
    <n v="2017"/>
    <s v="April"/>
    <n v="6"/>
    <x v="1"/>
    <x v="728"/>
    <x v="728"/>
    <x v="1"/>
    <s v="United States"/>
    <s v="Chattanooga"/>
    <s v="Tennessee"/>
    <n v="37421"/>
    <x v="0"/>
    <x v="806"/>
    <x v="1"/>
    <x v="8"/>
    <x v="804"/>
    <n v="8.1000000000000014"/>
    <n v="5"/>
    <n v="0.7"/>
    <n v="-5.9399999999999977"/>
  </r>
  <r>
    <x v="8738"/>
    <s v="US-2017-131961"/>
    <d v="2017-12-08T00:00:00"/>
    <n v="2017"/>
    <s v="Desember"/>
    <n v="8"/>
    <x v="2"/>
    <x v="77"/>
    <x v="77"/>
    <x v="0"/>
    <s v="United States"/>
    <s v="Philadelphia"/>
    <s v="Pennsylvania"/>
    <n v="19140"/>
    <x v="3"/>
    <x v="154"/>
    <x v="1"/>
    <x v="6"/>
    <x v="155"/>
    <n v="13.247999999999999"/>
    <n v="4"/>
    <n v="0.2"/>
    <n v="3.6431999999999998"/>
  </r>
  <r>
    <x v="8739"/>
    <s v="US-2017-131961"/>
    <d v="2017-12-08T00:00:00"/>
    <n v="2017"/>
    <s v="Desember"/>
    <n v="8"/>
    <x v="2"/>
    <x v="77"/>
    <x v="77"/>
    <x v="0"/>
    <s v="United States"/>
    <s v="Philadelphia"/>
    <s v="Pennsylvania"/>
    <n v="19140"/>
    <x v="3"/>
    <x v="431"/>
    <x v="2"/>
    <x v="7"/>
    <x v="431"/>
    <n v="83.987999999999985"/>
    <n v="2"/>
    <n v="0.4"/>
    <n v="-20.996999999999993"/>
  </r>
  <r>
    <x v="8740"/>
    <s v="CA-2016-102498"/>
    <d v="2016-07-24T00:00:00"/>
    <n v="2016"/>
    <s v="Juli"/>
    <n v="24"/>
    <x v="2"/>
    <x v="506"/>
    <x v="506"/>
    <x v="0"/>
    <s v="United States"/>
    <s v="Lafayette"/>
    <s v="Louisiana"/>
    <n v="70506"/>
    <x v="0"/>
    <x v="1064"/>
    <x v="1"/>
    <x v="6"/>
    <x v="1053"/>
    <n v="73.2"/>
    <n v="5"/>
    <n v="0"/>
    <n v="21.227999999999998"/>
  </r>
  <r>
    <x v="8741"/>
    <s v="CA-2015-113222"/>
    <d v="2015-11-09T00:00:00"/>
    <n v="2015"/>
    <s v="November"/>
    <n v="9"/>
    <x v="3"/>
    <x v="326"/>
    <x v="326"/>
    <x v="2"/>
    <s v="United States"/>
    <s v="Lawrence"/>
    <s v="Indiana"/>
    <n v="46226"/>
    <x v="2"/>
    <x v="175"/>
    <x v="1"/>
    <x v="8"/>
    <x v="176"/>
    <n v="10.74"/>
    <n v="3"/>
    <n v="0"/>
    <n v="5.1551999999999998"/>
  </r>
  <r>
    <x v="8742"/>
    <s v="US-2015-144771"/>
    <d v="2015-10-02T00:00:00"/>
    <n v="2015"/>
    <s v="Oktober"/>
    <n v="2"/>
    <x v="2"/>
    <x v="237"/>
    <x v="237"/>
    <x v="0"/>
    <s v="United States"/>
    <s v="Hillsboro"/>
    <s v="Oregon"/>
    <n v="97123"/>
    <x v="1"/>
    <x v="93"/>
    <x v="0"/>
    <x v="5"/>
    <x v="93"/>
    <n v="11.032"/>
    <n v="1"/>
    <n v="0.2"/>
    <n v="3.0338000000000003"/>
  </r>
  <r>
    <x v="8743"/>
    <s v="US-2015-144771"/>
    <d v="2015-10-02T00:00:00"/>
    <n v="2015"/>
    <s v="Oktober"/>
    <n v="2"/>
    <x v="2"/>
    <x v="237"/>
    <x v="237"/>
    <x v="0"/>
    <s v="United States"/>
    <s v="Hillsboro"/>
    <s v="Oregon"/>
    <n v="97123"/>
    <x v="1"/>
    <x v="176"/>
    <x v="2"/>
    <x v="11"/>
    <x v="177"/>
    <n v="53.040000000000006"/>
    <n v="3"/>
    <n v="0.2"/>
    <n v="-4.6409999999999982"/>
  </r>
  <r>
    <x v="8744"/>
    <s v="CA-2015-162376"/>
    <d v="2015-11-22T00:00:00"/>
    <n v="2015"/>
    <s v="November"/>
    <n v="22"/>
    <x v="0"/>
    <x v="787"/>
    <x v="787"/>
    <x v="2"/>
    <s v="United States"/>
    <s v="Cambridge"/>
    <s v="Massachusetts"/>
    <n v="2138"/>
    <x v="3"/>
    <x v="18"/>
    <x v="1"/>
    <x v="6"/>
    <x v="18"/>
    <n v="17.12"/>
    <n v="4"/>
    <n v="0"/>
    <n v="4.9647999999999985"/>
  </r>
  <r>
    <x v="8745"/>
    <s v="CA-2015-162376"/>
    <d v="2015-11-22T00:00:00"/>
    <n v="2015"/>
    <s v="November"/>
    <n v="22"/>
    <x v="0"/>
    <x v="787"/>
    <x v="787"/>
    <x v="2"/>
    <s v="United States"/>
    <s v="Cambridge"/>
    <s v="Massachusetts"/>
    <n v="2138"/>
    <x v="3"/>
    <x v="1785"/>
    <x v="1"/>
    <x v="10"/>
    <x v="1775"/>
    <n v="59.94"/>
    <n v="3"/>
    <n v="0"/>
    <n v="28.171799999999998"/>
  </r>
  <r>
    <x v="8746"/>
    <s v="CA-2017-128076"/>
    <d v="2017-02-02T00:00:00"/>
    <n v="2017"/>
    <s v="Februari"/>
    <n v="2"/>
    <x v="1"/>
    <x v="635"/>
    <x v="635"/>
    <x v="1"/>
    <s v="United States"/>
    <s v="San Diego"/>
    <s v="California"/>
    <n v="92105"/>
    <x v="1"/>
    <x v="793"/>
    <x v="0"/>
    <x v="5"/>
    <x v="791"/>
    <n v="210.58"/>
    <n v="2"/>
    <n v="0"/>
    <n v="12.634799999999984"/>
  </r>
  <r>
    <x v="8747"/>
    <s v="CA-2017-128076"/>
    <d v="2017-02-02T00:00:00"/>
    <n v="2017"/>
    <s v="Februari"/>
    <n v="2"/>
    <x v="1"/>
    <x v="635"/>
    <x v="635"/>
    <x v="1"/>
    <s v="United States"/>
    <s v="San Diego"/>
    <s v="California"/>
    <n v="92105"/>
    <x v="1"/>
    <x v="612"/>
    <x v="1"/>
    <x v="8"/>
    <x v="612"/>
    <n v="30.960000000000004"/>
    <n v="2"/>
    <n v="0.2"/>
    <n v="10.061999999999998"/>
  </r>
  <r>
    <x v="8748"/>
    <s v="CA-2017-128076"/>
    <d v="2017-02-02T00:00:00"/>
    <n v="2017"/>
    <s v="Februari"/>
    <n v="2"/>
    <x v="1"/>
    <x v="635"/>
    <x v="635"/>
    <x v="1"/>
    <s v="United States"/>
    <s v="San Diego"/>
    <s v="California"/>
    <n v="92105"/>
    <x v="1"/>
    <x v="1748"/>
    <x v="2"/>
    <x v="15"/>
    <x v="1738"/>
    <n v="239.98400000000004"/>
    <n v="2"/>
    <n v="0.2"/>
    <n v="38.997399999999971"/>
  </r>
  <r>
    <x v="8749"/>
    <s v="US-2015-163825"/>
    <d v="2015-06-16T00:00:00"/>
    <n v="2015"/>
    <s v="Juni"/>
    <n v="16"/>
    <x v="2"/>
    <x v="62"/>
    <x v="62"/>
    <x v="0"/>
    <s v="United States"/>
    <s v="New York City"/>
    <s v="New York"/>
    <n v="10009"/>
    <x v="3"/>
    <x v="450"/>
    <x v="1"/>
    <x v="8"/>
    <x v="451"/>
    <n v="3050.3760000000002"/>
    <n v="3"/>
    <n v="0.2"/>
    <n v="1143.8910000000001"/>
  </r>
  <r>
    <x v="8750"/>
    <s v="US-2015-163825"/>
    <d v="2015-06-16T00:00:00"/>
    <n v="2015"/>
    <s v="Juni"/>
    <n v="16"/>
    <x v="2"/>
    <x v="62"/>
    <x v="62"/>
    <x v="0"/>
    <s v="United States"/>
    <s v="New York City"/>
    <s v="New York"/>
    <n v="10009"/>
    <x v="3"/>
    <x v="1086"/>
    <x v="2"/>
    <x v="7"/>
    <x v="1076"/>
    <n v="133.97999999999999"/>
    <n v="2"/>
    <n v="0"/>
    <n v="33.495000000000005"/>
  </r>
  <r>
    <x v="8751"/>
    <s v="CA-2016-105662"/>
    <d v="2016-05-05T00:00:00"/>
    <n v="2016"/>
    <s v="Mei"/>
    <n v="5"/>
    <x v="1"/>
    <x v="46"/>
    <x v="46"/>
    <x v="2"/>
    <s v="United States"/>
    <s v="Tallahassee"/>
    <s v="Florida"/>
    <n v="32303"/>
    <x v="0"/>
    <x v="1842"/>
    <x v="1"/>
    <x v="10"/>
    <x v="1830"/>
    <n v="93.248000000000005"/>
    <n v="4"/>
    <n v="0.2"/>
    <n v="31.4712"/>
  </r>
  <r>
    <x v="8752"/>
    <s v="CA-2016-105662"/>
    <d v="2016-05-05T00:00:00"/>
    <n v="2016"/>
    <s v="Mei"/>
    <n v="5"/>
    <x v="1"/>
    <x v="46"/>
    <x v="46"/>
    <x v="2"/>
    <s v="United States"/>
    <s v="Tallahassee"/>
    <s v="Florida"/>
    <n v="32303"/>
    <x v="0"/>
    <x v="1192"/>
    <x v="2"/>
    <x v="7"/>
    <x v="1177"/>
    <n v="177.48000000000002"/>
    <n v="3"/>
    <n v="0.2"/>
    <n v="19.966499999999982"/>
  </r>
  <r>
    <x v="8753"/>
    <s v="CA-2017-152198"/>
    <d v="2017-09-09T00:00:00"/>
    <n v="2017"/>
    <s v="September"/>
    <n v="9"/>
    <x v="2"/>
    <x v="557"/>
    <x v="557"/>
    <x v="0"/>
    <s v="United States"/>
    <s v="Toledo"/>
    <s v="Ohio"/>
    <n v="43615"/>
    <x v="3"/>
    <x v="1139"/>
    <x v="1"/>
    <x v="2"/>
    <x v="1127"/>
    <n v="17.712"/>
    <n v="6"/>
    <n v="0.2"/>
    <n v="5.9777999999999993"/>
  </r>
  <r>
    <x v="8754"/>
    <s v="CA-2017-152198"/>
    <d v="2017-09-09T00:00:00"/>
    <n v="2017"/>
    <s v="September"/>
    <n v="9"/>
    <x v="2"/>
    <x v="557"/>
    <x v="557"/>
    <x v="0"/>
    <s v="United States"/>
    <s v="Toledo"/>
    <s v="Ohio"/>
    <n v="43615"/>
    <x v="3"/>
    <x v="806"/>
    <x v="1"/>
    <x v="8"/>
    <x v="804"/>
    <n v="4.8600000000000012"/>
    <n v="3"/>
    <n v="0.7"/>
    <n v="-3.5640000000000001"/>
  </r>
  <r>
    <x v="8755"/>
    <s v="CA-2017-152198"/>
    <d v="2017-09-09T00:00:00"/>
    <n v="2017"/>
    <s v="September"/>
    <n v="9"/>
    <x v="2"/>
    <x v="557"/>
    <x v="557"/>
    <x v="0"/>
    <s v="United States"/>
    <s v="Toledo"/>
    <s v="Ohio"/>
    <n v="43615"/>
    <x v="3"/>
    <x v="1124"/>
    <x v="1"/>
    <x v="8"/>
    <x v="1112"/>
    <n v="6.2580000000000009"/>
    <n v="2"/>
    <n v="0.7"/>
    <n v="-5.2149999999999999"/>
  </r>
  <r>
    <x v="8756"/>
    <s v="CA-2016-114307"/>
    <d v="2016-07-22T00:00:00"/>
    <n v="2016"/>
    <s v="Juli"/>
    <n v="22"/>
    <x v="1"/>
    <x v="716"/>
    <x v="716"/>
    <x v="1"/>
    <s v="United States"/>
    <s v="Columbia"/>
    <s v="Maryland"/>
    <n v="21044"/>
    <x v="3"/>
    <x v="551"/>
    <x v="1"/>
    <x v="9"/>
    <x v="550"/>
    <n v="37.68"/>
    <n v="2"/>
    <n v="0"/>
    <n v="10.5504"/>
  </r>
  <r>
    <x v="8757"/>
    <s v="CA-2016-114307"/>
    <d v="2016-07-22T00:00:00"/>
    <n v="2016"/>
    <s v="Juli"/>
    <n v="22"/>
    <x v="1"/>
    <x v="716"/>
    <x v="716"/>
    <x v="1"/>
    <s v="United States"/>
    <s v="Columbia"/>
    <s v="Maryland"/>
    <n v="21044"/>
    <x v="3"/>
    <x v="260"/>
    <x v="1"/>
    <x v="10"/>
    <x v="260"/>
    <n v="51.84"/>
    <n v="8"/>
    <n v="0"/>
    <n v="24.883200000000002"/>
  </r>
  <r>
    <x v="8758"/>
    <s v="CA-2016-114307"/>
    <d v="2016-07-22T00:00:00"/>
    <n v="2016"/>
    <s v="Juli"/>
    <n v="22"/>
    <x v="1"/>
    <x v="716"/>
    <x v="716"/>
    <x v="1"/>
    <s v="United States"/>
    <s v="Columbia"/>
    <s v="Maryland"/>
    <n v="21044"/>
    <x v="3"/>
    <x v="645"/>
    <x v="0"/>
    <x v="5"/>
    <x v="645"/>
    <n v="27.42"/>
    <n v="3"/>
    <n v="0"/>
    <n v="9.3227999999999991"/>
  </r>
  <r>
    <x v="8759"/>
    <s v="CA-2016-114307"/>
    <d v="2016-07-22T00:00:00"/>
    <n v="2016"/>
    <s v="Juli"/>
    <n v="22"/>
    <x v="1"/>
    <x v="716"/>
    <x v="716"/>
    <x v="1"/>
    <s v="United States"/>
    <s v="Columbia"/>
    <s v="Maryland"/>
    <n v="21044"/>
    <x v="3"/>
    <x v="751"/>
    <x v="1"/>
    <x v="8"/>
    <x v="749"/>
    <n v="5.4"/>
    <n v="3"/>
    <n v="0"/>
    <n v="2.5920000000000001"/>
  </r>
  <r>
    <x v="8760"/>
    <s v="CA-2016-159891"/>
    <d v="2016-01-31T00:00:00"/>
    <n v="2016"/>
    <s v="Januari"/>
    <n v="31"/>
    <x v="1"/>
    <x v="408"/>
    <x v="408"/>
    <x v="2"/>
    <s v="United States"/>
    <s v="Atlanta"/>
    <s v="Georgia"/>
    <n v="30318"/>
    <x v="0"/>
    <x v="450"/>
    <x v="1"/>
    <x v="8"/>
    <x v="451"/>
    <n v="1270.99"/>
    <n v="1"/>
    <n v="0"/>
    <n v="635.495"/>
  </r>
  <r>
    <x v="8761"/>
    <s v="CA-2016-159891"/>
    <d v="2016-01-31T00:00:00"/>
    <n v="2016"/>
    <s v="Januari"/>
    <n v="31"/>
    <x v="1"/>
    <x v="408"/>
    <x v="408"/>
    <x v="2"/>
    <s v="United States"/>
    <s v="Atlanta"/>
    <s v="Georgia"/>
    <n v="30318"/>
    <x v="0"/>
    <x v="1358"/>
    <x v="1"/>
    <x v="12"/>
    <x v="1344"/>
    <n v="125.36"/>
    <n v="8"/>
    <n v="0"/>
    <n v="58.919199999999989"/>
  </r>
  <r>
    <x v="8762"/>
    <s v="CA-2016-112578"/>
    <d v="2016-12-29T00:00:00"/>
    <n v="2016"/>
    <s v="Desember"/>
    <n v="29"/>
    <x v="1"/>
    <x v="383"/>
    <x v="383"/>
    <x v="0"/>
    <s v="United States"/>
    <s v="Sacramento"/>
    <s v="California"/>
    <n v="95823"/>
    <x v="1"/>
    <x v="768"/>
    <x v="1"/>
    <x v="4"/>
    <x v="767"/>
    <n v="14.03"/>
    <n v="1"/>
    <n v="0"/>
    <n v="4.068699999999998"/>
  </r>
  <r>
    <x v="8763"/>
    <s v="CA-2016-112578"/>
    <d v="2016-12-29T00:00:00"/>
    <n v="2016"/>
    <s v="Desember"/>
    <n v="29"/>
    <x v="1"/>
    <x v="383"/>
    <x v="383"/>
    <x v="0"/>
    <s v="United States"/>
    <s v="Sacramento"/>
    <s v="California"/>
    <n v="95823"/>
    <x v="1"/>
    <x v="1352"/>
    <x v="1"/>
    <x v="14"/>
    <x v="1338"/>
    <n v="27.96"/>
    <n v="2"/>
    <n v="0"/>
    <n v="7.2696000000000005"/>
  </r>
  <r>
    <x v="8764"/>
    <s v="CA-2015-107083"/>
    <d v="2015-11-21T00:00:00"/>
    <n v="2015"/>
    <s v="November"/>
    <n v="21"/>
    <x v="1"/>
    <x v="179"/>
    <x v="179"/>
    <x v="1"/>
    <s v="United States"/>
    <s v="Fort Worth"/>
    <s v="Texas"/>
    <n v="76106"/>
    <x v="2"/>
    <x v="1216"/>
    <x v="1"/>
    <x v="6"/>
    <x v="1200"/>
    <n v="5.3440000000000003"/>
    <n v="2"/>
    <n v="0.2"/>
    <n v="0.73479999999999923"/>
  </r>
  <r>
    <x v="8765"/>
    <s v="CA-2015-107083"/>
    <d v="2015-11-21T00:00:00"/>
    <n v="2015"/>
    <s v="November"/>
    <n v="21"/>
    <x v="1"/>
    <x v="179"/>
    <x v="179"/>
    <x v="1"/>
    <s v="United States"/>
    <s v="Fort Worth"/>
    <s v="Texas"/>
    <n v="76106"/>
    <x v="2"/>
    <x v="15"/>
    <x v="1"/>
    <x v="8"/>
    <x v="15"/>
    <n v="1.6959999999999997"/>
    <n v="2"/>
    <n v="0.8"/>
    <n v="-2.5440000000000005"/>
  </r>
  <r>
    <x v="8766"/>
    <s v="CA-2015-107083"/>
    <d v="2015-11-21T00:00:00"/>
    <n v="2015"/>
    <s v="November"/>
    <n v="21"/>
    <x v="1"/>
    <x v="179"/>
    <x v="179"/>
    <x v="1"/>
    <s v="United States"/>
    <s v="Fort Worth"/>
    <s v="Texas"/>
    <n v="76106"/>
    <x v="2"/>
    <x v="1836"/>
    <x v="1"/>
    <x v="9"/>
    <x v="1824"/>
    <n v="24.587999999999994"/>
    <n v="3"/>
    <n v="0.8"/>
    <n v="-67.617000000000019"/>
  </r>
  <r>
    <x v="8767"/>
    <s v="CA-2015-107083"/>
    <d v="2015-11-21T00:00:00"/>
    <n v="2015"/>
    <s v="November"/>
    <n v="21"/>
    <x v="1"/>
    <x v="179"/>
    <x v="179"/>
    <x v="1"/>
    <s v="United States"/>
    <s v="Fort Worth"/>
    <s v="Texas"/>
    <n v="76106"/>
    <x v="2"/>
    <x v="416"/>
    <x v="1"/>
    <x v="8"/>
    <x v="416"/>
    <n v="7.9799999999999986"/>
    <n v="5"/>
    <n v="0.8"/>
    <n v="-13.167000000000002"/>
  </r>
  <r>
    <x v="8768"/>
    <s v="CA-2015-151722"/>
    <d v="2015-10-05T00:00:00"/>
    <n v="2015"/>
    <s v="Oktober"/>
    <n v="5"/>
    <x v="1"/>
    <x v="582"/>
    <x v="582"/>
    <x v="0"/>
    <s v="United States"/>
    <s v="Columbus"/>
    <s v="Ohio"/>
    <n v="43229"/>
    <x v="3"/>
    <x v="293"/>
    <x v="2"/>
    <x v="11"/>
    <x v="293"/>
    <n v="288"/>
    <n v="4"/>
    <n v="0.2"/>
    <n v="57.599999999999994"/>
  </r>
  <r>
    <x v="8769"/>
    <s v="CA-2016-151148"/>
    <d v="2016-09-12T00:00:00"/>
    <n v="2016"/>
    <s v="September"/>
    <n v="12"/>
    <x v="3"/>
    <x v="178"/>
    <x v="178"/>
    <x v="2"/>
    <s v="United States"/>
    <s v="Louisville"/>
    <s v="Colorado"/>
    <n v="80027"/>
    <x v="1"/>
    <x v="1750"/>
    <x v="2"/>
    <x v="7"/>
    <x v="1740"/>
    <n v="146.952"/>
    <n v="3"/>
    <n v="0.2"/>
    <n v="9.1844999999999928"/>
  </r>
  <r>
    <x v="8770"/>
    <s v="CA-2016-151148"/>
    <d v="2016-09-12T00:00:00"/>
    <n v="2016"/>
    <s v="September"/>
    <n v="12"/>
    <x v="3"/>
    <x v="178"/>
    <x v="178"/>
    <x v="2"/>
    <s v="United States"/>
    <s v="Louisville"/>
    <s v="Colorado"/>
    <n v="80027"/>
    <x v="1"/>
    <x v="792"/>
    <x v="0"/>
    <x v="1"/>
    <x v="790"/>
    <n v="83.13600000000001"/>
    <n v="4"/>
    <n v="0.2"/>
    <n v="5.1960000000000015"/>
  </r>
  <r>
    <x v="8771"/>
    <s v="CA-2017-115882"/>
    <d v="2017-09-14T00:00:00"/>
    <n v="2017"/>
    <s v="September"/>
    <n v="14"/>
    <x v="2"/>
    <x v="587"/>
    <x v="587"/>
    <x v="1"/>
    <s v="United States"/>
    <s v="Raleigh"/>
    <s v="North Carolina"/>
    <n v="27604"/>
    <x v="0"/>
    <x v="1218"/>
    <x v="1"/>
    <x v="9"/>
    <x v="1202"/>
    <n v="942.78400000000011"/>
    <n v="4"/>
    <n v="0.2"/>
    <n v="94.278400000000033"/>
  </r>
  <r>
    <x v="8772"/>
    <s v="CA-2017-115882"/>
    <d v="2017-09-14T00:00:00"/>
    <n v="2017"/>
    <s v="September"/>
    <n v="14"/>
    <x v="2"/>
    <x v="587"/>
    <x v="587"/>
    <x v="1"/>
    <s v="United States"/>
    <s v="Raleigh"/>
    <s v="North Carolina"/>
    <n v="27604"/>
    <x v="0"/>
    <x v="1030"/>
    <x v="1"/>
    <x v="10"/>
    <x v="1021"/>
    <n v="74.352000000000004"/>
    <n v="3"/>
    <n v="0.2"/>
    <n v="23.234999999999992"/>
  </r>
  <r>
    <x v="8773"/>
    <s v="CA-2015-132276"/>
    <d v="2015-02-23T00:00:00"/>
    <n v="2015"/>
    <s v="Februari"/>
    <n v="23"/>
    <x v="1"/>
    <x v="784"/>
    <x v="784"/>
    <x v="2"/>
    <s v="United States"/>
    <s v="New York City"/>
    <s v="New York"/>
    <n v="10024"/>
    <x v="3"/>
    <x v="566"/>
    <x v="1"/>
    <x v="9"/>
    <x v="566"/>
    <n v="26.880000000000003"/>
    <n v="6"/>
    <n v="0"/>
    <n v="6.7200000000000006"/>
  </r>
  <r>
    <x v="8774"/>
    <s v="CA-2015-132276"/>
    <d v="2015-02-23T00:00:00"/>
    <n v="2015"/>
    <s v="Februari"/>
    <n v="23"/>
    <x v="1"/>
    <x v="784"/>
    <x v="784"/>
    <x v="2"/>
    <s v="United States"/>
    <s v="New York City"/>
    <s v="New York"/>
    <n v="10024"/>
    <x v="3"/>
    <x v="1282"/>
    <x v="1"/>
    <x v="8"/>
    <x v="1267"/>
    <n v="10.896000000000001"/>
    <n v="2"/>
    <n v="0.2"/>
    <n v="3.8135999999999992"/>
  </r>
  <r>
    <x v="8775"/>
    <s v="CA-2016-163636"/>
    <d v="2016-12-05T00:00:00"/>
    <n v="2016"/>
    <s v="Desember"/>
    <n v="5"/>
    <x v="0"/>
    <x v="486"/>
    <x v="486"/>
    <x v="2"/>
    <s v="United States"/>
    <s v="Chicago"/>
    <s v="Illinois"/>
    <n v="60623"/>
    <x v="2"/>
    <x v="147"/>
    <x v="1"/>
    <x v="6"/>
    <x v="148"/>
    <n v="3.536"/>
    <n v="2"/>
    <n v="0.2"/>
    <n v="0.30940000000000001"/>
  </r>
  <r>
    <x v="8776"/>
    <s v="CA-2016-102813"/>
    <d v="2016-07-02T00:00:00"/>
    <n v="2016"/>
    <s v="Juli"/>
    <n v="2"/>
    <x v="2"/>
    <x v="105"/>
    <x v="105"/>
    <x v="1"/>
    <s v="United States"/>
    <s v="Huntsville"/>
    <s v="Texas"/>
    <n v="77340"/>
    <x v="2"/>
    <x v="662"/>
    <x v="0"/>
    <x v="1"/>
    <x v="662"/>
    <n v="528.42999999999995"/>
    <n v="5"/>
    <n v="0.3"/>
    <n v="0"/>
  </r>
  <r>
    <x v="8777"/>
    <s v="CA-2016-102813"/>
    <d v="2016-07-02T00:00:00"/>
    <n v="2016"/>
    <s v="Juli"/>
    <n v="2"/>
    <x v="2"/>
    <x v="105"/>
    <x v="105"/>
    <x v="1"/>
    <s v="United States"/>
    <s v="Huntsville"/>
    <s v="Texas"/>
    <n v="77340"/>
    <x v="2"/>
    <x v="1440"/>
    <x v="1"/>
    <x v="10"/>
    <x v="1428"/>
    <n v="41.472000000000008"/>
    <n v="8"/>
    <n v="0.2"/>
    <n v="14.5152"/>
  </r>
  <r>
    <x v="8778"/>
    <s v="CA-2017-135377"/>
    <d v="2017-12-13T00:00:00"/>
    <n v="2017"/>
    <s v="Desember"/>
    <n v="13"/>
    <x v="1"/>
    <x v="162"/>
    <x v="162"/>
    <x v="1"/>
    <s v="United States"/>
    <s v="New York City"/>
    <s v="New York"/>
    <n v="10024"/>
    <x v="3"/>
    <x v="574"/>
    <x v="0"/>
    <x v="0"/>
    <x v="574"/>
    <n v="287.976"/>
    <n v="3"/>
    <n v="0.2"/>
    <n v="7.1993999999999687"/>
  </r>
  <r>
    <x v="8779"/>
    <s v="CA-2015-165813"/>
    <d v="2015-03-20T00:00:00"/>
    <n v="2015"/>
    <s v="Maret"/>
    <n v="20"/>
    <x v="0"/>
    <x v="298"/>
    <x v="298"/>
    <x v="0"/>
    <s v="United States"/>
    <s v="Salem"/>
    <s v="Oregon"/>
    <n v="97301"/>
    <x v="1"/>
    <x v="762"/>
    <x v="1"/>
    <x v="4"/>
    <x v="761"/>
    <n v="29.304000000000002"/>
    <n v="3"/>
    <n v="0.2"/>
    <n v="2.5641000000000034"/>
  </r>
  <r>
    <x v="8780"/>
    <s v="CA-2015-133585"/>
    <d v="2015-03-01T00:00:00"/>
    <n v="2015"/>
    <s v="Maret"/>
    <n v="1"/>
    <x v="2"/>
    <x v="782"/>
    <x v="782"/>
    <x v="1"/>
    <s v="United States"/>
    <s v="Houston"/>
    <s v="Texas"/>
    <n v="77070"/>
    <x v="2"/>
    <x v="1261"/>
    <x v="1"/>
    <x v="6"/>
    <x v="1245"/>
    <n v="55.328000000000003"/>
    <n v="2"/>
    <n v="0.2"/>
    <n v="6.2243999999999957"/>
  </r>
  <r>
    <x v="8781"/>
    <s v="CA-2015-133585"/>
    <d v="2015-03-01T00:00:00"/>
    <n v="2015"/>
    <s v="Maret"/>
    <n v="1"/>
    <x v="2"/>
    <x v="782"/>
    <x v="782"/>
    <x v="1"/>
    <s v="United States"/>
    <s v="Houston"/>
    <s v="Texas"/>
    <n v="77070"/>
    <x v="2"/>
    <x v="789"/>
    <x v="0"/>
    <x v="0"/>
    <x v="787"/>
    <n v="1227.9983999999999"/>
    <n v="6"/>
    <n v="0.32"/>
    <n v="-36.117600000000152"/>
  </r>
  <r>
    <x v="8782"/>
    <s v="CA-2016-116911"/>
    <d v="2016-09-15T00:00:00"/>
    <n v="2016"/>
    <s v="September"/>
    <n v="15"/>
    <x v="1"/>
    <x v="251"/>
    <x v="251"/>
    <x v="1"/>
    <s v="United States"/>
    <s v="Twin Falls"/>
    <s v="Idaho"/>
    <n v="83301"/>
    <x v="1"/>
    <x v="1206"/>
    <x v="1"/>
    <x v="8"/>
    <x v="1191"/>
    <n v="20.416"/>
    <n v="4"/>
    <n v="0.2"/>
    <n v="6.6351999999999984"/>
  </r>
  <r>
    <x v="8783"/>
    <s v="CA-2016-116911"/>
    <d v="2016-09-15T00:00:00"/>
    <n v="2016"/>
    <s v="September"/>
    <n v="15"/>
    <x v="1"/>
    <x v="251"/>
    <x v="251"/>
    <x v="1"/>
    <s v="United States"/>
    <s v="Twin Falls"/>
    <s v="Idaho"/>
    <n v="83301"/>
    <x v="1"/>
    <x v="215"/>
    <x v="0"/>
    <x v="3"/>
    <x v="216"/>
    <n v="1128.3899999999999"/>
    <n v="3"/>
    <n v="0"/>
    <n v="259.52970000000005"/>
  </r>
  <r>
    <x v="8784"/>
    <s v="US-2017-129224"/>
    <d v="2017-03-17T00:00:00"/>
    <n v="2017"/>
    <s v="Maret"/>
    <n v="17"/>
    <x v="1"/>
    <x v="357"/>
    <x v="357"/>
    <x v="2"/>
    <s v="United States"/>
    <s v="Knoxville"/>
    <s v="Tennessee"/>
    <n v="37918"/>
    <x v="0"/>
    <x v="1186"/>
    <x v="1"/>
    <x v="2"/>
    <x v="1172"/>
    <n v="4.6079999999999997"/>
    <n v="2"/>
    <n v="0.2"/>
    <n v="1.6704000000000001"/>
  </r>
  <r>
    <x v="8785"/>
    <s v="CA-2017-145765"/>
    <d v="2017-05-28T00:00:00"/>
    <n v="2017"/>
    <s v="Mei"/>
    <n v="28"/>
    <x v="1"/>
    <x v="698"/>
    <x v="698"/>
    <x v="1"/>
    <s v="United States"/>
    <s v="Phoenix"/>
    <s v="Arizona"/>
    <n v="85023"/>
    <x v="1"/>
    <x v="1692"/>
    <x v="2"/>
    <x v="7"/>
    <x v="1680"/>
    <n v="195.96000000000004"/>
    <n v="5"/>
    <n v="0.2"/>
    <n v="19.596000000000018"/>
  </r>
  <r>
    <x v="8786"/>
    <s v="CA-2017-145765"/>
    <d v="2017-05-28T00:00:00"/>
    <n v="2017"/>
    <s v="Mei"/>
    <n v="28"/>
    <x v="1"/>
    <x v="698"/>
    <x v="698"/>
    <x v="1"/>
    <s v="United States"/>
    <s v="Phoenix"/>
    <s v="Arizona"/>
    <n v="85023"/>
    <x v="1"/>
    <x v="1483"/>
    <x v="1"/>
    <x v="10"/>
    <x v="1470"/>
    <n v="15.552000000000003"/>
    <n v="3"/>
    <n v="0.2"/>
    <n v="5.4432"/>
  </r>
  <r>
    <x v="8787"/>
    <s v="CA-2017-145765"/>
    <d v="2017-05-28T00:00:00"/>
    <n v="2017"/>
    <s v="Mei"/>
    <n v="28"/>
    <x v="1"/>
    <x v="698"/>
    <x v="698"/>
    <x v="1"/>
    <s v="United States"/>
    <s v="Phoenix"/>
    <s v="Arizona"/>
    <n v="85023"/>
    <x v="1"/>
    <x v="106"/>
    <x v="2"/>
    <x v="11"/>
    <x v="106"/>
    <n v="271.96800000000002"/>
    <n v="4"/>
    <n v="0.2"/>
    <n v="54.393599999999978"/>
  </r>
  <r>
    <x v="8788"/>
    <s v="CA-2017-126914"/>
    <d v="2017-06-15T00:00:00"/>
    <n v="2017"/>
    <s v="Juni"/>
    <n v="15"/>
    <x v="1"/>
    <x v="555"/>
    <x v="555"/>
    <x v="0"/>
    <s v="United States"/>
    <s v="Monroe"/>
    <s v="North Carolina"/>
    <n v="28110"/>
    <x v="0"/>
    <x v="1003"/>
    <x v="0"/>
    <x v="1"/>
    <x v="995"/>
    <n v="698.35200000000009"/>
    <n v="3"/>
    <n v="0.2"/>
    <n v="52.376399999999961"/>
  </r>
  <r>
    <x v="8789"/>
    <s v="CA-2017-126914"/>
    <d v="2017-06-15T00:00:00"/>
    <n v="2017"/>
    <s v="Juni"/>
    <n v="15"/>
    <x v="1"/>
    <x v="555"/>
    <x v="555"/>
    <x v="0"/>
    <s v="United States"/>
    <s v="Monroe"/>
    <s v="North Carolina"/>
    <n v="28110"/>
    <x v="0"/>
    <x v="1195"/>
    <x v="0"/>
    <x v="0"/>
    <x v="1180"/>
    <n v="77.728000000000009"/>
    <n v="2"/>
    <n v="0.2"/>
    <n v="-3.8863999999999947"/>
  </r>
  <r>
    <x v="8790"/>
    <s v="CA-2015-169572"/>
    <d v="2015-09-06T00:00:00"/>
    <n v="2015"/>
    <s v="September"/>
    <n v="6"/>
    <x v="1"/>
    <x v="132"/>
    <x v="132"/>
    <x v="1"/>
    <s v="United States"/>
    <s v="Richmond"/>
    <s v="Virginia"/>
    <n v="23223"/>
    <x v="0"/>
    <x v="1472"/>
    <x v="1"/>
    <x v="8"/>
    <x v="1459"/>
    <n v="46.62"/>
    <n v="9"/>
    <n v="0"/>
    <n v="21.445199999999996"/>
  </r>
  <r>
    <x v="8791"/>
    <s v="CA-2017-162075"/>
    <d v="2017-03-18T00:00:00"/>
    <n v="2017"/>
    <s v="Maret"/>
    <n v="18"/>
    <x v="1"/>
    <x v="627"/>
    <x v="627"/>
    <x v="0"/>
    <s v="United States"/>
    <s v="Houston"/>
    <s v="Texas"/>
    <n v="77041"/>
    <x v="2"/>
    <x v="664"/>
    <x v="2"/>
    <x v="7"/>
    <x v="664"/>
    <n v="537.54399999999998"/>
    <n v="7"/>
    <n v="0.2"/>
    <n v="47.035099999999971"/>
  </r>
  <r>
    <x v="8792"/>
    <s v="CA-2014-162992"/>
    <d v="2014-12-19T00:00:00"/>
    <n v="2014"/>
    <s v="Desember"/>
    <n v="19"/>
    <x v="2"/>
    <x v="162"/>
    <x v="162"/>
    <x v="1"/>
    <s v="United States"/>
    <s v="Los Angeles"/>
    <s v="California"/>
    <n v="90008"/>
    <x v="1"/>
    <x v="573"/>
    <x v="1"/>
    <x v="2"/>
    <x v="573"/>
    <n v="14.62"/>
    <n v="2"/>
    <n v="0"/>
    <n v="6.8713999999999995"/>
  </r>
  <r>
    <x v="8793"/>
    <s v="CA-2014-162992"/>
    <d v="2014-12-19T00:00:00"/>
    <n v="2014"/>
    <s v="Desember"/>
    <n v="19"/>
    <x v="2"/>
    <x v="162"/>
    <x v="162"/>
    <x v="1"/>
    <s v="United States"/>
    <s v="Los Angeles"/>
    <s v="California"/>
    <n v="90008"/>
    <x v="1"/>
    <x v="485"/>
    <x v="1"/>
    <x v="13"/>
    <x v="485"/>
    <n v="22.549999999999997"/>
    <n v="5"/>
    <n v="0"/>
    <n v="8.7945000000000011"/>
  </r>
  <r>
    <x v="8794"/>
    <s v="CA-2014-162992"/>
    <d v="2014-12-19T00:00:00"/>
    <n v="2014"/>
    <s v="Desember"/>
    <n v="19"/>
    <x v="2"/>
    <x v="162"/>
    <x v="162"/>
    <x v="1"/>
    <s v="United States"/>
    <s v="Los Angeles"/>
    <s v="California"/>
    <n v="90008"/>
    <x v="1"/>
    <x v="1285"/>
    <x v="2"/>
    <x v="7"/>
    <x v="1271"/>
    <n v="583.79999999999995"/>
    <n v="5"/>
    <n v="0.2"/>
    <n v="72.974999999999909"/>
  </r>
  <r>
    <x v="8795"/>
    <s v="CA-2014-162992"/>
    <d v="2014-12-19T00:00:00"/>
    <n v="2014"/>
    <s v="Desember"/>
    <n v="19"/>
    <x v="2"/>
    <x v="162"/>
    <x v="162"/>
    <x v="1"/>
    <s v="United States"/>
    <s v="Los Angeles"/>
    <s v="California"/>
    <n v="90008"/>
    <x v="1"/>
    <x v="665"/>
    <x v="2"/>
    <x v="7"/>
    <x v="665"/>
    <n v="211.16800000000001"/>
    <n v="4"/>
    <n v="0.2"/>
    <n v="15.837600000000009"/>
  </r>
  <r>
    <x v="8796"/>
    <s v="CA-2016-106397"/>
    <d v="2016-07-07T00:00:00"/>
    <n v="2016"/>
    <s v="Juli"/>
    <n v="7"/>
    <x v="1"/>
    <x v="77"/>
    <x v="77"/>
    <x v="0"/>
    <s v="United States"/>
    <s v="Orem"/>
    <s v="Utah"/>
    <n v="84057"/>
    <x v="1"/>
    <x v="490"/>
    <x v="1"/>
    <x v="10"/>
    <x v="490"/>
    <n v="12.96"/>
    <n v="2"/>
    <n v="0"/>
    <n v="6.2208000000000006"/>
  </r>
  <r>
    <x v="8797"/>
    <s v="CA-2016-106397"/>
    <d v="2016-07-07T00:00:00"/>
    <n v="2016"/>
    <s v="Juli"/>
    <n v="7"/>
    <x v="1"/>
    <x v="77"/>
    <x v="77"/>
    <x v="0"/>
    <s v="United States"/>
    <s v="Orem"/>
    <s v="Utah"/>
    <n v="84057"/>
    <x v="1"/>
    <x v="1243"/>
    <x v="1"/>
    <x v="6"/>
    <x v="1226"/>
    <n v="45.98"/>
    <n v="2"/>
    <n v="0"/>
    <n v="12.874400000000001"/>
  </r>
  <r>
    <x v="8798"/>
    <s v="US-2016-150140"/>
    <d v="2016-04-06T00:00:00"/>
    <n v="2016"/>
    <s v="April"/>
    <n v="6"/>
    <x v="1"/>
    <x v="91"/>
    <x v="91"/>
    <x v="2"/>
    <s v="United States"/>
    <s v="Burlington"/>
    <s v="Vermont"/>
    <s v="05408"/>
    <x v="3"/>
    <x v="1367"/>
    <x v="2"/>
    <x v="7"/>
    <x v="1352"/>
    <n v="1294.75"/>
    <n v="5"/>
    <n v="0"/>
    <n v="336.63499999999999"/>
  </r>
  <r>
    <x v="8799"/>
    <s v="CA-2014-116666"/>
    <d v="2014-05-08T00:00:00"/>
    <n v="2014"/>
    <s v="Mei"/>
    <n v="8"/>
    <x v="2"/>
    <x v="409"/>
    <x v="409"/>
    <x v="0"/>
    <s v="United States"/>
    <s v="Philadelphia"/>
    <s v="Pennsylvania"/>
    <n v="19134"/>
    <x v="3"/>
    <x v="306"/>
    <x v="2"/>
    <x v="16"/>
    <x v="306"/>
    <n v="1799.9699999999998"/>
    <n v="5"/>
    <n v="0.4"/>
    <n v="239.99600000000009"/>
  </r>
  <r>
    <x v="8800"/>
    <s v="CA-2017-148992"/>
    <d v="2017-11-23T00:00:00"/>
    <n v="2017"/>
    <s v="November"/>
    <n v="23"/>
    <x v="1"/>
    <x v="294"/>
    <x v="294"/>
    <x v="1"/>
    <s v="United States"/>
    <s v="Chicago"/>
    <s v="Illinois"/>
    <n v="60623"/>
    <x v="2"/>
    <x v="1283"/>
    <x v="1"/>
    <x v="10"/>
    <x v="1268"/>
    <n v="10.688000000000001"/>
    <n v="2"/>
    <n v="0.2"/>
    <n v="3.7407999999999997"/>
  </r>
  <r>
    <x v="8801"/>
    <s v="CA-2016-140935"/>
    <d v="2016-11-10T00:00:00"/>
    <n v="2016"/>
    <s v="November"/>
    <n v="10"/>
    <x v="2"/>
    <x v="755"/>
    <x v="755"/>
    <x v="0"/>
    <s v="United States"/>
    <s v="Oklahoma City"/>
    <s v="Oklahoma"/>
    <n v="73120"/>
    <x v="2"/>
    <x v="1720"/>
    <x v="2"/>
    <x v="7"/>
    <x v="1707"/>
    <n v="221.98"/>
    <n v="2"/>
    <n v="0"/>
    <n v="62.15440000000001"/>
  </r>
  <r>
    <x v="8802"/>
    <s v="CA-2016-140935"/>
    <d v="2016-11-10T00:00:00"/>
    <n v="2016"/>
    <s v="November"/>
    <n v="10"/>
    <x v="2"/>
    <x v="755"/>
    <x v="755"/>
    <x v="0"/>
    <s v="United States"/>
    <s v="Oklahoma City"/>
    <s v="Oklahoma"/>
    <n v="73120"/>
    <x v="2"/>
    <x v="1106"/>
    <x v="0"/>
    <x v="0"/>
    <x v="1095"/>
    <n v="341.96"/>
    <n v="2"/>
    <n v="0"/>
    <n v="54.713599999999985"/>
  </r>
  <r>
    <x v="8803"/>
    <s v="CA-2014-157644"/>
    <d v="2014-12-31T00:00:00"/>
    <n v="2014"/>
    <s v="Desember"/>
    <n v="31"/>
    <x v="2"/>
    <x v="692"/>
    <x v="692"/>
    <x v="1"/>
    <s v="United States"/>
    <s v="New York City"/>
    <s v="New York"/>
    <n v="10035"/>
    <x v="3"/>
    <x v="567"/>
    <x v="2"/>
    <x v="11"/>
    <x v="567"/>
    <n v="34.769999999999996"/>
    <n v="3"/>
    <n v="0"/>
    <n v="11.474099999999996"/>
  </r>
  <r>
    <x v="8804"/>
    <s v="CA-2014-157644"/>
    <d v="2014-12-31T00:00:00"/>
    <n v="2014"/>
    <s v="Desember"/>
    <n v="31"/>
    <x v="2"/>
    <x v="692"/>
    <x v="692"/>
    <x v="1"/>
    <s v="United States"/>
    <s v="New York City"/>
    <s v="New York"/>
    <n v="10035"/>
    <x v="3"/>
    <x v="165"/>
    <x v="1"/>
    <x v="2"/>
    <x v="166"/>
    <n v="18.899999999999999"/>
    <n v="3"/>
    <n v="0"/>
    <n v="8.6939999999999991"/>
  </r>
  <r>
    <x v="8805"/>
    <s v="US-2017-100398"/>
    <d v="2017-08-19T00:00:00"/>
    <n v="2017"/>
    <s v="Agustus"/>
    <n v="19"/>
    <x v="1"/>
    <x v="157"/>
    <x v="157"/>
    <x v="0"/>
    <s v="United States"/>
    <s v="Salt Lake City"/>
    <s v="Utah"/>
    <n v="84106"/>
    <x v="1"/>
    <x v="1160"/>
    <x v="1"/>
    <x v="8"/>
    <x v="1147"/>
    <n v="102.72"/>
    <n v="3"/>
    <n v="0.2"/>
    <n v="37.235999999999997"/>
  </r>
  <r>
    <x v="8806"/>
    <s v="CA-2016-113082"/>
    <d v="2016-09-12T00:00:00"/>
    <n v="2016"/>
    <s v="September"/>
    <n v="12"/>
    <x v="1"/>
    <x v="565"/>
    <x v="565"/>
    <x v="1"/>
    <s v="United States"/>
    <s v="Utica"/>
    <s v="New York"/>
    <n v="13501"/>
    <x v="3"/>
    <x v="1702"/>
    <x v="0"/>
    <x v="5"/>
    <x v="1691"/>
    <n v="40.479999999999997"/>
    <n v="2"/>
    <n v="0"/>
    <n v="14.572799999999997"/>
  </r>
  <r>
    <x v="8807"/>
    <s v="US-2017-110646"/>
    <d v="2017-10-26T00:00:00"/>
    <n v="2017"/>
    <s v="Oktober"/>
    <n v="26"/>
    <x v="1"/>
    <x v="440"/>
    <x v="440"/>
    <x v="0"/>
    <s v="United States"/>
    <s v="Philadelphia"/>
    <s v="Pennsylvania"/>
    <n v="19134"/>
    <x v="3"/>
    <x v="805"/>
    <x v="1"/>
    <x v="8"/>
    <x v="803"/>
    <n v="33.282000000000004"/>
    <n v="3"/>
    <n v="0.7"/>
    <n v="-27.734999999999992"/>
  </r>
  <r>
    <x v="8808"/>
    <s v="US-2017-110646"/>
    <d v="2017-10-26T00:00:00"/>
    <n v="2017"/>
    <s v="Oktober"/>
    <n v="26"/>
    <x v="1"/>
    <x v="440"/>
    <x v="440"/>
    <x v="0"/>
    <s v="United States"/>
    <s v="Philadelphia"/>
    <s v="Pennsylvania"/>
    <n v="19134"/>
    <x v="3"/>
    <x v="1255"/>
    <x v="2"/>
    <x v="7"/>
    <x v="1239"/>
    <n v="118.64999999999998"/>
    <n v="5"/>
    <n v="0.4"/>
    <n v="19.775000000000006"/>
  </r>
  <r>
    <x v="8809"/>
    <s v="US-2017-110646"/>
    <d v="2017-10-26T00:00:00"/>
    <n v="2017"/>
    <s v="Oktober"/>
    <n v="26"/>
    <x v="1"/>
    <x v="440"/>
    <x v="440"/>
    <x v="0"/>
    <s v="United States"/>
    <s v="Philadelphia"/>
    <s v="Pennsylvania"/>
    <n v="19134"/>
    <x v="3"/>
    <x v="932"/>
    <x v="1"/>
    <x v="2"/>
    <x v="925"/>
    <n v="14.76"/>
    <n v="5"/>
    <n v="0.2"/>
    <n v="4.9815000000000005"/>
  </r>
  <r>
    <x v="8810"/>
    <s v="CA-2017-120614"/>
    <d v="2017-05-30T00:00:00"/>
    <n v="2017"/>
    <s v="Mei"/>
    <n v="30"/>
    <x v="1"/>
    <x v="416"/>
    <x v="416"/>
    <x v="1"/>
    <s v="United States"/>
    <s v="Los Angeles"/>
    <s v="California"/>
    <n v="90004"/>
    <x v="1"/>
    <x v="945"/>
    <x v="1"/>
    <x v="10"/>
    <x v="938"/>
    <n v="37.520000000000003"/>
    <n v="4"/>
    <n v="0"/>
    <n v="18.009600000000002"/>
  </r>
  <r>
    <x v="8811"/>
    <s v="US-2016-140172"/>
    <d v="2016-03-08T00:00:00"/>
    <n v="2016"/>
    <s v="Maret"/>
    <n v="8"/>
    <x v="1"/>
    <x v="70"/>
    <x v="70"/>
    <x v="1"/>
    <s v="United States"/>
    <s v="Jackson"/>
    <s v="Michigan"/>
    <n v="49201"/>
    <x v="2"/>
    <x v="1143"/>
    <x v="1"/>
    <x v="9"/>
    <x v="1131"/>
    <n v="207.14400000000001"/>
    <n v="3"/>
    <n v="0.1"/>
    <n v="48.333599999999976"/>
  </r>
  <r>
    <x v="8812"/>
    <s v="US-2016-140172"/>
    <d v="2016-03-08T00:00:00"/>
    <n v="2016"/>
    <s v="Maret"/>
    <n v="8"/>
    <x v="1"/>
    <x v="70"/>
    <x v="70"/>
    <x v="1"/>
    <s v="United States"/>
    <s v="Jackson"/>
    <s v="Michigan"/>
    <n v="49201"/>
    <x v="2"/>
    <x v="1622"/>
    <x v="1"/>
    <x v="6"/>
    <x v="1050"/>
    <n v="13.899999999999999"/>
    <n v="5"/>
    <n v="0"/>
    <n v="3.7529999999999997"/>
  </r>
  <r>
    <x v="8813"/>
    <s v="CA-2015-127754"/>
    <d v="2015-07-26T00:00:00"/>
    <n v="2015"/>
    <s v="Juli"/>
    <n v="26"/>
    <x v="1"/>
    <x v="316"/>
    <x v="316"/>
    <x v="1"/>
    <s v="United States"/>
    <s v="Glendale"/>
    <s v="Arizona"/>
    <n v="85301"/>
    <x v="1"/>
    <x v="637"/>
    <x v="0"/>
    <x v="1"/>
    <x v="637"/>
    <n v="266.35200000000003"/>
    <n v="3"/>
    <n v="0.2"/>
    <n v="13.317599999999985"/>
  </r>
  <r>
    <x v="8814"/>
    <s v="CA-2015-144274"/>
    <d v="2015-11-23T00:00:00"/>
    <n v="2015"/>
    <s v="November"/>
    <n v="23"/>
    <x v="0"/>
    <x v="617"/>
    <x v="617"/>
    <x v="0"/>
    <s v="United States"/>
    <s v="Wilmington"/>
    <s v="Delaware"/>
    <n v="19805"/>
    <x v="3"/>
    <x v="348"/>
    <x v="2"/>
    <x v="7"/>
    <x v="348"/>
    <n v="307.98"/>
    <n v="2"/>
    <n v="0"/>
    <n v="89.314199999999971"/>
  </r>
  <r>
    <x v="8815"/>
    <s v="CA-2015-144274"/>
    <d v="2015-11-23T00:00:00"/>
    <n v="2015"/>
    <s v="November"/>
    <n v="23"/>
    <x v="0"/>
    <x v="617"/>
    <x v="617"/>
    <x v="0"/>
    <s v="United States"/>
    <s v="Wilmington"/>
    <s v="Delaware"/>
    <n v="19805"/>
    <x v="3"/>
    <x v="1843"/>
    <x v="1"/>
    <x v="10"/>
    <x v="1831"/>
    <n v="44.099999999999994"/>
    <n v="6"/>
    <n v="0"/>
    <n v="20.726999999999997"/>
  </r>
  <r>
    <x v="8816"/>
    <s v="CA-2015-144274"/>
    <d v="2015-11-23T00:00:00"/>
    <n v="2015"/>
    <s v="November"/>
    <n v="23"/>
    <x v="0"/>
    <x v="617"/>
    <x v="617"/>
    <x v="0"/>
    <s v="United States"/>
    <s v="Wilmington"/>
    <s v="Delaware"/>
    <n v="19805"/>
    <x v="3"/>
    <x v="169"/>
    <x v="1"/>
    <x v="6"/>
    <x v="170"/>
    <n v="13.12"/>
    <n v="4"/>
    <n v="0"/>
    <n v="5.6416000000000004"/>
  </r>
  <r>
    <x v="8817"/>
    <s v="CA-2015-144274"/>
    <d v="2015-11-23T00:00:00"/>
    <n v="2015"/>
    <s v="November"/>
    <n v="23"/>
    <x v="0"/>
    <x v="617"/>
    <x v="617"/>
    <x v="0"/>
    <s v="United States"/>
    <s v="Wilmington"/>
    <s v="Delaware"/>
    <n v="19805"/>
    <x v="3"/>
    <x v="1451"/>
    <x v="1"/>
    <x v="12"/>
    <x v="153"/>
    <n v="16.559999999999999"/>
    <n v="2"/>
    <n v="0"/>
    <n v="7.783199999999999"/>
  </r>
  <r>
    <x v="8818"/>
    <s v="CA-2015-144274"/>
    <d v="2015-11-23T00:00:00"/>
    <n v="2015"/>
    <s v="November"/>
    <n v="23"/>
    <x v="0"/>
    <x v="617"/>
    <x v="617"/>
    <x v="0"/>
    <s v="United States"/>
    <s v="Wilmington"/>
    <s v="Delaware"/>
    <n v="19805"/>
    <x v="3"/>
    <x v="490"/>
    <x v="1"/>
    <x v="10"/>
    <x v="490"/>
    <n v="38.880000000000003"/>
    <n v="6"/>
    <n v="0"/>
    <n v="18.662400000000002"/>
  </r>
  <r>
    <x v="8819"/>
    <s v="CA-2015-142930"/>
    <d v="2015-11-28T00:00:00"/>
    <n v="2015"/>
    <s v="November"/>
    <n v="28"/>
    <x v="1"/>
    <x v="432"/>
    <x v="432"/>
    <x v="0"/>
    <s v="United States"/>
    <s v="Austin"/>
    <s v="Texas"/>
    <n v="78745"/>
    <x v="2"/>
    <x v="656"/>
    <x v="1"/>
    <x v="10"/>
    <x v="656"/>
    <n v="335.52"/>
    <n v="4"/>
    <n v="0.2"/>
    <n v="117.43199999999999"/>
  </r>
  <r>
    <x v="8820"/>
    <s v="CA-2017-100622"/>
    <d v="2017-11-03T00:00:00"/>
    <n v="2017"/>
    <s v="November"/>
    <n v="3"/>
    <x v="1"/>
    <x v="54"/>
    <x v="54"/>
    <x v="0"/>
    <s v="United States"/>
    <s v="Orlando"/>
    <s v="Florida"/>
    <n v="32839"/>
    <x v="0"/>
    <x v="455"/>
    <x v="2"/>
    <x v="16"/>
    <x v="456"/>
    <n v="959.98400000000004"/>
    <n v="2"/>
    <n v="0.2"/>
    <n v="311.99479999999994"/>
  </r>
  <r>
    <x v="8821"/>
    <s v="CA-2017-100622"/>
    <d v="2017-11-03T00:00:00"/>
    <n v="2017"/>
    <s v="November"/>
    <n v="3"/>
    <x v="1"/>
    <x v="54"/>
    <x v="54"/>
    <x v="0"/>
    <s v="United States"/>
    <s v="Orlando"/>
    <s v="Florida"/>
    <n v="32839"/>
    <x v="0"/>
    <x v="1282"/>
    <x v="1"/>
    <x v="8"/>
    <x v="1267"/>
    <n v="4.0860000000000003"/>
    <n v="2"/>
    <n v="0.7"/>
    <n v="-2.9963999999999995"/>
  </r>
  <r>
    <x v="8822"/>
    <s v="CA-2017-100622"/>
    <d v="2017-11-03T00:00:00"/>
    <n v="2017"/>
    <s v="November"/>
    <n v="3"/>
    <x v="1"/>
    <x v="54"/>
    <x v="54"/>
    <x v="0"/>
    <s v="United States"/>
    <s v="Orlando"/>
    <s v="Florida"/>
    <n v="32839"/>
    <x v="0"/>
    <x v="1753"/>
    <x v="1"/>
    <x v="6"/>
    <x v="1743"/>
    <n v="55.984000000000009"/>
    <n v="2"/>
    <n v="0.2"/>
    <n v="4.1987999999999985"/>
  </r>
  <r>
    <x v="8823"/>
    <s v="CA-2017-100622"/>
    <d v="2017-11-03T00:00:00"/>
    <n v="2017"/>
    <s v="November"/>
    <n v="3"/>
    <x v="1"/>
    <x v="54"/>
    <x v="54"/>
    <x v="0"/>
    <s v="United States"/>
    <s v="Orlando"/>
    <s v="Florida"/>
    <n v="32839"/>
    <x v="0"/>
    <x v="711"/>
    <x v="1"/>
    <x v="10"/>
    <x v="710"/>
    <n v="10.688000000000001"/>
    <n v="2"/>
    <n v="0.2"/>
    <n v="3.7407999999999997"/>
  </r>
  <r>
    <x v="8824"/>
    <s v="CA-2017-117156"/>
    <d v="2017-03-21T00:00:00"/>
    <n v="2017"/>
    <s v="Maret"/>
    <n v="21"/>
    <x v="0"/>
    <x v="26"/>
    <x v="26"/>
    <x v="0"/>
    <s v="United States"/>
    <s v="Reading"/>
    <s v="Pennsylvania"/>
    <n v="19601"/>
    <x v="3"/>
    <x v="436"/>
    <x v="1"/>
    <x v="12"/>
    <x v="436"/>
    <n v="8.8559999999999999"/>
    <n v="3"/>
    <n v="0.2"/>
    <n v="2.8781999999999992"/>
  </r>
  <r>
    <x v="8825"/>
    <s v="CA-2015-115399"/>
    <d v="2015-12-19T00:00:00"/>
    <n v="2015"/>
    <s v="Desember"/>
    <n v="19"/>
    <x v="2"/>
    <x v="151"/>
    <x v="151"/>
    <x v="0"/>
    <s v="United States"/>
    <s v="Philadelphia"/>
    <s v="Pennsylvania"/>
    <n v="19134"/>
    <x v="3"/>
    <x v="1186"/>
    <x v="1"/>
    <x v="2"/>
    <x v="1172"/>
    <n v="6.911999999999999"/>
    <n v="3"/>
    <n v="0.2"/>
    <n v="2.5056000000000003"/>
  </r>
  <r>
    <x v="8826"/>
    <s v="US-2014-157847"/>
    <d v="2014-04-02T00:00:00"/>
    <n v="2014"/>
    <s v="April"/>
    <n v="2"/>
    <x v="0"/>
    <x v="710"/>
    <x v="710"/>
    <x v="0"/>
    <s v="United States"/>
    <s v="Houston"/>
    <s v="Texas"/>
    <n v="77095"/>
    <x v="2"/>
    <x v="481"/>
    <x v="1"/>
    <x v="10"/>
    <x v="482"/>
    <n v="26.720000000000002"/>
    <n v="5"/>
    <n v="0.2"/>
    <n v="9.3520000000000003"/>
  </r>
  <r>
    <x v="8827"/>
    <s v="US-2014-157847"/>
    <d v="2014-04-02T00:00:00"/>
    <n v="2014"/>
    <s v="April"/>
    <n v="2"/>
    <x v="0"/>
    <x v="710"/>
    <x v="710"/>
    <x v="0"/>
    <s v="United States"/>
    <s v="Houston"/>
    <s v="Texas"/>
    <n v="77095"/>
    <x v="2"/>
    <x v="1774"/>
    <x v="1"/>
    <x v="10"/>
    <x v="1764"/>
    <n v="33.488000000000007"/>
    <n v="7"/>
    <n v="0.2"/>
    <n v="10.464999999999998"/>
  </r>
  <r>
    <x v="8828"/>
    <s v="CA-2015-115168"/>
    <d v="2015-06-05T00:00:00"/>
    <n v="2015"/>
    <s v="Juni"/>
    <n v="5"/>
    <x v="1"/>
    <x v="179"/>
    <x v="179"/>
    <x v="1"/>
    <s v="United States"/>
    <s v="Saint Charles"/>
    <s v="Missouri"/>
    <n v="63301"/>
    <x v="2"/>
    <x v="1157"/>
    <x v="1"/>
    <x v="10"/>
    <x v="1145"/>
    <n v="10.56"/>
    <n v="2"/>
    <n v="0"/>
    <n v="4.7519999999999998"/>
  </r>
  <r>
    <x v="8829"/>
    <s v="CA-2014-109680"/>
    <d v="2014-10-06T00:00:00"/>
    <n v="2014"/>
    <s v="Oktober"/>
    <n v="6"/>
    <x v="2"/>
    <x v="778"/>
    <x v="778"/>
    <x v="1"/>
    <s v="United States"/>
    <s v="Indianapolis"/>
    <s v="Indiana"/>
    <n v="46203"/>
    <x v="2"/>
    <x v="1662"/>
    <x v="1"/>
    <x v="4"/>
    <x v="1650"/>
    <n v="386.34"/>
    <n v="2"/>
    <n v="0"/>
    <n v="54.087600000000009"/>
  </r>
  <r>
    <x v="8830"/>
    <s v="CA-2016-167983"/>
    <d v="2016-08-21T00:00:00"/>
    <n v="2016"/>
    <s v="Agustus"/>
    <n v="21"/>
    <x v="0"/>
    <x v="345"/>
    <x v="345"/>
    <x v="1"/>
    <s v="United States"/>
    <s v="Seattle"/>
    <s v="Washington"/>
    <n v="98115"/>
    <x v="1"/>
    <x v="807"/>
    <x v="1"/>
    <x v="8"/>
    <x v="805"/>
    <n v="33.44"/>
    <n v="10"/>
    <n v="0.2"/>
    <n v="11.703999999999997"/>
  </r>
  <r>
    <x v="8831"/>
    <s v="CA-2015-145324"/>
    <d v="2015-11-15T00:00:00"/>
    <n v="2015"/>
    <s v="November"/>
    <n v="15"/>
    <x v="1"/>
    <x v="723"/>
    <x v="723"/>
    <x v="2"/>
    <s v="United States"/>
    <s v="Harrisonburg"/>
    <s v="Virginia"/>
    <n v="22801"/>
    <x v="0"/>
    <x v="561"/>
    <x v="0"/>
    <x v="5"/>
    <x v="560"/>
    <n v="39.96"/>
    <n v="2"/>
    <n v="0"/>
    <n v="14.3856"/>
  </r>
  <r>
    <x v="8832"/>
    <s v="CA-2015-153423"/>
    <d v="2015-06-22T00:00:00"/>
    <n v="2015"/>
    <s v="Juni"/>
    <n v="22"/>
    <x v="1"/>
    <x v="517"/>
    <x v="517"/>
    <x v="0"/>
    <s v="United States"/>
    <s v="Rochester"/>
    <s v="New York"/>
    <n v="14609"/>
    <x v="3"/>
    <x v="692"/>
    <x v="1"/>
    <x v="8"/>
    <x v="692"/>
    <n v="1217.568"/>
    <n v="2"/>
    <n v="0.2"/>
    <n v="456.58800000000002"/>
  </r>
  <r>
    <x v="8833"/>
    <s v="US-2017-132675"/>
    <d v="2017-09-24T00:00:00"/>
    <n v="2017"/>
    <s v="September"/>
    <n v="24"/>
    <x v="1"/>
    <x v="580"/>
    <x v="580"/>
    <x v="2"/>
    <s v="United States"/>
    <s v="Sandy Springs"/>
    <s v="Georgia"/>
    <n v="30328"/>
    <x v="0"/>
    <x v="1018"/>
    <x v="1"/>
    <x v="4"/>
    <x v="1519"/>
    <n v="15.51"/>
    <n v="1"/>
    <n v="0"/>
    <n v="3.8774999999999995"/>
  </r>
  <r>
    <x v="8834"/>
    <s v="US-2017-132675"/>
    <d v="2017-09-24T00:00:00"/>
    <n v="2017"/>
    <s v="September"/>
    <n v="24"/>
    <x v="1"/>
    <x v="580"/>
    <x v="580"/>
    <x v="2"/>
    <s v="United States"/>
    <s v="Sandy Springs"/>
    <s v="Georgia"/>
    <n v="30328"/>
    <x v="0"/>
    <x v="1517"/>
    <x v="2"/>
    <x v="7"/>
    <x v="1504"/>
    <n v="89.9"/>
    <n v="2"/>
    <n v="0"/>
    <n v="25.171999999999997"/>
  </r>
  <r>
    <x v="8835"/>
    <s v="US-2017-132675"/>
    <d v="2017-09-24T00:00:00"/>
    <n v="2017"/>
    <s v="September"/>
    <n v="24"/>
    <x v="1"/>
    <x v="580"/>
    <x v="580"/>
    <x v="2"/>
    <s v="United States"/>
    <s v="Sandy Springs"/>
    <s v="Georgia"/>
    <n v="30328"/>
    <x v="0"/>
    <x v="1742"/>
    <x v="1"/>
    <x v="6"/>
    <x v="1731"/>
    <n v="14.28"/>
    <n v="4"/>
    <n v="0"/>
    <n v="3.7127999999999997"/>
  </r>
  <r>
    <x v="8836"/>
    <s v="US-2017-132675"/>
    <d v="2017-09-24T00:00:00"/>
    <n v="2017"/>
    <s v="September"/>
    <n v="24"/>
    <x v="1"/>
    <x v="580"/>
    <x v="580"/>
    <x v="2"/>
    <s v="United States"/>
    <s v="Sandy Springs"/>
    <s v="Georgia"/>
    <n v="30328"/>
    <x v="0"/>
    <x v="753"/>
    <x v="1"/>
    <x v="6"/>
    <x v="751"/>
    <n v="12.72"/>
    <n v="3"/>
    <n v="0"/>
    <n v="4.9607999999999999"/>
  </r>
  <r>
    <x v="8837"/>
    <s v="US-2017-132675"/>
    <d v="2017-09-24T00:00:00"/>
    <n v="2017"/>
    <s v="September"/>
    <n v="24"/>
    <x v="1"/>
    <x v="580"/>
    <x v="580"/>
    <x v="2"/>
    <s v="United States"/>
    <s v="Sandy Springs"/>
    <s v="Georgia"/>
    <n v="30328"/>
    <x v="0"/>
    <x v="365"/>
    <x v="1"/>
    <x v="2"/>
    <x v="365"/>
    <n v="15.75"/>
    <n v="5"/>
    <n v="0"/>
    <n v="7.5600000000000005"/>
  </r>
  <r>
    <x v="8838"/>
    <s v="CA-2014-153808"/>
    <d v="2014-04-06T00:00:00"/>
    <n v="2014"/>
    <s v="April"/>
    <n v="6"/>
    <x v="0"/>
    <x v="395"/>
    <x v="395"/>
    <x v="1"/>
    <s v="United States"/>
    <s v="Los Angeles"/>
    <s v="California"/>
    <n v="90004"/>
    <x v="1"/>
    <x v="1559"/>
    <x v="1"/>
    <x v="6"/>
    <x v="1549"/>
    <n v="70.949999999999989"/>
    <n v="3"/>
    <n v="0"/>
    <n v="18.447000000000003"/>
  </r>
  <r>
    <x v="8839"/>
    <s v="CA-2014-153808"/>
    <d v="2014-04-06T00:00:00"/>
    <n v="2014"/>
    <s v="April"/>
    <n v="6"/>
    <x v="0"/>
    <x v="395"/>
    <x v="395"/>
    <x v="1"/>
    <s v="United States"/>
    <s v="Los Angeles"/>
    <s v="California"/>
    <n v="90004"/>
    <x v="1"/>
    <x v="102"/>
    <x v="1"/>
    <x v="8"/>
    <x v="102"/>
    <n v="65.567999999999998"/>
    <n v="2"/>
    <n v="0.2"/>
    <n v="23.768399999999996"/>
  </r>
  <r>
    <x v="8840"/>
    <s v="CA-2014-153808"/>
    <d v="2014-04-06T00:00:00"/>
    <n v="2014"/>
    <s v="April"/>
    <n v="6"/>
    <x v="0"/>
    <x v="395"/>
    <x v="395"/>
    <x v="1"/>
    <s v="United States"/>
    <s v="Los Angeles"/>
    <s v="California"/>
    <n v="90004"/>
    <x v="1"/>
    <x v="1336"/>
    <x v="2"/>
    <x v="11"/>
    <x v="1321"/>
    <n v="299.96999999999997"/>
    <n v="3"/>
    <n v="0"/>
    <n v="131.98680000000002"/>
  </r>
  <r>
    <x v="8841"/>
    <s v="US-2016-112396"/>
    <d v="2016-02-09T00:00:00"/>
    <n v="2016"/>
    <s v="Februari"/>
    <n v="9"/>
    <x v="1"/>
    <x v="335"/>
    <x v="335"/>
    <x v="1"/>
    <s v="United States"/>
    <s v="San Francisco"/>
    <s v="California"/>
    <n v="94110"/>
    <x v="1"/>
    <x v="246"/>
    <x v="2"/>
    <x v="11"/>
    <x v="247"/>
    <n v="89.97"/>
    <n v="3"/>
    <n v="0"/>
    <n v="39.586800000000011"/>
  </r>
  <r>
    <x v="8842"/>
    <s v="US-2016-112396"/>
    <d v="2016-02-09T00:00:00"/>
    <n v="2016"/>
    <s v="Februari"/>
    <n v="9"/>
    <x v="1"/>
    <x v="335"/>
    <x v="335"/>
    <x v="1"/>
    <s v="United States"/>
    <s v="San Francisco"/>
    <s v="California"/>
    <n v="94110"/>
    <x v="1"/>
    <x v="788"/>
    <x v="2"/>
    <x v="11"/>
    <x v="786"/>
    <n v="31.86"/>
    <n v="2"/>
    <n v="0"/>
    <n v="11.151"/>
  </r>
  <r>
    <x v="8843"/>
    <s v="CA-2014-141173"/>
    <d v="2014-11-18T00:00:00"/>
    <n v="2014"/>
    <s v="November"/>
    <n v="18"/>
    <x v="0"/>
    <x v="36"/>
    <x v="36"/>
    <x v="1"/>
    <s v="United States"/>
    <s v="Minneapolis"/>
    <s v="Minnesota"/>
    <n v="55407"/>
    <x v="2"/>
    <x v="1678"/>
    <x v="1"/>
    <x v="4"/>
    <x v="1666"/>
    <n v="67.150000000000006"/>
    <n v="5"/>
    <n v="0"/>
    <n v="16.787500000000001"/>
  </r>
  <r>
    <x v="8844"/>
    <s v="CA-2017-156664"/>
    <d v="2017-12-18T00:00:00"/>
    <n v="2017"/>
    <s v="Desember"/>
    <n v="18"/>
    <x v="1"/>
    <x v="443"/>
    <x v="443"/>
    <x v="0"/>
    <s v="United States"/>
    <s v="Columbus"/>
    <s v="Ohio"/>
    <n v="43229"/>
    <x v="3"/>
    <x v="1232"/>
    <x v="1"/>
    <x v="8"/>
    <x v="1215"/>
    <n v="7.2359999999999998"/>
    <n v="3"/>
    <n v="0.7"/>
    <n v="-6.0299999999999976"/>
  </r>
  <r>
    <x v="8845"/>
    <s v="CA-2017-156664"/>
    <d v="2017-12-18T00:00:00"/>
    <n v="2017"/>
    <s v="Desember"/>
    <n v="18"/>
    <x v="1"/>
    <x v="443"/>
    <x v="443"/>
    <x v="0"/>
    <s v="United States"/>
    <s v="Columbus"/>
    <s v="Ohio"/>
    <n v="43229"/>
    <x v="3"/>
    <x v="131"/>
    <x v="1"/>
    <x v="13"/>
    <x v="132"/>
    <n v="4.8239999999999998"/>
    <n v="3"/>
    <n v="0.2"/>
    <n v="1.7486999999999999"/>
  </r>
  <r>
    <x v="8846"/>
    <s v="CA-2017-156664"/>
    <d v="2017-12-18T00:00:00"/>
    <n v="2017"/>
    <s v="Desember"/>
    <n v="18"/>
    <x v="1"/>
    <x v="443"/>
    <x v="443"/>
    <x v="0"/>
    <s v="United States"/>
    <s v="Columbus"/>
    <s v="Ohio"/>
    <n v="43229"/>
    <x v="3"/>
    <x v="393"/>
    <x v="1"/>
    <x v="10"/>
    <x v="394"/>
    <n v="91.360000000000014"/>
    <n v="5"/>
    <n v="0.2"/>
    <n v="29.691999999999993"/>
  </r>
  <r>
    <x v="8847"/>
    <s v="CA-2017-156664"/>
    <d v="2017-12-18T00:00:00"/>
    <n v="2017"/>
    <s v="Desember"/>
    <n v="18"/>
    <x v="1"/>
    <x v="443"/>
    <x v="443"/>
    <x v="0"/>
    <s v="United States"/>
    <s v="Columbus"/>
    <s v="Ohio"/>
    <n v="43229"/>
    <x v="3"/>
    <x v="723"/>
    <x v="1"/>
    <x v="9"/>
    <x v="722"/>
    <n v="130.11199999999999"/>
    <n v="2"/>
    <n v="0.2"/>
    <n v="13.011199999999995"/>
  </r>
  <r>
    <x v="8848"/>
    <s v="CA-2015-140718"/>
    <d v="2015-07-02T00:00:00"/>
    <n v="2015"/>
    <s v="Juli"/>
    <n v="2"/>
    <x v="2"/>
    <x v="135"/>
    <x v="135"/>
    <x v="1"/>
    <s v="United States"/>
    <s v="Raleigh"/>
    <s v="North Carolina"/>
    <n v="27604"/>
    <x v="0"/>
    <x v="918"/>
    <x v="2"/>
    <x v="7"/>
    <x v="910"/>
    <n v="74.239999999999995"/>
    <n v="1"/>
    <n v="0.2"/>
    <n v="8.3519999999999932"/>
  </r>
  <r>
    <x v="8849"/>
    <s v="CA-2015-140718"/>
    <d v="2015-07-02T00:00:00"/>
    <n v="2015"/>
    <s v="Juli"/>
    <n v="2"/>
    <x v="2"/>
    <x v="135"/>
    <x v="135"/>
    <x v="1"/>
    <s v="United States"/>
    <s v="Raleigh"/>
    <s v="North Carolina"/>
    <n v="27604"/>
    <x v="0"/>
    <x v="891"/>
    <x v="0"/>
    <x v="5"/>
    <x v="884"/>
    <n v="159.84000000000003"/>
    <n v="10"/>
    <n v="0.2"/>
    <n v="45.954000000000008"/>
  </r>
  <r>
    <x v="8850"/>
    <s v="CA-2015-140718"/>
    <d v="2015-07-02T00:00:00"/>
    <n v="2015"/>
    <s v="Juli"/>
    <n v="2"/>
    <x v="2"/>
    <x v="135"/>
    <x v="135"/>
    <x v="1"/>
    <s v="United States"/>
    <s v="Raleigh"/>
    <s v="North Carolina"/>
    <n v="27604"/>
    <x v="0"/>
    <x v="544"/>
    <x v="1"/>
    <x v="8"/>
    <x v="544"/>
    <n v="2.8920000000000008"/>
    <n v="2"/>
    <n v="0.7"/>
    <n v="-2.3136000000000001"/>
  </r>
  <r>
    <x v="8851"/>
    <s v="CA-2015-140718"/>
    <d v="2015-07-02T00:00:00"/>
    <n v="2015"/>
    <s v="Juli"/>
    <n v="2"/>
    <x v="2"/>
    <x v="135"/>
    <x v="135"/>
    <x v="1"/>
    <s v="United States"/>
    <s v="Raleigh"/>
    <s v="North Carolina"/>
    <n v="27604"/>
    <x v="0"/>
    <x v="707"/>
    <x v="1"/>
    <x v="10"/>
    <x v="706"/>
    <n v="9.3920000000000012"/>
    <n v="2"/>
    <n v="0.2"/>
    <n v="3.2871999999999999"/>
  </r>
  <r>
    <x v="8852"/>
    <s v="CA-2014-119977"/>
    <d v="2014-10-08T00:00:00"/>
    <n v="2014"/>
    <s v="Oktober"/>
    <n v="8"/>
    <x v="0"/>
    <x v="35"/>
    <x v="35"/>
    <x v="0"/>
    <s v="United States"/>
    <s v="New York City"/>
    <s v="New York"/>
    <n v="10011"/>
    <x v="3"/>
    <x v="1019"/>
    <x v="1"/>
    <x v="10"/>
    <x v="1010"/>
    <n v="123.92"/>
    <n v="4"/>
    <n v="0"/>
    <n v="55.763999999999996"/>
  </r>
  <r>
    <x v="8853"/>
    <s v="US-2015-115343"/>
    <d v="2015-09-22T00:00:00"/>
    <n v="2015"/>
    <s v="September"/>
    <n v="22"/>
    <x v="2"/>
    <x v="383"/>
    <x v="383"/>
    <x v="0"/>
    <s v="United States"/>
    <s v="Philadelphia"/>
    <s v="Pennsylvania"/>
    <n v="19143"/>
    <x v="3"/>
    <x v="1205"/>
    <x v="1"/>
    <x v="14"/>
    <x v="1190"/>
    <n v="55.600000000000009"/>
    <n v="5"/>
    <n v="0.2"/>
    <n v="6.2549999999999919"/>
  </r>
  <r>
    <x v="8854"/>
    <s v="US-2015-115343"/>
    <d v="2015-09-22T00:00:00"/>
    <n v="2015"/>
    <s v="September"/>
    <n v="22"/>
    <x v="2"/>
    <x v="383"/>
    <x v="383"/>
    <x v="0"/>
    <s v="United States"/>
    <s v="Philadelphia"/>
    <s v="Pennsylvania"/>
    <n v="19143"/>
    <x v="3"/>
    <x v="217"/>
    <x v="2"/>
    <x v="11"/>
    <x v="218"/>
    <n v="617.97600000000011"/>
    <n v="3"/>
    <n v="0.2"/>
    <n v="-7.724700000000098"/>
  </r>
  <r>
    <x v="8855"/>
    <s v="CA-2017-163671"/>
    <d v="2017-12-24T00:00:00"/>
    <n v="2017"/>
    <s v="Desember"/>
    <n v="24"/>
    <x v="1"/>
    <x v="317"/>
    <x v="317"/>
    <x v="1"/>
    <s v="United States"/>
    <s v="Meridian"/>
    <s v="Idaho"/>
    <n v="83642"/>
    <x v="1"/>
    <x v="213"/>
    <x v="1"/>
    <x v="8"/>
    <x v="214"/>
    <n v="21.312000000000005"/>
    <n v="3"/>
    <n v="0.2"/>
    <n v="7.9919999999999991"/>
  </r>
  <r>
    <x v="8856"/>
    <s v="CA-2017-135909"/>
    <d v="2017-10-13T00:00:00"/>
    <n v="2017"/>
    <s v="Oktober"/>
    <n v="13"/>
    <x v="1"/>
    <x v="478"/>
    <x v="478"/>
    <x v="1"/>
    <s v="United States"/>
    <s v="Sacramento"/>
    <s v="California"/>
    <n v="95823"/>
    <x v="1"/>
    <x v="343"/>
    <x v="2"/>
    <x v="11"/>
    <x v="343"/>
    <n v="209.94"/>
    <n v="6"/>
    <n v="0"/>
    <n v="39.888599999999997"/>
  </r>
  <r>
    <x v="8857"/>
    <s v="CA-2017-135909"/>
    <d v="2017-10-13T00:00:00"/>
    <n v="2017"/>
    <s v="Oktober"/>
    <n v="13"/>
    <x v="1"/>
    <x v="478"/>
    <x v="478"/>
    <x v="1"/>
    <s v="United States"/>
    <s v="Sacramento"/>
    <s v="California"/>
    <n v="95823"/>
    <x v="1"/>
    <x v="1431"/>
    <x v="2"/>
    <x v="7"/>
    <x v="1419"/>
    <n v="31.983999999999998"/>
    <n v="2"/>
    <n v="0.2"/>
    <n v="-7.9959999999999996"/>
  </r>
  <r>
    <x v="8858"/>
    <s v="CA-2017-135909"/>
    <d v="2017-10-13T00:00:00"/>
    <n v="2017"/>
    <s v="Oktober"/>
    <n v="13"/>
    <x v="1"/>
    <x v="478"/>
    <x v="478"/>
    <x v="1"/>
    <s v="United States"/>
    <s v="Sacramento"/>
    <s v="California"/>
    <n v="95823"/>
    <x v="1"/>
    <x v="450"/>
    <x v="1"/>
    <x v="8"/>
    <x v="451"/>
    <n v="5083.96"/>
    <n v="5"/>
    <n v="0.2"/>
    <n v="1906.4849999999999"/>
  </r>
  <r>
    <x v="8859"/>
    <s v="US-2017-114356"/>
    <d v="2017-08-20T00:00:00"/>
    <n v="2017"/>
    <s v="Agustus"/>
    <n v="20"/>
    <x v="1"/>
    <x v="499"/>
    <x v="499"/>
    <x v="2"/>
    <s v="United States"/>
    <s v="Charlotte"/>
    <s v="North Carolina"/>
    <n v="28205"/>
    <x v="0"/>
    <x v="1517"/>
    <x v="2"/>
    <x v="7"/>
    <x v="1504"/>
    <n v="35.96"/>
    <n v="1"/>
    <n v="0.2"/>
    <n v="3.5959999999999983"/>
  </r>
  <r>
    <x v="8860"/>
    <s v="CA-2015-125934"/>
    <d v="2015-09-11T00:00:00"/>
    <n v="2015"/>
    <s v="September"/>
    <n v="11"/>
    <x v="1"/>
    <x v="381"/>
    <x v="381"/>
    <x v="2"/>
    <s v="United States"/>
    <s v="Paterson"/>
    <s v="New Jersey"/>
    <n v="7501"/>
    <x v="3"/>
    <x v="1655"/>
    <x v="1"/>
    <x v="2"/>
    <x v="1643"/>
    <n v="31.049999999999997"/>
    <n v="3"/>
    <n v="0"/>
    <n v="14.904"/>
  </r>
  <r>
    <x v="8861"/>
    <s v="CA-2015-125934"/>
    <d v="2015-09-11T00:00:00"/>
    <n v="2015"/>
    <s v="September"/>
    <n v="11"/>
    <x v="1"/>
    <x v="381"/>
    <x v="381"/>
    <x v="2"/>
    <s v="United States"/>
    <s v="Paterson"/>
    <s v="New Jersey"/>
    <n v="7501"/>
    <x v="3"/>
    <x v="1348"/>
    <x v="0"/>
    <x v="5"/>
    <x v="1333"/>
    <n v="8.92"/>
    <n v="4"/>
    <n v="0"/>
    <n v="3.9248000000000003"/>
  </r>
  <r>
    <x v="8862"/>
    <s v="CA-2015-125934"/>
    <d v="2015-09-11T00:00:00"/>
    <n v="2015"/>
    <s v="September"/>
    <n v="11"/>
    <x v="1"/>
    <x v="381"/>
    <x v="381"/>
    <x v="2"/>
    <s v="United States"/>
    <s v="Paterson"/>
    <s v="New Jersey"/>
    <n v="7501"/>
    <x v="3"/>
    <x v="270"/>
    <x v="1"/>
    <x v="8"/>
    <x v="270"/>
    <n v="209.6"/>
    <n v="4"/>
    <n v="0"/>
    <n v="96.415999999999997"/>
  </r>
  <r>
    <x v="8863"/>
    <s v="CA-2015-125934"/>
    <d v="2015-09-11T00:00:00"/>
    <n v="2015"/>
    <s v="September"/>
    <n v="11"/>
    <x v="1"/>
    <x v="381"/>
    <x v="381"/>
    <x v="2"/>
    <s v="United States"/>
    <s v="Paterson"/>
    <s v="New Jersey"/>
    <n v="7501"/>
    <x v="3"/>
    <x v="1109"/>
    <x v="1"/>
    <x v="9"/>
    <x v="1098"/>
    <n v="111.04"/>
    <n v="4"/>
    <n v="0"/>
    <n v="29.980800000000002"/>
  </r>
  <r>
    <x v="8864"/>
    <s v="CA-2015-125934"/>
    <d v="2015-09-11T00:00:00"/>
    <n v="2015"/>
    <s v="September"/>
    <n v="11"/>
    <x v="1"/>
    <x v="381"/>
    <x v="381"/>
    <x v="2"/>
    <s v="United States"/>
    <s v="Paterson"/>
    <s v="New Jersey"/>
    <n v="7501"/>
    <x v="3"/>
    <x v="1650"/>
    <x v="1"/>
    <x v="10"/>
    <x v="1639"/>
    <n v="38.880000000000003"/>
    <n v="6"/>
    <n v="0"/>
    <n v="18.662400000000002"/>
  </r>
  <r>
    <x v="8865"/>
    <s v="CA-2015-158148"/>
    <d v="2015-12-20T00:00:00"/>
    <n v="2015"/>
    <s v="Desember"/>
    <n v="20"/>
    <x v="1"/>
    <x v="622"/>
    <x v="622"/>
    <x v="0"/>
    <s v="United States"/>
    <s v="Arlington"/>
    <s v="Virginia"/>
    <n v="22204"/>
    <x v="0"/>
    <x v="1204"/>
    <x v="1"/>
    <x v="9"/>
    <x v="1189"/>
    <n v="36.269999999999996"/>
    <n v="3"/>
    <n v="0"/>
    <n v="10.880999999999997"/>
  </r>
  <r>
    <x v="8866"/>
    <s v="CA-2014-120411"/>
    <d v="2014-09-20T00:00:00"/>
    <n v="2014"/>
    <s v="September"/>
    <n v="20"/>
    <x v="2"/>
    <x v="766"/>
    <x v="766"/>
    <x v="0"/>
    <s v="United States"/>
    <s v="Chicago"/>
    <s v="Illinois"/>
    <n v="60653"/>
    <x v="2"/>
    <x v="1601"/>
    <x v="0"/>
    <x v="0"/>
    <x v="1593"/>
    <n v="493.42999999999995"/>
    <n v="5"/>
    <n v="0.3"/>
    <n v="-70.489999999999981"/>
  </r>
  <r>
    <x v="8867"/>
    <s v="CA-2014-120411"/>
    <d v="2014-09-20T00:00:00"/>
    <n v="2014"/>
    <s v="September"/>
    <n v="20"/>
    <x v="2"/>
    <x v="766"/>
    <x v="766"/>
    <x v="0"/>
    <s v="United States"/>
    <s v="Chicago"/>
    <s v="Illinois"/>
    <n v="60653"/>
    <x v="2"/>
    <x v="1091"/>
    <x v="2"/>
    <x v="7"/>
    <x v="1081"/>
    <n v="11.120000000000001"/>
    <n v="2"/>
    <n v="0.2"/>
    <n v="3.4749999999999996"/>
  </r>
  <r>
    <x v="8868"/>
    <s v="CA-2016-158260"/>
    <d v="2016-11-04T00:00:00"/>
    <n v="2016"/>
    <s v="November"/>
    <n v="4"/>
    <x v="1"/>
    <x v="693"/>
    <x v="693"/>
    <x v="0"/>
    <s v="United States"/>
    <s v="San Diego"/>
    <s v="California"/>
    <n v="92037"/>
    <x v="1"/>
    <x v="1771"/>
    <x v="2"/>
    <x v="15"/>
    <x v="1761"/>
    <n v="686.40000000000009"/>
    <n v="2"/>
    <n v="0.2"/>
    <n v="77.219999999999914"/>
  </r>
  <r>
    <x v="8869"/>
    <s v="CA-2017-101805"/>
    <d v="2017-12-01T00:00:00"/>
    <n v="2017"/>
    <s v="Desember"/>
    <n v="1"/>
    <x v="1"/>
    <x v="64"/>
    <x v="64"/>
    <x v="1"/>
    <s v="United States"/>
    <s v="Seattle"/>
    <s v="Washington"/>
    <n v="98105"/>
    <x v="1"/>
    <x v="1406"/>
    <x v="1"/>
    <x v="8"/>
    <x v="1393"/>
    <n v="15.920000000000002"/>
    <n v="5"/>
    <n v="0.2"/>
    <n v="5.3729999999999993"/>
  </r>
  <r>
    <x v="8870"/>
    <s v="CA-2017-101805"/>
    <d v="2017-12-01T00:00:00"/>
    <n v="2017"/>
    <s v="Desember"/>
    <n v="1"/>
    <x v="1"/>
    <x v="64"/>
    <x v="64"/>
    <x v="1"/>
    <s v="United States"/>
    <s v="Seattle"/>
    <s v="Washington"/>
    <n v="98105"/>
    <x v="1"/>
    <x v="325"/>
    <x v="0"/>
    <x v="5"/>
    <x v="325"/>
    <n v="70.679999999999993"/>
    <n v="12"/>
    <n v="0"/>
    <n v="31.099200000000003"/>
  </r>
  <r>
    <x v="8871"/>
    <s v="CA-2017-101805"/>
    <d v="2017-12-01T00:00:00"/>
    <n v="2017"/>
    <s v="Desember"/>
    <n v="1"/>
    <x v="1"/>
    <x v="64"/>
    <x v="64"/>
    <x v="1"/>
    <s v="United States"/>
    <s v="Seattle"/>
    <s v="Washington"/>
    <n v="98105"/>
    <x v="1"/>
    <x v="273"/>
    <x v="1"/>
    <x v="4"/>
    <x v="273"/>
    <n v="541.24"/>
    <n v="4"/>
    <n v="0"/>
    <n v="5.4124000000000478"/>
  </r>
  <r>
    <x v="8872"/>
    <s v="US-2014-105137"/>
    <d v="2014-10-10T00:00:00"/>
    <n v="2014"/>
    <s v="Oktober"/>
    <n v="10"/>
    <x v="3"/>
    <x v="579"/>
    <x v="579"/>
    <x v="0"/>
    <s v="United States"/>
    <s v="Columbus"/>
    <s v="Ohio"/>
    <n v="43229"/>
    <x v="3"/>
    <x v="1844"/>
    <x v="2"/>
    <x v="15"/>
    <x v="1832"/>
    <n v="101.99400000000001"/>
    <n v="2"/>
    <n v="0.7"/>
    <n v="-71.39579999999998"/>
  </r>
  <r>
    <x v="8873"/>
    <s v="US-2014-105137"/>
    <d v="2014-10-10T00:00:00"/>
    <n v="2014"/>
    <s v="Oktober"/>
    <n v="10"/>
    <x v="3"/>
    <x v="579"/>
    <x v="579"/>
    <x v="0"/>
    <s v="United States"/>
    <s v="Columbus"/>
    <s v="Ohio"/>
    <n v="43229"/>
    <x v="3"/>
    <x v="471"/>
    <x v="1"/>
    <x v="8"/>
    <x v="472"/>
    <n v="18.264000000000003"/>
    <n v="2"/>
    <n v="0.7"/>
    <n v="-13.393599999999999"/>
  </r>
  <r>
    <x v="8874"/>
    <s v="CA-2017-142489"/>
    <d v="2017-11-14T00:00:00"/>
    <n v="2017"/>
    <s v="November"/>
    <n v="14"/>
    <x v="0"/>
    <x v="646"/>
    <x v="646"/>
    <x v="0"/>
    <s v="United States"/>
    <s v="Houston"/>
    <s v="Texas"/>
    <n v="77095"/>
    <x v="2"/>
    <x v="715"/>
    <x v="1"/>
    <x v="8"/>
    <x v="714"/>
    <n v="21.989999999999995"/>
    <n v="5"/>
    <n v="0.8"/>
    <n v="-32.984999999999999"/>
  </r>
  <r>
    <x v="8875"/>
    <s v="US-2016-141264"/>
    <d v="2016-08-13T00:00:00"/>
    <n v="2016"/>
    <s v="Agustus"/>
    <n v="13"/>
    <x v="1"/>
    <x v="564"/>
    <x v="564"/>
    <x v="0"/>
    <s v="United States"/>
    <s v="Irving"/>
    <s v="Texas"/>
    <n v="75061"/>
    <x v="2"/>
    <x v="413"/>
    <x v="1"/>
    <x v="14"/>
    <x v="413"/>
    <n v="185.376"/>
    <n v="2"/>
    <n v="0.2"/>
    <n v="-34.758000000000017"/>
  </r>
  <r>
    <x v="8876"/>
    <s v="US-2016-141264"/>
    <d v="2016-08-13T00:00:00"/>
    <n v="2016"/>
    <s v="Agustus"/>
    <n v="13"/>
    <x v="1"/>
    <x v="564"/>
    <x v="564"/>
    <x v="0"/>
    <s v="United States"/>
    <s v="Irving"/>
    <s v="Texas"/>
    <n v="75061"/>
    <x v="2"/>
    <x v="1218"/>
    <x v="1"/>
    <x v="9"/>
    <x v="1202"/>
    <n v="58.923999999999985"/>
    <n v="1"/>
    <n v="0.8"/>
    <n v="-153.20240000000001"/>
  </r>
  <r>
    <x v="8877"/>
    <s v="CA-2017-126928"/>
    <d v="2017-09-17T00:00:00"/>
    <n v="2017"/>
    <s v="September"/>
    <n v="17"/>
    <x v="1"/>
    <x v="47"/>
    <x v="47"/>
    <x v="0"/>
    <s v="United States"/>
    <s v="Morristown"/>
    <s v="New Jersey"/>
    <n v="7960"/>
    <x v="3"/>
    <x v="1845"/>
    <x v="2"/>
    <x v="15"/>
    <x v="1833"/>
    <n v="480"/>
    <n v="4"/>
    <n v="0"/>
    <n v="225.6"/>
  </r>
  <r>
    <x v="8878"/>
    <s v="CA-2017-126928"/>
    <d v="2017-09-17T00:00:00"/>
    <n v="2017"/>
    <s v="September"/>
    <n v="17"/>
    <x v="1"/>
    <x v="47"/>
    <x v="47"/>
    <x v="0"/>
    <s v="United States"/>
    <s v="Morristown"/>
    <s v="New Jersey"/>
    <n v="7960"/>
    <x v="3"/>
    <x v="75"/>
    <x v="1"/>
    <x v="4"/>
    <x v="75"/>
    <n v="34.049999999999997"/>
    <n v="3"/>
    <n v="0"/>
    <n v="9.5340000000000025"/>
  </r>
  <r>
    <x v="8879"/>
    <s v="US-2015-107944"/>
    <d v="2015-03-23T00:00:00"/>
    <n v="2015"/>
    <s v="Maret"/>
    <n v="23"/>
    <x v="2"/>
    <x v="87"/>
    <x v="87"/>
    <x v="1"/>
    <s v="United States"/>
    <s v="Los Angeles"/>
    <s v="California"/>
    <n v="90008"/>
    <x v="1"/>
    <x v="161"/>
    <x v="1"/>
    <x v="10"/>
    <x v="1295"/>
    <n v="192.72"/>
    <n v="11"/>
    <n v="0"/>
    <n v="92.505599999999987"/>
  </r>
  <r>
    <x v="8880"/>
    <s v="US-2015-107944"/>
    <d v="2015-03-23T00:00:00"/>
    <n v="2015"/>
    <s v="Maret"/>
    <n v="23"/>
    <x v="2"/>
    <x v="87"/>
    <x v="87"/>
    <x v="1"/>
    <s v="United States"/>
    <s v="Los Angeles"/>
    <s v="California"/>
    <n v="90008"/>
    <x v="1"/>
    <x v="1105"/>
    <x v="2"/>
    <x v="11"/>
    <x v="1094"/>
    <n v="239.96999999999997"/>
    <n v="3"/>
    <n v="0"/>
    <n v="86.389199999999988"/>
  </r>
  <r>
    <x v="8881"/>
    <s v="CA-2016-135594"/>
    <d v="2016-06-30T00:00:00"/>
    <n v="2016"/>
    <s v="Juni"/>
    <n v="30"/>
    <x v="0"/>
    <x v="571"/>
    <x v="571"/>
    <x v="2"/>
    <s v="United States"/>
    <s v="Aurora"/>
    <s v="Illinois"/>
    <n v="60505"/>
    <x v="2"/>
    <x v="1044"/>
    <x v="2"/>
    <x v="11"/>
    <x v="1033"/>
    <n v="50.120000000000005"/>
    <n v="7"/>
    <n v="0.2"/>
    <n v="-0.62650000000000716"/>
  </r>
  <r>
    <x v="8882"/>
    <s v="US-2017-115252"/>
    <d v="2017-10-20T00:00:00"/>
    <n v="2017"/>
    <s v="Oktober"/>
    <n v="20"/>
    <x v="1"/>
    <x v="501"/>
    <x v="501"/>
    <x v="1"/>
    <s v="United States"/>
    <s v="Durham"/>
    <s v="North Carolina"/>
    <n v="27707"/>
    <x v="0"/>
    <x v="1557"/>
    <x v="2"/>
    <x v="7"/>
    <x v="1546"/>
    <n v="15.984000000000002"/>
    <n v="2"/>
    <n v="0.2"/>
    <n v="1.3986000000000001"/>
  </r>
  <r>
    <x v="8883"/>
    <s v="US-2017-115252"/>
    <d v="2017-10-20T00:00:00"/>
    <n v="2017"/>
    <s v="Oktober"/>
    <n v="20"/>
    <x v="1"/>
    <x v="501"/>
    <x v="501"/>
    <x v="1"/>
    <s v="United States"/>
    <s v="Durham"/>
    <s v="North Carolina"/>
    <n v="27707"/>
    <x v="0"/>
    <x v="457"/>
    <x v="1"/>
    <x v="10"/>
    <x v="458"/>
    <n v="14.352000000000002"/>
    <n v="3"/>
    <n v="0.2"/>
    <n v="4.4849999999999994"/>
  </r>
  <r>
    <x v="8884"/>
    <s v="CA-2014-107398"/>
    <d v="2014-08-25T00:00:00"/>
    <n v="2014"/>
    <s v="Agustus"/>
    <n v="25"/>
    <x v="1"/>
    <x v="29"/>
    <x v="29"/>
    <x v="1"/>
    <s v="United States"/>
    <s v="Columbus"/>
    <s v="Ohio"/>
    <n v="43229"/>
    <x v="3"/>
    <x v="304"/>
    <x v="1"/>
    <x v="8"/>
    <x v="304"/>
    <n v="6.5280000000000014"/>
    <n v="4"/>
    <n v="0.7"/>
    <n v="-4.5695999999999994"/>
  </r>
  <r>
    <x v="8885"/>
    <s v="CA-2014-107398"/>
    <d v="2014-08-25T00:00:00"/>
    <n v="2014"/>
    <s v="Agustus"/>
    <n v="25"/>
    <x v="1"/>
    <x v="29"/>
    <x v="29"/>
    <x v="1"/>
    <s v="United States"/>
    <s v="Columbus"/>
    <s v="Ohio"/>
    <n v="43229"/>
    <x v="3"/>
    <x v="1310"/>
    <x v="1"/>
    <x v="8"/>
    <x v="1296"/>
    <n v="2.8620000000000005"/>
    <n v="3"/>
    <n v="0.7"/>
    <n v="-2.2896000000000001"/>
  </r>
  <r>
    <x v="8886"/>
    <s v="CA-2014-107398"/>
    <d v="2014-08-25T00:00:00"/>
    <n v="2014"/>
    <s v="Agustus"/>
    <n v="25"/>
    <x v="1"/>
    <x v="29"/>
    <x v="29"/>
    <x v="1"/>
    <s v="United States"/>
    <s v="Columbus"/>
    <s v="Ohio"/>
    <n v="43229"/>
    <x v="3"/>
    <x v="530"/>
    <x v="1"/>
    <x v="8"/>
    <x v="530"/>
    <n v="20.856000000000002"/>
    <n v="8"/>
    <n v="0.7"/>
    <n v="-16.684799999999996"/>
  </r>
  <r>
    <x v="8887"/>
    <s v="CA-2014-169642"/>
    <d v="2014-07-27T00:00:00"/>
    <n v="2014"/>
    <s v="Juli"/>
    <n v="27"/>
    <x v="0"/>
    <x v="121"/>
    <x v="121"/>
    <x v="1"/>
    <s v="United States"/>
    <s v="Los Angeles"/>
    <s v="California"/>
    <n v="90036"/>
    <x v="1"/>
    <x v="942"/>
    <x v="1"/>
    <x v="4"/>
    <x v="935"/>
    <n v="276.27999999999997"/>
    <n v="2"/>
    <n v="0"/>
    <n v="0"/>
  </r>
  <r>
    <x v="8888"/>
    <s v="CA-2017-103968"/>
    <d v="2017-12-01T00:00:00"/>
    <n v="2017"/>
    <s v="Desember"/>
    <n v="1"/>
    <x v="1"/>
    <x v="529"/>
    <x v="529"/>
    <x v="2"/>
    <s v="United States"/>
    <s v="Stockton"/>
    <s v="California"/>
    <n v="95207"/>
    <x v="1"/>
    <x v="583"/>
    <x v="0"/>
    <x v="5"/>
    <x v="583"/>
    <n v="629.64"/>
    <n v="9"/>
    <n v="0"/>
    <n v="107.03879999999994"/>
  </r>
  <r>
    <x v="8889"/>
    <s v="CA-2016-147256"/>
    <d v="2016-10-17T00:00:00"/>
    <n v="2016"/>
    <s v="Oktober"/>
    <n v="17"/>
    <x v="0"/>
    <x v="763"/>
    <x v="763"/>
    <x v="2"/>
    <s v="United States"/>
    <s v="Columbia"/>
    <s v="Missouri"/>
    <n v="65203"/>
    <x v="2"/>
    <x v="1334"/>
    <x v="2"/>
    <x v="7"/>
    <x v="1319"/>
    <n v="449.97"/>
    <n v="3"/>
    <n v="0"/>
    <n v="220.48530000000002"/>
  </r>
  <r>
    <x v="8890"/>
    <s v="CA-2016-147256"/>
    <d v="2016-10-17T00:00:00"/>
    <n v="2016"/>
    <s v="Oktober"/>
    <n v="17"/>
    <x v="0"/>
    <x v="763"/>
    <x v="763"/>
    <x v="2"/>
    <s v="United States"/>
    <s v="Columbia"/>
    <s v="Missouri"/>
    <n v="65203"/>
    <x v="2"/>
    <x v="1341"/>
    <x v="1"/>
    <x v="9"/>
    <x v="1326"/>
    <n v="1927.5900000000001"/>
    <n v="7"/>
    <n v="0"/>
    <n v="751.76010000000008"/>
  </r>
  <r>
    <x v="8891"/>
    <s v="CA-2016-162159"/>
    <d v="2016-09-16T00:00:00"/>
    <n v="2016"/>
    <s v="September"/>
    <n v="16"/>
    <x v="2"/>
    <x v="128"/>
    <x v="128"/>
    <x v="2"/>
    <s v="United States"/>
    <s v="Columbus"/>
    <s v="Georgia"/>
    <n v="31907"/>
    <x v="0"/>
    <x v="64"/>
    <x v="0"/>
    <x v="1"/>
    <x v="64"/>
    <n v="121.78"/>
    <n v="2"/>
    <n v="0"/>
    <n v="30.444999999999993"/>
  </r>
  <r>
    <x v="8892"/>
    <s v="CA-2015-111038"/>
    <d v="2015-12-01T00:00:00"/>
    <n v="2015"/>
    <s v="Desember"/>
    <n v="1"/>
    <x v="1"/>
    <x v="784"/>
    <x v="784"/>
    <x v="2"/>
    <s v="United States"/>
    <s v="San Diego"/>
    <s v="California"/>
    <n v="92037"/>
    <x v="1"/>
    <x v="873"/>
    <x v="0"/>
    <x v="1"/>
    <x v="867"/>
    <n v="2676.672"/>
    <n v="9"/>
    <n v="0.2"/>
    <n v="267.66720000000009"/>
  </r>
  <r>
    <x v="8893"/>
    <s v="CA-2014-124723"/>
    <d v="2014-08-05T00:00:00"/>
    <n v="2014"/>
    <s v="Agustus"/>
    <n v="5"/>
    <x v="1"/>
    <x v="47"/>
    <x v="47"/>
    <x v="0"/>
    <s v="United States"/>
    <s v="Texas City"/>
    <s v="Texas"/>
    <n v="77590"/>
    <x v="2"/>
    <x v="1110"/>
    <x v="0"/>
    <x v="3"/>
    <x v="1099"/>
    <n v="489.22999999999996"/>
    <n v="2"/>
    <n v="0.3"/>
    <n v="41.933999999999997"/>
  </r>
  <r>
    <x v="8894"/>
    <s v="CA-2016-167241"/>
    <d v="2016-08-15T00:00:00"/>
    <n v="2016"/>
    <s v="Agustus"/>
    <n v="15"/>
    <x v="1"/>
    <x v="217"/>
    <x v="217"/>
    <x v="0"/>
    <s v="United States"/>
    <s v="Los Angeles"/>
    <s v="California"/>
    <n v="90004"/>
    <x v="1"/>
    <x v="575"/>
    <x v="0"/>
    <x v="5"/>
    <x v="575"/>
    <n v="312.03000000000003"/>
    <n v="3"/>
    <n v="0"/>
    <n v="43.684200000000018"/>
  </r>
  <r>
    <x v="8895"/>
    <s v="CA-2016-167241"/>
    <d v="2016-08-15T00:00:00"/>
    <n v="2016"/>
    <s v="Agustus"/>
    <n v="15"/>
    <x v="1"/>
    <x v="217"/>
    <x v="217"/>
    <x v="0"/>
    <s v="United States"/>
    <s v="Los Angeles"/>
    <s v="California"/>
    <n v="90004"/>
    <x v="1"/>
    <x v="1198"/>
    <x v="1"/>
    <x v="4"/>
    <x v="1183"/>
    <n v="17.940000000000001"/>
    <n v="3"/>
    <n v="0"/>
    <n v="3.0497999999999985"/>
  </r>
  <r>
    <x v="8896"/>
    <s v="CA-2016-167241"/>
    <d v="2016-08-15T00:00:00"/>
    <n v="2016"/>
    <s v="Agustus"/>
    <n v="15"/>
    <x v="1"/>
    <x v="217"/>
    <x v="217"/>
    <x v="0"/>
    <s v="United States"/>
    <s v="Los Angeles"/>
    <s v="California"/>
    <n v="90004"/>
    <x v="1"/>
    <x v="302"/>
    <x v="2"/>
    <x v="7"/>
    <x v="302"/>
    <n v="165.60000000000002"/>
    <n v="3"/>
    <n v="0.2"/>
    <n v="10.349999999999994"/>
  </r>
  <r>
    <x v="8897"/>
    <s v="CA-2016-167241"/>
    <d v="2016-08-15T00:00:00"/>
    <n v="2016"/>
    <s v="Agustus"/>
    <n v="15"/>
    <x v="1"/>
    <x v="217"/>
    <x v="217"/>
    <x v="0"/>
    <s v="United States"/>
    <s v="Los Angeles"/>
    <s v="California"/>
    <n v="90004"/>
    <x v="1"/>
    <x v="945"/>
    <x v="1"/>
    <x v="10"/>
    <x v="938"/>
    <n v="37.520000000000003"/>
    <n v="4"/>
    <n v="0"/>
    <n v="18.009600000000002"/>
  </r>
  <r>
    <x v="8898"/>
    <s v="CA-2015-163237"/>
    <d v="2015-08-07T00:00:00"/>
    <n v="2015"/>
    <s v="Agustus"/>
    <n v="7"/>
    <x v="0"/>
    <x v="313"/>
    <x v="313"/>
    <x v="1"/>
    <s v="United States"/>
    <s v="Springfield"/>
    <s v="Virginia"/>
    <n v="22153"/>
    <x v="0"/>
    <x v="1405"/>
    <x v="2"/>
    <x v="7"/>
    <x v="1392"/>
    <n v="494.97"/>
    <n v="3"/>
    <n v="0"/>
    <n v="148.49099999999996"/>
  </r>
  <r>
    <x v="8899"/>
    <s v="CA-2015-163237"/>
    <d v="2015-08-07T00:00:00"/>
    <n v="2015"/>
    <s v="Agustus"/>
    <n v="7"/>
    <x v="0"/>
    <x v="313"/>
    <x v="313"/>
    <x v="1"/>
    <s v="United States"/>
    <s v="Springfield"/>
    <s v="Virginia"/>
    <n v="22153"/>
    <x v="0"/>
    <x v="1351"/>
    <x v="1"/>
    <x v="2"/>
    <x v="1337"/>
    <n v="25.06"/>
    <n v="2"/>
    <n v="0"/>
    <n v="11.778199999999998"/>
  </r>
  <r>
    <x v="8900"/>
    <s v="CA-2016-150483"/>
    <d v="2016-05-31T00:00:00"/>
    <n v="2016"/>
    <s v="Mei"/>
    <n v="31"/>
    <x v="1"/>
    <x v="443"/>
    <x v="443"/>
    <x v="0"/>
    <s v="United States"/>
    <s v="Decatur"/>
    <s v="Illinois"/>
    <n v="62521"/>
    <x v="2"/>
    <x v="1831"/>
    <x v="0"/>
    <x v="5"/>
    <x v="1819"/>
    <n v="32.064"/>
    <n v="3"/>
    <n v="0.6"/>
    <n v="-12.825599999999994"/>
  </r>
  <r>
    <x v="8901"/>
    <s v="CA-2016-150483"/>
    <d v="2016-05-31T00:00:00"/>
    <n v="2016"/>
    <s v="Mei"/>
    <n v="31"/>
    <x v="1"/>
    <x v="443"/>
    <x v="443"/>
    <x v="0"/>
    <s v="United States"/>
    <s v="Decatur"/>
    <s v="Illinois"/>
    <n v="62521"/>
    <x v="2"/>
    <x v="1828"/>
    <x v="1"/>
    <x v="10"/>
    <x v="1816"/>
    <n v="18.496000000000002"/>
    <n v="4"/>
    <n v="0.2"/>
    <n v="6.7048000000000005"/>
  </r>
  <r>
    <x v="8902"/>
    <s v="CA-2016-150483"/>
    <d v="2016-05-31T00:00:00"/>
    <n v="2016"/>
    <s v="Mei"/>
    <n v="31"/>
    <x v="1"/>
    <x v="443"/>
    <x v="443"/>
    <x v="0"/>
    <s v="United States"/>
    <s v="Decatur"/>
    <s v="Illinois"/>
    <n v="62521"/>
    <x v="2"/>
    <x v="1455"/>
    <x v="0"/>
    <x v="1"/>
    <x v="1441"/>
    <n v="191.07899999999998"/>
    <n v="3"/>
    <n v="0.3"/>
    <n v="-38.215799999999973"/>
  </r>
  <r>
    <x v="8903"/>
    <s v="CA-2016-150483"/>
    <d v="2016-05-31T00:00:00"/>
    <n v="2016"/>
    <s v="Mei"/>
    <n v="31"/>
    <x v="1"/>
    <x v="443"/>
    <x v="443"/>
    <x v="0"/>
    <s v="United States"/>
    <s v="Decatur"/>
    <s v="Illinois"/>
    <n v="62521"/>
    <x v="2"/>
    <x v="747"/>
    <x v="1"/>
    <x v="10"/>
    <x v="745"/>
    <n v="10.368000000000002"/>
    <n v="2"/>
    <n v="0.2"/>
    <n v="3.6288"/>
  </r>
  <r>
    <x v="8904"/>
    <s v="US-2016-126431"/>
    <d v="2016-07-01T00:00:00"/>
    <n v="2016"/>
    <s v="Juli"/>
    <n v="1"/>
    <x v="3"/>
    <x v="711"/>
    <x v="711"/>
    <x v="2"/>
    <s v="United States"/>
    <s v="New York City"/>
    <s v="New York"/>
    <n v="10009"/>
    <x v="3"/>
    <x v="933"/>
    <x v="1"/>
    <x v="2"/>
    <x v="926"/>
    <n v="30.53"/>
    <n v="1"/>
    <n v="0"/>
    <n v="14.043800000000001"/>
  </r>
  <r>
    <x v="8905"/>
    <s v="US-2016-126431"/>
    <d v="2016-07-01T00:00:00"/>
    <n v="2016"/>
    <s v="Juli"/>
    <n v="1"/>
    <x v="3"/>
    <x v="711"/>
    <x v="711"/>
    <x v="2"/>
    <s v="United States"/>
    <s v="New York City"/>
    <s v="New York"/>
    <n v="10009"/>
    <x v="3"/>
    <x v="1386"/>
    <x v="2"/>
    <x v="11"/>
    <x v="1372"/>
    <n v="30.839999999999996"/>
    <n v="3"/>
    <n v="0"/>
    <n v="6.1679999999999975"/>
  </r>
  <r>
    <x v="8906"/>
    <s v="US-2016-126431"/>
    <d v="2016-07-01T00:00:00"/>
    <n v="2016"/>
    <s v="Juli"/>
    <n v="1"/>
    <x v="3"/>
    <x v="711"/>
    <x v="711"/>
    <x v="2"/>
    <s v="United States"/>
    <s v="New York City"/>
    <s v="New York"/>
    <n v="10009"/>
    <x v="3"/>
    <x v="144"/>
    <x v="1"/>
    <x v="10"/>
    <x v="145"/>
    <n v="75.06"/>
    <n v="9"/>
    <n v="0"/>
    <n v="33.776999999999994"/>
  </r>
  <r>
    <x v="8907"/>
    <s v="CA-2016-139934"/>
    <d v="2016-12-18T00:00:00"/>
    <n v="2016"/>
    <s v="Desember"/>
    <n v="18"/>
    <x v="2"/>
    <x v="672"/>
    <x v="672"/>
    <x v="1"/>
    <s v="United States"/>
    <s v="San Francisco"/>
    <s v="California"/>
    <n v="94110"/>
    <x v="1"/>
    <x v="179"/>
    <x v="2"/>
    <x v="7"/>
    <x v="180"/>
    <n v="66.976000000000013"/>
    <n v="7"/>
    <n v="0.2"/>
    <n v="6.6976000000000013"/>
  </r>
  <r>
    <x v="8908"/>
    <s v="CA-2015-109603"/>
    <d v="2015-01-26T00:00:00"/>
    <n v="2015"/>
    <s v="Januari"/>
    <n v="26"/>
    <x v="1"/>
    <x v="605"/>
    <x v="605"/>
    <x v="1"/>
    <s v="United States"/>
    <s v="Moreno Valley"/>
    <s v="California"/>
    <n v="92553"/>
    <x v="1"/>
    <x v="1274"/>
    <x v="1"/>
    <x v="10"/>
    <x v="1259"/>
    <n v="182.72"/>
    <n v="8"/>
    <n v="0"/>
    <n v="84.051199999999994"/>
  </r>
  <r>
    <x v="8909"/>
    <s v="CA-2017-160661"/>
    <d v="2017-10-28T00:00:00"/>
    <n v="2017"/>
    <s v="Oktober"/>
    <n v="28"/>
    <x v="1"/>
    <x v="193"/>
    <x v="193"/>
    <x v="0"/>
    <s v="United States"/>
    <s v="Everett"/>
    <s v="Massachusetts"/>
    <n v="2149"/>
    <x v="3"/>
    <x v="148"/>
    <x v="1"/>
    <x v="2"/>
    <x v="149"/>
    <n v="21.93"/>
    <n v="3"/>
    <n v="0"/>
    <n v="10.307099999999998"/>
  </r>
  <r>
    <x v="8910"/>
    <s v="CA-2017-102610"/>
    <d v="2017-11-04T00:00:00"/>
    <n v="2017"/>
    <s v="November"/>
    <n v="4"/>
    <x v="1"/>
    <x v="244"/>
    <x v="244"/>
    <x v="0"/>
    <s v="United States"/>
    <s v="Chattanooga"/>
    <s v="Tennessee"/>
    <n v="37421"/>
    <x v="0"/>
    <x v="434"/>
    <x v="2"/>
    <x v="11"/>
    <x v="434"/>
    <n v="95.976000000000013"/>
    <n v="3"/>
    <n v="0.2"/>
    <n v="15.596099999999996"/>
  </r>
  <r>
    <x v="8911"/>
    <s v="CA-2017-102610"/>
    <d v="2017-11-04T00:00:00"/>
    <n v="2017"/>
    <s v="November"/>
    <n v="4"/>
    <x v="1"/>
    <x v="244"/>
    <x v="244"/>
    <x v="0"/>
    <s v="United States"/>
    <s v="Chattanooga"/>
    <s v="Tennessee"/>
    <n v="37421"/>
    <x v="0"/>
    <x v="1777"/>
    <x v="2"/>
    <x v="7"/>
    <x v="1767"/>
    <n v="143.928"/>
    <n v="9"/>
    <n v="0.2"/>
    <n v="-32.383800000000008"/>
  </r>
  <r>
    <x v="8912"/>
    <s v="CA-2017-102610"/>
    <d v="2017-11-04T00:00:00"/>
    <n v="2017"/>
    <s v="November"/>
    <n v="4"/>
    <x v="1"/>
    <x v="244"/>
    <x v="244"/>
    <x v="0"/>
    <s v="United States"/>
    <s v="Chattanooga"/>
    <s v="Tennessee"/>
    <n v="37421"/>
    <x v="0"/>
    <x v="990"/>
    <x v="1"/>
    <x v="8"/>
    <x v="305"/>
    <n v="3.5640000000000009"/>
    <n v="2"/>
    <n v="0.7"/>
    <n v="-2.9700000000000006"/>
  </r>
  <r>
    <x v="8913"/>
    <s v="CA-2017-102610"/>
    <d v="2017-11-04T00:00:00"/>
    <n v="2017"/>
    <s v="November"/>
    <n v="4"/>
    <x v="1"/>
    <x v="244"/>
    <x v="244"/>
    <x v="0"/>
    <s v="United States"/>
    <s v="Chattanooga"/>
    <s v="Tennessee"/>
    <n v="37421"/>
    <x v="0"/>
    <x v="1038"/>
    <x v="1"/>
    <x v="2"/>
    <x v="1028"/>
    <n v="4.9280000000000008"/>
    <n v="2"/>
    <n v="0.2"/>
    <n v="1.7247999999999997"/>
  </r>
  <r>
    <x v="8914"/>
    <s v="US-2016-144057"/>
    <d v="2016-05-09T00:00:00"/>
    <n v="2016"/>
    <s v="Mei"/>
    <n v="9"/>
    <x v="1"/>
    <x v="51"/>
    <x v="51"/>
    <x v="1"/>
    <s v="United States"/>
    <s v="Austin"/>
    <s v="Texas"/>
    <n v="78745"/>
    <x v="2"/>
    <x v="518"/>
    <x v="1"/>
    <x v="4"/>
    <x v="518"/>
    <n v="856.65600000000006"/>
    <n v="6"/>
    <n v="0.2"/>
    <n v="107.08199999999985"/>
  </r>
  <r>
    <x v="8915"/>
    <s v="US-2016-144057"/>
    <d v="2016-05-09T00:00:00"/>
    <n v="2016"/>
    <s v="Mei"/>
    <n v="9"/>
    <x v="1"/>
    <x v="51"/>
    <x v="51"/>
    <x v="1"/>
    <s v="United States"/>
    <s v="Austin"/>
    <s v="Texas"/>
    <n v="78745"/>
    <x v="2"/>
    <x v="91"/>
    <x v="1"/>
    <x v="8"/>
    <x v="91"/>
    <n v="13.183999999999997"/>
    <n v="4"/>
    <n v="0.8"/>
    <n v="-20.435200000000002"/>
  </r>
  <r>
    <x v="8916"/>
    <s v="US-2016-144057"/>
    <d v="2016-05-09T00:00:00"/>
    <n v="2016"/>
    <s v="Mei"/>
    <n v="9"/>
    <x v="1"/>
    <x v="51"/>
    <x v="51"/>
    <x v="1"/>
    <s v="United States"/>
    <s v="Austin"/>
    <s v="Texas"/>
    <n v="78745"/>
    <x v="2"/>
    <x v="1712"/>
    <x v="1"/>
    <x v="9"/>
    <x v="1700"/>
    <n v="48.783999999999985"/>
    <n v="4"/>
    <n v="0.8"/>
    <n v="-131.71680000000001"/>
  </r>
  <r>
    <x v="8917"/>
    <s v="US-2016-144057"/>
    <d v="2016-05-09T00:00:00"/>
    <n v="2016"/>
    <s v="Mei"/>
    <n v="9"/>
    <x v="1"/>
    <x v="51"/>
    <x v="51"/>
    <x v="1"/>
    <s v="United States"/>
    <s v="Austin"/>
    <s v="Texas"/>
    <n v="78745"/>
    <x v="2"/>
    <x v="136"/>
    <x v="1"/>
    <x v="10"/>
    <x v="137"/>
    <n v="76.64"/>
    <n v="2"/>
    <n v="0.2"/>
    <n v="26.823999999999995"/>
  </r>
  <r>
    <x v="8918"/>
    <s v="US-2016-144057"/>
    <d v="2016-05-09T00:00:00"/>
    <n v="2016"/>
    <s v="Mei"/>
    <n v="9"/>
    <x v="1"/>
    <x v="51"/>
    <x v="51"/>
    <x v="1"/>
    <s v="United States"/>
    <s v="Austin"/>
    <s v="Texas"/>
    <n v="78745"/>
    <x v="2"/>
    <x v="1087"/>
    <x v="1"/>
    <x v="8"/>
    <x v="1077"/>
    <n v="18.527999999999995"/>
    <n v="6"/>
    <n v="0.8"/>
    <n v="-27.791999999999994"/>
  </r>
  <r>
    <x v="8919"/>
    <s v="CA-2014-160276"/>
    <d v="2014-04-02T00:00:00"/>
    <n v="2014"/>
    <s v="April"/>
    <n v="2"/>
    <x v="1"/>
    <x v="706"/>
    <x v="706"/>
    <x v="1"/>
    <s v="United States"/>
    <s v="Virginia Beach"/>
    <s v="Virginia"/>
    <n v="23464"/>
    <x v="0"/>
    <x v="1740"/>
    <x v="0"/>
    <x v="5"/>
    <x v="1729"/>
    <n v="177.68"/>
    <n v="2"/>
    <n v="0"/>
    <n v="46.196799999999996"/>
  </r>
  <r>
    <x v="8920"/>
    <s v="CA-2014-132983"/>
    <d v="2014-04-28T00:00:00"/>
    <n v="2014"/>
    <s v="April"/>
    <n v="28"/>
    <x v="1"/>
    <x v="103"/>
    <x v="103"/>
    <x v="1"/>
    <s v="United States"/>
    <s v="Jamestown"/>
    <s v="New York"/>
    <n v="14701"/>
    <x v="3"/>
    <x v="1105"/>
    <x v="2"/>
    <x v="11"/>
    <x v="1094"/>
    <n v="159.97999999999999"/>
    <n v="2"/>
    <n v="0"/>
    <n v="57.592799999999997"/>
  </r>
  <r>
    <x v="8921"/>
    <s v="CA-2016-145709"/>
    <d v="2016-10-04T00:00:00"/>
    <n v="2016"/>
    <s v="Oktober"/>
    <n v="4"/>
    <x v="1"/>
    <x v="706"/>
    <x v="706"/>
    <x v="1"/>
    <s v="United States"/>
    <s v="Coral Gables"/>
    <s v="Florida"/>
    <n v="33134"/>
    <x v="0"/>
    <x v="1513"/>
    <x v="2"/>
    <x v="7"/>
    <x v="1500"/>
    <n v="52.679999999999993"/>
    <n v="3"/>
    <n v="0.2"/>
    <n v="19.754999999999999"/>
  </r>
  <r>
    <x v="8922"/>
    <s v="CA-2016-145709"/>
    <d v="2016-10-04T00:00:00"/>
    <n v="2016"/>
    <s v="Oktober"/>
    <n v="4"/>
    <x v="1"/>
    <x v="706"/>
    <x v="706"/>
    <x v="1"/>
    <s v="United States"/>
    <s v="Coral Gables"/>
    <s v="Florida"/>
    <n v="33134"/>
    <x v="0"/>
    <x v="763"/>
    <x v="0"/>
    <x v="5"/>
    <x v="762"/>
    <n v="11.568000000000001"/>
    <n v="3"/>
    <n v="0.2"/>
    <n v="2.6028000000000011"/>
  </r>
  <r>
    <x v="8923"/>
    <s v="CA-2017-133928"/>
    <d v="2017-06-11T00:00:00"/>
    <n v="2017"/>
    <s v="Juni"/>
    <n v="11"/>
    <x v="1"/>
    <x v="233"/>
    <x v="233"/>
    <x v="0"/>
    <s v="United States"/>
    <s v="Hickory"/>
    <s v="North Carolina"/>
    <n v="28601"/>
    <x v="0"/>
    <x v="31"/>
    <x v="1"/>
    <x v="8"/>
    <x v="31"/>
    <n v="4.572000000000001"/>
    <n v="4"/>
    <n v="0.7"/>
    <n v="-3.8100000000000005"/>
  </r>
  <r>
    <x v="8924"/>
    <s v="CA-2016-168032"/>
    <d v="2016-01-30T00:00:00"/>
    <n v="2016"/>
    <s v="Januari"/>
    <n v="30"/>
    <x v="1"/>
    <x v="650"/>
    <x v="650"/>
    <x v="0"/>
    <s v="United States"/>
    <s v="Rockford"/>
    <s v="Illinois"/>
    <n v="61107"/>
    <x v="2"/>
    <x v="1846"/>
    <x v="2"/>
    <x v="7"/>
    <x v="1834"/>
    <n v="1439.9680000000001"/>
    <n v="4"/>
    <n v="0.2"/>
    <n v="143.99680000000006"/>
  </r>
  <r>
    <x v="8925"/>
    <s v="CA-2016-168032"/>
    <d v="2016-01-30T00:00:00"/>
    <n v="2016"/>
    <s v="Januari"/>
    <n v="30"/>
    <x v="1"/>
    <x v="650"/>
    <x v="650"/>
    <x v="0"/>
    <s v="United States"/>
    <s v="Rockford"/>
    <s v="Illinois"/>
    <n v="61107"/>
    <x v="2"/>
    <x v="614"/>
    <x v="1"/>
    <x v="8"/>
    <x v="614"/>
    <n v="1.7279999999999995"/>
    <n v="3"/>
    <n v="0.8"/>
    <n v="-2.678399999999999"/>
  </r>
  <r>
    <x v="8926"/>
    <s v="CA-2016-168032"/>
    <d v="2016-01-30T00:00:00"/>
    <n v="2016"/>
    <s v="Januari"/>
    <n v="30"/>
    <x v="1"/>
    <x v="650"/>
    <x v="650"/>
    <x v="0"/>
    <s v="United States"/>
    <s v="Rockford"/>
    <s v="Illinois"/>
    <n v="61107"/>
    <x v="2"/>
    <x v="489"/>
    <x v="0"/>
    <x v="3"/>
    <x v="489"/>
    <n v="626.09999999999991"/>
    <n v="3"/>
    <n v="0.5"/>
    <n v="-538.44600000000003"/>
  </r>
  <r>
    <x v="8927"/>
    <s v="CA-2015-143616"/>
    <d v="2015-09-27T00:00:00"/>
    <n v="2015"/>
    <s v="September"/>
    <n v="27"/>
    <x v="0"/>
    <x v="164"/>
    <x v="164"/>
    <x v="1"/>
    <s v="United States"/>
    <s v="Seattle"/>
    <s v="Washington"/>
    <n v="98103"/>
    <x v="1"/>
    <x v="1167"/>
    <x v="1"/>
    <x v="6"/>
    <x v="1154"/>
    <n v="99.2"/>
    <n v="5"/>
    <n v="0"/>
    <n v="25.792000000000002"/>
  </r>
  <r>
    <x v="8928"/>
    <s v="US-2015-168704"/>
    <d v="2015-04-13T00:00:00"/>
    <n v="2015"/>
    <s v="April"/>
    <n v="13"/>
    <x v="1"/>
    <x v="224"/>
    <x v="224"/>
    <x v="0"/>
    <s v="United States"/>
    <s v="Huntsville"/>
    <s v="Texas"/>
    <n v="77340"/>
    <x v="2"/>
    <x v="562"/>
    <x v="0"/>
    <x v="3"/>
    <x v="561"/>
    <n v="609.9799999999999"/>
    <n v="4"/>
    <n v="0.3"/>
    <n v="-113.28200000000004"/>
  </r>
  <r>
    <x v="8929"/>
    <s v="US-2015-168704"/>
    <d v="2015-04-13T00:00:00"/>
    <n v="2015"/>
    <s v="April"/>
    <n v="13"/>
    <x v="1"/>
    <x v="224"/>
    <x v="224"/>
    <x v="0"/>
    <s v="United States"/>
    <s v="Huntsville"/>
    <s v="Texas"/>
    <n v="77340"/>
    <x v="2"/>
    <x v="1000"/>
    <x v="0"/>
    <x v="3"/>
    <x v="992"/>
    <n v="211.37199999999999"/>
    <n v="2"/>
    <n v="0.3"/>
    <n v="-45.294000000000011"/>
  </r>
  <r>
    <x v="8930"/>
    <s v="US-2015-168704"/>
    <d v="2015-04-13T00:00:00"/>
    <n v="2015"/>
    <s v="April"/>
    <n v="13"/>
    <x v="1"/>
    <x v="224"/>
    <x v="224"/>
    <x v="0"/>
    <s v="United States"/>
    <s v="Huntsville"/>
    <s v="Texas"/>
    <n v="77340"/>
    <x v="2"/>
    <x v="835"/>
    <x v="2"/>
    <x v="7"/>
    <x v="830"/>
    <n v="239.976"/>
    <n v="3"/>
    <n v="0.2"/>
    <n v="17.998199999999997"/>
  </r>
  <r>
    <x v="8931"/>
    <s v="CA-2017-143252"/>
    <d v="2017-12-18T00:00:00"/>
    <n v="2017"/>
    <s v="Desember"/>
    <n v="18"/>
    <x v="1"/>
    <x v="785"/>
    <x v="785"/>
    <x v="1"/>
    <s v="United States"/>
    <s v="Milwaukee"/>
    <s v="Wisconsin"/>
    <n v="53209"/>
    <x v="2"/>
    <x v="1801"/>
    <x v="0"/>
    <x v="5"/>
    <x v="1791"/>
    <n v="99.949999999999989"/>
    <n v="5"/>
    <n v="0"/>
    <n v="22.988499999999998"/>
  </r>
  <r>
    <x v="8932"/>
    <s v="CA-2017-143252"/>
    <d v="2017-12-18T00:00:00"/>
    <n v="2017"/>
    <s v="Desember"/>
    <n v="18"/>
    <x v="1"/>
    <x v="785"/>
    <x v="785"/>
    <x v="1"/>
    <s v="United States"/>
    <s v="Milwaukee"/>
    <s v="Wisconsin"/>
    <n v="53209"/>
    <x v="2"/>
    <x v="1599"/>
    <x v="2"/>
    <x v="11"/>
    <x v="1591"/>
    <n v="29.339999999999996"/>
    <n v="3"/>
    <n v="0"/>
    <n v="10.855799999999999"/>
  </r>
  <r>
    <x v="8933"/>
    <s v="CA-2016-102134"/>
    <d v="2016-03-14T00:00:00"/>
    <n v="2016"/>
    <s v="Maret"/>
    <n v="14"/>
    <x v="1"/>
    <x v="259"/>
    <x v="259"/>
    <x v="1"/>
    <s v="United States"/>
    <s v="Green Bay"/>
    <s v="Wisconsin"/>
    <n v="54302"/>
    <x v="2"/>
    <x v="904"/>
    <x v="0"/>
    <x v="5"/>
    <x v="896"/>
    <n v="16.739999999999998"/>
    <n v="2"/>
    <n v="0"/>
    <n v="4.3523999999999994"/>
  </r>
  <r>
    <x v="8934"/>
    <s v="CA-2017-130036"/>
    <d v="2017-08-27T00:00:00"/>
    <n v="2017"/>
    <s v="Agustus"/>
    <n v="27"/>
    <x v="3"/>
    <x v="130"/>
    <x v="130"/>
    <x v="1"/>
    <s v="United States"/>
    <s v="Philadelphia"/>
    <s v="Pennsylvania"/>
    <n v="19120"/>
    <x v="3"/>
    <x v="1157"/>
    <x v="1"/>
    <x v="10"/>
    <x v="1145"/>
    <n v="12.672000000000001"/>
    <n v="3"/>
    <n v="0.2"/>
    <n v="3.96"/>
  </r>
  <r>
    <x v="8935"/>
    <s v="CA-2017-130036"/>
    <d v="2017-08-27T00:00:00"/>
    <n v="2017"/>
    <s v="Agustus"/>
    <n v="27"/>
    <x v="3"/>
    <x v="130"/>
    <x v="130"/>
    <x v="1"/>
    <s v="United States"/>
    <s v="Philadelphia"/>
    <s v="Pennsylvania"/>
    <n v="19120"/>
    <x v="3"/>
    <x v="295"/>
    <x v="2"/>
    <x v="11"/>
    <x v="295"/>
    <n v="1119.8880000000001"/>
    <n v="14"/>
    <n v="0.2"/>
    <n v="209.97899999999993"/>
  </r>
  <r>
    <x v="8936"/>
    <s v="CA-2015-134117"/>
    <d v="2015-12-17T00:00:00"/>
    <n v="2015"/>
    <s v="Desember"/>
    <n v="17"/>
    <x v="0"/>
    <x v="38"/>
    <x v="38"/>
    <x v="0"/>
    <s v="United States"/>
    <s v="Los Angeles"/>
    <s v="California"/>
    <n v="90008"/>
    <x v="1"/>
    <x v="894"/>
    <x v="1"/>
    <x v="6"/>
    <x v="887"/>
    <n v="204.85"/>
    <n v="5"/>
    <n v="0"/>
    <n v="53.261000000000003"/>
  </r>
  <r>
    <x v="8937"/>
    <s v="CA-2015-134117"/>
    <d v="2015-12-17T00:00:00"/>
    <n v="2015"/>
    <s v="Desember"/>
    <n v="17"/>
    <x v="0"/>
    <x v="38"/>
    <x v="38"/>
    <x v="0"/>
    <s v="United States"/>
    <s v="Los Angeles"/>
    <s v="California"/>
    <n v="90008"/>
    <x v="1"/>
    <x v="1495"/>
    <x v="2"/>
    <x v="7"/>
    <x v="1483"/>
    <n v="135.98400000000001"/>
    <n v="2"/>
    <n v="0.2"/>
    <n v="16.997999999999983"/>
  </r>
  <r>
    <x v="8938"/>
    <s v="CA-2015-134117"/>
    <d v="2015-12-17T00:00:00"/>
    <n v="2015"/>
    <s v="Desember"/>
    <n v="17"/>
    <x v="0"/>
    <x v="38"/>
    <x v="38"/>
    <x v="0"/>
    <s v="United States"/>
    <s v="Los Angeles"/>
    <s v="California"/>
    <n v="90008"/>
    <x v="1"/>
    <x v="169"/>
    <x v="1"/>
    <x v="6"/>
    <x v="170"/>
    <n v="16.399999999999999"/>
    <n v="5"/>
    <n v="0"/>
    <n v="7.0520000000000005"/>
  </r>
  <r>
    <x v="8939"/>
    <s v="CA-2015-134117"/>
    <d v="2015-12-17T00:00:00"/>
    <n v="2015"/>
    <s v="Desember"/>
    <n v="17"/>
    <x v="0"/>
    <x v="38"/>
    <x v="38"/>
    <x v="0"/>
    <s v="United States"/>
    <s v="Los Angeles"/>
    <s v="California"/>
    <n v="90008"/>
    <x v="1"/>
    <x v="920"/>
    <x v="1"/>
    <x v="8"/>
    <x v="912"/>
    <n v="92.960000000000008"/>
    <n v="2"/>
    <n v="0.2"/>
    <n v="31.373999999999995"/>
  </r>
  <r>
    <x v="8940"/>
    <s v="CA-2014-130918"/>
    <d v="2014-08-22T00:00:00"/>
    <n v="2014"/>
    <s v="Agustus"/>
    <n v="22"/>
    <x v="0"/>
    <x v="187"/>
    <x v="187"/>
    <x v="0"/>
    <s v="United States"/>
    <s v="North Miami"/>
    <s v="Florida"/>
    <n v="33161"/>
    <x v="0"/>
    <x v="1847"/>
    <x v="1"/>
    <x v="14"/>
    <x v="1835"/>
    <n v="7.6320000000000014"/>
    <n v="3"/>
    <n v="0.2"/>
    <n v="-1.8126000000000002"/>
  </r>
  <r>
    <x v="8941"/>
    <s v="CA-2016-159023"/>
    <d v="2016-11-03T00:00:00"/>
    <n v="2016"/>
    <s v="November"/>
    <n v="3"/>
    <x v="2"/>
    <x v="508"/>
    <x v="508"/>
    <x v="0"/>
    <s v="United States"/>
    <s v="Portland"/>
    <s v="Oregon"/>
    <n v="97206"/>
    <x v="1"/>
    <x v="922"/>
    <x v="1"/>
    <x v="8"/>
    <x v="914"/>
    <n v="4.1580000000000004"/>
    <n v="7"/>
    <n v="0.7"/>
    <n v="-3.4649999999999999"/>
  </r>
  <r>
    <x v="8942"/>
    <s v="CA-2016-159023"/>
    <d v="2016-11-03T00:00:00"/>
    <n v="2016"/>
    <s v="November"/>
    <n v="3"/>
    <x v="2"/>
    <x v="508"/>
    <x v="508"/>
    <x v="0"/>
    <s v="United States"/>
    <s v="Portland"/>
    <s v="Oregon"/>
    <n v="97206"/>
    <x v="1"/>
    <x v="1848"/>
    <x v="2"/>
    <x v="15"/>
    <x v="1836"/>
    <n v="179.99100000000004"/>
    <n v="3"/>
    <n v="0.7"/>
    <n v="-251.98739999999992"/>
  </r>
  <r>
    <x v="8943"/>
    <s v="CA-2017-111717"/>
    <d v="2017-10-10T00:00:00"/>
    <n v="2017"/>
    <s v="Oktober"/>
    <n v="10"/>
    <x v="1"/>
    <x v="573"/>
    <x v="573"/>
    <x v="0"/>
    <s v="United States"/>
    <s v="Aurora"/>
    <s v="Illinois"/>
    <n v="60505"/>
    <x v="2"/>
    <x v="1756"/>
    <x v="0"/>
    <x v="1"/>
    <x v="1746"/>
    <n v="239.358"/>
    <n v="3"/>
    <n v="0.3"/>
    <n v="-47.871600000000001"/>
  </r>
  <r>
    <x v="8944"/>
    <s v="CA-2014-154592"/>
    <d v="2014-12-07T00:00:00"/>
    <n v="2014"/>
    <s v="Desember"/>
    <n v="7"/>
    <x v="2"/>
    <x v="382"/>
    <x v="382"/>
    <x v="2"/>
    <s v="United States"/>
    <s v="San Francisco"/>
    <s v="California"/>
    <n v="94109"/>
    <x v="1"/>
    <x v="1397"/>
    <x v="1"/>
    <x v="10"/>
    <x v="1384"/>
    <n v="164.88"/>
    <n v="3"/>
    <n v="0"/>
    <n v="80.791200000000003"/>
  </r>
  <r>
    <x v="8945"/>
    <s v="CA-2014-128622"/>
    <d v="2014-11-15T00:00:00"/>
    <n v="2014"/>
    <s v="November"/>
    <n v="15"/>
    <x v="0"/>
    <x v="609"/>
    <x v="609"/>
    <x v="1"/>
    <s v="United States"/>
    <s v="San Francisco"/>
    <s v="California"/>
    <n v="94110"/>
    <x v="1"/>
    <x v="503"/>
    <x v="1"/>
    <x v="14"/>
    <x v="503"/>
    <n v="10.95"/>
    <n v="3"/>
    <n v="0"/>
    <n v="3.2849999999999993"/>
  </r>
  <r>
    <x v="8946"/>
    <s v="CA-2017-148355"/>
    <d v="2017-12-24T00:00:00"/>
    <n v="2017"/>
    <s v="Desember"/>
    <n v="24"/>
    <x v="1"/>
    <x v="714"/>
    <x v="714"/>
    <x v="1"/>
    <s v="United States"/>
    <s v="New Bedford"/>
    <s v="Massachusetts"/>
    <n v="2740"/>
    <x v="3"/>
    <x v="1193"/>
    <x v="1"/>
    <x v="10"/>
    <x v="1178"/>
    <n v="19.440000000000001"/>
    <n v="3"/>
    <n v="0"/>
    <n v="9.3312000000000008"/>
  </r>
  <r>
    <x v="8947"/>
    <s v="CA-2017-148355"/>
    <d v="2017-12-24T00:00:00"/>
    <n v="2017"/>
    <s v="Desember"/>
    <n v="24"/>
    <x v="1"/>
    <x v="714"/>
    <x v="714"/>
    <x v="1"/>
    <s v="United States"/>
    <s v="New Bedford"/>
    <s v="Massachusetts"/>
    <n v="2740"/>
    <x v="3"/>
    <x v="1699"/>
    <x v="1"/>
    <x v="8"/>
    <x v="1687"/>
    <n v="12.3"/>
    <n v="5"/>
    <n v="0"/>
    <n v="6.15"/>
  </r>
  <r>
    <x v="8948"/>
    <s v="CA-2014-132913"/>
    <d v="2014-12-24T00:00:00"/>
    <n v="2014"/>
    <s v="Desember"/>
    <n v="24"/>
    <x v="2"/>
    <x v="548"/>
    <x v="548"/>
    <x v="0"/>
    <s v="United States"/>
    <s v="San Diego"/>
    <s v="California"/>
    <n v="92037"/>
    <x v="1"/>
    <x v="1803"/>
    <x v="1"/>
    <x v="9"/>
    <x v="1793"/>
    <n v="13.97"/>
    <n v="1"/>
    <n v="0"/>
    <n v="3.632200000000001"/>
  </r>
  <r>
    <x v="8949"/>
    <s v="CA-2017-150910"/>
    <d v="2017-12-22T00:00:00"/>
    <n v="2017"/>
    <s v="Desember"/>
    <n v="22"/>
    <x v="1"/>
    <x v="691"/>
    <x v="691"/>
    <x v="0"/>
    <s v="United States"/>
    <s v="Jackson"/>
    <s v="Tennessee"/>
    <n v="38301"/>
    <x v="0"/>
    <x v="257"/>
    <x v="0"/>
    <x v="3"/>
    <x v="258"/>
    <n v="934.9559999999999"/>
    <n v="6"/>
    <n v="0.4"/>
    <n v="-249.32159999999999"/>
  </r>
  <r>
    <x v="8950"/>
    <s v="CA-2017-150910"/>
    <d v="2017-12-22T00:00:00"/>
    <n v="2017"/>
    <s v="Desember"/>
    <n v="22"/>
    <x v="1"/>
    <x v="691"/>
    <x v="691"/>
    <x v="0"/>
    <s v="United States"/>
    <s v="Jackson"/>
    <s v="Tennessee"/>
    <n v="38301"/>
    <x v="0"/>
    <x v="825"/>
    <x v="2"/>
    <x v="11"/>
    <x v="821"/>
    <n v="46.864000000000004"/>
    <n v="2"/>
    <n v="0.2"/>
    <n v="7.615399999999994"/>
  </r>
  <r>
    <x v="8951"/>
    <s v="CA-2017-150910"/>
    <d v="2017-12-22T00:00:00"/>
    <n v="2017"/>
    <s v="Desember"/>
    <n v="22"/>
    <x v="1"/>
    <x v="691"/>
    <x v="691"/>
    <x v="0"/>
    <s v="United States"/>
    <s v="Jackson"/>
    <s v="Tennessee"/>
    <n v="38301"/>
    <x v="0"/>
    <x v="376"/>
    <x v="1"/>
    <x v="4"/>
    <x v="377"/>
    <n v="26.160000000000004"/>
    <n v="3"/>
    <n v="0.2"/>
    <n v="1.961999999999998"/>
  </r>
  <r>
    <x v="8952"/>
    <s v="CA-2017-150910"/>
    <d v="2017-12-22T00:00:00"/>
    <n v="2017"/>
    <s v="Desember"/>
    <n v="22"/>
    <x v="1"/>
    <x v="691"/>
    <x v="691"/>
    <x v="0"/>
    <s v="United States"/>
    <s v="Jackson"/>
    <s v="Tennessee"/>
    <n v="38301"/>
    <x v="0"/>
    <x v="1024"/>
    <x v="1"/>
    <x v="6"/>
    <x v="1015"/>
    <n v="23.128"/>
    <n v="7"/>
    <n v="0.2"/>
    <n v="2.8909999999999982"/>
  </r>
  <r>
    <x v="8953"/>
    <s v="CA-2017-150910"/>
    <d v="2017-12-22T00:00:00"/>
    <n v="2017"/>
    <s v="Desember"/>
    <n v="22"/>
    <x v="1"/>
    <x v="691"/>
    <x v="691"/>
    <x v="0"/>
    <s v="United States"/>
    <s v="Jackson"/>
    <s v="Tennessee"/>
    <n v="38301"/>
    <x v="0"/>
    <x v="667"/>
    <x v="1"/>
    <x v="9"/>
    <x v="667"/>
    <n v="59.24"/>
    <n v="5"/>
    <n v="0.2"/>
    <n v="16.290999999999997"/>
  </r>
  <r>
    <x v="8954"/>
    <s v="CA-2014-156790"/>
    <d v="2014-08-08T00:00:00"/>
    <n v="2014"/>
    <s v="Agustus"/>
    <n v="8"/>
    <x v="0"/>
    <x v="364"/>
    <x v="364"/>
    <x v="0"/>
    <s v="United States"/>
    <s v="Jacksonville"/>
    <s v="Florida"/>
    <n v="32216"/>
    <x v="0"/>
    <x v="1195"/>
    <x v="0"/>
    <x v="0"/>
    <x v="1180"/>
    <n v="155.45600000000002"/>
    <n v="4"/>
    <n v="0.2"/>
    <n v="-7.7727999999999895"/>
  </r>
  <r>
    <x v="8955"/>
    <s v="CA-2014-126480"/>
    <d v="2014-09-20T00:00:00"/>
    <n v="2014"/>
    <s v="September"/>
    <n v="20"/>
    <x v="1"/>
    <x v="428"/>
    <x v="428"/>
    <x v="1"/>
    <s v="United States"/>
    <s v="San Diego"/>
    <s v="California"/>
    <n v="92024"/>
    <x v="1"/>
    <x v="1532"/>
    <x v="1"/>
    <x v="10"/>
    <x v="1520"/>
    <n v="8.56"/>
    <n v="2"/>
    <n v="0"/>
    <n v="3.8519999999999994"/>
  </r>
  <r>
    <x v="8956"/>
    <s v="CA-2017-105620"/>
    <d v="2017-12-25T00:00:00"/>
    <n v="2017"/>
    <s v="Desember"/>
    <n v="25"/>
    <x v="2"/>
    <x v="371"/>
    <x v="371"/>
    <x v="0"/>
    <s v="United States"/>
    <s v="Hialeah"/>
    <s v="Florida"/>
    <n v="33012"/>
    <x v="0"/>
    <x v="1457"/>
    <x v="0"/>
    <x v="5"/>
    <x v="1443"/>
    <n v="21"/>
    <n v="3"/>
    <n v="0.2"/>
    <n v="5.7750000000000021"/>
  </r>
  <r>
    <x v="8957"/>
    <s v="CA-2017-105620"/>
    <d v="2017-12-25T00:00:00"/>
    <n v="2017"/>
    <s v="Desember"/>
    <n v="25"/>
    <x v="2"/>
    <x v="371"/>
    <x v="371"/>
    <x v="0"/>
    <s v="United States"/>
    <s v="Hialeah"/>
    <s v="Florida"/>
    <n v="33012"/>
    <x v="0"/>
    <x v="1845"/>
    <x v="2"/>
    <x v="15"/>
    <x v="1833"/>
    <n v="120"/>
    <n v="2"/>
    <n v="0.5"/>
    <n v="-7.2000000000000028"/>
  </r>
  <r>
    <x v="8958"/>
    <s v="CA-2017-150266"/>
    <d v="2017-11-25T00:00:00"/>
    <n v="2017"/>
    <s v="November"/>
    <n v="25"/>
    <x v="1"/>
    <x v="197"/>
    <x v="197"/>
    <x v="0"/>
    <s v="United States"/>
    <s v="Houston"/>
    <s v="Texas"/>
    <n v="77070"/>
    <x v="2"/>
    <x v="929"/>
    <x v="2"/>
    <x v="7"/>
    <x v="922"/>
    <n v="299.95999999999998"/>
    <n v="5"/>
    <n v="0.2"/>
    <n v="37.494999999999962"/>
  </r>
  <r>
    <x v="8959"/>
    <s v="CA-2017-150266"/>
    <d v="2017-11-25T00:00:00"/>
    <n v="2017"/>
    <s v="November"/>
    <n v="25"/>
    <x v="1"/>
    <x v="197"/>
    <x v="197"/>
    <x v="0"/>
    <s v="United States"/>
    <s v="Houston"/>
    <s v="Texas"/>
    <n v="77070"/>
    <x v="2"/>
    <x v="1527"/>
    <x v="1"/>
    <x v="9"/>
    <x v="1514"/>
    <n v="67.839999999999989"/>
    <n v="5"/>
    <n v="0.8"/>
    <n v="-179.77600000000001"/>
  </r>
  <r>
    <x v="8960"/>
    <s v="CA-2017-150266"/>
    <d v="2017-11-25T00:00:00"/>
    <n v="2017"/>
    <s v="November"/>
    <n v="25"/>
    <x v="1"/>
    <x v="197"/>
    <x v="197"/>
    <x v="0"/>
    <s v="United States"/>
    <s v="Houston"/>
    <s v="Texas"/>
    <n v="77070"/>
    <x v="2"/>
    <x v="856"/>
    <x v="0"/>
    <x v="1"/>
    <x v="849"/>
    <n v="853.92999999999984"/>
    <n v="5"/>
    <n v="0.3"/>
    <n v="-24.397999999999911"/>
  </r>
  <r>
    <x v="8961"/>
    <s v="CA-2017-150266"/>
    <d v="2017-11-25T00:00:00"/>
    <n v="2017"/>
    <s v="November"/>
    <n v="25"/>
    <x v="1"/>
    <x v="197"/>
    <x v="197"/>
    <x v="0"/>
    <s v="United States"/>
    <s v="Houston"/>
    <s v="Texas"/>
    <n v="77070"/>
    <x v="2"/>
    <x v="1663"/>
    <x v="1"/>
    <x v="6"/>
    <x v="1651"/>
    <n v="18.687999999999999"/>
    <n v="4"/>
    <n v="0.2"/>
    <n v="3.7375999999999996"/>
  </r>
  <r>
    <x v="8962"/>
    <s v="CA-2016-157280"/>
    <d v="2016-11-05T00:00:00"/>
    <n v="2016"/>
    <s v="November"/>
    <n v="5"/>
    <x v="2"/>
    <x v="752"/>
    <x v="752"/>
    <x v="0"/>
    <s v="United States"/>
    <s v="Virginia Beach"/>
    <s v="Virginia"/>
    <n v="23464"/>
    <x v="0"/>
    <x v="1369"/>
    <x v="0"/>
    <x v="5"/>
    <x v="1354"/>
    <n v="273.95999999999998"/>
    <n v="2"/>
    <n v="0"/>
    <n v="71.229600000000005"/>
  </r>
  <r>
    <x v="8963"/>
    <s v="CA-2016-157280"/>
    <d v="2016-11-05T00:00:00"/>
    <n v="2016"/>
    <s v="November"/>
    <n v="5"/>
    <x v="2"/>
    <x v="752"/>
    <x v="752"/>
    <x v="0"/>
    <s v="United States"/>
    <s v="Virginia Beach"/>
    <s v="Virginia"/>
    <n v="23464"/>
    <x v="0"/>
    <x v="632"/>
    <x v="2"/>
    <x v="11"/>
    <x v="632"/>
    <n v="89.97"/>
    <n v="3"/>
    <n v="0"/>
    <n v="18.893699999999995"/>
  </r>
  <r>
    <x v="8964"/>
    <s v="CA-2016-157280"/>
    <d v="2016-11-05T00:00:00"/>
    <n v="2016"/>
    <s v="November"/>
    <n v="5"/>
    <x v="2"/>
    <x v="752"/>
    <x v="752"/>
    <x v="0"/>
    <s v="United States"/>
    <s v="Virginia Beach"/>
    <s v="Virginia"/>
    <n v="23464"/>
    <x v="0"/>
    <x v="1814"/>
    <x v="0"/>
    <x v="5"/>
    <x v="1804"/>
    <n v="756.80000000000007"/>
    <n v="5"/>
    <n v="0"/>
    <n v="75.679999999999978"/>
  </r>
  <r>
    <x v="8965"/>
    <s v="CA-2017-106691"/>
    <d v="2017-11-06T00:00:00"/>
    <n v="2017"/>
    <s v="November"/>
    <n v="6"/>
    <x v="1"/>
    <x v="666"/>
    <x v="666"/>
    <x v="0"/>
    <s v="United States"/>
    <s v="Houston"/>
    <s v="Texas"/>
    <n v="77070"/>
    <x v="2"/>
    <x v="744"/>
    <x v="1"/>
    <x v="8"/>
    <x v="742"/>
    <n v="1.2479999999999998"/>
    <n v="2"/>
    <n v="0.8"/>
    <n v="-1.934400000000001"/>
  </r>
  <r>
    <x v="8966"/>
    <s v="CA-2016-134180"/>
    <d v="2016-11-03T00:00:00"/>
    <n v="2016"/>
    <s v="November"/>
    <n v="3"/>
    <x v="1"/>
    <x v="655"/>
    <x v="655"/>
    <x v="2"/>
    <s v="United States"/>
    <s v="Philadelphia"/>
    <s v="Pennsylvania"/>
    <n v="19120"/>
    <x v="3"/>
    <x v="293"/>
    <x v="2"/>
    <x v="11"/>
    <x v="293"/>
    <n v="72"/>
    <n v="1"/>
    <n v="0.2"/>
    <n v="14.399999999999999"/>
  </r>
  <r>
    <x v="8967"/>
    <s v="CA-2016-134180"/>
    <d v="2016-11-03T00:00:00"/>
    <n v="2016"/>
    <s v="November"/>
    <n v="3"/>
    <x v="1"/>
    <x v="655"/>
    <x v="655"/>
    <x v="2"/>
    <s v="United States"/>
    <s v="Philadelphia"/>
    <s v="Pennsylvania"/>
    <n v="19120"/>
    <x v="3"/>
    <x v="370"/>
    <x v="0"/>
    <x v="1"/>
    <x v="371"/>
    <n v="470.15499999999997"/>
    <n v="7"/>
    <n v="0.3"/>
    <n v="-13.432999999999993"/>
  </r>
  <r>
    <x v="8968"/>
    <s v="CA-2014-166730"/>
    <d v="2014-12-30T00:00:00"/>
    <n v="2014"/>
    <s v="Desember"/>
    <n v="30"/>
    <x v="2"/>
    <x v="732"/>
    <x v="732"/>
    <x v="0"/>
    <s v="United States"/>
    <s v="Memphis"/>
    <s v="Tennessee"/>
    <n v="38109"/>
    <x v="0"/>
    <x v="1166"/>
    <x v="1"/>
    <x v="4"/>
    <x v="1153"/>
    <n v="39.128"/>
    <n v="1"/>
    <n v="0.2"/>
    <n v="-8.803799999999999"/>
  </r>
  <r>
    <x v="8969"/>
    <s v="CA-2017-157469"/>
    <d v="2017-12-02T00:00:00"/>
    <n v="2017"/>
    <s v="Desember"/>
    <n v="2"/>
    <x v="1"/>
    <x v="20"/>
    <x v="20"/>
    <x v="1"/>
    <s v="United States"/>
    <s v="Lakewood"/>
    <s v="Ohio"/>
    <n v="44107"/>
    <x v="3"/>
    <x v="448"/>
    <x v="1"/>
    <x v="6"/>
    <x v="448"/>
    <n v="19.728000000000002"/>
    <n v="9"/>
    <n v="0.2"/>
    <n v="1.7262000000000022"/>
  </r>
  <r>
    <x v="8970"/>
    <s v="CA-2017-157469"/>
    <d v="2017-12-02T00:00:00"/>
    <n v="2017"/>
    <s v="Desember"/>
    <n v="2"/>
    <x v="1"/>
    <x v="20"/>
    <x v="20"/>
    <x v="1"/>
    <s v="United States"/>
    <s v="Lakewood"/>
    <s v="Ohio"/>
    <n v="44107"/>
    <x v="3"/>
    <x v="722"/>
    <x v="2"/>
    <x v="7"/>
    <x v="1404"/>
    <n v="151.18799999999999"/>
    <n v="2"/>
    <n v="0.4"/>
    <n v="-25.198000000000008"/>
  </r>
  <r>
    <x v="8971"/>
    <s v="CA-2017-122308"/>
    <d v="2017-03-24T00:00:00"/>
    <n v="2017"/>
    <s v="Maret"/>
    <n v="24"/>
    <x v="1"/>
    <x v="597"/>
    <x v="597"/>
    <x v="0"/>
    <s v="United States"/>
    <s v="New York City"/>
    <s v="New York"/>
    <n v="10011"/>
    <x v="3"/>
    <x v="662"/>
    <x v="0"/>
    <x v="1"/>
    <x v="662"/>
    <n v="271.76400000000001"/>
    <n v="2"/>
    <n v="0.1"/>
    <n v="60.391999999999967"/>
  </r>
  <r>
    <x v="8972"/>
    <s v="US-2014-149034"/>
    <d v="2014-11-19T00:00:00"/>
    <n v="2014"/>
    <s v="November"/>
    <n v="19"/>
    <x v="2"/>
    <x v="76"/>
    <x v="76"/>
    <x v="0"/>
    <s v="United States"/>
    <s v="Philadelphia"/>
    <s v="Pennsylvania"/>
    <n v="19120"/>
    <x v="3"/>
    <x v="1089"/>
    <x v="2"/>
    <x v="11"/>
    <x v="1079"/>
    <n v="47.496000000000002"/>
    <n v="1"/>
    <n v="0.2"/>
    <n v="-1.187400000000002"/>
  </r>
  <r>
    <x v="8973"/>
    <s v="CA-2017-159226"/>
    <d v="2017-04-25T00:00:00"/>
    <n v="2017"/>
    <s v="April"/>
    <n v="25"/>
    <x v="0"/>
    <x v="210"/>
    <x v="210"/>
    <x v="0"/>
    <s v="United States"/>
    <s v="Los Angeles"/>
    <s v="California"/>
    <n v="90008"/>
    <x v="1"/>
    <x v="266"/>
    <x v="0"/>
    <x v="0"/>
    <x v="266"/>
    <n v="344.98099999999994"/>
    <n v="7"/>
    <n v="0.15"/>
    <n v="28.410200000000017"/>
  </r>
  <r>
    <x v="8974"/>
    <s v="CA-2017-156622"/>
    <d v="2017-11-23T00:00:00"/>
    <n v="2017"/>
    <s v="November"/>
    <n v="23"/>
    <x v="2"/>
    <x v="687"/>
    <x v="687"/>
    <x v="1"/>
    <s v="United States"/>
    <s v="Dallas"/>
    <s v="Texas"/>
    <n v="75220"/>
    <x v="2"/>
    <x v="1231"/>
    <x v="1"/>
    <x v="10"/>
    <x v="1270"/>
    <n v="36.288000000000011"/>
    <n v="7"/>
    <n v="0.2"/>
    <n v="12.700800000000001"/>
  </r>
  <r>
    <x v="8975"/>
    <s v="CA-2017-156622"/>
    <d v="2017-11-23T00:00:00"/>
    <n v="2017"/>
    <s v="November"/>
    <n v="23"/>
    <x v="2"/>
    <x v="687"/>
    <x v="687"/>
    <x v="1"/>
    <s v="United States"/>
    <s v="Dallas"/>
    <s v="Texas"/>
    <n v="75220"/>
    <x v="2"/>
    <x v="1438"/>
    <x v="1"/>
    <x v="10"/>
    <x v="1426"/>
    <n v="78.304000000000002"/>
    <n v="2"/>
    <n v="0.2"/>
    <n v="29.363999999999997"/>
  </r>
  <r>
    <x v="8976"/>
    <s v="CA-2017-156622"/>
    <d v="2017-11-23T00:00:00"/>
    <n v="2017"/>
    <s v="November"/>
    <n v="23"/>
    <x v="2"/>
    <x v="687"/>
    <x v="687"/>
    <x v="1"/>
    <s v="United States"/>
    <s v="Dallas"/>
    <s v="Texas"/>
    <n v="75220"/>
    <x v="2"/>
    <x v="962"/>
    <x v="0"/>
    <x v="3"/>
    <x v="955"/>
    <n v="127.785"/>
    <n v="1"/>
    <n v="0.3"/>
    <n v="-31.033499999999989"/>
  </r>
  <r>
    <x v="8977"/>
    <s v="CA-2017-156622"/>
    <d v="2017-11-23T00:00:00"/>
    <n v="2017"/>
    <s v="November"/>
    <n v="23"/>
    <x v="2"/>
    <x v="687"/>
    <x v="687"/>
    <x v="1"/>
    <s v="United States"/>
    <s v="Dallas"/>
    <s v="Texas"/>
    <n v="75220"/>
    <x v="2"/>
    <x v="785"/>
    <x v="1"/>
    <x v="8"/>
    <x v="784"/>
    <n v="6.1039999999999983"/>
    <n v="2"/>
    <n v="0.8"/>
    <n v="-9.1560000000000006"/>
  </r>
  <r>
    <x v="8978"/>
    <s v="CA-2014-119529"/>
    <d v="2014-11-03T00:00:00"/>
    <n v="2014"/>
    <s v="November"/>
    <n v="3"/>
    <x v="0"/>
    <x v="664"/>
    <x v="664"/>
    <x v="1"/>
    <s v="United States"/>
    <s v="Orange"/>
    <s v="New Jersey"/>
    <n v="7050"/>
    <x v="3"/>
    <x v="614"/>
    <x v="1"/>
    <x v="8"/>
    <x v="614"/>
    <n v="5.76"/>
    <n v="2"/>
    <n v="0"/>
    <n v="2.8224"/>
  </r>
  <r>
    <x v="8979"/>
    <s v="CA-2015-150413"/>
    <d v="2015-10-19T00:00:00"/>
    <n v="2015"/>
    <s v="Oktober"/>
    <n v="19"/>
    <x v="0"/>
    <x v="750"/>
    <x v="750"/>
    <x v="0"/>
    <s v="United States"/>
    <s v="Dallas"/>
    <s v="Texas"/>
    <n v="75220"/>
    <x v="2"/>
    <x v="480"/>
    <x v="1"/>
    <x v="8"/>
    <x v="481"/>
    <n v="1.7199999999999995"/>
    <n v="1"/>
    <n v="0.8"/>
    <n v="-2.8380000000000001"/>
  </r>
  <r>
    <x v="8980"/>
    <s v="CA-2014-108182"/>
    <d v="2014-02-06T00:00:00"/>
    <n v="2014"/>
    <s v="Februari"/>
    <n v="6"/>
    <x v="0"/>
    <x v="111"/>
    <x v="111"/>
    <x v="0"/>
    <s v="United States"/>
    <s v="Romeoville"/>
    <s v="Illinois"/>
    <n v="60441"/>
    <x v="2"/>
    <x v="1403"/>
    <x v="1"/>
    <x v="8"/>
    <x v="1390"/>
    <n v="8.9519999999999982"/>
    <n v="2"/>
    <n v="0.8"/>
    <n v="-14.770800000000001"/>
  </r>
  <r>
    <x v="8981"/>
    <s v="CA-2016-110898"/>
    <d v="2016-03-06T00:00:00"/>
    <n v="2016"/>
    <s v="Maret"/>
    <n v="6"/>
    <x v="1"/>
    <x v="48"/>
    <x v="48"/>
    <x v="0"/>
    <s v="United States"/>
    <s v="Chicago"/>
    <s v="Illinois"/>
    <n v="60623"/>
    <x v="2"/>
    <x v="1034"/>
    <x v="1"/>
    <x v="9"/>
    <x v="1025"/>
    <n v="2.3339999999999996"/>
    <n v="3"/>
    <n v="0.8"/>
    <n v="-6.3018000000000001"/>
  </r>
  <r>
    <x v="8982"/>
    <s v="CA-2016-110898"/>
    <d v="2016-03-06T00:00:00"/>
    <n v="2016"/>
    <s v="Maret"/>
    <n v="6"/>
    <x v="1"/>
    <x v="48"/>
    <x v="48"/>
    <x v="0"/>
    <s v="United States"/>
    <s v="Chicago"/>
    <s v="Illinois"/>
    <n v="60623"/>
    <x v="2"/>
    <x v="870"/>
    <x v="1"/>
    <x v="8"/>
    <x v="864"/>
    <n v="1.7279999999999998"/>
    <n v="4"/>
    <n v="0.8"/>
    <n v="-2.764800000000001"/>
  </r>
  <r>
    <x v="8983"/>
    <s v="CA-2016-110898"/>
    <d v="2016-03-06T00:00:00"/>
    <n v="2016"/>
    <s v="Maret"/>
    <n v="6"/>
    <x v="1"/>
    <x v="48"/>
    <x v="48"/>
    <x v="0"/>
    <s v="United States"/>
    <s v="Chicago"/>
    <s v="Illinois"/>
    <n v="60623"/>
    <x v="2"/>
    <x v="124"/>
    <x v="0"/>
    <x v="5"/>
    <x v="125"/>
    <n v="159.04"/>
    <n v="5"/>
    <n v="0.6"/>
    <n v="-194.82400000000001"/>
  </r>
  <r>
    <x v="8984"/>
    <s v="CA-2016-110898"/>
    <d v="2016-03-06T00:00:00"/>
    <n v="2016"/>
    <s v="Maret"/>
    <n v="6"/>
    <x v="1"/>
    <x v="48"/>
    <x v="48"/>
    <x v="0"/>
    <s v="United States"/>
    <s v="Chicago"/>
    <s v="Illinois"/>
    <n v="60623"/>
    <x v="2"/>
    <x v="1342"/>
    <x v="0"/>
    <x v="3"/>
    <x v="1327"/>
    <n v="145.97999999999999"/>
    <n v="2"/>
    <n v="0.5"/>
    <n v="-99.266399999999976"/>
  </r>
  <r>
    <x v="8985"/>
    <s v="CA-2015-123092"/>
    <d v="2015-12-03T00:00:00"/>
    <n v="2015"/>
    <s v="Desember"/>
    <n v="3"/>
    <x v="1"/>
    <x v="161"/>
    <x v="161"/>
    <x v="0"/>
    <s v="United States"/>
    <s v="Jacksonville"/>
    <s v="North Carolina"/>
    <n v="28540"/>
    <x v="0"/>
    <x v="596"/>
    <x v="0"/>
    <x v="5"/>
    <x v="596"/>
    <n v="77.951999999999998"/>
    <n v="3"/>
    <n v="0.2"/>
    <n v="12.667199999999994"/>
  </r>
  <r>
    <x v="8986"/>
    <s v="CA-2015-123092"/>
    <d v="2015-12-03T00:00:00"/>
    <n v="2015"/>
    <s v="Desember"/>
    <n v="3"/>
    <x v="1"/>
    <x v="161"/>
    <x v="161"/>
    <x v="0"/>
    <s v="United States"/>
    <s v="Jacksonville"/>
    <s v="North Carolina"/>
    <n v="28540"/>
    <x v="0"/>
    <x v="1242"/>
    <x v="1"/>
    <x v="8"/>
    <x v="1225"/>
    <n v="95.970000000000013"/>
    <n v="5"/>
    <n v="0.7"/>
    <n v="-73.57699999999997"/>
  </r>
  <r>
    <x v="8987"/>
    <s v="CA-2015-123092"/>
    <d v="2015-12-03T00:00:00"/>
    <n v="2015"/>
    <s v="Desember"/>
    <n v="3"/>
    <x v="1"/>
    <x v="161"/>
    <x v="161"/>
    <x v="0"/>
    <s v="United States"/>
    <s v="Jacksonville"/>
    <s v="North Carolina"/>
    <n v="28540"/>
    <x v="0"/>
    <x v="194"/>
    <x v="2"/>
    <x v="7"/>
    <x v="195"/>
    <n v="105.584"/>
    <n v="2"/>
    <n v="0.2"/>
    <n v="9.2386000000000053"/>
  </r>
  <r>
    <x v="8988"/>
    <s v="CA-2015-123092"/>
    <d v="2015-12-03T00:00:00"/>
    <n v="2015"/>
    <s v="Desember"/>
    <n v="3"/>
    <x v="1"/>
    <x v="161"/>
    <x v="161"/>
    <x v="0"/>
    <s v="United States"/>
    <s v="Jacksonville"/>
    <s v="North Carolina"/>
    <n v="28540"/>
    <x v="0"/>
    <x v="512"/>
    <x v="1"/>
    <x v="6"/>
    <x v="512"/>
    <n v="9.3439999999999994"/>
    <n v="2"/>
    <n v="0.2"/>
    <n v="1.1679999999999997"/>
  </r>
  <r>
    <x v="8989"/>
    <s v="US-2015-128587"/>
    <d v="2015-12-24T00:00:00"/>
    <n v="2015"/>
    <s v="Desember"/>
    <n v="24"/>
    <x v="1"/>
    <x v="447"/>
    <x v="447"/>
    <x v="1"/>
    <s v="United States"/>
    <s v="Springfield"/>
    <s v="Missouri"/>
    <n v="65807"/>
    <x v="2"/>
    <x v="1573"/>
    <x v="0"/>
    <x v="5"/>
    <x v="1564"/>
    <n v="9.68"/>
    <n v="2"/>
    <n v="0"/>
    <n v="3.7751999999999999"/>
  </r>
  <r>
    <x v="8990"/>
    <s v="US-2015-128587"/>
    <d v="2015-12-24T00:00:00"/>
    <n v="2015"/>
    <s v="Desember"/>
    <n v="24"/>
    <x v="1"/>
    <x v="447"/>
    <x v="447"/>
    <x v="1"/>
    <s v="United States"/>
    <s v="Springfield"/>
    <s v="Missouri"/>
    <n v="65807"/>
    <x v="2"/>
    <x v="1293"/>
    <x v="2"/>
    <x v="16"/>
    <x v="1279"/>
    <n v="4899.93"/>
    <n v="7"/>
    <n v="0"/>
    <n v="2302.9670999999998"/>
  </r>
  <r>
    <x v="8991"/>
    <s v="US-2017-139577"/>
    <d v="2017-10-01T00:00:00"/>
    <n v="2017"/>
    <s v="Oktober"/>
    <n v="1"/>
    <x v="1"/>
    <x v="184"/>
    <x v="184"/>
    <x v="2"/>
    <s v="United States"/>
    <s v="San Francisco"/>
    <s v="California"/>
    <n v="94110"/>
    <x v="1"/>
    <x v="341"/>
    <x v="2"/>
    <x v="11"/>
    <x v="341"/>
    <n v="104.75"/>
    <n v="5"/>
    <n v="0"/>
    <n v="21.997499999999999"/>
  </r>
  <r>
    <x v="8992"/>
    <s v="CA-2017-159100"/>
    <d v="2017-10-16T00:00:00"/>
    <n v="2017"/>
    <s v="Oktober"/>
    <n v="16"/>
    <x v="1"/>
    <x v="778"/>
    <x v="778"/>
    <x v="1"/>
    <s v="United States"/>
    <s v="Columbia"/>
    <s v="Tennessee"/>
    <n v="38401"/>
    <x v="0"/>
    <x v="103"/>
    <x v="2"/>
    <x v="11"/>
    <x v="103"/>
    <n v="18.528000000000002"/>
    <n v="2"/>
    <n v="0.2"/>
    <n v="4.4004000000000003"/>
  </r>
  <r>
    <x v="8993"/>
    <s v="CA-2017-159100"/>
    <d v="2017-10-16T00:00:00"/>
    <n v="2017"/>
    <s v="Oktober"/>
    <n v="16"/>
    <x v="1"/>
    <x v="778"/>
    <x v="778"/>
    <x v="1"/>
    <s v="United States"/>
    <s v="Columbia"/>
    <s v="Tennessee"/>
    <n v="38401"/>
    <x v="0"/>
    <x v="1299"/>
    <x v="0"/>
    <x v="3"/>
    <x v="1284"/>
    <n v="1875.258"/>
    <n v="7"/>
    <n v="0.4"/>
    <n v="-968.88329999999996"/>
  </r>
  <r>
    <x v="8994"/>
    <s v="CA-2014-109043"/>
    <d v="2014-08-15T00:00:00"/>
    <n v="2014"/>
    <s v="Agustus"/>
    <n v="15"/>
    <x v="2"/>
    <x v="394"/>
    <x v="394"/>
    <x v="0"/>
    <s v="United States"/>
    <s v="Hollywood"/>
    <s v="Florida"/>
    <n v="33021"/>
    <x v="0"/>
    <x v="1841"/>
    <x v="1"/>
    <x v="10"/>
    <x v="1829"/>
    <n v="91.360000000000014"/>
    <n v="5"/>
    <n v="0.2"/>
    <n v="29.691999999999993"/>
  </r>
  <r>
    <x v="8995"/>
    <s v="CA-2014-109043"/>
    <d v="2014-08-15T00:00:00"/>
    <n v="2014"/>
    <s v="Agustus"/>
    <n v="15"/>
    <x v="2"/>
    <x v="394"/>
    <x v="394"/>
    <x v="0"/>
    <s v="United States"/>
    <s v="Hollywood"/>
    <s v="Florida"/>
    <n v="33021"/>
    <x v="0"/>
    <x v="513"/>
    <x v="1"/>
    <x v="9"/>
    <x v="513"/>
    <n v="152.24"/>
    <n v="5"/>
    <n v="0.2"/>
    <n v="17.126999999999988"/>
  </r>
  <r>
    <x v="8996"/>
    <s v="US-2017-116491"/>
    <d v="2017-11-11T00:00:00"/>
    <n v="2017"/>
    <s v="November"/>
    <n v="11"/>
    <x v="2"/>
    <x v="310"/>
    <x v="310"/>
    <x v="0"/>
    <s v="United States"/>
    <s v="Dallas"/>
    <s v="Texas"/>
    <n v="75081"/>
    <x v="2"/>
    <x v="722"/>
    <x v="2"/>
    <x v="7"/>
    <x v="721"/>
    <n v="35.183999999999997"/>
    <n v="2"/>
    <n v="0.2"/>
    <n v="12.314399999999999"/>
  </r>
  <r>
    <x v="8997"/>
    <s v="CA-2017-122763"/>
    <d v="2017-03-20T00:00:00"/>
    <n v="2017"/>
    <s v="Maret"/>
    <n v="20"/>
    <x v="3"/>
    <x v="668"/>
    <x v="668"/>
    <x v="0"/>
    <s v="United States"/>
    <s v="Houston"/>
    <s v="Texas"/>
    <n v="77041"/>
    <x v="2"/>
    <x v="258"/>
    <x v="1"/>
    <x v="10"/>
    <x v="33"/>
    <n v="56.704000000000001"/>
    <n v="2"/>
    <n v="0.2"/>
    <n v="19.137599999999992"/>
  </r>
  <r>
    <x v="8998"/>
    <s v="CA-2017-122763"/>
    <d v="2017-03-20T00:00:00"/>
    <n v="2017"/>
    <s v="Maret"/>
    <n v="20"/>
    <x v="3"/>
    <x v="668"/>
    <x v="668"/>
    <x v="0"/>
    <s v="United States"/>
    <s v="Houston"/>
    <s v="Texas"/>
    <n v="77041"/>
    <x v="2"/>
    <x v="126"/>
    <x v="1"/>
    <x v="10"/>
    <x v="127"/>
    <n v="274.06400000000002"/>
    <n v="7"/>
    <n v="0.2"/>
    <n v="102.77399999999999"/>
  </r>
  <r>
    <x v="8999"/>
    <s v="CA-2017-137785"/>
    <d v="2017-05-13T00:00:00"/>
    <n v="2017"/>
    <s v="Mei"/>
    <n v="13"/>
    <x v="1"/>
    <x v="414"/>
    <x v="414"/>
    <x v="2"/>
    <s v="United States"/>
    <s v="Philadelphia"/>
    <s v="Pennsylvania"/>
    <n v="19140"/>
    <x v="3"/>
    <x v="541"/>
    <x v="0"/>
    <x v="1"/>
    <x v="541"/>
    <n v="458.42999999999995"/>
    <n v="5"/>
    <n v="0.3"/>
    <n v="-124.431"/>
  </r>
  <r>
    <x v="9000"/>
    <s v="CA-2014-133389"/>
    <d v="2014-06-22T00:00:00"/>
    <n v="2014"/>
    <s v="Juni"/>
    <n v="22"/>
    <x v="3"/>
    <x v="509"/>
    <x v="509"/>
    <x v="0"/>
    <s v="United States"/>
    <s v="Phoenix"/>
    <s v="Arizona"/>
    <n v="85023"/>
    <x v="1"/>
    <x v="1316"/>
    <x v="1"/>
    <x v="8"/>
    <x v="1302"/>
    <n v="8.2260000000000009"/>
    <n v="3"/>
    <n v="0.7"/>
    <n v="-6.0323999999999991"/>
  </r>
  <r>
    <x v="9001"/>
    <s v="CA-2014-103807"/>
    <d v="2014-12-02T00:00:00"/>
    <n v="2014"/>
    <s v="Desember"/>
    <n v="2"/>
    <x v="1"/>
    <x v="605"/>
    <x v="605"/>
    <x v="1"/>
    <s v="United States"/>
    <s v="Sandy Springs"/>
    <s v="Georgia"/>
    <n v="30328"/>
    <x v="0"/>
    <x v="1628"/>
    <x v="2"/>
    <x v="11"/>
    <x v="1618"/>
    <n v="5.95"/>
    <n v="1"/>
    <n v="0"/>
    <n v="0.83300000000000018"/>
  </r>
  <r>
    <x v="9002"/>
    <s v="CA-2014-103807"/>
    <d v="2014-12-02T00:00:00"/>
    <n v="2014"/>
    <s v="Desember"/>
    <n v="2"/>
    <x v="1"/>
    <x v="605"/>
    <x v="605"/>
    <x v="1"/>
    <s v="United States"/>
    <s v="Sandy Springs"/>
    <s v="Georgia"/>
    <n v="30328"/>
    <x v="0"/>
    <x v="727"/>
    <x v="1"/>
    <x v="10"/>
    <x v="726"/>
    <n v="15.24"/>
    <n v="3"/>
    <n v="0"/>
    <n v="7.1627999999999998"/>
  </r>
  <r>
    <x v="9003"/>
    <s v="CA-2015-102855"/>
    <d v="2015-04-05T00:00:00"/>
    <n v="2015"/>
    <s v="April"/>
    <n v="5"/>
    <x v="3"/>
    <x v="226"/>
    <x v="226"/>
    <x v="0"/>
    <s v="United States"/>
    <s v="Spokane"/>
    <s v="Washington"/>
    <n v="99207"/>
    <x v="1"/>
    <x v="97"/>
    <x v="2"/>
    <x v="11"/>
    <x v="97"/>
    <n v="239.94"/>
    <n v="6"/>
    <n v="0"/>
    <n v="26.393399999999986"/>
  </r>
  <r>
    <x v="9004"/>
    <s v="CA-2015-102855"/>
    <d v="2015-04-05T00:00:00"/>
    <n v="2015"/>
    <s v="April"/>
    <n v="5"/>
    <x v="3"/>
    <x v="226"/>
    <x v="226"/>
    <x v="0"/>
    <s v="United States"/>
    <s v="Spokane"/>
    <s v="Washington"/>
    <n v="99207"/>
    <x v="1"/>
    <x v="1701"/>
    <x v="1"/>
    <x v="6"/>
    <x v="1690"/>
    <n v="23.84"/>
    <n v="8"/>
    <n v="0"/>
    <n v="6.4368000000000016"/>
  </r>
  <r>
    <x v="9005"/>
    <s v="CA-2017-107825"/>
    <d v="2017-11-18T00:00:00"/>
    <n v="2017"/>
    <s v="November"/>
    <n v="18"/>
    <x v="3"/>
    <x v="240"/>
    <x v="240"/>
    <x v="1"/>
    <s v="United States"/>
    <s v="Milwaukee"/>
    <s v="Wisconsin"/>
    <n v="53209"/>
    <x v="2"/>
    <x v="421"/>
    <x v="1"/>
    <x v="4"/>
    <x v="421"/>
    <n v="92.52"/>
    <n v="6"/>
    <n v="0"/>
    <n v="24.980400000000007"/>
  </r>
  <r>
    <x v="9006"/>
    <s v="CA-2017-107825"/>
    <d v="2017-11-18T00:00:00"/>
    <n v="2017"/>
    <s v="November"/>
    <n v="18"/>
    <x v="3"/>
    <x v="240"/>
    <x v="240"/>
    <x v="1"/>
    <s v="United States"/>
    <s v="Milwaukee"/>
    <s v="Wisconsin"/>
    <n v="53209"/>
    <x v="2"/>
    <x v="117"/>
    <x v="1"/>
    <x v="4"/>
    <x v="117"/>
    <n v="37.76"/>
    <n v="1"/>
    <n v="0"/>
    <n v="10.572800000000001"/>
  </r>
  <r>
    <x v="9007"/>
    <s v="CA-2017-107825"/>
    <d v="2017-11-18T00:00:00"/>
    <n v="2017"/>
    <s v="November"/>
    <n v="18"/>
    <x v="3"/>
    <x v="240"/>
    <x v="240"/>
    <x v="1"/>
    <s v="United States"/>
    <s v="Milwaukee"/>
    <s v="Wisconsin"/>
    <n v="53209"/>
    <x v="2"/>
    <x v="1647"/>
    <x v="1"/>
    <x v="2"/>
    <x v="1636"/>
    <n v="7.38"/>
    <n v="2"/>
    <n v="0"/>
    <n v="3.4685999999999999"/>
  </r>
  <r>
    <x v="9008"/>
    <s v="CA-2017-107825"/>
    <d v="2017-11-18T00:00:00"/>
    <n v="2017"/>
    <s v="November"/>
    <n v="18"/>
    <x v="3"/>
    <x v="240"/>
    <x v="240"/>
    <x v="1"/>
    <s v="United States"/>
    <s v="Milwaukee"/>
    <s v="Wisconsin"/>
    <n v="53209"/>
    <x v="2"/>
    <x v="396"/>
    <x v="0"/>
    <x v="5"/>
    <x v="397"/>
    <n v="5.82"/>
    <n v="2"/>
    <n v="0"/>
    <n v="2.7353999999999998"/>
  </r>
  <r>
    <x v="9009"/>
    <s v="CA-2017-106047"/>
    <d v="2017-07-12T00:00:00"/>
    <n v="2017"/>
    <s v="Juli"/>
    <n v="12"/>
    <x v="1"/>
    <x v="750"/>
    <x v="750"/>
    <x v="0"/>
    <s v="United States"/>
    <s v="Fairfield"/>
    <s v="Ohio"/>
    <n v="45014"/>
    <x v="3"/>
    <x v="1446"/>
    <x v="1"/>
    <x v="10"/>
    <x v="1433"/>
    <n v="3.8159999999999998"/>
    <n v="1"/>
    <n v="0.2"/>
    <n v="1.1924999999999997"/>
  </r>
  <r>
    <x v="9010"/>
    <s v="CA-2017-127803"/>
    <d v="2017-05-19T00:00:00"/>
    <n v="2017"/>
    <s v="Mei"/>
    <n v="19"/>
    <x v="1"/>
    <x v="540"/>
    <x v="540"/>
    <x v="1"/>
    <s v="United States"/>
    <s v="Huntsville"/>
    <s v="Alabama"/>
    <n v="35810"/>
    <x v="0"/>
    <x v="1504"/>
    <x v="1"/>
    <x v="8"/>
    <x v="1491"/>
    <n v="26.16"/>
    <n v="4"/>
    <n v="0"/>
    <n v="12.8184"/>
  </r>
  <r>
    <x v="9011"/>
    <s v="CA-2015-137071"/>
    <d v="2015-12-20T00:00:00"/>
    <n v="2015"/>
    <s v="Desember"/>
    <n v="20"/>
    <x v="2"/>
    <x v="525"/>
    <x v="525"/>
    <x v="2"/>
    <s v="United States"/>
    <s v="Houston"/>
    <s v="Texas"/>
    <n v="77036"/>
    <x v="2"/>
    <x v="725"/>
    <x v="2"/>
    <x v="11"/>
    <x v="724"/>
    <n v="100.80000000000001"/>
    <n v="2"/>
    <n v="0.2"/>
    <n v="21.42"/>
  </r>
  <r>
    <x v="9012"/>
    <s v="CA-2016-121447"/>
    <d v="2016-02-21T00:00:00"/>
    <n v="2016"/>
    <s v="Februari"/>
    <n v="21"/>
    <x v="2"/>
    <x v="105"/>
    <x v="105"/>
    <x v="1"/>
    <s v="United States"/>
    <s v="New York City"/>
    <s v="New York"/>
    <n v="10011"/>
    <x v="3"/>
    <x v="275"/>
    <x v="0"/>
    <x v="5"/>
    <x v="275"/>
    <n v="135.79999999999998"/>
    <n v="7"/>
    <n v="0"/>
    <n v="66.541999999999987"/>
  </r>
  <r>
    <x v="9013"/>
    <s v="CA-2017-143084"/>
    <d v="2017-03-18T00:00:00"/>
    <n v="2017"/>
    <s v="Maret"/>
    <n v="18"/>
    <x v="1"/>
    <x v="771"/>
    <x v="771"/>
    <x v="1"/>
    <s v="United States"/>
    <s v="Los Angeles"/>
    <s v="California"/>
    <n v="90008"/>
    <x v="1"/>
    <x v="1622"/>
    <x v="1"/>
    <x v="6"/>
    <x v="1050"/>
    <n v="13.899999999999999"/>
    <n v="5"/>
    <n v="0"/>
    <n v="3.7529999999999997"/>
  </r>
  <r>
    <x v="9014"/>
    <s v="CA-2017-143084"/>
    <d v="2017-03-18T00:00:00"/>
    <n v="2017"/>
    <s v="Maret"/>
    <n v="18"/>
    <x v="1"/>
    <x v="771"/>
    <x v="771"/>
    <x v="1"/>
    <s v="United States"/>
    <s v="Los Angeles"/>
    <s v="California"/>
    <n v="90008"/>
    <x v="1"/>
    <x v="776"/>
    <x v="1"/>
    <x v="12"/>
    <x v="775"/>
    <n v="19.399999999999999"/>
    <n v="5"/>
    <n v="0"/>
    <n v="9.3120000000000012"/>
  </r>
  <r>
    <x v="9015"/>
    <s v="CA-2016-131639"/>
    <d v="2016-12-17T00:00:00"/>
    <n v="2016"/>
    <s v="Desember"/>
    <n v="17"/>
    <x v="1"/>
    <x v="374"/>
    <x v="374"/>
    <x v="1"/>
    <s v="United States"/>
    <s v="Carlsbad"/>
    <s v="New Mexico"/>
    <n v="88220"/>
    <x v="1"/>
    <x v="674"/>
    <x v="1"/>
    <x v="8"/>
    <x v="674"/>
    <n v="13.488"/>
    <n v="2"/>
    <n v="0.2"/>
    <n v="4.3835999999999995"/>
  </r>
  <r>
    <x v="9016"/>
    <s v="CA-2016-131639"/>
    <d v="2016-12-17T00:00:00"/>
    <n v="2016"/>
    <s v="Desember"/>
    <n v="17"/>
    <x v="1"/>
    <x v="374"/>
    <x v="374"/>
    <x v="1"/>
    <s v="United States"/>
    <s v="Carlsbad"/>
    <s v="New Mexico"/>
    <n v="88220"/>
    <x v="1"/>
    <x v="1395"/>
    <x v="1"/>
    <x v="8"/>
    <x v="1382"/>
    <n v="11.416"/>
    <n v="1"/>
    <n v="0.2"/>
    <n v="3.8528999999999991"/>
  </r>
  <r>
    <x v="9017"/>
    <s v="CA-2016-161361"/>
    <d v="2016-03-26T00:00:00"/>
    <n v="2016"/>
    <s v="Maret"/>
    <n v="26"/>
    <x v="0"/>
    <x v="597"/>
    <x v="597"/>
    <x v="0"/>
    <s v="United States"/>
    <s v="Pocatello"/>
    <s v="Idaho"/>
    <n v="83201"/>
    <x v="1"/>
    <x v="1017"/>
    <x v="1"/>
    <x v="10"/>
    <x v="1008"/>
    <n v="17.64"/>
    <n v="3"/>
    <n v="0"/>
    <n v="8.6435999999999993"/>
  </r>
  <r>
    <x v="9018"/>
    <s v="CA-2016-161361"/>
    <d v="2016-03-26T00:00:00"/>
    <n v="2016"/>
    <s v="Maret"/>
    <n v="26"/>
    <x v="0"/>
    <x v="597"/>
    <x v="597"/>
    <x v="0"/>
    <s v="United States"/>
    <s v="Pocatello"/>
    <s v="Idaho"/>
    <n v="83201"/>
    <x v="1"/>
    <x v="20"/>
    <x v="1"/>
    <x v="8"/>
    <x v="20"/>
    <n v="17.04"/>
    <n v="3"/>
    <n v="0.2"/>
    <n v="5.5379999999999985"/>
  </r>
  <r>
    <x v="9019"/>
    <s v="CA-2014-100706"/>
    <d v="2014-12-16T00:00:00"/>
    <n v="2014"/>
    <s v="Desember"/>
    <n v="16"/>
    <x v="0"/>
    <x v="97"/>
    <x v="97"/>
    <x v="0"/>
    <s v="United States"/>
    <s v="Springfield"/>
    <s v="Virginia"/>
    <n v="22153"/>
    <x v="0"/>
    <x v="959"/>
    <x v="2"/>
    <x v="11"/>
    <x v="952"/>
    <n v="99.98"/>
    <n v="2"/>
    <n v="0"/>
    <n v="7.9983999999999895"/>
  </r>
  <r>
    <x v="9020"/>
    <s v="CA-2014-100706"/>
    <d v="2014-12-16T00:00:00"/>
    <n v="2014"/>
    <s v="Desember"/>
    <n v="16"/>
    <x v="0"/>
    <x v="97"/>
    <x v="97"/>
    <x v="0"/>
    <s v="United States"/>
    <s v="Springfield"/>
    <s v="Virginia"/>
    <n v="22153"/>
    <x v="0"/>
    <x v="875"/>
    <x v="0"/>
    <x v="5"/>
    <x v="869"/>
    <n v="29.46"/>
    <n v="6"/>
    <n v="0"/>
    <n v="9.7217999999999982"/>
  </r>
  <r>
    <x v="9021"/>
    <s v="CA-2015-129525"/>
    <d v="2015-11-15T00:00:00"/>
    <n v="2015"/>
    <s v="November"/>
    <n v="15"/>
    <x v="1"/>
    <x v="778"/>
    <x v="778"/>
    <x v="1"/>
    <s v="United States"/>
    <s v="Toledo"/>
    <s v="Ohio"/>
    <n v="43615"/>
    <x v="3"/>
    <x v="1160"/>
    <x v="1"/>
    <x v="8"/>
    <x v="1147"/>
    <n v="166.92000000000002"/>
    <n v="13"/>
    <n v="0.7"/>
    <n v="-116.84399999999999"/>
  </r>
  <r>
    <x v="9022"/>
    <s v="US-2016-141880"/>
    <d v="2016-08-22T00:00:00"/>
    <n v="2016"/>
    <s v="Agustus"/>
    <n v="22"/>
    <x v="2"/>
    <x v="679"/>
    <x v="679"/>
    <x v="2"/>
    <s v="United States"/>
    <s v="Fort Collins"/>
    <s v="Colorado"/>
    <n v="80525"/>
    <x v="1"/>
    <x v="514"/>
    <x v="0"/>
    <x v="5"/>
    <x v="514"/>
    <n v="98.328000000000003"/>
    <n v="3"/>
    <n v="0.2"/>
    <n v="9.832800000000006"/>
  </r>
  <r>
    <x v="9023"/>
    <s v="CA-2015-165799"/>
    <d v="2015-06-29T00:00:00"/>
    <n v="2015"/>
    <s v="Juni"/>
    <n v="29"/>
    <x v="2"/>
    <x v="495"/>
    <x v="495"/>
    <x v="0"/>
    <s v="United States"/>
    <s v="New York City"/>
    <s v="New York"/>
    <n v="10024"/>
    <x v="3"/>
    <x v="541"/>
    <x v="0"/>
    <x v="1"/>
    <x v="541"/>
    <n v="117.88199999999999"/>
    <n v="1"/>
    <n v="0.1"/>
    <n v="1.3097999999999956"/>
  </r>
  <r>
    <x v="9024"/>
    <s v="CA-2016-102127"/>
    <d v="2016-06-26T00:00:00"/>
    <n v="2016"/>
    <s v="Juni"/>
    <n v="26"/>
    <x v="1"/>
    <x v="778"/>
    <x v="778"/>
    <x v="1"/>
    <s v="United States"/>
    <s v="New York City"/>
    <s v="New York"/>
    <n v="10035"/>
    <x v="3"/>
    <x v="1695"/>
    <x v="2"/>
    <x v="11"/>
    <x v="1683"/>
    <n v="20.97"/>
    <n v="3"/>
    <n v="0"/>
    <n v="9.017100000000001"/>
  </r>
  <r>
    <x v="9025"/>
    <s v="CA-2016-102127"/>
    <d v="2016-06-26T00:00:00"/>
    <n v="2016"/>
    <s v="Juni"/>
    <n v="26"/>
    <x v="1"/>
    <x v="778"/>
    <x v="778"/>
    <x v="1"/>
    <s v="United States"/>
    <s v="New York City"/>
    <s v="New York"/>
    <n v="10035"/>
    <x v="3"/>
    <x v="1481"/>
    <x v="2"/>
    <x v="11"/>
    <x v="1468"/>
    <n v="139.96"/>
    <n v="4"/>
    <n v="0"/>
    <n v="9.7972000000000037"/>
  </r>
  <r>
    <x v="9026"/>
    <s v="CA-2016-102127"/>
    <d v="2016-06-26T00:00:00"/>
    <n v="2016"/>
    <s v="Juni"/>
    <n v="26"/>
    <x v="1"/>
    <x v="778"/>
    <x v="778"/>
    <x v="1"/>
    <s v="United States"/>
    <s v="New York City"/>
    <s v="New York"/>
    <n v="10035"/>
    <x v="3"/>
    <x v="980"/>
    <x v="0"/>
    <x v="5"/>
    <x v="973"/>
    <n v="37.74"/>
    <n v="3"/>
    <n v="0"/>
    <n v="12.831599999999996"/>
  </r>
  <r>
    <x v="9027"/>
    <s v="US-2016-152415"/>
    <d v="2016-09-17T00:00:00"/>
    <n v="2016"/>
    <s v="September"/>
    <n v="17"/>
    <x v="1"/>
    <x v="22"/>
    <x v="22"/>
    <x v="0"/>
    <s v="United States"/>
    <s v="Marlborough"/>
    <s v="Massachusetts"/>
    <n v="1752"/>
    <x v="3"/>
    <x v="627"/>
    <x v="0"/>
    <x v="5"/>
    <x v="627"/>
    <n v="14.82"/>
    <n v="3"/>
    <n v="0"/>
    <n v="6.224400000000001"/>
  </r>
  <r>
    <x v="9028"/>
    <s v="US-2016-152415"/>
    <d v="2016-09-17T00:00:00"/>
    <n v="2016"/>
    <s v="September"/>
    <n v="17"/>
    <x v="1"/>
    <x v="22"/>
    <x v="22"/>
    <x v="0"/>
    <s v="United States"/>
    <s v="Marlborough"/>
    <s v="Massachusetts"/>
    <n v="1752"/>
    <x v="3"/>
    <x v="441"/>
    <x v="0"/>
    <x v="5"/>
    <x v="441"/>
    <n v="191.82"/>
    <n v="3"/>
    <n v="0"/>
    <n v="61.382399999999997"/>
  </r>
  <r>
    <x v="9029"/>
    <s v="CA-2014-138198"/>
    <d v="2014-07-18T00:00:00"/>
    <n v="2014"/>
    <s v="Juli"/>
    <n v="18"/>
    <x v="1"/>
    <x v="691"/>
    <x v="691"/>
    <x v="0"/>
    <s v="United States"/>
    <s v="New Rochelle"/>
    <s v="New York"/>
    <n v="10801"/>
    <x v="3"/>
    <x v="530"/>
    <x v="1"/>
    <x v="8"/>
    <x v="530"/>
    <n v="13.904"/>
    <n v="2"/>
    <n v="0.2"/>
    <n v="4.5187999999999997"/>
  </r>
  <r>
    <x v="9030"/>
    <s v="CA-2017-128041"/>
    <d v="2017-09-01T00:00:00"/>
    <n v="2017"/>
    <s v="September"/>
    <n v="1"/>
    <x v="3"/>
    <x v="459"/>
    <x v="459"/>
    <x v="1"/>
    <s v="United States"/>
    <s v="Seattle"/>
    <s v="Washington"/>
    <n v="98103"/>
    <x v="1"/>
    <x v="1152"/>
    <x v="1"/>
    <x v="9"/>
    <x v="1140"/>
    <n v="314.60000000000002"/>
    <n v="4"/>
    <n v="0"/>
    <n v="103.81799999999998"/>
  </r>
  <r>
    <x v="9031"/>
    <s v="CA-2017-128041"/>
    <d v="2017-09-01T00:00:00"/>
    <n v="2017"/>
    <s v="September"/>
    <n v="1"/>
    <x v="3"/>
    <x v="459"/>
    <x v="459"/>
    <x v="1"/>
    <s v="United States"/>
    <s v="Seattle"/>
    <s v="Washington"/>
    <n v="98103"/>
    <x v="1"/>
    <x v="223"/>
    <x v="0"/>
    <x v="3"/>
    <x v="224"/>
    <n v="283.56"/>
    <n v="4"/>
    <n v="0"/>
    <n v="45.36960000000002"/>
  </r>
  <r>
    <x v="9032"/>
    <s v="CA-2017-105823"/>
    <d v="2017-06-22T00:00:00"/>
    <n v="2017"/>
    <s v="Juni"/>
    <n v="22"/>
    <x v="1"/>
    <x v="46"/>
    <x v="46"/>
    <x v="2"/>
    <s v="United States"/>
    <s v="Detroit"/>
    <s v="Michigan"/>
    <n v="48227"/>
    <x v="2"/>
    <x v="1"/>
    <x v="0"/>
    <x v="1"/>
    <x v="1"/>
    <n v="487.96"/>
    <n v="2"/>
    <n v="0"/>
    <n v="146.38799999999998"/>
  </r>
  <r>
    <x v="9033"/>
    <s v="CA-2014-152268"/>
    <d v="2014-09-02T00:00:00"/>
    <n v="2014"/>
    <s v="September"/>
    <n v="2"/>
    <x v="1"/>
    <x v="183"/>
    <x v="183"/>
    <x v="0"/>
    <s v="United States"/>
    <s v="Fayetteville"/>
    <s v="Arkansas"/>
    <n v="72701"/>
    <x v="0"/>
    <x v="1176"/>
    <x v="1"/>
    <x v="8"/>
    <x v="1162"/>
    <n v="1793.98"/>
    <n v="2"/>
    <n v="0"/>
    <n v="843.17059999999992"/>
  </r>
  <r>
    <x v="9034"/>
    <s v="CA-2015-148873"/>
    <d v="2015-10-01T00:00:00"/>
    <n v="2015"/>
    <s v="Oktober"/>
    <n v="1"/>
    <x v="1"/>
    <x v="75"/>
    <x v="75"/>
    <x v="0"/>
    <s v="United States"/>
    <s v="Quincy"/>
    <s v="Illinois"/>
    <n v="62301"/>
    <x v="2"/>
    <x v="1390"/>
    <x v="1"/>
    <x v="8"/>
    <x v="1376"/>
    <n v="2.9919999999999995"/>
    <n v="4"/>
    <n v="0.8"/>
    <n v="-4.4880000000000013"/>
  </r>
  <r>
    <x v="9035"/>
    <s v="CA-2015-148873"/>
    <d v="2015-10-01T00:00:00"/>
    <n v="2015"/>
    <s v="Oktober"/>
    <n v="1"/>
    <x v="1"/>
    <x v="75"/>
    <x v="75"/>
    <x v="0"/>
    <s v="United States"/>
    <s v="Quincy"/>
    <s v="Illinois"/>
    <n v="62301"/>
    <x v="2"/>
    <x v="151"/>
    <x v="2"/>
    <x v="11"/>
    <x v="152"/>
    <n v="108.76800000000001"/>
    <n v="4"/>
    <n v="0.2"/>
    <n v="2.7191999999999901"/>
  </r>
  <r>
    <x v="9036"/>
    <s v="CA-2015-166492"/>
    <d v="2015-04-07T00:00:00"/>
    <n v="2015"/>
    <s v="April"/>
    <n v="7"/>
    <x v="2"/>
    <x v="261"/>
    <x v="261"/>
    <x v="0"/>
    <s v="United States"/>
    <s v="New York City"/>
    <s v="New York"/>
    <n v="10035"/>
    <x v="3"/>
    <x v="1009"/>
    <x v="1"/>
    <x v="10"/>
    <x v="1001"/>
    <n v="25.92"/>
    <n v="4"/>
    <n v="0"/>
    <n v="12.441600000000001"/>
  </r>
  <r>
    <x v="9037"/>
    <s v="CA-2015-166492"/>
    <d v="2015-04-07T00:00:00"/>
    <n v="2015"/>
    <s v="April"/>
    <n v="7"/>
    <x v="2"/>
    <x v="261"/>
    <x v="261"/>
    <x v="0"/>
    <s v="United States"/>
    <s v="New York City"/>
    <s v="New York"/>
    <n v="10035"/>
    <x v="3"/>
    <x v="1011"/>
    <x v="1"/>
    <x v="4"/>
    <x v="1003"/>
    <n v="22.58"/>
    <n v="2"/>
    <n v="0"/>
    <n v="5.8707999999999991"/>
  </r>
  <r>
    <x v="9038"/>
    <s v="CA-2017-157420"/>
    <d v="2017-11-21T00:00:00"/>
    <n v="2017"/>
    <s v="November"/>
    <n v="21"/>
    <x v="3"/>
    <x v="521"/>
    <x v="521"/>
    <x v="0"/>
    <s v="United States"/>
    <s v="Houston"/>
    <s v="Texas"/>
    <n v="77095"/>
    <x v="2"/>
    <x v="461"/>
    <x v="2"/>
    <x v="7"/>
    <x v="462"/>
    <n v="55.176000000000002"/>
    <n v="3"/>
    <n v="0.2"/>
    <n v="-12.414599999999997"/>
  </r>
  <r>
    <x v="9039"/>
    <s v="CA-2016-117121"/>
    <d v="2016-12-17T00:00:00"/>
    <n v="2016"/>
    <s v="Desember"/>
    <n v="17"/>
    <x v="1"/>
    <x v="455"/>
    <x v="455"/>
    <x v="0"/>
    <s v="United States"/>
    <s v="Detroit"/>
    <s v="Michigan"/>
    <n v="48205"/>
    <x v="2"/>
    <x v="692"/>
    <x v="1"/>
    <x v="8"/>
    <x v="692"/>
    <n v="9892.74"/>
    <n v="13"/>
    <n v="0"/>
    <n v="4946.37"/>
  </r>
  <r>
    <x v="9040"/>
    <s v="CA-2014-138177"/>
    <d v="2014-09-19T00:00:00"/>
    <n v="2014"/>
    <s v="September"/>
    <n v="19"/>
    <x v="1"/>
    <x v="540"/>
    <x v="540"/>
    <x v="1"/>
    <s v="United States"/>
    <s v="Chandler"/>
    <s v="Arizona"/>
    <n v="85224"/>
    <x v="1"/>
    <x v="1116"/>
    <x v="0"/>
    <x v="3"/>
    <x v="1104"/>
    <n v="73.915000000000006"/>
    <n v="1"/>
    <n v="0.5"/>
    <n v="-45.827300000000008"/>
  </r>
  <r>
    <x v="9041"/>
    <s v="CA-2014-114335"/>
    <d v="2014-09-28T00:00:00"/>
    <n v="2014"/>
    <s v="September"/>
    <n v="28"/>
    <x v="1"/>
    <x v="190"/>
    <x v="190"/>
    <x v="0"/>
    <s v="United States"/>
    <s v="Hollywood"/>
    <s v="Florida"/>
    <n v="33021"/>
    <x v="0"/>
    <x v="1805"/>
    <x v="0"/>
    <x v="5"/>
    <x v="1795"/>
    <n v="337.08800000000002"/>
    <n v="4"/>
    <n v="0.2"/>
    <n v="16.854399999999984"/>
  </r>
  <r>
    <x v="9042"/>
    <s v="CA-2015-168760"/>
    <d v="2015-09-22T00:00:00"/>
    <n v="2015"/>
    <s v="September"/>
    <n v="22"/>
    <x v="0"/>
    <x v="152"/>
    <x v="152"/>
    <x v="1"/>
    <s v="United States"/>
    <s v="Los Angeles"/>
    <s v="California"/>
    <n v="90049"/>
    <x v="1"/>
    <x v="564"/>
    <x v="1"/>
    <x v="9"/>
    <x v="564"/>
    <n v="61.44"/>
    <n v="3"/>
    <n v="0"/>
    <n v="16.588799999999999"/>
  </r>
  <r>
    <x v="9043"/>
    <s v="CA-2016-168830"/>
    <d v="2016-11-07T00:00:00"/>
    <n v="2016"/>
    <s v="November"/>
    <n v="7"/>
    <x v="1"/>
    <x v="504"/>
    <x v="504"/>
    <x v="1"/>
    <s v="United States"/>
    <s v="San Francisco"/>
    <s v="California"/>
    <n v="94122"/>
    <x v="1"/>
    <x v="331"/>
    <x v="2"/>
    <x v="11"/>
    <x v="331"/>
    <n v="479.97"/>
    <n v="3"/>
    <n v="0"/>
    <n v="163.18979999999999"/>
  </r>
  <r>
    <x v="9044"/>
    <s v="CA-2017-137463"/>
    <d v="2017-12-16T00:00:00"/>
    <n v="2017"/>
    <s v="Desember"/>
    <n v="16"/>
    <x v="0"/>
    <x v="366"/>
    <x v="366"/>
    <x v="1"/>
    <s v="United States"/>
    <s v="Sunnyvale"/>
    <s v="California"/>
    <n v="94086"/>
    <x v="1"/>
    <x v="1390"/>
    <x v="1"/>
    <x v="8"/>
    <x v="1376"/>
    <n v="5.9840000000000009"/>
    <n v="2"/>
    <n v="0.2"/>
    <n v="2.2439999999999998"/>
  </r>
  <r>
    <x v="9045"/>
    <s v="CA-2017-137463"/>
    <d v="2017-12-16T00:00:00"/>
    <n v="2017"/>
    <s v="Desember"/>
    <n v="16"/>
    <x v="0"/>
    <x v="366"/>
    <x v="366"/>
    <x v="1"/>
    <s v="United States"/>
    <s v="Sunnyvale"/>
    <s v="California"/>
    <n v="94086"/>
    <x v="1"/>
    <x v="1302"/>
    <x v="2"/>
    <x v="11"/>
    <x v="1287"/>
    <n v="189.95000000000002"/>
    <n v="5"/>
    <n v="0"/>
    <n v="45.587999999999994"/>
  </r>
  <r>
    <x v="9046"/>
    <s v="CA-2017-137463"/>
    <d v="2017-12-16T00:00:00"/>
    <n v="2017"/>
    <s v="Desember"/>
    <n v="16"/>
    <x v="0"/>
    <x v="366"/>
    <x v="366"/>
    <x v="1"/>
    <s v="United States"/>
    <s v="Sunnyvale"/>
    <s v="California"/>
    <n v="94086"/>
    <x v="1"/>
    <x v="632"/>
    <x v="2"/>
    <x v="11"/>
    <x v="632"/>
    <n v="149.94999999999999"/>
    <n v="5"/>
    <n v="0"/>
    <n v="31.489499999999992"/>
  </r>
  <r>
    <x v="9047"/>
    <s v="CA-2017-137463"/>
    <d v="2017-12-16T00:00:00"/>
    <n v="2017"/>
    <s v="Desember"/>
    <n v="16"/>
    <x v="0"/>
    <x v="366"/>
    <x v="366"/>
    <x v="1"/>
    <s v="United States"/>
    <s v="Sunnyvale"/>
    <s v="California"/>
    <n v="94086"/>
    <x v="1"/>
    <x v="758"/>
    <x v="1"/>
    <x v="6"/>
    <x v="756"/>
    <n v="29.950000000000003"/>
    <n v="5"/>
    <n v="0"/>
    <n v="8.6854999999999993"/>
  </r>
  <r>
    <x v="9048"/>
    <s v="CA-2017-137463"/>
    <d v="2017-12-16T00:00:00"/>
    <n v="2017"/>
    <s v="Desember"/>
    <n v="16"/>
    <x v="0"/>
    <x v="366"/>
    <x v="366"/>
    <x v="1"/>
    <s v="United States"/>
    <s v="Sunnyvale"/>
    <s v="California"/>
    <n v="94086"/>
    <x v="1"/>
    <x v="1760"/>
    <x v="1"/>
    <x v="2"/>
    <x v="1749"/>
    <n v="44.400000000000006"/>
    <n v="3"/>
    <n v="0"/>
    <n v="22.200000000000003"/>
  </r>
  <r>
    <x v="9049"/>
    <s v="CA-2014-124513"/>
    <d v="2014-09-21T00:00:00"/>
    <n v="2014"/>
    <s v="September"/>
    <n v="21"/>
    <x v="1"/>
    <x v="359"/>
    <x v="359"/>
    <x v="2"/>
    <s v="United States"/>
    <s v="New York City"/>
    <s v="New York"/>
    <n v="10011"/>
    <x v="3"/>
    <x v="666"/>
    <x v="1"/>
    <x v="6"/>
    <x v="666"/>
    <n v="66.03"/>
    <n v="3"/>
    <n v="0"/>
    <n v="17.1678"/>
  </r>
  <r>
    <x v="9050"/>
    <s v="CA-2015-165554"/>
    <d v="2015-05-18T00:00:00"/>
    <n v="2015"/>
    <s v="Mei"/>
    <n v="18"/>
    <x v="1"/>
    <x v="321"/>
    <x v="321"/>
    <x v="1"/>
    <s v="United States"/>
    <s v="Los Angeles"/>
    <s v="California"/>
    <n v="90004"/>
    <x v="1"/>
    <x v="362"/>
    <x v="1"/>
    <x v="10"/>
    <x v="362"/>
    <n v="10.86"/>
    <n v="2"/>
    <n v="0"/>
    <n v="5.3213999999999997"/>
  </r>
  <r>
    <x v="9051"/>
    <s v="CA-2014-141838"/>
    <d v="2014-03-26T00:00:00"/>
    <n v="2014"/>
    <s v="Maret"/>
    <n v="26"/>
    <x v="0"/>
    <x v="460"/>
    <x v="460"/>
    <x v="1"/>
    <s v="United States"/>
    <s v="San Francisco"/>
    <s v="California"/>
    <n v="94122"/>
    <x v="1"/>
    <x v="1245"/>
    <x v="1"/>
    <x v="6"/>
    <x v="1229"/>
    <n v="3.36"/>
    <n v="2"/>
    <n v="0"/>
    <n v="0.83999999999999986"/>
  </r>
  <r>
    <x v="9052"/>
    <s v="CA-2014-141838"/>
    <d v="2014-03-26T00:00:00"/>
    <n v="2014"/>
    <s v="Maret"/>
    <n v="26"/>
    <x v="0"/>
    <x v="460"/>
    <x v="460"/>
    <x v="1"/>
    <s v="United States"/>
    <s v="San Francisco"/>
    <s v="California"/>
    <n v="94122"/>
    <x v="1"/>
    <x v="44"/>
    <x v="1"/>
    <x v="8"/>
    <x v="44"/>
    <n v="27.936000000000003"/>
    <n v="4"/>
    <n v="0.2"/>
    <n v="9.4283999999999963"/>
  </r>
  <r>
    <x v="9053"/>
    <s v="CA-2014-141838"/>
    <d v="2014-03-26T00:00:00"/>
    <n v="2014"/>
    <s v="Maret"/>
    <n v="26"/>
    <x v="0"/>
    <x v="460"/>
    <x v="460"/>
    <x v="1"/>
    <s v="United States"/>
    <s v="San Francisco"/>
    <s v="California"/>
    <n v="94122"/>
    <x v="1"/>
    <x v="1763"/>
    <x v="2"/>
    <x v="7"/>
    <x v="1752"/>
    <n v="28.783999999999999"/>
    <n v="2"/>
    <n v="0.2"/>
    <n v="2.878400000000001"/>
  </r>
  <r>
    <x v="9054"/>
    <s v="CA-2017-117009"/>
    <d v="2017-09-22T00:00:00"/>
    <n v="2017"/>
    <s v="September"/>
    <n v="22"/>
    <x v="1"/>
    <x v="318"/>
    <x v="318"/>
    <x v="0"/>
    <s v="United States"/>
    <s v="Santa Ana"/>
    <s v="California"/>
    <n v="92704"/>
    <x v="1"/>
    <x v="133"/>
    <x v="1"/>
    <x v="14"/>
    <x v="134"/>
    <n v="21.96"/>
    <n v="2"/>
    <n v="0"/>
    <n v="6.1488000000000014"/>
  </r>
  <r>
    <x v="9055"/>
    <s v="CA-2015-128993"/>
    <d v="2015-09-12T00:00:00"/>
    <n v="2015"/>
    <s v="September"/>
    <n v="12"/>
    <x v="0"/>
    <x v="113"/>
    <x v="113"/>
    <x v="0"/>
    <s v="United States"/>
    <s v="Seattle"/>
    <s v="Washington"/>
    <n v="98103"/>
    <x v="1"/>
    <x v="916"/>
    <x v="2"/>
    <x v="11"/>
    <x v="908"/>
    <n v="21.98"/>
    <n v="2"/>
    <n v="0"/>
    <n v="8.5722000000000005"/>
  </r>
  <r>
    <x v="9056"/>
    <s v="CA-2015-160227"/>
    <d v="2015-11-02T00:00:00"/>
    <n v="2015"/>
    <s v="November"/>
    <n v="2"/>
    <x v="2"/>
    <x v="525"/>
    <x v="525"/>
    <x v="2"/>
    <s v="United States"/>
    <s v="New York City"/>
    <s v="New York"/>
    <n v="10011"/>
    <x v="3"/>
    <x v="1802"/>
    <x v="0"/>
    <x v="1"/>
    <x v="1792"/>
    <n v="2621.3220000000001"/>
    <n v="11"/>
    <n v="0.1"/>
    <n v="553.39019999999982"/>
  </r>
  <r>
    <x v="9057"/>
    <s v="CA-2015-149097"/>
    <d v="2015-10-20T00:00:00"/>
    <n v="2015"/>
    <s v="Oktober"/>
    <n v="20"/>
    <x v="1"/>
    <x v="647"/>
    <x v="647"/>
    <x v="0"/>
    <s v="United States"/>
    <s v="Los Angeles"/>
    <s v="California"/>
    <n v="90045"/>
    <x v="1"/>
    <x v="1680"/>
    <x v="0"/>
    <x v="5"/>
    <x v="1668"/>
    <n v="74.759999999999991"/>
    <n v="7"/>
    <n v="0"/>
    <n v="23.923199999999994"/>
  </r>
  <r>
    <x v="9058"/>
    <s v="CA-2015-149097"/>
    <d v="2015-10-20T00:00:00"/>
    <n v="2015"/>
    <s v="Oktober"/>
    <n v="20"/>
    <x v="1"/>
    <x v="647"/>
    <x v="647"/>
    <x v="0"/>
    <s v="United States"/>
    <s v="Los Angeles"/>
    <s v="California"/>
    <n v="90045"/>
    <x v="1"/>
    <x v="1746"/>
    <x v="0"/>
    <x v="3"/>
    <x v="1736"/>
    <n v="364.77600000000007"/>
    <n v="3"/>
    <n v="0.2"/>
    <n v="27.358200000000011"/>
  </r>
  <r>
    <x v="9059"/>
    <s v="CA-2016-132304"/>
    <d v="2016-06-14T00:00:00"/>
    <n v="2016"/>
    <s v="Juni"/>
    <n v="14"/>
    <x v="1"/>
    <x v="255"/>
    <x v="255"/>
    <x v="1"/>
    <s v="United States"/>
    <s v="Seattle"/>
    <s v="Washington"/>
    <n v="98103"/>
    <x v="1"/>
    <x v="898"/>
    <x v="0"/>
    <x v="3"/>
    <x v="891"/>
    <n v="1115.17"/>
    <n v="7"/>
    <n v="0"/>
    <n v="334.55099999999993"/>
  </r>
  <r>
    <x v="9060"/>
    <s v="CA-2015-136420"/>
    <d v="2015-11-20T00:00:00"/>
    <n v="2015"/>
    <s v="November"/>
    <n v="20"/>
    <x v="2"/>
    <x v="294"/>
    <x v="294"/>
    <x v="1"/>
    <s v="United States"/>
    <s v="San Diego"/>
    <s v="California"/>
    <n v="92024"/>
    <x v="1"/>
    <x v="912"/>
    <x v="1"/>
    <x v="8"/>
    <x v="904"/>
    <n v="89.696000000000012"/>
    <n v="4"/>
    <n v="0.2"/>
    <n v="33.635999999999996"/>
  </r>
  <r>
    <x v="9061"/>
    <s v="CA-2015-136420"/>
    <d v="2015-11-20T00:00:00"/>
    <n v="2015"/>
    <s v="November"/>
    <n v="20"/>
    <x v="2"/>
    <x v="294"/>
    <x v="294"/>
    <x v="1"/>
    <s v="United States"/>
    <s v="San Diego"/>
    <s v="California"/>
    <n v="92024"/>
    <x v="1"/>
    <x v="49"/>
    <x v="1"/>
    <x v="2"/>
    <x v="49"/>
    <n v="50.12"/>
    <n v="4"/>
    <n v="0"/>
    <n v="23.556399999999996"/>
  </r>
  <r>
    <x v="9062"/>
    <s v="CA-2016-101623"/>
    <d v="2016-02-28T00:00:00"/>
    <n v="2016"/>
    <s v="Februari"/>
    <n v="28"/>
    <x v="1"/>
    <x v="645"/>
    <x v="645"/>
    <x v="1"/>
    <s v="United States"/>
    <s v="New York City"/>
    <s v="New York"/>
    <n v="10035"/>
    <x v="3"/>
    <x v="829"/>
    <x v="1"/>
    <x v="13"/>
    <x v="128"/>
    <n v="36.480000000000004"/>
    <n v="6"/>
    <n v="0"/>
    <n v="18.240000000000002"/>
  </r>
  <r>
    <x v="9063"/>
    <s v="US-2014-151015"/>
    <d v="2014-10-14T00:00:00"/>
    <n v="2014"/>
    <s v="Oktober"/>
    <n v="14"/>
    <x v="1"/>
    <x v="214"/>
    <x v="214"/>
    <x v="0"/>
    <s v="United States"/>
    <s v="Chicago"/>
    <s v="Illinois"/>
    <n v="60653"/>
    <x v="2"/>
    <x v="1323"/>
    <x v="1"/>
    <x v="10"/>
    <x v="1309"/>
    <n v="322.19200000000001"/>
    <n v="13"/>
    <n v="0.2"/>
    <n v="100.68499999999997"/>
  </r>
  <r>
    <x v="9064"/>
    <s v="US-2014-151015"/>
    <d v="2014-10-14T00:00:00"/>
    <n v="2014"/>
    <s v="Oktober"/>
    <n v="14"/>
    <x v="1"/>
    <x v="214"/>
    <x v="214"/>
    <x v="0"/>
    <s v="United States"/>
    <s v="Chicago"/>
    <s v="Illinois"/>
    <n v="60653"/>
    <x v="2"/>
    <x v="185"/>
    <x v="1"/>
    <x v="8"/>
    <x v="186"/>
    <n v="2.9459999999999993"/>
    <n v="3"/>
    <n v="0.8"/>
    <n v="-4.8609000000000009"/>
  </r>
  <r>
    <x v="9065"/>
    <s v="US-2014-151015"/>
    <d v="2014-10-14T00:00:00"/>
    <n v="2014"/>
    <s v="Oktober"/>
    <n v="14"/>
    <x v="1"/>
    <x v="214"/>
    <x v="214"/>
    <x v="0"/>
    <s v="United States"/>
    <s v="Chicago"/>
    <s v="Illinois"/>
    <n v="60653"/>
    <x v="2"/>
    <x v="1331"/>
    <x v="1"/>
    <x v="10"/>
    <x v="1316"/>
    <n v="19.136000000000003"/>
    <n v="4"/>
    <n v="0.2"/>
    <n v="6.9367999999999999"/>
  </r>
  <r>
    <x v="9066"/>
    <s v="CA-2017-152968"/>
    <d v="2017-05-26T00:00:00"/>
    <n v="2017"/>
    <s v="Mei"/>
    <n v="26"/>
    <x v="1"/>
    <x v="298"/>
    <x v="298"/>
    <x v="0"/>
    <s v="United States"/>
    <s v="Harrisonburg"/>
    <s v="Virginia"/>
    <n v="22801"/>
    <x v="0"/>
    <x v="1575"/>
    <x v="2"/>
    <x v="11"/>
    <x v="1566"/>
    <n v="23.08"/>
    <n v="2"/>
    <n v="0"/>
    <n v="6.9239999999999995"/>
  </r>
  <r>
    <x v="9067"/>
    <s v="CA-2016-150077"/>
    <d v="2016-02-04T00:00:00"/>
    <n v="2016"/>
    <s v="Februari"/>
    <n v="4"/>
    <x v="1"/>
    <x v="333"/>
    <x v="333"/>
    <x v="0"/>
    <s v="United States"/>
    <s v="Rockville"/>
    <s v="Maryland"/>
    <n v="20852"/>
    <x v="3"/>
    <x v="1409"/>
    <x v="2"/>
    <x v="7"/>
    <x v="1396"/>
    <n v="90.48"/>
    <n v="2"/>
    <n v="0"/>
    <n v="23.524799999999999"/>
  </r>
  <r>
    <x v="9068"/>
    <s v="CA-2016-106278"/>
    <d v="2016-09-02T00:00:00"/>
    <n v="2016"/>
    <s v="September"/>
    <n v="2"/>
    <x v="0"/>
    <x v="78"/>
    <x v="78"/>
    <x v="0"/>
    <s v="United States"/>
    <s v="Des Moines"/>
    <s v="Washington"/>
    <n v="98198"/>
    <x v="1"/>
    <x v="51"/>
    <x v="0"/>
    <x v="1"/>
    <x v="51"/>
    <n v="215.976"/>
    <n v="3"/>
    <n v="0.2"/>
    <n v="-2.6997000000000355"/>
  </r>
  <r>
    <x v="9069"/>
    <s v="CA-2016-106278"/>
    <d v="2016-09-02T00:00:00"/>
    <n v="2016"/>
    <s v="September"/>
    <n v="2"/>
    <x v="0"/>
    <x v="78"/>
    <x v="78"/>
    <x v="0"/>
    <s v="United States"/>
    <s v="Des Moines"/>
    <s v="Washington"/>
    <n v="98198"/>
    <x v="1"/>
    <x v="1664"/>
    <x v="1"/>
    <x v="12"/>
    <x v="1652"/>
    <n v="65.94"/>
    <n v="3"/>
    <n v="0"/>
    <n v="30.991800000000001"/>
  </r>
  <r>
    <x v="9070"/>
    <s v="CA-2017-147550"/>
    <d v="2017-12-04T00:00:00"/>
    <n v="2017"/>
    <s v="Desember"/>
    <n v="4"/>
    <x v="2"/>
    <x v="722"/>
    <x v="722"/>
    <x v="1"/>
    <s v="United States"/>
    <s v="Philadelphia"/>
    <s v="Pennsylvania"/>
    <n v="19134"/>
    <x v="3"/>
    <x v="283"/>
    <x v="0"/>
    <x v="5"/>
    <x v="283"/>
    <n v="11.352000000000002"/>
    <n v="3"/>
    <n v="0.2"/>
    <n v="2.6961000000000008"/>
  </r>
  <r>
    <x v="9071"/>
    <s v="CA-2015-136105"/>
    <d v="2015-06-12T00:00:00"/>
    <n v="2015"/>
    <s v="Juni"/>
    <n v="12"/>
    <x v="1"/>
    <x v="449"/>
    <x v="449"/>
    <x v="2"/>
    <s v="United States"/>
    <s v="Columbus"/>
    <s v="Indiana"/>
    <n v="47201"/>
    <x v="2"/>
    <x v="576"/>
    <x v="1"/>
    <x v="4"/>
    <x v="576"/>
    <n v="24.56"/>
    <n v="2"/>
    <n v="0"/>
    <n v="6.8767999999999994"/>
  </r>
  <r>
    <x v="9072"/>
    <s v="CA-2016-142524"/>
    <d v="2016-09-04T00:00:00"/>
    <n v="2016"/>
    <s v="September"/>
    <n v="4"/>
    <x v="1"/>
    <x v="469"/>
    <x v="469"/>
    <x v="0"/>
    <s v="United States"/>
    <s v="Springfield"/>
    <s v="Missouri"/>
    <n v="65807"/>
    <x v="2"/>
    <x v="1451"/>
    <x v="1"/>
    <x v="12"/>
    <x v="153"/>
    <n v="16.559999999999999"/>
    <n v="2"/>
    <n v="0"/>
    <n v="7.783199999999999"/>
  </r>
  <r>
    <x v="9073"/>
    <s v="CA-2016-142524"/>
    <d v="2016-09-04T00:00:00"/>
    <n v="2016"/>
    <s v="September"/>
    <n v="4"/>
    <x v="1"/>
    <x v="469"/>
    <x v="469"/>
    <x v="0"/>
    <s v="United States"/>
    <s v="Springfield"/>
    <s v="Missouri"/>
    <n v="65807"/>
    <x v="2"/>
    <x v="201"/>
    <x v="2"/>
    <x v="11"/>
    <x v="202"/>
    <n v="279.95"/>
    <n v="5"/>
    <n v="0"/>
    <n v="67.188000000000017"/>
  </r>
  <r>
    <x v="9074"/>
    <s v="CA-2014-136336"/>
    <d v="2014-04-21T00:00:00"/>
    <n v="2014"/>
    <s v="April"/>
    <n v="21"/>
    <x v="1"/>
    <x v="587"/>
    <x v="587"/>
    <x v="1"/>
    <s v="United States"/>
    <s v="Henderson"/>
    <s v="Kentucky"/>
    <n v="42420"/>
    <x v="0"/>
    <x v="942"/>
    <x v="1"/>
    <x v="4"/>
    <x v="935"/>
    <n v="828.83999999999992"/>
    <n v="6"/>
    <n v="0"/>
    <n v="0"/>
  </r>
  <r>
    <x v="9075"/>
    <s v="US-2015-136259"/>
    <d v="2015-11-05T00:00:00"/>
    <n v="2015"/>
    <s v="November"/>
    <n v="5"/>
    <x v="2"/>
    <x v="558"/>
    <x v="558"/>
    <x v="0"/>
    <s v="United States"/>
    <s v="Lakewood"/>
    <s v="Ohio"/>
    <n v="44107"/>
    <x v="3"/>
    <x v="385"/>
    <x v="1"/>
    <x v="8"/>
    <x v="386"/>
    <n v="7.218"/>
    <n v="3"/>
    <n v="0.7"/>
    <n v="-5.5338000000000012"/>
  </r>
  <r>
    <x v="9076"/>
    <s v="US-2015-136259"/>
    <d v="2015-11-05T00:00:00"/>
    <n v="2015"/>
    <s v="November"/>
    <n v="5"/>
    <x v="2"/>
    <x v="558"/>
    <x v="558"/>
    <x v="0"/>
    <s v="United States"/>
    <s v="Lakewood"/>
    <s v="Ohio"/>
    <n v="44107"/>
    <x v="3"/>
    <x v="1768"/>
    <x v="1"/>
    <x v="14"/>
    <x v="1757"/>
    <n v="27.200000000000003"/>
    <n v="4"/>
    <n v="0.2"/>
    <n v="2.0399999999999991"/>
  </r>
  <r>
    <x v="9077"/>
    <s v="US-2014-124625"/>
    <d v="2014-11-03T00:00:00"/>
    <n v="2014"/>
    <s v="November"/>
    <n v="3"/>
    <x v="1"/>
    <x v="70"/>
    <x v="70"/>
    <x v="1"/>
    <s v="United States"/>
    <s v="Omaha"/>
    <s v="Nebraska"/>
    <n v="68104"/>
    <x v="2"/>
    <x v="1048"/>
    <x v="2"/>
    <x v="11"/>
    <x v="1037"/>
    <n v="89.97"/>
    <n v="3"/>
    <n v="0"/>
    <n v="18.893699999999995"/>
  </r>
  <r>
    <x v="9078"/>
    <s v="CA-2016-108105"/>
    <d v="2016-02-16T00:00:00"/>
    <n v="2016"/>
    <s v="Februari"/>
    <n v="16"/>
    <x v="1"/>
    <x v="543"/>
    <x v="543"/>
    <x v="0"/>
    <s v="United States"/>
    <s v="Henderson"/>
    <s v="Kentucky"/>
    <n v="42420"/>
    <x v="0"/>
    <x v="124"/>
    <x v="0"/>
    <x v="5"/>
    <x v="125"/>
    <n v="318.08"/>
    <n v="4"/>
    <n v="0"/>
    <n v="34.988799999999969"/>
  </r>
  <r>
    <x v="9079"/>
    <s v="CA-2016-108105"/>
    <d v="2016-02-16T00:00:00"/>
    <n v="2016"/>
    <s v="Februari"/>
    <n v="16"/>
    <x v="1"/>
    <x v="543"/>
    <x v="543"/>
    <x v="0"/>
    <s v="United States"/>
    <s v="Henderson"/>
    <s v="Kentucky"/>
    <n v="42420"/>
    <x v="0"/>
    <x v="326"/>
    <x v="1"/>
    <x v="8"/>
    <x v="326"/>
    <n v="5.8"/>
    <n v="1"/>
    <n v="0"/>
    <n v="2.61"/>
  </r>
  <r>
    <x v="9080"/>
    <s v="CA-2017-166898"/>
    <d v="2017-09-11T00:00:00"/>
    <n v="2017"/>
    <s v="September"/>
    <n v="11"/>
    <x v="0"/>
    <x v="175"/>
    <x v="175"/>
    <x v="1"/>
    <s v="United States"/>
    <s v="Santa Ana"/>
    <s v="California"/>
    <n v="92704"/>
    <x v="1"/>
    <x v="993"/>
    <x v="2"/>
    <x v="7"/>
    <x v="985"/>
    <n v="143.952"/>
    <n v="6"/>
    <n v="0.2"/>
    <n v="17.993999999999978"/>
  </r>
  <r>
    <x v="9081"/>
    <s v="CA-2017-166898"/>
    <d v="2017-09-11T00:00:00"/>
    <n v="2017"/>
    <s v="September"/>
    <n v="11"/>
    <x v="0"/>
    <x v="175"/>
    <x v="175"/>
    <x v="1"/>
    <s v="United States"/>
    <s v="Santa Ana"/>
    <s v="California"/>
    <n v="92704"/>
    <x v="1"/>
    <x v="1009"/>
    <x v="1"/>
    <x v="10"/>
    <x v="1001"/>
    <n v="19.440000000000001"/>
    <n v="3"/>
    <n v="0"/>
    <n v="9.3312000000000008"/>
  </r>
  <r>
    <x v="9082"/>
    <s v="CA-2017-169005"/>
    <d v="2017-11-02T00:00:00"/>
    <n v="2017"/>
    <s v="November"/>
    <n v="2"/>
    <x v="1"/>
    <x v="767"/>
    <x v="767"/>
    <x v="0"/>
    <s v="United States"/>
    <s v="Springfield"/>
    <s v="Virginia"/>
    <n v="22153"/>
    <x v="0"/>
    <x v="21"/>
    <x v="1"/>
    <x v="6"/>
    <x v="21"/>
    <n v="5.56"/>
    <n v="2"/>
    <n v="0"/>
    <n v="1.4455999999999998"/>
  </r>
  <r>
    <x v="9083"/>
    <s v="CA-2015-104038"/>
    <d v="2015-02-06T00:00:00"/>
    <n v="2015"/>
    <s v="Februari"/>
    <n v="6"/>
    <x v="2"/>
    <x v="628"/>
    <x v="628"/>
    <x v="1"/>
    <s v="United States"/>
    <s v="Suffolk"/>
    <s v="Virginia"/>
    <n v="23434"/>
    <x v="0"/>
    <x v="1166"/>
    <x v="1"/>
    <x v="4"/>
    <x v="1153"/>
    <n v="146.72999999999999"/>
    <n v="3"/>
    <n v="0"/>
    <n v="2.9346000000000032"/>
  </r>
  <r>
    <x v="9084"/>
    <s v="CA-2015-104038"/>
    <d v="2015-02-06T00:00:00"/>
    <n v="2015"/>
    <s v="Februari"/>
    <n v="6"/>
    <x v="2"/>
    <x v="628"/>
    <x v="628"/>
    <x v="1"/>
    <s v="United States"/>
    <s v="Suffolk"/>
    <s v="Virginia"/>
    <n v="23434"/>
    <x v="0"/>
    <x v="150"/>
    <x v="1"/>
    <x v="10"/>
    <x v="151"/>
    <n v="29.900000000000002"/>
    <n v="5"/>
    <n v="0"/>
    <n v="13.454999999999998"/>
  </r>
  <r>
    <x v="9085"/>
    <s v="CA-2016-126102"/>
    <d v="2016-09-10T00:00:00"/>
    <n v="2016"/>
    <s v="September"/>
    <n v="10"/>
    <x v="0"/>
    <x v="231"/>
    <x v="231"/>
    <x v="0"/>
    <s v="United States"/>
    <s v="Los Angeles"/>
    <s v="California"/>
    <n v="90049"/>
    <x v="1"/>
    <x v="1591"/>
    <x v="1"/>
    <x v="8"/>
    <x v="1583"/>
    <n v="276.78400000000005"/>
    <n v="2"/>
    <n v="0.2"/>
    <n v="89.954799999999992"/>
  </r>
  <r>
    <x v="9086"/>
    <s v="CA-2016-143406"/>
    <d v="2016-09-26T00:00:00"/>
    <n v="2016"/>
    <s v="September"/>
    <n v="26"/>
    <x v="1"/>
    <x v="756"/>
    <x v="756"/>
    <x v="1"/>
    <s v="United States"/>
    <s v="Houston"/>
    <s v="Texas"/>
    <n v="77041"/>
    <x v="2"/>
    <x v="1778"/>
    <x v="1"/>
    <x v="9"/>
    <x v="1768"/>
    <n v="93.031999999999982"/>
    <n v="2"/>
    <n v="0.8"/>
    <n v="-251.18640000000005"/>
  </r>
  <r>
    <x v="9087"/>
    <s v="CA-2016-143406"/>
    <d v="2016-09-26T00:00:00"/>
    <n v="2016"/>
    <s v="September"/>
    <n v="26"/>
    <x v="1"/>
    <x v="756"/>
    <x v="756"/>
    <x v="1"/>
    <s v="United States"/>
    <s v="Houston"/>
    <s v="Texas"/>
    <n v="77041"/>
    <x v="2"/>
    <x v="70"/>
    <x v="0"/>
    <x v="1"/>
    <x v="70"/>
    <n v="454.96499999999997"/>
    <n v="5"/>
    <n v="0.3"/>
    <n v="-136.48950000000002"/>
  </r>
  <r>
    <x v="9088"/>
    <s v="CA-2015-150308"/>
    <d v="2015-12-15T00:00:00"/>
    <n v="2015"/>
    <s v="Desember"/>
    <n v="15"/>
    <x v="1"/>
    <x v="645"/>
    <x v="645"/>
    <x v="1"/>
    <s v="United States"/>
    <s v="Cary"/>
    <s v="North Carolina"/>
    <n v="27511"/>
    <x v="0"/>
    <x v="239"/>
    <x v="2"/>
    <x v="7"/>
    <x v="240"/>
    <n v="246.16800000000001"/>
    <n v="3"/>
    <n v="0.2"/>
    <n v="21.539699999999996"/>
  </r>
  <r>
    <x v="9089"/>
    <s v="CA-2016-131093"/>
    <d v="2016-09-17T00:00:00"/>
    <n v="2016"/>
    <s v="September"/>
    <n v="17"/>
    <x v="0"/>
    <x v="59"/>
    <x v="59"/>
    <x v="0"/>
    <s v="United States"/>
    <s v="Springfield"/>
    <s v="Ohio"/>
    <n v="45503"/>
    <x v="3"/>
    <x v="235"/>
    <x v="1"/>
    <x v="4"/>
    <x v="236"/>
    <n v="295.39999999999998"/>
    <n v="5"/>
    <n v="0.2"/>
    <n v="-62.772499999999965"/>
  </r>
  <r>
    <x v="9090"/>
    <s v="US-2017-148831"/>
    <d v="2017-10-13T00:00:00"/>
    <n v="2017"/>
    <s v="Oktober"/>
    <n v="13"/>
    <x v="2"/>
    <x v="117"/>
    <x v="117"/>
    <x v="0"/>
    <s v="United States"/>
    <s v="Louisville"/>
    <s v="Kentucky"/>
    <n v="40214"/>
    <x v="0"/>
    <x v="123"/>
    <x v="1"/>
    <x v="4"/>
    <x v="123"/>
    <n v="348.56"/>
    <n v="8"/>
    <n v="0"/>
    <n v="104.56799999999998"/>
  </r>
  <r>
    <x v="9091"/>
    <s v="CA-2015-162950"/>
    <d v="2015-06-28T00:00:00"/>
    <n v="2015"/>
    <s v="Juni"/>
    <n v="28"/>
    <x v="0"/>
    <x v="61"/>
    <x v="61"/>
    <x v="1"/>
    <s v="United States"/>
    <s v="Troy"/>
    <s v="Ohio"/>
    <n v="45373"/>
    <x v="3"/>
    <x v="89"/>
    <x v="1"/>
    <x v="10"/>
    <x v="89"/>
    <n v="15.552000000000003"/>
    <n v="3"/>
    <n v="0.2"/>
    <n v="5.4432"/>
  </r>
  <r>
    <x v="9092"/>
    <s v="CA-2015-162950"/>
    <d v="2015-06-28T00:00:00"/>
    <n v="2015"/>
    <s v="Juni"/>
    <n v="28"/>
    <x v="0"/>
    <x v="61"/>
    <x v="61"/>
    <x v="1"/>
    <s v="United States"/>
    <s v="Troy"/>
    <s v="Ohio"/>
    <n v="45373"/>
    <x v="3"/>
    <x v="1162"/>
    <x v="0"/>
    <x v="0"/>
    <x v="1149"/>
    <n v="482.93999999999994"/>
    <n v="6"/>
    <n v="0.5"/>
    <n v="-376.69319999999999"/>
  </r>
  <r>
    <x v="9093"/>
    <s v="US-2015-132836"/>
    <d v="2015-06-01T00:00:00"/>
    <n v="2015"/>
    <s v="Juni"/>
    <n v="1"/>
    <x v="1"/>
    <x v="219"/>
    <x v="219"/>
    <x v="0"/>
    <s v="United States"/>
    <s v="Detroit"/>
    <s v="Michigan"/>
    <n v="48227"/>
    <x v="2"/>
    <x v="1501"/>
    <x v="2"/>
    <x v="7"/>
    <x v="1489"/>
    <n v="299.98"/>
    <n v="2"/>
    <n v="0"/>
    <n v="83.994400000000013"/>
  </r>
  <r>
    <x v="9094"/>
    <s v="US-2015-132836"/>
    <d v="2015-06-01T00:00:00"/>
    <n v="2015"/>
    <s v="Juni"/>
    <n v="1"/>
    <x v="1"/>
    <x v="219"/>
    <x v="219"/>
    <x v="0"/>
    <s v="United States"/>
    <s v="Detroit"/>
    <s v="Michigan"/>
    <n v="48227"/>
    <x v="2"/>
    <x v="1080"/>
    <x v="1"/>
    <x v="8"/>
    <x v="1070"/>
    <n v="403.68"/>
    <n v="6"/>
    <n v="0"/>
    <n v="181.65599999999998"/>
  </r>
  <r>
    <x v="9095"/>
    <s v="US-2015-132836"/>
    <d v="2015-06-01T00:00:00"/>
    <n v="2015"/>
    <s v="Juni"/>
    <n v="1"/>
    <x v="1"/>
    <x v="219"/>
    <x v="219"/>
    <x v="0"/>
    <s v="United States"/>
    <s v="Detroit"/>
    <s v="Michigan"/>
    <n v="48227"/>
    <x v="2"/>
    <x v="1020"/>
    <x v="2"/>
    <x v="7"/>
    <x v="1011"/>
    <n v="41.9"/>
    <n v="2"/>
    <n v="0"/>
    <n v="11.731999999999999"/>
  </r>
  <r>
    <x v="9096"/>
    <s v="US-2015-132836"/>
    <d v="2015-06-01T00:00:00"/>
    <n v="2015"/>
    <s v="Juni"/>
    <n v="1"/>
    <x v="1"/>
    <x v="219"/>
    <x v="219"/>
    <x v="0"/>
    <s v="United States"/>
    <s v="Detroit"/>
    <s v="Michigan"/>
    <n v="48227"/>
    <x v="2"/>
    <x v="1722"/>
    <x v="1"/>
    <x v="2"/>
    <x v="1709"/>
    <n v="28.91"/>
    <n v="7"/>
    <n v="0"/>
    <n v="13.2986"/>
  </r>
  <r>
    <x v="9097"/>
    <s v="US-2014-158365"/>
    <d v="2014-04-12T00:00:00"/>
    <n v="2014"/>
    <s v="April"/>
    <n v="12"/>
    <x v="1"/>
    <x v="647"/>
    <x v="647"/>
    <x v="0"/>
    <s v="United States"/>
    <s v="Bloomington"/>
    <s v="Indiana"/>
    <n v="47401"/>
    <x v="2"/>
    <x v="730"/>
    <x v="1"/>
    <x v="10"/>
    <x v="729"/>
    <n v="32.400000000000006"/>
    <n v="5"/>
    <n v="0"/>
    <n v="15.552000000000001"/>
  </r>
  <r>
    <x v="9098"/>
    <s v="CA-2017-152933"/>
    <d v="2017-10-12T00:00:00"/>
    <n v="2017"/>
    <s v="Oktober"/>
    <n v="12"/>
    <x v="1"/>
    <x v="377"/>
    <x v="377"/>
    <x v="2"/>
    <s v="United States"/>
    <s v="Dallas"/>
    <s v="Texas"/>
    <n v="75081"/>
    <x v="2"/>
    <x v="665"/>
    <x v="2"/>
    <x v="7"/>
    <x v="665"/>
    <n v="369.54399999999998"/>
    <n v="7"/>
    <n v="0.2"/>
    <n v="27.71580000000003"/>
  </r>
  <r>
    <x v="9099"/>
    <s v="CA-2017-152933"/>
    <d v="2017-10-12T00:00:00"/>
    <n v="2017"/>
    <s v="Oktober"/>
    <n v="12"/>
    <x v="1"/>
    <x v="377"/>
    <x v="377"/>
    <x v="2"/>
    <s v="United States"/>
    <s v="Dallas"/>
    <s v="Texas"/>
    <n v="75081"/>
    <x v="2"/>
    <x v="548"/>
    <x v="1"/>
    <x v="10"/>
    <x v="548"/>
    <n v="10.368000000000002"/>
    <n v="2"/>
    <n v="0.2"/>
    <n v="3.7584"/>
  </r>
  <r>
    <x v="9100"/>
    <s v="CA-2017-152933"/>
    <d v="2017-10-12T00:00:00"/>
    <n v="2017"/>
    <s v="Oktober"/>
    <n v="12"/>
    <x v="1"/>
    <x v="377"/>
    <x v="377"/>
    <x v="2"/>
    <s v="United States"/>
    <s v="Dallas"/>
    <s v="Texas"/>
    <n v="75081"/>
    <x v="2"/>
    <x v="764"/>
    <x v="2"/>
    <x v="11"/>
    <x v="763"/>
    <n v="791.87999999999988"/>
    <n v="3"/>
    <n v="0.2"/>
    <n v="128.68049999999994"/>
  </r>
  <r>
    <x v="9101"/>
    <s v="CA-2015-163181"/>
    <d v="2015-11-07T00:00:00"/>
    <n v="2015"/>
    <s v="November"/>
    <n v="7"/>
    <x v="1"/>
    <x v="455"/>
    <x v="455"/>
    <x v="0"/>
    <s v="United States"/>
    <s v="Houston"/>
    <s v="Texas"/>
    <n v="77041"/>
    <x v="2"/>
    <x v="32"/>
    <x v="1"/>
    <x v="6"/>
    <x v="32"/>
    <n v="23.64"/>
    <n v="3"/>
    <n v="0.2"/>
    <n v="5.3190000000000008"/>
  </r>
  <r>
    <x v="9102"/>
    <s v="CA-2015-163181"/>
    <d v="2015-11-07T00:00:00"/>
    <n v="2015"/>
    <s v="November"/>
    <n v="7"/>
    <x v="1"/>
    <x v="455"/>
    <x v="455"/>
    <x v="0"/>
    <s v="United States"/>
    <s v="Houston"/>
    <s v="Texas"/>
    <n v="77041"/>
    <x v="2"/>
    <x v="45"/>
    <x v="1"/>
    <x v="4"/>
    <x v="45"/>
    <n v="84.784000000000006"/>
    <n v="2"/>
    <n v="0.2"/>
    <n v="-16.956800000000005"/>
  </r>
  <r>
    <x v="9103"/>
    <s v="CA-2015-163181"/>
    <d v="2015-11-07T00:00:00"/>
    <n v="2015"/>
    <s v="November"/>
    <n v="7"/>
    <x v="1"/>
    <x v="455"/>
    <x v="455"/>
    <x v="0"/>
    <s v="United States"/>
    <s v="Houston"/>
    <s v="Texas"/>
    <n v="77041"/>
    <x v="2"/>
    <x v="1525"/>
    <x v="0"/>
    <x v="5"/>
    <x v="1512"/>
    <n v="64.959999999999994"/>
    <n v="5"/>
    <n v="0.6"/>
    <n v="-84.447999999999993"/>
  </r>
  <r>
    <x v="9104"/>
    <s v="CA-2015-163181"/>
    <d v="2015-11-07T00:00:00"/>
    <n v="2015"/>
    <s v="November"/>
    <n v="7"/>
    <x v="1"/>
    <x v="455"/>
    <x v="455"/>
    <x v="0"/>
    <s v="United States"/>
    <s v="Houston"/>
    <s v="Texas"/>
    <n v="77041"/>
    <x v="2"/>
    <x v="27"/>
    <x v="1"/>
    <x v="8"/>
    <x v="27"/>
    <n v="32.059999999999995"/>
    <n v="10"/>
    <n v="0.8"/>
    <n v="-51.296000000000006"/>
  </r>
  <r>
    <x v="9105"/>
    <s v="CA-2015-163181"/>
    <d v="2015-11-07T00:00:00"/>
    <n v="2015"/>
    <s v="November"/>
    <n v="7"/>
    <x v="1"/>
    <x v="455"/>
    <x v="455"/>
    <x v="0"/>
    <s v="United States"/>
    <s v="Houston"/>
    <s v="Texas"/>
    <n v="77041"/>
    <x v="2"/>
    <x v="1667"/>
    <x v="1"/>
    <x v="4"/>
    <x v="1655"/>
    <n v="177.64800000000002"/>
    <n v="2"/>
    <n v="0.2"/>
    <n v="-28.867800000000017"/>
  </r>
  <r>
    <x v="9106"/>
    <s v="CA-2015-163181"/>
    <d v="2015-11-07T00:00:00"/>
    <n v="2015"/>
    <s v="November"/>
    <n v="7"/>
    <x v="1"/>
    <x v="455"/>
    <x v="455"/>
    <x v="0"/>
    <s v="United States"/>
    <s v="Houston"/>
    <s v="Texas"/>
    <n v="77041"/>
    <x v="2"/>
    <x v="1616"/>
    <x v="2"/>
    <x v="15"/>
    <x v="1607"/>
    <n v="287.90999999999997"/>
    <n v="3"/>
    <n v="0.4"/>
    <n v="33.589499999999987"/>
  </r>
  <r>
    <x v="9107"/>
    <s v="CA-2015-132941"/>
    <d v="2015-05-25T00:00:00"/>
    <n v="2015"/>
    <s v="Mei"/>
    <n v="25"/>
    <x v="2"/>
    <x v="152"/>
    <x v="152"/>
    <x v="1"/>
    <s v="United States"/>
    <s v="Haltom City"/>
    <s v="Texas"/>
    <n v="76117"/>
    <x v="2"/>
    <x v="1352"/>
    <x v="1"/>
    <x v="14"/>
    <x v="1338"/>
    <n v="22.368000000000002"/>
    <n v="2"/>
    <n v="0.2"/>
    <n v="1.6776"/>
  </r>
  <r>
    <x v="9108"/>
    <s v="CA-2015-132941"/>
    <d v="2015-05-25T00:00:00"/>
    <n v="2015"/>
    <s v="Mei"/>
    <n v="25"/>
    <x v="2"/>
    <x v="152"/>
    <x v="152"/>
    <x v="1"/>
    <s v="United States"/>
    <s v="Haltom City"/>
    <s v="Texas"/>
    <n v="76117"/>
    <x v="2"/>
    <x v="1215"/>
    <x v="1"/>
    <x v="10"/>
    <x v="1199"/>
    <n v="32.368000000000002"/>
    <n v="7"/>
    <n v="0.2"/>
    <n v="11.733400000000001"/>
  </r>
  <r>
    <x v="9109"/>
    <s v="CA-2015-132941"/>
    <d v="2015-05-25T00:00:00"/>
    <n v="2015"/>
    <s v="Mei"/>
    <n v="25"/>
    <x v="2"/>
    <x v="152"/>
    <x v="152"/>
    <x v="1"/>
    <s v="United States"/>
    <s v="Haltom City"/>
    <s v="Texas"/>
    <n v="76117"/>
    <x v="2"/>
    <x v="1301"/>
    <x v="2"/>
    <x v="11"/>
    <x v="1286"/>
    <n v="207.98400000000004"/>
    <n v="2"/>
    <n v="0.2"/>
    <n v="36.397199999999998"/>
  </r>
  <r>
    <x v="9110"/>
    <s v="CA-2014-132010"/>
    <d v="2014-10-13T00:00:00"/>
    <n v="2014"/>
    <s v="Oktober"/>
    <n v="13"/>
    <x v="2"/>
    <x v="671"/>
    <x v="671"/>
    <x v="2"/>
    <s v="United States"/>
    <s v="Richmond"/>
    <s v="Virginia"/>
    <n v="23223"/>
    <x v="0"/>
    <x v="1047"/>
    <x v="1"/>
    <x v="12"/>
    <x v="1036"/>
    <n v="36.4"/>
    <n v="5"/>
    <n v="0"/>
    <n v="17.472000000000001"/>
  </r>
  <r>
    <x v="9111"/>
    <s v="CA-2014-132010"/>
    <d v="2014-10-13T00:00:00"/>
    <n v="2014"/>
    <s v="Oktober"/>
    <n v="13"/>
    <x v="2"/>
    <x v="671"/>
    <x v="671"/>
    <x v="2"/>
    <s v="United States"/>
    <s v="Richmond"/>
    <s v="Virginia"/>
    <n v="23223"/>
    <x v="0"/>
    <x v="1690"/>
    <x v="2"/>
    <x v="11"/>
    <x v="1678"/>
    <n v="22.96"/>
    <n v="2"/>
    <n v="0"/>
    <n v="4.3623999999999974"/>
  </r>
  <r>
    <x v="9112"/>
    <s v="CA-2014-132010"/>
    <d v="2014-10-13T00:00:00"/>
    <n v="2014"/>
    <s v="Oktober"/>
    <n v="13"/>
    <x v="2"/>
    <x v="671"/>
    <x v="671"/>
    <x v="2"/>
    <s v="United States"/>
    <s v="Richmond"/>
    <s v="Virginia"/>
    <n v="23223"/>
    <x v="0"/>
    <x v="1819"/>
    <x v="1"/>
    <x v="4"/>
    <x v="1808"/>
    <n v="315.2"/>
    <n v="4"/>
    <n v="0"/>
    <n v="6.3040000000000305"/>
  </r>
  <r>
    <x v="9113"/>
    <s v="CA-2014-132010"/>
    <d v="2014-10-13T00:00:00"/>
    <n v="2014"/>
    <s v="Oktober"/>
    <n v="13"/>
    <x v="2"/>
    <x v="671"/>
    <x v="671"/>
    <x v="2"/>
    <s v="United States"/>
    <s v="Richmond"/>
    <s v="Virginia"/>
    <n v="23223"/>
    <x v="0"/>
    <x v="881"/>
    <x v="1"/>
    <x v="8"/>
    <x v="875"/>
    <n v="15.18"/>
    <n v="3"/>
    <n v="0"/>
    <n v="7.1345999999999989"/>
  </r>
  <r>
    <x v="9114"/>
    <s v="CA-2016-135461"/>
    <d v="2016-02-07T00:00:00"/>
    <n v="2016"/>
    <s v="Februari"/>
    <n v="7"/>
    <x v="0"/>
    <x v="424"/>
    <x v="424"/>
    <x v="1"/>
    <s v="United States"/>
    <s v="Los Angeles"/>
    <s v="California"/>
    <n v="90049"/>
    <x v="1"/>
    <x v="1807"/>
    <x v="2"/>
    <x v="7"/>
    <x v="1797"/>
    <n v="623.96"/>
    <n v="5"/>
    <n v="0.2"/>
    <n v="38.997500000000002"/>
  </r>
  <r>
    <x v="9115"/>
    <s v="CA-2017-153045"/>
    <d v="2017-01-19T00:00:00"/>
    <n v="2017"/>
    <s v="Januari"/>
    <n v="19"/>
    <x v="0"/>
    <x v="515"/>
    <x v="515"/>
    <x v="0"/>
    <s v="United States"/>
    <s v="Philadelphia"/>
    <s v="Pennsylvania"/>
    <n v="19140"/>
    <x v="3"/>
    <x v="1118"/>
    <x v="2"/>
    <x v="7"/>
    <x v="1106"/>
    <n v="429.59999999999997"/>
    <n v="2"/>
    <n v="0.4"/>
    <n v="-93.079999999999984"/>
  </r>
  <r>
    <x v="9116"/>
    <s v="CA-2017-153045"/>
    <d v="2017-01-19T00:00:00"/>
    <n v="2017"/>
    <s v="Januari"/>
    <n v="19"/>
    <x v="0"/>
    <x v="515"/>
    <x v="515"/>
    <x v="0"/>
    <s v="United States"/>
    <s v="Philadelphia"/>
    <s v="Pennsylvania"/>
    <n v="19140"/>
    <x v="3"/>
    <x v="561"/>
    <x v="0"/>
    <x v="5"/>
    <x v="560"/>
    <n v="31.968000000000004"/>
    <n v="2"/>
    <n v="0.2"/>
    <n v="6.3935999999999993"/>
  </r>
  <r>
    <x v="9117"/>
    <s v="CA-2017-153045"/>
    <d v="2017-01-19T00:00:00"/>
    <n v="2017"/>
    <s v="Januari"/>
    <n v="19"/>
    <x v="0"/>
    <x v="515"/>
    <x v="515"/>
    <x v="0"/>
    <s v="United States"/>
    <s v="Philadelphia"/>
    <s v="Pennsylvania"/>
    <n v="19140"/>
    <x v="3"/>
    <x v="774"/>
    <x v="0"/>
    <x v="1"/>
    <x v="773"/>
    <n v="887.27099999999984"/>
    <n v="3"/>
    <n v="0.3"/>
    <n v="-63.376499999999965"/>
  </r>
  <r>
    <x v="9118"/>
    <s v="CA-2017-153045"/>
    <d v="2017-01-19T00:00:00"/>
    <n v="2017"/>
    <s v="Januari"/>
    <n v="19"/>
    <x v="0"/>
    <x v="515"/>
    <x v="515"/>
    <x v="0"/>
    <s v="United States"/>
    <s v="Philadelphia"/>
    <s v="Pennsylvania"/>
    <n v="19140"/>
    <x v="3"/>
    <x v="987"/>
    <x v="1"/>
    <x v="10"/>
    <x v="980"/>
    <n v="21.696000000000002"/>
    <n v="4"/>
    <n v="0.2"/>
    <n v="7.0511999999999988"/>
  </r>
  <r>
    <x v="9119"/>
    <s v="US-2016-155971"/>
    <d v="2016-06-06T00:00:00"/>
    <n v="2016"/>
    <s v="Juni"/>
    <n v="6"/>
    <x v="1"/>
    <x v="176"/>
    <x v="176"/>
    <x v="2"/>
    <s v="United States"/>
    <s v="Los Angeles"/>
    <s v="California"/>
    <n v="90036"/>
    <x v="1"/>
    <x v="816"/>
    <x v="1"/>
    <x v="2"/>
    <x v="812"/>
    <n v="22.05"/>
    <n v="7"/>
    <n v="0"/>
    <n v="10.584"/>
  </r>
  <r>
    <x v="9120"/>
    <s v="US-2016-155971"/>
    <d v="2016-06-06T00:00:00"/>
    <n v="2016"/>
    <s v="Juni"/>
    <n v="6"/>
    <x v="1"/>
    <x v="176"/>
    <x v="176"/>
    <x v="2"/>
    <s v="United States"/>
    <s v="Los Angeles"/>
    <s v="California"/>
    <n v="90036"/>
    <x v="1"/>
    <x v="1849"/>
    <x v="1"/>
    <x v="10"/>
    <x v="1837"/>
    <n v="99.9"/>
    <n v="5"/>
    <n v="0"/>
    <n v="46.952999999999996"/>
  </r>
  <r>
    <x v="9121"/>
    <s v="CA-2017-122007"/>
    <d v="2017-03-18T00:00:00"/>
    <n v="2017"/>
    <s v="Maret"/>
    <n v="18"/>
    <x v="0"/>
    <x v="759"/>
    <x v="759"/>
    <x v="1"/>
    <s v="United States"/>
    <s v="Los Angeles"/>
    <s v="California"/>
    <n v="90032"/>
    <x v="1"/>
    <x v="95"/>
    <x v="1"/>
    <x v="9"/>
    <x v="95"/>
    <n v="90.86"/>
    <n v="7"/>
    <n v="0"/>
    <n v="26.349399999999992"/>
  </r>
  <r>
    <x v="9122"/>
    <s v="CA-2017-162250"/>
    <d v="2017-11-24T00:00:00"/>
    <n v="2017"/>
    <s v="November"/>
    <n v="24"/>
    <x v="3"/>
    <x v="701"/>
    <x v="701"/>
    <x v="0"/>
    <s v="United States"/>
    <s v="San Francisco"/>
    <s v="California"/>
    <n v="94109"/>
    <x v="1"/>
    <x v="565"/>
    <x v="1"/>
    <x v="10"/>
    <x v="565"/>
    <n v="7.78"/>
    <n v="1"/>
    <n v="0"/>
    <n v="3.5009999999999994"/>
  </r>
  <r>
    <x v="9123"/>
    <s v="US-2016-158288"/>
    <d v="2016-11-26T00:00:00"/>
    <n v="2016"/>
    <s v="November"/>
    <n v="26"/>
    <x v="0"/>
    <x v="13"/>
    <x v="13"/>
    <x v="0"/>
    <s v="United States"/>
    <s v="Philadelphia"/>
    <s v="Pennsylvania"/>
    <n v="19120"/>
    <x v="3"/>
    <x v="705"/>
    <x v="1"/>
    <x v="8"/>
    <x v="705"/>
    <n v="78.759000000000015"/>
    <n v="9"/>
    <n v="0.7"/>
    <n v="-57.75660000000002"/>
  </r>
  <r>
    <x v="9124"/>
    <s v="CA-2016-128916"/>
    <d v="2016-08-18T00:00:00"/>
    <n v="2016"/>
    <s v="Agustus"/>
    <n v="18"/>
    <x v="0"/>
    <x v="15"/>
    <x v="15"/>
    <x v="2"/>
    <s v="United States"/>
    <s v="Houston"/>
    <s v="Texas"/>
    <n v="77070"/>
    <x v="2"/>
    <x v="740"/>
    <x v="0"/>
    <x v="5"/>
    <x v="222"/>
    <n v="9.5519999999999996"/>
    <n v="3"/>
    <n v="0.6"/>
    <n v="-3.8207999999999984"/>
  </r>
  <r>
    <x v="9125"/>
    <s v="CA-2016-128916"/>
    <d v="2016-08-18T00:00:00"/>
    <n v="2016"/>
    <s v="Agustus"/>
    <n v="18"/>
    <x v="0"/>
    <x v="15"/>
    <x v="15"/>
    <x v="2"/>
    <s v="United States"/>
    <s v="Houston"/>
    <s v="Texas"/>
    <n v="77070"/>
    <x v="2"/>
    <x v="1533"/>
    <x v="0"/>
    <x v="5"/>
    <x v="1521"/>
    <n v="5.3440000000000003"/>
    <n v="4"/>
    <n v="0.6"/>
    <n v="-2.1375999999999991"/>
  </r>
  <r>
    <x v="9126"/>
    <s v="CA-2015-157028"/>
    <d v="2015-11-28T00:00:00"/>
    <n v="2015"/>
    <s v="November"/>
    <n v="28"/>
    <x v="1"/>
    <x v="671"/>
    <x v="671"/>
    <x v="2"/>
    <s v="United States"/>
    <s v="Las Cruces"/>
    <s v="New Mexico"/>
    <n v="88001"/>
    <x v="1"/>
    <x v="154"/>
    <x v="1"/>
    <x v="6"/>
    <x v="155"/>
    <n v="8.2799999999999994"/>
    <n v="2"/>
    <n v="0"/>
    <n v="3.4775999999999998"/>
  </r>
  <r>
    <x v="9127"/>
    <s v="CA-2017-112473"/>
    <d v="2017-05-25T00:00:00"/>
    <n v="2017"/>
    <s v="Mei"/>
    <n v="25"/>
    <x v="1"/>
    <x v="145"/>
    <x v="145"/>
    <x v="0"/>
    <s v="United States"/>
    <s v="Houston"/>
    <s v="Texas"/>
    <n v="77070"/>
    <x v="2"/>
    <x v="1751"/>
    <x v="1"/>
    <x v="4"/>
    <x v="1741"/>
    <n v="50.135999999999996"/>
    <n v="3"/>
    <n v="0.2"/>
    <n v="-11.2806"/>
  </r>
  <r>
    <x v="9128"/>
    <s v="US-2017-147655"/>
    <d v="2017-09-04T00:00:00"/>
    <n v="2017"/>
    <s v="September"/>
    <n v="4"/>
    <x v="2"/>
    <x v="442"/>
    <x v="442"/>
    <x v="1"/>
    <s v="United States"/>
    <s v="Redmond"/>
    <s v="Oregon"/>
    <n v="97756"/>
    <x v="1"/>
    <x v="735"/>
    <x v="1"/>
    <x v="8"/>
    <x v="734"/>
    <n v="88.074000000000012"/>
    <n v="7"/>
    <n v="0.7"/>
    <n v="-58.71599999999998"/>
  </r>
  <r>
    <x v="9129"/>
    <s v="CA-2016-130911"/>
    <d v="2016-03-24T00:00:00"/>
    <n v="2016"/>
    <s v="Maret"/>
    <n v="24"/>
    <x v="0"/>
    <x v="419"/>
    <x v="419"/>
    <x v="0"/>
    <s v="United States"/>
    <s v="Cleveland"/>
    <s v="Ohio"/>
    <n v="44105"/>
    <x v="3"/>
    <x v="1373"/>
    <x v="0"/>
    <x v="0"/>
    <x v="1358"/>
    <n v="301.46999999999997"/>
    <n v="3"/>
    <n v="0.5"/>
    <n v="-241.17600000000002"/>
  </r>
  <r>
    <x v="9130"/>
    <s v="CA-2016-130911"/>
    <d v="2016-03-24T00:00:00"/>
    <n v="2016"/>
    <s v="Maret"/>
    <n v="24"/>
    <x v="0"/>
    <x v="419"/>
    <x v="419"/>
    <x v="0"/>
    <s v="United States"/>
    <s v="Cleveland"/>
    <s v="Ohio"/>
    <n v="44105"/>
    <x v="3"/>
    <x v="1132"/>
    <x v="1"/>
    <x v="6"/>
    <x v="1120"/>
    <n v="18.656000000000002"/>
    <n v="2"/>
    <n v="0.2"/>
    <n v="1.6324000000000014"/>
  </r>
  <r>
    <x v="9131"/>
    <s v="CA-2017-100055"/>
    <d v="2017-05-28T00:00:00"/>
    <n v="2017"/>
    <s v="Mei"/>
    <n v="28"/>
    <x v="1"/>
    <x v="550"/>
    <x v="550"/>
    <x v="1"/>
    <s v="United States"/>
    <s v="Laurel"/>
    <s v="Maryland"/>
    <n v="20707"/>
    <x v="3"/>
    <x v="1001"/>
    <x v="0"/>
    <x v="5"/>
    <x v="993"/>
    <n v="27.46"/>
    <n v="2"/>
    <n v="0"/>
    <n v="9.8856000000000002"/>
  </r>
  <r>
    <x v="9132"/>
    <s v="CA-2017-100055"/>
    <d v="2017-05-28T00:00:00"/>
    <n v="2017"/>
    <s v="Mei"/>
    <n v="28"/>
    <x v="1"/>
    <x v="550"/>
    <x v="550"/>
    <x v="1"/>
    <s v="United States"/>
    <s v="Laurel"/>
    <s v="Maryland"/>
    <n v="20707"/>
    <x v="3"/>
    <x v="586"/>
    <x v="1"/>
    <x v="9"/>
    <x v="586"/>
    <n v="125.13"/>
    <n v="3"/>
    <n v="0"/>
    <n v="36.287699999999987"/>
  </r>
  <r>
    <x v="9133"/>
    <s v="CA-2015-157805"/>
    <d v="2015-08-31T00:00:00"/>
    <n v="2015"/>
    <s v="Agustus"/>
    <n v="31"/>
    <x v="1"/>
    <x v="563"/>
    <x v="563"/>
    <x v="2"/>
    <s v="United States"/>
    <s v="San Diego"/>
    <s v="California"/>
    <n v="92037"/>
    <x v="1"/>
    <x v="872"/>
    <x v="2"/>
    <x v="7"/>
    <x v="866"/>
    <n v="555.96"/>
    <n v="5"/>
    <n v="0.2"/>
    <n v="41.697000000000003"/>
  </r>
  <r>
    <x v="9134"/>
    <s v="CA-2016-124254"/>
    <d v="2016-04-12T00:00:00"/>
    <n v="2016"/>
    <s v="April"/>
    <n v="12"/>
    <x v="1"/>
    <x v="533"/>
    <x v="533"/>
    <x v="1"/>
    <s v="United States"/>
    <s v="Wilson"/>
    <s v="North Carolina"/>
    <n v="27893"/>
    <x v="0"/>
    <x v="398"/>
    <x v="1"/>
    <x v="4"/>
    <x v="399"/>
    <n v="129.55199999999999"/>
    <n v="3"/>
    <n v="0.2"/>
    <n v="-22.671600000000005"/>
  </r>
  <r>
    <x v="9135"/>
    <s v="CA-2016-124254"/>
    <d v="2016-04-12T00:00:00"/>
    <n v="2016"/>
    <s v="April"/>
    <n v="12"/>
    <x v="1"/>
    <x v="533"/>
    <x v="533"/>
    <x v="1"/>
    <s v="United States"/>
    <s v="Wilson"/>
    <s v="North Carolina"/>
    <n v="27893"/>
    <x v="0"/>
    <x v="391"/>
    <x v="1"/>
    <x v="4"/>
    <x v="392"/>
    <n v="51.984000000000009"/>
    <n v="1"/>
    <n v="0.2"/>
    <n v="-5.1983999999999995"/>
  </r>
  <r>
    <x v="9136"/>
    <s v="CA-2016-124254"/>
    <d v="2016-04-12T00:00:00"/>
    <n v="2016"/>
    <s v="April"/>
    <n v="12"/>
    <x v="1"/>
    <x v="533"/>
    <x v="533"/>
    <x v="1"/>
    <s v="United States"/>
    <s v="Wilson"/>
    <s v="North Carolina"/>
    <n v="27893"/>
    <x v="0"/>
    <x v="1671"/>
    <x v="1"/>
    <x v="10"/>
    <x v="1659"/>
    <n v="10.272000000000002"/>
    <n v="3"/>
    <n v="0.2"/>
    <n v="3.4668000000000001"/>
  </r>
  <r>
    <x v="9137"/>
    <s v="CA-2014-123400"/>
    <d v="2014-02-02T00:00:00"/>
    <n v="2014"/>
    <s v="Februari"/>
    <n v="2"/>
    <x v="1"/>
    <x v="518"/>
    <x v="518"/>
    <x v="0"/>
    <s v="United States"/>
    <s v="Saint Petersburg"/>
    <s v="Florida"/>
    <n v="33710"/>
    <x v="0"/>
    <x v="997"/>
    <x v="1"/>
    <x v="8"/>
    <x v="989"/>
    <n v="18.336000000000002"/>
    <n v="2"/>
    <n v="0.7"/>
    <n v="-12.224"/>
  </r>
  <r>
    <x v="9138"/>
    <s v="CA-2014-123400"/>
    <d v="2014-02-02T00:00:00"/>
    <n v="2014"/>
    <s v="Februari"/>
    <n v="2"/>
    <x v="1"/>
    <x v="518"/>
    <x v="518"/>
    <x v="0"/>
    <s v="United States"/>
    <s v="Saint Petersburg"/>
    <s v="Florida"/>
    <n v="33710"/>
    <x v="0"/>
    <x v="1409"/>
    <x v="2"/>
    <x v="7"/>
    <x v="1396"/>
    <n v="180.96"/>
    <n v="5"/>
    <n v="0.2"/>
    <n v="13.571999999999996"/>
  </r>
  <r>
    <x v="9139"/>
    <s v="CA-2014-106971"/>
    <d v="2014-09-02T00:00:00"/>
    <n v="2014"/>
    <s v="September"/>
    <n v="2"/>
    <x v="1"/>
    <x v="298"/>
    <x v="298"/>
    <x v="0"/>
    <s v="United States"/>
    <s v="Buffalo Grove"/>
    <s v="Illinois"/>
    <n v="60089"/>
    <x v="2"/>
    <x v="106"/>
    <x v="2"/>
    <x v="11"/>
    <x v="106"/>
    <n v="475.94400000000002"/>
    <n v="7"/>
    <n v="0.2"/>
    <n v="95.188799999999972"/>
  </r>
  <r>
    <x v="9140"/>
    <s v="CA-2017-123029"/>
    <d v="2017-09-30T00:00:00"/>
    <n v="2017"/>
    <s v="September"/>
    <n v="30"/>
    <x v="0"/>
    <x v="404"/>
    <x v="404"/>
    <x v="2"/>
    <s v="United States"/>
    <s v="Los Angeles"/>
    <s v="California"/>
    <n v="90049"/>
    <x v="1"/>
    <x v="657"/>
    <x v="2"/>
    <x v="11"/>
    <x v="657"/>
    <n v="159.97999999999999"/>
    <n v="2"/>
    <n v="0"/>
    <n v="47.993999999999986"/>
  </r>
  <r>
    <x v="9141"/>
    <s v="CA-2016-139409"/>
    <d v="2016-09-05T00:00:00"/>
    <n v="2016"/>
    <s v="September"/>
    <n v="5"/>
    <x v="2"/>
    <x v="783"/>
    <x v="783"/>
    <x v="1"/>
    <s v="United States"/>
    <s v="New York City"/>
    <s v="New York"/>
    <n v="10011"/>
    <x v="3"/>
    <x v="47"/>
    <x v="2"/>
    <x v="7"/>
    <x v="47"/>
    <n v="43.6"/>
    <n v="4"/>
    <n v="0"/>
    <n v="12.208000000000002"/>
  </r>
  <r>
    <x v="9142"/>
    <s v="US-2017-166688"/>
    <d v="2017-05-20T00:00:00"/>
    <n v="2017"/>
    <s v="Mei"/>
    <n v="20"/>
    <x v="1"/>
    <x v="502"/>
    <x v="502"/>
    <x v="0"/>
    <s v="United States"/>
    <s v="Las Vegas"/>
    <s v="Nevada"/>
    <n v="89115"/>
    <x v="1"/>
    <x v="1499"/>
    <x v="1"/>
    <x v="8"/>
    <x v="1487"/>
    <n v="8.2880000000000003"/>
    <n v="2"/>
    <n v="0.2"/>
    <n v="3.0043999999999995"/>
  </r>
  <r>
    <x v="9143"/>
    <s v="US-2017-166688"/>
    <d v="2017-05-20T00:00:00"/>
    <n v="2017"/>
    <s v="Mei"/>
    <n v="20"/>
    <x v="1"/>
    <x v="502"/>
    <x v="502"/>
    <x v="0"/>
    <s v="United States"/>
    <s v="Las Vegas"/>
    <s v="Nevada"/>
    <n v="89115"/>
    <x v="1"/>
    <x v="1807"/>
    <x v="2"/>
    <x v="7"/>
    <x v="1797"/>
    <n v="1123.1280000000002"/>
    <n v="9"/>
    <n v="0.2"/>
    <n v="70.195499999999981"/>
  </r>
  <r>
    <x v="9144"/>
    <s v="US-2017-166688"/>
    <d v="2017-05-20T00:00:00"/>
    <n v="2017"/>
    <s v="Mei"/>
    <n v="20"/>
    <x v="1"/>
    <x v="502"/>
    <x v="502"/>
    <x v="0"/>
    <s v="United States"/>
    <s v="Las Vegas"/>
    <s v="Nevada"/>
    <n v="89115"/>
    <x v="1"/>
    <x v="95"/>
    <x v="1"/>
    <x v="9"/>
    <x v="95"/>
    <n v="64.900000000000006"/>
    <n v="5"/>
    <n v="0"/>
    <n v="18.820999999999994"/>
  </r>
  <r>
    <x v="9145"/>
    <s v="CA-2015-126970"/>
    <d v="2015-09-20T00:00:00"/>
    <n v="2015"/>
    <s v="September"/>
    <n v="20"/>
    <x v="1"/>
    <x v="236"/>
    <x v="236"/>
    <x v="0"/>
    <s v="United States"/>
    <s v="Naperville"/>
    <s v="Illinois"/>
    <n v="60540"/>
    <x v="2"/>
    <x v="605"/>
    <x v="1"/>
    <x v="8"/>
    <x v="605"/>
    <n v="2.8079999999999989"/>
    <n v="3"/>
    <n v="0.8"/>
    <n v="-4.492799999999999"/>
  </r>
  <r>
    <x v="9146"/>
    <s v="US-2016-165505"/>
    <d v="2016-01-23T00:00:00"/>
    <n v="2016"/>
    <s v="Januari"/>
    <n v="23"/>
    <x v="1"/>
    <x v="118"/>
    <x v="118"/>
    <x v="1"/>
    <s v="United States"/>
    <s v="Burlington"/>
    <s v="Vermont"/>
    <s v="05408"/>
    <x v="3"/>
    <x v="1135"/>
    <x v="2"/>
    <x v="11"/>
    <x v="1123"/>
    <n v="99.98"/>
    <n v="2"/>
    <n v="0"/>
    <n v="42.991400000000006"/>
  </r>
  <r>
    <x v="9147"/>
    <s v="US-2016-165505"/>
    <d v="2016-01-23T00:00:00"/>
    <n v="2016"/>
    <s v="Januari"/>
    <n v="23"/>
    <x v="1"/>
    <x v="118"/>
    <x v="118"/>
    <x v="1"/>
    <s v="United States"/>
    <s v="Burlington"/>
    <s v="Vermont"/>
    <s v="05408"/>
    <x v="3"/>
    <x v="1850"/>
    <x v="1"/>
    <x v="6"/>
    <x v="1838"/>
    <n v="8.0400000000000009"/>
    <n v="6"/>
    <n v="0"/>
    <n v="2.7336"/>
  </r>
  <r>
    <x v="9148"/>
    <s v="US-2016-165505"/>
    <d v="2016-01-23T00:00:00"/>
    <n v="2016"/>
    <s v="Januari"/>
    <n v="23"/>
    <x v="1"/>
    <x v="118"/>
    <x v="118"/>
    <x v="1"/>
    <s v="United States"/>
    <s v="Burlington"/>
    <s v="Vermont"/>
    <s v="05408"/>
    <x v="3"/>
    <x v="772"/>
    <x v="1"/>
    <x v="4"/>
    <x v="771"/>
    <n v="1564.29"/>
    <n v="13"/>
    <n v="0"/>
    <n v="406.71539999999993"/>
  </r>
  <r>
    <x v="9149"/>
    <s v="US-2014-157070"/>
    <d v="2014-06-01T00:00:00"/>
    <n v="2014"/>
    <s v="Juni"/>
    <n v="1"/>
    <x v="1"/>
    <x v="425"/>
    <x v="425"/>
    <x v="1"/>
    <s v="United States"/>
    <s v="Detroit"/>
    <s v="Michigan"/>
    <n v="48234"/>
    <x v="2"/>
    <x v="1002"/>
    <x v="1"/>
    <x v="8"/>
    <x v="994"/>
    <n v="138.56"/>
    <n v="4"/>
    <n v="0"/>
    <n v="66.508799999999994"/>
  </r>
  <r>
    <x v="9150"/>
    <s v="US-2014-157070"/>
    <d v="2014-06-01T00:00:00"/>
    <n v="2014"/>
    <s v="Juni"/>
    <n v="1"/>
    <x v="1"/>
    <x v="425"/>
    <x v="425"/>
    <x v="1"/>
    <s v="United States"/>
    <s v="Detroit"/>
    <s v="Michigan"/>
    <n v="48234"/>
    <x v="2"/>
    <x v="937"/>
    <x v="1"/>
    <x v="9"/>
    <x v="930"/>
    <n v="65.52000000000001"/>
    <n v="5"/>
    <n v="0.1"/>
    <n v="12.376000000000001"/>
  </r>
  <r>
    <x v="9151"/>
    <s v="US-2015-106873"/>
    <d v="2015-09-24T00:00:00"/>
    <n v="2015"/>
    <s v="September"/>
    <n v="24"/>
    <x v="0"/>
    <x v="27"/>
    <x v="27"/>
    <x v="0"/>
    <s v="United States"/>
    <s v="Avondale"/>
    <s v="Arizona"/>
    <n v="85323"/>
    <x v="1"/>
    <x v="1583"/>
    <x v="1"/>
    <x v="6"/>
    <x v="1574"/>
    <n v="14.576000000000001"/>
    <n v="2"/>
    <n v="0.2"/>
    <n v="2.3685999999999989"/>
  </r>
  <r>
    <x v="9152"/>
    <s v="US-2015-106873"/>
    <d v="2015-09-24T00:00:00"/>
    <n v="2015"/>
    <s v="September"/>
    <n v="24"/>
    <x v="0"/>
    <x v="27"/>
    <x v="27"/>
    <x v="0"/>
    <s v="United States"/>
    <s v="Avondale"/>
    <s v="Arizona"/>
    <n v="85323"/>
    <x v="1"/>
    <x v="174"/>
    <x v="2"/>
    <x v="11"/>
    <x v="175"/>
    <n v="23.200000000000003"/>
    <n v="2"/>
    <n v="0.2"/>
    <n v="1.4499999999999993"/>
  </r>
  <r>
    <x v="9153"/>
    <s v="US-2015-106873"/>
    <d v="2015-09-24T00:00:00"/>
    <n v="2015"/>
    <s v="September"/>
    <n v="24"/>
    <x v="0"/>
    <x v="27"/>
    <x v="27"/>
    <x v="0"/>
    <s v="United States"/>
    <s v="Avondale"/>
    <s v="Arizona"/>
    <n v="85323"/>
    <x v="1"/>
    <x v="454"/>
    <x v="1"/>
    <x v="6"/>
    <x v="455"/>
    <n v="16.463999999999999"/>
    <n v="7"/>
    <n v="0.2"/>
    <n v="1.852199999999999"/>
  </r>
  <r>
    <x v="9154"/>
    <s v="CA-2016-132990"/>
    <d v="2016-08-01T00:00:00"/>
    <n v="2016"/>
    <s v="Agustus"/>
    <n v="1"/>
    <x v="0"/>
    <x v="730"/>
    <x v="730"/>
    <x v="0"/>
    <s v="United States"/>
    <s v="Philadelphia"/>
    <s v="Pennsylvania"/>
    <n v="19140"/>
    <x v="3"/>
    <x v="441"/>
    <x v="0"/>
    <x v="5"/>
    <x v="1719"/>
    <n v="19.312000000000001"/>
    <n v="2"/>
    <n v="0.2"/>
    <n v="3.1382000000000003"/>
  </r>
  <r>
    <x v="9155"/>
    <s v="CA-2014-102645"/>
    <d v="2014-01-23T00:00:00"/>
    <n v="2014"/>
    <s v="Januari"/>
    <n v="23"/>
    <x v="1"/>
    <x v="780"/>
    <x v="780"/>
    <x v="0"/>
    <s v="United States"/>
    <s v="Las Vegas"/>
    <s v="Nevada"/>
    <n v="89115"/>
    <x v="1"/>
    <x v="128"/>
    <x v="1"/>
    <x v="10"/>
    <x v="129"/>
    <n v="40.08"/>
    <n v="6"/>
    <n v="0"/>
    <n v="19.238399999999999"/>
  </r>
  <r>
    <x v="9156"/>
    <s v="CA-2014-134215"/>
    <d v="2014-08-04T00:00:00"/>
    <n v="2014"/>
    <s v="Agustus"/>
    <n v="4"/>
    <x v="1"/>
    <x v="504"/>
    <x v="504"/>
    <x v="1"/>
    <s v="United States"/>
    <s v="Bangor"/>
    <s v="Maine"/>
    <n v="4401"/>
    <x v="3"/>
    <x v="473"/>
    <x v="1"/>
    <x v="9"/>
    <x v="474"/>
    <n v="101.96"/>
    <n v="2"/>
    <n v="0"/>
    <n v="27.529200000000003"/>
  </r>
  <r>
    <x v="9157"/>
    <s v="CA-2014-134215"/>
    <d v="2014-08-04T00:00:00"/>
    <n v="2014"/>
    <s v="Agustus"/>
    <n v="4"/>
    <x v="1"/>
    <x v="504"/>
    <x v="504"/>
    <x v="1"/>
    <s v="United States"/>
    <s v="Bangor"/>
    <s v="Maine"/>
    <n v="4401"/>
    <x v="3"/>
    <x v="1673"/>
    <x v="1"/>
    <x v="10"/>
    <x v="1661"/>
    <n v="259.74"/>
    <n v="13"/>
    <n v="0"/>
    <n v="124.6752"/>
  </r>
  <r>
    <x v="9158"/>
    <s v="CA-2014-134215"/>
    <d v="2014-08-04T00:00:00"/>
    <n v="2014"/>
    <s v="Agustus"/>
    <n v="4"/>
    <x v="1"/>
    <x v="504"/>
    <x v="504"/>
    <x v="1"/>
    <s v="United States"/>
    <s v="Bangor"/>
    <s v="Maine"/>
    <n v="4401"/>
    <x v="3"/>
    <x v="721"/>
    <x v="2"/>
    <x v="11"/>
    <x v="720"/>
    <n v="255.42"/>
    <n v="9"/>
    <n v="0"/>
    <n v="104.7222"/>
  </r>
  <r>
    <x v="9159"/>
    <s v="CA-2016-118934"/>
    <d v="2016-08-09T00:00:00"/>
    <n v="2016"/>
    <s v="Agustus"/>
    <n v="9"/>
    <x v="1"/>
    <x v="689"/>
    <x v="689"/>
    <x v="2"/>
    <s v="United States"/>
    <s v="Hendersonville"/>
    <s v="Tennessee"/>
    <n v="37075"/>
    <x v="0"/>
    <x v="308"/>
    <x v="1"/>
    <x v="8"/>
    <x v="308"/>
    <n v="4.338000000000001"/>
    <n v="3"/>
    <n v="0.7"/>
    <n v="-3.0366"/>
  </r>
  <r>
    <x v="9160"/>
    <s v="CA-2016-118934"/>
    <d v="2016-08-09T00:00:00"/>
    <n v="2016"/>
    <s v="Agustus"/>
    <n v="9"/>
    <x v="1"/>
    <x v="689"/>
    <x v="689"/>
    <x v="2"/>
    <s v="United States"/>
    <s v="Hendersonville"/>
    <s v="Tennessee"/>
    <n v="37075"/>
    <x v="0"/>
    <x v="741"/>
    <x v="1"/>
    <x v="8"/>
    <x v="739"/>
    <n v="11.880000000000003"/>
    <n v="5"/>
    <n v="0.7"/>
    <n v="-7.9199999999999982"/>
  </r>
  <r>
    <x v="9161"/>
    <s v="CA-2016-160108"/>
    <d v="2016-12-08T00:00:00"/>
    <n v="2016"/>
    <s v="Desember"/>
    <n v="8"/>
    <x v="1"/>
    <x v="151"/>
    <x v="151"/>
    <x v="0"/>
    <s v="United States"/>
    <s v="Eau Claire"/>
    <s v="Wisconsin"/>
    <n v="54703"/>
    <x v="2"/>
    <x v="1368"/>
    <x v="0"/>
    <x v="0"/>
    <x v="1353"/>
    <n v="405.85999999999996"/>
    <n v="7"/>
    <n v="0"/>
    <n v="32.46879999999998"/>
  </r>
  <r>
    <x v="9162"/>
    <s v="CA-2016-160108"/>
    <d v="2016-12-08T00:00:00"/>
    <n v="2016"/>
    <s v="Desember"/>
    <n v="8"/>
    <x v="1"/>
    <x v="151"/>
    <x v="151"/>
    <x v="0"/>
    <s v="United States"/>
    <s v="Eau Claire"/>
    <s v="Wisconsin"/>
    <n v="54703"/>
    <x v="2"/>
    <x v="629"/>
    <x v="0"/>
    <x v="1"/>
    <x v="629"/>
    <n v="680.01"/>
    <n v="3"/>
    <n v="0"/>
    <n v="176.80260000000001"/>
  </r>
  <r>
    <x v="9163"/>
    <s v="CA-2015-164007"/>
    <d v="2015-06-08T00:00:00"/>
    <n v="2015"/>
    <s v="Juni"/>
    <n v="8"/>
    <x v="1"/>
    <x v="726"/>
    <x v="726"/>
    <x v="0"/>
    <s v="United States"/>
    <s v="Chicago"/>
    <s v="Illinois"/>
    <n v="60610"/>
    <x v="2"/>
    <x v="1430"/>
    <x v="2"/>
    <x v="11"/>
    <x v="1418"/>
    <n v="2.3760000000000003"/>
    <n v="3"/>
    <n v="0.2"/>
    <n v="0.74249999999999994"/>
  </r>
  <r>
    <x v="9164"/>
    <s v="CA-2015-164007"/>
    <d v="2015-06-08T00:00:00"/>
    <n v="2015"/>
    <s v="Juni"/>
    <n v="8"/>
    <x v="1"/>
    <x v="726"/>
    <x v="726"/>
    <x v="0"/>
    <s v="United States"/>
    <s v="Chicago"/>
    <s v="Illinois"/>
    <n v="60610"/>
    <x v="2"/>
    <x v="847"/>
    <x v="1"/>
    <x v="9"/>
    <x v="841"/>
    <n v="143.12799999999996"/>
    <n v="2"/>
    <n v="0.8"/>
    <n v="-393.60200000000009"/>
  </r>
  <r>
    <x v="9165"/>
    <s v="CA-2016-100300"/>
    <d v="2016-06-24T00:00:00"/>
    <n v="2016"/>
    <s v="Juni"/>
    <n v="24"/>
    <x v="0"/>
    <x v="77"/>
    <x v="77"/>
    <x v="0"/>
    <s v="United States"/>
    <s v="San Diego"/>
    <s v="California"/>
    <n v="92037"/>
    <x v="1"/>
    <x v="1832"/>
    <x v="2"/>
    <x v="15"/>
    <x v="1820"/>
    <n v="4476.8"/>
    <n v="4"/>
    <n v="0.2"/>
    <n v="503.63999999999965"/>
  </r>
  <r>
    <x v="9166"/>
    <s v="CA-2016-100300"/>
    <d v="2016-06-24T00:00:00"/>
    <n v="2016"/>
    <s v="Juni"/>
    <n v="24"/>
    <x v="0"/>
    <x v="77"/>
    <x v="77"/>
    <x v="0"/>
    <s v="United States"/>
    <s v="San Diego"/>
    <s v="California"/>
    <n v="92037"/>
    <x v="1"/>
    <x v="976"/>
    <x v="1"/>
    <x v="10"/>
    <x v="970"/>
    <n v="104.85"/>
    <n v="1"/>
    <n v="0"/>
    <n v="50.327999999999996"/>
  </r>
  <r>
    <x v="9167"/>
    <s v="CA-2016-100300"/>
    <d v="2016-06-24T00:00:00"/>
    <n v="2016"/>
    <s v="Juni"/>
    <n v="24"/>
    <x v="0"/>
    <x v="77"/>
    <x v="77"/>
    <x v="0"/>
    <s v="United States"/>
    <s v="San Diego"/>
    <s v="California"/>
    <n v="92037"/>
    <x v="1"/>
    <x v="1429"/>
    <x v="1"/>
    <x v="9"/>
    <x v="1417"/>
    <n v="241.44"/>
    <n v="3"/>
    <n v="0"/>
    <n v="72.431999999999988"/>
  </r>
  <r>
    <x v="9168"/>
    <s v="CA-2016-140571"/>
    <d v="2016-03-15T00:00:00"/>
    <n v="2016"/>
    <s v="Maret"/>
    <n v="15"/>
    <x v="1"/>
    <x v="319"/>
    <x v="319"/>
    <x v="2"/>
    <s v="United States"/>
    <s v="Jackson"/>
    <s v="Mississippi"/>
    <n v="39212"/>
    <x v="0"/>
    <x v="600"/>
    <x v="1"/>
    <x v="10"/>
    <x v="600"/>
    <n v="319.76"/>
    <n v="14"/>
    <n v="0"/>
    <n v="147.08959999999999"/>
  </r>
  <r>
    <x v="9169"/>
    <s v="CA-2016-140571"/>
    <d v="2016-03-15T00:00:00"/>
    <n v="2016"/>
    <s v="Maret"/>
    <n v="15"/>
    <x v="1"/>
    <x v="319"/>
    <x v="319"/>
    <x v="2"/>
    <s v="United States"/>
    <s v="Jackson"/>
    <s v="Mississippi"/>
    <n v="39212"/>
    <x v="0"/>
    <x v="600"/>
    <x v="1"/>
    <x v="10"/>
    <x v="600"/>
    <n v="45.68"/>
    <n v="2"/>
    <n v="0"/>
    <n v="21.012799999999999"/>
  </r>
  <r>
    <x v="9170"/>
    <s v="US-2016-155768"/>
    <d v="2016-12-01T00:00:00"/>
    <n v="2016"/>
    <s v="Desember"/>
    <n v="1"/>
    <x v="3"/>
    <x v="697"/>
    <x v="697"/>
    <x v="2"/>
    <s v="United States"/>
    <s v="Oxnard"/>
    <s v="California"/>
    <n v="93030"/>
    <x v="1"/>
    <x v="468"/>
    <x v="0"/>
    <x v="5"/>
    <x v="469"/>
    <n v="31.96"/>
    <n v="2"/>
    <n v="0"/>
    <n v="1.597999999999999"/>
  </r>
  <r>
    <x v="9171"/>
    <s v="US-2016-155768"/>
    <d v="2016-12-01T00:00:00"/>
    <n v="2016"/>
    <s v="Desember"/>
    <n v="1"/>
    <x v="3"/>
    <x v="697"/>
    <x v="697"/>
    <x v="2"/>
    <s v="United States"/>
    <s v="Oxnard"/>
    <s v="California"/>
    <n v="93030"/>
    <x v="1"/>
    <x v="1052"/>
    <x v="1"/>
    <x v="10"/>
    <x v="1041"/>
    <n v="47.9"/>
    <n v="1"/>
    <n v="0"/>
    <n v="22.991999999999997"/>
  </r>
  <r>
    <x v="9172"/>
    <s v="US-2016-155768"/>
    <d v="2016-12-01T00:00:00"/>
    <n v="2016"/>
    <s v="Desember"/>
    <n v="1"/>
    <x v="3"/>
    <x v="697"/>
    <x v="697"/>
    <x v="2"/>
    <s v="United States"/>
    <s v="Oxnard"/>
    <s v="California"/>
    <n v="93030"/>
    <x v="1"/>
    <x v="878"/>
    <x v="1"/>
    <x v="4"/>
    <x v="872"/>
    <n v="1112.94"/>
    <n v="3"/>
    <n v="0"/>
    <n v="222.58799999999991"/>
  </r>
  <r>
    <x v="9173"/>
    <s v="US-2016-155768"/>
    <d v="2016-12-01T00:00:00"/>
    <n v="2016"/>
    <s v="Desember"/>
    <n v="1"/>
    <x v="3"/>
    <x v="697"/>
    <x v="697"/>
    <x v="2"/>
    <s v="United States"/>
    <s v="Oxnard"/>
    <s v="California"/>
    <n v="93030"/>
    <x v="1"/>
    <x v="588"/>
    <x v="1"/>
    <x v="12"/>
    <x v="588"/>
    <n v="22.919999999999998"/>
    <n v="3"/>
    <n v="0"/>
    <n v="11.230799999999999"/>
  </r>
  <r>
    <x v="9174"/>
    <s v="CA-2017-119424"/>
    <d v="2017-06-12T00:00:00"/>
    <n v="2017"/>
    <s v="Juni"/>
    <n v="12"/>
    <x v="0"/>
    <x v="766"/>
    <x v="766"/>
    <x v="0"/>
    <s v="United States"/>
    <s v="Kent"/>
    <s v="Washington"/>
    <n v="98031"/>
    <x v="1"/>
    <x v="993"/>
    <x v="2"/>
    <x v="7"/>
    <x v="985"/>
    <n v="71.975999999999999"/>
    <n v="3"/>
    <n v="0.2"/>
    <n v="8.9969999999999892"/>
  </r>
  <r>
    <x v="9175"/>
    <s v="CA-2017-119424"/>
    <d v="2017-06-12T00:00:00"/>
    <n v="2017"/>
    <s v="Juni"/>
    <n v="12"/>
    <x v="0"/>
    <x v="766"/>
    <x v="766"/>
    <x v="0"/>
    <s v="United States"/>
    <s v="Kent"/>
    <s v="Washington"/>
    <n v="98031"/>
    <x v="1"/>
    <x v="988"/>
    <x v="1"/>
    <x v="10"/>
    <x v="981"/>
    <n v="19.440000000000001"/>
    <n v="3"/>
    <n v="0"/>
    <n v="9.3312000000000008"/>
  </r>
  <r>
    <x v="9176"/>
    <s v="CA-2016-118178"/>
    <d v="2016-03-19T00:00:00"/>
    <n v="2016"/>
    <s v="Maret"/>
    <n v="19"/>
    <x v="1"/>
    <x v="566"/>
    <x v="566"/>
    <x v="1"/>
    <s v="United States"/>
    <s v="Nashville"/>
    <s v="Tennessee"/>
    <n v="37211"/>
    <x v="0"/>
    <x v="303"/>
    <x v="1"/>
    <x v="8"/>
    <x v="303"/>
    <n v="31.086000000000006"/>
    <n v="3"/>
    <n v="0.7"/>
    <n v="-20.72399999999999"/>
  </r>
  <r>
    <x v="9177"/>
    <s v="CA-2016-166618"/>
    <d v="2016-11-14T00:00:00"/>
    <n v="2016"/>
    <s v="November"/>
    <n v="14"/>
    <x v="1"/>
    <x v="24"/>
    <x v="24"/>
    <x v="0"/>
    <s v="United States"/>
    <s v="New York City"/>
    <s v="New York"/>
    <n v="10035"/>
    <x v="3"/>
    <x v="1709"/>
    <x v="2"/>
    <x v="7"/>
    <x v="1698"/>
    <n v="13.98"/>
    <n v="2"/>
    <n v="0"/>
    <n v="3.9144000000000005"/>
  </r>
  <r>
    <x v="9178"/>
    <s v="CA-2016-166618"/>
    <d v="2016-11-14T00:00:00"/>
    <n v="2016"/>
    <s v="November"/>
    <n v="14"/>
    <x v="1"/>
    <x v="24"/>
    <x v="24"/>
    <x v="0"/>
    <s v="United States"/>
    <s v="New York City"/>
    <s v="New York"/>
    <n v="10035"/>
    <x v="3"/>
    <x v="1559"/>
    <x v="1"/>
    <x v="6"/>
    <x v="1549"/>
    <n v="23.65"/>
    <n v="1"/>
    <n v="0"/>
    <n v="6.1490000000000009"/>
  </r>
  <r>
    <x v="9179"/>
    <s v="CA-2017-156776"/>
    <d v="2017-08-07T00:00:00"/>
    <n v="2017"/>
    <s v="Agustus"/>
    <n v="7"/>
    <x v="1"/>
    <x v="145"/>
    <x v="145"/>
    <x v="0"/>
    <s v="United States"/>
    <s v="Westminster"/>
    <s v="California"/>
    <n v="92683"/>
    <x v="1"/>
    <x v="1538"/>
    <x v="2"/>
    <x v="7"/>
    <x v="1526"/>
    <n v="707.88"/>
    <n v="3"/>
    <n v="0.2"/>
    <n v="44.242500000000035"/>
  </r>
  <r>
    <x v="9180"/>
    <s v="CA-2017-156776"/>
    <d v="2017-08-07T00:00:00"/>
    <n v="2017"/>
    <s v="Agustus"/>
    <n v="7"/>
    <x v="1"/>
    <x v="145"/>
    <x v="145"/>
    <x v="0"/>
    <s v="United States"/>
    <s v="Westminster"/>
    <s v="California"/>
    <n v="92683"/>
    <x v="1"/>
    <x v="591"/>
    <x v="1"/>
    <x v="8"/>
    <x v="591"/>
    <n v="11.952000000000002"/>
    <n v="3"/>
    <n v="0.2"/>
    <n v="4.1832000000000003"/>
  </r>
  <r>
    <x v="9181"/>
    <s v="CA-2017-156776"/>
    <d v="2017-08-07T00:00:00"/>
    <n v="2017"/>
    <s v="Agustus"/>
    <n v="7"/>
    <x v="1"/>
    <x v="145"/>
    <x v="145"/>
    <x v="0"/>
    <s v="United States"/>
    <s v="Westminster"/>
    <s v="California"/>
    <n v="92683"/>
    <x v="1"/>
    <x v="1645"/>
    <x v="1"/>
    <x v="8"/>
    <x v="1634"/>
    <n v="31.128000000000004"/>
    <n v="3"/>
    <n v="0.2"/>
    <n v="11.673000000000002"/>
  </r>
  <r>
    <x v="9182"/>
    <s v="CA-2017-156776"/>
    <d v="2017-08-07T00:00:00"/>
    <n v="2017"/>
    <s v="Agustus"/>
    <n v="7"/>
    <x v="1"/>
    <x v="145"/>
    <x v="145"/>
    <x v="0"/>
    <s v="United States"/>
    <s v="Westminster"/>
    <s v="California"/>
    <n v="92683"/>
    <x v="1"/>
    <x v="1775"/>
    <x v="2"/>
    <x v="11"/>
    <x v="1765"/>
    <n v="55.76"/>
    <n v="4"/>
    <n v="0"/>
    <n v="7.8064000000000036"/>
  </r>
  <r>
    <x v="9183"/>
    <s v="CA-2017-156776"/>
    <d v="2017-08-07T00:00:00"/>
    <n v="2017"/>
    <s v="Agustus"/>
    <n v="7"/>
    <x v="1"/>
    <x v="145"/>
    <x v="145"/>
    <x v="0"/>
    <s v="United States"/>
    <s v="Westminster"/>
    <s v="California"/>
    <n v="92683"/>
    <x v="1"/>
    <x v="314"/>
    <x v="1"/>
    <x v="10"/>
    <x v="314"/>
    <n v="24.56"/>
    <n v="2"/>
    <n v="0"/>
    <n v="11.543199999999999"/>
  </r>
  <r>
    <x v="9184"/>
    <s v="CA-2017-156776"/>
    <d v="2017-08-07T00:00:00"/>
    <n v="2017"/>
    <s v="Agustus"/>
    <n v="7"/>
    <x v="1"/>
    <x v="145"/>
    <x v="145"/>
    <x v="0"/>
    <s v="United States"/>
    <s v="Westminster"/>
    <s v="California"/>
    <n v="92683"/>
    <x v="1"/>
    <x v="28"/>
    <x v="0"/>
    <x v="5"/>
    <x v="28"/>
    <n v="51.75"/>
    <n v="1"/>
    <n v="0"/>
    <n v="15.524999999999999"/>
  </r>
  <r>
    <x v="9185"/>
    <s v="CA-2017-156776"/>
    <d v="2017-08-07T00:00:00"/>
    <n v="2017"/>
    <s v="Agustus"/>
    <n v="7"/>
    <x v="1"/>
    <x v="145"/>
    <x v="145"/>
    <x v="0"/>
    <s v="United States"/>
    <s v="Westminster"/>
    <s v="California"/>
    <n v="92683"/>
    <x v="1"/>
    <x v="1851"/>
    <x v="0"/>
    <x v="1"/>
    <x v="1839"/>
    <n v="207.18400000000003"/>
    <n v="1"/>
    <n v="0.2"/>
    <n v="25.897999999999982"/>
  </r>
  <r>
    <x v="9186"/>
    <s v="CA-2017-156776"/>
    <d v="2017-08-07T00:00:00"/>
    <n v="2017"/>
    <s v="Agustus"/>
    <n v="7"/>
    <x v="1"/>
    <x v="145"/>
    <x v="145"/>
    <x v="0"/>
    <s v="United States"/>
    <s v="Westminster"/>
    <s v="California"/>
    <n v="92683"/>
    <x v="1"/>
    <x v="1218"/>
    <x v="1"/>
    <x v="9"/>
    <x v="1202"/>
    <n v="1473.1"/>
    <n v="5"/>
    <n v="0"/>
    <n v="412.46800000000007"/>
  </r>
  <r>
    <x v="9187"/>
    <s v="US-2015-130512"/>
    <d v="2015-08-21T00:00:00"/>
    <n v="2015"/>
    <s v="Agustus"/>
    <n v="21"/>
    <x v="1"/>
    <x v="598"/>
    <x v="598"/>
    <x v="2"/>
    <s v="United States"/>
    <s v="Allentown"/>
    <s v="Pennsylvania"/>
    <n v="18103"/>
    <x v="3"/>
    <x v="482"/>
    <x v="1"/>
    <x v="14"/>
    <x v="327"/>
    <n v="3.4880000000000004"/>
    <n v="2"/>
    <n v="0.2"/>
    <n v="-0.69760000000000066"/>
  </r>
  <r>
    <x v="9188"/>
    <s v="US-2015-130512"/>
    <d v="2015-08-21T00:00:00"/>
    <n v="2015"/>
    <s v="Agustus"/>
    <n v="21"/>
    <x v="1"/>
    <x v="598"/>
    <x v="598"/>
    <x v="2"/>
    <s v="United States"/>
    <s v="Allentown"/>
    <s v="Pennsylvania"/>
    <n v="18103"/>
    <x v="3"/>
    <x v="234"/>
    <x v="2"/>
    <x v="11"/>
    <x v="235"/>
    <n v="21.728000000000002"/>
    <n v="4"/>
    <n v="0.2"/>
    <n v="3.8024000000000004"/>
  </r>
  <r>
    <x v="9189"/>
    <s v="US-2015-130512"/>
    <d v="2015-08-21T00:00:00"/>
    <n v="2015"/>
    <s v="Agustus"/>
    <n v="21"/>
    <x v="1"/>
    <x v="598"/>
    <x v="598"/>
    <x v="2"/>
    <s v="United States"/>
    <s v="Allentown"/>
    <s v="Pennsylvania"/>
    <n v="18103"/>
    <x v="3"/>
    <x v="942"/>
    <x v="1"/>
    <x v="4"/>
    <x v="935"/>
    <n v="663.072"/>
    <n v="6"/>
    <n v="0.2"/>
    <n v="-165.768"/>
  </r>
  <r>
    <x v="9190"/>
    <s v="US-2015-130512"/>
    <d v="2015-08-21T00:00:00"/>
    <n v="2015"/>
    <s v="Agustus"/>
    <n v="21"/>
    <x v="1"/>
    <x v="598"/>
    <x v="598"/>
    <x v="2"/>
    <s v="United States"/>
    <s v="Allentown"/>
    <s v="Pennsylvania"/>
    <n v="18103"/>
    <x v="3"/>
    <x v="896"/>
    <x v="1"/>
    <x v="8"/>
    <x v="889"/>
    <n v="99.588000000000008"/>
    <n v="2"/>
    <n v="0.7"/>
    <n v="-82.989999999999981"/>
  </r>
  <r>
    <x v="9191"/>
    <s v="US-2015-130512"/>
    <d v="2015-08-21T00:00:00"/>
    <n v="2015"/>
    <s v="Agustus"/>
    <n v="21"/>
    <x v="1"/>
    <x v="598"/>
    <x v="598"/>
    <x v="2"/>
    <s v="United States"/>
    <s v="Allentown"/>
    <s v="Pennsylvania"/>
    <n v="18103"/>
    <x v="3"/>
    <x v="759"/>
    <x v="1"/>
    <x v="10"/>
    <x v="757"/>
    <n v="49.568000000000005"/>
    <n v="2"/>
    <n v="0.2"/>
    <n v="15.489999999999997"/>
  </r>
  <r>
    <x v="9192"/>
    <s v="CA-2015-141810"/>
    <d v="2015-11-02T00:00:00"/>
    <n v="2015"/>
    <s v="November"/>
    <n v="2"/>
    <x v="1"/>
    <x v="121"/>
    <x v="121"/>
    <x v="1"/>
    <s v="United States"/>
    <s v="San Antonio"/>
    <s v="Texas"/>
    <n v="78207"/>
    <x v="2"/>
    <x v="301"/>
    <x v="1"/>
    <x v="8"/>
    <x v="301"/>
    <n v="29.371999999999993"/>
    <n v="7"/>
    <n v="0.8"/>
    <n v="-46.995200000000025"/>
  </r>
  <r>
    <x v="9193"/>
    <s v="CA-2015-141810"/>
    <d v="2015-11-02T00:00:00"/>
    <n v="2015"/>
    <s v="November"/>
    <n v="2"/>
    <x v="1"/>
    <x v="121"/>
    <x v="121"/>
    <x v="1"/>
    <s v="United States"/>
    <s v="San Antonio"/>
    <s v="Texas"/>
    <n v="78207"/>
    <x v="2"/>
    <x v="883"/>
    <x v="2"/>
    <x v="7"/>
    <x v="1480"/>
    <n v="344.70400000000001"/>
    <n v="2"/>
    <n v="0.2"/>
    <n v="38.779199999999989"/>
  </r>
  <r>
    <x v="9194"/>
    <s v="CA-2014-146843"/>
    <d v="2014-11-30T00:00:00"/>
    <n v="2014"/>
    <s v="November"/>
    <n v="30"/>
    <x v="1"/>
    <x v="171"/>
    <x v="171"/>
    <x v="0"/>
    <s v="United States"/>
    <s v="Avondale"/>
    <s v="Arizona"/>
    <n v="85323"/>
    <x v="1"/>
    <x v="1257"/>
    <x v="1"/>
    <x v="14"/>
    <x v="1241"/>
    <n v="47.992000000000004"/>
    <n v="7"/>
    <n v="0.2"/>
    <n v="3.5993999999999993"/>
  </r>
  <r>
    <x v="9195"/>
    <s v="CA-2014-146843"/>
    <d v="2014-11-30T00:00:00"/>
    <n v="2014"/>
    <s v="November"/>
    <n v="30"/>
    <x v="1"/>
    <x v="171"/>
    <x v="171"/>
    <x v="0"/>
    <s v="United States"/>
    <s v="Avondale"/>
    <s v="Arizona"/>
    <n v="85323"/>
    <x v="1"/>
    <x v="1365"/>
    <x v="2"/>
    <x v="11"/>
    <x v="1548"/>
    <n v="102.24000000000001"/>
    <n v="4"/>
    <n v="0.2"/>
    <n v="-16.614000000000004"/>
  </r>
  <r>
    <x v="9196"/>
    <s v="CA-2014-103310"/>
    <d v="2014-05-10T00:00:00"/>
    <n v="2014"/>
    <s v="Mei"/>
    <n v="10"/>
    <x v="1"/>
    <x v="411"/>
    <x v="411"/>
    <x v="0"/>
    <s v="United States"/>
    <s v="San Jose"/>
    <s v="California"/>
    <n v="95123"/>
    <x v="1"/>
    <x v="1673"/>
    <x v="1"/>
    <x v="10"/>
    <x v="1661"/>
    <n v="39.96"/>
    <n v="2"/>
    <n v="0"/>
    <n v="19.180800000000001"/>
  </r>
  <r>
    <x v="9197"/>
    <s v="CA-2014-103310"/>
    <d v="2014-05-10T00:00:00"/>
    <n v="2014"/>
    <s v="Mei"/>
    <n v="10"/>
    <x v="1"/>
    <x v="411"/>
    <x v="411"/>
    <x v="0"/>
    <s v="United States"/>
    <s v="San Jose"/>
    <s v="California"/>
    <n v="95123"/>
    <x v="1"/>
    <x v="1118"/>
    <x v="2"/>
    <x v="7"/>
    <x v="1106"/>
    <n v="1432.0000000000002"/>
    <n v="5"/>
    <n v="0.2"/>
    <n v="125.30000000000007"/>
  </r>
  <r>
    <x v="9198"/>
    <s v="CA-2014-103310"/>
    <d v="2014-05-10T00:00:00"/>
    <n v="2014"/>
    <s v="Mei"/>
    <n v="10"/>
    <x v="1"/>
    <x v="411"/>
    <x v="411"/>
    <x v="0"/>
    <s v="United States"/>
    <s v="San Jose"/>
    <s v="California"/>
    <n v="95123"/>
    <x v="1"/>
    <x v="1726"/>
    <x v="1"/>
    <x v="14"/>
    <x v="1713"/>
    <n v="41.04"/>
    <n v="6"/>
    <n v="0"/>
    <n v="11.0808"/>
  </r>
  <r>
    <x v="9199"/>
    <s v="CA-2014-103310"/>
    <d v="2014-05-10T00:00:00"/>
    <n v="2014"/>
    <s v="Mei"/>
    <n v="10"/>
    <x v="1"/>
    <x v="411"/>
    <x v="411"/>
    <x v="0"/>
    <s v="United States"/>
    <s v="San Jose"/>
    <s v="California"/>
    <n v="95123"/>
    <x v="1"/>
    <x v="1476"/>
    <x v="0"/>
    <x v="1"/>
    <x v="1463"/>
    <n v="256.78400000000005"/>
    <n v="1"/>
    <n v="0.2"/>
    <n v="32.097999999999971"/>
  </r>
  <r>
    <x v="9200"/>
    <s v="CA-2016-152688"/>
    <d v="2016-10-17T00:00:00"/>
    <n v="2016"/>
    <s v="Oktober"/>
    <n v="17"/>
    <x v="2"/>
    <x v="749"/>
    <x v="749"/>
    <x v="0"/>
    <s v="United States"/>
    <s v="Perth Amboy"/>
    <s v="New Jersey"/>
    <n v="8861"/>
    <x v="3"/>
    <x v="430"/>
    <x v="0"/>
    <x v="0"/>
    <x v="430"/>
    <n v="120.98"/>
    <n v="1"/>
    <n v="0"/>
    <n v="12.097999999999999"/>
  </r>
  <r>
    <x v="9201"/>
    <s v="CA-2016-152688"/>
    <d v="2016-10-17T00:00:00"/>
    <n v="2016"/>
    <s v="Oktober"/>
    <n v="17"/>
    <x v="2"/>
    <x v="749"/>
    <x v="749"/>
    <x v="0"/>
    <s v="United States"/>
    <s v="Perth Amboy"/>
    <s v="New Jersey"/>
    <n v="8861"/>
    <x v="3"/>
    <x v="382"/>
    <x v="1"/>
    <x v="8"/>
    <x v="383"/>
    <n v="315.98"/>
    <n v="1"/>
    <n v="0"/>
    <n v="148.51060000000001"/>
  </r>
  <r>
    <x v="9202"/>
    <s v="CA-2016-153836"/>
    <d v="2016-10-30T00:00:00"/>
    <n v="2016"/>
    <s v="Oktober"/>
    <n v="30"/>
    <x v="1"/>
    <x v="553"/>
    <x v="553"/>
    <x v="1"/>
    <s v="United States"/>
    <s v="New York City"/>
    <s v="New York"/>
    <n v="10011"/>
    <x v="3"/>
    <x v="1224"/>
    <x v="1"/>
    <x v="8"/>
    <x v="1208"/>
    <n v="28.752000000000002"/>
    <n v="3"/>
    <n v="0.2"/>
    <n v="10.0632"/>
  </r>
  <r>
    <x v="9203"/>
    <s v="CA-2016-153836"/>
    <d v="2016-10-30T00:00:00"/>
    <n v="2016"/>
    <s v="Oktober"/>
    <n v="30"/>
    <x v="1"/>
    <x v="553"/>
    <x v="553"/>
    <x v="1"/>
    <s v="United States"/>
    <s v="New York City"/>
    <s v="New York"/>
    <n v="10011"/>
    <x v="3"/>
    <x v="1243"/>
    <x v="1"/>
    <x v="6"/>
    <x v="1226"/>
    <n v="114.94999999999999"/>
    <n v="5"/>
    <n v="0"/>
    <n v="32.186000000000007"/>
  </r>
  <r>
    <x v="9204"/>
    <s v="CA-2016-104689"/>
    <d v="2016-12-01T00:00:00"/>
    <n v="2016"/>
    <s v="Desember"/>
    <n v="1"/>
    <x v="1"/>
    <x v="92"/>
    <x v="92"/>
    <x v="1"/>
    <s v="United States"/>
    <s v="Los Angeles"/>
    <s v="California"/>
    <n v="90004"/>
    <x v="1"/>
    <x v="130"/>
    <x v="1"/>
    <x v="6"/>
    <x v="131"/>
    <n v="23.04"/>
    <n v="8"/>
    <n v="0"/>
    <n v="6.911999999999999"/>
  </r>
  <r>
    <x v="9205"/>
    <s v="CA-2016-146423"/>
    <d v="2016-04-21T00:00:00"/>
    <n v="2016"/>
    <s v="April"/>
    <n v="21"/>
    <x v="3"/>
    <x v="537"/>
    <x v="537"/>
    <x v="0"/>
    <s v="United States"/>
    <s v="Milford"/>
    <s v="Connecticut"/>
    <n v="6460"/>
    <x v="3"/>
    <x v="923"/>
    <x v="1"/>
    <x v="6"/>
    <x v="915"/>
    <n v="15.48"/>
    <n v="3"/>
    <n v="0"/>
    <n v="4.4891999999999985"/>
  </r>
  <r>
    <x v="9206"/>
    <s v="CA-2016-146423"/>
    <d v="2016-04-21T00:00:00"/>
    <n v="2016"/>
    <s v="April"/>
    <n v="21"/>
    <x v="3"/>
    <x v="537"/>
    <x v="537"/>
    <x v="0"/>
    <s v="United States"/>
    <s v="Milford"/>
    <s v="Connecticut"/>
    <n v="6460"/>
    <x v="3"/>
    <x v="1723"/>
    <x v="1"/>
    <x v="10"/>
    <x v="1710"/>
    <n v="51.84"/>
    <n v="8"/>
    <n v="0"/>
    <n v="24.883200000000002"/>
  </r>
  <r>
    <x v="9207"/>
    <s v="CA-2017-140781"/>
    <d v="2017-08-03T00:00:00"/>
    <n v="2017"/>
    <s v="Agustus"/>
    <n v="3"/>
    <x v="1"/>
    <x v="455"/>
    <x v="455"/>
    <x v="0"/>
    <s v="United States"/>
    <s v="Bloomington"/>
    <s v="Illinois"/>
    <n v="61701"/>
    <x v="2"/>
    <x v="1350"/>
    <x v="2"/>
    <x v="11"/>
    <x v="1336"/>
    <n v="39.816000000000003"/>
    <n v="3"/>
    <n v="0.2"/>
    <n v="7.4654999999999987"/>
  </r>
  <r>
    <x v="9208"/>
    <s v="CA-2017-141747"/>
    <d v="2017-08-03T00:00:00"/>
    <n v="2017"/>
    <s v="Agustus"/>
    <n v="3"/>
    <x v="0"/>
    <x v="554"/>
    <x v="554"/>
    <x v="1"/>
    <s v="United States"/>
    <s v="Seattle"/>
    <s v="Washington"/>
    <n v="98105"/>
    <x v="1"/>
    <x v="1229"/>
    <x v="1"/>
    <x v="4"/>
    <x v="1212"/>
    <n v="16.059999999999999"/>
    <n v="1"/>
    <n v="0"/>
    <n v="4.1755999999999993"/>
  </r>
  <r>
    <x v="9209"/>
    <s v="CA-2017-142776"/>
    <d v="2017-12-11T00:00:00"/>
    <n v="2017"/>
    <s v="Desember"/>
    <n v="11"/>
    <x v="0"/>
    <x v="789"/>
    <x v="789"/>
    <x v="2"/>
    <s v="United States"/>
    <s v="Burlington"/>
    <s v="Iowa"/>
    <n v="52601"/>
    <x v="2"/>
    <x v="1047"/>
    <x v="1"/>
    <x v="12"/>
    <x v="1036"/>
    <n v="7.28"/>
    <n v="1"/>
    <n v="0"/>
    <n v="3.4944000000000002"/>
  </r>
  <r>
    <x v="9210"/>
    <s v="CA-2017-142776"/>
    <d v="2017-12-11T00:00:00"/>
    <n v="2017"/>
    <s v="Desember"/>
    <n v="11"/>
    <x v="0"/>
    <x v="789"/>
    <x v="789"/>
    <x v="2"/>
    <s v="United States"/>
    <s v="Burlington"/>
    <s v="Iowa"/>
    <n v="52601"/>
    <x v="2"/>
    <x v="751"/>
    <x v="1"/>
    <x v="8"/>
    <x v="749"/>
    <n v="5.4"/>
    <n v="3"/>
    <n v="0"/>
    <n v="2.5920000000000001"/>
  </r>
  <r>
    <x v="9211"/>
    <s v="CA-2015-167479"/>
    <d v="2015-03-14T00:00:00"/>
    <n v="2015"/>
    <s v="Maret"/>
    <n v="14"/>
    <x v="1"/>
    <x v="482"/>
    <x v="482"/>
    <x v="0"/>
    <s v="United States"/>
    <s v="Roseville"/>
    <s v="California"/>
    <n v="95661"/>
    <x v="1"/>
    <x v="272"/>
    <x v="1"/>
    <x v="10"/>
    <x v="272"/>
    <n v="19.440000000000001"/>
    <n v="3"/>
    <n v="0"/>
    <n v="9.3312000000000008"/>
  </r>
  <r>
    <x v="9212"/>
    <s v="CA-2014-144071"/>
    <d v="2014-12-08T00:00:00"/>
    <n v="2014"/>
    <s v="Desember"/>
    <n v="8"/>
    <x v="1"/>
    <x v="249"/>
    <x v="249"/>
    <x v="1"/>
    <s v="United States"/>
    <s v="San Francisco"/>
    <s v="California"/>
    <n v="94110"/>
    <x v="1"/>
    <x v="63"/>
    <x v="0"/>
    <x v="5"/>
    <x v="63"/>
    <n v="39.880000000000003"/>
    <n v="2"/>
    <n v="0"/>
    <n v="11.166400000000003"/>
  </r>
  <r>
    <x v="9213"/>
    <s v="CA-2014-144071"/>
    <d v="2014-12-08T00:00:00"/>
    <n v="2014"/>
    <s v="Desember"/>
    <n v="8"/>
    <x v="1"/>
    <x v="249"/>
    <x v="249"/>
    <x v="1"/>
    <s v="United States"/>
    <s v="San Francisco"/>
    <s v="California"/>
    <n v="94110"/>
    <x v="1"/>
    <x v="1092"/>
    <x v="0"/>
    <x v="5"/>
    <x v="1082"/>
    <n v="79.44"/>
    <n v="3"/>
    <n v="0"/>
    <n v="28.598399999999994"/>
  </r>
  <r>
    <x v="9214"/>
    <s v="US-2017-120908"/>
    <d v="2017-09-30T00:00:00"/>
    <n v="2017"/>
    <s v="September"/>
    <n v="30"/>
    <x v="2"/>
    <x v="541"/>
    <x v="541"/>
    <x v="1"/>
    <s v="United States"/>
    <s v="Philadelphia"/>
    <s v="Pennsylvania"/>
    <n v="19120"/>
    <x v="3"/>
    <x v="1852"/>
    <x v="1"/>
    <x v="2"/>
    <x v="1840"/>
    <n v="20.664000000000001"/>
    <n v="7"/>
    <n v="0.2"/>
    <n v="6.9741"/>
  </r>
  <r>
    <x v="9215"/>
    <s v="CA-2016-152646"/>
    <d v="2016-11-21T00:00:00"/>
    <n v="2016"/>
    <s v="November"/>
    <n v="21"/>
    <x v="1"/>
    <x v="260"/>
    <x v="260"/>
    <x v="1"/>
    <s v="United States"/>
    <s v="Los Angeles"/>
    <s v="California"/>
    <n v="90049"/>
    <x v="1"/>
    <x v="498"/>
    <x v="1"/>
    <x v="10"/>
    <x v="498"/>
    <n v="32.400000000000006"/>
    <n v="5"/>
    <n v="0"/>
    <n v="15.552000000000001"/>
  </r>
  <r>
    <x v="9216"/>
    <s v="CA-2017-103765"/>
    <d v="2017-11-24T00:00:00"/>
    <n v="2017"/>
    <s v="November"/>
    <n v="24"/>
    <x v="1"/>
    <x v="684"/>
    <x v="684"/>
    <x v="1"/>
    <s v="United States"/>
    <s v="Odessa"/>
    <s v="Texas"/>
    <n v="79762"/>
    <x v="2"/>
    <x v="14"/>
    <x v="1"/>
    <x v="9"/>
    <x v="14"/>
    <n v="13.761999999999997"/>
    <n v="1"/>
    <n v="0.8"/>
    <n v="-24.771599999999999"/>
  </r>
  <r>
    <x v="9217"/>
    <s v="US-2017-118157"/>
    <d v="2017-11-14T00:00:00"/>
    <n v="2017"/>
    <s v="November"/>
    <n v="14"/>
    <x v="2"/>
    <x v="585"/>
    <x v="585"/>
    <x v="2"/>
    <s v="United States"/>
    <s v="Minneapolis"/>
    <s v="Minnesota"/>
    <n v="55407"/>
    <x v="2"/>
    <x v="661"/>
    <x v="1"/>
    <x v="12"/>
    <x v="661"/>
    <n v="15.28"/>
    <n v="2"/>
    <n v="0"/>
    <n v="7.4871999999999996"/>
  </r>
  <r>
    <x v="9218"/>
    <s v="US-2015-164238"/>
    <d v="2015-08-16T00:00:00"/>
    <n v="2015"/>
    <s v="Agustus"/>
    <n v="16"/>
    <x v="1"/>
    <x v="527"/>
    <x v="527"/>
    <x v="0"/>
    <s v="United States"/>
    <s v="Philadelphia"/>
    <s v="Pennsylvania"/>
    <n v="19120"/>
    <x v="3"/>
    <x v="861"/>
    <x v="1"/>
    <x v="4"/>
    <x v="855"/>
    <n v="44.688000000000002"/>
    <n v="7"/>
    <n v="0.2"/>
    <n v="3.3515999999999977"/>
  </r>
  <r>
    <x v="9219"/>
    <s v="US-2015-164238"/>
    <d v="2015-08-16T00:00:00"/>
    <n v="2015"/>
    <s v="Agustus"/>
    <n v="16"/>
    <x v="1"/>
    <x v="527"/>
    <x v="527"/>
    <x v="0"/>
    <s v="United States"/>
    <s v="Philadelphia"/>
    <s v="Pennsylvania"/>
    <n v="19120"/>
    <x v="3"/>
    <x v="1333"/>
    <x v="0"/>
    <x v="0"/>
    <x v="1318"/>
    <n v="301.46999999999997"/>
    <n v="3"/>
    <n v="0.5"/>
    <n v="-204.99959999999996"/>
  </r>
  <r>
    <x v="9220"/>
    <s v="CA-2017-103212"/>
    <d v="2017-10-13T00:00:00"/>
    <n v="2017"/>
    <s v="Oktober"/>
    <n v="13"/>
    <x v="2"/>
    <x v="659"/>
    <x v="659"/>
    <x v="0"/>
    <s v="United States"/>
    <s v="Lafayette"/>
    <s v="Louisiana"/>
    <n v="70506"/>
    <x v="0"/>
    <x v="1238"/>
    <x v="1"/>
    <x v="2"/>
    <x v="1221"/>
    <n v="11.07"/>
    <n v="3"/>
    <n v="0"/>
    <n v="5.2028999999999996"/>
  </r>
  <r>
    <x v="9221"/>
    <s v="CA-2017-103212"/>
    <d v="2017-10-13T00:00:00"/>
    <n v="2017"/>
    <s v="Oktober"/>
    <n v="13"/>
    <x v="2"/>
    <x v="659"/>
    <x v="659"/>
    <x v="0"/>
    <s v="United States"/>
    <s v="Lafayette"/>
    <s v="Louisiana"/>
    <n v="70506"/>
    <x v="0"/>
    <x v="215"/>
    <x v="0"/>
    <x v="3"/>
    <x v="216"/>
    <n v="1504.52"/>
    <n v="4"/>
    <n v="0"/>
    <n v="346.03960000000006"/>
  </r>
  <r>
    <x v="9222"/>
    <s v="CA-2017-103212"/>
    <d v="2017-10-13T00:00:00"/>
    <n v="2017"/>
    <s v="Oktober"/>
    <n v="13"/>
    <x v="2"/>
    <x v="659"/>
    <x v="659"/>
    <x v="0"/>
    <s v="United States"/>
    <s v="Lafayette"/>
    <s v="Louisiana"/>
    <n v="70506"/>
    <x v="0"/>
    <x v="1114"/>
    <x v="1"/>
    <x v="10"/>
    <x v="1103"/>
    <n v="25.92"/>
    <n v="4"/>
    <n v="0"/>
    <n v="12.441600000000001"/>
  </r>
  <r>
    <x v="9223"/>
    <s v="CA-2017-121160"/>
    <d v="2017-11-04T00:00:00"/>
    <n v="2017"/>
    <s v="November"/>
    <n v="4"/>
    <x v="3"/>
    <x v="86"/>
    <x v="86"/>
    <x v="2"/>
    <s v="United States"/>
    <s v="Bryan"/>
    <s v="Texas"/>
    <n v="77803"/>
    <x v="2"/>
    <x v="1375"/>
    <x v="1"/>
    <x v="8"/>
    <x v="1360"/>
    <n v="7.5359999999999987"/>
    <n v="6"/>
    <n v="0.8"/>
    <n v="-13.188000000000009"/>
  </r>
  <r>
    <x v="9224"/>
    <s v="CA-2017-121160"/>
    <d v="2017-11-04T00:00:00"/>
    <n v="2017"/>
    <s v="November"/>
    <n v="4"/>
    <x v="3"/>
    <x v="86"/>
    <x v="86"/>
    <x v="2"/>
    <s v="United States"/>
    <s v="Bryan"/>
    <s v="Texas"/>
    <n v="77803"/>
    <x v="2"/>
    <x v="653"/>
    <x v="1"/>
    <x v="8"/>
    <x v="653"/>
    <n v="1.4079999999999997"/>
    <n v="2"/>
    <n v="0.8"/>
    <n v="-2.3232000000000008"/>
  </r>
  <r>
    <x v="9225"/>
    <s v="CA-2017-121160"/>
    <d v="2017-11-04T00:00:00"/>
    <n v="2017"/>
    <s v="November"/>
    <n v="4"/>
    <x v="3"/>
    <x v="86"/>
    <x v="86"/>
    <x v="2"/>
    <s v="United States"/>
    <s v="Bryan"/>
    <s v="Texas"/>
    <n v="77803"/>
    <x v="2"/>
    <x v="1499"/>
    <x v="1"/>
    <x v="8"/>
    <x v="1487"/>
    <n v="4.1439999999999992"/>
    <n v="4"/>
    <n v="0.8"/>
    <n v="-6.4232000000000014"/>
  </r>
  <r>
    <x v="9226"/>
    <s v="CA-2017-121160"/>
    <d v="2017-11-04T00:00:00"/>
    <n v="2017"/>
    <s v="November"/>
    <n v="4"/>
    <x v="3"/>
    <x v="86"/>
    <x v="86"/>
    <x v="2"/>
    <s v="United States"/>
    <s v="Bryan"/>
    <s v="Texas"/>
    <n v="77803"/>
    <x v="2"/>
    <x v="210"/>
    <x v="1"/>
    <x v="4"/>
    <x v="211"/>
    <n v="52.751999999999995"/>
    <n v="3"/>
    <n v="0.2"/>
    <n v="-12.528600000000001"/>
  </r>
  <r>
    <x v="9227"/>
    <s v="CA-2017-140515"/>
    <d v="2017-03-19T00:00:00"/>
    <n v="2017"/>
    <s v="Maret"/>
    <n v="19"/>
    <x v="1"/>
    <x v="433"/>
    <x v="433"/>
    <x v="1"/>
    <s v="United States"/>
    <s v="Los Angeles"/>
    <s v="California"/>
    <n v="90008"/>
    <x v="1"/>
    <x v="1309"/>
    <x v="1"/>
    <x v="9"/>
    <x v="1294"/>
    <n v="381.35999999999996"/>
    <n v="7"/>
    <n v="0"/>
    <n v="106.78080000000003"/>
  </r>
  <r>
    <x v="9228"/>
    <s v="CA-2014-153619"/>
    <d v="2014-11-03T00:00:00"/>
    <n v="2014"/>
    <s v="November"/>
    <n v="3"/>
    <x v="3"/>
    <x v="426"/>
    <x v="426"/>
    <x v="2"/>
    <s v="United States"/>
    <s v="Los Angeles"/>
    <s v="California"/>
    <n v="90049"/>
    <x v="1"/>
    <x v="59"/>
    <x v="1"/>
    <x v="6"/>
    <x v="59"/>
    <n v="6.72"/>
    <n v="4"/>
    <n v="0"/>
    <n v="3.36"/>
  </r>
  <r>
    <x v="9229"/>
    <s v="CA-2017-133718"/>
    <d v="2017-07-23T00:00:00"/>
    <n v="2017"/>
    <s v="Juli"/>
    <n v="23"/>
    <x v="2"/>
    <x v="14"/>
    <x v="14"/>
    <x v="0"/>
    <s v="United States"/>
    <s v="Los Angeles"/>
    <s v="California"/>
    <n v="90045"/>
    <x v="1"/>
    <x v="858"/>
    <x v="1"/>
    <x v="8"/>
    <x v="852"/>
    <n v="15.192"/>
    <n v="3"/>
    <n v="0.2"/>
    <n v="5.5070999999999994"/>
  </r>
  <r>
    <x v="9230"/>
    <s v="CA-2017-133718"/>
    <d v="2017-07-23T00:00:00"/>
    <n v="2017"/>
    <s v="Juli"/>
    <n v="23"/>
    <x v="2"/>
    <x v="14"/>
    <x v="14"/>
    <x v="0"/>
    <s v="United States"/>
    <s v="Los Angeles"/>
    <s v="California"/>
    <n v="90045"/>
    <x v="1"/>
    <x v="1076"/>
    <x v="1"/>
    <x v="10"/>
    <x v="1066"/>
    <n v="58.320000000000007"/>
    <n v="9"/>
    <n v="0"/>
    <n v="27.993600000000001"/>
  </r>
  <r>
    <x v="9231"/>
    <s v="CA-2014-148383"/>
    <d v="2014-12-27T00:00:00"/>
    <n v="2014"/>
    <s v="Desember"/>
    <n v="27"/>
    <x v="1"/>
    <x v="261"/>
    <x v="261"/>
    <x v="0"/>
    <s v="United States"/>
    <s v="Phoenix"/>
    <s v="Arizona"/>
    <n v="85023"/>
    <x v="1"/>
    <x v="115"/>
    <x v="1"/>
    <x v="8"/>
    <x v="115"/>
    <n v="946.76400000000024"/>
    <n v="6"/>
    <n v="0.7"/>
    <n v="-694.29359999999997"/>
  </r>
  <r>
    <x v="9232"/>
    <s v="CA-2016-126732"/>
    <d v="2016-09-02T00:00:00"/>
    <n v="2016"/>
    <s v="September"/>
    <n v="2"/>
    <x v="1"/>
    <x v="235"/>
    <x v="235"/>
    <x v="0"/>
    <s v="United States"/>
    <s v="Los Angeles"/>
    <s v="California"/>
    <n v="90036"/>
    <x v="1"/>
    <x v="1172"/>
    <x v="0"/>
    <x v="5"/>
    <x v="1158"/>
    <n v="94.679999999999993"/>
    <n v="9"/>
    <n v="0"/>
    <n v="31.244399999999995"/>
  </r>
  <r>
    <x v="9233"/>
    <s v="CA-2016-126732"/>
    <d v="2016-09-02T00:00:00"/>
    <n v="2016"/>
    <s v="September"/>
    <n v="2"/>
    <x v="1"/>
    <x v="235"/>
    <x v="235"/>
    <x v="0"/>
    <s v="United States"/>
    <s v="Los Angeles"/>
    <s v="California"/>
    <n v="90036"/>
    <x v="1"/>
    <x v="1555"/>
    <x v="1"/>
    <x v="4"/>
    <x v="1543"/>
    <n v="23.669999999999998"/>
    <n v="3"/>
    <n v="0"/>
    <n v="0.94679999999999698"/>
  </r>
  <r>
    <x v="9234"/>
    <s v="CA-2016-126732"/>
    <d v="2016-09-02T00:00:00"/>
    <n v="2016"/>
    <s v="September"/>
    <n v="2"/>
    <x v="1"/>
    <x v="235"/>
    <x v="235"/>
    <x v="0"/>
    <s v="United States"/>
    <s v="Los Angeles"/>
    <s v="California"/>
    <n v="90036"/>
    <x v="1"/>
    <x v="638"/>
    <x v="2"/>
    <x v="7"/>
    <x v="638"/>
    <n v="1091.1680000000001"/>
    <n v="4"/>
    <n v="0.2"/>
    <n v="68.197999999999979"/>
  </r>
  <r>
    <x v="9235"/>
    <s v="CA-2016-126732"/>
    <d v="2016-09-02T00:00:00"/>
    <n v="2016"/>
    <s v="September"/>
    <n v="2"/>
    <x v="1"/>
    <x v="235"/>
    <x v="235"/>
    <x v="0"/>
    <s v="United States"/>
    <s v="Los Angeles"/>
    <s v="California"/>
    <n v="90036"/>
    <x v="1"/>
    <x v="1126"/>
    <x v="1"/>
    <x v="6"/>
    <x v="1114"/>
    <n v="18.689999999999998"/>
    <n v="7"/>
    <n v="0"/>
    <n v="5.2332000000000001"/>
  </r>
  <r>
    <x v="9236"/>
    <s v="CA-2016-126732"/>
    <d v="2016-09-02T00:00:00"/>
    <n v="2016"/>
    <s v="September"/>
    <n v="2"/>
    <x v="1"/>
    <x v="235"/>
    <x v="235"/>
    <x v="0"/>
    <s v="United States"/>
    <s v="Los Angeles"/>
    <s v="California"/>
    <n v="90036"/>
    <x v="1"/>
    <x v="10"/>
    <x v="0"/>
    <x v="3"/>
    <x v="10"/>
    <n v="568.72800000000007"/>
    <n v="3"/>
    <n v="0.2"/>
    <n v="28.436399999999935"/>
  </r>
  <r>
    <x v="9237"/>
    <s v="CA-2016-126732"/>
    <d v="2016-09-02T00:00:00"/>
    <n v="2016"/>
    <s v="September"/>
    <n v="2"/>
    <x v="1"/>
    <x v="235"/>
    <x v="235"/>
    <x v="0"/>
    <s v="United States"/>
    <s v="Los Angeles"/>
    <s v="California"/>
    <n v="90036"/>
    <x v="1"/>
    <x v="1316"/>
    <x v="1"/>
    <x v="8"/>
    <x v="1302"/>
    <n v="7.3120000000000012"/>
    <n v="1"/>
    <n v="0.2"/>
    <n v="2.5591999999999997"/>
  </r>
  <r>
    <x v="9238"/>
    <s v="CA-2017-138156"/>
    <d v="2017-02-11T00:00:00"/>
    <n v="2017"/>
    <s v="Februari"/>
    <n v="11"/>
    <x v="2"/>
    <x v="570"/>
    <x v="570"/>
    <x v="0"/>
    <s v="United States"/>
    <s v="Columbus"/>
    <s v="Ohio"/>
    <n v="43229"/>
    <x v="3"/>
    <x v="737"/>
    <x v="0"/>
    <x v="5"/>
    <x v="736"/>
    <n v="147.56800000000001"/>
    <n v="2"/>
    <n v="0.2"/>
    <n v="-3.6892000000000067"/>
  </r>
  <r>
    <x v="9239"/>
    <s v="CA-2017-110310"/>
    <d v="2017-10-27T00:00:00"/>
    <n v="2017"/>
    <s v="Oktober"/>
    <n v="27"/>
    <x v="1"/>
    <x v="240"/>
    <x v="240"/>
    <x v="1"/>
    <s v="United States"/>
    <s v="Tallahassee"/>
    <s v="Florida"/>
    <n v="32303"/>
    <x v="0"/>
    <x v="885"/>
    <x v="1"/>
    <x v="10"/>
    <x v="33"/>
    <n v="56.783999999999999"/>
    <n v="7"/>
    <n v="0.2"/>
    <n v="20.584200000000003"/>
  </r>
  <r>
    <x v="9240"/>
    <s v="CA-2017-110310"/>
    <d v="2017-10-27T00:00:00"/>
    <n v="2017"/>
    <s v="Oktober"/>
    <n v="27"/>
    <x v="1"/>
    <x v="240"/>
    <x v="240"/>
    <x v="1"/>
    <s v="United States"/>
    <s v="Tallahassee"/>
    <s v="Florida"/>
    <n v="32303"/>
    <x v="0"/>
    <x v="799"/>
    <x v="1"/>
    <x v="8"/>
    <x v="797"/>
    <n v="5.6070000000000011"/>
    <n v="3"/>
    <n v="0.7"/>
    <n v="-3.9248999999999974"/>
  </r>
  <r>
    <x v="9241"/>
    <s v="CA-2017-110310"/>
    <d v="2017-10-27T00:00:00"/>
    <n v="2017"/>
    <s v="Oktober"/>
    <n v="27"/>
    <x v="1"/>
    <x v="240"/>
    <x v="240"/>
    <x v="1"/>
    <s v="United States"/>
    <s v="Tallahassee"/>
    <s v="Florida"/>
    <n v="32303"/>
    <x v="0"/>
    <x v="448"/>
    <x v="1"/>
    <x v="6"/>
    <x v="448"/>
    <n v="6.5760000000000005"/>
    <n v="3"/>
    <n v="0.2"/>
    <n v="0.57540000000000058"/>
  </r>
  <r>
    <x v="9242"/>
    <s v="CA-2014-113271"/>
    <d v="2014-07-09T00:00:00"/>
    <n v="2014"/>
    <s v="Juli"/>
    <n v="9"/>
    <x v="1"/>
    <x v="284"/>
    <x v="284"/>
    <x v="2"/>
    <s v="United States"/>
    <s v="San Francisco"/>
    <s v="California"/>
    <n v="94122"/>
    <x v="1"/>
    <x v="98"/>
    <x v="1"/>
    <x v="8"/>
    <x v="98"/>
    <n v="14.303999999999998"/>
    <n v="6"/>
    <n v="0.2"/>
    <n v="4.6487999999999987"/>
  </r>
  <r>
    <x v="9243"/>
    <s v="CA-2014-113271"/>
    <d v="2014-07-09T00:00:00"/>
    <n v="2014"/>
    <s v="Juli"/>
    <n v="9"/>
    <x v="1"/>
    <x v="284"/>
    <x v="284"/>
    <x v="2"/>
    <s v="United States"/>
    <s v="San Francisco"/>
    <s v="California"/>
    <n v="94122"/>
    <x v="1"/>
    <x v="1601"/>
    <x v="0"/>
    <x v="0"/>
    <x v="1593"/>
    <n v="119.83299999999998"/>
    <n v="1"/>
    <n v="0.15"/>
    <n v="7.0489999999999995"/>
  </r>
  <r>
    <x v="9244"/>
    <s v="CA-2014-113271"/>
    <d v="2014-07-09T00:00:00"/>
    <n v="2014"/>
    <s v="Juli"/>
    <n v="9"/>
    <x v="1"/>
    <x v="284"/>
    <x v="284"/>
    <x v="2"/>
    <s v="United States"/>
    <s v="San Francisco"/>
    <s v="California"/>
    <n v="94122"/>
    <x v="1"/>
    <x v="1061"/>
    <x v="1"/>
    <x v="6"/>
    <x v="1050"/>
    <n v="5.56"/>
    <n v="2"/>
    <n v="0"/>
    <n v="2.2239999999999998"/>
  </r>
  <r>
    <x v="9245"/>
    <s v="CA-2014-113271"/>
    <d v="2014-07-09T00:00:00"/>
    <n v="2014"/>
    <s v="Juli"/>
    <n v="9"/>
    <x v="1"/>
    <x v="284"/>
    <x v="284"/>
    <x v="2"/>
    <s v="United States"/>
    <s v="San Francisco"/>
    <s v="California"/>
    <n v="94122"/>
    <x v="1"/>
    <x v="12"/>
    <x v="1"/>
    <x v="10"/>
    <x v="12"/>
    <n v="32.400000000000006"/>
    <n v="5"/>
    <n v="0"/>
    <n v="15.552000000000001"/>
  </r>
  <r>
    <x v="9246"/>
    <s v="CA-2017-130106"/>
    <d v="2017-05-22T00:00:00"/>
    <n v="2017"/>
    <s v="Mei"/>
    <n v="22"/>
    <x v="1"/>
    <x v="665"/>
    <x v="665"/>
    <x v="2"/>
    <s v="United States"/>
    <s v="San Francisco"/>
    <s v="California"/>
    <n v="94109"/>
    <x v="1"/>
    <x v="279"/>
    <x v="1"/>
    <x v="6"/>
    <x v="279"/>
    <n v="9.84"/>
    <n v="3"/>
    <n v="0"/>
    <n v="2.8535999999999988"/>
  </r>
  <r>
    <x v="9247"/>
    <s v="CA-2017-130106"/>
    <d v="2017-05-22T00:00:00"/>
    <n v="2017"/>
    <s v="Mei"/>
    <n v="22"/>
    <x v="1"/>
    <x v="665"/>
    <x v="665"/>
    <x v="2"/>
    <s v="United States"/>
    <s v="San Francisco"/>
    <s v="California"/>
    <n v="94109"/>
    <x v="1"/>
    <x v="324"/>
    <x v="1"/>
    <x v="6"/>
    <x v="324"/>
    <n v="2.78"/>
    <n v="1"/>
    <n v="0"/>
    <n v="0.72279999999999989"/>
  </r>
  <r>
    <x v="9248"/>
    <s v="CA-2016-127761"/>
    <d v="2016-11-10T00:00:00"/>
    <n v="2016"/>
    <s v="November"/>
    <n v="10"/>
    <x v="1"/>
    <x v="349"/>
    <x v="349"/>
    <x v="0"/>
    <s v="United States"/>
    <s v="New York City"/>
    <s v="New York"/>
    <n v="10009"/>
    <x v="3"/>
    <x v="248"/>
    <x v="1"/>
    <x v="8"/>
    <x v="249"/>
    <n v="3.64"/>
    <n v="1"/>
    <n v="0.2"/>
    <n v="1.3649999999999998"/>
  </r>
  <r>
    <x v="9249"/>
    <s v="CA-2016-127761"/>
    <d v="2016-11-10T00:00:00"/>
    <n v="2016"/>
    <s v="November"/>
    <n v="10"/>
    <x v="1"/>
    <x v="349"/>
    <x v="349"/>
    <x v="0"/>
    <s v="United States"/>
    <s v="New York City"/>
    <s v="New York"/>
    <n v="10009"/>
    <x v="3"/>
    <x v="1419"/>
    <x v="2"/>
    <x v="7"/>
    <x v="1407"/>
    <n v="881.93"/>
    <n v="7"/>
    <n v="0"/>
    <n v="220.48250000000002"/>
  </r>
  <r>
    <x v="9250"/>
    <s v="CA-2016-105354"/>
    <d v="2016-12-02T00:00:00"/>
    <n v="2016"/>
    <s v="Desember"/>
    <n v="2"/>
    <x v="1"/>
    <x v="463"/>
    <x v="463"/>
    <x v="1"/>
    <s v="United States"/>
    <s v="Marion"/>
    <s v="Iowa"/>
    <n v="52302"/>
    <x v="2"/>
    <x v="497"/>
    <x v="1"/>
    <x v="8"/>
    <x v="497"/>
    <n v="115.84"/>
    <n v="8"/>
    <n v="0"/>
    <n v="54.444800000000001"/>
  </r>
  <r>
    <x v="9251"/>
    <s v="CA-2017-155712"/>
    <d v="2017-03-02T00:00:00"/>
    <n v="2017"/>
    <s v="Maret"/>
    <n v="2"/>
    <x v="1"/>
    <x v="629"/>
    <x v="629"/>
    <x v="1"/>
    <s v="United States"/>
    <s v="Los Angeles"/>
    <s v="California"/>
    <n v="90008"/>
    <x v="1"/>
    <x v="1080"/>
    <x v="1"/>
    <x v="8"/>
    <x v="1070"/>
    <n v="107.64800000000001"/>
    <n v="2"/>
    <n v="0.2"/>
    <n v="33.639999999999986"/>
  </r>
  <r>
    <x v="9252"/>
    <s v="CA-2017-102309"/>
    <d v="2017-09-23T00:00:00"/>
    <n v="2017"/>
    <s v="September"/>
    <n v="23"/>
    <x v="0"/>
    <x v="770"/>
    <x v="770"/>
    <x v="0"/>
    <s v="United States"/>
    <s v="Pine Bluff"/>
    <s v="Arkansas"/>
    <n v="71603"/>
    <x v="0"/>
    <x v="1227"/>
    <x v="2"/>
    <x v="11"/>
    <x v="1211"/>
    <n v="199.95000000000002"/>
    <n v="5"/>
    <n v="0"/>
    <n v="63.983999999999988"/>
  </r>
  <r>
    <x v="9253"/>
    <s v="CA-2017-102309"/>
    <d v="2017-09-23T00:00:00"/>
    <n v="2017"/>
    <s v="September"/>
    <n v="23"/>
    <x v="0"/>
    <x v="770"/>
    <x v="770"/>
    <x v="0"/>
    <s v="United States"/>
    <s v="Pine Bluff"/>
    <s v="Arkansas"/>
    <n v="71603"/>
    <x v="0"/>
    <x v="510"/>
    <x v="1"/>
    <x v="10"/>
    <x v="510"/>
    <n v="12.96"/>
    <n v="2"/>
    <n v="0"/>
    <n v="6.2208000000000006"/>
  </r>
  <r>
    <x v="9254"/>
    <s v="CA-2014-168368"/>
    <d v="2014-02-11T00:00:00"/>
    <n v="2014"/>
    <s v="Februari"/>
    <n v="11"/>
    <x v="0"/>
    <x v="315"/>
    <x v="315"/>
    <x v="0"/>
    <s v="United States"/>
    <s v="Columbia"/>
    <s v="Missouri"/>
    <n v="65203"/>
    <x v="2"/>
    <x v="64"/>
    <x v="0"/>
    <x v="1"/>
    <x v="64"/>
    <n v="60.89"/>
    <n v="1"/>
    <n v="0"/>
    <n v="15.222499999999997"/>
  </r>
  <r>
    <x v="9255"/>
    <s v="CA-2014-168368"/>
    <d v="2014-02-11T00:00:00"/>
    <n v="2014"/>
    <s v="Februari"/>
    <n v="11"/>
    <x v="0"/>
    <x v="315"/>
    <x v="315"/>
    <x v="0"/>
    <s v="United States"/>
    <s v="Columbia"/>
    <s v="Missouri"/>
    <n v="65203"/>
    <x v="2"/>
    <x v="690"/>
    <x v="1"/>
    <x v="2"/>
    <x v="690"/>
    <n v="14.940000000000001"/>
    <n v="3"/>
    <n v="0"/>
    <n v="6.8723999999999998"/>
  </r>
  <r>
    <x v="9256"/>
    <s v="CA-2014-168368"/>
    <d v="2014-02-11T00:00:00"/>
    <n v="2014"/>
    <s v="Februari"/>
    <n v="11"/>
    <x v="0"/>
    <x v="315"/>
    <x v="315"/>
    <x v="0"/>
    <s v="United States"/>
    <s v="Columbia"/>
    <s v="Missouri"/>
    <n v="65203"/>
    <x v="2"/>
    <x v="544"/>
    <x v="1"/>
    <x v="8"/>
    <x v="544"/>
    <n v="9.64"/>
    <n v="2"/>
    <n v="0"/>
    <n v="4.4344000000000001"/>
  </r>
  <r>
    <x v="9257"/>
    <s v="CA-2014-168368"/>
    <d v="2014-02-11T00:00:00"/>
    <n v="2014"/>
    <s v="Februari"/>
    <n v="11"/>
    <x v="0"/>
    <x v="315"/>
    <x v="315"/>
    <x v="0"/>
    <s v="United States"/>
    <s v="Columbia"/>
    <s v="Missouri"/>
    <n v="65203"/>
    <x v="2"/>
    <x v="1319"/>
    <x v="0"/>
    <x v="5"/>
    <x v="1305"/>
    <n v="332.94"/>
    <n v="3"/>
    <n v="0"/>
    <n v="53.270399999999995"/>
  </r>
  <r>
    <x v="9258"/>
    <s v="CA-2014-168368"/>
    <d v="2014-02-11T00:00:00"/>
    <n v="2014"/>
    <s v="Februari"/>
    <n v="11"/>
    <x v="0"/>
    <x v="315"/>
    <x v="315"/>
    <x v="0"/>
    <s v="United States"/>
    <s v="Columbia"/>
    <s v="Missouri"/>
    <n v="65203"/>
    <x v="2"/>
    <x v="68"/>
    <x v="1"/>
    <x v="8"/>
    <x v="1453"/>
    <n v="51.900000000000006"/>
    <n v="3"/>
    <n v="0"/>
    <n v="24.393000000000001"/>
  </r>
  <r>
    <x v="9259"/>
    <s v="CA-2014-168368"/>
    <d v="2014-02-11T00:00:00"/>
    <n v="2014"/>
    <s v="Februari"/>
    <n v="11"/>
    <x v="0"/>
    <x v="315"/>
    <x v="315"/>
    <x v="0"/>
    <s v="United States"/>
    <s v="Columbia"/>
    <s v="Missouri"/>
    <n v="65203"/>
    <x v="2"/>
    <x v="571"/>
    <x v="1"/>
    <x v="4"/>
    <x v="571"/>
    <n v="64.959999999999994"/>
    <n v="2"/>
    <n v="0"/>
    <n v="2.598399999999998"/>
  </r>
  <r>
    <x v="9260"/>
    <s v="CA-2017-167976"/>
    <d v="2017-11-11T00:00:00"/>
    <n v="2017"/>
    <s v="November"/>
    <n v="11"/>
    <x v="0"/>
    <x v="145"/>
    <x v="145"/>
    <x v="0"/>
    <s v="United States"/>
    <s v="Aberdeen"/>
    <s v="South Dakota"/>
    <n v="57401"/>
    <x v="2"/>
    <x v="1768"/>
    <x v="1"/>
    <x v="14"/>
    <x v="1757"/>
    <n v="25.5"/>
    <n v="3"/>
    <n v="0"/>
    <n v="6.63"/>
  </r>
  <r>
    <x v="9261"/>
    <s v="CA-2017-111388"/>
    <d v="2017-09-02T00:00:00"/>
    <n v="2017"/>
    <s v="September"/>
    <n v="2"/>
    <x v="3"/>
    <x v="711"/>
    <x v="711"/>
    <x v="2"/>
    <s v="United States"/>
    <s v="Seattle"/>
    <s v="Washington"/>
    <n v="98103"/>
    <x v="1"/>
    <x v="51"/>
    <x v="0"/>
    <x v="1"/>
    <x v="51"/>
    <n v="215.976"/>
    <n v="3"/>
    <n v="0.2"/>
    <n v="-2.6997000000000355"/>
  </r>
  <r>
    <x v="9262"/>
    <s v="CA-2015-124499"/>
    <d v="2015-10-09T00:00:00"/>
    <n v="2015"/>
    <s v="Oktober"/>
    <n v="9"/>
    <x v="1"/>
    <x v="248"/>
    <x v="248"/>
    <x v="0"/>
    <s v="United States"/>
    <s v="Detroit"/>
    <s v="Michigan"/>
    <n v="48227"/>
    <x v="2"/>
    <x v="70"/>
    <x v="0"/>
    <x v="1"/>
    <x v="70"/>
    <n v="389.97"/>
    <n v="3"/>
    <n v="0"/>
    <n v="35.097300000000004"/>
  </r>
  <r>
    <x v="9263"/>
    <s v="CA-2015-124499"/>
    <d v="2015-10-09T00:00:00"/>
    <n v="2015"/>
    <s v="Oktober"/>
    <n v="9"/>
    <x v="1"/>
    <x v="248"/>
    <x v="248"/>
    <x v="0"/>
    <s v="United States"/>
    <s v="Detroit"/>
    <s v="Michigan"/>
    <n v="48227"/>
    <x v="2"/>
    <x v="810"/>
    <x v="1"/>
    <x v="9"/>
    <x v="808"/>
    <n v="269.90999999999997"/>
    <n v="5"/>
    <n v="0.1"/>
    <n v="53.982000000000006"/>
  </r>
  <r>
    <x v="9264"/>
    <s v="US-2017-128118"/>
    <d v="2017-11-24T00:00:00"/>
    <n v="2017"/>
    <s v="November"/>
    <n v="24"/>
    <x v="1"/>
    <x v="199"/>
    <x v="199"/>
    <x v="1"/>
    <s v="United States"/>
    <s v="Memphis"/>
    <s v="Tennessee"/>
    <n v="38109"/>
    <x v="0"/>
    <x v="1645"/>
    <x v="1"/>
    <x v="8"/>
    <x v="1634"/>
    <n v="11.673000000000002"/>
    <n v="3"/>
    <n v="0.7"/>
    <n v="-7.782"/>
  </r>
  <r>
    <x v="9265"/>
    <s v="US-2017-128118"/>
    <d v="2017-11-24T00:00:00"/>
    <n v="2017"/>
    <s v="November"/>
    <n v="24"/>
    <x v="1"/>
    <x v="199"/>
    <x v="199"/>
    <x v="1"/>
    <s v="United States"/>
    <s v="Memphis"/>
    <s v="Tennessee"/>
    <n v="38109"/>
    <x v="0"/>
    <x v="1724"/>
    <x v="1"/>
    <x v="12"/>
    <x v="1711"/>
    <n v="64.848000000000013"/>
    <n v="7"/>
    <n v="0.2"/>
    <n v="24.317999999999998"/>
  </r>
  <r>
    <x v="9266"/>
    <s v="CA-2014-125759"/>
    <d v="2014-02-08T00:00:00"/>
    <n v="2014"/>
    <s v="Februari"/>
    <n v="8"/>
    <x v="2"/>
    <x v="134"/>
    <x v="134"/>
    <x v="2"/>
    <s v="United States"/>
    <s v="North Las Vegas"/>
    <s v="Nevada"/>
    <n v="89031"/>
    <x v="1"/>
    <x v="1677"/>
    <x v="0"/>
    <x v="5"/>
    <x v="1665"/>
    <n v="14.56"/>
    <n v="2"/>
    <n v="0"/>
    <n v="5.5327999999999999"/>
  </r>
  <r>
    <x v="9267"/>
    <s v="CA-2015-151869"/>
    <d v="2015-09-25T00:00:00"/>
    <n v="2015"/>
    <s v="September"/>
    <n v="25"/>
    <x v="3"/>
    <x v="229"/>
    <x v="229"/>
    <x v="0"/>
    <s v="United States"/>
    <s v="Freeport"/>
    <s v="New York"/>
    <n v="11520"/>
    <x v="3"/>
    <x v="1756"/>
    <x v="0"/>
    <x v="1"/>
    <x v="1746"/>
    <n v="102.58200000000001"/>
    <n v="1"/>
    <n v="0.1"/>
    <n v="6.8388000000000009"/>
  </r>
  <r>
    <x v="9268"/>
    <s v="CA-2015-151869"/>
    <d v="2015-09-25T00:00:00"/>
    <n v="2015"/>
    <s v="September"/>
    <n v="25"/>
    <x v="3"/>
    <x v="229"/>
    <x v="229"/>
    <x v="0"/>
    <s v="United States"/>
    <s v="Freeport"/>
    <s v="New York"/>
    <n v="11520"/>
    <x v="3"/>
    <x v="711"/>
    <x v="1"/>
    <x v="10"/>
    <x v="710"/>
    <n v="20.04"/>
    <n v="3"/>
    <n v="0"/>
    <n v="9.6191999999999993"/>
  </r>
  <r>
    <x v="9269"/>
    <s v="US-2017-102183"/>
    <d v="2017-08-21T00:00:00"/>
    <n v="2017"/>
    <s v="Agustus"/>
    <n v="21"/>
    <x v="1"/>
    <x v="7"/>
    <x v="7"/>
    <x v="0"/>
    <s v="United States"/>
    <s v="New York City"/>
    <s v="New York"/>
    <n v="10035"/>
    <x v="3"/>
    <x v="1547"/>
    <x v="1"/>
    <x v="8"/>
    <x v="1535"/>
    <n v="32.088000000000001"/>
    <n v="7"/>
    <n v="0.2"/>
    <n v="11.2308"/>
  </r>
  <r>
    <x v="9270"/>
    <s v="US-2017-102183"/>
    <d v="2017-08-21T00:00:00"/>
    <n v="2017"/>
    <s v="Agustus"/>
    <n v="21"/>
    <x v="1"/>
    <x v="7"/>
    <x v="7"/>
    <x v="0"/>
    <s v="United States"/>
    <s v="New York City"/>
    <s v="New York"/>
    <n v="10035"/>
    <x v="3"/>
    <x v="1176"/>
    <x v="1"/>
    <x v="8"/>
    <x v="1162"/>
    <n v="4305.5520000000006"/>
    <n v="6"/>
    <n v="0.2"/>
    <n v="1453.1237999999996"/>
  </r>
  <r>
    <x v="9271"/>
    <s v="CA-2016-100510"/>
    <d v="2016-05-12T00:00:00"/>
    <n v="2016"/>
    <s v="Mei"/>
    <n v="12"/>
    <x v="1"/>
    <x v="447"/>
    <x v="447"/>
    <x v="1"/>
    <s v="United States"/>
    <s v="New York City"/>
    <s v="New York"/>
    <n v="10024"/>
    <x v="3"/>
    <x v="1533"/>
    <x v="0"/>
    <x v="5"/>
    <x v="1521"/>
    <n v="10.02"/>
    <n v="3"/>
    <n v="0"/>
    <n v="4.4088000000000012"/>
  </r>
  <r>
    <x v="9272"/>
    <s v="CA-2016-100510"/>
    <d v="2016-05-12T00:00:00"/>
    <n v="2016"/>
    <s v="Mei"/>
    <n v="12"/>
    <x v="1"/>
    <x v="447"/>
    <x v="447"/>
    <x v="1"/>
    <s v="United States"/>
    <s v="New York City"/>
    <s v="New York"/>
    <n v="10024"/>
    <x v="3"/>
    <x v="1356"/>
    <x v="2"/>
    <x v="7"/>
    <x v="1342"/>
    <n v="631.96"/>
    <n v="4"/>
    <n v="0"/>
    <n v="303.3408"/>
  </r>
  <r>
    <x v="9273"/>
    <s v="CA-2017-146983"/>
    <d v="2017-09-02T00:00:00"/>
    <n v="2017"/>
    <s v="September"/>
    <n v="2"/>
    <x v="1"/>
    <x v="117"/>
    <x v="117"/>
    <x v="0"/>
    <s v="United States"/>
    <s v="Henderson"/>
    <s v="Kentucky"/>
    <n v="42420"/>
    <x v="0"/>
    <x v="115"/>
    <x v="1"/>
    <x v="8"/>
    <x v="115"/>
    <n v="1577.94"/>
    <n v="3"/>
    <n v="0"/>
    <n v="757.41120000000001"/>
  </r>
  <r>
    <x v="9274"/>
    <s v="US-2014-134054"/>
    <d v="2014-10-10T00:00:00"/>
    <n v="2014"/>
    <s v="Oktober"/>
    <n v="10"/>
    <x v="3"/>
    <x v="712"/>
    <x v="712"/>
    <x v="1"/>
    <s v="United States"/>
    <s v="Albuquerque"/>
    <s v="New Mexico"/>
    <n v="87105"/>
    <x v="1"/>
    <x v="1833"/>
    <x v="1"/>
    <x v="6"/>
    <x v="1821"/>
    <n v="255.84999999999997"/>
    <n v="7"/>
    <n v="0"/>
    <n v="112.57400000000001"/>
  </r>
  <r>
    <x v="9275"/>
    <s v="CA-2016-113236"/>
    <d v="2016-05-26T00:00:00"/>
    <n v="2016"/>
    <s v="Mei"/>
    <n v="26"/>
    <x v="0"/>
    <x v="434"/>
    <x v="434"/>
    <x v="1"/>
    <s v="United States"/>
    <s v="Delray Beach"/>
    <s v="Florida"/>
    <n v="33445"/>
    <x v="0"/>
    <x v="1424"/>
    <x v="1"/>
    <x v="4"/>
    <x v="1412"/>
    <n v="184.70400000000001"/>
    <n v="6"/>
    <n v="0.2"/>
    <n v="13.852799999999995"/>
  </r>
  <r>
    <x v="9276"/>
    <s v="CA-2016-113236"/>
    <d v="2016-05-26T00:00:00"/>
    <n v="2016"/>
    <s v="Mei"/>
    <n v="26"/>
    <x v="0"/>
    <x v="434"/>
    <x v="434"/>
    <x v="1"/>
    <s v="United States"/>
    <s v="Delray Beach"/>
    <s v="Florida"/>
    <n v="33445"/>
    <x v="0"/>
    <x v="538"/>
    <x v="2"/>
    <x v="11"/>
    <x v="538"/>
    <n v="47.92"/>
    <n v="2"/>
    <n v="0.2"/>
    <n v="11.98"/>
  </r>
  <r>
    <x v="9277"/>
    <s v="CA-2017-122539"/>
    <d v="2017-12-01T00:00:00"/>
    <n v="2017"/>
    <s v="Desember"/>
    <n v="1"/>
    <x v="1"/>
    <x v="253"/>
    <x v="253"/>
    <x v="0"/>
    <s v="United States"/>
    <s v="Philadelphia"/>
    <s v="Pennsylvania"/>
    <n v="19140"/>
    <x v="3"/>
    <x v="690"/>
    <x v="1"/>
    <x v="2"/>
    <x v="690"/>
    <n v="15.936000000000002"/>
    <n v="4"/>
    <n v="0.2"/>
    <n v="5.1791999999999998"/>
  </r>
  <r>
    <x v="9278"/>
    <s v="CA-2017-122539"/>
    <d v="2017-12-01T00:00:00"/>
    <n v="2017"/>
    <s v="Desember"/>
    <n v="1"/>
    <x v="1"/>
    <x v="253"/>
    <x v="253"/>
    <x v="0"/>
    <s v="United States"/>
    <s v="Philadelphia"/>
    <s v="Pennsylvania"/>
    <n v="19140"/>
    <x v="3"/>
    <x v="733"/>
    <x v="1"/>
    <x v="8"/>
    <x v="732"/>
    <n v="8.0010000000000012"/>
    <n v="7"/>
    <n v="0.7"/>
    <n v="-5.6006999999999962"/>
  </r>
  <r>
    <x v="9279"/>
    <s v="CA-2017-122539"/>
    <d v="2017-12-01T00:00:00"/>
    <n v="2017"/>
    <s v="Desember"/>
    <n v="1"/>
    <x v="1"/>
    <x v="253"/>
    <x v="253"/>
    <x v="0"/>
    <s v="United States"/>
    <s v="Philadelphia"/>
    <s v="Pennsylvania"/>
    <n v="19140"/>
    <x v="3"/>
    <x v="463"/>
    <x v="0"/>
    <x v="1"/>
    <x v="464"/>
    <n v="398.97199999999998"/>
    <n v="2"/>
    <n v="0.3"/>
    <n v="-28.49799999999999"/>
  </r>
  <r>
    <x v="9280"/>
    <s v="CA-2016-166772"/>
    <d v="2016-09-20T00:00:00"/>
    <n v="2016"/>
    <s v="September"/>
    <n v="20"/>
    <x v="1"/>
    <x v="707"/>
    <x v="707"/>
    <x v="2"/>
    <s v="United States"/>
    <s v="Seattle"/>
    <s v="Washington"/>
    <n v="98105"/>
    <x v="1"/>
    <x v="1632"/>
    <x v="0"/>
    <x v="0"/>
    <x v="1622"/>
    <n v="163.88"/>
    <n v="2"/>
    <n v="0"/>
    <n v="40.97"/>
  </r>
  <r>
    <x v="9281"/>
    <s v="US-2017-152898"/>
    <d v="2017-09-11T00:00:00"/>
    <n v="2017"/>
    <s v="September"/>
    <n v="11"/>
    <x v="1"/>
    <x v="90"/>
    <x v="90"/>
    <x v="0"/>
    <s v="United States"/>
    <s v="Richmond"/>
    <s v="Virginia"/>
    <n v="23223"/>
    <x v="0"/>
    <x v="1825"/>
    <x v="1"/>
    <x v="9"/>
    <x v="1813"/>
    <n v="67.900000000000006"/>
    <n v="5"/>
    <n v="0"/>
    <n v="20.369999999999997"/>
  </r>
  <r>
    <x v="9282"/>
    <s v="CA-2016-160486"/>
    <d v="2016-12-30T00:00:00"/>
    <n v="2016"/>
    <s v="Desember"/>
    <n v="30"/>
    <x v="1"/>
    <x v="699"/>
    <x v="699"/>
    <x v="0"/>
    <s v="United States"/>
    <s v="West Palm Beach"/>
    <s v="Florida"/>
    <n v="33407"/>
    <x v="0"/>
    <x v="1437"/>
    <x v="1"/>
    <x v="10"/>
    <x v="1425"/>
    <n v="72.224000000000004"/>
    <n v="4"/>
    <n v="0.2"/>
    <n v="25.278400000000001"/>
  </r>
  <r>
    <x v="9283"/>
    <s v="CA-2017-102218"/>
    <d v="2017-09-02T00:00:00"/>
    <n v="2017"/>
    <s v="September"/>
    <n v="2"/>
    <x v="0"/>
    <x v="560"/>
    <x v="560"/>
    <x v="0"/>
    <s v="United States"/>
    <s v="Fort Collins"/>
    <s v="Colorado"/>
    <n v="80525"/>
    <x v="1"/>
    <x v="148"/>
    <x v="1"/>
    <x v="2"/>
    <x v="149"/>
    <n v="11.696"/>
    <n v="2"/>
    <n v="0.2"/>
    <n v="3.9473999999999996"/>
  </r>
  <r>
    <x v="9284"/>
    <s v="CA-2014-161032"/>
    <d v="2014-11-18T00:00:00"/>
    <n v="2014"/>
    <s v="November"/>
    <n v="18"/>
    <x v="1"/>
    <x v="149"/>
    <x v="149"/>
    <x v="1"/>
    <s v="United States"/>
    <s v="Franklin"/>
    <s v="Wisconsin"/>
    <n v="53132"/>
    <x v="2"/>
    <x v="541"/>
    <x v="0"/>
    <x v="1"/>
    <x v="541"/>
    <n v="392.93999999999994"/>
    <n v="3"/>
    <n v="0"/>
    <n v="43.223399999999984"/>
  </r>
  <r>
    <x v="9285"/>
    <s v="CA-2015-102778"/>
    <d v="2015-11-21T00:00:00"/>
    <n v="2015"/>
    <s v="November"/>
    <n v="21"/>
    <x v="2"/>
    <x v="581"/>
    <x v="581"/>
    <x v="0"/>
    <s v="United States"/>
    <s v="Monroe"/>
    <s v="North Carolina"/>
    <n v="28110"/>
    <x v="0"/>
    <x v="205"/>
    <x v="0"/>
    <x v="5"/>
    <x v="206"/>
    <n v="18.175999999999998"/>
    <n v="1"/>
    <n v="0.2"/>
    <n v="4.7712000000000012"/>
  </r>
  <r>
    <x v="9286"/>
    <s v="CA-2017-154011"/>
    <d v="2017-06-19T00:00:00"/>
    <n v="2017"/>
    <s v="Juni"/>
    <n v="19"/>
    <x v="1"/>
    <x v="489"/>
    <x v="489"/>
    <x v="2"/>
    <s v="United States"/>
    <s v="Dallas"/>
    <s v="Texas"/>
    <n v="75081"/>
    <x v="2"/>
    <x v="1426"/>
    <x v="1"/>
    <x v="8"/>
    <x v="1414"/>
    <n v="6.8879999999999981"/>
    <n v="3"/>
    <n v="0.8"/>
    <n v="-11.020800000000005"/>
  </r>
  <r>
    <x v="9287"/>
    <s v="CA-2017-154011"/>
    <d v="2017-06-19T00:00:00"/>
    <n v="2017"/>
    <s v="Juni"/>
    <n v="19"/>
    <x v="1"/>
    <x v="489"/>
    <x v="489"/>
    <x v="2"/>
    <s v="United States"/>
    <s v="Dallas"/>
    <s v="Texas"/>
    <n v="75081"/>
    <x v="2"/>
    <x v="562"/>
    <x v="0"/>
    <x v="3"/>
    <x v="561"/>
    <n v="457.4849999999999"/>
    <n v="3"/>
    <n v="0.3"/>
    <n v="-84.961500000000029"/>
  </r>
  <r>
    <x v="9288"/>
    <s v="US-2017-165456"/>
    <d v="2017-11-30T00:00:00"/>
    <n v="2017"/>
    <s v="November"/>
    <n v="30"/>
    <x v="2"/>
    <x v="577"/>
    <x v="577"/>
    <x v="0"/>
    <s v="United States"/>
    <s v="Philadelphia"/>
    <s v="Pennsylvania"/>
    <n v="19134"/>
    <x v="3"/>
    <x v="1189"/>
    <x v="0"/>
    <x v="1"/>
    <x v="1175"/>
    <n v="1079.316"/>
    <n v="6"/>
    <n v="0.3"/>
    <n v="-15.418800000000203"/>
  </r>
  <r>
    <x v="9289"/>
    <s v="CA-2014-111857"/>
    <d v="2014-04-23T00:00:00"/>
    <n v="2014"/>
    <s v="April"/>
    <n v="23"/>
    <x v="0"/>
    <x v="134"/>
    <x v="134"/>
    <x v="2"/>
    <s v="United States"/>
    <s v="San Francisco"/>
    <s v="California"/>
    <n v="94109"/>
    <x v="1"/>
    <x v="1184"/>
    <x v="1"/>
    <x v="10"/>
    <x v="1170"/>
    <n v="48.91"/>
    <n v="1"/>
    <n v="0"/>
    <n v="22.987699999999997"/>
  </r>
  <r>
    <x v="9290"/>
    <s v="CA-2014-163650"/>
    <d v="2014-09-23T00:00:00"/>
    <n v="2014"/>
    <s v="September"/>
    <n v="23"/>
    <x v="2"/>
    <x v="627"/>
    <x v="627"/>
    <x v="0"/>
    <s v="United States"/>
    <s v="Dover"/>
    <s v="Delaware"/>
    <n v="19901"/>
    <x v="3"/>
    <x v="836"/>
    <x v="1"/>
    <x v="6"/>
    <x v="831"/>
    <n v="9.84"/>
    <n v="3"/>
    <n v="0"/>
    <n v="2.8535999999999988"/>
  </r>
  <r>
    <x v="9291"/>
    <s v="CA-2014-163650"/>
    <d v="2014-09-23T00:00:00"/>
    <n v="2014"/>
    <s v="September"/>
    <n v="23"/>
    <x v="2"/>
    <x v="627"/>
    <x v="627"/>
    <x v="0"/>
    <s v="United States"/>
    <s v="Dover"/>
    <s v="Delaware"/>
    <n v="19901"/>
    <x v="3"/>
    <x v="1023"/>
    <x v="1"/>
    <x v="8"/>
    <x v="1014"/>
    <n v="34.5"/>
    <n v="3"/>
    <n v="0"/>
    <n v="15.524999999999999"/>
  </r>
  <r>
    <x v="9292"/>
    <s v="CA-2017-124114"/>
    <d v="2017-03-02T00:00:00"/>
    <n v="2017"/>
    <s v="Maret"/>
    <n v="2"/>
    <x v="3"/>
    <x v="276"/>
    <x v="276"/>
    <x v="1"/>
    <s v="United States"/>
    <s v="Waco"/>
    <s v="Texas"/>
    <n v="76706"/>
    <x v="2"/>
    <x v="757"/>
    <x v="1"/>
    <x v="8"/>
    <x v="755"/>
    <n v="0.55599999999999983"/>
    <n v="1"/>
    <n v="0.8"/>
    <n v="-0.94520000000000004"/>
  </r>
  <r>
    <x v="9293"/>
    <s v="US-2017-116505"/>
    <d v="2017-11-17T00:00:00"/>
    <n v="2017"/>
    <s v="November"/>
    <n v="17"/>
    <x v="0"/>
    <x v="577"/>
    <x v="577"/>
    <x v="0"/>
    <s v="United States"/>
    <s v="Hagerstown"/>
    <s v="Maryland"/>
    <n v="21740"/>
    <x v="3"/>
    <x v="347"/>
    <x v="1"/>
    <x v="8"/>
    <x v="347"/>
    <n v="43.8"/>
    <n v="6"/>
    <n v="0"/>
    <n v="20.585999999999999"/>
  </r>
  <r>
    <x v="9294"/>
    <s v="CA-2017-161340"/>
    <d v="2017-05-28T00:00:00"/>
    <n v="2017"/>
    <s v="Mei"/>
    <n v="28"/>
    <x v="1"/>
    <x v="87"/>
    <x v="87"/>
    <x v="1"/>
    <s v="United States"/>
    <s v="Cleveland"/>
    <s v="Ohio"/>
    <n v="44105"/>
    <x v="3"/>
    <x v="1010"/>
    <x v="1"/>
    <x v="10"/>
    <x v="1002"/>
    <n v="13.872000000000002"/>
    <n v="3"/>
    <n v="0.2"/>
    <n v="5.0286000000000008"/>
  </r>
  <r>
    <x v="9295"/>
    <s v="CA-2017-161340"/>
    <d v="2017-05-28T00:00:00"/>
    <n v="2017"/>
    <s v="Mei"/>
    <n v="28"/>
    <x v="1"/>
    <x v="87"/>
    <x v="87"/>
    <x v="1"/>
    <s v="United States"/>
    <s v="Cleveland"/>
    <s v="Ohio"/>
    <n v="44105"/>
    <x v="3"/>
    <x v="266"/>
    <x v="0"/>
    <x v="0"/>
    <x v="266"/>
    <n v="115.96"/>
    <n v="4"/>
    <n v="0.5"/>
    <n v="-64.937599999999989"/>
  </r>
  <r>
    <x v="9296"/>
    <s v="US-2015-163433"/>
    <d v="2015-04-18T00:00:00"/>
    <n v="2015"/>
    <s v="April"/>
    <n v="18"/>
    <x v="0"/>
    <x v="172"/>
    <x v="172"/>
    <x v="1"/>
    <s v="United States"/>
    <s v="Mcallen"/>
    <s v="Texas"/>
    <n v="78501"/>
    <x v="2"/>
    <x v="1113"/>
    <x v="2"/>
    <x v="11"/>
    <x v="1102"/>
    <n v="41.424000000000007"/>
    <n v="2"/>
    <n v="0.2"/>
    <n v="8.2847999999999971"/>
  </r>
  <r>
    <x v="9297"/>
    <s v="US-2015-163433"/>
    <d v="2015-04-18T00:00:00"/>
    <n v="2015"/>
    <s v="April"/>
    <n v="18"/>
    <x v="0"/>
    <x v="172"/>
    <x v="172"/>
    <x v="1"/>
    <s v="United States"/>
    <s v="Mcallen"/>
    <s v="Texas"/>
    <n v="78501"/>
    <x v="2"/>
    <x v="1081"/>
    <x v="2"/>
    <x v="7"/>
    <x v="1071"/>
    <n v="244.768"/>
    <n v="4"/>
    <n v="0.2"/>
    <n v="24.476800000000004"/>
  </r>
  <r>
    <x v="9298"/>
    <s v="US-2015-163433"/>
    <d v="2015-04-18T00:00:00"/>
    <n v="2015"/>
    <s v="April"/>
    <n v="18"/>
    <x v="0"/>
    <x v="172"/>
    <x v="172"/>
    <x v="1"/>
    <s v="United States"/>
    <s v="Mcallen"/>
    <s v="Texas"/>
    <n v="78501"/>
    <x v="2"/>
    <x v="290"/>
    <x v="1"/>
    <x v="6"/>
    <x v="290"/>
    <n v="74.352000000000004"/>
    <n v="3"/>
    <n v="0.2"/>
    <n v="6.5057999999999971"/>
  </r>
  <r>
    <x v="9299"/>
    <s v="US-2015-163433"/>
    <d v="2015-04-18T00:00:00"/>
    <n v="2015"/>
    <s v="April"/>
    <n v="18"/>
    <x v="0"/>
    <x v="172"/>
    <x v="172"/>
    <x v="1"/>
    <s v="United States"/>
    <s v="Mcallen"/>
    <s v="Texas"/>
    <n v="78501"/>
    <x v="2"/>
    <x v="828"/>
    <x v="1"/>
    <x v="8"/>
    <x v="824"/>
    <n v="4.3119999999999985"/>
    <n v="2"/>
    <n v="0.8"/>
    <n v="-6.8992000000000022"/>
  </r>
  <r>
    <x v="9300"/>
    <s v="US-2015-163433"/>
    <d v="2015-04-18T00:00:00"/>
    <n v="2015"/>
    <s v="April"/>
    <n v="18"/>
    <x v="0"/>
    <x v="172"/>
    <x v="172"/>
    <x v="1"/>
    <s v="United States"/>
    <s v="Mcallen"/>
    <s v="Texas"/>
    <n v="78501"/>
    <x v="2"/>
    <x v="405"/>
    <x v="0"/>
    <x v="1"/>
    <x v="406"/>
    <n v="56.686"/>
    <n v="1"/>
    <n v="0.3"/>
    <n v="-20.245000000000008"/>
  </r>
  <r>
    <x v="9301"/>
    <s v="US-2015-163433"/>
    <d v="2015-04-18T00:00:00"/>
    <n v="2015"/>
    <s v="April"/>
    <n v="18"/>
    <x v="0"/>
    <x v="172"/>
    <x v="172"/>
    <x v="1"/>
    <s v="United States"/>
    <s v="Mcallen"/>
    <s v="Texas"/>
    <n v="78501"/>
    <x v="2"/>
    <x v="1750"/>
    <x v="2"/>
    <x v="7"/>
    <x v="1740"/>
    <n v="97.968000000000004"/>
    <n v="2"/>
    <n v="0.2"/>
    <n v="6.122999999999994"/>
  </r>
  <r>
    <x v="9302"/>
    <s v="US-2015-163433"/>
    <d v="2015-04-18T00:00:00"/>
    <n v="2015"/>
    <s v="April"/>
    <n v="18"/>
    <x v="0"/>
    <x v="172"/>
    <x v="172"/>
    <x v="1"/>
    <s v="United States"/>
    <s v="Mcallen"/>
    <s v="Texas"/>
    <n v="78501"/>
    <x v="2"/>
    <x v="1609"/>
    <x v="1"/>
    <x v="6"/>
    <x v="1600"/>
    <n v="7.8719999999999999"/>
    <n v="3"/>
    <n v="0.2"/>
    <n v="0.88559999999999883"/>
  </r>
  <r>
    <x v="9303"/>
    <s v="US-2015-163433"/>
    <d v="2015-04-18T00:00:00"/>
    <n v="2015"/>
    <s v="April"/>
    <n v="18"/>
    <x v="0"/>
    <x v="172"/>
    <x v="172"/>
    <x v="1"/>
    <s v="United States"/>
    <s v="Mcallen"/>
    <s v="Texas"/>
    <n v="78501"/>
    <x v="2"/>
    <x v="1307"/>
    <x v="1"/>
    <x v="10"/>
    <x v="1292"/>
    <n v="15.552000000000003"/>
    <n v="3"/>
    <n v="0.2"/>
    <n v="5.4432"/>
  </r>
  <r>
    <x v="9304"/>
    <s v="US-2015-163433"/>
    <d v="2015-04-18T00:00:00"/>
    <n v="2015"/>
    <s v="April"/>
    <n v="18"/>
    <x v="0"/>
    <x v="172"/>
    <x v="172"/>
    <x v="1"/>
    <s v="United States"/>
    <s v="Mcallen"/>
    <s v="Texas"/>
    <n v="78501"/>
    <x v="2"/>
    <x v="777"/>
    <x v="1"/>
    <x v="8"/>
    <x v="776"/>
    <n v="1.4759999999999998"/>
    <n v="1"/>
    <n v="0.8"/>
    <n v="-2.2877999999999998"/>
  </r>
  <r>
    <x v="9305"/>
    <s v="CA-2015-137603"/>
    <d v="2015-09-19T00:00:00"/>
    <n v="2015"/>
    <s v="September"/>
    <n v="19"/>
    <x v="1"/>
    <x v="762"/>
    <x v="762"/>
    <x v="2"/>
    <s v="United States"/>
    <s v="Santa Fe"/>
    <s v="New Mexico"/>
    <n v="87505"/>
    <x v="1"/>
    <x v="1642"/>
    <x v="1"/>
    <x v="6"/>
    <x v="1632"/>
    <n v="8.4"/>
    <n v="5"/>
    <n v="0"/>
    <n v="2.1840000000000002"/>
  </r>
  <r>
    <x v="9306"/>
    <s v="CA-2014-128237"/>
    <d v="2014-03-25T00:00:00"/>
    <n v="2014"/>
    <s v="Maret"/>
    <n v="25"/>
    <x v="1"/>
    <x v="244"/>
    <x v="244"/>
    <x v="0"/>
    <s v="United States"/>
    <s v="San Francisco"/>
    <s v="California"/>
    <n v="94110"/>
    <x v="1"/>
    <x v="950"/>
    <x v="1"/>
    <x v="6"/>
    <x v="943"/>
    <n v="6.56"/>
    <n v="2"/>
    <n v="0"/>
    <n v="1.9023999999999992"/>
  </r>
  <r>
    <x v="9307"/>
    <s v="CA-2014-128237"/>
    <d v="2014-03-25T00:00:00"/>
    <n v="2014"/>
    <s v="Maret"/>
    <n v="25"/>
    <x v="1"/>
    <x v="244"/>
    <x v="244"/>
    <x v="0"/>
    <s v="United States"/>
    <s v="San Francisco"/>
    <s v="California"/>
    <n v="94110"/>
    <x v="1"/>
    <x v="1453"/>
    <x v="1"/>
    <x v="6"/>
    <x v="1439"/>
    <n v="14.88"/>
    <n v="2"/>
    <n v="0"/>
    <n v="3.7200000000000006"/>
  </r>
  <r>
    <x v="9308"/>
    <s v="CA-2014-128237"/>
    <d v="2014-03-25T00:00:00"/>
    <n v="2014"/>
    <s v="Maret"/>
    <n v="25"/>
    <x v="1"/>
    <x v="244"/>
    <x v="244"/>
    <x v="0"/>
    <s v="United States"/>
    <s v="San Francisco"/>
    <s v="California"/>
    <n v="94110"/>
    <x v="1"/>
    <x v="1564"/>
    <x v="2"/>
    <x v="11"/>
    <x v="1555"/>
    <n v="45.48"/>
    <n v="4"/>
    <n v="0"/>
    <n v="15.917999999999999"/>
  </r>
  <r>
    <x v="9309"/>
    <s v="CA-2014-128237"/>
    <d v="2014-03-25T00:00:00"/>
    <n v="2014"/>
    <s v="Maret"/>
    <n v="25"/>
    <x v="1"/>
    <x v="244"/>
    <x v="244"/>
    <x v="0"/>
    <s v="United States"/>
    <s v="San Francisco"/>
    <s v="California"/>
    <n v="94110"/>
    <x v="1"/>
    <x v="753"/>
    <x v="1"/>
    <x v="6"/>
    <x v="751"/>
    <n v="25.44"/>
    <n v="6"/>
    <n v="0"/>
    <n v="9.9215999999999998"/>
  </r>
  <r>
    <x v="9310"/>
    <s v="US-2016-102141"/>
    <d v="2016-08-26T00:00:00"/>
    <n v="2016"/>
    <s v="Agustus"/>
    <n v="26"/>
    <x v="1"/>
    <x v="629"/>
    <x v="629"/>
    <x v="1"/>
    <s v="United States"/>
    <s v="New York City"/>
    <s v="New York"/>
    <n v="10024"/>
    <x v="3"/>
    <x v="710"/>
    <x v="1"/>
    <x v="8"/>
    <x v="709"/>
    <n v="146.68800000000002"/>
    <n v="8"/>
    <n v="0.2"/>
    <n v="45.839999999999996"/>
  </r>
  <r>
    <x v="9311"/>
    <s v="CA-2017-148642"/>
    <d v="2017-03-06T00:00:00"/>
    <n v="2017"/>
    <s v="Maret"/>
    <n v="6"/>
    <x v="1"/>
    <x v="386"/>
    <x v="386"/>
    <x v="0"/>
    <s v="United States"/>
    <s v="Dallas"/>
    <s v="Texas"/>
    <n v="75220"/>
    <x v="2"/>
    <x v="85"/>
    <x v="1"/>
    <x v="2"/>
    <x v="85"/>
    <n v="4.9280000000000008"/>
    <n v="2"/>
    <n v="0.2"/>
    <n v="1.7247999999999997"/>
  </r>
  <r>
    <x v="9312"/>
    <s v="CA-2017-148642"/>
    <d v="2017-03-06T00:00:00"/>
    <n v="2017"/>
    <s v="Maret"/>
    <n v="6"/>
    <x v="1"/>
    <x v="386"/>
    <x v="386"/>
    <x v="0"/>
    <s v="United States"/>
    <s v="Dallas"/>
    <s v="Texas"/>
    <n v="75220"/>
    <x v="2"/>
    <x v="397"/>
    <x v="1"/>
    <x v="6"/>
    <x v="398"/>
    <n v="63.488"/>
    <n v="4"/>
    <n v="0.2"/>
    <n v="4.7616000000000014"/>
  </r>
  <r>
    <x v="9313"/>
    <s v="CA-2015-111948"/>
    <d v="2015-11-11T00:00:00"/>
    <n v="2015"/>
    <s v="November"/>
    <n v="11"/>
    <x v="3"/>
    <x v="122"/>
    <x v="122"/>
    <x v="1"/>
    <s v="United States"/>
    <s v="Detroit"/>
    <s v="Michigan"/>
    <n v="48234"/>
    <x v="2"/>
    <x v="42"/>
    <x v="1"/>
    <x v="4"/>
    <x v="42"/>
    <n v="418.32"/>
    <n v="7"/>
    <n v="0"/>
    <n v="117.12960000000004"/>
  </r>
  <r>
    <x v="9314"/>
    <s v="CA-2015-111948"/>
    <d v="2015-11-11T00:00:00"/>
    <n v="2015"/>
    <s v="November"/>
    <n v="11"/>
    <x v="3"/>
    <x v="122"/>
    <x v="122"/>
    <x v="1"/>
    <s v="United States"/>
    <s v="Detroit"/>
    <s v="Michigan"/>
    <n v="48234"/>
    <x v="2"/>
    <x v="14"/>
    <x v="1"/>
    <x v="9"/>
    <x v="14"/>
    <n v="123.858"/>
    <n v="2"/>
    <n v="0.1"/>
    <n v="46.790800000000004"/>
  </r>
  <r>
    <x v="9315"/>
    <s v="CA-2016-161907"/>
    <d v="2016-04-05T00:00:00"/>
    <n v="2016"/>
    <s v="April"/>
    <n v="5"/>
    <x v="1"/>
    <x v="423"/>
    <x v="423"/>
    <x v="0"/>
    <s v="United States"/>
    <s v="Philadelphia"/>
    <s v="Pennsylvania"/>
    <n v="19140"/>
    <x v="3"/>
    <x v="1326"/>
    <x v="2"/>
    <x v="7"/>
    <x v="1312"/>
    <n v="118.78199999999998"/>
    <n v="3"/>
    <n v="0.4"/>
    <n v="-27.715799999999994"/>
  </r>
  <r>
    <x v="9316"/>
    <s v="CA-2016-161907"/>
    <d v="2016-04-05T00:00:00"/>
    <n v="2016"/>
    <s v="April"/>
    <n v="5"/>
    <x v="1"/>
    <x v="423"/>
    <x v="423"/>
    <x v="0"/>
    <s v="United States"/>
    <s v="Philadelphia"/>
    <s v="Pennsylvania"/>
    <n v="19140"/>
    <x v="3"/>
    <x v="262"/>
    <x v="1"/>
    <x v="14"/>
    <x v="262"/>
    <n v="769.18400000000008"/>
    <n v="4"/>
    <n v="0.2"/>
    <n v="-163.45159999999996"/>
  </r>
  <r>
    <x v="9317"/>
    <s v="CA-2017-124940"/>
    <d v="2017-02-21T00:00:00"/>
    <n v="2017"/>
    <s v="Februari"/>
    <n v="21"/>
    <x v="1"/>
    <x v="54"/>
    <x v="54"/>
    <x v="0"/>
    <s v="United States"/>
    <s v="Carrollton"/>
    <s v="Texas"/>
    <n v="75007"/>
    <x v="2"/>
    <x v="333"/>
    <x v="2"/>
    <x v="11"/>
    <x v="333"/>
    <n v="47.904000000000003"/>
    <n v="1"/>
    <n v="0.2"/>
    <n v="-2.9940000000000015"/>
  </r>
  <r>
    <x v="9318"/>
    <s v="US-2017-108343"/>
    <d v="2017-07-20T00:00:00"/>
    <n v="2017"/>
    <s v="Juli"/>
    <n v="20"/>
    <x v="1"/>
    <x v="255"/>
    <x v="255"/>
    <x v="1"/>
    <s v="United States"/>
    <s v="New York City"/>
    <s v="New York"/>
    <n v="10009"/>
    <x v="3"/>
    <x v="578"/>
    <x v="1"/>
    <x v="10"/>
    <x v="578"/>
    <n v="13.36"/>
    <n v="2"/>
    <n v="0"/>
    <n v="6.4127999999999998"/>
  </r>
  <r>
    <x v="9319"/>
    <s v="US-2017-108343"/>
    <d v="2017-07-20T00:00:00"/>
    <n v="2017"/>
    <s v="Juli"/>
    <n v="20"/>
    <x v="1"/>
    <x v="255"/>
    <x v="255"/>
    <x v="1"/>
    <s v="United States"/>
    <s v="New York City"/>
    <s v="New York"/>
    <n v="10009"/>
    <x v="3"/>
    <x v="1853"/>
    <x v="0"/>
    <x v="1"/>
    <x v="1841"/>
    <n v="163.76400000000001"/>
    <n v="2"/>
    <n v="0.1"/>
    <n v="25.474399999999999"/>
  </r>
  <r>
    <x v="9320"/>
    <s v="US-2017-108343"/>
    <d v="2017-07-20T00:00:00"/>
    <n v="2017"/>
    <s v="Juli"/>
    <n v="20"/>
    <x v="1"/>
    <x v="255"/>
    <x v="255"/>
    <x v="1"/>
    <s v="United States"/>
    <s v="New York City"/>
    <s v="New York"/>
    <n v="10009"/>
    <x v="3"/>
    <x v="1762"/>
    <x v="0"/>
    <x v="5"/>
    <x v="1751"/>
    <n v="183.92"/>
    <n v="4"/>
    <n v="0"/>
    <n v="31.266399999999976"/>
  </r>
  <r>
    <x v="9321"/>
    <s v="US-2016-111563"/>
    <d v="2016-11-04T00:00:00"/>
    <n v="2016"/>
    <s v="November"/>
    <n v="4"/>
    <x v="1"/>
    <x v="325"/>
    <x v="325"/>
    <x v="0"/>
    <s v="United States"/>
    <s v="Houston"/>
    <s v="Texas"/>
    <n v="77041"/>
    <x v="2"/>
    <x v="1462"/>
    <x v="0"/>
    <x v="5"/>
    <x v="1448"/>
    <n v="11.376000000000001"/>
    <n v="3"/>
    <n v="0.6"/>
    <n v="-5.6879999999999988"/>
  </r>
  <r>
    <x v="9322"/>
    <s v="US-2016-111563"/>
    <d v="2016-11-04T00:00:00"/>
    <n v="2016"/>
    <s v="November"/>
    <n v="4"/>
    <x v="1"/>
    <x v="325"/>
    <x v="325"/>
    <x v="0"/>
    <s v="United States"/>
    <s v="Houston"/>
    <s v="Texas"/>
    <n v="77041"/>
    <x v="2"/>
    <x v="479"/>
    <x v="0"/>
    <x v="5"/>
    <x v="480"/>
    <n v="66.112000000000009"/>
    <n v="4"/>
    <n v="0.6"/>
    <n v="-84.292799999999986"/>
  </r>
  <r>
    <x v="9323"/>
    <s v="CA-2017-121853"/>
    <d v="2017-09-23T00:00:00"/>
    <n v="2017"/>
    <s v="September"/>
    <n v="23"/>
    <x v="1"/>
    <x v="551"/>
    <x v="551"/>
    <x v="0"/>
    <s v="United States"/>
    <s v="Los Angeles"/>
    <s v="California"/>
    <n v="90036"/>
    <x v="1"/>
    <x v="954"/>
    <x v="1"/>
    <x v="10"/>
    <x v="947"/>
    <n v="211.04"/>
    <n v="8"/>
    <n v="0"/>
    <n v="97.078399999999988"/>
  </r>
  <r>
    <x v="9324"/>
    <s v="CA-2017-121853"/>
    <d v="2017-09-23T00:00:00"/>
    <n v="2017"/>
    <s v="September"/>
    <n v="23"/>
    <x v="1"/>
    <x v="551"/>
    <x v="551"/>
    <x v="0"/>
    <s v="United States"/>
    <s v="Los Angeles"/>
    <s v="California"/>
    <n v="90036"/>
    <x v="1"/>
    <x v="873"/>
    <x v="0"/>
    <x v="1"/>
    <x v="867"/>
    <n v="594.81600000000003"/>
    <n v="2"/>
    <n v="0.2"/>
    <n v="59.481600000000014"/>
  </r>
  <r>
    <x v="9325"/>
    <s v="CA-2017-121853"/>
    <d v="2017-09-23T00:00:00"/>
    <n v="2017"/>
    <s v="September"/>
    <n v="23"/>
    <x v="1"/>
    <x v="551"/>
    <x v="551"/>
    <x v="0"/>
    <s v="United States"/>
    <s v="Los Angeles"/>
    <s v="California"/>
    <n v="90036"/>
    <x v="1"/>
    <x v="999"/>
    <x v="1"/>
    <x v="8"/>
    <x v="991"/>
    <n v="72.960000000000008"/>
    <n v="3"/>
    <n v="0.2"/>
    <n v="23.711999999999996"/>
  </r>
  <r>
    <x v="9326"/>
    <s v="US-2017-130687"/>
    <d v="2017-09-07T00:00:00"/>
    <n v="2017"/>
    <s v="September"/>
    <n v="7"/>
    <x v="2"/>
    <x v="418"/>
    <x v="418"/>
    <x v="0"/>
    <s v="United States"/>
    <s v="Edmonds"/>
    <s v="Washington"/>
    <n v="98026"/>
    <x v="1"/>
    <x v="1653"/>
    <x v="0"/>
    <x v="5"/>
    <x v="1642"/>
    <n v="80.959999999999994"/>
    <n v="4"/>
    <n v="0"/>
    <n v="34.812800000000003"/>
  </r>
  <r>
    <x v="9327"/>
    <s v="US-2017-130687"/>
    <d v="2017-09-07T00:00:00"/>
    <n v="2017"/>
    <s v="September"/>
    <n v="7"/>
    <x v="2"/>
    <x v="418"/>
    <x v="418"/>
    <x v="0"/>
    <s v="United States"/>
    <s v="Edmonds"/>
    <s v="Washington"/>
    <n v="98026"/>
    <x v="1"/>
    <x v="11"/>
    <x v="2"/>
    <x v="7"/>
    <x v="11"/>
    <n v="455.71199999999999"/>
    <n v="2"/>
    <n v="0.2"/>
    <n v="34.178400000000011"/>
  </r>
  <r>
    <x v="9328"/>
    <s v="US-2017-130687"/>
    <d v="2017-09-07T00:00:00"/>
    <n v="2017"/>
    <s v="September"/>
    <n v="7"/>
    <x v="2"/>
    <x v="418"/>
    <x v="418"/>
    <x v="0"/>
    <s v="United States"/>
    <s v="Edmonds"/>
    <s v="Washington"/>
    <n v="98026"/>
    <x v="1"/>
    <x v="1502"/>
    <x v="1"/>
    <x v="6"/>
    <x v="1490"/>
    <n v="25.98"/>
    <n v="1"/>
    <n v="0"/>
    <n v="7.2744"/>
  </r>
  <r>
    <x v="9329"/>
    <s v="CA-2015-164497"/>
    <d v="2015-11-28T00:00:00"/>
    <n v="2015"/>
    <s v="November"/>
    <n v="28"/>
    <x v="2"/>
    <x v="219"/>
    <x v="219"/>
    <x v="0"/>
    <s v="United States"/>
    <s v="San Francisco"/>
    <s v="California"/>
    <n v="94110"/>
    <x v="1"/>
    <x v="1626"/>
    <x v="1"/>
    <x v="9"/>
    <x v="1616"/>
    <n v="45.28"/>
    <n v="4"/>
    <n v="0"/>
    <n v="15.395199999999999"/>
  </r>
  <r>
    <x v="9330"/>
    <s v="US-2015-153283"/>
    <d v="2015-11-12T00:00:00"/>
    <n v="2015"/>
    <s v="November"/>
    <n v="12"/>
    <x v="1"/>
    <x v="686"/>
    <x v="686"/>
    <x v="0"/>
    <s v="United States"/>
    <s v="New York City"/>
    <s v="New York"/>
    <n v="10035"/>
    <x v="3"/>
    <x v="837"/>
    <x v="1"/>
    <x v="12"/>
    <x v="153"/>
    <n v="15.56"/>
    <n v="2"/>
    <n v="0"/>
    <n v="7.3132000000000001"/>
  </r>
  <r>
    <x v="9331"/>
    <s v="CA-2016-108056"/>
    <d v="2016-09-29T00:00:00"/>
    <n v="2016"/>
    <s v="September"/>
    <n v="29"/>
    <x v="1"/>
    <x v="20"/>
    <x v="20"/>
    <x v="1"/>
    <s v="United States"/>
    <s v="Springfield"/>
    <s v="Oregon"/>
    <n v="97477"/>
    <x v="1"/>
    <x v="1118"/>
    <x v="2"/>
    <x v="7"/>
    <x v="1106"/>
    <n v="859.2"/>
    <n v="3"/>
    <n v="0.2"/>
    <n v="75.180000000000064"/>
  </r>
  <r>
    <x v="9332"/>
    <s v="CA-2017-127726"/>
    <d v="2017-09-11T00:00:00"/>
    <n v="2017"/>
    <s v="September"/>
    <n v="11"/>
    <x v="0"/>
    <x v="757"/>
    <x v="757"/>
    <x v="0"/>
    <s v="United States"/>
    <s v="Georgetown"/>
    <s v="Kentucky"/>
    <n v="40324"/>
    <x v="0"/>
    <x v="414"/>
    <x v="1"/>
    <x v="9"/>
    <x v="414"/>
    <n v="195.68"/>
    <n v="4"/>
    <n v="0"/>
    <n v="50.876800000000003"/>
  </r>
  <r>
    <x v="9333"/>
    <s v="CA-2017-127726"/>
    <d v="2017-09-11T00:00:00"/>
    <n v="2017"/>
    <s v="September"/>
    <n v="11"/>
    <x v="0"/>
    <x v="757"/>
    <x v="757"/>
    <x v="0"/>
    <s v="United States"/>
    <s v="Georgetown"/>
    <s v="Kentucky"/>
    <n v="40324"/>
    <x v="0"/>
    <x v="1053"/>
    <x v="1"/>
    <x v="13"/>
    <x v="1042"/>
    <n v="14.2"/>
    <n v="4"/>
    <n v="0"/>
    <n v="6.6739999999999995"/>
  </r>
  <r>
    <x v="9334"/>
    <s v="CA-2017-110198"/>
    <d v="2017-05-01T00:00:00"/>
    <n v="2017"/>
    <s v="Mei"/>
    <n v="1"/>
    <x v="2"/>
    <x v="151"/>
    <x v="151"/>
    <x v="0"/>
    <s v="United States"/>
    <s v="Coral Springs"/>
    <s v="Florida"/>
    <n v="33065"/>
    <x v="0"/>
    <x v="0"/>
    <x v="0"/>
    <x v="0"/>
    <x v="0"/>
    <n v="314.35199999999998"/>
    <n v="3"/>
    <n v="0.2"/>
    <n v="-15.71759999999999"/>
  </r>
  <r>
    <x v="9335"/>
    <s v="CA-2017-110198"/>
    <d v="2017-05-01T00:00:00"/>
    <n v="2017"/>
    <s v="Mei"/>
    <n v="1"/>
    <x v="2"/>
    <x v="151"/>
    <x v="151"/>
    <x v="0"/>
    <s v="United States"/>
    <s v="Coral Springs"/>
    <s v="Florida"/>
    <n v="33065"/>
    <x v="0"/>
    <x v="1568"/>
    <x v="1"/>
    <x v="2"/>
    <x v="1559"/>
    <n v="4.6079999999999997"/>
    <n v="2"/>
    <n v="0.2"/>
    <n v="1.4975999999999996"/>
  </r>
  <r>
    <x v="9336"/>
    <s v="CA-2017-130715"/>
    <d v="2017-09-16T00:00:00"/>
    <n v="2017"/>
    <s v="September"/>
    <n v="16"/>
    <x v="1"/>
    <x v="388"/>
    <x v="388"/>
    <x v="1"/>
    <s v="United States"/>
    <s v="San Francisco"/>
    <s v="California"/>
    <n v="94110"/>
    <x v="1"/>
    <x v="110"/>
    <x v="1"/>
    <x v="13"/>
    <x v="110"/>
    <n v="17.899999999999999"/>
    <n v="5"/>
    <n v="0"/>
    <n v="8.7710000000000008"/>
  </r>
  <r>
    <x v="9337"/>
    <s v="CA-2014-155264"/>
    <d v="2014-10-19T00:00:00"/>
    <n v="2014"/>
    <s v="Oktober"/>
    <n v="19"/>
    <x v="0"/>
    <x v="345"/>
    <x v="345"/>
    <x v="1"/>
    <s v="United States"/>
    <s v="San Francisco"/>
    <s v="California"/>
    <n v="94110"/>
    <x v="1"/>
    <x v="1390"/>
    <x v="1"/>
    <x v="8"/>
    <x v="1376"/>
    <n v="2.9920000000000004"/>
    <n v="1"/>
    <n v="0.2"/>
    <n v="1.1219999999999999"/>
  </r>
  <r>
    <x v="9338"/>
    <s v="CA-2014-155264"/>
    <d v="2014-10-19T00:00:00"/>
    <n v="2014"/>
    <s v="Oktober"/>
    <n v="19"/>
    <x v="0"/>
    <x v="345"/>
    <x v="345"/>
    <x v="1"/>
    <s v="United States"/>
    <s v="San Francisco"/>
    <s v="California"/>
    <n v="94110"/>
    <x v="1"/>
    <x v="807"/>
    <x v="1"/>
    <x v="8"/>
    <x v="805"/>
    <n v="20.064"/>
    <n v="6"/>
    <n v="0.2"/>
    <n v="7.0223999999999993"/>
  </r>
  <r>
    <x v="9339"/>
    <s v="CA-2014-155264"/>
    <d v="2014-10-19T00:00:00"/>
    <n v="2014"/>
    <s v="Oktober"/>
    <n v="19"/>
    <x v="0"/>
    <x v="345"/>
    <x v="345"/>
    <x v="1"/>
    <s v="United States"/>
    <s v="San Francisco"/>
    <s v="California"/>
    <n v="94110"/>
    <x v="1"/>
    <x v="1689"/>
    <x v="1"/>
    <x v="10"/>
    <x v="1677"/>
    <n v="146.72999999999999"/>
    <n v="3"/>
    <n v="0"/>
    <n v="68.963099999999997"/>
  </r>
  <r>
    <x v="9340"/>
    <s v="CA-2014-155264"/>
    <d v="2014-10-19T00:00:00"/>
    <n v="2014"/>
    <s v="Oktober"/>
    <n v="19"/>
    <x v="0"/>
    <x v="345"/>
    <x v="345"/>
    <x v="1"/>
    <s v="United States"/>
    <s v="San Francisco"/>
    <s v="California"/>
    <n v="94110"/>
    <x v="1"/>
    <x v="547"/>
    <x v="1"/>
    <x v="2"/>
    <x v="547"/>
    <n v="18.75"/>
    <n v="5"/>
    <n v="0"/>
    <n v="9"/>
  </r>
  <r>
    <x v="9341"/>
    <s v="CA-2014-155264"/>
    <d v="2014-10-19T00:00:00"/>
    <n v="2014"/>
    <s v="Oktober"/>
    <n v="19"/>
    <x v="0"/>
    <x v="345"/>
    <x v="345"/>
    <x v="1"/>
    <s v="United States"/>
    <s v="San Francisco"/>
    <s v="California"/>
    <n v="94110"/>
    <x v="1"/>
    <x v="1692"/>
    <x v="2"/>
    <x v="7"/>
    <x v="1680"/>
    <n v="117.57600000000002"/>
    <n v="3"/>
    <n v="0.2"/>
    <n v="11.757600000000011"/>
  </r>
  <r>
    <x v="9342"/>
    <s v="CA-2016-119123"/>
    <d v="2016-03-13T00:00:00"/>
    <n v="2016"/>
    <s v="Maret"/>
    <n v="13"/>
    <x v="1"/>
    <x v="748"/>
    <x v="748"/>
    <x v="2"/>
    <s v="United States"/>
    <s v="Riverside"/>
    <s v="California"/>
    <n v="92503"/>
    <x v="1"/>
    <x v="624"/>
    <x v="1"/>
    <x v="8"/>
    <x v="624"/>
    <n v="51.184000000000012"/>
    <n v="7"/>
    <n v="0.2"/>
    <n v="19.193999999999999"/>
  </r>
  <r>
    <x v="9343"/>
    <s v="CA-2017-109085"/>
    <d v="2017-02-17T00:00:00"/>
    <n v="2017"/>
    <s v="Februari"/>
    <n v="17"/>
    <x v="2"/>
    <x v="278"/>
    <x v="278"/>
    <x v="2"/>
    <s v="United States"/>
    <s v="Troy"/>
    <s v="Ohio"/>
    <n v="45373"/>
    <x v="3"/>
    <x v="1746"/>
    <x v="0"/>
    <x v="3"/>
    <x v="1736"/>
    <n v="455.97"/>
    <n v="5"/>
    <n v="0.4"/>
    <n v="-106.39299999999997"/>
  </r>
  <r>
    <x v="9344"/>
    <s v="CA-2017-109085"/>
    <d v="2017-02-17T00:00:00"/>
    <n v="2017"/>
    <s v="Februari"/>
    <n v="17"/>
    <x v="2"/>
    <x v="278"/>
    <x v="278"/>
    <x v="2"/>
    <s v="United States"/>
    <s v="Troy"/>
    <s v="Ohio"/>
    <n v="45373"/>
    <x v="3"/>
    <x v="31"/>
    <x v="1"/>
    <x v="8"/>
    <x v="31"/>
    <n v="5.7150000000000016"/>
    <n v="5"/>
    <n v="0.7"/>
    <n v="-4.7625000000000011"/>
  </r>
  <r>
    <x v="9345"/>
    <s v="CA-2017-109085"/>
    <d v="2017-02-17T00:00:00"/>
    <n v="2017"/>
    <s v="Februari"/>
    <n v="17"/>
    <x v="2"/>
    <x v="278"/>
    <x v="278"/>
    <x v="2"/>
    <s v="United States"/>
    <s v="Troy"/>
    <s v="Ohio"/>
    <n v="45373"/>
    <x v="3"/>
    <x v="1485"/>
    <x v="2"/>
    <x v="7"/>
    <x v="1472"/>
    <n v="57.593999999999994"/>
    <n v="1"/>
    <n v="0.4"/>
    <n v="-11.518799999999999"/>
  </r>
  <r>
    <x v="9346"/>
    <s v="CA-2017-109085"/>
    <d v="2017-02-17T00:00:00"/>
    <n v="2017"/>
    <s v="Februari"/>
    <n v="17"/>
    <x v="2"/>
    <x v="278"/>
    <x v="278"/>
    <x v="2"/>
    <s v="United States"/>
    <s v="Troy"/>
    <s v="Ohio"/>
    <n v="45373"/>
    <x v="3"/>
    <x v="1155"/>
    <x v="0"/>
    <x v="5"/>
    <x v="1143"/>
    <n v="30.144000000000002"/>
    <n v="2"/>
    <n v="0.2"/>
    <n v="8.2896000000000001"/>
  </r>
  <r>
    <x v="9347"/>
    <s v="CA-2017-109085"/>
    <d v="2017-02-17T00:00:00"/>
    <n v="2017"/>
    <s v="Februari"/>
    <n v="17"/>
    <x v="2"/>
    <x v="278"/>
    <x v="278"/>
    <x v="2"/>
    <s v="United States"/>
    <s v="Troy"/>
    <s v="Ohio"/>
    <n v="45373"/>
    <x v="3"/>
    <x v="1189"/>
    <x v="0"/>
    <x v="1"/>
    <x v="1175"/>
    <n v="899.43"/>
    <n v="5"/>
    <n v="0.3"/>
    <n v="-12.84900000000016"/>
  </r>
  <r>
    <x v="9348"/>
    <s v="CA-2016-114860"/>
    <d v="2016-12-22T00:00:00"/>
    <n v="2016"/>
    <s v="Desember"/>
    <n v="22"/>
    <x v="1"/>
    <x v="35"/>
    <x v="35"/>
    <x v="0"/>
    <s v="United States"/>
    <s v="Moreno Valley"/>
    <s v="California"/>
    <n v="92553"/>
    <x v="1"/>
    <x v="1805"/>
    <x v="0"/>
    <x v="5"/>
    <x v="1795"/>
    <n v="842.72"/>
    <n v="8"/>
    <n v="0"/>
    <n v="202.25279999999998"/>
  </r>
  <r>
    <x v="9349"/>
    <s v="CA-2016-114860"/>
    <d v="2016-12-22T00:00:00"/>
    <n v="2016"/>
    <s v="Desember"/>
    <n v="22"/>
    <x v="1"/>
    <x v="35"/>
    <x v="35"/>
    <x v="0"/>
    <s v="United States"/>
    <s v="Moreno Valley"/>
    <s v="California"/>
    <n v="92553"/>
    <x v="1"/>
    <x v="107"/>
    <x v="0"/>
    <x v="5"/>
    <x v="107"/>
    <n v="41.96"/>
    <n v="2"/>
    <n v="0"/>
    <n v="10.909600000000001"/>
  </r>
  <r>
    <x v="9350"/>
    <s v="CA-2016-159009"/>
    <d v="2016-09-23T00:00:00"/>
    <n v="2016"/>
    <s v="September"/>
    <n v="23"/>
    <x v="1"/>
    <x v="317"/>
    <x v="317"/>
    <x v="1"/>
    <s v="United States"/>
    <s v="Seattle"/>
    <s v="Washington"/>
    <n v="98115"/>
    <x v="1"/>
    <x v="925"/>
    <x v="1"/>
    <x v="8"/>
    <x v="917"/>
    <n v="13.216000000000001"/>
    <n v="4"/>
    <n v="0.2"/>
    <n v="4.4603999999999999"/>
  </r>
  <r>
    <x v="9351"/>
    <s v="CA-2016-159009"/>
    <d v="2016-09-23T00:00:00"/>
    <n v="2016"/>
    <s v="September"/>
    <n v="23"/>
    <x v="1"/>
    <x v="317"/>
    <x v="317"/>
    <x v="1"/>
    <s v="United States"/>
    <s v="Seattle"/>
    <s v="Washington"/>
    <n v="98115"/>
    <x v="1"/>
    <x v="389"/>
    <x v="0"/>
    <x v="1"/>
    <x v="390"/>
    <n v="184.75200000000001"/>
    <n v="3"/>
    <n v="0.2"/>
    <n v="-20.784600000000012"/>
  </r>
  <r>
    <x v="9352"/>
    <s v="CA-2017-148411"/>
    <d v="2017-09-24T00:00:00"/>
    <n v="2017"/>
    <s v="September"/>
    <n v="24"/>
    <x v="2"/>
    <x v="197"/>
    <x v="197"/>
    <x v="0"/>
    <s v="United States"/>
    <s v="Chicago"/>
    <s v="Illinois"/>
    <n v="60623"/>
    <x v="2"/>
    <x v="873"/>
    <x v="0"/>
    <x v="1"/>
    <x v="867"/>
    <n v="520.46399999999994"/>
    <n v="2"/>
    <n v="0.3"/>
    <n v="-14.870399999999961"/>
  </r>
  <r>
    <x v="9353"/>
    <s v="CA-2017-148411"/>
    <d v="2017-09-24T00:00:00"/>
    <n v="2017"/>
    <s v="September"/>
    <n v="24"/>
    <x v="2"/>
    <x v="197"/>
    <x v="197"/>
    <x v="0"/>
    <s v="United States"/>
    <s v="Chicago"/>
    <s v="Illinois"/>
    <n v="60623"/>
    <x v="2"/>
    <x v="1790"/>
    <x v="1"/>
    <x v="10"/>
    <x v="1780"/>
    <n v="11.423999999999999"/>
    <n v="3"/>
    <n v="0.2"/>
    <n v="3.7127999999999988"/>
  </r>
  <r>
    <x v="9354"/>
    <s v="CA-2015-110324"/>
    <d v="2015-12-01T00:00:00"/>
    <n v="2015"/>
    <s v="Desember"/>
    <n v="1"/>
    <x v="1"/>
    <x v="15"/>
    <x v="15"/>
    <x v="2"/>
    <s v="United States"/>
    <s v="Jackson"/>
    <s v="Michigan"/>
    <n v="49201"/>
    <x v="2"/>
    <x v="1769"/>
    <x v="1"/>
    <x v="10"/>
    <x v="1759"/>
    <n v="19.440000000000001"/>
    <n v="3"/>
    <n v="0"/>
    <n v="9.3312000000000008"/>
  </r>
  <r>
    <x v="9355"/>
    <s v="CA-2015-110324"/>
    <d v="2015-12-01T00:00:00"/>
    <n v="2015"/>
    <s v="Desember"/>
    <n v="1"/>
    <x v="1"/>
    <x v="15"/>
    <x v="15"/>
    <x v="2"/>
    <s v="United States"/>
    <s v="Jackson"/>
    <s v="Michigan"/>
    <n v="49201"/>
    <x v="2"/>
    <x v="1063"/>
    <x v="1"/>
    <x v="6"/>
    <x v="1052"/>
    <n v="3.64"/>
    <n v="2"/>
    <n v="0"/>
    <n v="1.0192000000000001"/>
  </r>
  <r>
    <x v="9356"/>
    <s v="CA-2015-110324"/>
    <d v="2015-12-01T00:00:00"/>
    <n v="2015"/>
    <s v="Desember"/>
    <n v="1"/>
    <x v="1"/>
    <x v="15"/>
    <x v="15"/>
    <x v="2"/>
    <s v="United States"/>
    <s v="Jackson"/>
    <s v="Michigan"/>
    <n v="49201"/>
    <x v="2"/>
    <x v="1286"/>
    <x v="1"/>
    <x v="10"/>
    <x v="1272"/>
    <n v="18.54"/>
    <n v="2"/>
    <n v="0"/>
    <n v="8.7137999999999991"/>
  </r>
  <r>
    <x v="9357"/>
    <s v="CA-2016-168046"/>
    <d v="2016-01-25T00:00:00"/>
    <n v="2016"/>
    <s v="Januari"/>
    <n v="25"/>
    <x v="0"/>
    <x v="63"/>
    <x v="63"/>
    <x v="1"/>
    <s v="United States"/>
    <s v="New York City"/>
    <s v="New York"/>
    <n v="10024"/>
    <x v="3"/>
    <x v="828"/>
    <x v="1"/>
    <x v="8"/>
    <x v="824"/>
    <n v="43.120000000000005"/>
    <n v="5"/>
    <n v="0.2"/>
    <n v="15.091999999999995"/>
  </r>
  <r>
    <x v="9358"/>
    <s v="CA-2016-168046"/>
    <d v="2016-01-25T00:00:00"/>
    <n v="2016"/>
    <s v="Januari"/>
    <n v="25"/>
    <x v="0"/>
    <x v="63"/>
    <x v="63"/>
    <x v="1"/>
    <s v="United States"/>
    <s v="New York City"/>
    <s v="New York"/>
    <n v="10024"/>
    <x v="3"/>
    <x v="616"/>
    <x v="0"/>
    <x v="3"/>
    <x v="616"/>
    <n v="313.72199999999998"/>
    <n v="3"/>
    <n v="0.4"/>
    <n v="-99.34529999999998"/>
  </r>
  <r>
    <x v="9359"/>
    <s v="CA-2016-168046"/>
    <d v="2016-01-25T00:00:00"/>
    <n v="2016"/>
    <s v="Januari"/>
    <n v="25"/>
    <x v="0"/>
    <x v="63"/>
    <x v="63"/>
    <x v="1"/>
    <s v="United States"/>
    <s v="New York City"/>
    <s v="New York"/>
    <n v="10024"/>
    <x v="3"/>
    <x v="1762"/>
    <x v="0"/>
    <x v="5"/>
    <x v="1751"/>
    <n v="45.98"/>
    <n v="1"/>
    <n v="0"/>
    <n v="7.816599999999994"/>
  </r>
  <r>
    <x v="9360"/>
    <s v="CA-2016-168046"/>
    <d v="2016-01-25T00:00:00"/>
    <n v="2016"/>
    <s v="Januari"/>
    <n v="25"/>
    <x v="0"/>
    <x v="63"/>
    <x v="63"/>
    <x v="1"/>
    <s v="United States"/>
    <s v="New York City"/>
    <s v="New York"/>
    <n v="10024"/>
    <x v="3"/>
    <x v="854"/>
    <x v="1"/>
    <x v="4"/>
    <x v="847"/>
    <n v="428.68"/>
    <n v="7"/>
    <n v="0"/>
    <n v="0"/>
  </r>
  <r>
    <x v="9361"/>
    <s v="CA-2017-111591"/>
    <d v="2017-03-21T00:00:00"/>
    <n v="2017"/>
    <s v="Maret"/>
    <n v="21"/>
    <x v="1"/>
    <x v="28"/>
    <x v="28"/>
    <x v="2"/>
    <s v="United States"/>
    <s v="Seattle"/>
    <s v="Washington"/>
    <n v="98105"/>
    <x v="1"/>
    <x v="48"/>
    <x v="1"/>
    <x v="8"/>
    <x v="48"/>
    <n v="30.576000000000001"/>
    <n v="6"/>
    <n v="0.2"/>
    <n v="10.3194"/>
  </r>
  <r>
    <x v="9362"/>
    <s v="CA-2017-111591"/>
    <d v="2017-03-21T00:00:00"/>
    <n v="2017"/>
    <s v="Maret"/>
    <n v="21"/>
    <x v="1"/>
    <x v="28"/>
    <x v="28"/>
    <x v="2"/>
    <s v="United States"/>
    <s v="Seattle"/>
    <s v="Washington"/>
    <n v="98105"/>
    <x v="1"/>
    <x v="802"/>
    <x v="1"/>
    <x v="13"/>
    <x v="800"/>
    <n v="13.020000000000001"/>
    <n v="7"/>
    <n v="0"/>
    <n v="0.3906000000000005"/>
  </r>
  <r>
    <x v="9363"/>
    <s v="CA-2017-111591"/>
    <d v="2017-03-21T00:00:00"/>
    <n v="2017"/>
    <s v="Maret"/>
    <n v="21"/>
    <x v="1"/>
    <x v="28"/>
    <x v="28"/>
    <x v="2"/>
    <s v="United States"/>
    <s v="Seattle"/>
    <s v="Washington"/>
    <n v="98105"/>
    <x v="1"/>
    <x v="1256"/>
    <x v="0"/>
    <x v="5"/>
    <x v="1240"/>
    <n v="22.14"/>
    <n v="3"/>
    <n v="0"/>
    <n v="6.4205999999999976"/>
  </r>
  <r>
    <x v="9364"/>
    <s v="CA-2017-111591"/>
    <d v="2017-03-21T00:00:00"/>
    <n v="2017"/>
    <s v="Maret"/>
    <n v="21"/>
    <x v="1"/>
    <x v="28"/>
    <x v="28"/>
    <x v="2"/>
    <s v="United States"/>
    <s v="Seattle"/>
    <s v="Washington"/>
    <n v="98105"/>
    <x v="1"/>
    <x v="435"/>
    <x v="1"/>
    <x v="4"/>
    <x v="435"/>
    <n v="359.32"/>
    <n v="4"/>
    <n v="0"/>
    <n v="7.1863999999999919"/>
  </r>
  <r>
    <x v="9365"/>
    <s v="US-2014-166828"/>
    <d v="2014-08-22T00:00:00"/>
    <n v="2014"/>
    <s v="Agustus"/>
    <n v="22"/>
    <x v="2"/>
    <x v="226"/>
    <x v="226"/>
    <x v="0"/>
    <s v="United States"/>
    <s v="Saint Charles"/>
    <s v="Missouri"/>
    <n v="63301"/>
    <x v="2"/>
    <x v="1828"/>
    <x v="1"/>
    <x v="10"/>
    <x v="1816"/>
    <n v="11.56"/>
    <n v="2"/>
    <n v="0"/>
    <n v="5.6644000000000005"/>
  </r>
  <r>
    <x v="9366"/>
    <s v="CA-2014-108147"/>
    <d v="2014-06-08T00:00:00"/>
    <n v="2014"/>
    <s v="Juni"/>
    <n v="8"/>
    <x v="1"/>
    <x v="502"/>
    <x v="502"/>
    <x v="0"/>
    <s v="United States"/>
    <s v="Long Beach"/>
    <s v="New York"/>
    <n v="11561"/>
    <x v="3"/>
    <x v="1636"/>
    <x v="1"/>
    <x v="8"/>
    <x v="1626"/>
    <n v="68.48"/>
    <n v="2"/>
    <n v="0.2"/>
    <n v="25.679999999999996"/>
  </r>
  <r>
    <x v="9367"/>
    <s v="CA-2014-108147"/>
    <d v="2014-06-08T00:00:00"/>
    <n v="2014"/>
    <s v="Juni"/>
    <n v="8"/>
    <x v="1"/>
    <x v="502"/>
    <x v="502"/>
    <x v="0"/>
    <s v="United States"/>
    <s v="Long Beach"/>
    <s v="New York"/>
    <n v="11561"/>
    <x v="3"/>
    <x v="1362"/>
    <x v="1"/>
    <x v="4"/>
    <x v="1348"/>
    <n v="1676.88"/>
    <n v="6"/>
    <n v="0"/>
    <n v="83.843999999999937"/>
  </r>
  <r>
    <x v="9368"/>
    <s v="CA-2016-154998"/>
    <d v="2016-04-07T00:00:00"/>
    <n v="2016"/>
    <s v="April"/>
    <n v="7"/>
    <x v="2"/>
    <x v="20"/>
    <x v="20"/>
    <x v="1"/>
    <s v="United States"/>
    <s v="Lakewood"/>
    <s v="New Jersey"/>
    <n v="8701"/>
    <x v="3"/>
    <x v="274"/>
    <x v="1"/>
    <x v="10"/>
    <x v="274"/>
    <n v="37.94"/>
    <n v="2"/>
    <n v="0"/>
    <n v="18.211199999999998"/>
  </r>
  <r>
    <x v="9369"/>
    <s v="CA-2017-113460"/>
    <d v="2017-11-07T00:00:00"/>
    <n v="2017"/>
    <s v="November"/>
    <n v="7"/>
    <x v="0"/>
    <x v="471"/>
    <x v="471"/>
    <x v="1"/>
    <s v="United States"/>
    <s v="Clinton"/>
    <s v="Maryland"/>
    <n v="20735"/>
    <x v="3"/>
    <x v="1455"/>
    <x v="0"/>
    <x v="1"/>
    <x v="1441"/>
    <n v="272.96999999999997"/>
    <n v="3"/>
    <n v="0"/>
    <n v="43.675200000000018"/>
  </r>
  <r>
    <x v="9370"/>
    <s v="CA-2015-111339"/>
    <d v="2015-05-29T00:00:00"/>
    <n v="2015"/>
    <s v="Mei"/>
    <n v="29"/>
    <x v="2"/>
    <x v="778"/>
    <x v="778"/>
    <x v="1"/>
    <s v="United States"/>
    <s v="Columbus"/>
    <s v="Ohio"/>
    <n v="43229"/>
    <x v="3"/>
    <x v="1823"/>
    <x v="0"/>
    <x v="5"/>
    <x v="1811"/>
    <n v="41.568000000000005"/>
    <n v="4"/>
    <n v="0.2"/>
    <n v="-4.1568000000000023"/>
  </r>
  <r>
    <x v="9371"/>
    <s v="CA-2015-111339"/>
    <d v="2015-05-29T00:00:00"/>
    <n v="2015"/>
    <s v="Mei"/>
    <n v="29"/>
    <x v="2"/>
    <x v="778"/>
    <x v="778"/>
    <x v="1"/>
    <s v="United States"/>
    <s v="Columbus"/>
    <s v="Ohio"/>
    <n v="43229"/>
    <x v="3"/>
    <x v="83"/>
    <x v="0"/>
    <x v="1"/>
    <x v="83"/>
    <n v="317.05799999999999"/>
    <n v="3"/>
    <n v="0.3"/>
    <n v="-86.058600000000013"/>
  </r>
  <r>
    <x v="9372"/>
    <s v="CA-2015-111339"/>
    <d v="2015-05-29T00:00:00"/>
    <n v="2015"/>
    <s v="Mei"/>
    <n v="29"/>
    <x v="2"/>
    <x v="778"/>
    <x v="778"/>
    <x v="1"/>
    <s v="United States"/>
    <s v="Columbus"/>
    <s v="Ohio"/>
    <n v="43229"/>
    <x v="3"/>
    <x v="131"/>
    <x v="1"/>
    <x v="13"/>
    <x v="132"/>
    <n v="8.0399999999999991"/>
    <n v="5"/>
    <n v="0.2"/>
    <n v="2.9144999999999994"/>
  </r>
  <r>
    <x v="9373"/>
    <s v="CA-2017-102820"/>
    <d v="2017-05-07T00:00:00"/>
    <n v="2017"/>
    <s v="Mei"/>
    <n v="7"/>
    <x v="1"/>
    <x v="229"/>
    <x v="229"/>
    <x v="0"/>
    <s v="United States"/>
    <s v="Pasadena"/>
    <s v="California"/>
    <n v="91104"/>
    <x v="1"/>
    <x v="929"/>
    <x v="2"/>
    <x v="7"/>
    <x v="922"/>
    <n v="419.94399999999996"/>
    <n v="7"/>
    <n v="0.2"/>
    <n v="52.492999999999967"/>
  </r>
  <r>
    <x v="9374"/>
    <s v="CA-2016-149671"/>
    <d v="2016-06-05T00:00:00"/>
    <n v="2016"/>
    <s v="Juni"/>
    <n v="5"/>
    <x v="1"/>
    <x v="33"/>
    <x v="33"/>
    <x v="1"/>
    <s v="United States"/>
    <s v="Seattle"/>
    <s v="Washington"/>
    <n v="98105"/>
    <x v="1"/>
    <x v="682"/>
    <x v="1"/>
    <x v="14"/>
    <x v="682"/>
    <n v="61.38"/>
    <n v="6"/>
    <n v="0"/>
    <n v="15.958800000000004"/>
  </r>
  <r>
    <x v="9375"/>
    <s v="CA-2015-126347"/>
    <d v="2015-12-14T00:00:00"/>
    <n v="2015"/>
    <s v="Desember"/>
    <n v="14"/>
    <x v="0"/>
    <x v="219"/>
    <x v="219"/>
    <x v="0"/>
    <s v="United States"/>
    <s v="Los Angeles"/>
    <s v="California"/>
    <n v="90045"/>
    <x v="1"/>
    <x v="1072"/>
    <x v="2"/>
    <x v="11"/>
    <x v="1061"/>
    <n v="50"/>
    <n v="2"/>
    <n v="0"/>
    <n v="10.5"/>
  </r>
  <r>
    <x v="9376"/>
    <s v="CA-2017-108756"/>
    <d v="2017-12-25T00:00:00"/>
    <n v="2017"/>
    <s v="Desember"/>
    <n v="25"/>
    <x v="1"/>
    <x v="22"/>
    <x v="22"/>
    <x v="0"/>
    <s v="United States"/>
    <s v="East Orange"/>
    <s v="New Jersey"/>
    <n v="7017"/>
    <x v="3"/>
    <x v="1651"/>
    <x v="2"/>
    <x v="11"/>
    <x v="1640"/>
    <n v="31.799999999999997"/>
    <n v="3"/>
    <n v="0"/>
    <n v="13.674000000000003"/>
  </r>
  <r>
    <x v="9377"/>
    <s v="CA-2017-155362"/>
    <d v="2017-12-17T00:00:00"/>
    <n v="2017"/>
    <s v="Desember"/>
    <n v="17"/>
    <x v="1"/>
    <x v="317"/>
    <x v="317"/>
    <x v="1"/>
    <s v="United States"/>
    <s v="Eau Claire"/>
    <s v="Wisconsin"/>
    <n v="54703"/>
    <x v="2"/>
    <x v="1569"/>
    <x v="1"/>
    <x v="4"/>
    <x v="1560"/>
    <n v="32.56"/>
    <n v="2"/>
    <n v="0"/>
    <n v="8.465600000000002"/>
  </r>
  <r>
    <x v="9378"/>
    <s v="CA-2016-117625"/>
    <d v="2016-05-10T00:00:00"/>
    <n v="2016"/>
    <s v="Mei"/>
    <n v="10"/>
    <x v="1"/>
    <x v="421"/>
    <x v="421"/>
    <x v="0"/>
    <s v="United States"/>
    <s v="Chicago"/>
    <s v="Illinois"/>
    <n v="60610"/>
    <x v="2"/>
    <x v="1854"/>
    <x v="1"/>
    <x v="12"/>
    <x v="1842"/>
    <n v="7.0720000000000001"/>
    <n v="2"/>
    <n v="0.2"/>
    <n v="2.3868"/>
  </r>
  <r>
    <x v="9379"/>
    <s v="CA-2014-154158"/>
    <d v="2014-12-23T00:00:00"/>
    <n v="2014"/>
    <s v="Desember"/>
    <n v="23"/>
    <x v="0"/>
    <x v="113"/>
    <x v="113"/>
    <x v="0"/>
    <s v="United States"/>
    <s v="Tampa"/>
    <s v="Florida"/>
    <n v="33614"/>
    <x v="0"/>
    <x v="1237"/>
    <x v="1"/>
    <x v="10"/>
    <x v="1220"/>
    <n v="45.527999999999999"/>
    <n v="3"/>
    <n v="0.2"/>
    <n v="15.934799999999997"/>
  </r>
  <r>
    <x v="9380"/>
    <s v="CA-2014-154158"/>
    <d v="2014-12-23T00:00:00"/>
    <n v="2014"/>
    <s v="Desember"/>
    <n v="23"/>
    <x v="0"/>
    <x v="113"/>
    <x v="113"/>
    <x v="0"/>
    <s v="United States"/>
    <s v="Tampa"/>
    <s v="Florida"/>
    <n v="33614"/>
    <x v="0"/>
    <x v="167"/>
    <x v="0"/>
    <x v="1"/>
    <x v="168"/>
    <n v="64.784000000000006"/>
    <n v="1"/>
    <n v="0.2"/>
    <n v="6.4784000000000042"/>
  </r>
  <r>
    <x v="9381"/>
    <s v="CA-2014-154158"/>
    <d v="2014-12-23T00:00:00"/>
    <n v="2014"/>
    <s v="Desember"/>
    <n v="23"/>
    <x v="0"/>
    <x v="113"/>
    <x v="113"/>
    <x v="0"/>
    <s v="United States"/>
    <s v="Tampa"/>
    <s v="Florida"/>
    <n v="33614"/>
    <x v="0"/>
    <x v="1244"/>
    <x v="1"/>
    <x v="4"/>
    <x v="1227"/>
    <n v="424.27200000000005"/>
    <n v="2"/>
    <n v="0.2"/>
    <n v="-10.60680000000005"/>
  </r>
  <r>
    <x v="9382"/>
    <s v="CA-2014-154158"/>
    <d v="2014-12-23T00:00:00"/>
    <n v="2014"/>
    <s v="Desember"/>
    <n v="23"/>
    <x v="0"/>
    <x v="113"/>
    <x v="113"/>
    <x v="0"/>
    <s v="United States"/>
    <s v="Tampa"/>
    <s v="Florida"/>
    <n v="33614"/>
    <x v="0"/>
    <x v="59"/>
    <x v="1"/>
    <x v="6"/>
    <x v="59"/>
    <n v="1.3440000000000001"/>
    <n v="1"/>
    <n v="0.2"/>
    <n v="0.504"/>
  </r>
  <r>
    <x v="9383"/>
    <s v="CA-2014-154158"/>
    <d v="2014-12-23T00:00:00"/>
    <n v="2014"/>
    <s v="Desember"/>
    <n v="23"/>
    <x v="0"/>
    <x v="113"/>
    <x v="113"/>
    <x v="0"/>
    <s v="United States"/>
    <s v="Tampa"/>
    <s v="Florida"/>
    <n v="33614"/>
    <x v="0"/>
    <x v="1018"/>
    <x v="1"/>
    <x v="4"/>
    <x v="1009"/>
    <n v="83.920000000000016"/>
    <n v="5"/>
    <n v="0.2"/>
    <n v="-1.049000000000003"/>
  </r>
  <r>
    <x v="9384"/>
    <s v="CA-2017-100433"/>
    <d v="2017-08-11T00:00:00"/>
    <n v="2017"/>
    <s v="Agustus"/>
    <n v="11"/>
    <x v="1"/>
    <x v="319"/>
    <x v="319"/>
    <x v="2"/>
    <s v="United States"/>
    <s v="New York City"/>
    <s v="New York"/>
    <n v="10009"/>
    <x v="3"/>
    <x v="490"/>
    <x v="1"/>
    <x v="10"/>
    <x v="490"/>
    <n v="25.92"/>
    <n v="4"/>
    <n v="0"/>
    <n v="12.441600000000001"/>
  </r>
  <r>
    <x v="9385"/>
    <s v="CA-2017-163097"/>
    <d v="2017-08-27T00:00:00"/>
    <n v="2017"/>
    <s v="Agustus"/>
    <n v="27"/>
    <x v="1"/>
    <x v="227"/>
    <x v="227"/>
    <x v="0"/>
    <s v="United States"/>
    <s v="Mesa"/>
    <s v="Arizona"/>
    <n v="85204"/>
    <x v="1"/>
    <x v="1155"/>
    <x v="0"/>
    <x v="5"/>
    <x v="1143"/>
    <n v="120.57600000000001"/>
    <n v="8"/>
    <n v="0.2"/>
    <n v="33.1584"/>
  </r>
  <r>
    <x v="9386"/>
    <s v="US-2017-127292"/>
    <d v="2017-01-19T00:00:00"/>
    <n v="2017"/>
    <s v="Januari"/>
    <n v="19"/>
    <x v="1"/>
    <x v="528"/>
    <x v="528"/>
    <x v="0"/>
    <s v="United States"/>
    <s v="Burlington"/>
    <s v="Vermont"/>
    <s v="05408"/>
    <x v="3"/>
    <x v="368"/>
    <x v="1"/>
    <x v="10"/>
    <x v="369"/>
    <n v="79.92"/>
    <n v="4"/>
    <n v="0"/>
    <n v="37.562399999999997"/>
  </r>
  <r>
    <x v="9387"/>
    <s v="US-2017-127292"/>
    <d v="2017-01-19T00:00:00"/>
    <n v="2017"/>
    <s v="Januari"/>
    <n v="19"/>
    <x v="1"/>
    <x v="528"/>
    <x v="528"/>
    <x v="0"/>
    <s v="United States"/>
    <s v="Burlington"/>
    <s v="Vermont"/>
    <s v="05408"/>
    <x v="3"/>
    <x v="314"/>
    <x v="1"/>
    <x v="10"/>
    <x v="314"/>
    <n v="12.28"/>
    <n v="1"/>
    <n v="0"/>
    <n v="5.7715999999999994"/>
  </r>
  <r>
    <x v="9388"/>
    <s v="US-2017-127292"/>
    <d v="2017-01-19T00:00:00"/>
    <n v="2017"/>
    <s v="Januari"/>
    <n v="19"/>
    <x v="1"/>
    <x v="528"/>
    <x v="528"/>
    <x v="0"/>
    <s v="United States"/>
    <s v="Burlington"/>
    <s v="Vermont"/>
    <s v="05408"/>
    <x v="3"/>
    <x v="1107"/>
    <x v="1"/>
    <x v="9"/>
    <x v="1096"/>
    <n v="542.93999999999994"/>
    <n v="3"/>
    <n v="0"/>
    <n v="152.02319999999997"/>
  </r>
  <r>
    <x v="9389"/>
    <s v="US-2017-127292"/>
    <d v="2017-01-19T00:00:00"/>
    <n v="2017"/>
    <s v="Januari"/>
    <n v="19"/>
    <x v="1"/>
    <x v="528"/>
    <x v="528"/>
    <x v="0"/>
    <s v="United States"/>
    <s v="Burlington"/>
    <s v="Vermont"/>
    <s v="05408"/>
    <x v="3"/>
    <x v="29"/>
    <x v="1"/>
    <x v="12"/>
    <x v="29"/>
    <n v="2.04"/>
    <n v="1"/>
    <n v="0"/>
    <n v="0.95879999999999987"/>
  </r>
  <r>
    <x v="9390"/>
    <s v="CA-2015-163734"/>
    <d v="2015-06-19T00:00:00"/>
    <n v="2015"/>
    <s v="Juni"/>
    <n v="19"/>
    <x v="1"/>
    <x v="454"/>
    <x v="454"/>
    <x v="2"/>
    <s v="United States"/>
    <s v="Houston"/>
    <s v="Texas"/>
    <n v="77070"/>
    <x v="2"/>
    <x v="1277"/>
    <x v="1"/>
    <x v="4"/>
    <x v="1262"/>
    <n v="228.92"/>
    <n v="5"/>
    <n v="0.2"/>
    <n v="14.307499999999997"/>
  </r>
  <r>
    <x v="9391"/>
    <s v="CA-2017-162474"/>
    <d v="2017-03-13T00:00:00"/>
    <n v="2017"/>
    <s v="Maret"/>
    <n v="13"/>
    <x v="2"/>
    <x v="395"/>
    <x v="395"/>
    <x v="1"/>
    <s v="United States"/>
    <s v="Aurora"/>
    <s v="Illinois"/>
    <n v="60505"/>
    <x v="2"/>
    <x v="857"/>
    <x v="2"/>
    <x v="7"/>
    <x v="851"/>
    <n v="7.9920000000000009"/>
    <n v="1"/>
    <n v="0.2"/>
    <n v="2.5973999999999995"/>
  </r>
  <r>
    <x v="9392"/>
    <s v="CA-2015-130848"/>
    <d v="2015-10-25T00:00:00"/>
    <n v="2015"/>
    <s v="Oktober"/>
    <n v="25"/>
    <x v="3"/>
    <x v="375"/>
    <x v="375"/>
    <x v="1"/>
    <s v="United States"/>
    <s v="Denver"/>
    <s v="Colorado"/>
    <n v="80219"/>
    <x v="1"/>
    <x v="1455"/>
    <x v="0"/>
    <x v="1"/>
    <x v="1441"/>
    <n v="582.33600000000001"/>
    <n v="8"/>
    <n v="0.2"/>
    <n v="-29.116799999999955"/>
  </r>
  <r>
    <x v="9393"/>
    <s v="CA-2014-125997"/>
    <d v="2014-09-20T00:00:00"/>
    <n v="2014"/>
    <s v="September"/>
    <n v="20"/>
    <x v="2"/>
    <x v="596"/>
    <x v="596"/>
    <x v="0"/>
    <s v="United States"/>
    <s v="New York City"/>
    <s v="New York"/>
    <n v="10011"/>
    <x v="3"/>
    <x v="1551"/>
    <x v="2"/>
    <x v="7"/>
    <x v="1539"/>
    <n v="629.94999999999993"/>
    <n v="5"/>
    <n v="0"/>
    <n v="157.48750000000001"/>
  </r>
  <r>
    <x v="9394"/>
    <s v="CA-2014-125997"/>
    <d v="2014-09-20T00:00:00"/>
    <n v="2014"/>
    <s v="September"/>
    <n v="20"/>
    <x v="2"/>
    <x v="596"/>
    <x v="596"/>
    <x v="0"/>
    <s v="United States"/>
    <s v="New York City"/>
    <s v="New York"/>
    <n v="10011"/>
    <x v="3"/>
    <x v="654"/>
    <x v="0"/>
    <x v="1"/>
    <x v="654"/>
    <n v="631.78200000000004"/>
    <n v="2"/>
    <n v="0.1"/>
    <n v="140.39599999999993"/>
  </r>
  <r>
    <x v="9395"/>
    <s v="CA-2014-125997"/>
    <d v="2014-09-20T00:00:00"/>
    <n v="2014"/>
    <s v="September"/>
    <n v="20"/>
    <x v="2"/>
    <x v="596"/>
    <x v="596"/>
    <x v="0"/>
    <s v="United States"/>
    <s v="New York City"/>
    <s v="New York"/>
    <n v="10011"/>
    <x v="3"/>
    <x v="1248"/>
    <x v="0"/>
    <x v="0"/>
    <x v="1232"/>
    <n v="801.5680000000001"/>
    <n v="2"/>
    <n v="0.2"/>
    <n v="-10.019600000000054"/>
  </r>
  <r>
    <x v="9396"/>
    <s v="CA-2014-125997"/>
    <d v="2014-09-20T00:00:00"/>
    <n v="2014"/>
    <s v="September"/>
    <n v="20"/>
    <x v="2"/>
    <x v="596"/>
    <x v="596"/>
    <x v="0"/>
    <s v="United States"/>
    <s v="New York City"/>
    <s v="New York"/>
    <n v="10011"/>
    <x v="3"/>
    <x v="49"/>
    <x v="1"/>
    <x v="2"/>
    <x v="49"/>
    <n v="75.179999999999993"/>
    <n v="6"/>
    <n v="0"/>
    <n v="35.334599999999995"/>
  </r>
  <r>
    <x v="9397"/>
    <s v="CA-2014-125997"/>
    <d v="2014-09-20T00:00:00"/>
    <n v="2014"/>
    <s v="September"/>
    <n v="20"/>
    <x v="2"/>
    <x v="596"/>
    <x v="596"/>
    <x v="0"/>
    <s v="United States"/>
    <s v="New York City"/>
    <s v="New York"/>
    <n v="10011"/>
    <x v="3"/>
    <x v="1271"/>
    <x v="1"/>
    <x v="9"/>
    <x v="1256"/>
    <n v="30.98"/>
    <n v="1"/>
    <n v="0"/>
    <n v="8.0548000000000002"/>
  </r>
  <r>
    <x v="9398"/>
    <s v="CA-2014-125997"/>
    <d v="2014-09-20T00:00:00"/>
    <n v="2014"/>
    <s v="September"/>
    <n v="20"/>
    <x v="2"/>
    <x v="596"/>
    <x v="596"/>
    <x v="0"/>
    <s v="United States"/>
    <s v="New York City"/>
    <s v="New York"/>
    <n v="10011"/>
    <x v="3"/>
    <x v="1334"/>
    <x v="2"/>
    <x v="7"/>
    <x v="1319"/>
    <n v="1349.91"/>
    <n v="9"/>
    <n v="0"/>
    <n v="661.45590000000004"/>
  </r>
  <r>
    <x v="9399"/>
    <s v="CA-2016-103128"/>
    <d v="2016-11-11T00:00:00"/>
    <n v="2016"/>
    <s v="November"/>
    <n v="11"/>
    <x v="1"/>
    <x v="790"/>
    <x v="790"/>
    <x v="0"/>
    <s v="United States"/>
    <s v="Arlington Heights"/>
    <s v="Illinois"/>
    <n v="60004"/>
    <x v="2"/>
    <x v="501"/>
    <x v="1"/>
    <x v="6"/>
    <x v="501"/>
    <n v="14.111999999999998"/>
    <n v="6"/>
    <n v="0.2"/>
    <n v="1.2348000000000008"/>
  </r>
  <r>
    <x v="9400"/>
    <s v="CA-2015-167696"/>
    <d v="2015-09-16T00:00:00"/>
    <n v="2015"/>
    <s v="September"/>
    <n v="16"/>
    <x v="1"/>
    <x v="214"/>
    <x v="214"/>
    <x v="0"/>
    <s v="United States"/>
    <s v="Newport News"/>
    <s v="Virginia"/>
    <n v="23602"/>
    <x v="0"/>
    <x v="837"/>
    <x v="1"/>
    <x v="12"/>
    <x v="153"/>
    <n v="31.12"/>
    <n v="4"/>
    <n v="0"/>
    <n v="14.6264"/>
  </r>
  <r>
    <x v="9401"/>
    <s v="CA-2014-159814"/>
    <d v="2014-06-24T00:00:00"/>
    <n v="2014"/>
    <s v="Juni"/>
    <n v="24"/>
    <x v="1"/>
    <x v="221"/>
    <x v="221"/>
    <x v="0"/>
    <s v="United States"/>
    <s v="Tucson"/>
    <s v="Arizona"/>
    <n v="85705"/>
    <x v="1"/>
    <x v="1565"/>
    <x v="0"/>
    <x v="5"/>
    <x v="1556"/>
    <n v="4.2720000000000002"/>
    <n v="2"/>
    <n v="0.2"/>
    <n v="0.96119999999999983"/>
  </r>
  <r>
    <x v="9402"/>
    <s v="CA-2016-105459"/>
    <d v="2016-08-12T00:00:00"/>
    <n v="2016"/>
    <s v="Agustus"/>
    <n v="12"/>
    <x v="0"/>
    <x v="413"/>
    <x v="413"/>
    <x v="0"/>
    <s v="United States"/>
    <s v="New York City"/>
    <s v="New York"/>
    <n v="10024"/>
    <x v="3"/>
    <x v="616"/>
    <x v="0"/>
    <x v="3"/>
    <x v="616"/>
    <n v="209.148"/>
    <n v="2"/>
    <n v="0.4"/>
    <n v="-66.230199999999996"/>
  </r>
  <r>
    <x v="9403"/>
    <s v="CA-2016-105459"/>
    <d v="2016-08-12T00:00:00"/>
    <n v="2016"/>
    <s v="Agustus"/>
    <n v="12"/>
    <x v="0"/>
    <x v="413"/>
    <x v="413"/>
    <x v="0"/>
    <s v="United States"/>
    <s v="New York City"/>
    <s v="New York"/>
    <n v="10024"/>
    <x v="3"/>
    <x v="1244"/>
    <x v="1"/>
    <x v="4"/>
    <x v="1227"/>
    <n v="1591.02"/>
    <n v="6"/>
    <n v="0"/>
    <n v="286.38359999999989"/>
  </r>
  <r>
    <x v="9404"/>
    <s v="CA-2017-141663"/>
    <d v="2017-04-13T00:00:00"/>
    <n v="2017"/>
    <s v="April"/>
    <n v="13"/>
    <x v="1"/>
    <x v="317"/>
    <x v="317"/>
    <x v="1"/>
    <s v="United States"/>
    <s v="Philadelphia"/>
    <s v="Pennsylvania"/>
    <n v="19134"/>
    <x v="3"/>
    <x v="1239"/>
    <x v="1"/>
    <x v="13"/>
    <x v="1222"/>
    <n v="7.92"/>
    <n v="5"/>
    <n v="0.2"/>
    <n v="1.6829999999999994"/>
  </r>
  <r>
    <x v="9405"/>
    <s v="CA-2014-152618"/>
    <d v="2014-03-14T00:00:00"/>
    <n v="2014"/>
    <s v="Maret"/>
    <n v="14"/>
    <x v="2"/>
    <x v="46"/>
    <x v="46"/>
    <x v="2"/>
    <s v="United States"/>
    <s v="Chicago"/>
    <s v="Illinois"/>
    <n v="60653"/>
    <x v="2"/>
    <x v="1410"/>
    <x v="2"/>
    <x v="15"/>
    <x v="1397"/>
    <n v="574.91"/>
    <n v="2"/>
    <n v="0.3"/>
    <n v="156.04699999999997"/>
  </r>
  <r>
    <x v="9406"/>
    <s v="CA-2014-152618"/>
    <d v="2014-03-14T00:00:00"/>
    <n v="2014"/>
    <s v="Maret"/>
    <n v="14"/>
    <x v="2"/>
    <x v="46"/>
    <x v="46"/>
    <x v="2"/>
    <s v="United States"/>
    <s v="Chicago"/>
    <s v="Illinois"/>
    <n v="60653"/>
    <x v="2"/>
    <x v="1737"/>
    <x v="1"/>
    <x v="10"/>
    <x v="1726"/>
    <n v="8.4480000000000004"/>
    <n v="2"/>
    <n v="0.2"/>
    <n v="2.6399999999999997"/>
  </r>
  <r>
    <x v="9407"/>
    <s v="CA-2017-162789"/>
    <d v="2017-09-22T00:00:00"/>
    <n v="2017"/>
    <s v="September"/>
    <n v="22"/>
    <x v="0"/>
    <x v="95"/>
    <x v="95"/>
    <x v="0"/>
    <s v="United States"/>
    <s v="New York City"/>
    <s v="New York"/>
    <n v="10035"/>
    <x v="3"/>
    <x v="1200"/>
    <x v="2"/>
    <x v="11"/>
    <x v="1185"/>
    <n v="1071"/>
    <n v="9"/>
    <n v="0"/>
    <n v="171.36000000000007"/>
  </r>
  <r>
    <x v="9408"/>
    <s v="CA-2017-162789"/>
    <d v="2017-09-22T00:00:00"/>
    <n v="2017"/>
    <s v="September"/>
    <n v="22"/>
    <x v="0"/>
    <x v="95"/>
    <x v="95"/>
    <x v="0"/>
    <s v="United States"/>
    <s v="New York City"/>
    <s v="New York"/>
    <n v="10035"/>
    <x v="3"/>
    <x v="441"/>
    <x v="0"/>
    <x v="5"/>
    <x v="1719"/>
    <n v="12.07"/>
    <n v="1"/>
    <n v="0"/>
    <n v="3.9831000000000003"/>
  </r>
  <r>
    <x v="9409"/>
    <s v="US-2017-110149"/>
    <d v="2017-12-10T00:00:00"/>
    <n v="2017"/>
    <s v="Desember"/>
    <n v="10"/>
    <x v="2"/>
    <x v="576"/>
    <x v="576"/>
    <x v="0"/>
    <s v="United States"/>
    <s v="Philadelphia"/>
    <s v="Pennsylvania"/>
    <n v="19143"/>
    <x v="3"/>
    <x v="634"/>
    <x v="1"/>
    <x v="8"/>
    <x v="634"/>
    <n v="3.2730000000000006"/>
    <n v="1"/>
    <n v="0.7"/>
    <n v="-2.5092999999999996"/>
  </r>
  <r>
    <x v="9410"/>
    <s v="US-2017-110149"/>
    <d v="2017-12-10T00:00:00"/>
    <n v="2017"/>
    <s v="Desember"/>
    <n v="10"/>
    <x v="2"/>
    <x v="576"/>
    <x v="576"/>
    <x v="0"/>
    <s v="United States"/>
    <s v="Philadelphia"/>
    <s v="Pennsylvania"/>
    <n v="19143"/>
    <x v="3"/>
    <x v="504"/>
    <x v="0"/>
    <x v="5"/>
    <x v="504"/>
    <n v="87.92"/>
    <n v="5"/>
    <n v="0.2"/>
    <n v="15.385999999999999"/>
  </r>
  <r>
    <x v="9411"/>
    <s v="CA-2016-108959"/>
    <d v="2016-03-10T00:00:00"/>
    <n v="2016"/>
    <s v="Maret"/>
    <n v="10"/>
    <x v="0"/>
    <x v="186"/>
    <x v="186"/>
    <x v="1"/>
    <s v="United States"/>
    <s v="Glendale"/>
    <s v="Arizona"/>
    <n v="85301"/>
    <x v="1"/>
    <x v="533"/>
    <x v="1"/>
    <x v="4"/>
    <x v="533"/>
    <n v="104.69600000000001"/>
    <n v="1"/>
    <n v="0.2"/>
    <n v="6.5434999999999981"/>
  </r>
  <r>
    <x v="9412"/>
    <s v="CA-2015-164777"/>
    <d v="2015-01-27T00:00:00"/>
    <n v="2015"/>
    <s v="Januari"/>
    <n v="27"/>
    <x v="2"/>
    <x v="253"/>
    <x v="253"/>
    <x v="0"/>
    <s v="United States"/>
    <s v="Los Angeles"/>
    <s v="California"/>
    <n v="90036"/>
    <x v="1"/>
    <x v="483"/>
    <x v="0"/>
    <x v="1"/>
    <x v="483"/>
    <n v="2803.92"/>
    <n v="5"/>
    <n v="0.2"/>
    <n v="0"/>
  </r>
  <r>
    <x v="9413"/>
    <s v="CA-2016-132017"/>
    <d v="2016-09-26T00:00:00"/>
    <n v="2016"/>
    <s v="September"/>
    <n v="26"/>
    <x v="2"/>
    <x v="588"/>
    <x v="588"/>
    <x v="1"/>
    <s v="United States"/>
    <s v="Houston"/>
    <s v="Texas"/>
    <n v="77041"/>
    <x v="2"/>
    <x v="822"/>
    <x v="1"/>
    <x v="8"/>
    <x v="818"/>
    <n v="6.8159999999999981"/>
    <n v="2"/>
    <n v="0.8"/>
    <n v="-11.587200000000003"/>
  </r>
  <r>
    <x v="9414"/>
    <s v="CA-2015-127824"/>
    <d v="2015-10-18T00:00:00"/>
    <n v="2015"/>
    <s v="Oktober"/>
    <n v="18"/>
    <x v="1"/>
    <x v="547"/>
    <x v="547"/>
    <x v="0"/>
    <s v="United States"/>
    <s v="Seattle"/>
    <s v="Washington"/>
    <n v="98115"/>
    <x v="1"/>
    <x v="1807"/>
    <x v="2"/>
    <x v="7"/>
    <x v="1797"/>
    <n v="249.58400000000003"/>
    <n v="2"/>
    <n v="0.2"/>
    <n v="15.598999999999997"/>
  </r>
  <r>
    <x v="9415"/>
    <s v="CA-2015-127824"/>
    <d v="2015-10-18T00:00:00"/>
    <n v="2015"/>
    <s v="Oktober"/>
    <n v="18"/>
    <x v="1"/>
    <x v="547"/>
    <x v="547"/>
    <x v="0"/>
    <s v="United States"/>
    <s v="Seattle"/>
    <s v="Washington"/>
    <n v="98115"/>
    <x v="1"/>
    <x v="1331"/>
    <x v="1"/>
    <x v="10"/>
    <x v="1316"/>
    <n v="17.940000000000001"/>
    <n v="3"/>
    <n v="0"/>
    <n v="8.7906000000000013"/>
  </r>
  <r>
    <x v="9416"/>
    <s v="CA-2015-127824"/>
    <d v="2015-10-18T00:00:00"/>
    <n v="2015"/>
    <s v="Oktober"/>
    <n v="18"/>
    <x v="1"/>
    <x v="547"/>
    <x v="547"/>
    <x v="0"/>
    <s v="United States"/>
    <s v="Seattle"/>
    <s v="Washington"/>
    <n v="98115"/>
    <x v="1"/>
    <x v="224"/>
    <x v="0"/>
    <x v="5"/>
    <x v="225"/>
    <n v="10.11"/>
    <n v="3"/>
    <n v="0"/>
    <n v="3.2351999999999994"/>
  </r>
  <r>
    <x v="9417"/>
    <s v="CA-2014-148285"/>
    <d v="2014-10-27T00:00:00"/>
    <n v="2014"/>
    <s v="Oktober"/>
    <n v="27"/>
    <x v="1"/>
    <x v="279"/>
    <x v="279"/>
    <x v="2"/>
    <s v="United States"/>
    <s v="Fayetteville"/>
    <s v="North Carolina"/>
    <n v="28314"/>
    <x v="0"/>
    <x v="778"/>
    <x v="1"/>
    <x v="10"/>
    <x v="777"/>
    <n v="10.368000000000002"/>
    <n v="2"/>
    <n v="0.2"/>
    <n v="3.6288"/>
  </r>
  <r>
    <x v="9418"/>
    <s v="CA-2014-148285"/>
    <d v="2014-10-27T00:00:00"/>
    <n v="2014"/>
    <s v="Oktober"/>
    <n v="27"/>
    <x v="1"/>
    <x v="279"/>
    <x v="279"/>
    <x v="2"/>
    <s v="United States"/>
    <s v="Fayetteville"/>
    <s v="North Carolina"/>
    <n v="28314"/>
    <x v="0"/>
    <x v="811"/>
    <x v="1"/>
    <x v="10"/>
    <x v="33"/>
    <n v="11.952000000000002"/>
    <n v="3"/>
    <n v="0.2"/>
    <n v="4.0338000000000003"/>
  </r>
  <r>
    <x v="9419"/>
    <s v="CA-2017-152926"/>
    <d v="2017-10-02T00:00:00"/>
    <n v="2017"/>
    <s v="Oktober"/>
    <n v="2"/>
    <x v="0"/>
    <x v="281"/>
    <x v="281"/>
    <x v="1"/>
    <s v="United States"/>
    <s v="Houston"/>
    <s v="Texas"/>
    <n v="77041"/>
    <x v="2"/>
    <x v="513"/>
    <x v="1"/>
    <x v="9"/>
    <x v="513"/>
    <n v="15.223999999999997"/>
    <n v="2"/>
    <n v="0.8"/>
    <n v="-38.821200000000012"/>
  </r>
  <r>
    <x v="9420"/>
    <s v="CA-2017-152926"/>
    <d v="2017-10-02T00:00:00"/>
    <n v="2017"/>
    <s v="Oktober"/>
    <n v="2"/>
    <x v="0"/>
    <x v="281"/>
    <x v="281"/>
    <x v="1"/>
    <s v="United States"/>
    <s v="Houston"/>
    <s v="Texas"/>
    <n v="77041"/>
    <x v="2"/>
    <x v="1549"/>
    <x v="1"/>
    <x v="9"/>
    <x v="1537"/>
    <n v="21.983999999999995"/>
    <n v="6"/>
    <n v="0.8"/>
    <n v="-56.059200000000011"/>
  </r>
  <r>
    <x v="9421"/>
    <s v="CA-2014-145254"/>
    <d v="2014-07-23T00:00:00"/>
    <n v="2014"/>
    <s v="Juli"/>
    <n v="23"/>
    <x v="1"/>
    <x v="714"/>
    <x v="714"/>
    <x v="1"/>
    <s v="United States"/>
    <s v="San Francisco"/>
    <s v="California"/>
    <n v="94122"/>
    <x v="1"/>
    <x v="1066"/>
    <x v="2"/>
    <x v="7"/>
    <x v="1055"/>
    <n v="604.75199999999995"/>
    <n v="6"/>
    <n v="0.2"/>
    <n v="60.475200000000058"/>
  </r>
  <r>
    <x v="9422"/>
    <s v="CA-2014-145254"/>
    <d v="2014-07-23T00:00:00"/>
    <n v="2014"/>
    <s v="Juli"/>
    <n v="23"/>
    <x v="1"/>
    <x v="714"/>
    <x v="714"/>
    <x v="1"/>
    <s v="United States"/>
    <s v="San Francisco"/>
    <s v="California"/>
    <n v="94122"/>
    <x v="1"/>
    <x v="597"/>
    <x v="1"/>
    <x v="14"/>
    <x v="597"/>
    <n v="40.700000000000003"/>
    <n v="5"/>
    <n v="0"/>
    <n v="11.802999999999999"/>
  </r>
  <r>
    <x v="9423"/>
    <s v="CA-2014-145254"/>
    <d v="2014-07-23T00:00:00"/>
    <n v="2014"/>
    <s v="Juli"/>
    <n v="23"/>
    <x v="1"/>
    <x v="714"/>
    <x v="714"/>
    <x v="1"/>
    <s v="United States"/>
    <s v="San Francisco"/>
    <s v="California"/>
    <n v="94122"/>
    <x v="1"/>
    <x v="722"/>
    <x v="2"/>
    <x v="7"/>
    <x v="1404"/>
    <n v="302.37599999999998"/>
    <n v="3"/>
    <n v="0.2"/>
    <n v="37.796999999999997"/>
  </r>
  <r>
    <x v="9424"/>
    <s v="CA-2014-145254"/>
    <d v="2014-07-23T00:00:00"/>
    <n v="2014"/>
    <s v="Juli"/>
    <n v="23"/>
    <x v="1"/>
    <x v="714"/>
    <x v="714"/>
    <x v="1"/>
    <s v="United States"/>
    <s v="San Francisco"/>
    <s v="California"/>
    <n v="94122"/>
    <x v="1"/>
    <x v="46"/>
    <x v="2"/>
    <x v="11"/>
    <x v="46"/>
    <n v="45"/>
    <n v="3"/>
    <n v="0"/>
    <n v="4.9500000000000011"/>
  </r>
  <r>
    <x v="9425"/>
    <s v="CA-2014-116246"/>
    <d v="2014-09-12T00:00:00"/>
    <n v="2014"/>
    <s v="September"/>
    <n v="12"/>
    <x v="0"/>
    <x v="560"/>
    <x v="560"/>
    <x v="0"/>
    <s v="United States"/>
    <s v="New York City"/>
    <s v="New York"/>
    <n v="10035"/>
    <x v="3"/>
    <x v="483"/>
    <x v="0"/>
    <x v="1"/>
    <x v="483"/>
    <n v="3785.2920000000004"/>
    <n v="6"/>
    <n v="0.1"/>
    <n v="420.58800000000019"/>
  </r>
  <r>
    <x v="9426"/>
    <s v="CA-2016-160479"/>
    <d v="2016-09-15T00:00:00"/>
    <n v="2016"/>
    <s v="September"/>
    <n v="15"/>
    <x v="1"/>
    <x v="738"/>
    <x v="738"/>
    <x v="0"/>
    <s v="United States"/>
    <s v="Seattle"/>
    <s v="Washington"/>
    <n v="98105"/>
    <x v="1"/>
    <x v="1658"/>
    <x v="1"/>
    <x v="6"/>
    <x v="1646"/>
    <n v="35.4"/>
    <n v="5"/>
    <n v="0"/>
    <n v="13.452000000000002"/>
  </r>
  <r>
    <x v="9427"/>
    <s v="CA-2014-167486"/>
    <d v="2014-11-27T00:00:00"/>
    <n v="2014"/>
    <s v="November"/>
    <n v="27"/>
    <x v="1"/>
    <x v="705"/>
    <x v="705"/>
    <x v="1"/>
    <s v="United States"/>
    <s v="Buffalo"/>
    <s v="New York"/>
    <n v="14215"/>
    <x v="3"/>
    <x v="892"/>
    <x v="0"/>
    <x v="5"/>
    <x v="885"/>
    <n v="199.89999999999998"/>
    <n v="5"/>
    <n v="0"/>
    <n v="39.97999999999999"/>
  </r>
  <r>
    <x v="9428"/>
    <s v="CA-2014-152100"/>
    <d v="2014-05-11T00:00:00"/>
    <n v="2014"/>
    <s v="Mei"/>
    <n v="11"/>
    <x v="1"/>
    <x v="100"/>
    <x v="100"/>
    <x v="1"/>
    <s v="United States"/>
    <s v="Huntsville"/>
    <s v="Texas"/>
    <n v="77340"/>
    <x v="2"/>
    <x v="377"/>
    <x v="0"/>
    <x v="1"/>
    <x v="378"/>
    <n v="1212.9599999999998"/>
    <n v="8"/>
    <n v="0.3"/>
    <n v="-69.311999999999898"/>
  </r>
  <r>
    <x v="9429"/>
    <s v="CA-2015-166219"/>
    <d v="2015-08-28T00:00:00"/>
    <n v="2015"/>
    <s v="Agustus"/>
    <n v="28"/>
    <x v="1"/>
    <x v="130"/>
    <x v="130"/>
    <x v="1"/>
    <s v="United States"/>
    <s v="Dallas"/>
    <s v="Texas"/>
    <n v="75081"/>
    <x v="2"/>
    <x v="903"/>
    <x v="2"/>
    <x v="7"/>
    <x v="895"/>
    <n v="1099.96"/>
    <n v="5"/>
    <n v="0.2"/>
    <n v="82.496999999999957"/>
  </r>
  <r>
    <x v="9430"/>
    <s v="CA-2015-166219"/>
    <d v="2015-08-28T00:00:00"/>
    <n v="2015"/>
    <s v="Agustus"/>
    <n v="28"/>
    <x v="1"/>
    <x v="130"/>
    <x v="130"/>
    <x v="1"/>
    <s v="United States"/>
    <s v="Dallas"/>
    <s v="Texas"/>
    <n v="75081"/>
    <x v="2"/>
    <x v="1116"/>
    <x v="0"/>
    <x v="3"/>
    <x v="1104"/>
    <n v="103.48100000000001"/>
    <n v="1"/>
    <n v="0.3"/>
    <n v="-16.261300000000006"/>
  </r>
  <r>
    <x v="9431"/>
    <s v="CA-2015-111864"/>
    <d v="2015-06-19T00:00:00"/>
    <n v="2015"/>
    <s v="Juni"/>
    <n v="19"/>
    <x v="3"/>
    <x v="452"/>
    <x v="452"/>
    <x v="2"/>
    <s v="United States"/>
    <s v="Philadelphia"/>
    <s v="Pennsylvania"/>
    <n v="19134"/>
    <x v="3"/>
    <x v="1852"/>
    <x v="1"/>
    <x v="2"/>
    <x v="1840"/>
    <n v="5.9039999999999999"/>
    <n v="2"/>
    <n v="0.2"/>
    <n v="1.9925999999999999"/>
  </r>
  <r>
    <x v="9432"/>
    <s v="CA-2015-119627"/>
    <d v="2015-08-17T00:00:00"/>
    <n v="2015"/>
    <s v="Agustus"/>
    <n v="17"/>
    <x v="1"/>
    <x v="56"/>
    <x v="56"/>
    <x v="0"/>
    <s v="United States"/>
    <s v="Peoria"/>
    <s v="Arizona"/>
    <n v="85345"/>
    <x v="1"/>
    <x v="1202"/>
    <x v="2"/>
    <x v="11"/>
    <x v="1187"/>
    <n v="30.080000000000002"/>
    <n v="2"/>
    <n v="0.2"/>
    <n v="-5.2640000000000002"/>
  </r>
  <r>
    <x v="9433"/>
    <s v="CA-2015-119627"/>
    <d v="2015-08-17T00:00:00"/>
    <n v="2015"/>
    <s v="Agustus"/>
    <n v="17"/>
    <x v="1"/>
    <x v="56"/>
    <x v="56"/>
    <x v="0"/>
    <s v="United States"/>
    <s v="Peoria"/>
    <s v="Arizona"/>
    <n v="85345"/>
    <x v="1"/>
    <x v="289"/>
    <x v="1"/>
    <x v="10"/>
    <x v="289"/>
    <n v="36.288000000000011"/>
    <n v="7"/>
    <n v="0.2"/>
    <n v="12.700800000000001"/>
  </r>
  <r>
    <x v="9434"/>
    <s v="CA-2015-119627"/>
    <d v="2015-08-17T00:00:00"/>
    <n v="2015"/>
    <s v="Agustus"/>
    <n v="17"/>
    <x v="1"/>
    <x v="56"/>
    <x v="56"/>
    <x v="0"/>
    <s v="United States"/>
    <s v="Peoria"/>
    <s v="Arizona"/>
    <n v="85345"/>
    <x v="1"/>
    <x v="786"/>
    <x v="1"/>
    <x v="6"/>
    <x v="785"/>
    <n v="10.272000000000002"/>
    <n v="3"/>
    <n v="0.2"/>
    <n v="1.1555999999999984"/>
  </r>
  <r>
    <x v="9435"/>
    <s v="CA-2015-119627"/>
    <d v="2015-08-17T00:00:00"/>
    <n v="2015"/>
    <s v="Agustus"/>
    <n v="17"/>
    <x v="1"/>
    <x v="56"/>
    <x v="56"/>
    <x v="0"/>
    <s v="United States"/>
    <s v="Peoria"/>
    <s v="Arizona"/>
    <n v="85345"/>
    <x v="1"/>
    <x v="552"/>
    <x v="2"/>
    <x v="11"/>
    <x v="551"/>
    <n v="252.8"/>
    <n v="4"/>
    <n v="0.2"/>
    <n v="-31.600000000000037"/>
  </r>
  <r>
    <x v="9436"/>
    <s v="CA-2015-160787"/>
    <d v="2015-09-25T00:00:00"/>
    <n v="2015"/>
    <s v="September"/>
    <n v="25"/>
    <x v="3"/>
    <x v="298"/>
    <x v="298"/>
    <x v="0"/>
    <s v="United States"/>
    <s v="Philadelphia"/>
    <s v="Pennsylvania"/>
    <n v="19143"/>
    <x v="3"/>
    <x v="696"/>
    <x v="1"/>
    <x v="8"/>
    <x v="696"/>
    <n v="2.9460000000000006"/>
    <n v="2"/>
    <n v="0.7"/>
    <n v="-2.0621999999999998"/>
  </r>
  <r>
    <x v="9437"/>
    <s v="CA-2017-107853"/>
    <d v="2017-05-26T00:00:00"/>
    <n v="2017"/>
    <s v="Mei"/>
    <n v="26"/>
    <x v="1"/>
    <x v="303"/>
    <x v="303"/>
    <x v="0"/>
    <s v="United States"/>
    <s v="Oceanside"/>
    <s v="California"/>
    <n v="92054"/>
    <x v="1"/>
    <x v="1440"/>
    <x v="1"/>
    <x v="10"/>
    <x v="1428"/>
    <n v="12.96"/>
    <n v="2"/>
    <n v="0"/>
    <n v="6.2208000000000006"/>
  </r>
  <r>
    <x v="9438"/>
    <s v="CA-2017-126144"/>
    <d v="2017-07-31T00:00:00"/>
    <n v="2017"/>
    <s v="Juli"/>
    <n v="31"/>
    <x v="1"/>
    <x v="411"/>
    <x v="411"/>
    <x v="0"/>
    <s v="United States"/>
    <s v="Philadelphia"/>
    <s v="Pennsylvania"/>
    <n v="19134"/>
    <x v="3"/>
    <x v="1270"/>
    <x v="2"/>
    <x v="7"/>
    <x v="1255"/>
    <n v="285.57599999999996"/>
    <n v="4"/>
    <n v="0.4"/>
    <n v="-57.115200000000016"/>
  </r>
  <r>
    <x v="9439"/>
    <s v="US-2014-154655"/>
    <d v="2014-10-12T00:00:00"/>
    <n v="2014"/>
    <s v="Oktober"/>
    <n v="12"/>
    <x v="1"/>
    <x v="771"/>
    <x v="771"/>
    <x v="1"/>
    <s v="United States"/>
    <s v="Chicago"/>
    <s v="Illinois"/>
    <n v="60623"/>
    <x v="2"/>
    <x v="1205"/>
    <x v="1"/>
    <x v="14"/>
    <x v="1190"/>
    <n v="22.240000000000002"/>
    <n v="2"/>
    <n v="0.2"/>
    <n v="2.5019999999999971"/>
  </r>
  <r>
    <x v="9440"/>
    <s v="CA-2014-100391"/>
    <d v="2014-05-25T00:00:00"/>
    <n v="2014"/>
    <s v="Mei"/>
    <n v="25"/>
    <x v="1"/>
    <x v="768"/>
    <x v="768"/>
    <x v="0"/>
    <s v="United States"/>
    <s v="New York City"/>
    <s v="New York"/>
    <n v="10035"/>
    <x v="3"/>
    <x v="1490"/>
    <x v="1"/>
    <x v="10"/>
    <x v="1477"/>
    <n v="14.62"/>
    <n v="2"/>
    <n v="0"/>
    <n v="6.7251999999999992"/>
  </r>
  <r>
    <x v="9441"/>
    <s v="CA-2014-165477"/>
    <d v="2014-12-29T00:00:00"/>
    <n v="2014"/>
    <s v="Desember"/>
    <n v="29"/>
    <x v="0"/>
    <x v="791"/>
    <x v="791"/>
    <x v="0"/>
    <s v="United States"/>
    <s v="Kent"/>
    <s v="Ohio"/>
    <n v="44240"/>
    <x v="3"/>
    <x v="1204"/>
    <x v="1"/>
    <x v="9"/>
    <x v="1189"/>
    <n v="48.36"/>
    <n v="5"/>
    <n v="0.2"/>
    <n v="6.0449999999999946"/>
  </r>
  <r>
    <x v="9442"/>
    <s v="CA-2017-165904"/>
    <d v="2017-04-07T00:00:00"/>
    <n v="2017"/>
    <s v="April"/>
    <n v="7"/>
    <x v="1"/>
    <x v="367"/>
    <x v="367"/>
    <x v="2"/>
    <s v="United States"/>
    <s v="Jacksonville"/>
    <s v="Florida"/>
    <n v="32216"/>
    <x v="0"/>
    <x v="400"/>
    <x v="1"/>
    <x v="6"/>
    <x v="401"/>
    <n v="16.256"/>
    <n v="2"/>
    <n v="0.2"/>
    <n v="1.2192000000000007"/>
  </r>
  <r>
    <x v="9443"/>
    <s v="CA-2017-165904"/>
    <d v="2017-04-07T00:00:00"/>
    <n v="2017"/>
    <s v="April"/>
    <n v="7"/>
    <x v="1"/>
    <x v="367"/>
    <x v="367"/>
    <x v="2"/>
    <s v="United States"/>
    <s v="Jacksonville"/>
    <s v="Florida"/>
    <n v="32216"/>
    <x v="0"/>
    <x v="819"/>
    <x v="2"/>
    <x v="7"/>
    <x v="815"/>
    <n v="219.18400000000003"/>
    <n v="2"/>
    <n v="0.2"/>
    <n v="19.178600000000003"/>
  </r>
  <r>
    <x v="9444"/>
    <s v="CA-2015-104052"/>
    <d v="2015-03-01T00:00:00"/>
    <n v="2015"/>
    <s v="Maret"/>
    <n v="1"/>
    <x v="2"/>
    <x v="734"/>
    <x v="734"/>
    <x v="1"/>
    <s v="United States"/>
    <s v="Coppell"/>
    <s v="Texas"/>
    <n v="75019"/>
    <x v="2"/>
    <x v="1620"/>
    <x v="2"/>
    <x v="7"/>
    <x v="1611"/>
    <n v="95.84"/>
    <n v="4"/>
    <n v="0.2"/>
    <n v="34.741999999999997"/>
  </r>
  <r>
    <x v="9445"/>
    <s v="CA-2015-168277"/>
    <d v="2015-05-29T00:00:00"/>
    <n v="2015"/>
    <s v="Mei"/>
    <n v="29"/>
    <x v="1"/>
    <x v="41"/>
    <x v="41"/>
    <x v="0"/>
    <s v="United States"/>
    <s v="Indianapolis"/>
    <s v="Indiana"/>
    <n v="46203"/>
    <x v="2"/>
    <x v="617"/>
    <x v="1"/>
    <x v="2"/>
    <x v="617"/>
    <n v="12.39"/>
    <n v="3"/>
    <n v="0"/>
    <n v="5.6993999999999998"/>
  </r>
  <r>
    <x v="9446"/>
    <s v="CA-2016-158617"/>
    <d v="2016-09-22T00:00:00"/>
    <n v="2016"/>
    <s v="September"/>
    <n v="22"/>
    <x v="1"/>
    <x v="663"/>
    <x v="663"/>
    <x v="0"/>
    <s v="United States"/>
    <s v="Lawrence"/>
    <s v="Indiana"/>
    <n v="46226"/>
    <x v="2"/>
    <x v="1357"/>
    <x v="1"/>
    <x v="10"/>
    <x v="1343"/>
    <n v="35.880000000000003"/>
    <n v="6"/>
    <n v="0"/>
    <n v="16.146000000000001"/>
  </r>
  <r>
    <x v="9447"/>
    <s v="CA-2017-136882"/>
    <d v="2017-05-27T00:00:00"/>
    <n v="2017"/>
    <s v="Mei"/>
    <n v="27"/>
    <x v="1"/>
    <x v="35"/>
    <x v="35"/>
    <x v="0"/>
    <s v="United States"/>
    <s v="Tulsa"/>
    <s v="Oklahoma"/>
    <n v="74133"/>
    <x v="2"/>
    <x v="35"/>
    <x v="0"/>
    <x v="5"/>
    <x v="35"/>
    <n v="477.29999999999995"/>
    <n v="5"/>
    <n v="0"/>
    <n v="138.41699999999997"/>
  </r>
  <r>
    <x v="9448"/>
    <s v="US-2016-148957"/>
    <d v="2016-09-17T00:00:00"/>
    <n v="2016"/>
    <s v="September"/>
    <n v="17"/>
    <x v="1"/>
    <x v="254"/>
    <x v="254"/>
    <x v="2"/>
    <s v="United States"/>
    <s v="Redmond"/>
    <s v="Washington"/>
    <n v="98052"/>
    <x v="1"/>
    <x v="1038"/>
    <x v="1"/>
    <x v="2"/>
    <x v="1028"/>
    <n v="12.32"/>
    <n v="4"/>
    <n v="0"/>
    <n v="5.9135999999999997"/>
  </r>
  <r>
    <x v="9449"/>
    <s v="CA-2014-140032"/>
    <d v="2014-09-08T00:00:00"/>
    <n v="2014"/>
    <s v="September"/>
    <n v="8"/>
    <x v="1"/>
    <x v="358"/>
    <x v="358"/>
    <x v="0"/>
    <s v="United States"/>
    <s v="San Francisco"/>
    <s v="California"/>
    <n v="94109"/>
    <x v="1"/>
    <x v="973"/>
    <x v="1"/>
    <x v="8"/>
    <x v="967"/>
    <n v="8.6080000000000005"/>
    <n v="2"/>
    <n v="0.2"/>
    <n v="3.0127999999999995"/>
  </r>
  <r>
    <x v="9450"/>
    <s v="CA-2017-145506"/>
    <d v="2017-06-03T00:00:00"/>
    <n v="2017"/>
    <s v="Juni"/>
    <n v="3"/>
    <x v="1"/>
    <x v="246"/>
    <x v="246"/>
    <x v="2"/>
    <s v="United States"/>
    <s v="Spokane"/>
    <s v="Washington"/>
    <n v="99207"/>
    <x v="1"/>
    <x v="464"/>
    <x v="1"/>
    <x v="4"/>
    <x v="465"/>
    <n v="136.26"/>
    <n v="9"/>
    <n v="0"/>
    <n v="5.4503999999999913"/>
  </r>
  <r>
    <x v="9451"/>
    <s v="CA-2015-129546"/>
    <d v="2015-09-28T00:00:00"/>
    <n v="2015"/>
    <s v="September"/>
    <n v="28"/>
    <x v="1"/>
    <x v="532"/>
    <x v="532"/>
    <x v="1"/>
    <s v="United States"/>
    <s v="Los Angeles"/>
    <s v="California"/>
    <n v="90032"/>
    <x v="1"/>
    <x v="1094"/>
    <x v="1"/>
    <x v="9"/>
    <x v="1084"/>
    <n v="186.14999999999998"/>
    <n v="3"/>
    <n v="0"/>
    <n v="55.844999999999985"/>
  </r>
  <r>
    <x v="9452"/>
    <s v="CA-2015-129546"/>
    <d v="2015-09-28T00:00:00"/>
    <n v="2015"/>
    <s v="September"/>
    <n v="28"/>
    <x v="1"/>
    <x v="532"/>
    <x v="532"/>
    <x v="1"/>
    <s v="United States"/>
    <s v="Los Angeles"/>
    <s v="California"/>
    <n v="90032"/>
    <x v="1"/>
    <x v="822"/>
    <x v="1"/>
    <x v="8"/>
    <x v="818"/>
    <n v="81.792000000000002"/>
    <n v="6"/>
    <n v="0.2"/>
    <n v="26.582399999999986"/>
  </r>
  <r>
    <x v="9453"/>
    <s v="CA-2015-129546"/>
    <d v="2015-09-28T00:00:00"/>
    <n v="2015"/>
    <s v="September"/>
    <n v="28"/>
    <x v="1"/>
    <x v="532"/>
    <x v="532"/>
    <x v="1"/>
    <s v="United States"/>
    <s v="Los Angeles"/>
    <s v="California"/>
    <n v="90032"/>
    <x v="1"/>
    <x v="1799"/>
    <x v="1"/>
    <x v="14"/>
    <x v="1789"/>
    <n v="47.19"/>
    <n v="3"/>
    <n v="0"/>
    <n v="13.685099999999995"/>
  </r>
  <r>
    <x v="9454"/>
    <s v="CA-2015-129546"/>
    <d v="2015-09-28T00:00:00"/>
    <n v="2015"/>
    <s v="September"/>
    <n v="28"/>
    <x v="1"/>
    <x v="532"/>
    <x v="532"/>
    <x v="1"/>
    <s v="United States"/>
    <s v="Los Angeles"/>
    <s v="California"/>
    <n v="90032"/>
    <x v="1"/>
    <x v="461"/>
    <x v="2"/>
    <x v="7"/>
    <x v="462"/>
    <n v="36.783999999999999"/>
    <n v="2"/>
    <n v="0.2"/>
    <n v="-8.2763999999999971"/>
  </r>
  <r>
    <x v="9455"/>
    <s v="CA-2016-140977"/>
    <d v="2016-06-16T00:00:00"/>
    <n v="2016"/>
    <s v="Juni"/>
    <n v="16"/>
    <x v="0"/>
    <x v="311"/>
    <x v="311"/>
    <x v="2"/>
    <s v="United States"/>
    <s v="Chattanooga"/>
    <s v="Tennessee"/>
    <n v="37421"/>
    <x v="0"/>
    <x v="1855"/>
    <x v="2"/>
    <x v="15"/>
    <x v="1843"/>
    <n v="91.474999999999994"/>
    <n v="1"/>
    <n v="0.5"/>
    <n v="-1.8294999999999959"/>
  </r>
  <r>
    <x v="9456"/>
    <s v="CA-2017-151855"/>
    <d v="2017-05-27T00:00:00"/>
    <n v="2017"/>
    <s v="Mei"/>
    <n v="27"/>
    <x v="1"/>
    <x v="308"/>
    <x v="308"/>
    <x v="1"/>
    <s v="United States"/>
    <s v="Greensboro"/>
    <s v="North Carolina"/>
    <n v="27405"/>
    <x v="0"/>
    <x v="1856"/>
    <x v="2"/>
    <x v="11"/>
    <x v="1844"/>
    <n v="27.192"/>
    <n v="3"/>
    <n v="0.2"/>
    <n v="0.33989999999999654"/>
  </r>
  <r>
    <x v="9457"/>
    <s v="CA-2017-151855"/>
    <d v="2017-05-27T00:00:00"/>
    <n v="2017"/>
    <s v="Mei"/>
    <n v="27"/>
    <x v="1"/>
    <x v="308"/>
    <x v="308"/>
    <x v="1"/>
    <s v="United States"/>
    <s v="Greensboro"/>
    <s v="North Carolina"/>
    <n v="27405"/>
    <x v="0"/>
    <x v="1232"/>
    <x v="1"/>
    <x v="8"/>
    <x v="1215"/>
    <n v="12.059999999999999"/>
    <n v="5"/>
    <n v="0.7"/>
    <n v="-10.050000000000001"/>
  </r>
  <r>
    <x v="9458"/>
    <s v="CA-2014-138240"/>
    <d v="2014-10-09T00:00:00"/>
    <n v="2014"/>
    <s v="Oktober"/>
    <n v="9"/>
    <x v="1"/>
    <x v="81"/>
    <x v="81"/>
    <x v="0"/>
    <s v="United States"/>
    <s v="San Francisco"/>
    <s v="California"/>
    <n v="94122"/>
    <x v="1"/>
    <x v="281"/>
    <x v="1"/>
    <x v="6"/>
    <x v="281"/>
    <n v="144.60000000000002"/>
    <n v="3"/>
    <n v="0"/>
    <n v="41.933999999999983"/>
  </r>
  <r>
    <x v="9459"/>
    <s v="CA-2014-138240"/>
    <d v="2014-10-09T00:00:00"/>
    <n v="2014"/>
    <s v="Oktober"/>
    <n v="9"/>
    <x v="1"/>
    <x v="81"/>
    <x v="81"/>
    <x v="0"/>
    <s v="United States"/>
    <s v="San Francisco"/>
    <s v="California"/>
    <n v="94122"/>
    <x v="1"/>
    <x v="1730"/>
    <x v="2"/>
    <x v="7"/>
    <x v="1717"/>
    <n v="15.991999999999999"/>
    <n v="1"/>
    <n v="0.2"/>
    <n v="-2.9985000000000022"/>
  </r>
  <r>
    <x v="9460"/>
    <s v="CA-2014-101833"/>
    <d v="2014-11-17T00:00:00"/>
    <n v="2014"/>
    <s v="November"/>
    <n v="17"/>
    <x v="0"/>
    <x v="435"/>
    <x v="435"/>
    <x v="2"/>
    <s v="United States"/>
    <s v="New York City"/>
    <s v="New York"/>
    <n v="10024"/>
    <x v="3"/>
    <x v="693"/>
    <x v="1"/>
    <x v="10"/>
    <x v="693"/>
    <n v="34.44"/>
    <n v="3"/>
    <n v="0"/>
    <n v="17.22"/>
  </r>
  <r>
    <x v="9461"/>
    <s v="CA-2014-100867"/>
    <d v="2014-10-19T00:00:00"/>
    <n v="2014"/>
    <s v="Oktober"/>
    <n v="19"/>
    <x v="1"/>
    <x v="258"/>
    <x v="258"/>
    <x v="2"/>
    <s v="United States"/>
    <s v="Lakewood"/>
    <s v="California"/>
    <n v="90712"/>
    <x v="1"/>
    <x v="1086"/>
    <x v="2"/>
    <x v="7"/>
    <x v="1076"/>
    <n v="321.55200000000002"/>
    <n v="6"/>
    <n v="0.2"/>
    <n v="20.097000000000008"/>
  </r>
  <r>
    <x v="9462"/>
    <s v="US-2017-109610"/>
    <d v="2017-11-25T00:00:00"/>
    <n v="2017"/>
    <s v="November"/>
    <n v="25"/>
    <x v="0"/>
    <x v="29"/>
    <x v="29"/>
    <x v="1"/>
    <s v="United States"/>
    <s v="Louisville"/>
    <s v="Kentucky"/>
    <n v="40214"/>
    <x v="0"/>
    <x v="1131"/>
    <x v="0"/>
    <x v="1"/>
    <x v="1119"/>
    <n v="701.96"/>
    <n v="2"/>
    <n v="0"/>
    <n v="168.47040000000004"/>
  </r>
  <r>
    <x v="9463"/>
    <s v="CA-2014-156545"/>
    <d v="2014-02-27T00:00:00"/>
    <n v="2014"/>
    <s v="Februari"/>
    <n v="27"/>
    <x v="2"/>
    <x v="559"/>
    <x v="559"/>
    <x v="0"/>
    <s v="United States"/>
    <s v="Columbus"/>
    <s v="Ohio"/>
    <n v="43229"/>
    <x v="3"/>
    <x v="487"/>
    <x v="1"/>
    <x v="6"/>
    <x v="487"/>
    <n v="19.456000000000003"/>
    <n v="4"/>
    <n v="0.2"/>
    <n v="3.4047999999999981"/>
  </r>
  <r>
    <x v="9464"/>
    <s v="CA-2014-109127"/>
    <d v="2014-12-21T00:00:00"/>
    <n v="2014"/>
    <s v="Desember"/>
    <n v="21"/>
    <x v="1"/>
    <x v="547"/>
    <x v="547"/>
    <x v="0"/>
    <s v="United States"/>
    <s v="Newark"/>
    <s v="Delaware"/>
    <n v="19711"/>
    <x v="3"/>
    <x v="1568"/>
    <x v="1"/>
    <x v="2"/>
    <x v="1559"/>
    <n v="17.28"/>
    <n v="6"/>
    <n v="0"/>
    <n v="7.9487999999999985"/>
  </r>
  <r>
    <x v="9465"/>
    <s v="CA-2016-126858"/>
    <d v="2016-11-19T00:00:00"/>
    <n v="2016"/>
    <s v="November"/>
    <n v="19"/>
    <x v="1"/>
    <x v="25"/>
    <x v="25"/>
    <x v="1"/>
    <s v="United States"/>
    <s v="Seattle"/>
    <s v="Washington"/>
    <n v="98115"/>
    <x v="1"/>
    <x v="468"/>
    <x v="0"/>
    <x v="5"/>
    <x v="469"/>
    <n v="31.96"/>
    <n v="2"/>
    <n v="0"/>
    <n v="1.597999999999999"/>
  </r>
  <r>
    <x v="9466"/>
    <s v="CA-2017-102925"/>
    <d v="2017-11-05T00:00:00"/>
    <n v="2017"/>
    <s v="November"/>
    <n v="5"/>
    <x v="0"/>
    <x v="512"/>
    <x v="512"/>
    <x v="0"/>
    <s v="United States"/>
    <s v="New York City"/>
    <s v="New York"/>
    <n v="10024"/>
    <x v="3"/>
    <x v="141"/>
    <x v="1"/>
    <x v="8"/>
    <x v="142"/>
    <n v="164.68800000000002"/>
    <n v="6"/>
    <n v="0.2"/>
    <n v="55.582200000000007"/>
  </r>
  <r>
    <x v="9467"/>
    <s v="CA-2017-102925"/>
    <d v="2017-11-05T00:00:00"/>
    <n v="2017"/>
    <s v="November"/>
    <n v="5"/>
    <x v="0"/>
    <x v="512"/>
    <x v="512"/>
    <x v="0"/>
    <s v="United States"/>
    <s v="New York City"/>
    <s v="New York"/>
    <n v="10024"/>
    <x v="3"/>
    <x v="1582"/>
    <x v="0"/>
    <x v="3"/>
    <x v="1573"/>
    <n v="166.5"/>
    <n v="2"/>
    <n v="0.4"/>
    <n v="-66.599999999999994"/>
  </r>
  <r>
    <x v="9468"/>
    <s v="CA-2017-102925"/>
    <d v="2017-11-05T00:00:00"/>
    <n v="2017"/>
    <s v="November"/>
    <n v="5"/>
    <x v="0"/>
    <x v="512"/>
    <x v="512"/>
    <x v="0"/>
    <s v="United States"/>
    <s v="New York City"/>
    <s v="New York"/>
    <n v="10024"/>
    <x v="3"/>
    <x v="680"/>
    <x v="1"/>
    <x v="10"/>
    <x v="680"/>
    <n v="12.96"/>
    <n v="2"/>
    <n v="0"/>
    <n v="6.2208000000000006"/>
  </r>
  <r>
    <x v="9469"/>
    <s v="CA-2017-102925"/>
    <d v="2017-11-05T00:00:00"/>
    <n v="2017"/>
    <s v="November"/>
    <n v="5"/>
    <x v="0"/>
    <x v="512"/>
    <x v="512"/>
    <x v="0"/>
    <s v="United States"/>
    <s v="New York City"/>
    <s v="New York"/>
    <n v="10024"/>
    <x v="3"/>
    <x v="417"/>
    <x v="1"/>
    <x v="10"/>
    <x v="417"/>
    <n v="110.96"/>
    <n v="2"/>
    <n v="0"/>
    <n v="53.260799999999996"/>
  </r>
  <r>
    <x v="9470"/>
    <s v="CA-2017-102925"/>
    <d v="2017-11-05T00:00:00"/>
    <n v="2017"/>
    <s v="November"/>
    <n v="5"/>
    <x v="0"/>
    <x v="512"/>
    <x v="512"/>
    <x v="0"/>
    <s v="United States"/>
    <s v="New York City"/>
    <s v="New York"/>
    <n v="10024"/>
    <x v="3"/>
    <x v="140"/>
    <x v="2"/>
    <x v="7"/>
    <x v="141"/>
    <n v="99.98"/>
    <n v="2"/>
    <n v="0"/>
    <n v="3.9991999999999877"/>
  </r>
  <r>
    <x v="9471"/>
    <s v="CA-2017-102925"/>
    <d v="2017-11-05T00:00:00"/>
    <n v="2017"/>
    <s v="November"/>
    <n v="5"/>
    <x v="0"/>
    <x v="512"/>
    <x v="512"/>
    <x v="0"/>
    <s v="United States"/>
    <s v="New York City"/>
    <s v="New York"/>
    <n v="10024"/>
    <x v="3"/>
    <x v="276"/>
    <x v="1"/>
    <x v="8"/>
    <x v="276"/>
    <n v="11.423999999999999"/>
    <n v="1"/>
    <n v="0.2"/>
    <n v="3.7127999999999997"/>
  </r>
  <r>
    <x v="9472"/>
    <s v="CA-2017-102925"/>
    <d v="2017-11-05T00:00:00"/>
    <n v="2017"/>
    <s v="November"/>
    <n v="5"/>
    <x v="0"/>
    <x v="512"/>
    <x v="512"/>
    <x v="0"/>
    <s v="United States"/>
    <s v="New York City"/>
    <s v="New York"/>
    <n v="10024"/>
    <x v="3"/>
    <x v="1459"/>
    <x v="0"/>
    <x v="1"/>
    <x v="1445"/>
    <n v="128.12400000000002"/>
    <n v="2"/>
    <n v="0.1"/>
    <n v="24.2012"/>
  </r>
  <r>
    <x v="9473"/>
    <s v="CA-2017-102925"/>
    <d v="2017-11-05T00:00:00"/>
    <n v="2017"/>
    <s v="November"/>
    <n v="5"/>
    <x v="0"/>
    <x v="512"/>
    <x v="512"/>
    <x v="0"/>
    <s v="United States"/>
    <s v="New York City"/>
    <s v="New York"/>
    <n v="10024"/>
    <x v="3"/>
    <x v="1757"/>
    <x v="0"/>
    <x v="5"/>
    <x v="1747"/>
    <n v="101.4"/>
    <n v="5"/>
    <n v="0"/>
    <n v="38.532000000000004"/>
  </r>
  <r>
    <x v="9474"/>
    <s v="CA-2015-100818"/>
    <d v="2015-05-31T00:00:00"/>
    <n v="2015"/>
    <s v="Mei"/>
    <n v="31"/>
    <x v="0"/>
    <x v="25"/>
    <x v="25"/>
    <x v="1"/>
    <s v="United States"/>
    <s v="Chicago"/>
    <s v="Illinois"/>
    <n v="60653"/>
    <x v="2"/>
    <x v="1139"/>
    <x v="1"/>
    <x v="2"/>
    <x v="1127"/>
    <n v="5.9039999999999999"/>
    <n v="2"/>
    <n v="0.2"/>
    <n v="1.9925999999999999"/>
  </r>
  <r>
    <x v="9475"/>
    <s v="CA-2015-100818"/>
    <d v="2015-05-31T00:00:00"/>
    <n v="2015"/>
    <s v="Mei"/>
    <n v="31"/>
    <x v="0"/>
    <x v="25"/>
    <x v="25"/>
    <x v="1"/>
    <s v="United States"/>
    <s v="Chicago"/>
    <s v="Illinois"/>
    <n v="60653"/>
    <x v="2"/>
    <x v="1030"/>
    <x v="1"/>
    <x v="10"/>
    <x v="1021"/>
    <n v="173.48800000000003"/>
    <n v="7"/>
    <n v="0.2"/>
    <n v="54.214999999999982"/>
  </r>
  <r>
    <x v="9476"/>
    <s v="CA-2015-100818"/>
    <d v="2015-05-31T00:00:00"/>
    <n v="2015"/>
    <s v="Mei"/>
    <n v="31"/>
    <x v="0"/>
    <x v="25"/>
    <x v="25"/>
    <x v="1"/>
    <s v="United States"/>
    <s v="Chicago"/>
    <s v="Illinois"/>
    <n v="60653"/>
    <x v="2"/>
    <x v="1537"/>
    <x v="0"/>
    <x v="5"/>
    <x v="1525"/>
    <n v="51.56"/>
    <n v="2"/>
    <n v="0.6"/>
    <n v="-61.872"/>
  </r>
  <r>
    <x v="9477"/>
    <s v="CA-2015-100818"/>
    <d v="2015-05-31T00:00:00"/>
    <n v="2015"/>
    <s v="Mei"/>
    <n v="31"/>
    <x v="0"/>
    <x v="25"/>
    <x v="25"/>
    <x v="1"/>
    <s v="United States"/>
    <s v="Chicago"/>
    <s v="Illinois"/>
    <n v="60653"/>
    <x v="2"/>
    <x v="990"/>
    <x v="1"/>
    <x v="8"/>
    <x v="305"/>
    <n v="3.5639999999999992"/>
    <n v="3"/>
    <n v="0.8"/>
    <n v="-6.2370000000000019"/>
  </r>
  <r>
    <x v="9478"/>
    <s v="CA-2014-126193"/>
    <d v="2014-09-07T00:00:00"/>
    <n v="2014"/>
    <s v="September"/>
    <n v="7"/>
    <x v="1"/>
    <x v="757"/>
    <x v="757"/>
    <x v="0"/>
    <s v="United States"/>
    <s v="Oswego"/>
    <s v="Illinois"/>
    <n v="60543"/>
    <x v="2"/>
    <x v="1321"/>
    <x v="1"/>
    <x v="13"/>
    <x v="1307"/>
    <n v="13.16"/>
    <n v="5"/>
    <n v="0.2"/>
    <n v="4.1124999999999998"/>
  </r>
  <r>
    <x v="9479"/>
    <s v="CA-2014-126193"/>
    <d v="2014-09-07T00:00:00"/>
    <n v="2014"/>
    <s v="September"/>
    <n v="7"/>
    <x v="1"/>
    <x v="757"/>
    <x v="757"/>
    <x v="0"/>
    <s v="United States"/>
    <s v="Oswego"/>
    <s v="Illinois"/>
    <n v="60543"/>
    <x v="2"/>
    <x v="1206"/>
    <x v="1"/>
    <x v="8"/>
    <x v="1191"/>
    <n v="3.8279999999999994"/>
    <n v="3"/>
    <n v="0.8"/>
    <n v="-6.5076000000000018"/>
  </r>
  <r>
    <x v="9480"/>
    <s v="CA-2014-126193"/>
    <d v="2014-09-07T00:00:00"/>
    <n v="2014"/>
    <s v="September"/>
    <n v="7"/>
    <x v="1"/>
    <x v="757"/>
    <x v="757"/>
    <x v="0"/>
    <s v="United States"/>
    <s v="Oswego"/>
    <s v="Illinois"/>
    <n v="60543"/>
    <x v="2"/>
    <x v="569"/>
    <x v="1"/>
    <x v="8"/>
    <x v="569"/>
    <n v="304.98999999999995"/>
    <n v="5"/>
    <n v="0.8"/>
    <n v="-533.73250000000007"/>
  </r>
  <r>
    <x v="9481"/>
    <s v="CA-2017-150504"/>
    <d v="2017-11-06T00:00:00"/>
    <n v="2017"/>
    <s v="November"/>
    <n v="6"/>
    <x v="1"/>
    <x v="668"/>
    <x v="668"/>
    <x v="0"/>
    <s v="United States"/>
    <s v="Dallas"/>
    <s v="Texas"/>
    <n v="75220"/>
    <x v="2"/>
    <x v="75"/>
    <x v="1"/>
    <x v="4"/>
    <x v="75"/>
    <n v="18.16"/>
    <n v="2"/>
    <n v="0.2"/>
    <n v="1.8160000000000016"/>
  </r>
  <r>
    <x v="9482"/>
    <s v="CA-2015-158351"/>
    <d v="2015-06-20T00:00:00"/>
    <n v="2015"/>
    <s v="Juni"/>
    <n v="20"/>
    <x v="0"/>
    <x v="604"/>
    <x v="604"/>
    <x v="2"/>
    <s v="United States"/>
    <s v="Philadelphia"/>
    <s v="Pennsylvania"/>
    <n v="19134"/>
    <x v="3"/>
    <x v="651"/>
    <x v="2"/>
    <x v="11"/>
    <x v="651"/>
    <n v="319.98400000000004"/>
    <n v="2"/>
    <n v="0.2"/>
    <n v="91.995400000000018"/>
  </r>
  <r>
    <x v="9483"/>
    <s v="CA-2014-122679"/>
    <d v="2014-07-22T00:00:00"/>
    <n v="2014"/>
    <s v="Juli"/>
    <n v="22"/>
    <x v="1"/>
    <x v="437"/>
    <x v="437"/>
    <x v="2"/>
    <s v="United States"/>
    <s v="Los Angeles"/>
    <s v="California"/>
    <n v="90008"/>
    <x v="1"/>
    <x v="346"/>
    <x v="1"/>
    <x v="6"/>
    <x v="346"/>
    <n v="19.68"/>
    <n v="6"/>
    <n v="0"/>
    <n v="6.4943999999999988"/>
  </r>
  <r>
    <x v="9484"/>
    <s v="CA-2016-164770"/>
    <d v="2016-12-02T00:00:00"/>
    <n v="2016"/>
    <s v="Desember"/>
    <n v="2"/>
    <x v="0"/>
    <x v="501"/>
    <x v="501"/>
    <x v="1"/>
    <s v="United States"/>
    <s v="Houston"/>
    <s v="Texas"/>
    <n v="77036"/>
    <x v="2"/>
    <x v="1686"/>
    <x v="0"/>
    <x v="0"/>
    <x v="1674"/>
    <n v="781.86399999999992"/>
    <n v="10"/>
    <n v="0.32"/>
    <n v="-137.97600000000008"/>
  </r>
  <r>
    <x v="9485"/>
    <s v="CA-2016-164770"/>
    <d v="2016-12-02T00:00:00"/>
    <n v="2016"/>
    <s v="Desember"/>
    <n v="2"/>
    <x v="0"/>
    <x v="501"/>
    <x v="501"/>
    <x v="1"/>
    <s v="United States"/>
    <s v="Houston"/>
    <s v="Texas"/>
    <n v="77036"/>
    <x v="2"/>
    <x v="1117"/>
    <x v="1"/>
    <x v="10"/>
    <x v="1105"/>
    <n v="30.816000000000003"/>
    <n v="9"/>
    <n v="0.2"/>
    <n v="9.6299999999999955"/>
  </r>
  <r>
    <x v="9486"/>
    <s v="CA-2017-130505"/>
    <d v="2017-10-12T00:00:00"/>
    <n v="2017"/>
    <s v="Oktober"/>
    <n v="12"/>
    <x v="3"/>
    <x v="173"/>
    <x v="173"/>
    <x v="0"/>
    <s v="United States"/>
    <s v="Wheeling"/>
    <s v="West Virginia"/>
    <n v="26003"/>
    <x v="3"/>
    <x v="855"/>
    <x v="0"/>
    <x v="3"/>
    <x v="848"/>
    <n v="673.34399999999994"/>
    <n v="3"/>
    <n v="0.3"/>
    <n v="-76.953599999999994"/>
  </r>
  <r>
    <x v="9487"/>
    <s v="US-2017-125213"/>
    <d v="2017-12-11T00:00:00"/>
    <n v="2017"/>
    <s v="Desember"/>
    <n v="11"/>
    <x v="2"/>
    <x v="240"/>
    <x v="240"/>
    <x v="1"/>
    <s v="United States"/>
    <s v="Paterson"/>
    <s v="New Jersey"/>
    <n v="7501"/>
    <x v="3"/>
    <x v="845"/>
    <x v="1"/>
    <x v="13"/>
    <x v="839"/>
    <n v="6.5400000000000009"/>
    <n v="3"/>
    <n v="0"/>
    <n v="2.1581999999999999"/>
  </r>
  <r>
    <x v="9488"/>
    <s v="CA-2015-156566"/>
    <d v="2015-10-01T00:00:00"/>
    <n v="2015"/>
    <s v="Oktober"/>
    <n v="1"/>
    <x v="2"/>
    <x v="75"/>
    <x v="75"/>
    <x v="0"/>
    <s v="United States"/>
    <s v="Portland"/>
    <s v="Oregon"/>
    <n v="97206"/>
    <x v="1"/>
    <x v="1118"/>
    <x v="2"/>
    <x v="7"/>
    <x v="1106"/>
    <n v="572.80000000000007"/>
    <n v="2"/>
    <n v="0.2"/>
    <n v="50.120000000000033"/>
  </r>
  <r>
    <x v="9489"/>
    <s v="US-2016-102232"/>
    <d v="2016-08-05T00:00:00"/>
    <n v="2016"/>
    <s v="Agustus"/>
    <n v="5"/>
    <x v="1"/>
    <x v="716"/>
    <x v="716"/>
    <x v="1"/>
    <s v="United States"/>
    <s v="Huntsville"/>
    <s v="Alabama"/>
    <n v="35810"/>
    <x v="0"/>
    <x v="1269"/>
    <x v="1"/>
    <x v="6"/>
    <x v="1254"/>
    <n v="197.04999999999998"/>
    <n v="7"/>
    <n v="0"/>
    <n v="59.114999999999981"/>
  </r>
  <r>
    <x v="9490"/>
    <s v="CA-2017-111738"/>
    <d v="2017-01-03T00:00:00"/>
    <n v="2017"/>
    <s v="Januari"/>
    <n v="3"/>
    <x v="1"/>
    <x v="200"/>
    <x v="200"/>
    <x v="0"/>
    <s v="United States"/>
    <s v="San Francisco"/>
    <s v="California"/>
    <n v="94110"/>
    <x v="1"/>
    <x v="382"/>
    <x v="1"/>
    <x v="8"/>
    <x v="383"/>
    <n v="2022.2720000000002"/>
    <n v="8"/>
    <n v="0.2"/>
    <n v="682.5168000000001"/>
  </r>
  <r>
    <x v="9491"/>
    <s v="CA-2017-111738"/>
    <d v="2017-01-03T00:00:00"/>
    <n v="2017"/>
    <s v="Januari"/>
    <n v="3"/>
    <x v="1"/>
    <x v="200"/>
    <x v="200"/>
    <x v="0"/>
    <s v="United States"/>
    <s v="San Francisco"/>
    <s v="California"/>
    <n v="94110"/>
    <x v="1"/>
    <x v="1279"/>
    <x v="1"/>
    <x v="6"/>
    <x v="1264"/>
    <n v="9.120000000000001"/>
    <n v="3"/>
    <n v="0"/>
    <n v="3.1007999999999996"/>
  </r>
  <r>
    <x v="9492"/>
    <s v="CA-2017-163188"/>
    <d v="2017-11-07T00:00:00"/>
    <n v="2017"/>
    <s v="November"/>
    <n v="7"/>
    <x v="3"/>
    <x v="685"/>
    <x v="685"/>
    <x v="0"/>
    <s v="United States"/>
    <s v="Oklahoma City"/>
    <s v="Oklahoma"/>
    <n v="73120"/>
    <x v="2"/>
    <x v="15"/>
    <x v="1"/>
    <x v="8"/>
    <x v="15"/>
    <n v="38.160000000000004"/>
    <n v="9"/>
    <n v="0"/>
    <n v="19.080000000000002"/>
  </r>
  <r>
    <x v="9493"/>
    <s v="CA-2016-105207"/>
    <d v="2016-01-03T00:00:00"/>
    <n v="2016"/>
    <s v="Januari"/>
    <n v="3"/>
    <x v="1"/>
    <x v="635"/>
    <x v="635"/>
    <x v="1"/>
    <s v="United States"/>
    <s v="Broken Arrow"/>
    <s v="Oklahoma"/>
    <n v="74012"/>
    <x v="2"/>
    <x v="342"/>
    <x v="0"/>
    <x v="3"/>
    <x v="342"/>
    <n v="1592.8500000000001"/>
    <n v="7"/>
    <n v="0"/>
    <n v="350.42700000000002"/>
  </r>
  <r>
    <x v="9494"/>
    <s v="CA-2016-105207"/>
    <d v="2016-01-03T00:00:00"/>
    <n v="2016"/>
    <s v="Januari"/>
    <n v="3"/>
    <x v="1"/>
    <x v="635"/>
    <x v="635"/>
    <x v="1"/>
    <s v="United States"/>
    <s v="Broken Arrow"/>
    <s v="Oklahoma"/>
    <n v="74012"/>
    <x v="2"/>
    <x v="990"/>
    <x v="1"/>
    <x v="8"/>
    <x v="305"/>
    <n v="11.88"/>
    <n v="2"/>
    <n v="0"/>
    <n v="5.3460000000000001"/>
  </r>
  <r>
    <x v="9495"/>
    <s v="US-2016-123610"/>
    <d v="2016-05-12T00:00:00"/>
    <n v="2016"/>
    <s v="Mei"/>
    <n v="12"/>
    <x v="1"/>
    <x v="718"/>
    <x v="718"/>
    <x v="0"/>
    <s v="United States"/>
    <s v="Mission Viejo"/>
    <s v="California"/>
    <n v="92691"/>
    <x v="1"/>
    <x v="1824"/>
    <x v="2"/>
    <x v="11"/>
    <x v="1812"/>
    <n v="120"/>
    <n v="6"/>
    <n v="0"/>
    <n v="46.800000000000004"/>
  </r>
  <r>
    <x v="9496"/>
    <s v="US-2016-123610"/>
    <d v="2016-05-12T00:00:00"/>
    <n v="2016"/>
    <s v="Mei"/>
    <n v="12"/>
    <x v="1"/>
    <x v="718"/>
    <x v="718"/>
    <x v="0"/>
    <s v="United States"/>
    <s v="Mission Viejo"/>
    <s v="California"/>
    <n v="92691"/>
    <x v="1"/>
    <x v="1295"/>
    <x v="1"/>
    <x v="9"/>
    <x v="360"/>
    <n v="8.67"/>
    <n v="1"/>
    <n v="0"/>
    <n v="2.3409000000000004"/>
  </r>
  <r>
    <x v="9497"/>
    <s v="CA-2017-118213"/>
    <d v="2017-11-05T00:00:00"/>
    <n v="2017"/>
    <s v="November"/>
    <n v="5"/>
    <x v="2"/>
    <x v="144"/>
    <x v="144"/>
    <x v="2"/>
    <s v="United States"/>
    <s v="Greenwood"/>
    <s v="Indiana"/>
    <n v="46142"/>
    <x v="2"/>
    <x v="249"/>
    <x v="1"/>
    <x v="10"/>
    <x v="250"/>
    <n v="4.41"/>
    <n v="1"/>
    <n v="0"/>
    <n v="2.0286"/>
  </r>
  <r>
    <x v="9498"/>
    <s v="CA-2017-118213"/>
    <d v="2017-11-05T00:00:00"/>
    <n v="2017"/>
    <s v="November"/>
    <n v="5"/>
    <x v="2"/>
    <x v="144"/>
    <x v="144"/>
    <x v="2"/>
    <s v="United States"/>
    <s v="Greenwood"/>
    <s v="Indiana"/>
    <n v="46142"/>
    <x v="2"/>
    <x v="1654"/>
    <x v="1"/>
    <x v="10"/>
    <x v="33"/>
    <n v="167.94"/>
    <n v="3"/>
    <n v="0"/>
    <n v="82.290599999999998"/>
  </r>
  <r>
    <x v="9499"/>
    <s v="CA-2017-118213"/>
    <d v="2017-11-05T00:00:00"/>
    <n v="2017"/>
    <s v="November"/>
    <n v="5"/>
    <x v="2"/>
    <x v="144"/>
    <x v="144"/>
    <x v="2"/>
    <s v="United States"/>
    <s v="Greenwood"/>
    <s v="Indiana"/>
    <n v="46142"/>
    <x v="2"/>
    <x v="987"/>
    <x v="1"/>
    <x v="10"/>
    <x v="980"/>
    <n v="67.8"/>
    <n v="10"/>
    <n v="0"/>
    <n v="31.187999999999999"/>
  </r>
  <r>
    <x v="9500"/>
    <s v="CA-2016-149237"/>
    <d v="2016-05-26T00:00:00"/>
    <n v="2016"/>
    <s v="Mei"/>
    <n v="26"/>
    <x v="1"/>
    <x v="632"/>
    <x v="632"/>
    <x v="0"/>
    <s v="United States"/>
    <s v="Milwaukee"/>
    <s v="Wisconsin"/>
    <n v="53209"/>
    <x v="2"/>
    <x v="1104"/>
    <x v="0"/>
    <x v="5"/>
    <x v="1093"/>
    <n v="26.94"/>
    <n v="3"/>
    <n v="0"/>
    <n v="11.314800000000002"/>
  </r>
  <r>
    <x v="9501"/>
    <s v="US-2015-158589"/>
    <d v="2015-11-20T00:00:00"/>
    <n v="2015"/>
    <s v="November"/>
    <n v="20"/>
    <x v="1"/>
    <x v="608"/>
    <x v="608"/>
    <x v="0"/>
    <s v="United States"/>
    <s v="San Francisco"/>
    <s v="California"/>
    <n v="94109"/>
    <x v="1"/>
    <x v="1445"/>
    <x v="0"/>
    <x v="5"/>
    <x v="1432"/>
    <n v="32.04"/>
    <n v="3"/>
    <n v="0"/>
    <n v="8.01"/>
  </r>
  <r>
    <x v="9502"/>
    <s v="CA-2016-101329"/>
    <d v="2016-04-22T00:00:00"/>
    <n v="2016"/>
    <s v="April"/>
    <n v="22"/>
    <x v="1"/>
    <x v="462"/>
    <x v="462"/>
    <x v="0"/>
    <s v="United States"/>
    <s v="Rome"/>
    <s v="New York"/>
    <n v="13440"/>
    <x v="3"/>
    <x v="1742"/>
    <x v="1"/>
    <x v="6"/>
    <x v="1731"/>
    <n v="32.129999999999995"/>
    <n v="9"/>
    <n v="0"/>
    <n v="8.3537999999999997"/>
  </r>
  <r>
    <x v="9503"/>
    <s v="CA-2016-101329"/>
    <d v="2016-04-22T00:00:00"/>
    <n v="2016"/>
    <s v="April"/>
    <n v="22"/>
    <x v="1"/>
    <x v="462"/>
    <x v="462"/>
    <x v="0"/>
    <s v="United States"/>
    <s v="Rome"/>
    <s v="New York"/>
    <n v="13440"/>
    <x v="3"/>
    <x v="649"/>
    <x v="1"/>
    <x v="6"/>
    <x v="649"/>
    <n v="2.88"/>
    <n v="1"/>
    <n v="0"/>
    <n v="0.80640000000000001"/>
  </r>
  <r>
    <x v="9504"/>
    <s v="CA-2016-113607"/>
    <d v="2016-10-14T00:00:00"/>
    <n v="2016"/>
    <s v="Oktober"/>
    <n v="14"/>
    <x v="1"/>
    <x v="463"/>
    <x v="463"/>
    <x v="1"/>
    <s v="United States"/>
    <s v="New York City"/>
    <s v="New York"/>
    <n v="10009"/>
    <x v="3"/>
    <x v="1807"/>
    <x v="2"/>
    <x v="7"/>
    <x v="1797"/>
    <n v="1091.93"/>
    <n v="7"/>
    <n v="0"/>
    <n v="272.98250000000002"/>
  </r>
  <r>
    <x v="9505"/>
    <s v="CA-2016-113607"/>
    <d v="2016-10-14T00:00:00"/>
    <n v="2016"/>
    <s v="Oktober"/>
    <n v="14"/>
    <x v="1"/>
    <x v="463"/>
    <x v="463"/>
    <x v="1"/>
    <s v="United States"/>
    <s v="New York City"/>
    <s v="New York"/>
    <n v="10009"/>
    <x v="3"/>
    <x v="314"/>
    <x v="1"/>
    <x v="10"/>
    <x v="366"/>
    <n v="111.96"/>
    <n v="2"/>
    <n v="0"/>
    <n v="54.860399999999998"/>
  </r>
  <r>
    <x v="9506"/>
    <s v="CA-2014-149104"/>
    <d v="2014-04-05T00:00:00"/>
    <n v="2014"/>
    <s v="April"/>
    <n v="5"/>
    <x v="0"/>
    <x v="76"/>
    <x v="76"/>
    <x v="0"/>
    <s v="United States"/>
    <s v="Dearborn Heights"/>
    <s v="Michigan"/>
    <n v="48127"/>
    <x v="2"/>
    <x v="818"/>
    <x v="1"/>
    <x v="6"/>
    <x v="814"/>
    <n v="26.7"/>
    <n v="2"/>
    <n v="0"/>
    <n v="7.4759999999999991"/>
  </r>
  <r>
    <x v="9507"/>
    <s v="CA-2014-149104"/>
    <d v="2014-04-05T00:00:00"/>
    <n v="2014"/>
    <s v="April"/>
    <n v="5"/>
    <x v="0"/>
    <x v="76"/>
    <x v="76"/>
    <x v="0"/>
    <s v="United States"/>
    <s v="Dearborn Heights"/>
    <s v="Michigan"/>
    <n v="48127"/>
    <x v="2"/>
    <x v="1232"/>
    <x v="1"/>
    <x v="8"/>
    <x v="1215"/>
    <n v="40.199999999999996"/>
    <n v="5"/>
    <n v="0"/>
    <n v="18.089999999999996"/>
  </r>
  <r>
    <x v="9508"/>
    <s v="CA-2014-149104"/>
    <d v="2014-04-05T00:00:00"/>
    <n v="2014"/>
    <s v="April"/>
    <n v="5"/>
    <x v="0"/>
    <x v="76"/>
    <x v="76"/>
    <x v="0"/>
    <s v="United States"/>
    <s v="Dearborn Heights"/>
    <s v="Michigan"/>
    <n v="48127"/>
    <x v="2"/>
    <x v="182"/>
    <x v="1"/>
    <x v="6"/>
    <x v="183"/>
    <n v="13.89"/>
    <n v="3"/>
    <n v="0"/>
    <n v="4.5836999999999994"/>
  </r>
  <r>
    <x v="9509"/>
    <s v="CA-2014-149104"/>
    <d v="2014-04-05T00:00:00"/>
    <n v="2014"/>
    <s v="April"/>
    <n v="5"/>
    <x v="0"/>
    <x v="76"/>
    <x v="76"/>
    <x v="0"/>
    <s v="United States"/>
    <s v="Dearborn Heights"/>
    <s v="Michigan"/>
    <n v="48127"/>
    <x v="2"/>
    <x v="156"/>
    <x v="1"/>
    <x v="4"/>
    <x v="157"/>
    <n v="689.81999999999994"/>
    <n v="6"/>
    <n v="0"/>
    <n v="20.694600000000008"/>
  </r>
  <r>
    <x v="9510"/>
    <s v="CA-2016-105263"/>
    <d v="2016-08-06T00:00:00"/>
    <n v="2016"/>
    <s v="Agustus"/>
    <n v="6"/>
    <x v="1"/>
    <x v="215"/>
    <x v="215"/>
    <x v="0"/>
    <s v="United States"/>
    <s v="New York City"/>
    <s v="New York"/>
    <n v="10024"/>
    <x v="3"/>
    <x v="319"/>
    <x v="1"/>
    <x v="6"/>
    <x v="319"/>
    <n v="38.339999999999996"/>
    <n v="9"/>
    <n v="0"/>
    <n v="15.7194"/>
  </r>
  <r>
    <x v="9511"/>
    <s v="CA-2014-130575"/>
    <d v="2014-12-14T00:00:00"/>
    <n v="2014"/>
    <s v="Desember"/>
    <n v="14"/>
    <x v="2"/>
    <x v="688"/>
    <x v="688"/>
    <x v="1"/>
    <s v="United States"/>
    <s v="Chicago"/>
    <s v="Illinois"/>
    <n v="60623"/>
    <x v="2"/>
    <x v="1087"/>
    <x v="1"/>
    <x v="8"/>
    <x v="1077"/>
    <n v="9.2639999999999976"/>
    <n v="3"/>
    <n v="0.8"/>
    <n v="-13.895999999999997"/>
  </r>
  <r>
    <x v="9512"/>
    <s v="CA-2017-142461"/>
    <d v="2017-05-30T00:00:00"/>
    <n v="2017"/>
    <s v="Mei"/>
    <n v="30"/>
    <x v="0"/>
    <x v="409"/>
    <x v="409"/>
    <x v="0"/>
    <s v="United States"/>
    <s v="Dallas"/>
    <s v="Texas"/>
    <n v="75217"/>
    <x v="2"/>
    <x v="789"/>
    <x v="0"/>
    <x v="0"/>
    <x v="787"/>
    <n v="204.66639999999998"/>
    <n v="1"/>
    <n v="0.32"/>
    <n v="-6.0196000000000254"/>
  </r>
  <r>
    <x v="9513"/>
    <s v="CA-2016-125220"/>
    <d v="2016-10-14T00:00:00"/>
    <n v="2016"/>
    <s v="Oktober"/>
    <n v="14"/>
    <x v="1"/>
    <x v="648"/>
    <x v="648"/>
    <x v="0"/>
    <s v="United States"/>
    <s v="Appleton"/>
    <s v="Wisconsin"/>
    <n v="54915"/>
    <x v="2"/>
    <x v="764"/>
    <x v="2"/>
    <x v="11"/>
    <x v="763"/>
    <n v="1649.75"/>
    <n v="5"/>
    <n v="0"/>
    <n v="544.41749999999979"/>
  </r>
  <r>
    <x v="9514"/>
    <s v="CA-2014-100293"/>
    <d v="2014-03-14T00:00:00"/>
    <n v="2014"/>
    <s v="Maret"/>
    <n v="14"/>
    <x v="1"/>
    <x v="739"/>
    <x v="739"/>
    <x v="2"/>
    <s v="United States"/>
    <s v="Jacksonville"/>
    <s v="Florida"/>
    <n v="32216"/>
    <x v="0"/>
    <x v="640"/>
    <x v="1"/>
    <x v="10"/>
    <x v="640"/>
    <n v="91.055999999999997"/>
    <n v="6"/>
    <n v="0.2"/>
    <n v="31.869599999999995"/>
  </r>
  <r>
    <x v="9515"/>
    <s v="CA-2014-154165"/>
    <d v="2014-02-17T00:00:00"/>
    <n v="2014"/>
    <s v="Februari"/>
    <n v="17"/>
    <x v="1"/>
    <x v="111"/>
    <x v="111"/>
    <x v="0"/>
    <s v="United States"/>
    <s v="Chicago"/>
    <s v="Illinois"/>
    <n v="60653"/>
    <x v="2"/>
    <x v="1159"/>
    <x v="1"/>
    <x v="6"/>
    <x v="772"/>
    <n v="54.207999999999998"/>
    <n v="14"/>
    <n v="0.2"/>
    <n v="8.808799999999998"/>
  </r>
  <r>
    <x v="9516"/>
    <s v="CA-2015-123939"/>
    <d v="2015-08-24T00:00:00"/>
    <n v="2015"/>
    <s v="Agustus"/>
    <n v="24"/>
    <x v="0"/>
    <x v="384"/>
    <x v="384"/>
    <x v="0"/>
    <s v="United States"/>
    <s v="Bowling Green"/>
    <s v="Ohio"/>
    <n v="43402"/>
    <x v="3"/>
    <x v="1250"/>
    <x v="2"/>
    <x v="7"/>
    <x v="1234"/>
    <n v="26.981999999999999"/>
    <n v="3"/>
    <n v="0.4"/>
    <n v="4.0472999999999999"/>
  </r>
  <r>
    <x v="9517"/>
    <s v="CA-2015-123939"/>
    <d v="2015-08-24T00:00:00"/>
    <n v="2015"/>
    <s v="Agustus"/>
    <n v="24"/>
    <x v="0"/>
    <x v="384"/>
    <x v="384"/>
    <x v="0"/>
    <s v="United States"/>
    <s v="Bowling Green"/>
    <s v="Ohio"/>
    <n v="43402"/>
    <x v="3"/>
    <x v="1186"/>
    <x v="1"/>
    <x v="2"/>
    <x v="1172"/>
    <n v="6.911999999999999"/>
    <n v="3"/>
    <n v="0.2"/>
    <n v="2.5056000000000003"/>
  </r>
  <r>
    <x v="9518"/>
    <s v="CA-2015-123939"/>
    <d v="2015-08-24T00:00:00"/>
    <n v="2015"/>
    <s v="Agustus"/>
    <n v="24"/>
    <x v="0"/>
    <x v="384"/>
    <x v="384"/>
    <x v="0"/>
    <s v="United States"/>
    <s v="Bowling Green"/>
    <s v="Ohio"/>
    <n v="43402"/>
    <x v="3"/>
    <x v="245"/>
    <x v="1"/>
    <x v="4"/>
    <x v="246"/>
    <n v="435.50400000000002"/>
    <n v="3"/>
    <n v="0.2"/>
    <n v="48.994199999999921"/>
  </r>
  <r>
    <x v="9519"/>
    <s v="US-2017-104451"/>
    <d v="2017-05-08T00:00:00"/>
    <n v="2017"/>
    <s v="Mei"/>
    <n v="8"/>
    <x v="0"/>
    <x v="514"/>
    <x v="514"/>
    <x v="0"/>
    <s v="United States"/>
    <s v="San Francisco"/>
    <s v="California"/>
    <n v="94110"/>
    <x v="1"/>
    <x v="1266"/>
    <x v="1"/>
    <x v="9"/>
    <x v="1250"/>
    <n v="81.08"/>
    <n v="4"/>
    <n v="0"/>
    <n v="22.702400000000004"/>
  </r>
  <r>
    <x v="9520"/>
    <s v="CA-2016-101189"/>
    <d v="2016-02-04T00:00:00"/>
    <n v="2016"/>
    <s v="Februari"/>
    <n v="4"/>
    <x v="1"/>
    <x v="80"/>
    <x v="80"/>
    <x v="1"/>
    <s v="United States"/>
    <s v="Los Angeles"/>
    <s v="California"/>
    <n v="90049"/>
    <x v="1"/>
    <x v="243"/>
    <x v="1"/>
    <x v="4"/>
    <x v="244"/>
    <n v="93.02"/>
    <n v="2"/>
    <n v="0"/>
    <n v="3.720799999999997"/>
  </r>
  <r>
    <x v="9521"/>
    <s v="CA-2014-169446"/>
    <d v="2014-12-19T00:00:00"/>
    <n v="2014"/>
    <s v="Desember"/>
    <n v="19"/>
    <x v="1"/>
    <x v="611"/>
    <x v="611"/>
    <x v="0"/>
    <s v="United States"/>
    <s v="Chicago"/>
    <s v="Illinois"/>
    <n v="60623"/>
    <x v="2"/>
    <x v="1857"/>
    <x v="2"/>
    <x v="7"/>
    <x v="1845"/>
    <n v="323.97600000000006"/>
    <n v="3"/>
    <n v="0.2"/>
    <n v="36.44729999999997"/>
  </r>
  <r>
    <x v="9522"/>
    <s v="CA-2014-169446"/>
    <d v="2014-12-19T00:00:00"/>
    <n v="2014"/>
    <s v="Desember"/>
    <n v="19"/>
    <x v="1"/>
    <x v="611"/>
    <x v="611"/>
    <x v="0"/>
    <s v="United States"/>
    <s v="Chicago"/>
    <s v="Illinois"/>
    <n v="60623"/>
    <x v="2"/>
    <x v="1798"/>
    <x v="1"/>
    <x v="10"/>
    <x v="1788"/>
    <n v="15.552000000000003"/>
    <n v="3"/>
    <n v="0.2"/>
    <n v="5.4432"/>
  </r>
  <r>
    <x v="9523"/>
    <s v="CA-2014-169446"/>
    <d v="2014-12-19T00:00:00"/>
    <n v="2014"/>
    <s v="Desember"/>
    <n v="19"/>
    <x v="1"/>
    <x v="611"/>
    <x v="611"/>
    <x v="0"/>
    <s v="United States"/>
    <s v="Chicago"/>
    <s v="Illinois"/>
    <n v="60623"/>
    <x v="2"/>
    <x v="1033"/>
    <x v="1"/>
    <x v="4"/>
    <x v="1024"/>
    <n v="32.591999999999999"/>
    <n v="3"/>
    <n v="0.2"/>
    <n v="-7.7406000000000006"/>
  </r>
  <r>
    <x v="9524"/>
    <s v="CA-2017-156958"/>
    <d v="2017-12-05T00:00:00"/>
    <n v="2017"/>
    <s v="Desember"/>
    <n v="5"/>
    <x v="2"/>
    <x v="583"/>
    <x v="583"/>
    <x v="2"/>
    <s v="United States"/>
    <s v="Seattle"/>
    <s v="Washington"/>
    <n v="98115"/>
    <x v="1"/>
    <x v="301"/>
    <x v="1"/>
    <x v="8"/>
    <x v="301"/>
    <n v="83.920000000000016"/>
    <n v="5"/>
    <n v="0.2"/>
    <n v="29.371999999999993"/>
  </r>
  <r>
    <x v="9525"/>
    <s v="CA-2017-156958"/>
    <d v="2017-12-05T00:00:00"/>
    <n v="2017"/>
    <s v="Desember"/>
    <n v="5"/>
    <x v="2"/>
    <x v="583"/>
    <x v="583"/>
    <x v="2"/>
    <s v="United States"/>
    <s v="Seattle"/>
    <s v="Washington"/>
    <n v="98115"/>
    <x v="1"/>
    <x v="892"/>
    <x v="0"/>
    <x v="5"/>
    <x v="885"/>
    <n v="199.89999999999998"/>
    <n v="5"/>
    <n v="0"/>
    <n v="39.97999999999999"/>
  </r>
  <r>
    <x v="9526"/>
    <s v="CA-2017-156958"/>
    <d v="2017-12-05T00:00:00"/>
    <n v="2017"/>
    <s v="Desember"/>
    <n v="5"/>
    <x v="2"/>
    <x v="583"/>
    <x v="583"/>
    <x v="2"/>
    <s v="United States"/>
    <s v="Seattle"/>
    <s v="Washington"/>
    <n v="98115"/>
    <x v="1"/>
    <x v="780"/>
    <x v="2"/>
    <x v="7"/>
    <x v="779"/>
    <n v="31.176000000000002"/>
    <n v="3"/>
    <n v="0.2"/>
    <n v="-7.0145999999999997"/>
  </r>
  <r>
    <x v="9527"/>
    <s v="CA-2017-156958"/>
    <d v="2017-12-05T00:00:00"/>
    <n v="2017"/>
    <s v="Desember"/>
    <n v="5"/>
    <x v="2"/>
    <x v="583"/>
    <x v="583"/>
    <x v="2"/>
    <s v="United States"/>
    <s v="Seattle"/>
    <s v="Washington"/>
    <n v="98115"/>
    <x v="1"/>
    <x v="379"/>
    <x v="1"/>
    <x v="8"/>
    <x v="380"/>
    <n v="172.75200000000001"/>
    <n v="6"/>
    <n v="0.2"/>
    <n v="60.463200000000015"/>
  </r>
  <r>
    <x v="9528"/>
    <s v="CA-2017-156958"/>
    <d v="2017-12-05T00:00:00"/>
    <n v="2017"/>
    <s v="Desember"/>
    <n v="5"/>
    <x v="2"/>
    <x v="583"/>
    <x v="583"/>
    <x v="2"/>
    <s v="United States"/>
    <s v="Seattle"/>
    <s v="Washington"/>
    <n v="98115"/>
    <x v="1"/>
    <x v="699"/>
    <x v="1"/>
    <x v="8"/>
    <x v="699"/>
    <n v="9.2959999999999994"/>
    <n v="2"/>
    <n v="0.2"/>
    <n v="3.0211999999999994"/>
  </r>
  <r>
    <x v="9529"/>
    <s v="CA-2017-101637"/>
    <d v="2017-03-24T00:00:00"/>
    <n v="2017"/>
    <s v="Maret"/>
    <n v="24"/>
    <x v="3"/>
    <x v="556"/>
    <x v="556"/>
    <x v="1"/>
    <s v="United States"/>
    <s v="Beaumont"/>
    <s v="Texas"/>
    <n v="77705"/>
    <x v="2"/>
    <x v="861"/>
    <x v="1"/>
    <x v="4"/>
    <x v="855"/>
    <n v="12.768000000000001"/>
    <n v="2"/>
    <n v="0.2"/>
    <n v="0.95759999999999934"/>
  </r>
  <r>
    <x v="9530"/>
    <s v="CA-2017-111759"/>
    <d v="2017-07-08T00:00:00"/>
    <n v="2017"/>
    <s v="Juli"/>
    <n v="8"/>
    <x v="1"/>
    <x v="280"/>
    <x v="280"/>
    <x v="2"/>
    <s v="United States"/>
    <s v="Seattle"/>
    <s v="Washington"/>
    <n v="98103"/>
    <x v="1"/>
    <x v="813"/>
    <x v="1"/>
    <x v="10"/>
    <x v="33"/>
    <n v="52.76"/>
    <n v="2"/>
    <n v="0"/>
    <n v="24.269599999999997"/>
  </r>
  <r>
    <x v="9531"/>
    <s v="CA-2017-102729"/>
    <d v="2017-10-26T00:00:00"/>
    <n v="2017"/>
    <s v="Oktober"/>
    <n v="26"/>
    <x v="1"/>
    <x v="682"/>
    <x v="682"/>
    <x v="2"/>
    <s v="United States"/>
    <s v="Dallas"/>
    <s v="Texas"/>
    <n v="75217"/>
    <x v="2"/>
    <x v="1156"/>
    <x v="1"/>
    <x v="4"/>
    <x v="1144"/>
    <n v="55.616"/>
    <n v="2"/>
    <n v="0.2"/>
    <n v="5.5616000000000021"/>
  </r>
  <r>
    <x v="9532"/>
    <s v="CA-2016-116596"/>
    <d v="2016-10-27T00:00:00"/>
    <n v="2016"/>
    <s v="Oktober"/>
    <n v="27"/>
    <x v="1"/>
    <x v="572"/>
    <x v="572"/>
    <x v="0"/>
    <s v="United States"/>
    <s v="New York City"/>
    <s v="New York"/>
    <n v="10011"/>
    <x v="3"/>
    <x v="1272"/>
    <x v="0"/>
    <x v="1"/>
    <x v="1257"/>
    <n v="427.64400000000001"/>
    <n v="14"/>
    <n v="0.1"/>
    <n v="80.777199999999979"/>
  </r>
  <r>
    <x v="9533"/>
    <s v="CA-2016-116596"/>
    <d v="2016-10-27T00:00:00"/>
    <n v="2016"/>
    <s v="Oktober"/>
    <n v="27"/>
    <x v="1"/>
    <x v="572"/>
    <x v="572"/>
    <x v="0"/>
    <s v="United States"/>
    <s v="New York City"/>
    <s v="New York"/>
    <n v="10011"/>
    <x v="3"/>
    <x v="195"/>
    <x v="1"/>
    <x v="13"/>
    <x v="196"/>
    <n v="40.669999999999995"/>
    <n v="7"/>
    <n v="0"/>
    <n v="12.607699999999999"/>
  </r>
  <r>
    <x v="9534"/>
    <s v="CA-2016-116596"/>
    <d v="2016-10-27T00:00:00"/>
    <n v="2016"/>
    <s v="Oktober"/>
    <n v="27"/>
    <x v="1"/>
    <x v="572"/>
    <x v="572"/>
    <x v="0"/>
    <s v="United States"/>
    <s v="New York City"/>
    <s v="New York"/>
    <n v="10011"/>
    <x v="3"/>
    <x v="1764"/>
    <x v="1"/>
    <x v="4"/>
    <x v="1753"/>
    <n v="33.479999999999997"/>
    <n v="2"/>
    <n v="0"/>
    <n v="1.3391999999999982"/>
  </r>
  <r>
    <x v="9535"/>
    <s v="CA-2016-116596"/>
    <d v="2016-10-27T00:00:00"/>
    <n v="2016"/>
    <s v="Oktober"/>
    <n v="27"/>
    <x v="1"/>
    <x v="572"/>
    <x v="572"/>
    <x v="0"/>
    <s v="United States"/>
    <s v="New York City"/>
    <s v="New York"/>
    <n v="10011"/>
    <x v="3"/>
    <x v="525"/>
    <x v="1"/>
    <x v="8"/>
    <x v="525"/>
    <n v="9.7280000000000015"/>
    <n v="2"/>
    <n v="0.2"/>
    <n v="3.283199999999999"/>
  </r>
  <r>
    <x v="9536"/>
    <s v="CA-2017-124191"/>
    <d v="2017-06-12T00:00:00"/>
    <n v="2017"/>
    <s v="Juni"/>
    <n v="12"/>
    <x v="0"/>
    <x v="59"/>
    <x v="59"/>
    <x v="0"/>
    <s v="United States"/>
    <s v="Chicago"/>
    <s v="Illinois"/>
    <n v="60610"/>
    <x v="2"/>
    <x v="1256"/>
    <x v="0"/>
    <x v="5"/>
    <x v="1240"/>
    <n v="8.8559999999999999"/>
    <n v="3"/>
    <n v="0.6"/>
    <n v="-6.8634000000000013"/>
  </r>
  <r>
    <x v="9537"/>
    <s v="CA-2016-148747"/>
    <d v="2016-09-25T00:00:00"/>
    <n v="2016"/>
    <s v="September"/>
    <n v="25"/>
    <x v="2"/>
    <x v="442"/>
    <x v="442"/>
    <x v="1"/>
    <s v="United States"/>
    <s v="San Francisco"/>
    <s v="California"/>
    <n v="94110"/>
    <x v="1"/>
    <x v="178"/>
    <x v="0"/>
    <x v="0"/>
    <x v="179"/>
    <n v="477.666"/>
    <n v="2"/>
    <n v="0.15"/>
    <n v="84.293999999999969"/>
  </r>
  <r>
    <x v="9538"/>
    <s v="US-2017-169488"/>
    <d v="2017-09-07T00:00:00"/>
    <n v="2017"/>
    <s v="September"/>
    <n v="7"/>
    <x v="2"/>
    <x v="211"/>
    <x v="211"/>
    <x v="0"/>
    <s v="United States"/>
    <s v="Providence"/>
    <s v="Rhode Island"/>
    <n v="2908"/>
    <x v="3"/>
    <x v="938"/>
    <x v="1"/>
    <x v="10"/>
    <x v="931"/>
    <n v="16.899999999999999"/>
    <n v="5"/>
    <n v="0"/>
    <n v="7.7739999999999991"/>
  </r>
  <r>
    <x v="9539"/>
    <s v="US-2017-169488"/>
    <d v="2017-09-07T00:00:00"/>
    <n v="2017"/>
    <s v="September"/>
    <n v="7"/>
    <x v="2"/>
    <x v="211"/>
    <x v="211"/>
    <x v="0"/>
    <s v="United States"/>
    <s v="Providence"/>
    <s v="Rhode Island"/>
    <n v="2908"/>
    <x v="3"/>
    <x v="368"/>
    <x v="1"/>
    <x v="10"/>
    <x v="369"/>
    <n v="39.96"/>
    <n v="2"/>
    <n v="0"/>
    <n v="18.781199999999998"/>
  </r>
  <r>
    <x v="9540"/>
    <s v="CA-2015-135727"/>
    <d v="2015-05-11T00:00:00"/>
    <n v="2015"/>
    <s v="Mei"/>
    <n v="11"/>
    <x v="0"/>
    <x v="28"/>
    <x v="28"/>
    <x v="2"/>
    <s v="United States"/>
    <s v="Phoenix"/>
    <s v="Arizona"/>
    <n v="85023"/>
    <x v="1"/>
    <x v="877"/>
    <x v="0"/>
    <x v="1"/>
    <x v="871"/>
    <n v="191.96800000000002"/>
    <n v="7"/>
    <n v="0.2"/>
    <n v="16.797200000000004"/>
  </r>
  <r>
    <x v="9541"/>
    <s v="CA-2015-135251"/>
    <d v="2015-08-06T00:00:00"/>
    <n v="2015"/>
    <s v="Agustus"/>
    <n v="6"/>
    <x v="1"/>
    <x v="345"/>
    <x v="345"/>
    <x v="1"/>
    <s v="United States"/>
    <s v="Houston"/>
    <s v="Texas"/>
    <n v="77095"/>
    <x v="2"/>
    <x v="198"/>
    <x v="1"/>
    <x v="2"/>
    <x v="199"/>
    <n v="35.520000000000003"/>
    <n v="3"/>
    <n v="0.2"/>
    <n v="13.320000000000002"/>
  </r>
  <r>
    <x v="9542"/>
    <s v="CA-2015-135251"/>
    <d v="2015-08-06T00:00:00"/>
    <n v="2015"/>
    <s v="Agustus"/>
    <n v="6"/>
    <x v="1"/>
    <x v="345"/>
    <x v="345"/>
    <x v="1"/>
    <s v="United States"/>
    <s v="Houston"/>
    <s v="Texas"/>
    <n v="77095"/>
    <x v="2"/>
    <x v="799"/>
    <x v="1"/>
    <x v="8"/>
    <x v="797"/>
    <n v="6.2299999999999986"/>
    <n v="5"/>
    <n v="0.8"/>
    <n v="-9.6565000000000047"/>
  </r>
  <r>
    <x v="9543"/>
    <s v="CA-2015-135251"/>
    <d v="2015-08-06T00:00:00"/>
    <n v="2015"/>
    <s v="Agustus"/>
    <n v="6"/>
    <x v="1"/>
    <x v="345"/>
    <x v="345"/>
    <x v="1"/>
    <s v="United States"/>
    <s v="Houston"/>
    <s v="Texas"/>
    <n v="77095"/>
    <x v="2"/>
    <x v="1733"/>
    <x v="1"/>
    <x v="10"/>
    <x v="1721"/>
    <n v="56.704000000000001"/>
    <n v="2"/>
    <n v="0.2"/>
    <n v="19.137599999999992"/>
  </r>
  <r>
    <x v="9544"/>
    <s v="CA-2015-135251"/>
    <d v="2015-08-06T00:00:00"/>
    <n v="2015"/>
    <s v="Agustus"/>
    <n v="6"/>
    <x v="1"/>
    <x v="345"/>
    <x v="345"/>
    <x v="1"/>
    <s v="United States"/>
    <s v="Houston"/>
    <s v="Texas"/>
    <n v="77095"/>
    <x v="2"/>
    <x v="1103"/>
    <x v="0"/>
    <x v="0"/>
    <x v="1092"/>
    <n v="369.19919999999996"/>
    <n v="3"/>
    <n v="0.32"/>
    <n v="-114.01739999999995"/>
  </r>
  <r>
    <x v="9545"/>
    <s v="CA-2014-166590"/>
    <d v="2014-10-29T00:00:00"/>
    <n v="2014"/>
    <s v="Oktober"/>
    <n v="29"/>
    <x v="1"/>
    <x v="544"/>
    <x v="544"/>
    <x v="1"/>
    <s v="United States"/>
    <s v="Columbus"/>
    <s v="Indiana"/>
    <n v="47201"/>
    <x v="2"/>
    <x v="1430"/>
    <x v="2"/>
    <x v="11"/>
    <x v="1418"/>
    <n v="1.98"/>
    <n v="2"/>
    <n v="0"/>
    <n v="0.89100000000000001"/>
  </r>
  <r>
    <x v="9546"/>
    <s v="CA-2014-166590"/>
    <d v="2014-10-29T00:00:00"/>
    <n v="2014"/>
    <s v="Oktober"/>
    <n v="29"/>
    <x v="1"/>
    <x v="544"/>
    <x v="544"/>
    <x v="1"/>
    <s v="United States"/>
    <s v="Columbus"/>
    <s v="Indiana"/>
    <n v="47201"/>
    <x v="2"/>
    <x v="67"/>
    <x v="1"/>
    <x v="10"/>
    <x v="67"/>
    <n v="75.88"/>
    <n v="2"/>
    <n v="0"/>
    <n v="35.663599999999995"/>
  </r>
  <r>
    <x v="9547"/>
    <s v="CA-2016-131744"/>
    <d v="2016-06-18T00:00:00"/>
    <n v="2016"/>
    <s v="Juni"/>
    <n v="18"/>
    <x v="0"/>
    <x v="34"/>
    <x v="34"/>
    <x v="1"/>
    <s v="United States"/>
    <s v="Philadelphia"/>
    <s v="Pennsylvania"/>
    <n v="19134"/>
    <x v="3"/>
    <x v="1532"/>
    <x v="1"/>
    <x v="10"/>
    <x v="1520"/>
    <n v="6.8480000000000008"/>
    <n v="2"/>
    <n v="0.2"/>
    <n v="2.1399999999999992"/>
  </r>
  <r>
    <x v="9548"/>
    <s v="CA-2016-131744"/>
    <d v="2016-06-18T00:00:00"/>
    <n v="2016"/>
    <s v="Juni"/>
    <n v="18"/>
    <x v="0"/>
    <x v="34"/>
    <x v="34"/>
    <x v="1"/>
    <s v="United States"/>
    <s v="Philadelphia"/>
    <s v="Pennsylvania"/>
    <n v="19134"/>
    <x v="3"/>
    <x v="8"/>
    <x v="1"/>
    <x v="8"/>
    <x v="8"/>
    <n v="4.6260000000000003"/>
    <n v="2"/>
    <n v="0.7"/>
    <n v="-3.8549999999999986"/>
  </r>
  <r>
    <x v="9549"/>
    <s v="CA-2016-131744"/>
    <d v="2016-06-18T00:00:00"/>
    <n v="2016"/>
    <s v="Juni"/>
    <n v="18"/>
    <x v="0"/>
    <x v="34"/>
    <x v="34"/>
    <x v="1"/>
    <s v="United States"/>
    <s v="Philadelphia"/>
    <s v="Pennsylvania"/>
    <n v="19134"/>
    <x v="3"/>
    <x v="1141"/>
    <x v="1"/>
    <x v="9"/>
    <x v="1129"/>
    <n v="453.6"/>
    <n v="3"/>
    <n v="0.2"/>
    <n v="90.71999999999997"/>
  </r>
  <r>
    <x v="9550"/>
    <s v="CA-2015-160864"/>
    <d v="2015-05-03T00:00:00"/>
    <n v="2015"/>
    <s v="Mei"/>
    <n v="3"/>
    <x v="2"/>
    <x v="376"/>
    <x v="376"/>
    <x v="2"/>
    <s v="United States"/>
    <s v="San Jose"/>
    <s v="California"/>
    <n v="95123"/>
    <x v="1"/>
    <x v="68"/>
    <x v="1"/>
    <x v="8"/>
    <x v="68"/>
    <n v="13.847999999999999"/>
    <n v="3"/>
    <n v="0.2"/>
    <n v="5.1929999999999996"/>
  </r>
  <r>
    <x v="9551"/>
    <s v="CA-2015-147690"/>
    <d v="2015-11-10T00:00:00"/>
    <n v="2015"/>
    <s v="November"/>
    <n v="10"/>
    <x v="1"/>
    <x v="710"/>
    <x v="710"/>
    <x v="0"/>
    <s v="United States"/>
    <s v="Philadelphia"/>
    <s v="Pennsylvania"/>
    <n v="19140"/>
    <x v="3"/>
    <x v="772"/>
    <x v="1"/>
    <x v="4"/>
    <x v="771"/>
    <n v="577.58400000000006"/>
    <n v="6"/>
    <n v="0.2"/>
    <n v="43.318799999999953"/>
  </r>
  <r>
    <x v="9552"/>
    <s v="CA-2015-163923"/>
    <d v="2015-05-30T00:00:00"/>
    <n v="2015"/>
    <s v="Mei"/>
    <n v="30"/>
    <x v="1"/>
    <x v="786"/>
    <x v="786"/>
    <x v="2"/>
    <s v="United States"/>
    <s v="Springfield"/>
    <s v="Virginia"/>
    <n v="22153"/>
    <x v="0"/>
    <x v="1302"/>
    <x v="2"/>
    <x v="11"/>
    <x v="1287"/>
    <n v="151.96"/>
    <n v="4"/>
    <n v="0"/>
    <n v="36.470399999999998"/>
  </r>
  <r>
    <x v="9553"/>
    <s v="CA-2016-125724"/>
    <d v="2016-09-22T00:00:00"/>
    <n v="2016"/>
    <s v="September"/>
    <n v="22"/>
    <x v="1"/>
    <x v="416"/>
    <x v="416"/>
    <x v="1"/>
    <s v="United States"/>
    <s v="Broomfield"/>
    <s v="Colorado"/>
    <n v="80020"/>
    <x v="1"/>
    <x v="390"/>
    <x v="0"/>
    <x v="5"/>
    <x v="391"/>
    <n v="68.432000000000016"/>
    <n v="7"/>
    <n v="0.2"/>
    <n v="8.5539999999999878"/>
  </r>
  <r>
    <x v="9554"/>
    <s v="CA-2015-111612"/>
    <d v="2015-11-28T00:00:00"/>
    <n v="2015"/>
    <s v="November"/>
    <n v="28"/>
    <x v="1"/>
    <x v="686"/>
    <x v="686"/>
    <x v="0"/>
    <s v="United States"/>
    <s v="Columbus"/>
    <s v="Ohio"/>
    <n v="43229"/>
    <x v="3"/>
    <x v="90"/>
    <x v="0"/>
    <x v="5"/>
    <x v="90"/>
    <n v="71.12"/>
    <n v="5"/>
    <n v="0.2"/>
    <n v="9.7789999999999964"/>
  </r>
  <r>
    <x v="9555"/>
    <s v="CA-2015-111612"/>
    <d v="2015-11-28T00:00:00"/>
    <n v="2015"/>
    <s v="November"/>
    <n v="28"/>
    <x v="1"/>
    <x v="686"/>
    <x v="686"/>
    <x v="0"/>
    <s v="United States"/>
    <s v="Columbus"/>
    <s v="Ohio"/>
    <n v="43229"/>
    <x v="3"/>
    <x v="1014"/>
    <x v="1"/>
    <x v="13"/>
    <x v="128"/>
    <n v="3.008"/>
    <n v="2"/>
    <n v="0.2"/>
    <n v="0.56399999999999983"/>
  </r>
  <r>
    <x v="9556"/>
    <s v="CA-2015-156853"/>
    <d v="2015-12-03T00:00:00"/>
    <n v="2015"/>
    <s v="Desember"/>
    <n v="3"/>
    <x v="0"/>
    <x v="6"/>
    <x v="6"/>
    <x v="2"/>
    <s v="United States"/>
    <s v="Concord"/>
    <s v="New Hampshire"/>
    <n v="3301"/>
    <x v="3"/>
    <x v="779"/>
    <x v="1"/>
    <x v="10"/>
    <x v="778"/>
    <n v="184.66"/>
    <n v="7"/>
    <n v="0"/>
    <n v="84.943599999999989"/>
  </r>
  <r>
    <x v="9557"/>
    <s v="CA-2014-103086"/>
    <d v="2014-10-17T00:00:00"/>
    <n v="2014"/>
    <s v="Oktober"/>
    <n v="17"/>
    <x v="0"/>
    <x v="432"/>
    <x v="432"/>
    <x v="0"/>
    <s v="United States"/>
    <s v="Houston"/>
    <s v="Texas"/>
    <n v="77095"/>
    <x v="2"/>
    <x v="1494"/>
    <x v="0"/>
    <x v="5"/>
    <x v="1482"/>
    <n v="5.3120000000000003"/>
    <n v="2"/>
    <n v="0.6"/>
    <n v="-1.5935999999999995"/>
  </r>
  <r>
    <x v="9558"/>
    <s v="CA-2016-129280"/>
    <d v="2016-05-03T00:00:00"/>
    <n v="2016"/>
    <s v="Mei"/>
    <n v="3"/>
    <x v="2"/>
    <x v="792"/>
    <x v="792"/>
    <x v="0"/>
    <s v="United States"/>
    <s v="Newark"/>
    <s v="Ohio"/>
    <n v="43055"/>
    <x v="3"/>
    <x v="217"/>
    <x v="2"/>
    <x v="11"/>
    <x v="463"/>
    <n v="132.52000000000004"/>
    <n v="5"/>
    <n v="0.2"/>
    <n v="34.786500000000004"/>
  </r>
  <r>
    <x v="9559"/>
    <s v="CA-2016-129280"/>
    <d v="2016-05-03T00:00:00"/>
    <n v="2016"/>
    <s v="Mei"/>
    <n v="3"/>
    <x v="2"/>
    <x v="792"/>
    <x v="792"/>
    <x v="0"/>
    <s v="United States"/>
    <s v="Newark"/>
    <s v="Ohio"/>
    <n v="43055"/>
    <x v="3"/>
    <x v="1166"/>
    <x v="1"/>
    <x v="4"/>
    <x v="1153"/>
    <n v="195.64"/>
    <n v="5"/>
    <n v="0.2"/>
    <n v="-44.018999999999991"/>
  </r>
  <r>
    <x v="9560"/>
    <s v="CA-2016-129280"/>
    <d v="2016-05-03T00:00:00"/>
    <n v="2016"/>
    <s v="Mei"/>
    <n v="3"/>
    <x v="2"/>
    <x v="792"/>
    <x v="792"/>
    <x v="0"/>
    <s v="United States"/>
    <s v="Newark"/>
    <s v="Ohio"/>
    <n v="43055"/>
    <x v="3"/>
    <x v="1416"/>
    <x v="0"/>
    <x v="5"/>
    <x v="1403"/>
    <n v="51.967999999999996"/>
    <n v="2"/>
    <n v="0.2"/>
    <n v="10.393599999999998"/>
  </r>
  <r>
    <x v="9561"/>
    <s v="CA-2016-129280"/>
    <d v="2016-05-03T00:00:00"/>
    <n v="2016"/>
    <s v="Mei"/>
    <n v="3"/>
    <x v="2"/>
    <x v="792"/>
    <x v="792"/>
    <x v="0"/>
    <s v="United States"/>
    <s v="Newark"/>
    <s v="Ohio"/>
    <n v="43055"/>
    <x v="3"/>
    <x v="1332"/>
    <x v="2"/>
    <x v="11"/>
    <x v="1317"/>
    <n v="431.97600000000006"/>
    <n v="3"/>
    <n v="0.2"/>
    <n v="-75.59580000000004"/>
  </r>
  <r>
    <x v="9562"/>
    <s v="CA-2016-129280"/>
    <d v="2016-05-03T00:00:00"/>
    <n v="2016"/>
    <s v="Mei"/>
    <n v="3"/>
    <x v="2"/>
    <x v="792"/>
    <x v="792"/>
    <x v="0"/>
    <s v="United States"/>
    <s v="Newark"/>
    <s v="Ohio"/>
    <n v="43055"/>
    <x v="3"/>
    <x v="1858"/>
    <x v="2"/>
    <x v="15"/>
    <x v="1846"/>
    <n v="224.93700000000004"/>
    <n v="3"/>
    <n v="0.7"/>
    <n v="-164.9538"/>
  </r>
  <r>
    <x v="9563"/>
    <s v="CA-2016-129280"/>
    <d v="2016-05-03T00:00:00"/>
    <n v="2016"/>
    <s v="Mei"/>
    <n v="3"/>
    <x v="2"/>
    <x v="792"/>
    <x v="792"/>
    <x v="0"/>
    <s v="United States"/>
    <s v="Newark"/>
    <s v="Ohio"/>
    <n v="43055"/>
    <x v="3"/>
    <x v="1345"/>
    <x v="1"/>
    <x v="2"/>
    <x v="1330"/>
    <n v="6"/>
    <n v="2"/>
    <n v="0.2"/>
    <n v="2.0999999999999996"/>
  </r>
  <r>
    <x v="9564"/>
    <s v="CA-2015-161242"/>
    <d v="2015-06-01T00:00:00"/>
    <n v="2015"/>
    <s v="Juni"/>
    <n v="1"/>
    <x v="1"/>
    <x v="344"/>
    <x v="344"/>
    <x v="2"/>
    <s v="United States"/>
    <s v="Los Angeles"/>
    <s v="California"/>
    <n v="90045"/>
    <x v="1"/>
    <x v="1017"/>
    <x v="1"/>
    <x v="10"/>
    <x v="1008"/>
    <n v="11.76"/>
    <n v="2"/>
    <n v="0"/>
    <n v="5.7623999999999995"/>
  </r>
  <r>
    <x v="9565"/>
    <s v="CA-2014-130428"/>
    <d v="2014-03-31T00:00:00"/>
    <n v="2014"/>
    <s v="Maret"/>
    <n v="31"/>
    <x v="3"/>
    <x v="228"/>
    <x v="228"/>
    <x v="0"/>
    <s v="United States"/>
    <s v="Tampa"/>
    <s v="Florida"/>
    <n v="33614"/>
    <x v="0"/>
    <x v="228"/>
    <x v="0"/>
    <x v="1"/>
    <x v="229"/>
    <n v="1125.4879999999998"/>
    <n v="7"/>
    <n v="0.2"/>
    <n v="98.480200000000082"/>
  </r>
  <r>
    <x v="9566"/>
    <s v="CA-2014-130428"/>
    <d v="2014-03-31T00:00:00"/>
    <n v="2014"/>
    <s v="Maret"/>
    <n v="31"/>
    <x v="3"/>
    <x v="228"/>
    <x v="228"/>
    <x v="0"/>
    <s v="United States"/>
    <s v="Tampa"/>
    <s v="Florida"/>
    <n v="33614"/>
    <x v="0"/>
    <x v="674"/>
    <x v="1"/>
    <x v="8"/>
    <x v="674"/>
    <n v="12.645000000000001"/>
    <n v="5"/>
    <n v="0.7"/>
    <n v="-10.116"/>
  </r>
  <r>
    <x v="9567"/>
    <s v="CA-2014-130428"/>
    <d v="2014-03-31T00:00:00"/>
    <n v="2014"/>
    <s v="Maret"/>
    <n v="31"/>
    <x v="3"/>
    <x v="228"/>
    <x v="228"/>
    <x v="0"/>
    <s v="United States"/>
    <s v="Tampa"/>
    <s v="Florida"/>
    <n v="33614"/>
    <x v="0"/>
    <x v="183"/>
    <x v="1"/>
    <x v="6"/>
    <x v="184"/>
    <n v="4.032"/>
    <n v="2"/>
    <n v="0.2"/>
    <n v="1.0584000000000002"/>
  </r>
  <r>
    <x v="9568"/>
    <s v="CA-2017-104388"/>
    <d v="2017-07-05T00:00:00"/>
    <n v="2017"/>
    <s v="Juli"/>
    <n v="5"/>
    <x v="2"/>
    <x v="460"/>
    <x v="460"/>
    <x v="1"/>
    <s v="United States"/>
    <s v="Fremont"/>
    <s v="Nebraska"/>
    <n v="68025"/>
    <x v="2"/>
    <x v="125"/>
    <x v="2"/>
    <x v="7"/>
    <x v="126"/>
    <n v="79.959999999999994"/>
    <n v="4"/>
    <n v="0"/>
    <n v="22.388800000000003"/>
  </r>
  <r>
    <x v="9569"/>
    <s v="CA-2015-113131"/>
    <d v="2015-09-24T00:00:00"/>
    <n v="2015"/>
    <s v="September"/>
    <n v="24"/>
    <x v="3"/>
    <x v="93"/>
    <x v="93"/>
    <x v="0"/>
    <s v="United States"/>
    <s v="Columbus"/>
    <s v="Ohio"/>
    <n v="43229"/>
    <x v="3"/>
    <x v="1390"/>
    <x v="1"/>
    <x v="8"/>
    <x v="1376"/>
    <n v="6.732000000000002"/>
    <n v="6"/>
    <n v="0.7"/>
    <n v="-4.4879999999999978"/>
  </r>
  <r>
    <x v="9570"/>
    <s v="CA-2015-113131"/>
    <d v="2015-09-24T00:00:00"/>
    <n v="2015"/>
    <s v="September"/>
    <n v="24"/>
    <x v="3"/>
    <x v="93"/>
    <x v="93"/>
    <x v="0"/>
    <s v="United States"/>
    <s v="Columbus"/>
    <s v="Ohio"/>
    <n v="43229"/>
    <x v="3"/>
    <x v="1222"/>
    <x v="1"/>
    <x v="4"/>
    <x v="1206"/>
    <n v="33.568000000000005"/>
    <n v="2"/>
    <n v="0.2"/>
    <n v="1.6783999999999981"/>
  </r>
  <r>
    <x v="9571"/>
    <s v="CA-2015-113131"/>
    <d v="2015-09-24T00:00:00"/>
    <n v="2015"/>
    <s v="September"/>
    <n v="24"/>
    <x v="3"/>
    <x v="93"/>
    <x v="93"/>
    <x v="0"/>
    <s v="United States"/>
    <s v="Columbus"/>
    <s v="Ohio"/>
    <n v="43229"/>
    <x v="3"/>
    <x v="1652"/>
    <x v="1"/>
    <x v="12"/>
    <x v="1641"/>
    <n v="15.840000000000002"/>
    <n v="2"/>
    <n v="0.2"/>
    <n v="5.5439999999999987"/>
  </r>
  <r>
    <x v="9572"/>
    <s v="CA-2015-113131"/>
    <d v="2015-09-24T00:00:00"/>
    <n v="2015"/>
    <s v="September"/>
    <n v="24"/>
    <x v="3"/>
    <x v="93"/>
    <x v="93"/>
    <x v="0"/>
    <s v="United States"/>
    <s v="Columbus"/>
    <s v="Ohio"/>
    <n v="43229"/>
    <x v="3"/>
    <x v="580"/>
    <x v="1"/>
    <x v="2"/>
    <x v="580"/>
    <n v="24.424000000000003"/>
    <n v="1"/>
    <n v="0.2"/>
    <n v="7.9378000000000002"/>
  </r>
  <r>
    <x v="9573"/>
    <s v="CA-2015-113131"/>
    <d v="2015-09-24T00:00:00"/>
    <n v="2015"/>
    <s v="September"/>
    <n v="24"/>
    <x v="3"/>
    <x v="93"/>
    <x v="93"/>
    <x v="0"/>
    <s v="United States"/>
    <s v="Columbus"/>
    <s v="Ohio"/>
    <n v="43229"/>
    <x v="3"/>
    <x v="1046"/>
    <x v="1"/>
    <x v="6"/>
    <x v="1035"/>
    <n v="17.12"/>
    <n v="5"/>
    <n v="0.2"/>
    <n v="1.9259999999999975"/>
  </r>
  <r>
    <x v="9574"/>
    <s v="CA-2015-148495"/>
    <d v="2015-08-13T00:00:00"/>
    <n v="2015"/>
    <s v="Agustus"/>
    <n v="13"/>
    <x v="3"/>
    <x v="11"/>
    <x v="11"/>
    <x v="0"/>
    <s v="United States"/>
    <s v="Pomona"/>
    <s v="California"/>
    <n v="91767"/>
    <x v="1"/>
    <x v="1172"/>
    <x v="0"/>
    <x v="5"/>
    <x v="1158"/>
    <n v="31.56"/>
    <n v="3"/>
    <n v="0"/>
    <n v="10.4148"/>
  </r>
  <r>
    <x v="9575"/>
    <s v="CA-2015-143147"/>
    <d v="2015-05-26T00:00:00"/>
    <n v="2015"/>
    <s v="Mei"/>
    <n v="26"/>
    <x v="0"/>
    <x v="519"/>
    <x v="519"/>
    <x v="0"/>
    <s v="United States"/>
    <s v="San Antonio"/>
    <s v="Texas"/>
    <n v="78207"/>
    <x v="2"/>
    <x v="83"/>
    <x v="0"/>
    <x v="1"/>
    <x v="83"/>
    <n v="105.68599999999999"/>
    <n v="1"/>
    <n v="0.3"/>
    <n v="-28.686199999999999"/>
  </r>
  <r>
    <x v="9576"/>
    <s v="CA-2015-143147"/>
    <d v="2015-05-26T00:00:00"/>
    <n v="2015"/>
    <s v="Mei"/>
    <n v="26"/>
    <x v="0"/>
    <x v="519"/>
    <x v="519"/>
    <x v="0"/>
    <s v="United States"/>
    <s v="San Antonio"/>
    <s v="Texas"/>
    <n v="78207"/>
    <x v="2"/>
    <x v="1093"/>
    <x v="2"/>
    <x v="15"/>
    <x v="1083"/>
    <n v="399.53999999999996"/>
    <n v="2"/>
    <n v="0.4"/>
    <n v="-79.908000000000015"/>
  </r>
  <r>
    <x v="9577"/>
    <s v="CA-2015-143147"/>
    <d v="2015-05-26T00:00:00"/>
    <n v="2015"/>
    <s v="Mei"/>
    <n v="26"/>
    <x v="0"/>
    <x v="519"/>
    <x v="519"/>
    <x v="0"/>
    <s v="United States"/>
    <s v="San Antonio"/>
    <s v="Texas"/>
    <n v="78207"/>
    <x v="2"/>
    <x v="1144"/>
    <x v="0"/>
    <x v="1"/>
    <x v="1132"/>
    <n v="104.93"/>
    <n v="5"/>
    <n v="0.3"/>
    <n v="-4.4969999999999999"/>
  </r>
  <r>
    <x v="9578"/>
    <s v="CA-2017-152975"/>
    <d v="2017-09-14T00:00:00"/>
    <n v="2017"/>
    <s v="September"/>
    <n v="14"/>
    <x v="2"/>
    <x v="42"/>
    <x v="42"/>
    <x v="2"/>
    <s v="United States"/>
    <s v="New York City"/>
    <s v="New York"/>
    <n v="10035"/>
    <x v="3"/>
    <x v="907"/>
    <x v="2"/>
    <x v="7"/>
    <x v="899"/>
    <n v="1079.8499999999999"/>
    <n v="3"/>
    <n v="0"/>
    <n v="323.95499999999993"/>
  </r>
  <r>
    <x v="9579"/>
    <s v="CA-2017-152975"/>
    <d v="2017-09-14T00:00:00"/>
    <n v="2017"/>
    <s v="September"/>
    <n v="14"/>
    <x v="2"/>
    <x v="42"/>
    <x v="42"/>
    <x v="2"/>
    <s v="United States"/>
    <s v="New York City"/>
    <s v="New York"/>
    <n v="10035"/>
    <x v="3"/>
    <x v="1043"/>
    <x v="1"/>
    <x v="4"/>
    <x v="1032"/>
    <n v="70.98"/>
    <n v="1"/>
    <n v="0"/>
    <n v="3.5489999999999924"/>
  </r>
  <r>
    <x v="9580"/>
    <s v="CA-2017-152975"/>
    <d v="2017-09-14T00:00:00"/>
    <n v="2017"/>
    <s v="September"/>
    <n v="14"/>
    <x v="2"/>
    <x v="42"/>
    <x v="42"/>
    <x v="2"/>
    <s v="United States"/>
    <s v="New York City"/>
    <s v="New York"/>
    <n v="10035"/>
    <x v="3"/>
    <x v="758"/>
    <x v="1"/>
    <x v="6"/>
    <x v="756"/>
    <n v="29.950000000000003"/>
    <n v="5"/>
    <n v="0"/>
    <n v="8.6854999999999993"/>
  </r>
  <r>
    <x v="9581"/>
    <s v="CA-2017-152975"/>
    <d v="2017-09-14T00:00:00"/>
    <n v="2017"/>
    <s v="September"/>
    <n v="14"/>
    <x v="2"/>
    <x v="42"/>
    <x v="42"/>
    <x v="2"/>
    <s v="United States"/>
    <s v="New York City"/>
    <s v="New York"/>
    <n v="10035"/>
    <x v="3"/>
    <x v="1585"/>
    <x v="0"/>
    <x v="1"/>
    <x v="1576"/>
    <n v="589.41"/>
    <n v="5"/>
    <n v="0.1"/>
    <n v="-6.5490000000000492"/>
  </r>
  <r>
    <x v="9582"/>
    <s v="CA-2016-107475"/>
    <d v="2016-06-07T00:00:00"/>
    <n v="2016"/>
    <s v="Juni"/>
    <n v="7"/>
    <x v="1"/>
    <x v="789"/>
    <x v="789"/>
    <x v="2"/>
    <s v="United States"/>
    <s v="Philadelphia"/>
    <s v="Pennsylvania"/>
    <n v="19120"/>
    <x v="3"/>
    <x v="131"/>
    <x v="1"/>
    <x v="13"/>
    <x v="132"/>
    <n v="9.6479999999999997"/>
    <n v="6"/>
    <n v="0.2"/>
    <n v="3.4973999999999998"/>
  </r>
  <r>
    <x v="9583"/>
    <s v="CA-2017-116127"/>
    <d v="2017-06-25T00:00:00"/>
    <n v="2017"/>
    <s v="Juni"/>
    <n v="25"/>
    <x v="0"/>
    <x v="766"/>
    <x v="766"/>
    <x v="0"/>
    <s v="United States"/>
    <s v="New York City"/>
    <s v="New York"/>
    <n v="10024"/>
    <x v="3"/>
    <x v="1248"/>
    <x v="0"/>
    <x v="0"/>
    <x v="1232"/>
    <n v="400.78400000000005"/>
    <n v="1"/>
    <n v="0.2"/>
    <n v="-5.0098000000000269"/>
  </r>
  <r>
    <x v="9584"/>
    <s v="CA-2017-132584"/>
    <d v="2017-08-26T00:00:00"/>
    <n v="2017"/>
    <s v="Agustus"/>
    <n v="26"/>
    <x v="2"/>
    <x v="707"/>
    <x v="707"/>
    <x v="2"/>
    <s v="United States"/>
    <s v="Detroit"/>
    <s v="Michigan"/>
    <n v="48234"/>
    <x v="2"/>
    <x v="1031"/>
    <x v="1"/>
    <x v="4"/>
    <x v="1022"/>
    <n v="53.72"/>
    <n v="4"/>
    <n v="0"/>
    <n v="13.967199999999998"/>
  </r>
  <r>
    <x v="9585"/>
    <s v="CA-2016-160598"/>
    <d v="2016-08-26T00:00:00"/>
    <n v="2016"/>
    <s v="Agustus"/>
    <n v="26"/>
    <x v="2"/>
    <x v="458"/>
    <x v="458"/>
    <x v="1"/>
    <s v="United States"/>
    <s v="Miami"/>
    <s v="Florida"/>
    <n v="33142"/>
    <x v="0"/>
    <x v="1413"/>
    <x v="1"/>
    <x v="10"/>
    <x v="1400"/>
    <n v="31.007999999999999"/>
    <n v="1"/>
    <n v="0.2"/>
    <n v="11.240400000000001"/>
  </r>
  <r>
    <x v="9586"/>
    <s v="CA-2016-108630"/>
    <d v="2016-11-18T00:00:00"/>
    <n v="2016"/>
    <s v="November"/>
    <n v="18"/>
    <x v="3"/>
    <x v="648"/>
    <x v="648"/>
    <x v="0"/>
    <s v="United States"/>
    <s v="Concord"/>
    <s v="California"/>
    <n v="94521"/>
    <x v="1"/>
    <x v="1329"/>
    <x v="1"/>
    <x v="8"/>
    <x v="1314"/>
    <n v="61.120000000000005"/>
    <n v="5"/>
    <n v="0.2"/>
    <n v="22.155999999999999"/>
  </r>
  <r>
    <x v="9587"/>
    <s v="US-2017-129203"/>
    <d v="2017-04-17T00:00:00"/>
    <n v="2017"/>
    <s v="April"/>
    <n v="17"/>
    <x v="1"/>
    <x v="606"/>
    <x v="606"/>
    <x v="1"/>
    <s v="United States"/>
    <s v="Chicago"/>
    <s v="Illinois"/>
    <n v="60653"/>
    <x v="2"/>
    <x v="886"/>
    <x v="1"/>
    <x v="4"/>
    <x v="879"/>
    <n v="195.136"/>
    <n v="4"/>
    <n v="0.2"/>
    <n v="-43.9056"/>
  </r>
  <r>
    <x v="9588"/>
    <s v="CA-2017-110940"/>
    <d v="2017-07-23T00:00:00"/>
    <n v="2017"/>
    <s v="Juli"/>
    <n v="23"/>
    <x v="1"/>
    <x v="616"/>
    <x v="616"/>
    <x v="0"/>
    <s v="United States"/>
    <s v="Wheeling"/>
    <s v="Illinois"/>
    <n v="60090"/>
    <x v="2"/>
    <x v="108"/>
    <x v="1"/>
    <x v="6"/>
    <x v="108"/>
    <n v="121.536"/>
    <n v="4"/>
    <n v="0.2"/>
    <n v="15.191999999999979"/>
  </r>
  <r>
    <x v="9589"/>
    <s v="CA-2014-119172"/>
    <d v="2014-05-11T00:00:00"/>
    <n v="2014"/>
    <s v="Mei"/>
    <n v="11"/>
    <x v="1"/>
    <x v="787"/>
    <x v="787"/>
    <x v="2"/>
    <s v="United States"/>
    <s v="Chicago"/>
    <s v="Illinois"/>
    <n v="60610"/>
    <x v="2"/>
    <x v="1749"/>
    <x v="1"/>
    <x v="10"/>
    <x v="1739"/>
    <n v="17.472000000000001"/>
    <n v="3"/>
    <n v="0.2"/>
    <n v="5.6783999999999981"/>
  </r>
  <r>
    <x v="9590"/>
    <s v="CA-2014-119172"/>
    <d v="2014-05-11T00:00:00"/>
    <n v="2014"/>
    <s v="Mei"/>
    <n v="11"/>
    <x v="1"/>
    <x v="787"/>
    <x v="787"/>
    <x v="2"/>
    <s v="United States"/>
    <s v="Chicago"/>
    <s v="Illinois"/>
    <n v="60610"/>
    <x v="2"/>
    <x v="920"/>
    <x v="1"/>
    <x v="8"/>
    <x v="912"/>
    <n v="104.57999999999998"/>
    <n v="9"/>
    <n v="0.8"/>
    <n v="-172.55700000000007"/>
  </r>
  <r>
    <x v="9591"/>
    <s v="US-2016-105452"/>
    <d v="2016-07-28T00:00:00"/>
    <n v="2016"/>
    <s v="Juli"/>
    <n v="28"/>
    <x v="1"/>
    <x v="593"/>
    <x v="593"/>
    <x v="2"/>
    <s v="United States"/>
    <s v="Pasadena"/>
    <s v="Texas"/>
    <n v="77506"/>
    <x v="2"/>
    <x v="893"/>
    <x v="0"/>
    <x v="5"/>
    <x v="886"/>
    <n v="24.700000000000003"/>
    <n v="5"/>
    <n v="0.6"/>
    <n v="-9.8799999999999955"/>
  </r>
  <r>
    <x v="9592"/>
    <s v="US-2016-105452"/>
    <d v="2016-07-28T00:00:00"/>
    <n v="2016"/>
    <s v="Juli"/>
    <n v="28"/>
    <x v="1"/>
    <x v="593"/>
    <x v="593"/>
    <x v="2"/>
    <s v="United States"/>
    <s v="Pasadena"/>
    <s v="Texas"/>
    <n v="77506"/>
    <x v="2"/>
    <x v="1814"/>
    <x v="0"/>
    <x v="5"/>
    <x v="1804"/>
    <n v="302.72000000000003"/>
    <n v="5"/>
    <n v="0.6"/>
    <n v="-378.40000000000009"/>
  </r>
  <r>
    <x v="9593"/>
    <s v="CA-2017-108931"/>
    <d v="2017-09-14T00:00:00"/>
    <n v="2017"/>
    <s v="September"/>
    <n v="14"/>
    <x v="1"/>
    <x v="521"/>
    <x v="521"/>
    <x v="0"/>
    <s v="United States"/>
    <s v="New York City"/>
    <s v="New York"/>
    <n v="10024"/>
    <x v="3"/>
    <x v="1489"/>
    <x v="1"/>
    <x v="10"/>
    <x v="1476"/>
    <n v="8.56"/>
    <n v="2"/>
    <n v="0"/>
    <n v="3.8519999999999994"/>
  </r>
  <r>
    <x v="9594"/>
    <s v="CA-2017-108931"/>
    <d v="2017-09-14T00:00:00"/>
    <n v="2017"/>
    <s v="September"/>
    <n v="14"/>
    <x v="1"/>
    <x v="521"/>
    <x v="521"/>
    <x v="0"/>
    <s v="United States"/>
    <s v="New York City"/>
    <s v="New York"/>
    <n v="10024"/>
    <x v="3"/>
    <x v="371"/>
    <x v="1"/>
    <x v="10"/>
    <x v="372"/>
    <n v="11.56"/>
    <n v="2"/>
    <n v="0"/>
    <n v="5.6644000000000005"/>
  </r>
  <r>
    <x v="9595"/>
    <s v="CA-2017-104619"/>
    <d v="2017-01-24T00:00:00"/>
    <n v="2017"/>
    <s v="Januari"/>
    <n v="24"/>
    <x v="1"/>
    <x v="470"/>
    <x v="470"/>
    <x v="1"/>
    <s v="United States"/>
    <s v="San Jose"/>
    <s v="California"/>
    <n v="95123"/>
    <x v="1"/>
    <x v="22"/>
    <x v="1"/>
    <x v="9"/>
    <x v="22"/>
    <n v="25.86"/>
    <n v="3"/>
    <n v="0"/>
    <n v="6.7236000000000002"/>
  </r>
  <r>
    <x v="9596"/>
    <s v="CA-2017-104619"/>
    <d v="2017-01-24T00:00:00"/>
    <n v="2017"/>
    <s v="Januari"/>
    <n v="24"/>
    <x v="1"/>
    <x v="470"/>
    <x v="470"/>
    <x v="1"/>
    <s v="United States"/>
    <s v="San Jose"/>
    <s v="California"/>
    <n v="95123"/>
    <x v="1"/>
    <x v="1591"/>
    <x v="1"/>
    <x v="8"/>
    <x v="1583"/>
    <n v="276.78400000000005"/>
    <n v="2"/>
    <n v="0.2"/>
    <n v="89.954799999999992"/>
  </r>
  <r>
    <x v="9597"/>
    <s v="CA-2017-104619"/>
    <d v="2017-01-24T00:00:00"/>
    <n v="2017"/>
    <s v="Januari"/>
    <n v="24"/>
    <x v="1"/>
    <x v="470"/>
    <x v="470"/>
    <x v="1"/>
    <s v="United States"/>
    <s v="San Jose"/>
    <s v="California"/>
    <n v="95123"/>
    <x v="1"/>
    <x v="1676"/>
    <x v="2"/>
    <x v="7"/>
    <x v="1664"/>
    <n v="110.352"/>
    <n v="3"/>
    <n v="0.2"/>
    <n v="8.2763999999999953"/>
  </r>
  <r>
    <x v="9598"/>
    <s v="CA-2015-149517"/>
    <d v="2015-09-19T00:00:00"/>
    <n v="2015"/>
    <s v="September"/>
    <n v="19"/>
    <x v="1"/>
    <x v="763"/>
    <x v="763"/>
    <x v="2"/>
    <s v="United States"/>
    <s v="Sacramento"/>
    <s v="California"/>
    <n v="95823"/>
    <x v="1"/>
    <x v="1492"/>
    <x v="0"/>
    <x v="5"/>
    <x v="1479"/>
    <n v="60.84"/>
    <n v="3"/>
    <n v="0"/>
    <n v="19.468799999999998"/>
  </r>
  <r>
    <x v="9599"/>
    <s v="CA-2015-116841"/>
    <d v="2015-04-14T00:00:00"/>
    <n v="2015"/>
    <s v="April"/>
    <n v="14"/>
    <x v="1"/>
    <x v="236"/>
    <x v="236"/>
    <x v="0"/>
    <s v="United States"/>
    <s v="Springfield"/>
    <s v="Oregon"/>
    <n v="97477"/>
    <x v="1"/>
    <x v="1324"/>
    <x v="1"/>
    <x v="9"/>
    <x v="1311"/>
    <n v="35.207999999999998"/>
    <n v="1"/>
    <n v="0.2"/>
    <n v="2.6405999999999992"/>
  </r>
  <r>
    <x v="9600"/>
    <s v="CA-2017-107797"/>
    <d v="2017-05-08T00:00:00"/>
    <n v="2017"/>
    <s v="Mei"/>
    <n v="8"/>
    <x v="0"/>
    <x v="182"/>
    <x v="182"/>
    <x v="1"/>
    <s v="United States"/>
    <s v="Mansfield"/>
    <s v="Texas"/>
    <n v="76063"/>
    <x v="2"/>
    <x v="1465"/>
    <x v="1"/>
    <x v="10"/>
    <x v="1451"/>
    <n v="41.472000000000008"/>
    <n v="8"/>
    <n v="0.2"/>
    <n v="14.5152"/>
  </r>
  <r>
    <x v="9601"/>
    <s v="CA-2016-117604"/>
    <d v="2016-09-04T00:00:00"/>
    <n v="2016"/>
    <s v="September"/>
    <n v="4"/>
    <x v="1"/>
    <x v="187"/>
    <x v="187"/>
    <x v="0"/>
    <s v="United States"/>
    <s v="Jonesboro"/>
    <s v="Arkansas"/>
    <n v="72401"/>
    <x v="0"/>
    <x v="1052"/>
    <x v="1"/>
    <x v="10"/>
    <x v="1041"/>
    <n v="239.5"/>
    <n v="5"/>
    <n v="0"/>
    <n v="114.95999999999998"/>
  </r>
  <r>
    <x v="9602"/>
    <s v="CA-2014-130155"/>
    <d v="2014-05-19T00:00:00"/>
    <n v="2014"/>
    <s v="Mei"/>
    <n v="19"/>
    <x v="2"/>
    <x v="143"/>
    <x v="143"/>
    <x v="0"/>
    <s v="United States"/>
    <s v="Virginia Beach"/>
    <s v="Virginia"/>
    <n v="23464"/>
    <x v="0"/>
    <x v="1726"/>
    <x v="1"/>
    <x v="14"/>
    <x v="1713"/>
    <n v="34.200000000000003"/>
    <n v="5"/>
    <n v="0"/>
    <n v="9.234"/>
  </r>
  <r>
    <x v="9603"/>
    <s v="CA-2016-129861"/>
    <d v="2016-06-17T00:00:00"/>
    <n v="2016"/>
    <s v="Juni"/>
    <n v="17"/>
    <x v="1"/>
    <x v="664"/>
    <x v="664"/>
    <x v="1"/>
    <s v="United States"/>
    <s v="Rochester"/>
    <s v="New York"/>
    <n v="14609"/>
    <x v="3"/>
    <x v="1021"/>
    <x v="0"/>
    <x v="3"/>
    <x v="1012"/>
    <n v="376.86599999999999"/>
    <n v="3"/>
    <n v="0.4"/>
    <n v="-213.55740000000006"/>
  </r>
  <r>
    <x v="9604"/>
    <s v="CA-2015-138625"/>
    <d v="2015-11-02T00:00:00"/>
    <n v="2015"/>
    <s v="November"/>
    <n v="2"/>
    <x v="2"/>
    <x v="283"/>
    <x v="283"/>
    <x v="0"/>
    <s v="United States"/>
    <s v="Chesapeake"/>
    <s v="Virginia"/>
    <n v="23320"/>
    <x v="0"/>
    <x v="1859"/>
    <x v="1"/>
    <x v="9"/>
    <x v="1847"/>
    <n v="197.72"/>
    <n v="4"/>
    <n v="0"/>
    <n v="55.36160000000001"/>
  </r>
  <r>
    <x v="9605"/>
    <s v="US-2017-122672"/>
    <d v="2017-11-04T00:00:00"/>
    <n v="2017"/>
    <s v="November"/>
    <n v="4"/>
    <x v="1"/>
    <x v="428"/>
    <x v="428"/>
    <x v="1"/>
    <s v="United States"/>
    <s v="Lancaster"/>
    <s v="Ohio"/>
    <n v="43130"/>
    <x v="3"/>
    <x v="176"/>
    <x v="2"/>
    <x v="11"/>
    <x v="177"/>
    <n v="70.720000000000013"/>
    <n v="4"/>
    <n v="0.2"/>
    <n v="-6.1879999999999988"/>
  </r>
  <r>
    <x v="9606"/>
    <s v="US-2017-122672"/>
    <d v="2017-11-04T00:00:00"/>
    <n v="2017"/>
    <s v="November"/>
    <n v="4"/>
    <x v="1"/>
    <x v="428"/>
    <x v="428"/>
    <x v="1"/>
    <s v="United States"/>
    <s v="Lancaster"/>
    <s v="Ohio"/>
    <n v="43130"/>
    <x v="3"/>
    <x v="871"/>
    <x v="1"/>
    <x v="4"/>
    <x v="865"/>
    <n v="194.35200000000003"/>
    <n v="3"/>
    <n v="0.2"/>
    <n v="-43.729199999999992"/>
  </r>
  <r>
    <x v="9607"/>
    <s v="CA-2017-117128"/>
    <d v="2017-12-05T00:00:00"/>
    <n v="2017"/>
    <s v="Desember"/>
    <n v="5"/>
    <x v="0"/>
    <x v="569"/>
    <x v="569"/>
    <x v="0"/>
    <s v="United States"/>
    <s v="New York City"/>
    <s v="New York"/>
    <n v="10024"/>
    <x v="3"/>
    <x v="1552"/>
    <x v="1"/>
    <x v="10"/>
    <x v="1540"/>
    <n v="21.6"/>
    <n v="6"/>
    <n v="0"/>
    <n v="9.9359999999999999"/>
  </r>
  <r>
    <x v="9608"/>
    <s v="CA-2017-117128"/>
    <d v="2017-12-05T00:00:00"/>
    <n v="2017"/>
    <s v="Desember"/>
    <n v="5"/>
    <x v="0"/>
    <x v="569"/>
    <x v="569"/>
    <x v="0"/>
    <s v="United States"/>
    <s v="New York City"/>
    <s v="New York"/>
    <n v="10024"/>
    <x v="3"/>
    <x v="1238"/>
    <x v="1"/>
    <x v="2"/>
    <x v="1221"/>
    <n v="11.07"/>
    <n v="3"/>
    <n v="0"/>
    <n v="5.2028999999999996"/>
  </r>
  <r>
    <x v="9609"/>
    <s v="CA-2016-130638"/>
    <d v="2016-05-16T00:00:00"/>
    <n v="2016"/>
    <s v="Mei"/>
    <n v="16"/>
    <x v="0"/>
    <x v="183"/>
    <x v="183"/>
    <x v="0"/>
    <s v="United States"/>
    <s v="Los Angeles"/>
    <s v="California"/>
    <n v="90045"/>
    <x v="1"/>
    <x v="1454"/>
    <x v="0"/>
    <x v="5"/>
    <x v="1440"/>
    <n v="282.83999999999997"/>
    <n v="4"/>
    <n v="0"/>
    <n v="19.798799999999972"/>
  </r>
  <r>
    <x v="9610"/>
    <s v="CA-2016-130638"/>
    <d v="2016-05-16T00:00:00"/>
    <n v="2016"/>
    <s v="Mei"/>
    <n v="16"/>
    <x v="0"/>
    <x v="183"/>
    <x v="183"/>
    <x v="0"/>
    <s v="United States"/>
    <s v="Los Angeles"/>
    <s v="California"/>
    <n v="90045"/>
    <x v="1"/>
    <x v="1038"/>
    <x v="1"/>
    <x v="2"/>
    <x v="1028"/>
    <n v="27.72"/>
    <n v="9"/>
    <n v="0"/>
    <n v="13.3056"/>
  </r>
  <r>
    <x v="9611"/>
    <s v="CA-2017-144365"/>
    <d v="2017-10-24T00:00:00"/>
    <n v="2017"/>
    <s v="Oktober"/>
    <n v="24"/>
    <x v="1"/>
    <x v="229"/>
    <x v="229"/>
    <x v="0"/>
    <s v="United States"/>
    <s v="Jackson"/>
    <s v="Mississippi"/>
    <n v="39212"/>
    <x v="0"/>
    <x v="848"/>
    <x v="1"/>
    <x v="13"/>
    <x v="128"/>
    <n v="11.68"/>
    <n v="4"/>
    <n v="0"/>
    <n v="5.2559999999999993"/>
  </r>
  <r>
    <x v="9612"/>
    <s v="CA-2016-110086"/>
    <d v="2016-09-18T00:00:00"/>
    <n v="2016"/>
    <s v="September"/>
    <n v="18"/>
    <x v="1"/>
    <x v="217"/>
    <x v="217"/>
    <x v="0"/>
    <s v="United States"/>
    <s v="Woodland"/>
    <s v="California"/>
    <n v="95695"/>
    <x v="1"/>
    <x v="1501"/>
    <x v="2"/>
    <x v="7"/>
    <x v="1489"/>
    <n v="239.98400000000004"/>
    <n v="2"/>
    <n v="0.2"/>
    <n v="23.998400000000004"/>
  </r>
  <r>
    <x v="9613"/>
    <s v="CA-2014-128524"/>
    <d v="2014-11-11T00:00:00"/>
    <n v="2014"/>
    <s v="November"/>
    <n v="11"/>
    <x v="2"/>
    <x v="89"/>
    <x v="89"/>
    <x v="1"/>
    <s v="United States"/>
    <s v="Seattle"/>
    <s v="Washington"/>
    <n v="98115"/>
    <x v="1"/>
    <x v="9"/>
    <x v="1"/>
    <x v="9"/>
    <x v="9"/>
    <n v="22.98"/>
    <n v="1"/>
    <n v="0"/>
    <n v="6.8939999999999984"/>
  </r>
  <r>
    <x v="9614"/>
    <s v="CA-2014-128524"/>
    <d v="2014-11-11T00:00:00"/>
    <n v="2014"/>
    <s v="November"/>
    <n v="11"/>
    <x v="2"/>
    <x v="89"/>
    <x v="89"/>
    <x v="1"/>
    <s v="United States"/>
    <s v="Seattle"/>
    <s v="Washington"/>
    <n v="98115"/>
    <x v="1"/>
    <x v="1207"/>
    <x v="2"/>
    <x v="11"/>
    <x v="1192"/>
    <n v="102.13"/>
    <n v="7"/>
    <n v="0"/>
    <n v="15.319499999999996"/>
  </r>
  <r>
    <x v="9615"/>
    <s v="CA-2014-128524"/>
    <d v="2014-11-11T00:00:00"/>
    <n v="2014"/>
    <s v="November"/>
    <n v="11"/>
    <x v="2"/>
    <x v="89"/>
    <x v="89"/>
    <x v="1"/>
    <s v="United States"/>
    <s v="Seattle"/>
    <s v="Washington"/>
    <n v="98115"/>
    <x v="1"/>
    <x v="450"/>
    <x v="1"/>
    <x v="8"/>
    <x v="451"/>
    <n v="2033.5840000000001"/>
    <n v="2"/>
    <n v="0.2"/>
    <n v="762.59400000000005"/>
  </r>
  <r>
    <x v="9616"/>
    <s v="CA-2016-140256"/>
    <d v="2016-08-22T00:00:00"/>
    <n v="2016"/>
    <s v="Agustus"/>
    <n v="22"/>
    <x v="1"/>
    <x v="463"/>
    <x v="463"/>
    <x v="1"/>
    <s v="United States"/>
    <s v="Los Angeles"/>
    <s v="California"/>
    <n v="90049"/>
    <x v="1"/>
    <x v="826"/>
    <x v="1"/>
    <x v="6"/>
    <x v="822"/>
    <n v="5.76"/>
    <n v="2"/>
    <n v="0"/>
    <n v="1.6703999999999999"/>
  </r>
  <r>
    <x v="9617"/>
    <s v="CA-2017-160633"/>
    <d v="2017-11-16T00:00:00"/>
    <n v="2017"/>
    <s v="November"/>
    <n v="16"/>
    <x v="1"/>
    <x v="510"/>
    <x v="510"/>
    <x v="1"/>
    <s v="United States"/>
    <s v="Bowling Green"/>
    <s v="Ohio"/>
    <n v="43402"/>
    <x v="3"/>
    <x v="615"/>
    <x v="2"/>
    <x v="16"/>
    <x v="615"/>
    <n v="899.98199999999997"/>
    <n v="3"/>
    <n v="0.4"/>
    <n v="74.998499999999922"/>
  </r>
  <r>
    <x v="9618"/>
    <s v="CA-2017-160633"/>
    <d v="2017-11-16T00:00:00"/>
    <n v="2017"/>
    <s v="November"/>
    <n v="16"/>
    <x v="1"/>
    <x v="510"/>
    <x v="510"/>
    <x v="1"/>
    <s v="United States"/>
    <s v="Bowling Green"/>
    <s v="Ohio"/>
    <n v="43402"/>
    <x v="3"/>
    <x v="915"/>
    <x v="1"/>
    <x v="6"/>
    <x v="907"/>
    <n v="86.352000000000004"/>
    <n v="3"/>
    <n v="0.2"/>
    <n v="5.3969999999999914"/>
  </r>
  <r>
    <x v="9619"/>
    <s v="CA-2017-160633"/>
    <d v="2017-11-16T00:00:00"/>
    <n v="2017"/>
    <s v="November"/>
    <n v="16"/>
    <x v="1"/>
    <x v="510"/>
    <x v="510"/>
    <x v="1"/>
    <s v="United States"/>
    <s v="Bowling Green"/>
    <s v="Ohio"/>
    <n v="43402"/>
    <x v="3"/>
    <x v="343"/>
    <x v="2"/>
    <x v="11"/>
    <x v="343"/>
    <n v="139.96000000000004"/>
    <n v="5"/>
    <n v="0.2"/>
    <n v="-1.7495000000000118"/>
  </r>
  <r>
    <x v="9620"/>
    <s v="CA-2014-115133"/>
    <d v="2014-09-26T00:00:00"/>
    <n v="2014"/>
    <s v="September"/>
    <n v="26"/>
    <x v="1"/>
    <x v="526"/>
    <x v="526"/>
    <x v="2"/>
    <s v="United States"/>
    <s v="Lancaster"/>
    <s v="Ohio"/>
    <n v="43130"/>
    <x v="3"/>
    <x v="1809"/>
    <x v="1"/>
    <x v="9"/>
    <x v="1799"/>
    <n v="16.704000000000001"/>
    <n v="6"/>
    <n v="0.2"/>
    <n v="1.2527999999999988"/>
  </r>
  <r>
    <x v="9621"/>
    <s v="CA-2014-115133"/>
    <d v="2014-09-26T00:00:00"/>
    <n v="2014"/>
    <s v="September"/>
    <n v="26"/>
    <x v="1"/>
    <x v="526"/>
    <x v="526"/>
    <x v="2"/>
    <s v="United States"/>
    <s v="Lancaster"/>
    <s v="Ohio"/>
    <n v="43130"/>
    <x v="3"/>
    <x v="1837"/>
    <x v="2"/>
    <x v="11"/>
    <x v="1825"/>
    <n v="3.1520000000000001"/>
    <n v="2"/>
    <n v="0.2"/>
    <n v="0.47279999999999966"/>
  </r>
  <r>
    <x v="9622"/>
    <s v="CA-2014-115133"/>
    <d v="2014-09-26T00:00:00"/>
    <n v="2014"/>
    <s v="September"/>
    <n v="26"/>
    <x v="1"/>
    <x v="526"/>
    <x v="526"/>
    <x v="2"/>
    <s v="United States"/>
    <s v="Lancaster"/>
    <s v="Ohio"/>
    <n v="43130"/>
    <x v="3"/>
    <x v="1536"/>
    <x v="1"/>
    <x v="10"/>
    <x v="1524"/>
    <n v="32.896000000000001"/>
    <n v="4"/>
    <n v="0.2"/>
    <n v="11.102399999999996"/>
  </r>
  <r>
    <x v="9623"/>
    <s v="CA-2017-137449"/>
    <d v="2017-06-29T00:00:00"/>
    <n v="2017"/>
    <s v="Juni"/>
    <n v="29"/>
    <x v="2"/>
    <x v="250"/>
    <x v="250"/>
    <x v="0"/>
    <s v="United States"/>
    <s v="Dallas"/>
    <s v="Texas"/>
    <n v="75220"/>
    <x v="2"/>
    <x v="650"/>
    <x v="1"/>
    <x v="9"/>
    <x v="650"/>
    <n v="21.391999999999992"/>
    <n v="2"/>
    <n v="0.8"/>
    <n v="-54.549600000000012"/>
  </r>
  <r>
    <x v="9624"/>
    <s v="CA-2017-137449"/>
    <d v="2017-06-29T00:00:00"/>
    <n v="2017"/>
    <s v="Juni"/>
    <n v="29"/>
    <x v="2"/>
    <x v="250"/>
    <x v="250"/>
    <x v="0"/>
    <s v="United States"/>
    <s v="Dallas"/>
    <s v="Texas"/>
    <n v="75220"/>
    <x v="2"/>
    <x v="1213"/>
    <x v="0"/>
    <x v="3"/>
    <x v="1198"/>
    <n v="307.31400000000002"/>
    <n v="3"/>
    <n v="0.3"/>
    <n v="-39.511800000000036"/>
  </r>
  <r>
    <x v="9625"/>
    <s v="CA-2017-137449"/>
    <d v="2017-06-29T00:00:00"/>
    <n v="2017"/>
    <s v="Juni"/>
    <n v="29"/>
    <x v="2"/>
    <x v="250"/>
    <x v="250"/>
    <x v="0"/>
    <s v="United States"/>
    <s v="Dallas"/>
    <s v="Texas"/>
    <n v="75220"/>
    <x v="2"/>
    <x v="1333"/>
    <x v="0"/>
    <x v="0"/>
    <x v="1318"/>
    <n v="409.99919999999997"/>
    <n v="3"/>
    <n v="0.32"/>
    <n v="-96.470399999999955"/>
  </r>
  <r>
    <x v="9626"/>
    <s v="CA-2017-103520"/>
    <d v="2017-09-23T00:00:00"/>
    <n v="2017"/>
    <s v="September"/>
    <n v="23"/>
    <x v="2"/>
    <x v="186"/>
    <x v="186"/>
    <x v="1"/>
    <s v="United States"/>
    <s v="Lubbock"/>
    <s v="Texas"/>
    <n v="79424"/>
    <x v="2"/>
    <x v="1828"/>
    <x v="1"/>
    <x v="10"/>
    <x v="1816"/>
    <n v="9.2480000000000011"/>
    <n v="2"/>
    <n v="0.2"/>
    <n v="3.3524000000000003"/>
  </r>
  <r>
    <x v="9627"/>
    <s v="CA-2014-139283"/>
    <d v="2014-11-23T00:00:00"/>
    <n v="2014"/>
    <s v="November"/>
    <n v="23"/>
    <x v="1"/>
    <x v="590"/>
    <x v="590"/>
    <x v="0"/>
    <s v="United States"/>
    <s v="Detroit"/>
    <s v="Michigan"/>
    <n v="48227"/>
    <x v="2"/>
    <x v="766"/>
    <x v="1"/>
    <x v="8"/>
    <x v="765"/>
    <n v="14.669999999999998"/>
    <n v="3"/>
    <n v="0"/>
    <n v="6.7481999999999989"/>
  </r>
  <r>
    <x v="9628"/>
    <s v="CA-2014-118192"/>
    <d v="2014-01-13T00:00:00"/>
    <n v="2014"/>
    <s v="Januari"/>
    <n v="13"/>
    <x v="1"/>
    <x v="462"/>
    <x v="462"/>
    <x v="0"/>
    <s v="United States"/>
    <s v="Newark"/>
    <s v="Ohio"/>
    <n v="43055"/>
    <x v="3"/>
    <x v="711"/>
    <x v="1"/>
    <x v="10"/>
    <x v="710"/>
    <n v="37.408000000000001"/>
    <n v="7"/>
    <n v="0.2"/>
    <n v="13.0928"/>
  </r>
  <r>
    <x v="9629"/>
    <s v="CA-2014-118192"/>
    <d v="2014-01-13T00:00:00"/>
    <n v="2014"/>
    <s v="Januari"/>
    <n v="13"/>
    <x v="1"/>
    <x v="462"/>
    <x v="462"/>
    <x v="0"/>
    <s v="United States"/>
    <s v="Newark"/>
    <s v="Ohio"/>
    <n v="43055"/>
    <x v="3"/>
    <x v="1547"/>
    <x v="1"/>
    <x v="8"/>
    <x v="1535"/>
    <n v="3.4380000000000006"/>
    <n v="2"/>
    <n v="0.7"/>
    <n v="-2.5212000000000003"/>
  </r>
  <r>
    <x v="9630"/>
    <s v="CA-2016-168844"/>
    <d v="2016-05-31T00:00:00"/>
    <n v="2016"/>
    <s v="Mei"/>
    <n v="31"/>
    <x v="1"/>
    <x v="392"/>
    <x v="392"/>
    <x v="0"/>
    <s v="United States"/>
    <s v="New York City"/>
    <s v="New York"/>
    <n v="10011"/>
    <x v="3"/>
    <x v="98"/>
    <x v="1"/>
    <x v="8"/>
    <x v="98"/>
    <n v="7.1519999999999992"/>
    <n v="3"/>
    <n v="0.2"/>
    <n v="2.3243999999999994"/>
  </r>
  <r>
    <x v="9631"/>
    <s v="CA-2016-168844"/>
    <d v="2016-05-31T00:00:00"/>
    <n v="2016"/>
    <s v="Mei"/>
    <n v="31"/>
    <x v="1"/>
    <x v="392"/>
    <x v="392"/>
    <x v="0"/>
    <s v="United States"/>
    <s v="New York City"/>
    <s v="New York"/>
    <n v="10011"/>
    <x v="3"/>
    <x v="1620"/>
    <x v="2"/>
    <x v="7"/>
    <x v="1611"/>
    <n v="179.7"/>
    <n v="6"/>
    <n v="0"/>
    <n v="88.052999999999997"/>
  </r>
  <r>
    <x v="9632"/>
    <s v="CA-2017-154809"/>
    <d v="2017-02-13T00:00:00"/>
    <n v="2017"/>
    <s v="Februari"/>
    <n v="13"/>
    <x v="1"/>
    <x v="708"/>
    <x v="708"/>
    <x v="0"/>
    <s v="United States"/>
    <s v="Minneapolis"/>
    <s v="Minnesota"/>
    <n v="55407"/>
    <x v="2"/>
    <x v="1201"/>
    <x v="1"/>
    <x v="9"/>
    <x v="1186"/>
    <n v="90.64"/>
    <n v="8"/>
    <n v="0"/>
    <n v="38.975200000000008"/>
  </r>
  <r>
    <x v="9633"/>
    <s v="CA-2014-151330"/>
    <d v="2014-10-14T00:00:00"/>
    <n v="2014"/>
    <s v="Oktober"/>
    <n v="14"/>
    <x v="2"/>
    <x v="646"/>
    <x v="646"/>
    <x v="0"/>
    <s v="United States"/>
    <s v="Everett"/>
    <s v="Massachusetts"/>
    <n v="2149"/>
    <x v="3"/>
    <x v="1013"/>
    <x v="2"/>
    <x v="11"/>
    <x v="1005"/>
    <n v="177"/>
    <n v="3"/>
    <n v="0"/>
    <n v="30.089999999999982"/>
  </r>
  <r>
    <x v="9634"/>
    <s v="CA-2014-151330"/>
    <d v="2014-10-14T00:00:00"/>
    <n v="2014"/>
    <s v="Oktober"/>
    <n v="14"/>
    <x v="2"/>
    <x v="646"/>
    <x v="646"/>
    <x v="0"/>
    <s v="United States"/>
    <s v="Everett"/>
    <s v="Massachusetts"/>
    <n v="2149"/>
    <x v="3"/>
    <x v="75"/>
    <x v="1"/>
    <x v="4"/>
    <x v="75"/>
    <n v="79.45"/>
    <n v="7"/>
    <n v="0"/>
    <n v="22.246000000000006"/>
  </r>
  <r>
    <x v="9635"/>
    <s v="CA-2014-151330"/>
    <d v="2014-10-14T00:00:00"/>
    <n v="2014"/>
    <s v="Oktober"/>
    <n v="14"/>
    <x v="2"/>
    <x v="646"/>
    <x v="646"/>
    <x v="0"/>
    <s v="United States"/>
    <s v="Everett"/>
    <s v="Massachusetts"/>
    <n v="2149"/>
    <x v="3"/>
    <x v="1688"/>
    <x v="0"/>
    <x v="1"/>
    <x v="1676"/>
    <n v="1628.82"/>
    <n v="9"/>
    <n v="0"/>
    <n v="260.61120000000017"/>
  </r>
  <r>
    <x v="9636"/>
    <s v="CA-2014-124702"/>
    <d v="2014-11-18T00:00:00"/>
    <n v="2014"/>
    <s v="November"/>
    <n v="18"/>
    <x v="1"/>
    <x v="186"/>
    <x v="186"/>
    <x v="1"/>
    <s v="United States"/>
    <s v="Seattle"/>
    <s v="Washington"/>
    <n v="98105"/>
    <x v="1"/>
    <x v="568"/>
    <x v="0"/>
    <x v="5"/>
    <x v="568"/>
    <n v="137.54"/>
    <n v="2"/>
    <n v="0"/>
    <n v="55.016000000000005"/>
  </r>
  <r>
    <x v="9637"/>
    <s v="CA-2014-124702"/>
    <d v="2014-11-18T00:00:00"/>
    <n v="2014"/>
    <s v="November"/>
    <n v="18"/>
    <x v="1"/>
    <x v="186"/>
    <x v="186"/>
    <x v="1"/>
    <s v="United States"/>
    <s v="Seattle"/>
    <s v="Washington"/>
    <n v="98105"/>
    <x v="1"/>
    <x v="962"/>
    <x v="0"/>
    <x v="3"/>
    <x v="955"/>
    <n v="730.2"/>
    <n v="4"/>
    <n v="0"/>
    <n v="94.926000000000045"/>
  </r>
  <r>
    <x v="9638"/>
    <s v="US-2017-125808"/>
    <d v="2017-11-12T00:00:00"/>
    <n v="2017"/>
    <s v="November"/>
    <n v="12"/>
    <x v="0"/>
    <x v="212"/>
    <x v="212"/>
    <x v="0"/>
    <s v="United States"/>
    <s v="Los Angeles"/>
    <s v="California"/>
    <n v="90032"/>
    <x v="1"/>
    <x v="1828"/>
    <x v="1"/>
    <x v="10"/>
    <x v="1816"/>
    <n v="11.56"/>
    <n v="2"/>
    <n v="0"/>
    <n v="5.6644000000000005"/>
  </r>
  <r>
    <x v="9639"/>
    <s v="CA-2015-116638"/>
    <d v="2015-01-28T00:00:00"/>
    <n v="2015"/>
    <s v="Januari"/>
    <n v="28"/>
    <x v="0"/>
    <x v="98"/>
    <x v="98"/>
    <x v="0"/>
    <s v="United States"/>
    <s v="Concord"/>
    <s v="North Carolina"/>
    <n v="28027"/>
    <x v="0"/>
    <x v="594"/>
    <x v="0"/>
    <x v="3"/>
    <x v="594"/>
    <n v="4297.6440000000002"/>
    <n v="13"/>
    <n v="0.4"/>
    <n v="-1862.3124000000003"/>
  </r>
  <r>
    <x v="9640"/>
    <s v="CA-2014-104563"/>
    <d v="2014-03-07T00:00:00"/>
    <n v="2014"/>
    <s v="Maret"/>
    <n v="7"/>
    <x v="1"/>
    <x v="782"/>
    <x v="782"/>
    <x v="1"/>
    <s v="United States"/>
    <s v="Seattle"/>
    <s v="Washington"/>
    <n v="98103"/>
    <x v="1"/>
    <x v="105"/>
    <x v="1"/>
    <x v="6"/>
    <x v="105"/>
    <n v="20.65"/>
    <n v="5"/>
    <n v="0"/>
    <n v="9.4989999999999988"/>
  </r>
  <r>
    <x v="9641"/>
    <s v="CA-2014-104563"/>
    <d v="2014-03-07T00:00:00"/>
    <n v="2014"/>
    <s v="Maret"/>
    <n v="7"/>
    <x v="1"/>
    <x v="782"/>
    <x v="782"/>
    <x v="1"/>
    <s v="United States"/>
    <s v="Seattle"/>
    <s v="Washington"/>
    <n v="98103"/>
    <x v="1"/>
    <x v="356"/>
    <x v="1"/>
    <x v="4"/>
    <x v="356"/>
    <n v="204.89999999999998"/>
    <n v="5"/>
    <n v="0"/>
    <n v="0"/>
  </r>
  <r>
    <x v="9642"/>
    <s v="CA-2014-104563"/>
    <d v="2014-03-07T00:00:00"/>
    <n v="2014"/>
    <s v="Maret"/>
    <n v="7"/>
    <x v="1"/>
    <x v="782"/>
    <x v="782"/>
    <x v="1"/>
    <s v="United States"/>
    <s v="Seattle"/>
    <s v="Washington"/>
    <n v="98103"/>
    <x v="1"/>
    <x v="1853"/>
    <x v="0"/>
    <x v="1"/>
    <x v="1841"/>
    <n v="436.70400000000006"/>
    <n v="6"/>
    <n v="0.2"/>
    <n v="21.835199999999986"/>
  </r>
  <r>
    <x v="9643"/>
    <s v="CA-2014-104563"/>
    <d v="2014-03-07T00:00:00"/>
    <n v="2014"/>
    <s v="Maret"/>
    <n v="7"/>
    <x v="1"/>
    <x v="782"/>
    <x v="782"/>
    <x v="1"/>
    <s v="United States"/>
    <s v="Seattle"/>
    <s v="Washington"/>
    <n v="98103"/>
    <x v="1"/>
    <x v="1496"/>
    <x v="0"/>
    <x v="1"/>
    <x v="1484"/>
    <n v="481.56800000000004"/>
    <n v="2"/>
    <n v="0.2"/>
    <n v="54.17639999999993"/>
  </r>
  <r>
    <x v="9644"/>
    <s v="US-2017-107979"/>
    <d v="2017-06-08T00:00:00"/>
    <n v="2017"/>
    <s v="Juni"/>
    <n v="8"/>
    <x v="1"/>
    <x v="383"/>
    <x v="383"/>
    <x v="0"/>
    <s v="United States"/>
    <s v="Glendale"/>
    <s v="Arizona"/>
    <n v="85301"/>
    <x v="1"/>
    <x v="1097"/>
    <x v="2"/>
    <x v="11"/>
    <x v="1087"/>
    <n v="89.544000000000011"/>
    <n v="7"/>
    <n v="0.2"/>
    <n v="12.312299999999993"/>
  </r>
  <r>
    <x v="9645"/>
    <s v="US-2017-107979"/>
    <d v="2017-06-08T00:00:00"/>
    <n v="2017"/>
    <s v="Juni"/>
    <n v="8"/>
    <x v="1"/>
    <x v="383"/>
    <x v="383"/>
    <x v="0"/>
    <s v="United States"/>
    <s v="Glendale"/>
    <s v="Arizona"/>
    <n v="85301"/>
    <x v="1"/>
    <x v="210"/>
    <x v="1"/>
    <x v="4"/>
    <x v="211"/>
    <n v="35.167999999999999"/>
    <n v="2"/>
    <n v="0.2"/>
    <n v="-8.3524000000000012"/>
  </r>
  <r>
    <x v="9646"/>
    <s v="US-2017-107979"/>
    <d v="2017-06-08T00:00:00"/>
    <n v="2017"/>
    <s v="Juni"/>
    <n v="8"/>
    <x v="1"/>
    <x v="383"/>
    <x v="383"/>
    <x v="0"/>
    <s v="United States"/>
    <s v="Glendale"/>
    <s v="Arizona"/>
    <n v="85301"/>
    <x v="1"/>
    <x v="261"/>
    <x v="1"/>
    <x v="8"/>
    <x v="261"/>
    <n v="72.588000000000008"/>
    <n v="2"/>
    <n v="0.7"/>
    <n v="-48.391999999999982"/>
  </r>
  <r>
    <x v="9647"/>
    <s v="CA-2014-150518"/>
    <d v="2014-11-19T00:00:00"/>
    <n v="2014"/>
    <s v="November"/>
    <n v="19"/>
    <x v="1"/>
    <x v="596"/>
    <x v="596"/>
    <x v="0"/>
    <s v="United States"/>
    <s v="Coon Rapids"/>
    <s v="Minnesota"/>
    <n v="55433"/>
    <x v="2"/>
    <x v="1125"/>
    <x v="1"/>
    <x v="4"/>
    <x v="1113"/>
    <n v="221.16"/>
    <n v="4"/>
    <n v="0"/>
    <n v="57.501599999999996"/>
  </r>
  <r>
    <x v="9648"/>
    <s v="CA-2014-150518"/>
    <d v="2014-11-19T00:00:00"/>
    <n v="2014"/>
    <s v="November"/>
    <n v="19"/>
    <x v="1"/>
    <x v="596"/>
    <x v="596"/>
    <x v="0"/>
    <s v="United States"/>
    <s v="Coon Rapids"/>
    <s v="Minnesota"/>
    <n v="55433"/>
    <x v="2"/>
    <x v="539"/>
    <x v="2"/>
    <x v="7"/>
    <x v="539"/>
    <n v="281.96999999999997"/>
    <n v="3"/>
    <n v="0"/>
    <n v="78.951599999999999"/>
  </r>
  <r>
    <x v="9649"/>
    <s v="CA-2016-107104"/>
    <d v="2016-11-26T00:00:00"/>
    <n v="2016"/>
    <s v="November"/>
    <n v="26"/>
    <x v="1"/>
    <x v="333"/>
    <x v="333"/>
    <x v="0"/>
    <s v="United States"/>
    <s v="Los Angeles"/>
    <s v="California"/>
    <n v="90045"/>
    <x v="1"/>
    <x v="1248"/>
    <x v="0"/>
    <x v="0"/>
    <x v="1232"/>
    <n v="3406.6640000000002"/>
    <n v="8"/>
    <n v="0.15"/>
    <n v="160.31359999999984"/>
  </r>
  <r>
    <x v="9650"/>
    <s v="CA-2016-107104"/>
    <d v="2016-11-26T00:00:00"/>
    <n v="2016"/>
    <s v="November"/>
    <n v="26"/>
    <x v="1"/>
    <x v="333"/>
    <x v="333"/>
    <x v="0"/>
    <s v="United States"/>
    <s v="Los Angeles"/>
    <s v="California"/>
    <n v="90045"/>
    <x v="1"/>
    <x v="1560"/>
    <x v="1"/>
    <x v="6"/>
    <x v="1550"/>
    <n v="37.17"/>
    <n v="9"/>
    <n v="0"/>
    <n v="10.4076"/>
  </r>
  <r>
    <x v="9651"/>
    <s v="CA-2016-107104"/>
    <d v="2016-11-26T00:00:00"/>
    <n v="2016"/>
    <s v="November"/>
    <n v="26"/>
    <x v="1"/>
    <x v="333"/>
    <x v="333"/>
    <x v="0"/>
    <s v="United States"/>
    <s v="Los Angeles"/>
    <s v="California"/>
    <n v="90045"/>
    <x v="1"/>
    <x v="791"/>
    <x v="1"/>
    <x v="9"/>
    <x v="789"/>
    <n v="64.959999999999994"/>
    <n v="2"/>
    <n v="0"/>
    <n v="19.487999999999992"/>
  </r>
  <r>
    <x v="9652"/>
    <s v="CA-2016-107104"/>
    <d v="2016-11-26T00:00:00"/>
    <n v="2016"/>
    <s v="November"/>
    <n v="26"/>
    <x v="1"/>
    <x v="333"/>
    <x v="333"/>
    <x v="0"/>
    <s v="United States"/>
    <s v="Los Angeles"/>
    <s v="California"/>
    <n v="90045"/>
    <x v="1"/>
    <x v="1071"/>
    <x v="0"/>
    <x v="5"/>
    <x v="1060"/>
    <n v="595.38"/>
    <n v="6"/>
    <n v="0"/>
    <n v="297.69"/>
  </r>
  <r>
    <x v="9653"/>
    <s v="CA-2017-161893"/>
    <d v="2017-01-23T00:00:00"/>
    <n v="2017"/>
    <s v="Januari"/>
    <n v="23"/>
    <x v="1"/>
    <x v="6"/>
    <x v="6"/>
    <x v="2"/>
    <s v="United States"/>
    <s v="Tucson"/>
    <s v="Arizona"/>
    <n v="85705"/>
    <x v="1"/>
    <x v="1580"/>
    <x v="2"/>
    <x v="11"/>
    <x v="1571"/>
    <n v="95.984000000000009"/>
    <n v="2"/>
    <n v="0.2"/>
    <n v="11.997999999999998"/>
  </r>
  <r>
    <x v="9654"/>
    <s v="CA-2017-161893"/>
    <d v="2017-01-23T00:00:00"/>
    <n v="2017"/>
    <s v="Januari"/>
    <n v="23"/>
    <x v="1"/>
    <x v="6"/>
    <x v="6"/>
    <x v="2"/>
    <s v="United States"/>
    <s v="Tucson"/>
    <s v="Arizona"/>
    <n v="85705"/>
    <x v="1"/>
    <x v="1263"/>
    <x v="1"/>
    <x v="8"/>
    <x v="1247"/>
    <n v="4.9380000000000006"/>
    <n v="2"/>
    <n v="0.7"/>
    <n v="-3.6212"/>
  </r>
  <r>
    <x v="9655"/>
    <s v="CA-2014-156160"/>
    <d v="2014-09-22T00:00:00"/>
    <n v="2014"/>
    <s v="September"/>
    <n v="22"/>
    <x v="1"/>
    <x v="548"/>
    <x v="548"/>
    <x v="0"/>
    <s v="United States"/>
    <s v="New York City"/>
    <s v="New York"/>
    <n v="10035"/>
    <x v="3"/>
    <x v="1416"/>
    <x v="0"/>
    <x v="5"/>
    <x v="1403"/>
    <n v="97.44"/>
    <n v="3"/>
    <n v="0"/>
    <n v="35.078399999999995"/>
  </r>
  <r>
    <x v="9656"/>
    <s v="CA-2014-156160"/>
    <d v="2014-09-22T00:00:00"/>
    <n v="2014"/>
    <s v="September"/>
    <n v="22"/>
    <x v="1"/>
    <x v="548"/>
    <x v="548"/>
    <x v="0"/>
    <s v="United States"/>
    <s v="New York City"/>
    <s v="New York"/>
    <n v="10035"/>
    <x v="3"/>
    <x v="591"/>
    <x v="1"/>
    <x v="8"/>
    <x v="591"/>
    <n v="3.9840000000000004"/>
    <n v="1"/>
    <n v="0.2"/>
    <n v="1.3944000000000001"/>
  </r>
  <r>
    <x v="9657"/>
    <s v="CA-2014-156160"/>
    <d v="2014-09-22T00:00:00"/>
    <n v="2014"/>
    <s v="September"/>
    <n v="22"/>
    <x v="1"/>
    <x v="548"/>
    <x v="548"/>
    <x v="0"/>
    <s v="United States"/>
    <s v="New York City"/>
    <s v="New York"/>
    <n v="10035"/>
    <x v="3"/>
    <x v="1731"/>
    <x v="1"/>
    <x v="6"/>
    <x v="1718"/>
    <n v="13.04"/>
    <n v="4"/>
    <n v="0"/>
    <n v="5.7376000000000005"/>
  </r>
  <r>
    <x v="9658"/>
    <s v="CA-2014-156160"/>
    <d v="2014-09-22T00:00:00"/>
    <n v="2014"/>
    <s v="September"/>
    <n v="22"/>
    <x v="1"/>
    <x v="548"/>
    <x v="548"/>
    <x v="0"/>
    <s v="United States"/>
    <s v="New York City"/>
    <s v="New York"/>
    <n v="10035"/>
    <x v="3"/>
    <x v="1578"/>
    <x v="0"/>
    <x v="1"/>
    <x v="1569"/>
    <n v="579.52800000000002"/>
    <n v="4"/>
    <n v="0.1"/>
    <n v="83.709599999999966"/>
  </r>
  <r>
    <x v="9659"/>
    <s v="CA-2014-100860"/>
    <d v="2014-03-26T00:00:00"/>
    <n v="2014"/>
    <s v="Maret"/>
    <n v="26"/>
    <x v="0"/>
    <x v="473"/>
    <x v="473"/>
    <x v="0"/>
    <s v="United States"/>
    <s v="Pomona"/>
    <s v="California"/>
    <n v="91767"/>
    <x v="1"/>
    <x v="1550"/>
    <x v="1"/>
    <x v="2"/>
    <x v="1538"/>
    <n v="18.75"/>
    <n v="5"/>
    <n v="0"/>
    <n v="9"/>
  </r>
  <r>
    <x v="9660"/>
    <s v="CA-2016-160717"/>
    <d v="2016-06-06T00:00:00"/>
    <n v="2016"/>
    <s v="Juni"/>
    <n v="6"/>
    <x v="1"/>
    <x v="467"/>
    <x v="467"/>
    <x v="2"/>
    <s v="United States"/>
    <s v="Santa Barbara"/>
    <s v="California"/>
    <n v="93101"/>
    <x v="1"/>
    <x v="1461"/>
    <x v="2"/>
    <x v="7"/>
    <x v="1447"/>
    <n v="3023.9280000000003"/>
    <n v="9"/>
    <n v="0.2"/>
    <n v="226.79460000000006"/>
  </r>
  <r>
    <x v="9661"/>
    <s v="CA-2016-160717"/>
    <d v="2016-06-06T00:00:00"/>
    <n v="2016"/>
    <s v="Juni"/>
    <n v="6"/>
    <x v="1"/>
    <x v="467"/>
    <x v="467"/>
    <x v="2"/>
    <s v="United States"/>
    <s v="Santa Barbara"/>
    <s v="California"/>
    <n v="93101"/>
    <x v="1"/>
    <x v="1556"/>
    <x v="2"/>
    <x v="11"/>
    <x v="1545"/>
    <n v="26.96"/>
    <n v="2"/>
    <n v="0"/>
    <n v="3.7744"/>
  </r>
  <r>
    <x v="9662"/>
    <s v="CA-2016-160717"/>
    <d v="2016-06-06T00:00:00"/>
    <n v="2016"/>
    <s v="Juni"/>
    <n v="6"/>
    <x v="1"/>
    <x v="467"/>
    <x v="467"/>
    <x v="2"/>
    <s v="United States"/>
    <s v="Santa Barbara"/>
    <s v="California"/>
    <n v="93101"/>
    <x v="1"/>
    <x v="256"/>
    <x v="2"/>
    <x v="7"/>
    <x v="257"/>
    <n v="477.6"/>
    <n v="3"/>
    <n v="0.2"/>
    <n v="161.19000000000003"/>
  </r>
  <r>
    <x v="9663"/>
    <s v="CA-2017-132619"/>
    <d v="2017-08-31T00:00:00"/>
    <n v="2017"/>
    <s v="Agustus"/>
    <n v="31"/>
    <x v="1"/>
    <x v="474"/>
    <x v="474"/>
    <x v="0"/>
    <s v="United States"/>
    <s v="San Francisco"/>
    <s v="California"/>
    <n v="94109"/>
    <x v="1"/>
    <x v="557"/>
    <x v="1"/>
    <x v="4"/>
    <x v="556"/>
    <n v="193.95000000000002"/>
    <n v="3"/>
    <n v="0"/>
    <n v="9.6974999999999838"/>
  </r>
  <r>
    <x v="9664"/>
    <s v="US-2015-120957"/>
    <d v="2015-12-07T00:00:00"/>
    <n v="2015"/>
    <s v="Desember"/>
    <n v="7"/>
    <x v="3"/>
    <x v="120"/>
    <x v="120"/>
    <x v="1"/>
    <s v="United States"/>
    <s v="Riverside"/>
    <s v="California"/>
    <n v="92503"/>
    <x v="1"/>
    <x v="644"/>
    <x v="1"/>
    <x v="10"/>
    <x v="644"/>
    <n v="12.96"/>
    <n v="2"/>
    <n v="0"/>
    <n v="6.2208000000000006"/>
  </r>
  <r>
    <x v="9665"/>
    <s v="CA-2017-157448"/>
    <d v="2017-11-16T00:00:00"/>
    <n v="2017"/>
    <s v="November"/>
    <n v="16"/>
    <x v="1"/>
    <x v="62"/>
    <x v="62"/>
    <x v="0"/>
    <s v="United States"/>
    <s v="Los Angeles"/>
    <s v="California"/>
    <n v="90049"/>
    <x v="1"/>
    <x v="892"/>
    <x v="0"/>
    <x v="5"/>
    <x v="885"/>
    <n v="119.94"/>
    <n v="3"/>
    <n v="0"/>
    <n v="23.987999999999996"/>
  </r>
  <r>
    <x v="9666"/>
    <s v="CA-2017-157448"/>
    <d v="2017-11-16T00:00:00"/>
    <n v="2017"/>
    <s v="November"/>
    <n v="16"/>
    <x v="1"/>
    <x v="62"/>
    <x v="62"/>
    <x v="0"/>
    <s v="United States"/>
    <s v="Los Angeles"/>
    <s v="California"/>
    <n v="90049"/>
    <x v="1"/>
    <x v="1379"/>
    <x v="0"/>
    <x v="5"/>
    <x v="1364"/>
    <n v="12.419999999999998"/>
    <n v="3"/>
    <n v="0"/>
    <n v="4.4711999999999996"/>
  </r>
  <r>
    <x v="9667"/>
    <s v="CA-2016-126270"/>
    <d v="2016-04-23T00:00:00"/>
    <n v="2016"/>
    <s v="April"/>
    <n v="23"/>
    <x v="1"/>
    <x v="578"/>
    <x v="578"/>
    <x v="0"/>
    <s v="United States"/>
    <s v="San Clemente"/>
    <s v="California"/>
    <n v="92672"/>
    <x v="1"/>
    <x v="507"/>
    <x v="1"/>
    <x v="8"/>
    <x v="507"/>
    <n v="18.088000000000001"/>
    <n v="7"/>
    <n v="0.2"/>
    <n v="6.5569000000000006"/>
  </r>
  <r>
    <x v="9668"/>
    <s v="CA-2016-126270"/>
    <d v="2016-04-23T00:00:00"/>
    <n v="2016"/>
    <s v="April"/>
    <n v="23"/>
    <x v="1"/>
    <x v="578"/>
    <x v="578"/>
    <x v="0"/>
    <s v="United States"/>
    <s v="San Clemente"/>
    <s v="California"/>
    <n v="92672"/>
    <x v="1"/>
    <x v="244"/>
    <x v="1"/>
    <x v="12"/>
    <x v="245"/>
    <n v="71.97"/>
    <n v="3"/>
    <n v="0"/>
    <n v="35.984999999999999"/>
  </r>
  <r>
    <x v="9669"/>
    <s v="CA-2017-145275"/>
    <d v="2017-04-02T00:00:00"/>
    <n v="2017"/>
    <s v="April"/>
    <n v="2"/>
    <x v="1"/>
    <x v="733"/>
    <x v="733"/>
    <x v="0"/>
    <s v="United States"/>
    <s v="Decatur"/>
    <s v="Alabama"/>
    <n v="35601"/>
    <x v="0"/>
    <x v="639"/>
    <x v="1"/>
    <x v="2"/>
    <x v="639"/>
    <n v="14.940000000000001"/>
    <n v="3"/>
    <n v="0"/>
    <n v="6.8723999999999998"/>
  </r>
  <r>
    <x v="9670"/>
    <s v="CA-2015-133396"/>
    <d v="2015-08-13T00:00:00"/>
    <n v="2015"/>
    <s v="Agustus"/>
    <n v="13"/>
    <x v="2"/>
    <x v="136"/>
    <x v="136"/>
    <x v="1"/>
    <s v="United States"/>
    <s v="Greensboro"/>
    <s v="North Carolina"/>
    <n v="27405"/>
    <x v="0"/>
    <x v="1175"/>
    <x v="1"/>
    <x v="6"/>
    <x v="1161"/>
    <n v="64.680000000000007"/>
    <n v="7"/>
    <n v="0.2"/>
    <n v="8.0849999999999973"/>
  </r>
  <r>
    <x v="9671"/>
    <s v="US-2017-140312"/>
    <d v="2017-11-13T00:00:00"/>
    <n v="2017"/>
    <s v="November"/>
    <n v="13"/>
    <x v="1"/>
    <x v="107"/>
    <x v="107"/>
    <x v="0"/>
    <s v="United States"/>
    <s v="Dublin"/>
    <s v="California"/>
    <n v="94568"/>
    <x v="1"/>
    <x v="895"/>
    <x v="2"/>
    <x v="7"/>
    <x v="888"/>
    <n v="22"/>
    <n v="5"/>
    <n v="0.2"/>
    <n v="1.375"/>
  </r>
  <r>
    <x v="9672"/>
    <s v="CA-2016-114867"/>
    <d v="2016-12-23T00:00:00"/>
    <n v="2016"/>
    <s v="Desember"/>
    <n v="23"/>
    <x v="1"/>
    <x v="86"/>
    <x v="86"/>
    <x v="2"/>
    <s v="United States"/>
    <s v="Philadelphia"/>
    <s v="Pennsylvania"/>
    <n v="19143"/>
    <x v="3"/>
    <x v="1231"/>
    <x v="1"/>
    <x v="10"/>
    <x v="1214"/>
    <n v="7.9680000000000009"/>
    <n v="2"/>
    <n v="0.2"/>
    <n v="2.6892000000000005"/>
  </r>
  <r>
    <x v="9673"/>
    <s v="CA-2016-114867"/>
    <d v="2016-12-23T00:00:00"/>
    <n v="2016"/>
    <s v="Desember"/>
    <n v="23"/>
    <x v="1"/>
    <x v="86"/>
    <x v="86"/>
    <x v="2"/>
    <s v="United States"/>
    <s v="Philadelphia"/>
    <s v="Pennsylvania"/>
    <n v="19143"/>
    <x v="3"/>
    <x v="1860"/>
    <x v="2"/>
    <x v="7"/>
    <x v="1848"/>
    <n v="1499.9699999999998"/>
    <n v="5"/>
    <n v="0.4"/>
    <n v="-374.99250000000006"/>
  </r>
  <r>
    <x v="9674"/>
    <s v="US-2014-164644"/>
    <d v="2014-07-22T00:00:00"/>
    <n v="2014"/>
    <s v="Juli"/>
    <n v="22"/>
    <x v="0"/>
    <x v="139"/>
    <x v="139"/>
    <x v="0"/>
    <s v="United States"/>
    <s v="Houston"/>
    <s v="Texas"/>
    <n v="77095"/>
    <x v="2"/>
    <x v="1291"/>
    <x v="1"/>
    <x v="4"/>
    <x v="1277"/>
    <n v="26.632000000000001"/>
    <n v="1"/>
    <n v="0.2"/>
    <n v="1.331599999999999"/>
  </r>
  <r>
    <x v="9675"/>
    <s v="CA-2016-137393"/>
    <d v="2016-05-06T00:00:00"/>
    <n v="2016"/>
    <s v="Mei"/>
    <n v="6"/>
    <x v="1"/>
    <x v="421"/>
    <x v="421"/>
    <x v="0"/>
    <s v="United States"/>
    <s v="Bakersfield"/>
    <s v="California"/>
    <n v="93309"/>
    <x v="1"/>
    <x v="1163"/>
    <x v="0"/>
    <x v="5"/>
    <x v="1150"/>
    <n v="41.6"/>
    <n v="4"/>
    <n v="0"/>
    <n v="14.143999999999998"/>
  </r>
  <r>
    <x v="9676"/>
    <s v="US-2014-120175"/>
    <d v="2014-11-28T00:00:00"/>
    <n v="2014"/>
    <s v="November"/>
    <n v="28"/>
    <x v="1"/>
    <x v="637"/>
    <x v="637"/>
    <x v="1"/>
    <s v="United States"/>
    <s v="Richmond"/>
    <s v="Indiana"/>
    <n v="47374"/>
    <x v="2"/>
    <x v="761"/>
    <x v="1"/>
    <x v="12"/>
    <x v="760"/>
    <n v="64.02"/>
    <n v="6"/>
    <n v="0"/>
    <n v="29.449199999999998"/>
  </r>
  <r>
    <x v="9677"/>
    <s v="CA-2016-144785"/>
    <d v="2016-04-18T00:00:00"/>
    <n v="2016"/>
    <s v="April"/>
    <n v="18"/>
    <x v="1"/>
    <x v="703"/>
    <x v="703"/>
    <x v="1"/>
    <s v="United States"/>
    <s v="New York City"/>
    <s v="New York"/>
    <n v="10009"/>
    <x v="3"/>
    <x v="372"/>
    <x v="1"/>
    <x v="6"/>
    <x v="373"/>
    <n v="6.99"/>
    <n v="3"/>
    <n v="0"/>
    <n v="2.027099999999999"/>
  </r>
  <r>
    <x v="9678"/>
    <s v="CA-2016-144785"/>
    <d v="2016-04-18T00:00:00"/>
    <n v="2016"/>
    <s v="April"/>
    <n v="18"/>
    <x v="1"/>
    <x v="703"/>
    <x v="703"/>
    <x v="1"/>
    <s v="United States"/>
    <s v="New York City"/>
    <s v="New York"/>
    <n v="10009"/>
    <x v="3"/>
    <x v="1839"/>
    <x v="1"/>
    <x v="14"/>
    <x v="1827"/>
    <n v="6.84"/>
    <n v="1"/>
    <n v="0"/>
    <n v="1.8468"/>
  </r>
  <r>
    <x v="9679"/>
    <s v="CA-2015-130113"/>
    <d v="2015-12-27T00:00:00"/>
    <n v="2015"/>
    <s v="Desember"/>
    <n v="27"/>
    <x v="1"/>
    <x v="692"/>
    <x v="692"/>
    <x v="1"/>
    <s v="United States"/>
    <s v="San Francisco"/>
    <s v="California"/>
    <n v="94122"/>
    <x v="1"/>
    <x v="765"/>
    <x v="1"/>
    <x v="4"/>
    <x v="764"/>
    <n v="323.10000000000002"/>
    <n v="2"/>
    <n v="0"/>
    <n v="61.38900000000001"/>
  </r>
  <r>
    <x v="9680"/>
    <s v="CA-2015-130113"/>
    <d v="2015-12-27T00:00:00"/>
    <n v="2015"/>
    <s v="Desember"/>
    <n v="27"/>
    <x v="1"/>
    <x v="692"/>
    <x v="692"/>
    <x v="1"/>
    <s v="United States"/>
    <s v="San Francisco"/>
    <s v="California"/>
    <n v="94122"/>
    <x v="1"/>
    <x v="918"/>
    <x v="2"/>
    <x v="7"/>
    <x v="910"/>
    <n v="668.16"/>
    <n v="9"/>
    <n v="0.2"/>
    <n v="75.167999999999921"/>
  </r>
  <r>
    <x v="9681"/>
    <s v="CA-2017-122770"/>
    <d v="2017-12-13T00:00:00"/>
    <n v="2017"/>
    <s v="Desember"/>
    <n v="13"/>
    <x v="1"/>
    <x v="212"/>
    <x v="212"/>
    <x v="0"/>
    <s v="United States"/>
    <s v="San Francisco"/>
    <s v="California"/>
    <n v="94122"/>
    <x v="1"/>
    <x v="1363"/>
    <x v="1"/>
    <x v="2"/>
    <x v="1349"/>
    <n v="8.64"/>
    <n v="3"/>
    <n v="0"/>
    <n v="4.2336"/>
  </r>
  <r>
    <x v="9682"/>
    <s v="CA-2017-122770"/>
    <d v="2017-12-13T00:00:00"/>
    <n v="2017"/>
    <s v="Desember"/>
    <n v="13"/>
    <x v="1"/>
    <x v="212"/>
    <x v="212"/>
    <x v="0"/>
    <s v="United States"/>
    <s v="San Francisco"/>
    <s v="California"/>
    <n v="94122"/>
    <x v="1"/>
    <x v="860"/>
    <x v="1"/>
    <x v="10"/>
    <x v="854"/>
    <n v="38.880000000000003"/>
    <n v="6"/>
    <n v="0"/>
    <n v="18.662400000000002"/>
  </r>
  <r>
    <x v="9683"/>
    <s v="CA-2017-122770"/>
    <d v="2017-12-13T00:00:00"/>
    <n v="2017"/>
    <s v="Desember"/>
    <n v="13"/>
    <x v="1"/>
    <x v="212"/>
    <x v="212"/>
    <x v="0"/>
    <s v="United States"/>
    <s v="San Francisco"/>
    <s v="California"/>
    <n v="94122"/>
    <x v="1"/>
    <x v="1001"/>
    <x v="0"/>
    <x v="5"/>
    <x v="1253"/>
    <n v="201.04"/>
    <n v="8"/>
    <n v="0"/>
    <n v="54.280799999999999"/>
  </r>
  <r>
    <x v="9684"/>
    <s v="CA-2017-122770"/>
    <d v="2017-12-13T00:00:00"/>
    <n v="2017"/>
    <s v="Desember"/>
    <n v="13"/>
    <x v="1"/>
    <x v="212"/>
    <x v="212"/>
    <x v="0"/>
    <s v="United States"/>
    <s v="San Francisco"/>
    <s v="California"/>
    <n v="94122"/>
    <x v="1"/>
    <x v="1641"/>
    <x v="1"/>
    <x v="10"/>
    <x v="1631"/>
    <n v="12.96"/>
    <n v="2"/>
    <n v="0"/>
    <n v="6.3504000000000005"/>
  </r>
  <r>
    <x v="9685"/>
    <s v="CA-2017-118668"/>
    <d v="2017-01-02T00:00:00"/>
    <n v="2017"/>
    <s v="Januari"/>
    <n v="2"/>
    <x v="0"/>
    <x v="783"/>
    <x v="783"/>
    <x v="1"/>
    <s v="United States"/>
    <s v="Los Angeles"/>
    <s v="California"/>
    <n v="90032"/>
    <x v="1"/>
    <x v="1350"/>
    <x v="2"/>
    <x v="11"/>
    <x v="1336"/>
    <n v="16.59"/>
    <n v="1"/>
    <n v="0"/>
    <n v="5.8064999999999998"/>
  </r>
  <r>
    <x v="9686"/>
    <s v="CA-2017-116498"/>
    <d v="2017-05-30T00:00:00"/>
    <n v="2017"/>
    <s v="Mei"/>
    <n v="30"/>
    <x v="1"/>
    <x v="567"/>
    <x v="567"/>
    <x v="0"/>
    <s v="United States"/>
    <s v="San Diego"/>
    <s v="California"/>
    <n v="92037"/>
    <x v="1"/>
    <x v="628"/>
    <x v="1"/>
    <x v="6"/>
    <x v="628"/>
    <n v="35.099999999999994"/>
    <n v="6"/>
    <n v="0"/>
    <n v="10.178999999999997"/>
  </r>
  <r>
    <x v="9687"/>
    <s v="US-2017-130603"/>
    <d v="2017-09-30T00:00:00"/>
    <n v="2017"/>
    <s v="September"/>
    <n v="30"/>
    <x v="1"/>
    <x v="337"/>
    <x v="337"/>
    <x v="2"/>
    <s v="United States"/>
    <s v="Arlington"/>
    <s v="Texas"/>
    <n v="76017"/>
    <x v="2"/>
    <x v="625"/>
    <x v="1"/>
    <x v="8"/>
    <x v="625"/>
    <n v="11.645999999999997"/>
    <n v="9"/>
    <n v="0.8"/>
    <n v="-17.469000000000005"/>
  </r>
  <r>
    <x v="9688"/>
    <s v="US-2017-135986"/>
    <d v="2017-06-20T00:00:00"/>
    <n v="2017"/>
    <s v="Juni"/>
    <n v="20"/>
    <x v="1"/>
    <x v="38"/>
    <x v="38"/>
    <x v="0"/>
    <s v="United States"/>
    <s v="Richmond"/>
    <s v="Virginia"/>
    <n v="23223"/>
    <x v="0"/>
    <x v="1483"/>
    <x v="1"/>
    <x v="10"/>
    <x v="1470"/>
    <n v="32.400000000000006"/>
    <n v="5"/>
    <n v="0"/>
    <n v="15.552000000000001"/>
  </r>
  <r>
    <x v="9689"/>
    <s v="US-2017-135986"/>
    <d v="2017-06-20T00:00:00"/>
    <n v="2017"/>
    <s v="Juni"/>
    <n v="20"/>
    <x v="1"/>
    <x v="38"/>
    <x v="38"/>
    <x v="0"/>
    <s v="United States"/>
    <s v="Richmond"/>
    <s v="Virginia"/>
    <n v="23223"/>
    <x v="0"/>
    <x v="1419"/>
    <x v="2"/>
    <x v="7"/>
    <x v="1407"/>
    <n v="503.96"/>
    <n v="4"/>
    <n v="0"/>
    <n v="125.99000000000001"/>
  </r>
  <r>
    <x v="9690"/>
    <s v="CA-2017-140536"/>
    <d v="2017-04-04T00:00:00"/>
    <n v="2017"/>
    <s v="April"/>
    <n v="4"/>
    <x v="2"/>
    <x v="638"/>
    <x v="638"/>
    <x v="2"/>
    <s v="United States"/>
    <s v="New York City"/>
    <s v="New York"/>
    <n v="10035"/>
    <x v="3"/>
    <x v="824"/>
    <x v="1"/>
    <x v="6"/>
    <x v="820"/>
    <n v="7.04"/>
    <n v="4"/>
    <n v="0"/>
    <n v="2.0415999999999999"/>
  </r>
  <r>
    <x v="9691"/>
    <s v="CA-2015-130183"/>
    <d v="2015-11-13T00:00:00"/>
    <n v="2015"/>
    <s v="November"/>
    <n v="13"/>
    <x v="1"/>
    <x v="138"/>
    <x v="138"/>
    <x v="0"/>
    <s v="United States"/>
    <s v="Houston"/>
    <s v="Texas"/>
    <n v="77041"/>
    <x v="2"/>
    <x v="789"/>
    <x v="0"/>
    <x v="0"/>
    <x v="787"/>
    <n v="613.99919999999997"/>
    <n v="3"/>
    <n v="0.32"/>
    <n v="-18.058800000000076"/>
  </r>
  <r>
    <x v="9692"/>
    <s v="CA-2015-107902"/>
    <d v="2015-08-28T00:00:00"/>
    <n v="2015"/>
    <s v="Agustus"/>
    <n v="28"/>
    <x v="1"/>
    <x v="416"/>
    <x v="416"/>
    <x v="1"/>
    <s v="United States"/>
    <s v="Fairfield"/>
    <s v="Connecticut"/>
    <n v="6824"/>
    <x v="3"/>
    <x v="1354"/>
    <x v="1"/>
    <x v="4"/>
    <x v="1340"/>
    <n v="470.35999999999996"/>
    <n v="11"/>
    <n v="0"/>
    <n v="122.2936"/>
  </r>
  <r>
    <x v="9693"/>
    <s v="CA-2017-130148"/>
    <d v="2017-09-24T00:00:00"/>
    <n v="2017"/>
    <s v="September"/>
    <n v="24"/>
    <x v="0"/>
    <x v="71"/>
    <x v="71"/>
    <x v="2"/>
    <s v="United States"/>
    <s v="San Francisco"/>
    <s v="California"/>
    <n v="94110"/>
    <x v="1"/>
    <x v="1262"/>
    <x v="1"/>
    <x v="10"/>
    <x v="1246"/>
    <n v="31.08"/>
    <n v="6"/>
    <n v="0"/>
    <n v="15.229199999999999"/>
  </r>
  <r>
    <x v="9694"/>
    <s v="CA-2017-130148"/>
    <d v="2017-09-24T00:00:00"/>
    <n v="2017"/>
    <s v="September"/>
    <n v="24"/>
    <x v="0"/>
    <x v="71"/>
    <x v="71"/>
    <x v="2"/>
    <s v="United States"/>
    <s v="San Francisco"/>
    <s v="California"/>
    <n v="94110"/>
    <x v="1"/>
    <x v="503"/>
    <x v="1"/>
    <x v="14"/>
    <x v="503"/>
    <n v="7.3"/>
    <n v="2"/>
    <n v="0"/>
    <n v="2.1899999999999995"/>
  </r>
  <r>
    <x v="9695"/>
    <s v="US-2016-151260"/>
    <d v="2016-12-11T00:00:00"/>
    <n v="2016"/>
    <s v="Desember"/>
    <n v="11"/>
    <x v="2"/>
    <x v="281"/>
    <x v="281"/>
    <x v="1"/>
    <s v="United States"/>
    <s v="Springfield"/>
    <s v="Ohio"/>
    <n v="45503"/>
    <x v="3"/>
    <x v="9"/>
    <x v="1"/>
    <x v="9"/>
    <x v="9"/>
    <n v="73.536000000000001"/>
    <n v="4"/>
    <n v="0.2"/>
    <n v="9.1919999999999931"/>
  </r>
  <r>
    <x v="9696"/>
    <s v="CA-2014-144281"/>
    <d v="2014-06-10T00:00:00"/>
    <n v="2014"/>
    <s v="Juni"/>
    <n v="10"/>
    <x v="0"/>
    <x v="96"/>
    <x v="96"/>
    <x v="1"/>
    <s v="United States"/>
    <s v="Detroit"/>
    <s v="Michigan"/>
    <n v="48234"/>
    <x v="2"/>
    <x v="508"/>
    <x v="1"/>
    <x v="2"/>
    <x v="508"/>
    <n v="491.55"/>
    <n v="5"/>
    <n v="0"/>
    <n v="240.8595"/>
  </r>
  <r>
    <x v="9697"/>
    <s v="CA-2016-122511"/>
    <d v="2016-03-11T00:00:00"/>
    <n v="2016"/>
    <s v="Maret"/>
    <n v="11"/>
    <x v="3"/>
    <x v="389"/>
    <x v="389"/>
    <x v="2"/>
    <s v="United States"/>
    <s v="Philadelphia"/>
    <s v="Pennsylvania"/>
    <n v="19140"/>
    <x v="3"/>
    <x v="1183"/>
    <x v="0"/>
    <x v="5"/>
    <x v="1169"/>
    <n v="30.336000000000002"/>
    <n v="4"/>
    <n v="0.2"/>
    <n v="9.48"/>
  </r>
  <r>
    <x v="9698"/>
    <s v="CA-2017-154116"/>
    <d v="2017-12-15T00:00:00"/>
    <n v="2017"/>
    <s v="Desember"/>
    <n v="15"/>
    <x v="1"/>
    <x v="730"/>
    <x v="730"/>
    <x v="0"/>
    <s v="United States"/>
    <s v="Inglewood"/>
    <s v="California"/>
    <n v="90301"/>
    <x v="1"/>
    <x v="229"/>
    <x v="1"/>
    <x v="10"/>
    <x v="230"/>
    <n v="22.830000000000002"/>
    <n v="3"/>
    <n v="0"/>
    <n v="10.7301"/>
  </r>
  <r>
    <x v="9699"/>
    <s v="CA-2017-154116"/>
    <d v="2017-12-15T00:00:00"/>
    <n v="2017"/>
    <s v="Desember"/>
    <n v="15"/>
    <x v="1"/>
    <x v="730"/>
    <x v="730"/>
    <x v="0"/>
    <s v="United States"/>
    <s v="Inglewood"/>
    <s v="California"/>
    <n v="90301"/>
    <x v="1"/>
    <x v="1825"/>
    <x v="1"/>
    <x v="9"/>
    <x v="1813"/>
    <n v="54.32"/>
    <n v="4"/>
    <n v="0"/>
    <n v="16.295999999999999"/>
  </r>
  <r>
    <x v="9700"/>
    <s v="CA-2017-154116"/>
    <d v="2017-12-15T00:00:00"/>
    <n v="2017"/>
    <s v="Desember"/>
    <n v="15"/>
    <x v="1"/>
    <x v="730"/>
    <x v="730"/>
    <x v="0"/>
    <s v="United States"/>
    <s v="Inglewood"/>
    <s v="California"/>
    <n v="90301"/>
    <x v="1"/>
    <x v="1361"/>
    <x v="2"/>
    <x v="7"/>
    <x v="1347"/>
    <n v="196.77600000000001"/>
    <n v="3"/>
    <n v="0.2"/>
    <n v="14.758199999999995"/>
  </r>
  <r>
    <x v="9701"/>
    <s v="CA-2016-105291"/>
    <d v="2016-10-30T00:00:00"/>
    <n v="2016"/>
    <s v="Oktober"/>
    <n v="30"/>
    <x v="1"/>
    <x v="727"/>
    <x v="727"/>
    <x v="0"/>
    <s v="United States"/>
    <s v="San Luis Obispo"/>
    <s v="California"/>
    <n v="93405"/>
    <x v="1"/>
    <x v="804"/>
    <x v="1"/>
    <x v="13"/>
    <x v="802"/>
    <n v="3.62"/>
    <n v="2"/>
    <n v="0"/>
    <n v="1.1945999999999999"/>
  </r>
  <r>
    <x v="9702"/>
    <s v="CA-2017-147032"/>
    <d v="2017-07-31T00:00:00"/>
    <n v="2017"/>
    <s v="Juli"/>
    <n v="31"/>
    <x v="1"/>
    <x v="697"/>
    <x v="697"/>
    <x v="2"/>
    <s v="United States"/>
    <s v="Wilmington"/>
    <s v="Delaware"/>
    <n v="19805"/>
    <x v="3"/>
    <x v="96"/>
    <x v="1"/>
    <x v="10"/>
    <x v="96"/>
    <n v="11.54"/>
    <n v="1"/>
    <n v="0"/>
    <n v="5.5391999999999992"/>
  </r>
  <r>
    <x v="9703"/>
    <s v="CA-2017-147032"/>
    <d v="2017-07-31T00:00:00"/>
    <n v="2017"/>
    <s v="Juli"/>
    <n v="31"/>
    <x v="1"/>
    <x v="697"/>
    <x v="697"/>
    <x v="2"/>
    <s v="United States"/>
    <s v="Wilmington"/>
    <s v="Delaware"/>
    <n v="19805"/>
    <x v="3"/>
    <x v="13"/>
    <x v="1"/>
    <x v="8"/>
    <x v="13"/>
    <n v="849.95"/>
    <n v="5"/>
    <n v="0"/>
    <n v="390.97699999999998"/>
  </r>
  <r>
    <x v="9704"/>
    <s v="CA-2017-147032"/>
    <d v="2017-07-31T00:00:00"/>
    <n v="2017"/>
    <s v="Juli"/>
    <n v="31"/>
    <x v="1"/>
    <x v="697"/>
    <x v="697"/>
    <x v="2"/>
    <s v="United States"/>
    <s v="Wilmington"/>
    <s v="Delaware"/>
    <n v="19805"/>
    <x v="3"/>
    <x v="1812"/>
    <x v="1"/>
    <x v="8"/>
    <x v="1802"/>
    <n v="11.01"/>
    <n v="3"/>
    <n v="0"/>
    <n v="5.3948999999999998"/>
  </r>
  <r>
    <x v="9705"/>
    <s v="CA-2017-125990"/>
    <d v="2017-10-19T00:00:00"/>
    <n v="2017"/>
    <s v="Oktober"/>
    <n v="19"/>
    <x v="1"/>
    <x v="559"/>
    <x v="559"/>
    <x v="0"/>
    <s v="United States"/>
    <s v="San Francisco"/>
    <s v="California"/>
    <n v="94122"/>
    <x v="1"/>
    <x v="729"/>
    <x v="1"/>
    <x v="8"/>
    <x v="728"/>
    <n v="39.624000000000009"/>
    <n v="3"/>
    <n v="0.2"/>
    <n v="13.868400000000001"/>
  </r>
  <r>
    <x v="9706"/>
    <s v="CA-2016-161746"/>
    <d v="2016-10-21T00:00:00"/>
    <n v="2016"/>
    <s v="Oktober"/>
    <n v="21"/>
    <x v="1"/>
    <x v="229"/>
    <x v="229"/>
    <x v="0"/>
    <s v="United States"/>
    <s v="Los Angeles"/>
    <s v="California"/>
    <n v="90045"/>
    <x v="1"/>
    <x v="1719"/>
    <x v="0"/>
    <x v="1"/>
    <x v="1706"/>
    <n v="242.13600000000002"/>
    <n v="3"/>
    <n v="0.2"/>
    <n v="12.106799999999993"/>
  </r>
  <r>
    <x v="9707"/>
    <s v="CA-2016-161746"/>
    <d v="2016-10-21T00:00:00"/>
    <n v="2016"/>
    <s v="Oktober"/>
    <n v="21"/>
    <x v="1"/>
    <x v="229"/>
    <x v="229"/>
    <x v="0"/>
    <s v="United States"/>
    <s v="Los Angeles"/>
    <s v="California"/>
    <n v="90045"/>
    <x v="1"/>
    <x v="105"/>
    <x v="1"/>
    <x v="6"/>
    <x v="105"/>
    <n v="12.39"/>
    <n v="3"/>
    <n v="0"/>
    <n v="5.6993999999999998"/>
  </r>
  <r>
    <x v="9708"/>
    <s v="CA-2016-161746"/>
    <d v="2016-10-21T00:00:00"/>
    <n v="2016"/>
    <s v="Oktober"/>
    <n v="21"/>
    <x v="1"/>
    <x v="229"/>
    <x v="229"/>
    <x v="0"/>
    <s v="United States"/>
    <s v="Los Angeles"/>
    <s v="California"/>
    <n v="90045"/>
    <x v="1"/>
    <x v="1611"/>
    <x v="0"/>
    <x v="5"/>
    <x v="1602"/>
    <n v="19.96"/>
    <n v="2"/>
    <n v="0"/>
    <n v="5.5888000000000009"/>
  </r>
  <r>
    <x v="9709"/>
    <s v="CA-2016-161746"/>
    <d v="2016-10-21T00:00:00"/>
    <n v="2016"/>
    <s v="Oktober"/>
    <n v="21"/>
    <x v="1"/>
    <x v="229"/>
    <x v="229"/>
    <x v="0"/>
    <s v="United States"/>
    <s v="Los Angeles"/>
    <s v="California"/>
    <n v="90045"/>
    <x v="1"/>
    <x v="418"/>
    <x v="1"/>
    <x v="4"/>
    <x v="418"/>
    <n v="340.92"/>
    <n v="3"/>
    <n v="0"/>
    <n v="3.4091999999999842"/>
  </r>
  <r>
    <x v="9710"/>
    <s v="CA-2014-114251"/>
    <d v="2014-11-05T00:00:00"/>
    <n v="2014"/>
    <s v="November"/>
    <n v="5"/>
    <x v="1"/>
    <x v="198"/>
    <x v="198"/>
    <x v="0"/>
    <s v="United States"/>
    <s v="Philadelphia"/>
    <s v="Pennsylvania"/>
    <n v="19143"/>
    <x v="3"/>
    <x v="1304"/>
    <x v="0"/>
    <x v="5"/>
    <x v="1289"/>
    <n v="273.56799999999998"/>
    <n v="2"/>
    <n v="0.2"/>
    <n v="-34.196000000000026"/>
  </r>
  <r>
    <x v="9711"/>
    <s v="CA-2014-114251"/>
    <d v="2014-11-05T00:00:00"/>
    <n v="2014"/>
    <s v="November"/>
    <n v="5"/>
    <x v="1"/>
    <x v="198"/>
    <x v="198"/>
    <x v="0"/>
    <s v="United States"/>
    <s v="Philadelphia"/>
    <s v="Pennsylvania"/>
    <n v="19143"/>
    <x v="3"/>
    <x v="715"/>
    <x v="1"/>
    <x v="8"/>
    <x v="714"/>
    <n v="13.194000000000001"/>
    <n v="2"/>
    <n v="0.7"/>
    <n v="-8.7959999999999958"/>
  </r>
  <r>
    <x v="9712"/>
    <s v="CA-2014-114251"/>
    <d v="2014-11-05T00:00:00"/>
    <n v="2014"/>
    <s v="November"/>
    <n v="5"/>
    <x v="1"/>
    <x v="198"/>
    <x v="198"/>
    <x v="0"/>
    <s v="United States"/>
    <s v="Philadelphia"/>
    <s v="Pennsylvania"/>
    <n v="19143"/>
    <x v="3"/>
    <x v="906"/>
    <x v="1"/>
    <x v="4"/>
    <x v="898"/>
    <n v="1080.096"/>
    <n v="6"/>
    <n v="0.2"/>
    <n v="-94.508399999999995"/>
  </r>
  <r>
    <x v="9713"/>
    <s v="CA-2014-114251"/>
    <d v="2014-11-05T00:00:00"/>
    <n v="2014"/>
    <s v="November"/>
    <n v="5"/>
    <x v="1"/>
    <x v="198"/>
    <x v="198"/>
    <x v="0"/>
    <s v="United States"/>
    <s v="Philadelphia"/>
    <s v="Pennsylvania"/>
    <n v="19143"/>
    <x v="3"/>
    <x v="553"/>
    <x v="2"/>
    <x v="11"/>
    <x v="552"/>
    <n v="51.56"/>
    <n v="5"/>
    <n v="0.2"/>
    <n v="-6.4450000000000021"/>
  </r>
  <r>
    <x v="9714"/>
    <s v="CA-2014-114251"/>
    <d v="2014-11-05T00:00:00"/>
    <n v="2014"/>
    <s v="November"/>
    <n v="5"/>
    <x v="1"/>
    <x v="198"/>
    <x v="198"/>
    <x v="0"/>
    <s v="United States"/>
    <s v="Philadelphia"/>
    <s v="Pennsylvania"/>
    <n v="19143"/>
    <x v="3"/>
    <x v="1312"/>
    <x v="2"/>
    <x v="11"/>
    <x v="1298"/>
    <n v="58.415999999999997"/>
    <n v="2"/>
    <n v="0.2"/>
    <n v="16.794600000000003"/>
  </r>
  <r>
    <x v="9715"/>
    <s v="CA-2016-116379"/>
    <d v="2016-11-07T00:00:00"/>
    <n v="2016"/>
    <s v="November"/>
    <n v="7"/>
    <x v="1"/>
    <x v="436"/>
    <x v="436"/>
    <x v="0"/>
    <s v="United States"/>
    <s v="San Francisco"/>
    <s v="California"/>
    <n v="94122"/>
    <x v="1"/>
    <x v="379"/>
    <x v="1"/>
    <x v="8"/>
    <x v="380"/>
    <n v="57.584000000000003"/>
    <n v="2"/>
    <n v="0.2"/>
    <n v="20.154400000000003"/>
  </r>
  <r>
    <x v="9716"/>
    <s v="US-2016-144477"/>
    <d v="2016-08-12T00:00:00"/>
    <n v="2016"/>
    <s v="Agustus"/>
    <n v="12"/>
    <x v="0"/>
    <x v="489"/>
    <x v="489"/>
    <x v="2"/>
    <s v="United States"/>
    <s v="Philadelphia"/>
    <s v="Pennsylvania"/>
    <n v="19134"/>
    <x v="3"/>
    <x v="1759"/>
    <x v="1"/>
    <x v="6"/>
    <x v="1748"/>
    <n v="37.312000000000005"/>
    <n v="4"/>
    <n v="0.2"/>
    <n v="2.7984000000000027"/>
  </r>
  <r>
    <x v="9717"/>
    <s v="CA-2016-108210"/>
    <d v="2016-05-30T00:00:00"/>
    <n v="2016"/>
    <s v="Mei"/>
    <n v="30"/>
    <x v="3"/>
    <x v="247"/>
    <x v="247"/>
    <x v="0"/>
    <s v="United States"/>
    <s v="Houston"/>
    <s v="Texas"/>
    <n v="77041"/>
    <x v="2"/>
    <x v="125"/>
    <x v="2"/>
    <x v="7"/>
    <x v="126"/>
    <n v="79.959999999999994"/>
    <n v="5"/>
    <n v="0.2"/>
    <n v="7.9960000000000058"/>
  </r>
  <r>
    <x v="9718"/>
    <s v="CA-2016-108210"/>
    <d v="2016-05-30T00:00:00"/>
    <n v="2016"/>
    <s v="Mei"/>
    <n v="30"/>
    <x v="3"/>
    <x v="247"/>
    <x v="247"/>
    <x v="0"/>
    <s v="United States"/>
    <s v="Houston"/>
    <s v="Texas"/>
    <n v="77041"/>
    <x v="2"/>
    <x v="201"/>
    <x v="2"/>
    <x v="11"/>
    <x v="202"/>
    <n v="223.96"/>
    <n v="5"/>
    <n v="0.2"/>
    <n v="11.198000000000015"/>
  </r>
  <r>
    <x v="9719"/>
    <s v="CA-2017-166835"/>
    <d v="2017-11-12T00:00:00"/>
    <n v="2017"/>
    <s v="November"/>
    <n v="12"/>
    <x v="0"/>
    <x v="589"/>
    <x v="589"/>
    <x v="0"/>
    <s v="United States"/>
    <s v="Lancaster"/>
    <s v="Pennsylvania"/>
    <n v="17602"/>
    <x v="3"/>
    <x v="942"/>
    <x v="1"/>
    <x v="4"/>
    <x v="935"/>
    <n v="221.024"/>
    <n v="2"/>
    <n v="0.2"/>
    <n v="-55.256"/>
  </r>
  <r>
    <x v="9720"/>
    <s v="CA-2016-119641"/>
    <d v="2016-09-22T00:00:00"/>
    <n v="2016"/>
    <s v="September"/>
    <n v="22"/>
    <x v="1"/>
    <x v="294"/>
    <x v="294"/>
    <x v="1"/>
    <s v="United States"/>
    <s v="Green Bay"/>
    <s v="Wisconsin"/>
    <n v="54302"/>
    <x v="2"/>
    <x v="1462"/>
    <x v="0"/>
    <x v="5"/>
    <x v="1448"/>
    <n v="18.96"/>
    <n v="2"/>
    <n v="0"/>
    <n v="7.5840000000000014"/>
  </r>
  <r>
    <x v="9721"/>
    <s v="CA-2016-105781"/>
    <d v="2016-02-16T00:00:00"/>
    <n v="2016"/>
    <s v="Februari"/>
    <n v="16"/>
    <x v="1"/>
    <x v="535"/>
    <x v="535"/>
    <x v="0"/>
    <s v="United States"/>
    <s v="New York City"/>
    <s v="New York"/>
    <n v="10024"/>
    <x v="3"/>
    <x v="1708"/>
    <x v="0"/>
    <x v="1"/>
    <x v="1697"/>
    <n v="326.64600000000002"/>
    <n v="3"/>
    <n v="0.1"/>
    <n v="39.923399999999994"/>
  </r>
  <r>
    <x v="9722"/>
    <s v="CA-2016-105781"/>
    <d v="2016-02-16T00:00:00"/>
    <n v="2016"/>
    <s v="Februari"/>
    <n v="16"/>
    <x v="1"/>
    <x v="535"/>
    <x v="535"/>
    <x v="0"/>
    <s v="United States"/>
    <s v="New York City"/>
    <s v="New York"/>
    <n v="10024"/>
    <x v="3"/>
    <x v="246"/>
    <x v="2"/>
    <x v="11"/>
    <x v="247"/>
    <n v="89.97"/>
    <n v="3"/>
    <n v="0"/>
    <n v="39.586800000000011"/>
  </r>
  <r>
    <x v="9723"/>
    <s v="CA-2014-101364"/>
    <d v="2014-12-22T00:00:00"/>
    <n v="2014"/>
    <s v="Desember"/>
    <n v="22"/>
    <x v="1"/>
    <x v="69"/>
    <x v="69"/>
    <x v="2"/>
    <s v="United States"/>
    <s v="New York City"/>
    <s v="New York"/>
    <n v="10011"/>
    <x v="3"/>
    <x v="697"/>
    <x v="1"/>
    <x v="8"/>
    <x v="697"/>
    <n v="296.71200000000005"/>
    <n v="13"/>
    <n v="0.2"/>
    <n v="100.14029999999998"/>
  </r>
  <r>
    <x v="9724"/>
    <s v="CA-2015-117898"/>
    <d v="2015-12-05T00:00:00"/>
    <n v="2015"/>
    <s v="Desember"/>
    <n v="5"/>
    <x v="1"/>
    <x v="621"/>
    <x v="621"/>
    <x v="0"/>
    <s v="United States"/>
    <s v="Bloomington"/>
    <s v="Illinois"/>
    <n v="61701"/>
    <x v="2"/>
    <x v="661"/>
    <x v="1"/>
    <x v="12"/>
    <x v="661"/>
    <n v="12.224"/>
    <n v="2"/>
    <n v="0.2"/>
    <n v="4.4311999999999996"/>
  </r>
  <r>
    <x v="9725"/>
    <s v="CA-2017-142293"/>
    <d v="2017-09-17T00:00:00"/>
    <n v="2017"/>
    <s v="September"/>
    <n v="17"/>
    <x v="2"/>
    <x v="618"/>
    <x v="618"/>
    <x v="0"/>
    <s v="United States"/>
    <s v="Boise"/>
    <s v="Idaho"/>
    <n v="83704"/>
    <x v="1"/>
    <x v="1016"/>
    <x v="2"/>
    <x v="11"/>
    <x v="1007"/>
    <n v="89.97"/>
    <n v="3"/>
    <n v="0"/>
    <n v="37.787400000000005"/>
  </r>
  <r>
    <x v="9726"/>
    <s v="CA-2017-167395"/>
    <d v="2017-12-02T00:00:00"/>
    <n v="2017"/>
    <s v="Desember"/>
    <n v="2"/>
    <x v="2"/>
    <x v="27"/>
    <x v="27"/>
    <x v="0"/>
    <s v="United States"/>
    <s v="Lowell"/>
    <s v="Massachusetts"/>
    <n v="1852"/>
    <x v="3"/>
    <x v="1360"/>
    <x v="1"/>
    <x v="9"/>
    <x v="1346"/>
    <n v="286.85999999999996"/>
    <n v="7"/>
    <n v="0"/>
    <n v="80.320799999999991"/>
  </r>
  <r>
    <x v="9727"/>
    <s v="CA-2017-167395"/>
    <d v="2017-12-02T00:00:00"/>
    <n v="2017"/>
    <s v="Desember"/>
    <n v="2"/>
    <x v="2"/>
    <x v="27"/>
    <x v="27"/>
    <x v="0"/>
    <s v="United States"/>
    <s v="Lowell"/>
    <s v="Massachusetts"/>
    <n v="1852"/>
    <x v="3"/>
    <x v="34"/>
    <x v="2"/>
    <x v="7"/>
    <x v="34"/>
    <n v="979.95"/>
    <n v="5"/>
    <n v="0"/>
    <n v="284.18549999999993"/>
  </r>
  <r>
    <x v="9728"/>
    <s v="CA-2017-167395"/>
    <d v="2017-12-02T00:00:00"/>
    <n v="2017"/>
    <s v="Desember"/>
    <n v="2"/>
    <x v="2"/>
    <x v="27"/>
    <x v="27"/>
    <x v="0"/>
    <s v="United States"/>
    <s v="Lowell"/>
    <s v="Massachusetts"/>
    <n v="1852"/>
    <x v="3"/>
    <x v="482"/>
    <x v="1"/>
    <x v="14"/>
    <x v="327"/>
    <n v="4.3600000000000003"/>
    <n v="2"/>
    <n v="0"/>
    <n v="0.17439999999999944"/>
  </r>
  <r>
    <x v="9729"/>
    <s v="CA-2014-111962"/>
    <d v="2014-09-29T00:00:00"/>
    <n v="2014"/>
    <s v="September"/>
    <n v="29"/>
    <x v="1"/>
    <x v="432"/>
    <x v="432"/>
    <x v="0"/>
    <s v="United States"/>
    <s v="Seattle"/>
    <s v="Washington"/>
    <n v="98115"/>
    <x v="1"/>
    <x v="1375"/>
    <x v="1"/>
    <x v="8"/>
    <x v="1360"/>
    <n v="10.048000000000002"/>
    <n v="2"/>
    <n v="0.2"/>
    <n v="3.1399999999999988"/>
  </r>
  <r>
    <x v="9730"/>
    <s v="CA-2014-111962"/>
    <d v="2014-09-29T00:00:00"/>
    <n v="2014"/>
    <s v="September"/>
    <n v="29"/>
    <x v="1"/>
    <x v="432"/>
    <x v="432"/>
    <x v="0"/>
    <s v="United States"/>
    <s v="Seattle"/>
    <s v="Washington"/>
    <n v="98115"/>
    <x v="1"/>
    <x v="765"/>
    <x v="1"/>
    <x v="4"/>
    <x v="764"/>
    <n v="807.75"/>
    <n v="5"/>
    <n v="0"/>
    <n v="153.47250000000003"/>
  </r>
  <r>
    <x v="9731"/>
    <s v="CA-2017-124261"/>
    <d v="2017-11-14T00:00:00"/>
    <n v="2017"/>
    <s v="November"/>
    <n v="14"/>
    <x v="1"/>
    <x v="555"/>
    <x v="555"/>
    <x v="0"/>
    <s v="United States"/>
    <s v="Los Angeles"/>
    <s v="California"/>
    <n v="90049"/>
    <x v="1"/>
    <x v="1046"/>
    <x v="1"/>
    <x v="6"/>
    <x v="1035"/>
    <n v="34.24"/>
    <n v="8"/>
    <n v="0"/>
    <n v="9.9295999999999971"/>
  </r>
  <r>
    <x v="9732"/>
    <s v="CA-2014-114321"/>
    <d v="2014-08-20T00:00:00"/>
    <n v="2014"/>
    <s v="Agustus"/>
    <n v="20"/>
    <x v="1"/>
    <x v="714"/>
    <x v="714"/>
    <x v="1"/>
    <s v="United States"/>
    <s v="Hampton"/>
    <s v="Virginia"/>
    <n v="23666"/>
    <x v="0"/>
    <x v="1464"/>
    <x v="0"/>
    <x v="1"/>
    <x v="1450"/>
    <n v="500.23999999999995"/>
    <n v="13"/>
    <n v="0"/>
    <n v="145.06959999999992"/>
  </r>
  <r>
    <x v="9733"/>
    <s v="CA-2014-114321"/>
    <d v="2014-08-20T00:00:00"/>
    <n v="2014"/>
    <s v="Agustus"/>
    <n v="20"/>
    <x v="1"/>
    <x v="714"/>
    <x v="714"/>
    <x v="1"/>
    <s v="United States"/>
    <s v="Hampton"/>
    <s v="Virginia"/>
    <n v="23666"/>
    <x v="0"/>
    <x v="1603"/>
    <x v="1"/>
    <x v="10"/>
    <x v="1595"/>
    <n v="20.12"/>
    <n v="2"/>
    <n v="0"/>
    <n v="9.2552000000000003"/>
  </r>
  <r>
    <x v="9734"/>
    <s v="CA-2014-114321"/>
    <d v="2014-08-20T00:00:00"/>
    <n v="2014"/>
    <s v="Agustus"/>
    <n v="20"/>
    <x v="1"/>
    <x v="714"/>
    <x v="714"/>
    <x v="1"/>
    <s v="United States"/>
    <s v="Hampton"/>
    <s v="Virginia"/>
    <n v="23666"/>
    <x v="0"/>
    <x v="1176"/>
    <x v="1"/>
    <x v="8"/>
    <x v="1162"/>
    <n v="896.99"/>
    <n v="1"/>
    <n v="0"/>
    <n v="421.58529999999996"/>
  </r>
  <r>
    <x v="9735"/>
    <s v="CA-2014-128062"/>
    <d v="2014-11-19T00:00:00"/>
    <n v="2014"/>
    <s v="November"/>
    <n v="19"/>
    <x v="0"/>
    <x v="57"/>
    <x v="57"/>
    <x v="2"/>
    <s v="United States"/>
    <s v="Philadelphia"/>
    <s v="Pennsylvania"/>
    <n v="19134"/>
    <x v="3"/>
    <x v="1843"/>
    <x v="1"/>
    <x v="10"/>
    <x v="1831"/>
    <n v="5.88"/>
    <n v="1"/>
    <n v="0.2"/>
    <n v="1.9844999999999995"/>
  </r>
  <r>
    <x v="9736"/>
    <s v="US-2015-100069"/>
    <d v="2015-06-29T00:00:00"/>
    <n v="2015"/>
    <s v="Juni"/>
    <n v="29"/>
    <x v="1"/>
    <x v="739"/>
    <x v="739"/>
    <x v="2"/>
    <s v="United States"/>
    <s v="Omaha"/>
    <s v="Nebraska"/>
    <n v="68104"/>
    <x v="2"/>
    <x v="524"/>
    <x v="2"/>
    <x v="7"/>
    <x v="524"/>
    <n v="269.98"/>
    <n v="2"/>
    <n v="0"/>
    <n v="72.894599999999997"/>
  </r>
  <r>
    <x v="9737"/>
    <s v="CA-2017-129294"/>
    <d v="2017-03-16T00:00:00"/>
    <n v="2017"/>
    <s v="Maret"/>
    <n v="16"/>
    <x v="1"/>
    <x v="629"/>
    <x v="629"/>
    <x v="1"/>
    <s v="United States"/>
    <s v="Los Angeles"/>
    <s v="California"/>
    <n v="90032"/>
    <x v="1"/>
    <x v="1449"/>
    <x v="1"/>
    <x v="4"/>
    <x v="1436"/>
    <n v="310.12"/>
    <n v="2"/>
    <n v="0"/>
    <n v="80.631200000000007"/>
  </r>
  <r>
    <x v="9738"/>
    <s v="CA-2017-129294"/>
    <d v="2017-03-16T00:00:00"/>
    <n v="2017"/>
    <s v="Maret"/>
    <n v="16"/>
    <x v="1"/>
    <x v="629"/>
    <x v="629"/>
    <x v="1"/>
    <s v="United States"/>
    <s v="Los Angeles"/>
    <s v="California"/>
    <n v="90032"/>
    <x v="1"/>
    <x v="908"/>
    <x v="1"/>
    <x v="8"/>
    <x v="900"/>
    <n v="70.463999999999999"/>
    <n v="6"/>
    <n v="0.2"/>
    <n v="22.900799999999997"/>
  </r>
  <r>
    <x v="9739"/>
    <s v="CA-2017-129294"/>
    <d v="2017-03-16T00:00:00"/>
    <n v="2017"/>
    <s v="Maret"/>
    <n v="16"/>
    <x v="1"/>
    <x v="629"/>
    <x v="629"/>
    <x v="1"/>
    <s v="United States"/>
    <s v="Los Angeles"/>
    <s v="California"/>
    <n v="90032"/>
    <x v="1"/>
    <x v="1181"/>
    <x v="1"/>
    <x v="8"/>
    <x v="1167"/>
    <n v="19.68"/>
    <n v="5"/>
    <n v="0.2"/>
    <n v="6.8879999999999981"/>
  </r>
  <r>
    <x v="9740"/>
    <s v="CA-2017-129294"/>
    <d v="2017-03-16T00:00:00"/>
    <n v="2017"/>
    <s v="Maret"/>
    <n v="16"/>
    <x v="1"/>
    <x v="629"/>
    <x v="629"/>
    <x v="1"/>
    <s v="United States"/>
    <s v="Los Angeles"/>
    <s v="California"/>
    <n v="90032"/>
    <x v="1"/>
    <x v="589"/>
    <x v="1"/>
    <x v="9"/>
    <x v="589"/>
    <n v="140.67000000000002"/>
    <n v="3"/>
    <n v="0"/>
    <n v="54.861300000000007"/>
  </r>
  <r>
    <x v="9741"/>
    <s v="CA-2015-117086"/>
    <d v="2015-11-08T00:00:00"/>
    <n v="2015"/>
    <s v="November"/>
    <n v="8"/>
    <x v="1"/>
    <x v="425"/>
    <x v="425"/>
    <x v="1"/>
    <s v="United States"/>
    <s v="Burlington"/>
    <s v="Vermont"/>
    <s v="05408"/>
    <x v="3"/>
    <x v="26"/>
    <x v="0"/>
    <x v="0"/>
    <x v="26"/>
    <n v="4404.8999999999996"/>
    <n v="5"/>
    <n v="0"/>
    <n v="1013.1270000000001"/>
  </r>
  <r>
    <x v="9742"/>
    <s v="CA-2017-131303"/>
    <d v="2017-11-28T00:00:00"/>
    <n v="2017"/>
    <s v="November"/>
    <n v="28"/>
    <x v="1"/>
    <x v="212"/>
    <x v="212"/>
    <x v="0"/>
    <s v="United States"/>
    <s v="San Diego"/>
    <s v="California"/>
    <n v="92037"/>
    <x v="1"/>
    <x v="300"/>
    <x v="1"/>
    <x v="2"/>
    <x v="300"/>
    <n v="62.65"/>
    <n v="5"/>
    <n v="0"/>
    <n v="29.445499999999996"/>
  </r>
  <r>
    <x v="9743"/>
    <s v="CA-2016-137127"/>
    <d v="2016-06-16T00:00:00"/>
    <n v="2016"/>
    <s v="Juni"/>
    <n v="16"/>
    <x v="1"/>
    <x v="370"/>
    <x v="370"/>
    <x v="0"/>
    <s v="United States"/>
    <s v="Newark"/>
    <s v="Delaware"/>
    <n v="19711"/>
    <x v="3"/>
    <x v="1042"/>
    <x v="1"/>
    <x v="2"/>
    <x v="1031"/>
    <n v="9.4499999999999993"/>
    <n v="3"/>
    <n v="0"/>
    <n v="4.5359999999999996"/>
  </r>
  <r>
    <x v="9744"/>
    <s v="CA-2017-141782"/>
    <d v="2017-01-21T00:00:00"/>
    <n v="2017"/>
    <s v="Januari"/>
    <n v="21"/>
    <x v="1"/>
    <x v="648"/>
    <x v="648"/>
    <x v="0"/>
    <s v="United States"/>
    <s v="Aurora"/>
    <s v="Illinois"/>
    <n v="60505"/>
    <x v="2"/>
    <x v="556"/>
    <x v="1"/>
    <x v="12"/>
    <x v="555"/>
    <n v="268.57600000000002"/>
    <n v="4"/>
    <n v="0.2"/>
    <n v="90.64439999999999"/>
  </r>
  <r>
    <x v="9745"/>
    <s v="CA-2017-137505"/>
    <d v="2017-11-24T00:00:00"/>
    <n v="2017"/>
    <s v="November"/>
    <n v="24"/>
    <x v="3"/>
    <x v="443"/>
    <x v="443"/>
    <x v="0"/>
    <s v="United States"/>
    <s v="Los Angeles"/>
    <s v="California"/>
    <n v="90008"/>
    <x v="1"/>
    <x v="342"/>
    <x v="0"/>
    <x v="3"/>
    <x v="342"/>
    <n v="364.08000000000004"/>
    <n v="2"/>
    <n v="0.2"/>
    <n v="9.1020000000000039"/>
  </r>
  <r>
    <x v="9746"/>
    <s v="CA-2017-137505"/>
    <d v="2017-11-24T00:00:00"/>
    <n v="2017"/>
    <s v="November"/>
    <n v="24"/>
    <x v="3"/>
    <x v="443"/>
    <x v="443"/>
    <x v="0"/>
    <s v="United States"/>
    <s v="Los Angeles"/>
    <s v="California"/>
    <n v="90008"/>
    <x v="1"/>
    <x v="972"/>
    <x v="0"/>
    <x v="3"/>
    <x v="966"/>
    <n v="71.088000000000008"/>
    <n v="2"/>
    <n v="0.2"/>
    <n v="-1.7772000000000041"/>
  </r>
  <r>
    <x v="9747"/>
    <s v="US-2014-140914"/>
    <d v="2014-11-11T00:00:00"/>
    <n v="2014"/>
    <s v="November"/>
    <n v="11"/>
    <x v="1"/>
    <x v="3"/>
    <x v="3"/>
    <x v="0"/>
    <s v="United States"/>
    <s v="Chicago"/>
    <s v="Illinois"/>
    <n v="60653"/>
    <x v="2"/>
    <x v="1649"/>
    <x v="0"/>
    <x v="5"/>
    <x v="1638"/>
    <n v="10.984000000000002"/>
    <n v="2"/>
    <n v="0.6"/>
    <n v="-7.9634"/>
  </r>
  <r>
    <x v="9748"/>
    <s v="US-2014-140914"/>
    <d v="2014-11-11T00:00:00"/>
    <n v="2014"/>
    <s v="November"/>
    <n v="11"/>
    <x v="1"/>
    <x v="3"/>
    <x v="3"/>
    <x v="0"/>
    <s v="United States"/>
    <s v="Chicago"/>
    <s v="Illinois"/>
    <n v="60653"/>
    <x v="2"/>
    <x v="463"/>
    <x v="0"/>
    <x v="1"/>
    <x v="464"/>
    <n v="797.94399999999996"/>
    <n v="4"/>
    <n v="0.3"/>
    <n v="-56.995999999999981"/>
  </r>
  <r>
    <x v="9749"/>
    <s v="CA-2016-158358"/>
    <d v="2016-03-04T00:00:00"/>
    <n v="2016"/>
    <s v="Maret"/>
    <n v="4"/>
    <x v="1"/>
    <x v="613"/>
    <x v="613"/>
    <x v="1"/>
    <s v="United States"/>
    <s v="Dover"/>
    <s v="New Hampshire"/>
    <n v="3820"/>
    <x v="3"/>
    <x v="428"/>
    <x v="2"/>
    <x v="11"/>
    <x v="428"/>
    <n v="159.97999999999999"/>
    <n v="2"/>
    <n v="0"/>
    <n v="57.592799999999997"/>
  </r>
  <r>
    <x v="9750"/>
    <s v="CA-2016-113390"/>
    <d v="2016-10-11T00:00:00"/>
    <n v="2016"/>
    <s v="Oktober"/>
    <n v="11"/>
    <x v="1"/>
    <x v="212"/>
    <x v="212"/>
    <x v="0"/>
    <s v="United States"/>
    <s v="Chicago"/>
    <s v="Illinois"/>
    <n v="60610"/>
    <x v="2"/>
    <x v="1412"/>
    <x v="1"/>
    <x v="6"/>
    <x v="1399"/>
    <n v="5.3440000000000003"/>
    <n v="2"/>
    <n v="0.2"/>
    <n v="0.66799999999999948"/>
  </r>
  <r>
    <x v="9751"/>
    <s v="CA-2016-113390"/>
    <d v="2016-10-11T00:00:00"/>
    <n v="2016"/>
    <s v="Oktober"/>
    <n v="11"/>
    <x v="1"/>
    <x v="212"/>
    <x v="212"/>
    <x v="0"/>
    <s v="United States"/>
    <s v="Chicago"/>
    <s v="Illinois"/>
    <n v="60610"/>
    <x v="2"/>
    <x v="1175"/>
    <x v="1"/>
    <x v="6"/>
    <x v="1161"/>
    <n v="27.72"/>
    <n v="3"/>
    <n v="0.2"/>
    <n v="3.4649999999999999"/>
  </r>
  <r>
    <x v="9752"/>
    <s v="US-2016-158680"/>
    <d v="2016-07-01T00:00:00"/>
    <n v="2016"/>
    <s v="Juli"/>
    <n v="1"/>
    <x v="2"/>
    <x v="125"/>
    <x v="125"/>
    <x v="2"/>
    <s v="United States"/>
    <s v="Seattle"/>
    <s v="Washington"/>
    <n v="98115"/>
    <x v="1"/>
    <x v="744"/>
    <x v="1"/>
    <x v="8"/>
    <x v="742"/>
    <n v="2.4960000000000004"/>
    <n v="1"/>
    <n v="0.2"/>
    <n v="0.90479999999999983"/>
  </r>
  <r>
    <x v="9753"/>
    <s v="CA-2017-113705"/>
    <d v="2017-03-27T00:00:00"/>
    <n v="2017"/>
    <s v="Maret"/>
    <n v="27"/>
    <x v="0"/>
    <x v="48"/>
    <x v="48"/>
    <x v="0"/>
    <s v="United States"/>
    <s v="Richmond"/>
    <s v="Virginia"/>
    <n v="23223"/>
    <x v="0"/>
    <x v="1570"/>
    <x v="1"/>
    <x v="2"/>
    <x v="1561"/>
    <n v="8.26"/>
    <n v="2"/>
    <n v="0"/>
    <n v="3.7995999999999999"/>
  </r>
  <r>
    <x v="9754"/>
    <s v="CA-2017-113705"/>
    <d v="2017-03-27T00:00:00"/>
    <n v="2017"/>
    <s v="Maret"/>
    <n v="27"/>
    <x v="0"/>
    <x v="48"/>
    <x v="48"/>
    <x v="0"/>
    <s v="United States"/>
    <s v="Richmond"/>
    <s v="Virginia"/>
    <n v="23223"/>
    <x v="0"/>
    <x v="213"/>
    <x v="1"/>
    <x v="8"/>
    <x v="214"/>
    <n v="17.760000000000002"/>
    <n v="2"/>
    <n v="0"/>
    <n v="8.8800000000000008"/>
  </r>
  <r>
    <x v="9755"/>
    <s v="CA-2017-113705"/>
    <d v="2017-03-27T00:00:00"/>
    <n v="2017"/>
    <s v="Maret"/>
    <n v="27"/>
    <x v="0"/>
    <x v="48"/>
    <x v="48"/>
    <x v="0"/>
    <s v="United States"/>
    <s v="Richmond"/>
    <s v="Virginia"/>
    <n v="23223"/>
    <x v="0"/>
    <x v="1439"/>
    <x v="1"/>
    <x v="4"/>
    <x v="1427"/>
    <n v="332.94"/>
    <n v="3"/>
    <n v="0"/>
    <n v="9.9882000000000204"/>
  </r>
  <r>
    <x v="9756"/>
    <s v="CA-2017-113705"/>
    <d v="2017-03-27T00:00:00"/>
    <n v="2017"/>
    <s v="Maret"/>
    <n v="27"/>
    <x v="0"/>
    <x v="48"/>
    <x v="48"/>
    <x v="0"/>
    <s v="United States"/>
    <s v="Richmond"/>
    <s v="Virginia"/>
    <n v="23223"/>
    <x v="0"/>
    <x v="277"/>
    <x v="0"/>
    <x v="3"/>
    <x v="277"/>
    <n v="292.10000000000002"/>
    <n v="2"/>
    <n v="0"/>
    <n v="58.419999999999987"/>
  </r>
  <r>
    <x v="9757"/>
    <s v="CA-2017-113705"/>
    <d v="2017-03-27T00:00:00"/>
    <n v="2017"/>
    <s v="Maret"/>
    <n v="27"/>
    <x v="0"/>
    <x v="48"/>
    <x v="48"/>
    <x v="0"/>
    <s v="United States"/>
    <s v="Richmond"/>
    <s v="Virginia"/>
    <n v="23223"/>
    <x v="0"/>
    <x v="1783"/>
    <x v="2"/>
    <x v="7"/>
    <x v="1773"/>
    <n v="206.1"/>
    <n v="5"/>
    <n v="0"/>
    <n v="55.647000000000006"/>
  </r>
  <r>
    <x v="9758"/>
    <s v="CA-2017-113705"/>
    <d v="2017-03-27T00:00:00"/>
    <n v="2017"/>
    <s v="Maret"/>
    <n v="27"/>
    <x v="0"/>
    <x v="48"/>
    <x v="48"/>
    <x v="0"/>
    <s v="United States"/>
    <s v="Richmond"/>
    <s v="Virginia"/>
    <n v="23223"/>
    <x v="0"/>
    <x v="249"/>
    <x v="1"/>
    <x v="10"/>
    <x v="250"/>
    <n v="17.64"/>
    <n v="4"/>
    <n v="0"/>
    <n v="8.1143999999999998"/>
  </r>
  <r>
    <x v="9759"/>
    <s v="CA-2016-146913"/>
    <d v="2016-10-31T00:00:00"/>
    <n v="2016"/>
    <s v="Oktober"/>
    <n v="31"/>
    <x v="1"/>
    <x v="245"/>
    <x v="245"/>
    <x v="1"/>
    <s v="United States"/>
    <s v="San Francisco"/>
    <s v="California"/>
    <n v="94109"/>
    <x v="1"/>
    <x v="1131"/>
    <x v="0"/>
    <x v="1"/>
    <x v="1119"/>
    <n v="1403.9200000000003"/>
    <n v="5"/>
    <n v="0.2"/>
    <n v="70.196000000000026"/>
  </r>
  <r>
    <x v="9760"/>
    <s v="CA-2017-159135"/>
    <d v="2017-11-04T00:00:00"/>
    <n v="2017"/>
    <s v="November"/>
    <n v="4"/>
    <x v="1"/>
    <x v="454"/>
    <x v="454"/>
    <x v="2"/>
    <s v="United States"/>
    <s v="Springdale"/>
    <s v="Arkansas"/>
    <n v="72762"/>
    <x v="0"/>
    <x v="1539"/>
    <x v="1"/>
    <x v="6"/>
    <x v="1527"/>
    <n v="4.3"/>
    <n v="2"/>
    <n v="0"/>
    <n v="1.4189999999999996"/>
  </r>
  <r>
    <x v="9761"/>
    <s v="CA-2014-121762"/>
    <d v="2014-02-14T00:00:00"/>
    <n v="2014"/>
    <s v="Februari"/>
    <n v="14"/>
    <x v="1"/>
    <x v="504"/>
    <x v="504"/>
    <x v="1"/>
    <s v="United States"/>
    <s v="Seattle"/>
    <s v="Washington"/>
    <n v="98103"/>
    <x v="1"/>
    <x v="1105"/>
    <x v="2"/>
    <x v="11"/>
    <x v="1094"/>
    <n v="239.96999999999997"/>
    <n v="3"/>
    <n v="0"/>
    <n v="86.389199999999988"/>
  </r>
  <r>
    <x v="9762"/>
    <s v="CA-2014-121762"/>
    <d v="2014-02-14T00:00:00"/>
    <n v="2014"/>
    <s v="Februari"/>
    <n v="14"/>
    <x v="1"/>
    <x v="504"/>
    <x v="504"/>
    <x v="1"/>
    <s v="United States"/>
    <s v="Seattle"/>
    <s v="Washington"/>
    <n v="98103"/>
    <x v="1"/>
    <x v="1360"/>
    <x v="1"/>
    <x v="9"/>
    <x v="1346"/>
    <n v="81.96"/>
    <n v="2"/>
    <n v="0"/>
    <n v="22.948799999999999"/>
  </r>
  <r>
    <x v="9763"/>
    <s v="CA-2014-121762"/>
    <d v="2014-02-14T00:00:00"/>
    <n v="2014"/>
    <s v="Februari"/>
    <n v="14"/>
    <x v="1"/>
    <x v="504"/>
    <x v="504"/>
    <x v="1"/>
    <s v="United States"/>
    <s v="Seattle"/>
    <s v="Washington"/>
    <n v="98103"/>
    <x v="1"/>
    <x v="1420"/>
    <x v="1"/>
    <x v="14"/>
    <x v="1408"/>
    <n v="238.62"/>
    <n v="2"/>
    <n v="0"/>
    <n v="4.7724000000000046"/>
  </r>
  <r>
    <x v="9764"/>
    <s v="CA-2014-123855"/>
    <d v="2014-06-18T00:00:00"/>
    <n v="2014"/>
    <s v="Juni"/>
    <n v="18"/>
    <x v="1"/>
    <x v="498"/>
    <x v="498"/>
    <x v="0"/>
    <s v="United States"/>
    <s v="Los Angeles"/>
    <s v="California"/>
    <n v="90036"/>
    <x v="1"/>
    <x v="139"/>
    <x v="2"/>
    <x v="7"/>
    <x v="140"/>
    <n v="139.80000000000001"/>
    <n v="5"/>
    <n v="0.2"/>
    <n v="12.232500000000009"/>
  </r>
  <r>
    <x v="9765"/>
    <s v="CA-2017-101959"/>
    <d v="2017-02-28T00:00:00"/>
    <n v="2017"/>
    <s v="Februari"/>
    <n v="28"/>
    <x v="1"/>
    <x v="551"/>
    <x v="551"/>
    <x v="0"/>
    <s v="United States"/>
    <s v="Middletown"/>
    <s v="Connecticut"/>
    <n v="6457"/>
    <x v="3"/>
    <x v="1181"/>
    <x v="1"/>
    <x v="8"/>
    <x v="1167"/>
    <n v="9.84"/>
    <n v="2"/>
    <n v="0"/>
    <n v="4.7231999999999994"/>
  </r>
  <r>
    <x v="9766"/>
    <s v="CA-2017-101959"/>
    <d v="2017-02-28T00:00:00"/>
    <n v="2017"/>
    <s v="Februari"/>
    <n v="28"/>
    <x v="1"/>
    <x v="551"/>
    <x v="551"/>
    <x v="0"/>
    <s v="United States"/>
    <s v="Middletown"/>
    <s v="Connecticut"/>
    <n v="6457"/>
    <x v="3"/>
    <x v="565"/>
    <x v="1"/>
    <x v="10"/>
    <x v="565"/>
    <n v="7.78"/>
    <n v="1"/>
    <n v="0"/>
    <n v="3.5009999999999994"/>
  </r>
  <r>
    <x v="9767"/>
    <s v="CA-2017-102659"/>
    <d v="2017-12-09T00:00:00"/>
    <n v="2017"/>
    <s v="Desember"/>
    <n v="9"/>
    <x v="1"/>
    <x v="560"/>
    <x v="560"/>
    <x v="0"/>
    <s v="United States"/>
    <s v="Grand Rapids"/>
    <s v="Michigan"/>
    <n v="49505"/>
    <x v="2"/>
    <x v="1045"/>
    <x v="1"/>
    <x v="8"/>
    <x v="1034"/>
    <n v="54.900000000000006"/>
    <n v="5"/>
    <n v="0"/>
    <n v="26.901000000000003"/>
  </r>
  <r>
    <x v="9768"/>
    <s v="CA-2017-142328"/>
    <d v="2017-12-07T00:00:00"/>
    <n v="2017"/>
    <s v="Desember"/>
    <n v="7"/>
    <x v="1"/>
    <x v="426"/>
    <x v="426"/>
    <x v="2"/>
    <s v="United States"/>
    <s v="San Francisco"/>
    <s v="California"/>
    <n v="94122"/>
    <x v="1"/>
    <x v="1305"/>
    <x v="1"/>
    <x v="10"/>
    <x v="1290"/>
    <n v="50.04"/>
    <n v="6"/>
    <n v="0"/>
    <n v="25.02"/>
  </r>
  <r>
    <x v="9769"/>
    <s v="CA-2016-123533"/>
    <d v="2016-11-24T00:00:00"/>
    <n v="2016"/>
    <s v="November"/>
    <n v="24"/>
    <x v="1"/>
    <x v="337"/>
    <x v="337"/>
    <x v="2"/>
    <s v="United States"/>
    <s v="Hialeah"/>
    <s v="Florida"/>
    <n v="33012"/>
    <x v="0"/>
    <x v="604"/>
    <x v="0"/>
    <x v="0"/>
    <x v="604"/>
    <n v="339.92000000000007"/>
    <n v="5"/>
    <n v="0.2"/>
    <n v="8.4979999999999762"/>
  </r>
  <r>
    <x v="9770"/>
    <s v="CA-2016-123533"/>
    <d v="2016-11-24T00:00:00"/>
    <n v="2016"/>
    <s v="November"/>
    <n v="24"/>
    <x v="1"/>
    <x v="337"/>
    <x v="337"/>
    <x v="2"/>
    <s v="United States"/>
    <s v="Hialeah"/>
    <s v="Florida"/>
    <n v="33012"/>
    <x v="0"/>
    <x v="1128"/>
    <x v="1"/>
    <x v="10"/>
    <x v="1116"/>
    <n v="10.528"/>
    <n v="4"/>
    <n v="0.2"/>
    <n v="3.4215999999999993"/>
  </r>
  <r>
    <x v="9771"/>
    <s v="CA-2016-123533"/>
    <d v="2016-11-24T00:00:00"/>
    <n v="2016"/>
    <s v="November"/>
    <n v="24"/>
    <x v="1"/>
    <x v="337"/>
    <x v="337"/>
    <x v="2"/>
    <s v="United States"/>
    <s v="Hialeah"/>
    <s v="Florida"/>
    <n v="33012"/>
    <x v="0"/>
    <x v="1276"/>
    <x v="1"/>
    <x v="9"/>
    <x v="1261"/>
    <n v="42.384"/>
    <n v="2"/>
    <n v="0.2"/>
    <n v="4.2384000000000022"/>
  </r>
  <r>
    <x v="9772"/>
    <s v="CA-2016-104983"/>
    <d v="2016-07-03T00:00:00"/>
    <n v="2016"/>
    <s v="Juli"/>
    <n v="3"/>
    <x v="3"/>
    <x v="524"/>
    <x v="524"/>
    <x v="1"/>
    <s v="United States"/>
    <s v="Philadelphia"/>
    <s v="Pennsylvania"/>
    <n v="19143"/>
    <x v="3"/>
    <x v="1090"/>
    <x v="1"/>
    <x v="10"/>
    <x v="1080"/>
    <n v="123.92000000000002"/>
    <n v="5"/>
    <n v="0.2"/>
    <n v="38.724999999999994"/>
  </r>
  <r>
    <x v="9773"/>
    <s v="CA-2016-160234"/>
    <d v="2016-06-26T00:00:00"/>
    <n v="2016"/>
    <s v="Juni"/>
    <n v="26"/>
    <x v="1"/>
    <x v="418"/>
    <x v="418"/>
    <x v="0"/>
    <s v="United States"/>
    <s v="Atlanta"/>
    <s v="Georgia"/>
    <n v="30318"/>
    <x v="0"/>
    <x v="1623"/>
    <x v="2"/>
    <x v="7"/>
    <x v="1613"/>
    <n v="135.94999999999999"/>
    <n v="1"/>
    <n v="0"/>
    <n v="39.425499999999985"/>
  </r>
  <r>
    <x v="9774"/>
    <s v="CA-2014-169019"/>
    <d v="2014-07-26T00:00:00"/>
    <n v="2014"/>
    <s v="Juli"/>
    <n v="26"/>
    <x v="1"/>
    <x v="166"/>
    <x v="166"/>
    <x v="0"/>
    <s v="United States"/>
    <s v="San Antonio"/>
    <s v="Texas"/>
    <n v="78207"/>
    <x v="2"/>
    <x v="316"/>
    <x v="1"/>
    <x v="8"/>
    <x v="316"/>
    <n v="2177.5839999999994"/>
    <n v="8"/>
    <n v="0.8"/>
    <n v="-3701.8928000000014"/>
  </r>
  <r>
    <x v="9775"/>
    <s v="CA-2014-169019"/>
    <d v="2014-07-26T00:00:00"/>
    <n v="2014"/>
    <s v="Juli"/>
    <n v="26"/>
    <x v="1"/>
    <x v="166"/>
    <x v="166"/>
    <x v="0"/>
    <s v="United States"/>
    <s v="San Antonio"/>
    <s v="Texas"/>
    <n v="78207"/>
    <x v="2"/>
    <x v="1474"/>
    <x v="0"/>
    <x v="5"/>
    <x v="1461"/>
    <n v="17.496000000000002"/>
    <n v="3"/>
    <n v="0.6"/>
    <n v="-10.060199999999998"/>
  </r>
  <r>
    <x v="9776"/>
    <s v="CA-2014-169019"/>
    <d v="2014-07-26T00:00:00"/>
    <n v="2014"/>
    <s v="Juli"/>
    <n v="26"/>
    <x v="1"/>
    <x v="166"/>
    <x v="166"/>
    <x v="0"/>
    <s v="United States"/>
    <s v="San Antonio"/>
    <s v="Texas"/>
    <n v="78207"/>
    <x v="2"/>
    <x v="301"/>
    <x v="1"/>
    <x v="8"/>
    <x v="301"/>
    <n v="16.783999999999995"/>
    <n v="4"/>
    <n v="0.8"/>
    <n v="-26.854400000000012"/>
  </r>
  <r>
    <x v="9777"/>
    <s v="CA-2014-169019"/>
    <d v="2014-07-26T00:00:00"/>
    <n v="2014"/>
    <s v="Juli"/>
    <n v="26"/>
    <x v="1"/>
    <x v="166"/>
    <x v="166"/>
    <x v="0"/>
    <s v="United States"/>
    <s v="San Antonio"/>
    <s v="Texas"/>
    <n v="78207"/>
    <x v="2"/>
    <x v="333"/>
    <x v="2"/>
    <x v="11"/>
    <x v="333"/>
    <n v="431.13600000000002"/>
    <n v="9"/>
    <n v="0.2"/>
    <n v="-26.946000000000012"/>
  </r>
  <r>
    <x v="9778"/>
    <s v="CA-2014-169019"/>
    <d v="2014-07-26T00:00:00"/>
    <n v="2014"/>
    <s v="Juli"/>
    <n v="26"/>
    <x v="1"/>
    <x v="166"/>
    <x v="166"/>
    <x v="0"/>
    <s v="United States"/>
    <s v="San Antonio"/>
    <s v="Texas"/>
    <n v="78207"/>
    <x v="2"/>
    <x v="213"/>
    <x v="1"/>
    <x v="8"/>
    <x v="214"/>
    <n v="8.879999999999999"/>
    <n v="5"/>
    <n v="0.8"/>
    <n v="-13.32"/>
  </r>
  <r>
    <x v="9779"/>
    <s v="CA-2014-169019"/>
    <d v="2014-07-26T00:00:00"/>
    <n v="2014"/>
    <s v="Juli"/>
    <n v="26"/>
    <x v="1"/>
    <x v="166"/>
    <x v="166"/>
    <x v="0"/>
    <s v="United States"/>
    <s v="San Antonio"/>
    <s v="Texas"/>
    <n v="78207"/>
    <x v="2"/>
    <x v="1204"/>
    <x v="1"/>
    <x v="9"/>
    <x v="1189"/>
    <n v="4.8359999999999985"/>
    <n v="2"/>
    <n v="0.8"/>
    <n v="-12.090000000000003"/>
  </r>
  <r>
    <x v="9780"/>
    <s v="CA-2016-153178"/>
    <d v="2016-09-14T00:00:00"/>
    <n v="2016"/>
    <s v="September"/>
    <n v="14"/>
    <x v="1"/>
    <x v="52"/>
    <x v="52"/>
    <x v="0"/>
    <s v="United States"/>
    <s v="Long Beach"/>
    <s v="New York"/>
    <n v="11561"/>
    <x v="3"/>
    <x v="1285"/>
    <x v="2"/>
    <x v="7"/>
    <x v="1271"/>
    <n v="437.84999999999997"/>
    <n v="3"/>
    <n v="0"/>
    <n v="131.35499999999996"/>
  </r>
  <r>
    <x v="9781"/>
    <s v="CA-2016-153178"/>
    <d v="2016-09-14T00:00:00"/>
    <n v="2016"/>
    <s v="September"/>
    <n v="14"/>
    <x v="1"/>
    <x v="52"/>
    <x v="52"/>
    <x v="0"/>
    <s v="United States"/>
    <s v="Long Beach"/>
    <s v="New York"/>
    <n v="11561"/>
    <x v="3"/>
    <x v="1178"/>
    <x v="1"/>
    <x v="8"/>
    <x v="1164"/>
    <n v="673.5680000000001"/>
    <n v="2"/>
    <n v="0.2"/>
    <n v="252.58799999999999"/>
  </r>
  <r>
    <x v="9782"/>
    <s v="CA-2015-149748"/>
    <d v="2015-05-31T00:00:00"/>
    <n v="2015"/>
    <s v="Mei"/>
    <n v="31"/>
    <x v="0"/>
    <x v="605"/>
    <x v="605"/>
    <x v="1"/>
    <s v="United States"/>
    <s v="Paterson"/>
    <s v="New Jersey"/>
    <n v="7501"/>
    <x v="3"/>
    <x v="519"/>
    <x v="1"/>
    <x v="10"/>
    <x v="519"/>
    <n v="274.8"/>
    <n v="5"/>
    <n v="0"/>
    <n v="134.65199999999999"/>
  </r>
  <r>
    <x v="9783"/>
    <s v="CA-2015-149748"/>
    <d v="2015-05-31T00:00:00"/>
    <n v="2015"/>
    <s v="Mei"/>
    <n v="31"/>
    <x v="0"/>
    <x v="605"/>
    <x v="605"/>
    <x v="1"/>
    <s v="United States"/>
    <s v="Paterson"/>
    <s v="New Jersey"/>
    <n v="7501"/>
    <x v="3"/>
    <x v="821"/>
    <x v="1"/>
    <x v="4"/>
    <x v="817"/>
    <n v="62.18"/>
    <n v="1"/>
    <n v="0"/>
    <n v="16.788600000000002"/>
  </r>
  <r>
    <x v="9784"/>
    <s v="CA-2015-149748"/>
    <d v="2015-05-31T00:00:00"/>
    <n v="2015"/>
    <s v="Mei"/>
    <n v="31"/>
    <x v="0"/>
    <x v="605"/>
    <x v="605"/>
    <x v="1"/>
    <s v="United States"/>
    <s v="Paterson"/>
    <s v="New Jersey"/>
    <n v="7501"/>
    <x v="3"/>
    <x v="1379"/>
    <x v="0"/>
    <x v="5"/>
    <x v="1364"/>
    <n v="8.2799999999999994"/>
    <n v="2"/>
    <n v="0"/>
    <n v="2.9807999999999995"/>
  </r>
  <r>
    <x v="9785"/>
    <s v="CA-2015-155635"/>
    <d v="2015-05-09T00:00:00"/>
    <n v="2015"/>
    <s v="Mei"/>
    <n v="9"/>
    <x v="1"/>
    <x v="250"/>
    <x v="250"/>
    <x v="0"/>
    <s v="United States"/>
    <s v="Louisville"/>
    <s v="Kentucky"/>
    <n v="40214"/>
    <x v="0"/>
    <x v="1526"/>
    <x v="1"/>
    <x v="8"/>
    <x v="1513"/>
    <n v="48.81"/>
    <n v="3"/>
    <n v="0"/>
    <n v="23.916899999999998"/>
  </r>
  <r>
    <x v="9786"/>
    <s v="US-2014-114377"/>
    <d v="2014-11-05T00:00:00"/>
    <n v="2014"/>
    <s v="November"/>
    <n v="5"/>
    <x v="3"/>
    <x v="767"/>
    <x v="767"/>
    <x v="0"/>
    <s v="United States"/>
    <s v="Hampton"/>
    <s v="Virginia"/>
    <n v="23666"/>
    <x v="0"/>
    <x v="1144"/>
    <x v="0"/>
    <x v="1"/>
    <x v="1132"/>
    <n v="149.9"/>
    <n v="5"/>
    <n v="0"/>
    <n v="40.472999999999999"/>
  </r>
  <r>
    <x v="9787"/>
    <s v="CA-2017-144491"/>
    <d v="2017-03-27T00:00:00"/>
    <n v="2017"/>
    <s v="Maret"/>
    <n v="27"/>
    <x v="1"/>
    <x v="170"/>
    <x v="170"/>
    <x v="0"/>
    <s v="United States"/>
    <s v="Houston"/>
    <s v="Texas"/>
    <n v="77070"/>
    <x v="2"/>
    <x v="789"/>
    <x v="0"/>
    <x v="0"/>
    <x v="787"/>
    <n v="1023.3319999999999"/>
    <n v="5"/>
    <n v="0.32"/>
    <n v="-30.098000000000127"/>
  </r>
  <r>
    <x v="9788"/>
    <s v="CA-2017-144491"/>
    <d v="2017-03-27T00:00:00"/>
    <n v="2017"/>
    <s v="Maret"/>
    <n v="27"/>
    <x v="1"/>
    <x v="170"/>
    <x v="170"/>
    <x v="0"/>
    <s v="United States"/>
    <s v="Houston"/>
    <s v="Texas"/>
    <n v="77070"/>
    <x v="2"/>
    <x v="120"/>
    <x v="0"/>
    <x v="1"/>
    <x v="120"/>
    <n v="600.55799999999999"/>
    <n v="3"/>
    <n v="0.3"/>
    <n v="-8.5794000000000779"/>
  </r>
  <r>
    <x v="9789"/>
    <s v="CA-2017-144491"/>
    <d v="2017-03-27T00:00:00"/>
    <n v="2017"/>
    <s v="Maret"/>
    <n v="27"/>
    <x v="1"/>
    <x v="170"/>
    <x v="170"/>
    <x v="0"/>
    <s v="United States"/>
    <s v="Houston"/>
    <s v="Texas"/>
    <n v="77070"/>
    <x v="2"/>
    <x v="648"/>
    <x v="2"/>
    <x v="11"/>
    <x v="648"/>
    <n v="39.992000000000004"/>
    <n v="1"/>
    <n v="0.2"/>
    <n v="6.9985999999999997"/>
  </r>
  <r>
    <x v="9790"/>
    <s v="CA-2017-144491"/>
    <d v="2017-03-27T00:00:00"/>
    <n v="2017"/>
    <s v="Maret"/>
    <n v="27"/>
    <x v="1"/>
    <x v="170"/>
    <x v="170"/>
    <x v="0"/>
    <s v="United States"/>
    <s v="Houston"/>
    <s v="Texas"/>
    <n v="77070"/>
    <x v="2"/>
    <x v="1318"/>
    <x v="0"/>
    <x v="1"/>
    <x v="1304"/>
    <n v="211.24599999999998"/>
    <n v="2"/>
    <n v="0.3"/>
    <n v="-66.391599999999983"/>
  </r>
  <r>
    <x v="9791"/>
    <s v="CA-2014-127166"/>
    <d v="2014-05-21T00:00:00"/>
    <n v="2014"/>
    <s v="Mei"/>
    <n v="21"/>
    <x v="0"/>
    <x v="347"/>
    <x v="347"/>
    <x v="0"/>
    <s v="United States"/>
    <s v="Houston"/>
    <s v="Texas"/>
    <n v="77070"/>
    <x v="2"/>
    <x v="1040"/>
    <x v="1"/>
    <x v="12"/>
    <x v="153"/>
    <n v="56.063999999999993"/>
    <n v="6"/>
    <n v="0.2"/>
    <n v="21.024000000000001"/>
  </r>
  <r>
    <x v="9792"/>
    <s v="CA-2014-127166"/>
    <d v="2014-05-21T00:00:00"/>
    <n v="2014"/>
    <s v="Mei"/>
    <n v="21"/>
    <x v="0"/>
    <x v="347"/>
    <x v="347"/>
    <x v="0"/>
    <s v="United States"/>
    <s v="Houston"/>
    <s v="Texas"/>
    <n v="77070"/>
    <x v="2"/>
    <x v="389"/>
    <x v="0"/>
    <x v="1"/>
    <x v="390"/>
    <n v="107.77200000000001"/>
    <n v="2"/>
    <n v="0.3"/>
    <n v="-29.252400000000009"/>
  </r>
  <r>
    <x v="9793"/>
    <s v="CA-2014-127166"/>
    <d v="2014-05-21T00:00:00"/>
    <n v="2014"/>
    <s v="Mei"/>
    <n v="21"/>
    <x v="0"/>
    <x v="347"/>
    <x v="347"/>
    <x v="0"/>
    <s v="United States"/>
    <s v="Houston"/>
    <s v="Texas"/>
    <n v="77070"/>
    <x v="2"/>
    <x v="670"/>
    <x v="1"/>
    <x v="10"/>
    <x v="670"/>
    <n v="4.8320000000000007"/>
    <n v="1"/>
    <n v="0.2"/>
    <n v="1.6307999999999998"/>
  </r>
  <r>
    <x v="9794"/>
    <s v="CA-2014-127166"/>
    <d v="2014-05-21T00:00:00"/>
    <n v="2014"/>
    <s v="Mei"/>
    <n v="21"/>
    <x v="0"/>
    <x v="347"/>
    <x v="347"/>
    <x v="0"/>
    <s v="United States"/>
    <s v="Houston"/>
    <s v="Texas"/>
    <n v="77070"/>
    <x v="2"/>
    <x v="999"/>
    <x v="1"/>
    <x v="8"/>
    <x v="991"/>
    <n v="18.239999999999995"/>
    <n v="3"/>
    <n v="0.8"/>
    <n v="-31.00800000000001"/>
  </r>
  <r>
    <x v="9795"/>
    <s v="CA-2016-125920"/>
    <d v="2016-05-21T00:00:00"/>
    <n v="2016"/>
    <s v="Mei"/>
    <n v="21"/>
    <x v="1"/>
    <x v="64"/>
    <x v="64"/>
    <x v="1"/>
    <s v="United States"/>
    <s v="Chicago"/>
    <s v="Illinois"/>
    <n v="60610"/>
    <x v="2"/>
    <x v="858"/>
    <x v="1"/>
    <x v="8"/>
    <x v="852"/>
    <n v="3.7979999999999992"/>
    <n v="3"/>
    <n v="0.8"/>
    <n v="-5.8869000000000007"/>
  </r>
  <r>
    <x v="9796"/>
    <s v="CA-2015-128608"/>
    <d v="2015-01-12T00:00:00"/>
    <n v="2015"/>
    <s v="Januari"/>
    <n v="12"/>
    <x v="1"/>
    <x v="703"/>
    <x v="703"/>
    <x v="1"/>
    <s v="United States"/>
    <s v="Toledo"/>
    <s v="Ohio"/>
    <n v="43615"/>
    <x v="3"/>
    <x v="313"/>
    <x v="1"/>
    <x v="6"/>
    <x v="313"/>
    <n v="10.368000000000002"/>
    <n v="2"/>
    <n v="0.2"/>
    <n v="1.5551999999999992"/>
  </r>
  <r>
    <x v="9797"/>
    <s v="CA-2015-128608"/>
    <d v="2015-01-12T00:00:00"/>
    <n v="2015"/>
    <s v="Januari"/>
    <n v="12"/>
    <x v="1"/>
    <x v="703"/>
    <x v="703"/>
    <x v="1"/>
    <s v="United States"/>
    <s v="Toledo"/>
    <s v="Ohio"/>
    <n v="43615"/>
    <x v="3"/>
    <x v="34"/>
    <x v="2"/>
    <x v="7"/>
    <x v="34"/>
    <n v="235.18799999999999"/>
    <n v="2"/>
    <n v="0.4"/>
    <n v="-43.117800000000045"/>
  </r>
  <r>
    <x v="9798"/>
    <s v="CA-2015-128608"/>
    <d v="2015-01-12T00:00:00"/>
    <n v="2015"/>
    <s v="Januari"/>
    <n v="12"/>
    <x v="1"/>
    <x v="703"/>
    <x v="703"/>
    <x v="1"/>
    <s v="United States"/>
    <s v="Toledo"/>
    <s v="Ohio"/>
    <n v="43615"/>
    <x v="3"/>
    <x v="1353"/>
    <x v="2"/>
    <x v="7"/>
    <x v="1339"/>
    <n v="26.376000000000001"/>
    <n v="4"/>
    <n v="0.4"/>
    <n v="2.6375999999999991"/>
  </r>
  <r>
    <x v="9799"/>
    <s v="CA-2015-128608"/>
    <d v="2015-01-12T00:00:00"/>
    <n v="2015"/>
    <s v="Januari"/>
    <n v="12"/>
    <x v="1"/>
    <x v="703"/>
    <x v="703"/>
    <x v="1"/>
    <s v="United States"/>
    <s v="Toledo"/>
    <s v="Ohio"/>
    <n v="43615"/>
    <x v="3"/>
    <x v="1694"/>
    <x v="2"/>
    <x v="11"/>
    <x v="1682"/>
    <n v="10.384"/>
    <n v="2"/>
    <n v="0.2"/>
    <n v="2.2065999999999999"/>
  </r>
  <r>
    <x v="9800"/>
    <s v="CA-2015-128608"/>
    <d v="2015-01-12T00:00:00"/>
    <n v="2015"/>
    <s v="Januari"/>
    <n v="12"/>
    <x v="1"/>
    <x v="703"/>
    <x v="703"/>
    <x v="1"/>
    <s v="United States"/>
    <s v="Toledo"/>
    <s v="Ohio"/>
    <n v="43615"/>
    <x v="3"/>
    <x v="476"/>
    <x v="2"/>
    <x v="7"/>
    <x v="477"/>
    <n v="107.11799999999999"/>
    <n v="3"/>
    <n v="0.4"/>
    <n v="-21.423599999999993"/>
  </r>
  <r>
    <x v="9801"/>
    <s v="CA-2017-137918"/>
    <d v="2017-09-29T00:00:00"/>
    <n v="2017"/>
    <s v="September"/>
    <n v="29"/>
    <x v="1"/>
    <x v="300"/>
    <x v="300"/>
    <x v="0"/>
    <s v="United States"/>
    <s v="Lodi"/>
    <s v="California"/>
    <n v="95240"/>
    <x v="1"/>
    <x v="1205"/>
    <x v="1"/>
    <x v="14"/>
    <x v="1190"/>
    <n v="97.3"/>
    <n v="7"/>
    <n v="0"/>
    <n v="28.216999999999992"/>
  </r>
  <r>
    <x v="9802"/>
    <s v="CA-2015-122973"/>
    <d v="2015-07-18T00:00:00"/>
    <n v="2015"/>
    <s v="Juli"/>
    <n v="18"/>
    <x v="0"/>
    <x v="307"/>
    <x v="307"/>
    <x v="0"/>
    <s v="United States"/>
    <s v="New York City"/>
    <s v="New York"/>
    <n v="10024"/>
    <x v="3"/>
    <x v="73"/>
    <x v="1"/>
    <x v="8"/>
    <x v="73"/>
    <n v="3.3280000000000003"/>
    <n v="2"/>
    <n v="0.2"/>
    <n v="1.2064000000000001"/>
  </r>
  <r>
    <x v="9803"/>
    <s v="CA-2015-122973"/>
    <d v="2015-07-18T00:00:00"/>
    <n v="2015"/>
    <s v="Juli"/>
    <n v="18"/>
    <x v="0"/>
    <x v="307"/>
    <x v="307"/>
    <x v="0"/>
    <s v="United States"/>
    <s v="New York City"/>
    <s v="New York"/>
    <n v="10024"/>
    <x v="3"/>
    <x v="1236"/>
    <x v="2"/>
    <x v="7"/>
    <x v="1219"/>
    <n v="135.99"/>
    <n v="1"/>
    <n v="0"/>
    <n v="36.717300000000009"/>
  </r>
  <r>
    <x v="9804"/>
    <s v="CA-2015-122973"/>
    <d v="2015-07-18T00:00:00"/>
    <n v="2015"/>
    <s v="Juli"/>
    <n v="18"/>
    <x v="0"/>
    <x v="307"/>
    <x v="307"/>
    <x v="0"/>
    <s v="United States"/>
    <s v="New York City"/>
    <s v="New York"/>
    <n v="10024"/>
    <x v="3"/>
    <x v="1256"/>
    <x v="0"/>
    <x v="5"/>
    <x v="1240"/>
    <n v="7.38"/>
    <n v="1"/>
    <n v="0"/>
    <n v="2.1401999999999992"/>
  </r>
  <r>
    <x v="9805"/>
    <s v="CA-2016-136322"/>
    <d v="2016-10-21T00:00:00"/>
    <n v="2016"/>
    <s v="Oktober"/>
    <n v="21"/>
    <x v="1"/>
    <x v="399"/>
    <x v="399"/>
    <x v="2"/>
    <s v="United States"/>
    <s v="Fort Lauderdale"/>
    <s v="Florida"/>
    <n v="33311"/>
    <x v="0"/>
    <x v="1146"/>
    <x v="0"/>
    <x v="5"/>
    <x v="1134"/>
    <n v="45.568000000000005"/>
    <n v="2"/>
    <n v="0.2"/>
    <n v="9.6832000000000011"/>
  </r>
  <r>
    <x v="9806"/>
    <s v="CA-2016-136322"/>
    <d v="2016-10-21T00:00:00"/>
    <n v="2016"/>
    <s v="Oktober"/>
    <n v="21"/>
    <x v="1"/>
    <x v="399"/>
    <x v="399"/>
    <x v="2"/>
    <s v="United States"/>
    <s v="Fort Lauderdale"/>
    <s v="Florida"/>
    <n v="33311"/>
    <x v="0"/>
    <x v="1224"/>
    <x v="1"/>
    <x v="8"/>
    <x v="1208"/>
    <n v="28.752000000000006"/>
    <n v="8"/>
    <n v="0.7"/>
    <n v="-21.084799999999994"/>
  </r>
  <r>
    <x v="9807"/>
    <s v="CA-2017-107209"/>
    <d v="2017-07-27T00:00:00"/>
    <n v="2017"/>
    <s v="Juli"/>
    <n v="27"/>
    <x v="0"/>
    <x v="527"/>
    <x v="527"/>
    <x v="0"/>
    <s v="United States"/>
    <s v="Raleigh"/>
    <s v="North Carolina"/>
    <n v="27604"/>
    <x v="0"/>
    <x v="64"/>
    <x v="0"/>
    <x v="1"/>
    <x v="64"/>
    <n v="194.84800000000001"/>
    <n v="4"/>
    <n v="0.2"/>
    <n v="12.177999999999983"/>
  </r>
  <r>
    <x v="9808"/>
    <s v="CA-2017-145093"/>
    <d v="2017-07-21T00:00:00"/>
    <n v="2017"/>
    <s v="Juli"/>
    <n v="21"/>
    <x v="1"/>
    <x v="690"/>
    <x v="690"/>
    <x v="0"/>
    <s v="United States"/>
    <s v="Chicago"/>
    <s v="Illinois"/>
    <n v="60623"/>
    <x v="2"/>
    <x v="1085"/>
    <x v="1"/>
    <x v="8"/>
    <x v="1075"/>
    <n v="2.1119999999999997"/>
    <n v="2"/>
    <n v="0.8"/>
    <n v="-3.3792"/>
  </r>
  <r>
    <x v="9809"/>
    <s v="US-2014-139640"/>
    <d v="2014-11-07T00:00:00"/>
    <n v="2014"/>
    <s v="November"/>
    <n v="7"/>
    <x v="0"/>
    <x v="180"/>
    <x v="180"/>
    <x v="0"/>
    <s v="United States"/>
    <s v="Portland"/>
    <s v="Oregon"/>
    <n v="97206"/>
    <x v="1"/>
    <x v="88"/>
    <x v="1"/>
    <x v="10"/>
    <x v="88"/>
    <n v="25.920000000000005"/>
    <n v="5"/>
    <n v="0.2"/>
    <n v="9.0719999999999992"/>
  </r>
  <r>
    <x v="9810"/>
    <s v="US-2014-139640"/>
    <d v="2014-11-07T00:00:00"/>
    <n v="2014"/>
    <s v="November"/>
    <n v="7"/>
    <x v="0"/>
    <x v="180"/>
    <x v="180"/>
    <x v="0"/>
    <s v="United States"/>
    <s v="Portland"/>
    <s v="Oregon"/>
    <n v="97206"/>
    <x v="1"/>
    <x v="978"/>
    <x v="1"/>
    <x v="6"/>
    <x v="971"/>
    <n v="120.76800000000001"/>
    <n v="4"/>
    <n v="0.2"/>
    <n v="9.0575999999999972"/>
  </r>
  <r>
    <x v="9811"/>
    <s v="CA-2016-117583"/>
    <d v="2016-11-27T00:00:00"/>
    <n v="2016"/>
    <s v="November"/>
    <n v="27"/>
    <x v="2"/>
    <x v="90"/>
    <x v="90"/>
    <x v="0"/>
    <s v="United States"/>
    <s v="East Orange"/>
    <s v="New Jersey"/>
    <n v="7017"/>
    <x v="3"/>
    <x v="1414"/>
    <x v="1"/>
    <x v="10"/>
    <x v="1401"/>
    <n v="25.92"/>
    <n v="4"/>
    <n v="0"/>
    <n v="12.441600000000001"/>
  </r>
  <r>
    <x v="9812"/>
    <s v="CA-2016-117583"/>
    <d v="2016-11-27T00:00:00"/>
    <n v="2016"/>
    <s v="November"/>
    <n v="27"/>
    <x v="2"/>
    <x v="90"/>
    <x v="90"/>
    <x v="0"/>
    <s v="United States"/>
    <s v="East Orange"/>
    <s v="New Jersey"/>
    <n v="7017"/>
    <x v="3"/>
    <x v="332"/>
    <x v="1"/>
    <x v="6"/>
    <x v="332"/>
    <n v="34.650000000000006"/>
    <n v="3"/>
    <n v="0"/>
    <n v="9.702"/>
  </r>
  <r>
    <x v="9813"/>
    <s v="CA-2016-117583"/>
    <d v="2016-11-27T00:00:00"/>
    <n v="2016"/>
    <s v="November"/>
    <n v="27"/>
    <x v="2"/>
    <x v="90"/>
    <x v="90"/>
    <x v="0"/>
    <s v="United States"/>
    <s v="East Orange"/>
    <s v="New Jersey"/>
    <n v="7017"/>
    <x v="3"/>
    <x v="839"/>
    <x v="1"/>
    <x v="10"/>
    <x v="833"/>
    <n v="204.95000000000002"/>
    <n v="5"/>
    <n v="0"/>
    <n v="100.4255"/>
  </r>
  <r>
    <x v="9814"/>
    <s v="CA-2016-117583"/>
    <d v="2016-11-27T00:00:00"/>
    <n v="2016"/>
    <s v="November"/>
    <n v="27"/>
    <x v="2"/>
    <x v="90"/>
    <x v="90"/>
    <x v="0"/>
    <s v="United States"/>
    <s v="East Orange"/>
    <s v="New Jersey"/>
    <n v="7017"/>
    <x v="3"/>
    <x v="1399"/>
    <x v="1"/>
    <x v="8"/>
    <x v="1386"/>
    <n v="79.95"/>
    <n v="5"/>
    <n v="0"/>
    <n v="38.376000000000005"/>
  </r>
  <r>
    <x v="9815"/>
    <s v="CA-2015-162201"/>
    <d v="2015-06-08T00:00:00"/>
    <n v="2015"/>
    <s v="Juni"/>
    <n v="8"/>
    <x v="1"/>
    <x v="122"/>
    <x v="122"/>
    <x v="1"/>
    <s v="United States"/>
    <s v="Saint Petersburg"/>
    <s v="Florida"/>
    <n v="33710"/>
    <x v="0"/>
    <x v="1323"/>
    <x v="1"/>
    <x v="10"/>
    <x v="1309"/>
    <n v="173.48800000000003"/>
    <n v="7"/>
    <n v="0.2"/>
    <n v="54.214999999999982"/>
  </r>
  <r>
    <x v="9816"/>
    <s v="CA-2015-162201"/>
    <d v="2015-06-08T00:00:00"/>
    <n v="2015"/>
    <s v="Juni"/>
    <n v="8"/>
    <x v="1"/>
    <x v="122"/>
    <x v="122"/>
    <x v="1"/>
    <s v="United States"/>
    <s v="Saint Petersburg"/>
    <s v="Florida"/>
    <n v="33710"/>
    <x v="0"/>
    <x v="765"/>
    <x v="1"/>
    <x v="4"/>
    <x v="764"/>
    <n v="516.96"/>
    <n v="4"/>
    <n v="0.2"/>
    <n v="-6.4619999999999891"/>
  </r>
  <r>
    <x v="9817"/>
    <s v="CA-2015-162201"/>
    <d v="2015-06-08T00:00:00"/>
    <n v="2015"/>
    <s v="Juni"/>
    <n v="8"/>
    <x v="1"/>
    <x v="122"/>
    <x v="122"/>
    <x v="1"/>
    <s v="United States"/>
    <s v="Saint Petersburg"/>
    <s v="Florida"/>
    <n v="33710"/>
    <x v="0"/>
    <x v="1435"/>
    <x v="0"/>
    <x v="5"/>
    <x v="1423"/>
    <n v="173.208"/>
    <n v="7"/>
    <n v="0.2"/>
    <n v="45.467100000000009"/>
  </r>
  <r>
    <x v="9818"/>
    <s v="CA-2015-162201"/>
    <d v="2015-06-08T00:00:00"/>
    <n v="2015"/>
    <s v="Juni"/>
    <n v="8"/>
    <x v="1"/>
    <x v="122"/>
    <x v="122"/>
    <x v="1"/>
    <s v="United States"/>
    <s v="Saint Petersburg"/>
    <s v="Florida"/>
    <n v="33710"/>
    <x v="0"/>
    <x v="449"/>
    <x v="1"/>
    <x v="6"/>
    <x v="449"/>
    <n v="4.4479999999999995"/>
    <n v="2"/>
    <n v="0.2"/>
    <n v="0.3335999999999999"/>
  </r>
  <r>
    <x v="9819"/>
    <s v="CA-2015-162201"/>
    <d v="2015-06-08T00:00:00"/>
    <n v="2015"/>
    <s v="Juni"/>
    <n v="8"/>
    <x v="1"/>
    <x v="122"/>
    <x v="122"/>
    <x v="1"/>
    <s v="United States"/>
    <s v="Saint Petersburg"/>
    <s v="Florida"/>
    <n v="33710"/>
    <x v="0"/>
    <x v="1550"/>
    <x v="1"/>
    <x v="2"/>
    <x v="1538"/>
    <n v="9"/>
    <n v="3"/>
    <n v="0.2"/>
    <n v="3.1499999999999995"/>
  </r>
  <r>
    <x v="9820"/>
    <s v="CA-2015-162201"/>
    <d v="2015-06-08T00:00:00"/>
    <n v="2015"/>
    <s v="Juni"/>
    <n v="8"/>
    <x v="1"/>
    <x v="122"/>
    <x v="122"/>
    <x v="1"/>
    <s v="United States"/>
    <s v="Saint Petersburg"/>
    <s v="Florida"/>
    <n v="33710"/>
    <x v="0"/>
    <x v="1737"/>
    <x v="1"/>
    <x v="10"/>
    <x v="1726"/>
    <n v="42.24"/>
    <n v="10"/>
    <n v="0.2"/>
    <n v="13.199999999999998"/>
  </r>
  <r>
    <x v="9821"/>
    <s v="CA-2015-162201"/>
    <d v="2015-06-08T00:00:00"/>
    <n v="2015"/>
    <s v="Juni"/>
    <n v="8"/>
    <x v="1"/>
    <x v="122"/>
    <x v="122"/>
    <x v="1"/>
    <s v="United States"/>
    <s v="Saint Petersburg"/>
    <s v="Florida"/>
    <n v="33710"/>
    <x v="0"/>
    <x v="471"/>
    <x v="1"/>
    <x v="8"/>
    <x v="472"/>
    <n v="18.264000000000003"/>
    <n v="2"/>
    <n v="0.7"/>
    <n v="-13.393599999999999"/>
  </r>
  <r>
    <x v="9822"/>
    <s v="US-2014-164406"/>
    <d v="2014-08-15T00:00:00"/>
    <n v="2014"/>
    <s v="Agustus"/>
    <n v="15"/>
    <x v="1"/>
    <x v="205"/>
    <x v="205"/>
    <x v="0"/>
    <s v="United States"/>
    <s v="San Francisco"/>
    <s v="California"/>
    <n v="94122"/>
    <x v="1"/>
    <x v="543"/>
    <x v="1"/>
    <x v="9"/>
    <x v="543"/>
    <n v="152.91"/>
    <n v="3"/>
    <n v="0"/>
    <n v="42.814799999999998"/>
  </r>
  <r>
    <x v="9823"/>
    <s v="US-2014-164406"/>
    <d v="2014-08-15T00:00:00"/>
    <n v="2014"/>
    <s v="Agustus"/>
    <n v="15"/>
    <x v="1"/>
    <x v="205"/>
    <x v="205"/>
    <x v="0"/>
    <s v="United States"/>
    <s v="San Francisco"/>
    <s v="California"/>
    <n v="94122"/>
    <x v="1"/>
    <x v="1090"/>
    <x v="1"/>
    <x v="10"/>
    <x v="1080"/>
    <n v="92.94"/>
    <n v="3"/>
    <n v="0"/>
    <n v="41.822999999999993"/>
  </r>
  <r>
    <x v="9824"/>
    <s v="US-2014-164406"/>
    <d v="2014-08-15T00:00:00"/>
    <n v="2014"/>
    <s v="Agustus"/>
    <n v="15"/>
    <x v="1"/>
    <x v="205"/>
    <x v="205"/>
    <x v="0"/>
    <s v="United States"/>
    <s v="San Francisco"/>
    <s v="California"/>
    <n v="94122"/>
    <x v="1"/>
    <x v="78"/>
    <x v="1"/>
    <x v="8"/>
    <x v="78"/>
    <n v="17.856000000000002"/>
    <n v="4"/>
    <n v="0.2"/>
    <n v="6.2495999999999992"/>
  </r>
  <r>
    <x v="9825"/>
    <s v="US-2014-164406"/>
    <d v="2014-08-15T00:00:00"/>
    <n v="2014"/>
    <s v="Agustus"/>
    <n v="15"/>
    <x v="1"/>
    <x v="205"/>
    <x v="205"/>
    <x v="0"/>
    <s v="United States"/>
    <s v="San Francisco"/>
    <s v="California"/>
    <n v="94122"/>
    <x v="1"/>
    <x v="612"/>
    <x v="1"/>
    <x v="8"/>
    <x v="612"/>
    <n v="46.440000000000005"/>
    <n v="3"/>
    <n v="0.2"/>
    <n v="15.092999999999998"/>
  </r>
  <r>
    <x v="9826"/>
    <s v="US-2014-164406"/>
    <d v="2014-08-15T00:00:00"/>
    <n v="2014"/>
    <s v="Agustus"/>
    <n v="15"/>
    <x v="1"/>
    <x v="205"/>
    <x v="205"/>
    <x v="0"/>
    <s v="United States"/>
    <s v="San Francisco"/>
    <s v="California"/>
    <n v="94122"/>
    <x v="1"/>
    <x v="1225"/>
    <x v="0"/>
    <x v="1"/>
    <x v="1209"/>
    <n v="195.136"/>
    <n v="4"/>
    <n v="0.2"/>
    <n v="-12.196000000000005"/>
  </r>
  <r>
    <x v="9827"/>
    <s v="CA-2017-169999"/>
    <d v="2017-06-19T00:00:00"/>
    <n v="2017"/>
    <s v="Juni"/>
    <n v="19"/>
    <x v="1"/>
    <x v="40"/>
    <x v="40"/>
    <x v="1"/>
    <s v="United States"/>
    <s v="New York City"/>
    <s v="New York"/>
    <n v="10035"/>
    <x v="3"/>
    <x v="557"/>
    <x v="1"/>
    <x v="4"/>
    <x v="556"/>
    <n v="129.30000000000001"/>
    <n v="2"/>
    <n v="0"/>
    <n v="6.4649999999999892"/>
  </r>
  <r>
    <x v="9828"/>
    <s v="CA-2017-169999"/>
    <d v="2017-06-19T00:00:00"/>
    <n v="2017"/>
    <s v="Juni"/>
    <n v="19"/>
    <x v="1"/>
    <x v="40"/>
    <x v="40"/>
    <x v="1"/>
    <s v="United States"/>
    <s v="New York City"/>
    <s v="New York"/>
    <n v="10035"/>
    <x v="3"/>
    <x v="544"/>
    <x v="1"/>
    <x v="8"/>
    <x v="544"/>
    <n v="11.568000000000001"/>
    <n v="3"/>
    <n v="0.2"/>
    <n v="3.7595999999999998"/>
  </r>
  <r>
    <x v="9829"/>
    <s v="US-2017-152842"/>
    <d v="2017-07-16T00:00:00"/>
    <n v="2017"/>
    <s v="Juli"/>
    <n v="16"/>
    <x v="1"/>
    <x v="173"/>
    <x v="173"/>
    <x v="0"/>
    <s v="United States"/>
    <s v="Charlotte"/>
    <s v="North Carolina"/>
    <n v="28205"/>
    <x v="0"/>
    <x v="38"/>
    <x v="0"/>
    <x v="1"/>
    <x v="38"/>
    <n v="242.35200000000003"/>
    <n v="3"/>
    <n v="0.2"/>
    <n v="15.147000000000006"/>
  </r>
  <r>
    <x v="9830"/>
    <s v="CA-2014-113257"/>
    <d v="2014-12-16T00:00:00"/>
    <n v="2014"/>
    <s v="Desember"/>
    <n v="16"/>
    <x v="0"/>
    <x v="253"/>
    <x v="253"/>
    <x v="0"/>
    <s v="United States"/>
    <s v="Beaumont"/>
    <s v="Texas"/>
    <n v="77705"/>
    <x v="2"/>
    <x v="1336"/>
    <x v="2"/>
    <x v="11"/>
    <x v="1321"/>
    <n v="319.96800000000002"/>
    <n v="4"/>
    <n v="0.2"/>
    <n v="95.990400000000008"/>
  </r>
  <r>
    <x v="9831"/>
    <s v="CA-2014-113257"/>
    <d v="2014-12-16T00:00:00"/>
    <n v="2014"/>
    <s v="Desember"/>
    <n v="16"/>
    <x v="0"/>
    <x v="253"/>
    <x v="253"/>
    <x v="0"/>
    <s v="United States"/>
    <s v="Beaumont"/>
    <s v="Texas"/>
    <n v="77705"/>
    <x v="2"/>
    <x v="50"/>
    <x v="0"/>
    <x v="5"/>
    <x v="50"/>
    <n v="8.6240000000000023"/>
    <n v="7"/>
    <n v="0.6"/>
    <n v="-2.5872000000000011"/>
  </r>
  <r>
    <x v="9832"/>
    <s v="CA-2014-133963"/>
    <d v="2014-05-18T00:00:00"/>
    <n v="2014"/>
    <s v="Mei"/>
    <n v="18"/>
    <x v="0"/>
    <x v="654"/>
    <x v="654"/>
    <x v="0"/>
    <s v="United States"/>
    <s v="Dallas"/>
    <s v="Texas"/>
    <n v="75220"/>
    <x v="2"/>
    <x v="1050"/>
    <x v="1"/>
    <x v="10"/>
    <x v="1039"/>
    <n v="3.9840000000000004"/>
    <n v="1"/>
    <n v="0.2"/>
    <n v="1.4442000000000004"/>
  </r>
  <r>
    <x v="9833"/>
    <s v="CA-2017-130302"/>
    <d v="2017-09-14T00:00:00"/>
    <n v="2017"/>
    <s v="September"/>
    <n v="14"/>
    <x v="1"/>
    <x v="388"/>
    <x v="388"/>
    <x v="1"/>
    <s v="United States"/>
    <s v="Springfield"/>
    <s v="Ohio"/>
    <n v="45503"/>
    <x v="3"/>
    <x v="265"/>
    <x v="2"/>
    <x v="11"/>
    <x v="265"/>
    <n v="895.94400000000019"/>
    <n v="7"/>
    <n v="0.2"/>
    <n v="190.38810000000001"/>
  </r>
  <r>
    <x v="9834"/>
    <s v="CA-2016-126627"/>
    <d v="2016-10-10T00:00:00"/>
    <n v="2016"/>
    <s v="Oktober"/>
    <n v="10"/>
    <x v="2"/>
    <x v="576"/>
    <x v="576"/>
    <x v="0"/>
    <s v="United States"/>
    <s v="La Porte"/>
    <s v="Texas"/>
    <n v="77571"/>
    <x v="2"/>
    <x v="1457"/>
    <x v="0"/>
    <x v="5"/>
    <x v="1443"/>
    <n v="14"/>
    <n v="4"/>
    <n v="0.6"/>
    <n v="-6.2999999999999972"/>
  </r>
  <r>
    <x v="9835"/>
    <s v="CA-2016-126627"/>
    <d v="2016-10-10T00:00:00"/>
    <n v="2016"/>
    <s v="Oktober"/>
    <n v="10"/>
    <x v="2"/>
    <x v="576"/>
    <x v="576"/>
    <x v="0"/>
    <s v="United States"/>
    <s v="La Porte"/>
    <s v="Texas"/>
    <n v="77571"/>
    <x v="2"/>
    <x v="800"/>
    <x v="1"/>
    <x v="8"/>
    <x v="798"/>
    <n v="16.391999999999996"/>
    <n v="2"/>
    <n v="0.8"/>
    <n v="-26.227200000000003"/>
  </r>
  <r>
    <x v="9836"/>
    <s v="US-2016-125402"/>
    <d v="2016-09-25T00:00:00"/>
    <n v="2016"/>
    <s v="September"/>
    <n v="25"/>
    <x v="1"/>
    <x v="297"/>
    <x v="297"/>
    <x v="0"/>
    <s v="United States"/>
    <s v="Long Beach"/>
    <s v="California"/>
    <n v="90805"/>
    <x v="1"/>
    <x v="834"/>
    <x v="1"/>
    <x v="10"/>
    <x v="829"/>
    <n v="10.9"/>
    <n v="5"/>
    <n v="0"/>
    <n v="5.1229999999999993"/>
  </r>
  <r>
    <x v="9837"/>
    <s v="US-2016-125402"/>
    <d v="2016-09-25T00:00:00"/>
    <n v="2016"/>
    <s v="September"/>
    <n v="25"/>
    <x v="1"/>
    <x v="297"/>
    <x v="297"/>
    <x v="0"/>
    <s v="United States"/>
    <s v="Long Beach"/>
    <s v="California"/>
    <n v="90805"/>
    <x v="1"/>
    <x v="429"/>
    <x v="1"/>
    <x v="2"/>
    <x v="429"/>
    <n v="29.6"/>
    <n v="2"/>
    <n v="0"/>
    <n v="14.8"/>
  </r>
  <r>
    <x v="9838"/>
    <s v="US-2016-125402"/>
    <d v="2016-09-25T00:00:00"/>
    <n v="2016"/>
    <s v="September"/>
    <n v="25"/>
    <x v="1"/>
    <x v="297"/>
    <x v="297"/>
    <x v="0"/>
    <s v="United States"/>
    <s v="Long Beach"/>
    <s v="California"/>
    <n v="90805"/>
    <x v="1"/>
    <x v="1140"/>
    <x v="1"/>
    <x v="2"/>
    <x v="1128"/>
    <n v="4.9800000000000004"/>
    <n v="1"/>
    <n v="0"/>
    <n v="2.2907999999999999"/>
  </r>
  <r>
    <x v="9839"/>
    <s v="US-2016-125402"/>
    <d v="2016-09-25T00:00:00"/>
    <n v="2016"/>
    <s v="September"/>
    <n v="25"/>
    <x v="1"/>
    <x v="297"/>
    <x v="297"/>
    <x v="0"/>
    <s v="United States"/>
    <s v="Long Beach"/>
    <s v="California"/>
    <n v="90805"/>
    <x v="1"/>
    <x v="1687"/>
    <x v="2"/>
    <x v="16"/>
    <x v="1675"/>
    <n v="479.97600000000006"/>
    <n v="3"/>
    <n v="0.2"/>
    <n v="161.99189999999999"/>
  </r>
  <r>
    <x v="9840"/>
    <s v="US-2016-125402"/>
    <d v="2016-09-25T00:00:00"/>
    <n v="2016"/>
    <s v="September"/>
    <n v="25"/>
    <x v="1"/>
    <x v="297"/>
    <x v="297"/>
    <x v="0"/>
    <s v="United States"/>
    <s v="Long Beach"/>
    <s v="California"/>
    <n v="90805"/>
    <x v="1"/>
    <x v="1709"/>
    <x v="2"/>
    <x v="7"/>
    <x v="1698"/>
    <n v="44.736000000000004"/>
    <n v="8"/>
    <n v="0.2"/>
    <n v="4.4736000000000011"/>
  </r>
  <r>
    <x v="9841"/>
    <s v="US-2016-125402"/>
    <d v="2016-09-25T00:00:00"/>
    <n v="2016"/>
    <s v="September"/>
    <n v="25"/>
    <x v="1"/>
    <x v="297"/>
    <x v="297"/>
    <x v="0"/>
    <s v="United States"/>
    <s v="Long Beach"/>
    <s v="California"/>
    <n v="90805"/>
    <x v="1"/>
    <x v="826"/>
    <x v="1"/>
    <x v="6"/>
    <x v="822"/>
    <n v="5.76"/>
    <n v="2"/>
    <n v="0"/>
    <n v="1.6703999999999999"/>
  </r>
  <r>
    <x v="9842"/>
    <s v="US-2016-125402"/>
    <d v="2016-09-25T00:00:00"/>
    <n v="2016"/>
    <s v="September"/>
    <n v="25"/>
    <x v="1"/>
    <x v="297"/>
    <x v="297"/>
    <x v="0"/>
    <s v="United States"/>
    <s v="Long Beach"/>
    <s v="California"/>
    <n v="90805"/>
    <x v="1"/>
    <x v="662"/>
    <x v="0"/>
    <x v="1"/>
    <x v="662"/>
    <n v="483.13599999999997"/>
    <n v="4"/>
    <n v="0.2"/>
    <n v="60.391999999999939"/>
  </r>
  <r>
    <x v="9843"/>
    <s v="CA-2014-163867"/>
    <d v="2014-06-03T00:00:00"/>
    <n v="2014"/>
    <s v="Juni"/>
    <n v="3"/>
    <x v="2"/>
    <x v="681"/>
    <x v="681"/>
    <x v="0"/>
    <s v="United States"/>
    <s v="Decatur"/>
    <s v="Illinois"/>
    <n v="62521"/>
    <x v="2"/>
    <x v="1140"/>
    <x v="1"/>
    <x v="2"/>
    <x v="1128"/>
    <n v="15.936000000000002"/>
    <n v="4"/>
    <n v="0.2"/>
    <n v="5.1791999999999998"/>
  </r>
  <r>
    <x v="9844"/>
    <s v="CA-2014-163867"/>
    <d v="2014-06-03T00:00:00"/>
    <n v="2014"/>
    <s v="Juni"/>
    <n v="3"/>
    <x v="2"/>
    <x v="681"/>
    <x v="681"/>
    <x v="0"/>
    <s v="United States"/>
    <s v="Decatur"/>
    <s v="Illinois"/>
    <n v="62521"/>
    <x v="2"/>
    <x v="504"/>
    <x v="0"/>
    <x v="5"/>
    <x v="504"/>
    <n v="61.543999999999997"/>
    <n v="7"/>
    <n v="0.6"/>
    <n v="-40.003599999999999"/>
  </r>
  <r>
    <x v="9845"/>
    <s v="CA-2014-163867"/>
    <d v="2014-06-03T00:00:00"/>
    <n v="2014"/>
    <s v="Juni"/>
    <n v="3"/>
    <x v="2"/>
    <x v="681"/>
    <x v="681"/>
    <x v="0"/>
    <s v="United States"/>
    <s v="Decatur"/>
    <s v="Illinois"/>
    <n v="62521"/>
    <x v="2"/>
    <x v="1125"/>
    <x v="1"/>
    <x v="4"/>
    <x v="1113"/>
    <n v="132.696"/>
    <n v="3"/>
    <n v="0.2"/>
    <n v="9.9521999999999977"/>
  </r>
  <r>
    <x v="9846"/>
    <s v="CA-2017-169327"/>
    <d v="2017-09-02T00:00:00"/>
    <n v="2017"/>
    <s v="September"/>
    <n v="2"/>
    <x v="0"/>
    <x v="762"/>
    <x v="762"/>
    <x v="2"/>
    <s v="United States"/>
    <s v="Los Angeles"/>
    <s v="California"/>
    <n v="90008"/>
    <x v="1"/>
    <x v="22"/>
    <x v="1"/>
    <x v="9"/>
    <x v="22"/>
    <n v="43.099999999999994"/>
    <n v="5"/>
    <n v="0"/>
    <n v="11.206"/>
  </r>
  <r>
    <x v="9847"/>
    <s v="CA-2017-169327"/>
    <d v="2017-09-02T00:00:00"/>
    <n v="2017"/>
    <s v="September"/>
    <n v="2"/>
    <x v="0"/>
    <x v="762"/>
    <x v="762"/>
    <x v="2"/>
    <s v="United States"/>
    <s v="Los Angeles"/>
    <s v="California"/>
    <n v="90008"/>
    <x v="1"/>
    <x v="743"/>
    <x v="0"/>
    <x v="5"/>
    <x v="741"/>
    <n v="511.5"/>
    <n v="5"/>
    <n v="0"/>
    <n v="132.99"/>
  </r>
  <r>
    <x v="9848"/>
    <s v="CA-2017-169327"/>
    <d v="2017-09-02T00:00:00"/>
    <n v="2017"/>
    <s v="September"/>
    <n v="2"/>
    <x v="0"/>
    <x v="762"/>
    <x v="762"/>
    <x v="2"/>
    <s v="United States"/>
    <s v="Los Angeles"/>
    <s v="California"/>
    <n v="90008"/>
    <x v="1"/>
    <x v="805"/>
    <x v="1"/>
    <x v="8"/>
    <x v="803"/>
    <n v="147.91999999999999"/>
    <n v="5"/>
    <n v="0.2"/>
    <n v="46.224999999999987"/>
  </r>
  <r>
    <x v="9849"/>
    <s v="CA-2014-142979"/>
    <d v="2014-04-12T00:00:00"/>
    <n v="2014"/>
    <s v="April"/>
    <n v="12"/>
    <x v="1"/>
    <x v="553"/>
    <x v="553"/>
    <x v="1"/>
    <s v="United States"/>
    <s v="Lodi"/>
    <s v="California"/>
    <n v="95240"/>
    <x v="1"/>
    <x v="1571"/>
    <x v="1"/>
    <x v="6"/>
    <x v="1562"/>
    <n v="39.68"/>
    <n v="2"/>
    <n v="0"/>
    <n v="16.268800000000002"/>
  </r>
  <r>
    <x v="9850"/>
    <s v="CA-2016-158155"/>
    <d v="2016-05-02T00:00:00"/>
    <n v="2016"/>
    <s v="Mei"/>
    <n v="2"/>
    <x v="1"/>
    <x v="553"/>
    <x v="553"/>
    <x v="1"/>
    <s v="United States"/>
    <s v="New York City"/>
    <s v="New York"/>
    <n v="10009"/>
    <x v="3"/>
    <x v="545"/>
    <x v="0"/>
    <x v="5"/>
    <x v="545"/>
    <n v="12.56"/>
    <n v="2"/>
    <n v="0"/>
    <n v="4.0191999999999997"/>
  </r>
  <r>
    <x v="9851"/>
    <s v="CA-2016-158155"/>
    <d v="2016-05-02T00:00:00"/>
    <n v="2016"/>
    <s v="Mei"/>
    <n v="2"/>
    <x v="1"/>
    <x v="553"/>
    <x v="553"/>
    <x v="1"/>
    <s v="United States"/>
    <s v="New York City"/>
    <s v="New York"/>
    <n v="10009"/>
    <x v="3"/>
    <x v="443"/>
    <x v="1"/>
    <x v="8"/>
    <x v="443"/>
    <n v="90.480000000000018"/>
    <n v="3"/>
    <n v="0.2"/>
    <n v="33.93"/>
  </r>
  <r>
    <x v="9852"/>
    <s v="CA-2016-158155"/>
    <d v="2016-05-02T00:00:00"/>
    <n v="2016"/>
    <s v="Mei"/>
    <n v="2"/>
    <x v="1"/>
    <x v="553"/>
    <x v="553"/>
    <x v="1"/>
    <s v="United States"/>
    <s v="New York City"/>
    <s v="New York"/>
    <n v="10009"/>
    <x v="3"/>
    <x v="1221"/>
    <x v="1"/>
    <x v="10"/>
    <x v="1205"/>
    <n v="13.08"/>
    <n v="2"/>
    <n v="0"/>
    <n v="6.0167999999999999"/>
  </r>
  <r>
    <x v="9853"/>
    <s v="CA-2016-158155"/>
    <d v="2016-05-02T00:00:00"/>
    <n v="2016"/>
    <s v="Mei"/>
    <n v="2"/>
    <x v="1"/>
    <x v="553"/>
    <x v="553"/>
    <x v="1"/>
    <s v="United States"/>
    <s v="New York City"/>
    <s v="New York"/>
    <n v="10009"/>
    <x v="3"/>
    <x v="592"/>
    <x v="0"/>
    <x v="5"/>
    <x v="592"/>
    <n v="214.7"/>
    <n v="5"/>
    <n v="0"/>
    <n v="83.733000000000004"/>
  </r>
  <r>
    <x v="9854"/>
    <s v="CA-2017-138870"/>
    <d v="2017-06-19T00:00:00"/>
    <n v="2017"/>
    <s v="Juni"/>
    <n v="19"/>
    <x v="1"/>
    <x v="654"/>
    <x v="654"/>
    <x v="0"/>
    <s v="United States"/>
    <s v="San Francisco"/>
    <s v="California"/>
    <n v="94109"/>
    <x v="1"/>
    <x v="1598"/>
    <x v="0"/>
    <x v="5"/>
    <x v="1590"/>
    <n v="50.32"/>
    <n v="4"/>
    <n v="0"/>
    <n v="21.134400000000003"/>
  </r>
  <r>
    <x v="9855"/>
    <s v="CA-2017-138870"/>
    <d v="2017-06-19T00:00:00"/>
    <n v="2017"/>
    <s v="Juni"/>
    <n v="19"/>
    <x v="1"/>
    <x v="654"/>
    <x v="654"/>
    <x v="0"/>
    <s v="United States"/>
    <s v="San Francisco"/>
    <s v="California"/>
    <n v="94109"/>
    <x v="1"/>
    <x v="1493"/>
    <x v="1"/>
    <x v="10"/>
    <x v="1481"/>
    <n v="24.56"/>
    <n v="2"/>
    <n v="0"/>
    <n v="11.543199999999999"/>
  </r>
  <r>
    <x v="9856"/>
    <s v="CA-2014-120950"/>
    <d v="2014-11-06T00:00:00"/>
    <n v="2014"/>
    <s v="November"/>
    <n v="6"/>
    <x v="1"/>
    <x v="654"/>
    <x v="654"/>
    <x v="0"/>
    <s v="United States"/>
    <s v="Columbus"/>
    <s v="Georgia"/>
    <n v="31907"/>
    <x v="0"/>
    <x v="57"/>
    <x v="1"/>
    <x v="10"/>
    <x v="57"/>
    <n v="43.68"/>
    <n v="6"/>
    <n v="0"/>
    <n v="20.9664"/>
  </r>
  <r>
    <x v="9857"/>
    <s v="CA-2015-164301"/>
    <d v="2015-03-26T00:00:00"/>
    <n v="2015"/>
    <s v="Maret"/>
    <n v="26"/>
    <x v="1"/>
    <x v="225"/>
    <x v="225"/>
    <x v="1"/>
    <s v="United States"/>
    <s v="Seattle"/>
    <s v="Washington"/>
    <n v="98103"/>
    <x v="1"/>
    <x v="411"/>
    <x v="0"/>
    <x v="3"/>
    <x v="411"/>
    <n v="3393.68"/>
    <n v="8"/>
    <n v="0"/>
    <n v="610.86239999999998"/>
  </r>
  <r>
    <x v="9858"/>
    <s v="CA-2017-113278"/>
    <d v="2017-01-14T00:00:00"/>
    <n v="2017"/>
    <s v="Januari"/>
    <n v="14"/>
    <x v="1"/>
    <x v="367"/>
    <x v="367"/>
    <x v="2"/>
    <s v="United States"/>
    <s v="Richmond"/>
    <s v="Indiana"/>
    <n v="47374"/>
    <x v="2"/>
    <x v="146"/>
    <x v="1"/>
    <x v="4"/>
    <x v="147"/>
    <n v="67.400000000000006"/>
    <n v="5"/>
    <n v="0"/>
    <n v="17.523999999999997"/>
  </r>
  <r>
    <x v="9859"/>
    <s v="CA-2017-113278"/>
    <d v="2017-01-14T00:00:00"/>
    <n v="2017"/>
    <s v="Januari"/>
    <n v="14"/>
    <x v="1"/>
    <x v="367"/>
    <x v="367"/>
    <x v="2"/>
    <s v="United States"/>
    <s v="Richmond"/>
    <s v="Indiana"/>
    <n v="47374"/>
    <x v="2"/>
    <x v="242"/>
    <x v="1"/>
    <x v="13"/>
    <x v="243"/>
    <n v="2.52"/>
    <n v="2"/>
    <n v="0"/>
    <n v="0.1008"/>
  </r>
  <r>
    <x v="9860"/>
    <s v="CA-2017-113278"/>
    <d v="2017-01-14T00:00:00"/>
    <n v="2017"/>
    <s v="Januari"/>
    <n v="14"/>
    <x v="1"/>
    <x v="367"/>
    <x v="367"/>
    <x v="2"/>
    <s v="United States"/>
    <s v="Richmond"/>
    <s v="Indiana"/>
    <n v="47374"/>
    <x v="2"/>
    <x v="1049"/>
    <x v="2"/>
    <x v="7"/>
    <x v="1038"/>
    <n v="67.8"/>
    <n v="4"/>
    <n v="0"/>
    <n v="1.3559999999999945"/>
  </r>
  <r>
    <x v="9861"/>
    <s v="CA-2017-113278"/>
    <d v="2017-01-14T00:00:00"/>
    <n v="2017"/>
    <s v="Januari"/>
    <n v="14"/>
    <x v="1"/>
    <x v="367"/>
    <x v="367"/>
    <x v="2"/>
    <s v="United States"/>
    <s v="Richmond"/>
    <s v="Indiana"/>
    <n v="47374"/>
    <x v="2"/>
    <x v="1190"/>
    <x v="1"/>
    <x v="4"/>
    <x v="683"/>
    <n v="18.760000000000002"/>
    <n v="2"/>
    <n v="0"/>
    <n v="5.2528000000000006"/>
  </r>
  <r>
    <x v="9862"/>
    <s v="CA-2017-113278"/>
    <d v="2017-01-14T00:00:00"/>
    <n v="2017"/>
    <s v="Januari"/>
    <n v="14"/>
    <x v="1"/>
    <x v="367"/>
    <x v="367"/>
    <x v="2"/>
    <s v="United States"/>
    <s v="Richmond"/>
    <s v="Indiana"/>
    <n v="47374"/>
    <x v="2"/>
    <x v="427"/>
    <x v="2"/>
    <x v="11"/>
    <x v="427"/>
    <n v="12.12"/>
    <n v="4"/>
    <n v="0"/>
    <n v="2.5451999999999995"/>
  </r>
  <r>
    <x v="9863"/>
    <s v="CA-2017-113278"/>
    <d v="2017-01-14T00:00:00"/>
    <n v="2017"/>
    <s v="Januari"/>
    <n v="14"/>
    <x v="1"/>
    <x v="367"/>
    <x v="367"/>
    <x v="2"/>
    <s v="United States"/>
    <s v="Richmond"/>
    <s v="Indiana"/>
    <n v="47374"/>
    <x v="2"/>
    <x v="752"/>
    <x v="1"/>
    <x v="10"/>
    <x v="750"/>
    <n v="11.34"/>
    <n v="1"/>
    <n v="0"/>
    <n v="5.5565999999999995"/>
  </r>
  <r>
    <x v="9864"/>
    <s v="CA-2017-113278"/>
    <d v="2017-01-14T00:00:00"/>
    <n v="2017"/>
    <s v="Januari"/>
    <n v="14"/>
    <x v="1"/>
    <x v="367"/>
    <x v="367"/>
    <x v="2"/>
    <s v="United States"/>
    <s v="Richmond"/>
    <s v="Indiana"/>
    <n v="47374"/>
    <x v="2"/>
    <x v="240"/>
    <x v="2"/>
    <x v="11"/>
    <x v="241"/>
    <n v="159.80000000000001"/>
    <n v="4"/>
    <n v="0"/>
    <n v="70.312000000000012"/>
  </r>
  <r>
    <x v="9865"/>
    <s v="CA-2017-113278"/>
    <d v="2017-01-14T00:00:00"/>
    <n v="2017"/>
    <s v="Januari"/>
    <n v="14"/>
    <x v="1"/>
    <x v="367"/>
    <x v="367"/>
    <x v="2"/>
    <s v="United States"/>
    <s v="Richmond"/>
    <s v="Indiana"/>
    <n v="47374"/>
    <x v="2"/>
    <x v="1183"/>
    <x v="0"/>
    <x v="5"/>
    <x v="1169"/>
    <n v="18.96"/>
    <n v="2"/>
    <n v="0"/>
    <n v="8.532"/>
  </r>
  <r>
    <x v="9866"/>
    <s v="US-2015-116981"/>
    <d v="2015-03-26T00:00:00"/>
    <n v="2015"/>
    <s v="Maret"/>
    <n v="26"/>
    <x v="0"/>
    <x v="416"/>
    <x v="416"/>
    <x v="1"/>
    <s v="United States"/>
    <s v="New York City"/>
    <s v="New York"/>
    <n v="10009"/>
    <x v="3"/>
    <x v="1449"/>
    <x v="1"/>
    <x v="4"/>
    <x v="1436"/>
    <n v="1085.42"/>
    <n v="7"/>
    <n v="0"/>
    <n v="282.20920000000001"/>
  </r>
  <r>
    <x v="9867"/>
    <s v="US-2015-116981"/>
    <d v="2015-03-26T00:00:00"/>
    <n v="2015"/>
    <s v="Maret"/>
    <n v="26"/>
    <x v="0"/>
    <x v="416"/>
    <x v="416"/>
    <x v="1"/>
    <s v="United States"/>
    <s v="New York City"/>
    <s v="New York"/>
    <n v="10009"/>
    <x v="3"/>
    <x v="1518"/>
    <x v="1"/>
    <x v="9"/>
    <x v="1505"/>
    <n v="13.11"/>
    <n v="3"/>
    <n v="0"/>
    <n v="3.4086000000000003"/>
  </r>
  <r>
    <x v="9868"/>
    <s v="CA-2014-114195"/>
    <d v="2014-11-01T00:00:00"/>
    <n v="2014"/>
    <s v="November"/>
    <n v="1"/>
    <x v="2"/>
    <x v="105"/>
    <x v="105"/>
    <x v="1"/>
    <s v="United States"/>
    <s v="Mason"/>
    <s v="Ohio"/>
    <n v="45040"/>
    <x v="3"/>
    <x v="592"/>
    <x v="0"/>
    <x v="5"/>
    <x v="592"/>
    <n v="68.703999999999994"/>
    <n v="2"/>
    <n v="0.2"/>
    <n v="16.317200000000003"/>
  </r>
  <r>
    <x v="9869"/>
    <s v="CA-2014-114195"/>
    <d v="2014-11-01T00:00:00"/>
    <n v="2014"/>
    <s v="November"/>
    <n v="1"/>
    <x v="2"/>
    <x v="105"/>
    <x v="105"/>
    <x v="1"/>
    <s v="United States"/>
    <s v="Mason"/>
    <s v="Ohio"/>
    <n v="45040"/>
    <x v="3"/>
    <x v="1581"/>
    <x v="1"/>
    <x v="8"/>
    <x v="1572"/>
    <n v="3.1320000000000001"/>
    <n v="2"/>
    <n v="0.7"/>
    <n v="-2.6099999999999994"/>
  </r>
  <r>
    <x v="9870"/>
    <s v="CA-2014-114195"/>
    <d v="2014-11-01T00:00:00"/>
    <n v="2014"/>
    <s v="November"/>
    <n v="1"/>
    <x v="2"/>
    <x v="105"/>
    <x v="105"/>
    <x v="1"/>
    <s v="United States"/>
    <s v="Mason"/>
    <s v="Ohio"/>
    <n v="45040"/>
    <x v="3"/>
    <x v="444"/>
    <x v="1"/>
    <x v="8"/>
    <x v="444"/>
    <n v="22.428000000000004"/>
    <n v="3"/>
    <n v="0.7"/>
    <n v="-17.942399999999992"/>
  </r>
  <r>
    <x v="9871"/>
    <s v="CA-2017-146269"/>
    <d v="2017-10-06T00:00:00"/>
    <n v="2017"/>
    <s v="Oktober"/>
    <n v="6"/>
    <x v="3"/>
    <x v="708"/>
    <x v="708"/>
    <x v="0"/>
    <s v="United States"/>
    <s v="Chicago"/>
    <s v="Illinois"/>
    <n v="60623"/>
    <x v="2"/>
    <x v="245"/>
    <x v="1"/>
    <x v="4"/>
    <x v="246"/>
    <n v="290.33600000000001"/>
    <n v="2"/>
    <n v="0.2"/>
    <n v="32.662799999999947"/>
  </r>
  <r>
    <x v="9872"/>
    <s v="CA-2017-146269"/>
    <d v="2017-10-06T00:00:00"/>
    <n v="2017"/>
    <s v="Oktober"/>
    <n v="6"/>
    <x v="3"/>
    <x v="708"/>
    <x v="708"/>
    <x v="0"/>
    <s v="United States"/>
    <s v="Chicago"/>
    <s v="Illinois"/>
    <n v="60623"/>
    <x v="2"/>
    <x v="787"/>
    <x v="1"/>
    <x v="6"/>
    <x v="772"/>
    <n v="19.152000000000001"/>
    <n v="2"/>
    <n v="0.2"/>
    <n v="1.1969999999999992"/>
  </r>
  <r>
    <x v="9873"/>
    <s v="CA-2016-100587"/>
    <d v="2016-12-10T00:00:00"/>
    <n v="2016"/>
    <s v="Desember"/>
    <n v="10"/>
    <x v="1"/>
    <x v="359"/>
    <x v="359"/>
    <x v="2"/>
    <s v="United States"/>
    <s v="New York City"/>
    <s v="New York"/>
    <n v="10024"/>
    <x v="3"/>
    <x v="1516"/>
    <x v="1"/>
    <x v="10"/>
    <x v="1503"/>
    <n v="6.48"/>
    <n v="1"/>
    <n v="0"/>
    <n v="3.1104000000000003"/>
  </r>
  <r>
    <x v="9874"/>
    <s v="CA-2016-166653"/>
    <d v="2016-09-22T00:00:00"/>
    <n v="2016"/>
    <s v="September"/>
    <n v="22"/>
    <x v="0"/>
    <x v="472"/>
    <x v="472"/>
    <x v="2"/>
    <s v="United States"/>
    <s v="Parma"/>
    <s v="Ohio"/>
    <n v="44134"/>
    <x v="3"/>
    <x v="889"/>
    <x v="1"/>
    <x v="12"/>
    <x v="882"/>
    <n v="63.967999999999996"/>
    <n v="2"/>
    <n v="0.2"/>
    <n v="19.989999999999995"/>
  </r>
  <r>
    <x v="9875"/>
    <s v="CA-2015-130855"/>
    <d v="2015-12-29T00:00:00"/>
    <n v="2015"/>
    <s v="Desember"/>
    <n v="29"/>
    <x v="1"/>
    <x v="167"/>
    <x v="167"/>
    <x v="0"/>
    <s v="United States"/>
    <s v="New York City"/>
    <s v="New York"/>
    <n v="10035"/>
    <x v="3"/>
    <x v="1847"/>
    <x v="1"/>
    <x v="14"/>
    <x v="1835"/>
    <n v="6.36"/>
    <n v="2"/>
    <n v="0"/>
    <n v="6.3600000000000101E-2"/>
  </r>
  <r>
    <x v="9876"/>
    <s v="US-2017-166324"/>
    <d v="2017-04-20T00:00:00"/>
    <n v="2017"/>
    <s v="April"/>
    <n v="20"/>
    <x v="2"/>
    <x v="534"/>
    <x v="534"/>
    <x v="2"/>
    <s v="United States"/>
    <s v="Cleveland"/>
    <s v="Ohio"/>
    <n v="44105"/>
    <x v="3"/>
    <x v="1244"/>
    <x v="1"/>
    <x v="4"/>
    <x v="1227"/>
    <n v="848.5440000000001"/>
    <n v="4"/>
    <n v="0.2"/>
    <n v="-21.213600000000099"/>
  </r>
  <r>
    <x v="9877"/>
    <s v="US-2017-166324"/>
    <d v="2017-04-20T00:00:00"/>
    <n v="2017"/>
    <s v="April"/>
    <n v="20"/>
    <x v="2"/>
    <x v="534"/>
    <x v="534"/>
    <x v="2"/>
    <s v="United States"/>
    <s v="Cleveland"/>
    <s v="Ohio"/>
    <n v="44105"/>
    <x v="3"/>
    <x v="1458"/>
    <x v="1"/>
    <x v="8"/>
    <x v="1444"/>
    <n v="8.7000000000000011"/>
    <n v="5"/>
    <n v="0.7"/>
    <n v="-6.379999999999999"/>
  </r>
  <r>
    <x v="9878"/>
    <s v="US-2017-166324"/>
    <d v="2017-04-20T00:00:00"/>
    <n v="2017"/>
    <s v="April"/>
    <n v="20"/>
    <x v="2"/>
    <x v="534"/>
    <x v="534"/>
    <x v="2"/>
    <s v="United States"/>
    <s v="Cleveland"/>
    <s v="Ohio"/>
    <n v="44105"/>
    <x v="3"/>
    <x v="1787"/>
    <x v="2"/>
    <x v="7"/>
    <x v="1777"/>
    <n v="122.38199999999999"/>
    <n v="3"/>
    <n v="0.4"/>
    <n v="-24.476399999999998"/>
  </r>
  <r>
    <x v="9879"/>
    <s v="CA-2016-122581"/>
    <d v="2016-08-21T00:00:00"/>
    <n v="2016"/>
    <s v="Agustus"/>
    <n v="21"/>
    <x v="1"/>
    <x v="271"/>
    <x v="271"/>
    <x v="0"/>
    <s v="United States"/>
    <s v="New York City"/>
    <s v="New York"/>
    <n v="10035"/>
    <x v="3"/>
    <x v="955"/>
    <x v="0"/>
    <x v="1"/>
    <x v="948"/>
    <n v="573.17399999999998"/>
    <n v="7"/>
    <n v="0.1"/>
    <n v="63.685999999999979"/>
  </r>
  <r>
    <x v="9880"/>
    <s v="CA-2015-104297"/>
    <d v="2015-05-29T00:00:00"/>
    <n v="2015"/>
    <s v="Mei"/>
    <n v="29"/>
    <x v="2"/>
    <x v="385"/>
    <x v="385"/>
    <x v="2"/>
    <s v="United States"/>
    <s v="Cleveland"/>
    <s v="Ohio"/>
    <n v="44105"/>
    <x v="3"/>
    <x v="258"/>
    <x v="1"/>
    <x v="10"/>
    <x v="33"/>
    <n v="85.055999999999997"/>
    <n v="3"/>
    <n v="0.2"/>
    <n v="28.706399999999991"/>
  </r>
  <r>
    <x v="9881"/>
    <s v="CA-2014-153927"/>
    <d v="2014-08-12T00:00:00"/>
    <n v="2014"/>
    <s v="Agustus"/>
    <n v="12"/>
    <x v="2"/>
    <x v="328"/>
    <x v="328"/>
    <x v="0"/>
    <s v="United States"/>
    <s v="Woodstock"/>
    <s v="Georgia"/>
    <n v="30188"/>
    <x v="0"/>
    <x v="605"/>
    <x v="1"/>
    <x v="8"/>
    <x v="605"/>
    <n v="14.04"/>
    <n v="3"/>
    <n v="0"/>
    <n v="6.7392000000000003"/>
  </r>
  <r>
    <x v="9882"/>
    <s v="CA-2014-153927"/>
    <d v="2014-08-12T00:00:00"/>
    <n v="2014"/>
    <s v="Agustus"/>
    <n v="12"/>
    <x v="2"/>
    <x v="328"/>
    <x v="328"/>
    <x v="0"/>
    <s v="United States"/>
    <s v="Woodstock"/>
    <s v="Georgia"/>
    <n v="30188"/>
    <x v="0"/>
    <x v="917"/>
    <x v="2"/>
    <x v="11"/>
    <x v="909"/>
    <n v="272.61"/>
    <n v="13"/>
    <n v="0"/>
    <n v="98.139599999999987"/>
  </r>
  <r>
    <x v="9883"/>
    <s v="CA-2014-112291"/>
    <d v="2014-04-03T00:00:00"/>
    <n v="2014"/>
    <s v="April"/>
    <n v="3"/>
    <x v="1"/>
    <x v="722"/>
    <x v="722"/>
    <x v="1"/>
    <s v="United States"/>
    <s v="Los Angeles"/>
    <s v="California"/>
    <n v="90008"/>
    <x v="1"/>
    <x v="407"/>
    <x v="1"/>
    <x v="12"/>
    <x v="153"/>
    <n v="11.16"/>
    <n v="2"/>
    <n v="0"/>
    <n v="5.58"/>
  </r>
  <r>
    <x v="9884"/>
    <s v="CA-2014-112291"/>
    <d v="2014-04-03T00:00:00"/>
    <n v="2014"/>
    <s v="April"/>
    <n v="3"/>
    <x v="1"/>
    <x v="722"/>
    <x v="722"/>
    <x v="1"/>
    <s v="United States"/>
    <s v="Los Angeles"/>
    <s v="California"/>
    <n v="90008"/>
    <x v="1"/>
    <x v="1196"/>
    <x v="2"/>
    <x v="11"/>
    <x v="1181"/>
    <n v="62.31"/>
    <n v="3"/>
    <n v="0"/>
    <n v="22.4316"/>
  </r>
  <r>
    <x v="9885"/>
    <s v="CA-2014-112291"/>
    <d v="2014-04-03T00:00:00"/>
    <n v="2014"/>
    <s v="April"/>
    <n v="3"/>
    <x v="1"/>
    <x v="722"/>
    <x v="722"/>
    <x v="1"/>
    <s v="United States"/>
    <s v="Los Angeles"/>
    <s v="California"/>
    <n v="90008"/>
    <x v="1"/>
    <x v="1105"/>
    <x v="2"/>
    <x v="11"/>
    <x v="1094"/>
    <n v="159.97999999999999"/>
    <n v="2"/>
    <n v="0"/>
    <n v="57.592799999999997"/>
  </r>
  <r>
    <x v="9886"/>
    <s v="CA-2014-146997"/>
    <d v="2014-01-23T00:00:00"/>
    <n v="2014"/>
    <s v="Januari"/>
    <n v="23"/>
    <x v="1"/>
    <x v="611"/>
    <x v="611"/>
    <x v="0"/>
    <s v="United States"/>
    <s v="Lafayette"/>
    <s v="Indiana"/>
    <n v="47905"/>
    <x v="2"/>
    <x v="494"/>
    <x v="1"/>
    <x v="13"/>
    <x v="494"/>
    <n v="5.9399999999999995"/>
    <n v="3"/>
    <n v="0"/>
    <n v="0"/>
  </r>
  <r>
    <x v="9887"/>
    <s v="CA-2017-169607"/>
    <d v="2017-10-12T00:00:00"/>
    <n v="2017"/>
    <s v="Oktober"/>
    <n v="12"/>
    <x v="2"/>
    <x v="244"/>
    <x v="244"/>
    <x v="0"/>
    <s v="United States"/>
    <s v="New York City"/>
    <s v="New York"/>
    <n v="10024"/>
    <x v="3"/>
    <x v="1231"/>
    <x v="1"/>
    <x v="10"/>
    <x v="1214"/>
    <n v="9.9600000000000009"/>
    <n v="2"/>
    <n v="0"/>
    <n v="4.6812000000000005"/>
  </r>
  <r>
    <x v="9888"/>
    <s v="CA-2015-127544"/>
    <d v="2015-08-08T00:00:00"/>
    <n v="2015"/>
    <s v="Agustus"/>
    <n v="8"/>
    <x v="1"/>
    <x v="361"/>
    <x v="361"/>
    <x v="0"/>
    <s v="United States"/>
    <s v="Utica"/>
    <s v="New York"/>
    <n v="13501"/>
    <x v="3"/>
    <x v="1105"/>
    <x v="2"/>
    <x v="11"/>
    <x v="1094"/>
    <n v="79.989999999999995"/>
    <n v="1"/>
    <n v="0"/>
    <n v="28.796399999999998"/>
  </r>
  <r>
    <x v="9889"/>
    <s v="CA-2017-166499"/>
    <d v="2017-03-19T00:00:00"/>
    <n v="2017"/>
    <s v="Maret"/>
    <n v="19"/>
    <x v="2"/>
    <x v="500"/>
    <x v="500"/>
    <x v="1"/>
    <s v="United States"/>
    <s v="Lakewood"/>
    <s v="New Jersey"/>
    <n v="8701"/>
    <x v="3"/>
    <x v="1701"/>
    <x v="1"/>
    <x v="6"/>
    <x v="1690"/>
    <n v="8.94"/>
    <n v="3"/>
    <n v="0"/>
    <n v="2.4138000000000006"/>
  </r>
  <r>
    <x v="9890"/>
    <s v="US-2016-115441"/>
    <d v="2016-07-25T00:00:00"/>
    <n v="2016"/>
    <s v="Juli"/>
    <n v="25"/>
    <x v="0"/>
    <x v="64"/>
    <x v="64"/>
    <x v="1"/>
    <s v="United States"/>
    <s v="Milwaukee"/>
    <s v="Wisconsin"/>
    <n v="53209"/>
    <x v="2"/>
    <x v="1540"/>
    <x v="1"/>
    <x v="10"/>
    <x v="1528"/>
    <n v="20.62"/>
    <n v="2"/>
    <n v="0"/>
    <n v="9.6913999999999998"/>
  </r>
  <r>
    <x v="9891"/>
    <s v="US-2016-115441"/>
    <d v="2016-07-25T00:00:00"/>
    <n v="2016"/>
    <s v="Juli"/>
    <n v="25"/>
    <x v="0"/>
    <x v="64"/>
    <x v="64"/>
    <x v="1"/>
    <s v="United States"/>
    <s v="Milwaukee"/>
    <s v="Wisconsin"/>
    <n v="53209"/>
    <x v="2"/>
    <x v="936"/>
    <x v="2"/>
    <x v="11"/>
    <x v="929"/>
    <n v="124.25"/>
    <n v="7"/>
    <n v="0"/>
    <n v="48.457499999999996"/>
  </r>
  <r>
    <x v="9892"/>
    <s v="US-2016-115441"/>
    <d v="2016-07-25T00:00:00"/>
    <n v="2016"/>
    <s v="Juli"/>
    <n v="25"/>
    <x v="0"/>
    <x v="64"/>
    <x v="64"/>
    <x v="1"/>
    <s v="United States"/>
    <s v="Milwaukee"/>
    <s v="Wisconsin"/>
    <n v="53209"/>
    <x v="2"/>
    <x v="476"/>
    <x v="2"/>
    <x v="7"/>
    <x v="477"/>
    <n v="297.55"/>
    <n v="5"/>
    <n v="0"/>
    <n v="83.314000000000021"/>
  </r>
  <r>
    <x v="9893"/>
    <s v="US-2016-115441"/>
    <d v="2016-07-25T00:00:00"/>
    <n v="2016"/>
    <s v="Juli"/>
    <n v="25"/>
    <x v="0"/>
    <x v="64"/>
    <x v="64"/>
    <x v="1"/>
    <s v="United States"/>
    <s v="Milwaukee"/>
    <s v="Wisconsin"/>
    <n v="53209"/>
    <x v="2"/>
    <x v="1719"/>
    <x v="0"/>
    <x v="1"/>
    <x v="1706"/>
    <n v="403.56"/>
    <n v="4"/>
    <n v="0"/>
    <n v="96.854399999999998"/>
  </r>
  <r>
    <x v="9894"/>
    <s v="US-2016-115441"/>
    <d v="2016-07-25T00:00:00"/>
    <n v="2016"/>
    <s v="Juli"/>
    <n v="25"/>
    <x v="0"/>
    <x v="64"/>
    <x v="64"/>
    <x v="1"/>
    <s v="United States"/>
    <s v="Milwaukee"/>
    <s v="Wisconsin"/>
    <n v="53209"/>
    <x v="2"/>
    <x v="285"/>
    <x v="0"/>
    <x v="5"/>
    <x v="285"/>
    <n v="95.199999999999989"/>
    <n v="5"/>
    <n v="0"/>
    <n v="27.60799999999999"/>
  </r>
  <r>
    <x v="9895"/>
    <s v="CA-2014-115049"/>
    <d v="2014-09-26T00:00:00"/>
    <n v="2014"/>
    <s v="September"/>
    <n v="26"/>
    <x v="1"/>
    <x v="462"/>
    <x v="462"/>
    <x v="0"/>
    <s v="United States"/>
    <s v="Chicago"/>
    <s v="Illinois"/>
    <n v="60623"/>
    <x v="2"/>
    <x v="1563"/>
    <x v="2"/>
    <x v="11"/>
    <x v="1554"/>
    <n v="153.82400000000001"/>
    <n v="11"/>
    <n v="0.2"/>
    <n v="38.456000000000003"/>
  </r>
  <r>
    <x v="9896"/>
    <s v="CA-2014-156342"/>
    <d v="2014-06-17T00:00:00"/>
    <n v="2014"/>
    <s v="Juni"/>
    <n v="17"/>
    <x v="0"/>
    <x v="226"/>
    <x v="226"/>
    <x v="0"/>
    <s v="United States"/>
    <s v="Chicago"/>
    <s v="Illinois"/>
    <n v="60653"/>
    <x v="2"/>
    <x v="1669"/>
    <x v="1"/>
    <x v="10"/>
    <x v="1657"/>
    <n v="62.015999999999998"/>
    <n v="2"/>
    <n v="0.2"/>
    <n v="22.480800000000002"/>
  </r>
  <r>
    <x v="9897"/>
    <s v="CA-2016-112830"/>
    <d v="2016-06-06T00:00:00"/>
    <n v="2016"/>
    <s v="Juni"/>
    <n v="6"/>
    <x v="1"/>
    <x v="431"/>
    <x v="431"/>
    <x v="0"/>
    <s v="United States"/>
    <s v="Fairfield"/>
    <s v="Ohio"/>
    <n v="45014"/>
    <x v="3"/>
    <x v="622"/>
    <x v="0"/>
    <x v="5"/>
    <x v="622"/>
    <n v="466.32000000000005"/>
    <n v="3"/>
    <n v="0.2"/>
    <n v="34.97399999999999"/>
  </r>
  <r>
    <x v="9898"/>
    <s v="CA-2016-112830"/>
    <d v="2016-06-06T00:00:00"/>
    <n v="2016"/>
    <s v="Juni"/>
    <n v="6"/>
    <x v="1"/>
    <x v="431"/>
    <x v="431"/>
    <x v="0"/>
    <s v="United States"/>
    <s v="Fairfield"/>
    <s v="Ohio"/>
    <n v="45014"/>
    <x v="3"/>
    <x v="1704"/>
    <x v="0"/>
    <x v="5"/>
    <x v="1693"/>
    <n v="82.64"/>
    <n v="2"/>
    <n v="0.2"/>
    <n v="0"/>
  </r>
  <r>
    <x v="9899"/>
    <s v="US-2014-117380"/>
    <d v="2014-03-28T00:00:00"/>
    <n v="2014"/>
    <s v="Maret"/>
    <n v="28"/>
    <x v="1"/>
    <x v="486"/>
    <x v="486"/>
    <x v="2"/>
    <s v="United States"/>
    <s v="Springfield"/>
    <s v="Ohio"/>
    <n v="45503"/>
    <x v="3"/>
    <x v="594"/>
    <x v="0"/>
    <x v="3"/>
    <x v="594"/>
    <n v="330.58800000000002"/>
    <n v="1"/>
    <n v="0.4"/>
    <n v="-143.25480000000002"/>
  </r>
  <r>
    <x v="9900"/>
    <s v="CA-2017-117646"/>
    <d v="2017-08-21T00:00:00"/>
    <n v="2017"/>
    <s v="Agustus"/>
    <n v="21"/>
    <x v="1"/>
    <x v="790"/>
    <x v="790"/>
    <x v="0"/>
    <s v="United States"/>
    <s v="Louisville"/>
    <s v="Colorado"/>
    <n v="80027"/>
    <x v="1"/>
    <x v="595"/>
    <x v="1"/>
    <x v="4"/>
    <x v="595"/>
    <n v="237.09600000000003"/>
    <n v="3"/>
    <n v="0.2"/>
    <n v="20.745899999999985"/>
  </r>
  <r>
    <x v="9901"/>
    <s v="CA-2017-117646"/>
    <d v="2017-08-21T00:00:00"/>
    <n v="2017"/>
    <s v="Agustus"/>
    <n v="21"/>
    <x v="1"/>
    <x v="790"/>
    <x v="790"/>
    <x v="0"/>
    <s v="United States"/>
    <s v="Louisville"/>
    <s v="Colorado"/>
    <n v="80027"/>
    <x v="1"/>
    <x v="1183"/>
    <x v="0"/>
    <x v="5"/>
    <x v="1169"/>
    <n v="22.752000000000002"/>
    <n v="3"/>
    <n v="0.2"/>
    <n v="7.1099999999999994"/>
  </r>
  <r>
    <x v="9902"/>
    <s v="CA-2017-117646"/>
    <d v="2017-08-21T00:00:00"/>
    <n v="2017"/>
    <s v="Agustus"/>
    <n v="21"/>
    <x v="1"/>
    <x v="790"/>
    <x v="790"/>
    <x v="0"/>
    <s v="United States"/>
    <s v="Louisville"/>
    <s v="Colorado"/>
    <n v="80027"/>
    <x v="1"/>
    <x v="144"/>
    <x v="1"/>
    <x v="10"/>
    <x v="145"/>
    <n v="6.6720000000000006"/>
    <n v="1"/>
    <n v="0.2"/>
    <n v="2.0849999999999991"/>
  </r>
  <r>
    <x v="9903"/>
    <s v="CA-2014-122609"/>
    <d v="2014-11-12T00:00:00"/>
    <n v="2014"/>
    <s v="November"/>
    <n v="12"/>
    <x v="1"/>
    <x v="24"/>
    <x v="24"/>
    <x v="0"/>
    <s v="United States"/>
    <s v="Carrollton"/>
    <s v="Texas"/>
    <n v="75007"/>
    <x v="2"/>
    <x v="1377"/>
    <x v="0"/>
    <x v="5"/>
    <x v="1362"/>
    <n v="25.128000000000004"/>
    <n v="3"/>
    <n v="0.6"/>
    <n v="-6.9101999999999997"/>
  </r>
  <r>
    <x v="9904"/>
    <s v="CA-2014-122609"/>
    <d v="2014-11-12T00:00:00"/>
    <n v="2014"/>
    <s v="November"/>
    <n v="12"/>
    <x v="1"/>
    <x v="24"/>
    <x v="24"/>
    <x v="0"/>
    <s v="United States"/>
    <s v="Carrollton"/>
    <s v="Texas"/>
    <n v="75007"/>
    <x v="2"/>
    <x v="428"/>
    <x v="2"/>
    <x v="11"/>
    <x v="428"/>
    <n v="127.98399999999999"/>
    <n v="2"/>
    <n v="0.2"/>
    <n v="25.596799999999998"/>
  </r>
  <r>
    <x v="9905"/>
    <s v="US-2015-129007"/>
    <d v="2015-09-13T00:00:00"/>
    <n v="2015"/>
    <s v="September"/>
    <n v="13"/>
    <x v="2"/>
    <x v="629"/>
    <x v="629"/>
    <x v="1"/>
    <s v="United States"/>
    <s v="Anaheim"/>
    <s v="California"/>
    <n v="92804"/>
    <x v="1"/>
    <x v="1155"/>
    <x v="0"/>
    <x v="5"/>
    <x v="1143"/>
    <n v="131.88"/>
    <n v="7"/>
    <n v="0"/>
    <n v="55.389600000000002"/>
  </r>
  <r>
    <x v="9906"/>
    <s v="US-2015-129007"/>
    <d v="2015-09-13T00:00:00"/>
    <n v="2015"/>
    <s v="September"/>
    <n v="13"/>
    <x v="2"/>
    <x v="629"/>
    <x v="629"/>
    <x v="1"/>
    <s v="United States"/>
    <s v="Anaheim"/>
    <s v="California"/>
    <n v="92804"/>
    <x v="1"/>
    <x v="1124"/>
    <x v="1"/>
    <x v="8"/>
    <x v="1112"/>
    <n v="25.031999999999996"/>
    <n v="3"/>
    <n v="0.2"/>
    <n v="7.822499999999998"/>
  </r>
  <r>
    <x v="9907"/>
    <s v="US-2015-129007"/>
    <d v="2015-09-13T00:00:00"/>
    <n v="2015"/>
    <s v="September"/>
    <n v="13"/>
    <x v="2"/>
    <x v="629"/>
    <x v="629"/>
    <x v="1"/>
    <s v="United States"/>
    <s v="Anaheim"/>
    <s v="California"/>
    <n v="92804"/>
    <x v="1"/>
    <x v="1180"/>
    <x v="0"/>
    <x v="1"/>
    <x v="1166"/>
    <n v="717.72"/>
    <n v="3"/>
    <n v="0.2"/>
    <n v="71.77200000000002"/>
  </r>
  <r>
    <x v="9908"/>
    <s v="US-2015-129007"/>
    <d v="2015-09-13T00:00:00"/>
    <n v="2015"/>
    <s v="September"/>
    <n v="13"/>
    <x v="2"/>
    <x v="629"/>
    <x v="629"/>
    <x v="1"/>
    <s v="United States"/>
    <s v="Anaheim"/>
    <s v="California"/>
    <n v="92804"/>
    <x v="1"/>
    <x v="1484"/>
    <x v="0"/>
    <x v="5"/>
    <x v="1471"/>
    <n v="207.35"/>
    <n v="5"/>
    <n v="0"/>
    <n v="24.881999999999991"/>
  </r>
  <r>
    <x v="9909"/>
    <s v="US-2015-129007"/>
    <d v="2015-09-13T00:00:00"/>
    <n v="2015"/>
    <s v="September"/>
    <n v="13"/>
    <x v="2"/>
    <x v="629"/>
    <x v="629"/>
    <x v="1"/>
    <s v="United States"/>
    <s v="Anaheim"/>
    <s v="California"/>
    <n v="92804"/>
    <x v="1"/>
    <x v="943"/>
    <x v="0"/>
    <x v="5"/>
    <x v="936"/>
    <n v="44.67"/>
    <n v="3"/>
    <n v="0"/>
    <n v="12.060900000000002"/>
  </r>
  <r>
    <x v="9910"/>
    <s v="US-2015-129007"/>
    <d v="2015-09-13T00:00:00"/>
    <n v="2015"/>
    <s v="September"/>
    <n v="13"/>
    <x v="2"/>
    <x v="629"/>
    <x v="629"/>
    <x v="1"/>
    <s v="United States"/>
    <s v="Anaheim"/>
    <s v="California"/>
    <n v="92804"/>
    <x v="1"/>
    <x v="921"/>
    <x v="1"/>
    <x v="10"/>
    <x v="913"/>
    <n v="209.7"/>
    <n v="2"/>
    <n v="0"/>
    <n v="100.65599999999999"/>
  </r>
  <r>
    <x v="9911"/>
    <s v="US-2014-157231"/>
    <d v="2014-04-05T00:00:00"/>
    <n v="2014"/>
    <s v="April"/>
    <n v="5"/>
    <x v="1"/>
    <x v="532"/>
    <x v="532"/>
    <x v="1"/>
    <s v="United States"/>
    <s v="Richmond"/>
    <s v="Kentucky"/>
    <n v="40475"/>
    <x v="0"/>
    <x v="91"/>
    <x v="1"/>
    <x v="8"/>
    <x v="91"/>
    <n v="115.36"/>
    <n v="7"/>
    <n v="0"/>
    <n v="56.526400000000002"/>
  </r>
  <r>
    <x v="9912"/>
    <s v="CA-2015-132388"/>
    <d v="2015-10-10T00:00:00"/>
    <n v="2015"/>
    <s v="Oktober"/>
    <n v="10"/>
    <x v="2"/>
    <x v="471"/>
    <x v="471"/>
    <x v="1"/>
    <s v="United States"/>
    <s v="Santa Barbara"/>
    <s v="California"/>
    <n v="93101"/>
    <x v="1"/>
    <x v="1318"/>
    <x v="0"/>
    <x v="1"/>
    <x v="1304"/>
    <n v="362.13599999999997"/>
    <n v="3"/>
    <n v="0.2"/>
    <n v="-54.320399999999978"/>
  </r>
  <r>
    <x v="9913"/>
    <s v="CA-2015-132388"/>
    <d v="2015-10-10T00:00:00"/>
    <n v="2015"/>
    <s v="Oktober"/>
    <n v="10"/>
    <x v="2"/>
    <x v="471"/>
    <x v="471"/>
    <x v="1"/>
    <s v="United States"/>
    <s v="Santa Barbara"/>
    <s v="California"/>
    <n v="93101"/>
    <x v="1"/>
    <x v="1655"/>
    <x v="1"/>
    <x v="2"/>
    <x v="1643"/>
    <n v="31.049999999999997"/>
    <n v="3"/>
    <n v="0"/>
    <n v="14.904"/>
  </r>
  <r>
    <x v="9914"/>
    <s v="CA-2017-160927"/>
    <d v="2017-01-29T00:00:00"/>
    <n v="2017"/>
    <s v="Januari"/>
    <n v="29"/>
    <x v="0"/>
    <x v="612"/>
    <x v="612"/>
    <x v="0"/>
    <s v="United States"/>
    <s v="Marion"/>
    <s v="Iowa"/>
    <n v="52302"/>
    <x v="2"/>
    <x v="1465"/>
    <x v="1"/>
    <x v="10"/>
    <x v="1451"/>
    <n v="12.96"/>
    <n v="2"/>
    <n v="0"/>
    <n v="6.2208000000000006"/>
  </r>
  <r>
    <x v="9915"/>
    <s v="CA-2017-160927"/>
    <d v="2017-01-29T00:00:00"/>
    <n v="2017"/>
    <s v="Januari"/>
    <n v="29"/>
    <x v="0"/>
    <x v="612"/>
    <x v="612"/>
    <x v="0"/>
    <s v="United States"/>
    <s v="Marion"/>
    <s v="Iowa"/>
    <n v="52302"/>
    <x v="2"/>
    <x v="640"/>
    <x v="1"/>
    <x v="10"/>
    <x v="640"/>
    <n v="94.85"/>
    <n v="5"/>
    <n v="0"/>
    <n v="45.527999999999992"/>
  </r>
  <r>
    <x v="9916"/>
    <s v="CA-2017-160927"/>
    <d v="2017-01-29T00:00:00"/>
    <n v="2017"/>
    <s v="Januari"/>
    <n v="29"/>
    <x v="0"/>
    <x v="612"/>
    <x v="612"/>
    <x v="0"/>
    <s v="United States"/>
    <s v="Marion"/>
    <s v="Iowa"/>
    <n v="52302"/>
    <x v="2"/>
    <x v="146"/>
    <x v="1"/>
    <x v="4"/>
    <x v="147"/>
    <n v="13.48"/>
    <n v="1"/>
    <n v="0"/>
    <n v="3.5047999999999995"/>
  </r>
  <r>
    <x v="9917"/>
    <s v="CA-2017-160927"/>
    <d v="2017-01-29T00:00:00"/>
    <n v="2017"/>
    <s v="Januari"/>
    <n v="29"/>
    <x v="0"/>
    <x v="612"/>
    <x v="612"/>
    <x v="0"/>
    <s v="United States"/>
    <s v="Marion"/>
    <s v="Iowa"/>
    <n v="52302"/>
    <x v="2"/>
    <x v="527"/>
    <x v="0"/>
    <x v="5"/>
    <x v="527"/>
    <n v="14.91"/>
    <n v="3"/>
    <n v="0"/>
    <n v="4.6220999999999997"/>
  </r>
  <r>
    <x v="9918"/>
    <s v="CA-2015-105508"/>
    <d v="2015-09-24T00:00:00"/>
    <n v="2015"/>
    <s v="September"/>
    <n v="24"/>
    <x v="1"/>
    <x v="440"/>
    <x v="440"/>
    <x v="0"/>
    <s v="United States"/>
    <s v="New York City"/>
    <s v="New York"/>
    <n v="10035"/>
    <x v="3"/>
    <x v="889"/>
    <x v="1"/>
    <x v="12"/>
    <x v="882"/>
    <n v="39.979999999999997"/>
    <n v="1"/>
    <n v="0"/>
    <n v="17.990999999999996"/>
  </r>
  <r>
    <x v="9919"/>
    <s v="CA-2016-149272"/>
    <d v="2016-03-15T00:00:00"/>
    <n v="2016"/>
    <s v="Maret"/>
    <n v="15"/>
    <x v="1"/>
    <x v="501"/>
    <x v="501"/>
    <x v="1"/>
    <s v="United States"/>
    <s v="Bryan"/>
    <s v="Texas"/>
    <n v="77803"/>
    <x v="2"/>
    <x v="83"/>
    <x v="0"/>
    <x v="1"/>
    <x v="83"/>
    <n v="528.42999999999995"/>
    <n v="5"/>
    <n v="0.3"/>
    <n v="-143.43099999999998"/>
  </r>
  <r>
    <x v="9920"/>
    <s v="CA-2016-149272"/>
    <d v="2016-03-15T00:00:00"/>
    <n v="2016"/>
    <s v="Maret"/>
    <n v="15"/>
    <x v="1"/>
    <x v="501"/>
    <x v="501"/>
    <x v="1"/>
    <s v="United States"/>
    <s v="Bryan"/>
    <s v="Texas"/>
    <n v="77803"/>
    <x v="2"/>
    <x v="1399"/>
    <x v="1"/>
    <x v="8"/>
    <x v="1386"/>
    <n v="22.385999999999996"/>
    <n v="7"/>
    <n v="0.8"/>
    <n v="-35.817600000000013"/>
  </r>
  <r>
    <x v="9921"/>
    <s v="CA-2014-111360"/>
    <d v="2014-11-24T00:00:00"/>
    <n v="2014"/>
    <s v="November"/>
    <n v="24"/>
    <x v="1"/>
    <x v="401"/>
    <x v="401"/>
    <x v="2"/>
    <s v="United States"/>
    <s v="Akron"/>
    <s v="Ohio"/>
    <n v="44312"/>
    <x v="3"/>
    <x v="849"/>
    <x v="1"/>
    <x v="8"/>
    <x v="842"/>
    <n v="5.7420000000000009"/>
    <n v="3"/>
    <n v="0.7"/>
    <n v="-4.5935999999999986"/>
  </r>
  <r>
    <x v="9922"/>
    <s v="US-2017-162124"/>
    <d v="2017-05-06T00:00:00"/>
    <n v="2017"/>
    <s v="Mei"/>
    <n v="6"/>
    <x v="1"/>
    <x v="223"/>
    <x v="223"/>
    <x v="0"/>
    <s v="United States"/>
    <s v="Chicago"/>
    <s v="Illinois"/>
    <n v="60653"/>
    <x v="2"/>
    <x v="876"/>
    <x v="2"/>
    <x v="11"/>
    <x v="870"/>
    <n v="191.96800000000002"/>
    <n v="4"/>
    <n v="0.2"/>
    <n v="28.79519999999998"/>
  </r>
  <r>
    <x v="9923"/>
    <s v="CA-2015-159534"/>
    <d v="2015-03-20T00:00:00"/>
    <n v="2015"/>
    <s v="Maret"/>
    <n v="20"/>
    <x v="2"/>
    <x v="704"/>
    <x v="704"/>
    <x v="1"/>
    <s v="United States"/>
    <s v="New York City"/>
    <s v="New York"/>
    <n v="10035"/>
    <x v="3"/>
    <x v="350"/>
    <x v="1"/>
    <x v="8"/>
    <x v="350"/>
    <n v="49.847999999999999"/>
    <n v="3"/>
    <n v="0.2"/>
    <n v="16.823699999999999"/>
  </r>
  <r>
    <x v="9924"/>
    <s v="CA-2015-159534"/>
    <d v="2015-03-20T00:00:00"/>
    <n v="2015"/>
    <s v="Maret"/>
    <n v="20"/>
    <x v="2"/>
    <x v="704"/>
    <x v="704"/>
    <x v="1"/>
    <s v="United States"/>
    <s v="New York City"/>
    <s v="New York"/>
    <n v="10035"/>
    <x v="3"/>
    <x v="244"/>
    <x v="1"/>
    <x v="12"/>
    <x v="245"/>
    <n v="23.99"/>
    <n v="1"/>
    <n v="0"/>
    <n v="11.994999999999999"/>
  </r>
  <r>
    <x v="9925"/>
    <s v="CA-2015-159534"/>
    <d v="2015-03-20T00:00:00"/>
    <n v="2015"/>
    <s v="Maret"/>
    <n v="20"/>
    <x v="2"/>
    <x v="704"/>
    <x v="704"/>
    <x v="1"/>
    <s v="United States"/>
    <s v="New York City"/>
    <s v="New York"/>
    <n v="10035"/>
    <x v="3"/>
    <x v="13"/>
    <x v="1"/>
    <x v="8"/>
    <x v="13"/>
    <n v="1087.9360000000001"/>
    <n v="8"/>
    <n v="0.2"/>
    <n v="353.5791999999999"/>
  </r>
  <r>
    <x v="9926"/>
    <s v="CA-2015-159534"/>
    <d v="2015-03-20T00:00:00"/>
    <n v="2015"/>
    <s v="Maret"/>
    <n v="20"/>
    <x v="2"/>
    <x v="704"/>
    <x v="704"/>
    <x v="1"/>
    <s v="United States"/>
    <s v="New York City"/>
    <s v="New York"/>
    <n v="10035"/>
    <x v="3"/>
    <x v="966"/>
    <x v="2"/>
    <x v="7"/>
    <x v="959"/>
    <n v="199.98"/>
    <n v="2"/>
    <n v="0"/>
    <n v="53.994599999999991"/>
  </r>
  <r>
    <x v="9927"/>
    <s v="CA-2015-159534"/>
    <d v="2015-03-20T00:00:00"/>
    <n v="2015"/>
    <s v="Maret"/>
    <n v="20"/>
    <x v="2"/>
    <x v="704"/>
    <x v="704"/>
    <x v="1"/>
    <s v="United States"/>
    <s v="New York City"/>
    <s v="New York"/>
    <n v="10035"/>
    <x v="3"/>
    <x v="1222"/>
    <x v="1"/>
    <x v="4"/>
    <x v="1206"/>
    <n v="83.92"/>
    <n v="4"/>
    <n v="0"/>
    <n v="20.140799999999999"/>
  </r>
  <r>
    <x v="9928"/>
    <s v="CA-2016-129630"/>
    <d v="2016-09-04T00:00:00"/>
    <n v="2016"/>
    <s v="September"/>
    <n v="4"/>
    <x v="3"/>
    <x v="780"/>
    <x v="780"/>
    <x v="0"/>
    <s v="United States"/>
    <s v="San Francisco"/>
    <s v="California"/>
    <n v="94122"/>
    <x v="1"/>
    <x v="74"/>
    <x v="0"/>
    <x v="5"/>
    <x v="74"/>
    <n v="24.27"/>
    <n v="3"/>
    <n v="0"/>
    <n v="8.7371999999999996"/>
  </r>
  <r>
    <x v="9929"/>
    <s v="CA-2016-129630"/>
    <d v="2016-09-04T00:00:00"/>
    <n v="2016"/>
    <s v="September"/>
    <n v="4"/>
    <x v="3"/>
    <x v="780"/>
    <x v="780"/>
    <x v="0"/>
    <s v="United States"/>
    <s v="San Francisco"/>
    <s v="California"/>
    <n v="94122"/>
    <x v="1"/>
    <x v="1293"/>
    <x v="2"/>
    <x v="16"/>
    <x v="1279"/>
    <n v="2799.9600000000005"/>
    <n v="5"/>
    <n v="0.2"/>
    <n v="944.98649999999986"/>
  </r>
  <r>
    <x v="9930"/>
    <s v="CA-2015-104948"/>
    <d v="2015-11-13T00:00:00"/>
    <n v="2015"/>
    <s v="November"/>
    <n v="13"/>
    <x v="1"/>
    <x v="168"/>
    <x v="168"/>
    <x v="0"/>
    <s v="United States"/>
    <s v="San Bernardino"/>
    <s v="California"/>
    <n v="92404"/>
    <x v="1"/>
    <x v="1488"/>
    <x v="1"/>
    <x v="8"/>
    <x v="1475"/>
    <n v="9.8719999999999999"/>
    <n v="2"/>
    <n v="0.2"/>
    <n v="3.4551999999999996"/>
  </r>
  <r>
    <x v="9931"/>
    <s v="CA-2015-104948"/>
    <d v="2015-11-13T00:00:00"/>
    <n v="2015"/>
    <s v="November"/>
    <n v="13"/>
    <x v="1"/>
    <x v="168"/>
    <x v="168"/>
    <x v="0"/>
    <s v="United States"/>
    <s v="San Bernardino"/>
    <s v="California"/>
    <n v="92404"/>
    <x v="1"/>
    <x v="1373"/>
    <x v="0"/>
    <x v="0"/>
    <x v="1358"/>
    <n v="683.33199999999999"/>
    <n v="4"/>
    <n v="0.15"/>
    <n v="-40.196000000000055"/>
  </r>
  <r>
    <x v="9932"/>
    <s v="CA-2015-104948"/>
    <d v="2015-11-13T00:00:00"/>
    <n v="2015"/>
    <s v="November"/>
    <n v="13"/>
    <x v="1"/>
    <x v="168"/>
    <x v="168"/>
    <x v="0"/>
    <s v="United States"/>
    <s v="San Bernardino"/>
    <s v="California"/>
    <n v="92404"/>
    <x v="1"/>
    <x v="1532"/>
    <x v="1"/>
    <x v="10"/>
    <x v="1520"/>
    <n v="29.96"/>
    <n v="7"/>
    <n v="0"/>
    <n v="13.481999999999998"/>
  </r>
  <r>
    <x v="9933"/>
    <s v="CA-2014-166555"/>
    <d v="2014-07-11T00:00:00"/>
    <n v="2014"/>
    <s v="Juli"/>
    <n v="11"/>
    <x v="2"/>
    <x v="523"/>
    <x v="523"/>
    <x v="0"/>
    <s v="United States"/>
    <s v="Niagara Falls"/>
    <s v="New York"/>
    <n v="14304"/>
    <x v="3"/>
    <x v="1514"/>
    <x v="2"/>
    <x v="7"/>
    <x v="1501"/>
    <n v="164.85000000000002"/>
    <n v="3"/>
    <n v="0"/>
    <n v="47.806499999999993"/>
  </r>
  <r>
    <x v="9934"/>
    <s v="CA-2016-114405"/>
    <d v="2016-04-07T00:00:00"/>
    <n v="2016"/>
    <s v="April"/>
    <n v="7"/>
    <x v="1"/>
    <x v="238"/>
    <x v="238"/>
    <x v="0"/>
    <s v="United States"/>
    <s v="Philadelphia"/>
    <s v="Pennsylvania"/>
    <n v="19120"/>
    <x v="3"/>
    <x v="1803"/>
    <x v="1"/>
    <x v="9"/>
    <x v="1793"/>
    <n v="33.528000000000006"/>
    <n v="3"/>
    <n v="0.2"/>
    <n v="2.5146000000000015"/>
  </r>
  <r>
    <x v="9935"/>
    <s v="CA-2016-114405"/>
    <d v="2016-04-07T00:00:00"/>
    <n v="2016"/>
    <s v="April"/>
    <n v="7"/>
    <x v="1"/>
    <x v="238"/>
    <x v="238"/>
    <x v="0"/>
    <s v="United States"/>
    <s v="Philadelphia"/>
    <s v="Pennsylvania"/>
    <n v="19120"/>
    <x v="3"/>
    <x v="1861"/>
    <x v="1"/>
    <x v="4"/>
    <x v="1849"/>
    <n v="36.744"/>
    <n v="3"/>
    <n v="0.2"/>
    <n v="3.6744000000000039"/>
  </r>
  <r>
    <x v="9936"/>
    <s v="CA-2017-132955"/>
    <d v="2017-06-24T00:00:00"/>
    <n v="2017"/>
    <s v="Juni"/>
    <n v="24"/>
    <x v="1"/>
    <x v="623"/>
    <x v="623"/>
    <x v="0"/>
    <s v="United States"/>
    <s v="Cranston"/>
    <s v="Rhode Island"/>
    <n v="2920"/>
    <x v="3"/>
    <x v="141"/>
    <x v="1"/>
    <x v="8"/>
    <x v="142"/>
    <n v="102.93"/>
    <n v="3"/>
    <n v="0"/>
    <n v="48.377100000000006"/>
  </r>
  <r>
    <x v="9937"/>
    <s v="CA-2016-164889"/>
    <d v="2016-06-03T00:00:00"/>
    <n v="2016"/>
    <s v="Juni"/>
    <n v="3"/>
    <x v="0"/>
    <x v="291"/>
    <x v="291"/>
    <x v="1"/>
    <s v="United States"/>
    <s v="Los Angeles"/>
    <s v="California"/>
    <n v="90049"/>
    <x v="1"/>
    <x v="972"/>
    <x v="0"/>
    <x v="3"/>
    <x v="966"/>
    <n v="71.088000000000008"/>
    <n v="2"/>
    <n v="0.2"/>
    <n v="-1.7772000000000041"/>
  </r>
  <r>
    <x v="9938"/>
    <s v="CA-2016-169824"/>
    <d v="2016-12-12T00:00:00"/>
    <n v="2016"/>
    <s v="Desember"/>
    <n v="12"/>
    <x v="1"/>
    <x v="374"/>
    <x v="374"/>
    <x v="1"/>
    <s v="United States"/>
    <s v="New York City"/>
    <s v="New York"/>
    <n v="10009"/>
    <x v="3"/>
    <x v="441"/>
    <x v="0"/>
    <x v="5"/>
    <x v="1719"/>
    <n v="60.35"/>
    <n v="5"/>
    <n v="0"/>
    <n v="19.915500000000002"/>
  </r>
  <r>
    <x v="9939"/>
    <s v="CA-2016-169824"/>
    <d v="2016-12-12T00:00:00"/>
    <n v="2016"/>
    <s v="Desember"/>
    <n v="12"/>
    <x v="1"/>
    <x v="374"/>
    <x v="374"/>
    <x v="1"/>
    <s v="United States"/>
    <s v="New York City"/>
    <s v="New York"/>
    <n v="10009"/>
    <x v="3"/>
    <x v="1280"/>
    <x v="1"/>
    <x v="14"/>
    <x v="1265"/>
    <n v="35.520000000000003"/>
    <n v="4"/>
    <n v="0"/>
    <n v="9.9456000000000024"/>
  </r>
  <r>
    <x v="9940"/>
    <s v="CA-2016-169824"/>
    <d v="2016-12-12T00:00:00"/>
    <n v="2016"/>
    <s v="Desember"/>
    <n v="12"/>
    <x v="1"/>
    <x v="374"/>
    <x v="374"/>
    <x v="1"/>
    <s v="United States"/>
    <s v="New York City"/>
    <s v="New York"/>
    <n v="10009"/>
    <x v="3"/>
    <x v="902"/>
    <x v="1"/>
    <x v="6"/>
    <x v="894"/>
    <n v="11.200000000000001"/>
    <n v="7"/>
    <n v="0"/>
    <n v="4.8160000000000007"/>
  </r>
  <r>
    <x v="9941"/>
    <s v="CA-2017-164028"/>
    <d v="2017-11-24T00:00:00"/>
    <n v="2017"/>
    <s v="November"/>
    <n v="24"/>
    <x v="1"/>
    <x v="252"/>
    <x v="252"/>
    <x v="0"/>
    <s v="United States"/>
    <s v="San Francisco"/>
    <s v="California"/>
    <n v="94122"/>
    <x v="1"/>
    <x v="404"/>
    <x v="2"/>
    <x v="11"/>
    <x v="405"/>
    <n v="223.58"/>
    <n v="14"/>
    <n v="0"/>
    <n v="87.196200000000005"/>
  </r>
  <r>
    <x v="9942"/>
    <s v="CA-2014-143371"/>
    <d v="2014-12-28T00:00:00"/>
    <n v="2014"/>
    <s v="Desember"/>
    <n v="28"/>
    <x v="1"/>
    <x v="198"/>
    <x v="198"/>
    <x v="0"/>
    <s v="United States"/>
    <s v="Anaheim"/>
    <s v="California"/>
    <n v="92804"/>
    <x v="1"/>
    <x v="1439"/>
    <x v="1"/>
    <x v="4"/>
    <x v="1427"/>
    <n v="998.82"/>
    <n v="9"/>
    <n v="0"/>
    <n v="29.964600000000061"/>
  </r>
  <r>
    <x v="9943"/>
    <s v="CA-2014-143371"/>
    <d v="2014-12-28T00:00:00"/>
    <n v="2014"/>
    <s v="Desember"/>
    <n v="28"/>
    <x v="1"/>
    <x v="198"/>
    <x v="198"/>
    <x v="0"/>
    <s v="United States"/>
    <s v="Anaheim"/>
    <s v="California"/>
    <n v="92804"/>
    <x v="1"/>
    <x v="682"/>
    <x v="1"/>
    <x v="14"/>
    <x v="682"/>
    <n v="51.150000000000006"/>
    <n v="5"/>
    <n v="0"/>
    <n v="13.299000000000003"/>
  </r>
  <r>
    <x v="9944"/>
    <s v="CA-2015-145415"/>
    <d v="2015-04-12T00:00:00"/>
    <n v="2015"/>
    <s v="April"/>
    <n v="12"/>
    <x v="0"/>
    <x v="372"/>
    <x v="372"/>
    <x v="2"/>
    <s v="United States"/>
    <s v="Seattle"/>
    <s v="Washington"/>
    <n v="98103"/>
    <x v="1"/>
    <x v="1033"/>
    <x v="1"/>
    <x v="4"/>
    <x v="1024"/>
    <n v="40.74"/>
    <n v="3"/>
    <n v="0"/>
    <n v="0.4073999999999991"/>
  </r>
  <r>
    <x v="9945"/>
    <s v="CA-2014-111157"/>
    <d v="2014-03-02T00:00:00"/>
    <n v="2014"/>
    <s v="Maret"/>
    <n v="2"/>
    <x v="1"/>
    <x v="468"/>
    <x v="468"/>
    <x v="1"/>
    <s v="United States"/>
    <s v="Philadelphia"/>
    <s v="Pennsylvania"/>
    <n v="19120"/>
    <x v="3"/>
    <x v="1450"/>
    <x v="1"/>
    <x v="10"/>
    <x v="1437"/>
    <n v="3.4240000000000004"/>
    <n v="1"/>
    <n v="0.2"/>
    <n v="1.0699999999999996"/>
  </r>
  <r>
    <x v="9946"/>
    <s v="CA-2014-111157"/>
    <d v="2014-03-02T00:00:00"/>
    <n v="2014"/>
    <s v="Maret"/>
    <n v="2"/>
    <x v="1"/>
    <x v="468"/>
    <x v="468"/>
    <x v="1"/>
    <s v="United States"/>
    <s v="Philadelphia"/>
    <s v="Pennsylvania"/>
    <n v="19120"/>
    <x v="3"/>
    <x v="725"/>
    <x v="2"/>
    <x v="11"/>
    <x v="724"/>
    <n v="151.20000000000002"/>
    <n v="3"/>
    <n v="0.2"/>
    <n v="32.130000000000003"/>
  </r>
  <r>
    <x v="9947"/>
    <s v="CA-2017-121559"/>
    <d v="2017-06-01T00:00:00"/>
    <n v="2017"/>
    <s v="Juni"/>
    <n v="1"/>
    <x v="0"/>
    <x v="304"/>
    <x v="304"/>
    <x v="1"/>
    <s v="United States"/>
    <s v="Indianapolis"/>
    <s v="Indiana"/>
    <n v="46203"/>
    <x v="2"/>
    <x v="623"/>
    <x v="0"/>
    <x v="1"/>
    <x v="623"/>
    <n v="1925.88"/>
    <n v="6"/>
    <n v="0"/>
    <n v="539.24639999999999"/>
  </r>
  <r>
    <x v="9948"/>
    <s v="CA-2017-121559"/>
    <d v="2017-06-01T00:00:00"/>
    <n v="2017"/>
    <s v="Juni"/>
    <n v="1"/>
    <x v="0"/>
    <x v="304"/>
    <x v="304"/>
    <x v="1"/>
    <s v="United States"/>
    <s v="Indianapolis"/>
    <s v="Indiana"/>
    <n v="46203"/>
    <x v="2"/>
    <x v="227"/>
    <x v="1"/>
    <x v="9"/>
    <x v="228"/>
    <n v="2405.1999999999998"/>
    <n v="8"/>
    <n v="0"/>
    <n v="793.71599999999989"/>
  </r>
  <r>
    <x v="9949"/>
    <s v="CA-2017-121559"/>
    <d v="2017-06-01T00:00:00"/>
    <n v="2017"/>
    <s v="Juni"/>
    <n v="1"/>
    <x v="0"/>
    <x v="304"/>
    <x v="304"/>
    <x v="1"/>
    <s v="United States"/>
    <s v="Indianapolis"/>
    <s v="Indiana"/>
    <n v="46203"/>
    <x v="2"/>
    <x v="1130"/>
    <x v="2"/>
    <x v="11"/>
    <x v="1118"/>
    <n v="83.97"/>
    <n v="3"/>
    <n v="0"/>
    <n v="15.954299999999993"/>
  </r>
  <r>
    <x v="9950"/>
    <s v="CA-2017-121559"/>
    <d v="2017-06-01T00:00:00"/>
    <n v="2017"/>
    <s v="Juni"/>
    <n v="1"/>
    <x v="0"/>
    <x v="304"/>
    <x v="304"/>
    <x v="1"/>
    <s v="United States"/>
    <s v="Indianapolis"/>
    <s v="Indiana"/>
    <n v="46203"/>
    <x v="2"/>
    <x v="685"/>
    <x v="2"/>
    <x v="11"/>
    <x v="685"/>
    <n v="39.89"/>
    <n v="1"/>
    <n v="0"/>
    <n v="14.7593"/>
  </r>
  <r>
    <x v="9951"/>
    <s v="CA-2017-121559"/>
    <d v="2017-06-01T00:00:00"/>
    <n v="2017"/>
    <s v="Juni"/>
    <n v="1"/>
    <x v="0"/>
    <x v="304"/>
    <x v="304"/>
    <x v="1"/>
    <s v="United States"/>
    <s v="Indianapolis"/>
    <s v="Indiana"/>
    <n v="46203"/>
    <x v="2"/>
    <x v="844"/>
    <x v="1"/>
    <x v="8"/>
    <x v="838"/>
    <n v="17.38"/>
    <n v="2"/>
    <n v="0"/>
    <n v="8.69"/>
  </r>
  <r>
    <x v="9952"/>
    <s v="CA-2015-141593"/>
    <d v="2015-12-14T00:00:00"/>
    <n v="2015"/>
    <s v="Desember"/>
    <n v="14"/>
    <x v="0"/>
    <x v="715"/>
    <x v="715"/>
    <x v="1"/>
    <s v="United States"/>
    <s v="Los Angeles"/>
    <s v="California"/>
    <n v="90045"/>
    <x v="1"/>
    <x v="303"/>
    <x v="1"/>
    <x v="8"/>
    <x v="303"/>
    <n v="55.264000000000003"/>
    <n v="2"/>
    <n v="0.2"/>
    <n v="20.723999999999997"/>
  </r>
  <r>
    <x v="9953"/>
    <s v="CA-2015-141593"/>
    <d v="2015-12-14T00:00:00"/>
    <n v="2015"/>
    <s v="Desember"/>
    <n v="14"/>
    <x v="0"/>
    <x v="715"/>
    <x v="715"/>
    <x v="1"/>
    <s v="United States"/>
    <s v="Los Angeles"/>
    <s v="California"/>
    <n v="90045"/>
    <x v="1"/>
    <x v="1347"/>
    <x v="1"/>
    <x v="10"/>
    <x v="1332"/>
    <n v="6.48"/>
    <n v="1"/>
    <n v="0"/>
    <n v="3.1104000000000003"/>
  </r>
  <r>
    <x v="9954"/>
    <s v="CA-2015-141593"/>
    <d v="2015-12-14T00:00:00"/>
    <n v="2015"/>
    <s v="Desember"/>
    <n v="14"/>
    <x v="0"/>
    <x v="715"/>
    <x v="715"/>
    <x v="1"/>
    <s v="United States"/>
    <s v="Los Angeles"/>
    <s v="California"/>
    <n v="90045"/>
    <x v="1"/>
    <x v="1395"/>
    <x v="1"/>
    <x v="8"/>
    <x v="1382"/>
    <n v="34.248000000000005"/>
    <n v="3"/>
    <n v="0.2"/>
    <n v="11.558699999999998"/>
  </r>
  <r>
    <x v="9955"/>
    <s v="CA-2015-141593"/>
    <d v="2015-12-14T00:00:00"/>
    <n v="2015"/>
    <s v="Desember"/>
    <n v="14"/>
    <x v="0"/>
    <x v="715"/>
    <x v="715"/>
    <x v="1"/>
    <s v="United States"/>
    <s v="Los Angeles"/>
    <s v="California"/>
    <n v="90045"/>
    <x v="1"/>
    <x v="975"/>
    <x v="0"/>
    <x v="3"/>
    <x v="969"/>
    <n v="273.56799999999998"/>
    <n v="2"/>
    <n v="0.2"/>
    <n v="10.258800000000008"/>
  </r>
  <r>
    <x v="9956"/>
    <s v="US-2014-143287"/>
    <d v="2014-11-11T00:00:00"/>
    <n v="2014"/>
    <s v="November"/>
    <n v="11"/>
    <x v="1"/>
    <x v="607"/>
    <x v="607"/>
    <x v="2"/>
    <s v="United States"/>
    <s v="New Rochelle"/>
    <s v="New York"/>
    <n v="10801"/>
    <x v="3"/>
    <x v="1286"/>
    <x v="1"/>
    <x v="10"/>
    <x v="1272"/>
    <n v="46.349999999999994"/>
    <n v="5"/>
    <n v="0"/>
    <n v="21.784499999999998"/>
  </r>
  <r>
    <x v="9957"/>
    <s v="US-2014-143287"/>
    <d v="2014-11-11T00:00:00"/>
    <n v="2014"/>
    <s v="November"/>
    <n v="11"/>
    <x v="1"/>
    <x v="607"/>
    <x v="607"/>
    <x v="2"/>
    <s v="United States"/>
    <s v="New Rochelle"/>
    <s v="New York"/>
    <n v="10801"/>
    <x v="3"/>
    <x v="1558"/>
    <x v="1"/>
    <x v="10"/>
    <x v="1547"/>
    <n v="223.92"/>
    <n v="4"/>
    <n v="0"/>
    <n v="109.7208"/>
  </r>
  <r>
    <x v="9958"/>
    <s v="US-2014-143287"/>
    <d v="2014-11-11T00:00:00"/>
    <n v="2014"/>
    <s v="November"/>
    <n v="11"/>
    <x v="1"/>
    <x v="607"/>
    <x v="607"/>
    <x v="2"/>
    <s v="United States"/>
    <s v="New Rochelle"/>
    <s v="New York"/>
    <n v="10801"/>
    <x v="3"/>
    <x v="503"/>
    <x v="1"/>
    <x v="14"/>
    <x v="503"/>
    <n v="7.3"/>
    <n v="2"/>
    <n v="0"/>
    <n v="2.1899999999999995"/>
  </r>
  <r>
    <x v="9959"/>
    <s v="CA-2017-137421"/>
    <d v="2017-10-06T00:00:00"/>
    <n v="2017"/>
    <s v="Oktober"/>
    <n v="6"/>
    <x v="1"/>
    <x v="219"/>
    <x v="219"/>
    <x v="0"/>
    <s v="United States"/>
    <s v="Chandler"/>
    <s v="Arizona"/>
    <n v="85224"/>
    <x v="1"/>
    <x v="1663"/>
    <x v="1"/>
    <x v="6"/>
    <x v="1651"/>
    <n v="9.3439999999999994"/>
    <n v="2"/>
    <n v="0.2"/>
    <n v="1.8687999999999998"/>
  </r>
  <r>
    <x v="9960"/>
    <s v="CA-2017-141446"/>
    <d v="2017-09-16T00:00:00"/>
    <n v="2017"/>
    <s v="September"/>
    <n v="16"/>
    <x v="0"/>
    <x v="642"/>
    <x v="642"/>
    <x v="2"/>
    <s v="United States"/>
    <s v="Florence"/>
    <s v="Kentucky"/>
    <n v="41042"/>
    <x v="0"/>
    <x v="1542"/>
    <x v="2"/>
    <x v="11"/>
    <x v="1530"/>
    <n v="18"/>
    <n v="1"/>
    <n v="0"/>
    <n v="3.2399999999999984"/>
  </r>
  <r>
    <x v="9961"/>
    <s v="CA-2015-168088"/>
    <d v="2015-03-19T00:00:00"/>
    <n v="2015"/>
    <s v="Maret"/>
    <n v="19"/>
    <x v="2"/>
    <x v="475"/>
    <x v="475"/>
    <x v="2"/>
    <s v="United States"/>
    <s v="Houston"/>
    <s v="Texas"/>
    <n v="77041"/>
    <x v="2"/>
    <x v="1127"/>
    <x v="1"/>
    <x v="10"/>
    <x v="1115"/>
    <n v="65.584000000000003"/>
    <n v="2"/>
    <n v="0.2"/>
    <n v="23.7742"/>
  </r>
  <r>
    <x v="9962"/>
    <s v="CA-2015-168088"/>
    <d v="2015-03-19T00:00:00"/>
    <n v="2015"/>
    <s v="Maret"/>
    <n v="19"/>
    <x v="2"/>
    <x v="475"/>
    <x v="475"/>
    <x v="2"/>
    <s v="United States"/>
    <s v="Houston"/>
    <s v="Texas"/>
    <n v="77041"/>
    <x v="2"/>
    <x v="1601"/>
    <x v="0"/>
    <x v="0"/>
    <x v="1593"/>
    <n v="383.46559999999994"/>
    <n v="4"/>
    <n v="0.32"/>
    <n v="-67.670400000000001"/>
  </r>
  <r>
    <x v="9963"/>
    <s v="CA-2015-143700"/>
    <d v="2015-07-26T00:00:00"/>
    <n v="2015"/>
    <s v="Juli"/>
    <n v="26"/>
    <x v="3"/>
    <x v="238"/>
    <x v="238"/>
    <x v="0"/>
    <s v="United States"/>
    <s v="Philadelphia"/>
    <s v="Pennsylvania"/>
    <n v="19140"/>
    <x v="3"/>
    <x v="934"/>
    <x v="1"/>
    <x v="10"/>
    <x v="927"/>
    <n v="10.368000000000002"/>
    <n v="2"/>
    <n v="0.2"/>
    <n v="3.6288"/>
  </r>
  <r>
    <x v="9964"/>
    <s v="CA-2016-146374"/>
    <d v="2016-12-05T00:00:00"/>
    <n v="2016"/>
    <s v="Desember"/>
    <n v="5"/>
    <x v="0"/>
    <x v="785"/>
    <x v="785"/>
    <x v="1"/>
    <s v="United States"/>
    <s v="Newark"/>
    <s v="Delaware"/>
    <n v="19711"/>
    <x v="3"/>
    <x v="278"/>
    <x v="0"/>
    <x v="5"/>
    <x v="278"/>
    <n v="13.4"/>
    <n v="1"/>
    <n v="0"/>
    <n v="6.4319999999999995"/>
  </r>
  <r>
    <x v="9965"/>
    <s v="CA-2016-146374"/>
    <d v="2016-12-05T00:00:00"/>
    <n v="2016"/>
    <s v="Desember"/>
    <n v="5"/>
    <x v="0"/>
    <x v="785"/>
    <x v="785"/>
    <x v="1"/>
    <s v="United States"/>
    <s v="Newark"/>
    <s v="Delaware"/>
    <n v="19711"/>
    <x v="3"/>
    <x v="811"/>
    <x v="1"/>
    <x v="10"/>
    <x v="33"/>
    <n v="4.9800000000000004"/>
    <n v="1"/>
    <n v="0"/>
    <n v="2.3406000000000002"/>
  </r>
  <r>
    <x v="9966"/>
    <s v="CA-2016-146374"/>
    <d v="2016-12-05T00:00:00"/>
    <n v="2016"/>
    <s v="Desember"/>
    <n v="5"/>
    <x v="0"/>
    <x v="785"/>
    <x v="785"/>
    <x v="1"/>
    <s v="United States"/>
    <s v="Newark"/>
    <s v="Delaware"/>
    <n v="19711"/>
    <x v="3"/>
    <x v="1358"/>
    <x v="1"/>
    <x v="12"/>
    <x v="1344"/>
    <n v="109.69"/>
    <n v="7"/>
    <n v="0"/>
    <n v="51.554299999999991"/>
  </r>
  <r>
    <x v="9967"/>
    <s v="CA-2017-153871"/>
    <d v="2017-12-11T00:00:00"/>
    <n v="2017"/>
    <s v="Desember"/>
    <n v="11"/>
    <x v="1"/>
    <x v="579"/>
    <x v="579"/>
    <x v="0"/>
    <s v="United States"/>
    <s v="Plainfield"/>
    <s v="New Jersey"/>
    <n v="7060"/>
    <x v="3"/>
    <x v="1232"/>
    <x v="1"/>
    <x v="8"/>
    <x v="1215"/>
    <n v="40.199999999999996"/>
    <n v="5"/>
    <n v="0"/>
    <n v="18.089999999999996"/>
  </r>
  <r>
    <x v="9968"/>
    <s v="CA-2017-153871"/>
    <d v="2017-12-11T00:00:00"/>
    <n v="2017"/>
    <s v="Desember"/>
    <n v="11"/>
    <x v="1"/>
    <x v="579"/>
    <x v="579"/>
    <x v="0"/>
    <s v="United States"/>
    <s v="Plainfield"/>
    <s v="New Jersey"/>
    <n v="7060"/>
    <x v="3"/>
    <x v="1498"/>
    <x v="1"/>
    <x v="8"/>
    <x v="1486"/>
    <n v="735.98"/>
    <n v="2"/>
    <n v="0"/>
    <n v="331.19099999999997"/>
  </r>
  <r>
    <x v="9969"/>
    <s v="CA-2017-153871"/>
    <d v="2017-12-11T00:00:00"/>
    <n v="2017"/>
    <s v="Desember"/>
    <n v="11"/>
    <x v="1"/>
    <x v="579"/>
    <x v="579"/>
    <x v="0"/>
    <s v="United States"/>
    <s v="Plainfield"/>
    <s v="New Jersey"/>
    <n v="7060"/>
    <x v="3"/>
    <x v="189"/>
    <x v="1"/>
    <x v="9"/>
    <x v="190"/>
    <n v="22.75"/>
    <n v="7"/>
    <n v="0"/>
    <n v="6.5974999999999993"/>
  </r>
  <r>
    <x v="9970"/>
    <s v="CA-2015-103772"/>
    <d v="2015-06-28T00:00:00"/>
    <n v="2015"/>
    <s v="Juni"/>
    <n v="28"/>
    <x v="1"/>
    <x v="88"/>
    <x v="88"/>
    <x v="2"/>
    <s v="United States"/>
    <s v="Smyrna"/>
    <s v="Georgia"/>
    <n v="30080"/>
    <x v="0"/>
    <x v="979"/>
    <x v="1"/>
    <x v="8"/>
    <x v="972"/>
    <n v="119.56"/>
    <n v="2"/>
    <n v="0"/>
    <n v="54.997599999999991"/>
  </r>
  <r>
    <x v="9971"/>
    <s v="CA-2015-103772"/>
    <d v="2015-06-28T00:00:00"/>
    <n v="2015"/>
    <s v="Juni"/>
    <n v="28"/>
    <x v="1"/>
    <x v="88"/>
    <x v="88"/>
    <x v="2"/>
    <s v="United States"/>
    <s v="Smyrna"/>
    <s v="Georgia"/>
    <n v="30080"/>
    <x v="0"/>
    <x v="1269"/>
    <x v="1"/>
    <x v="6"/>
    <x v="1254"/>
    <n v="140.75"/>
    <n v="5"/>
    <n v="0"/>
    <n v="42.22499999999998"/>
  </r>
  <r>
    <x v="9972"/>
    <s v="CA-2016-130225"/>
    <d v="2016-09-11T00:00:00"/>
    <n v="2016"/>
    <s v="September"/>
    <n v="11"/>
    <x v="1"/>
    <x v="53"/>
    <x v="53"/>
    <x v="0"/>
    <s v="United States"/>
    <s v="Houston"/>
    <s v="Texas"/>
    <n v="77041"/>
    <x v="2"/>
    <x v="633"/>
    <x v="1"/>
    <x v="12"/>
    <x v="633"/>
    <n v="99.567999999999998"/>
    <n v="2"/>
    <n v="0.2"/>
    <n v="33.604199999999992"/>
  </r>
  <r>
    <x v="9973"/>
    <s v="US-2016-103674"/>
    <d v="2016-12-06T00:00:00"/>
    <n v="2016"/>
    <s v="Desember"/>
    <n v="6"/>
    <x v="1"/>
    <x v="399"/>
    <x v="399"/>
    <x v="2"/>
    <s v="United States"/>
    <s v="Los Angeles"/>
    <s v="California"/>
    <n v="90032"/>
    <x v="1"/>
    <x v="1787"/>
    <x v="2"/>
    <x v="7"/>
    <x v="1777"/>
    <n v="271.95999999999998"/>
    <n v="5"/>
    <n v="0.2"/>
    <n v="27.195999999999998"/>
  </r>
  <r>
    <x v="9974"/>
    <s v="US-2016-103674"/>
    <d v="2016-12-06T00:00:00"/>
    <n v="2016"/>
    <s v="Desember"/>
    <n v="6"/>
    <x v="1"/>
    <x v="399"/>
    <x v="399"/>
    <x v="2"/>
    <s v="United States"/>
    <s v="Los Angeles"/>
    <s v="California"/>
    <n v="90032"/>
    <x v="1"/>
    <x v="1126"/>
    <x v="1"/>
    <x v="6"/>
    <x v="1114"/>
    <n v="18.689999999999998"/>
    <n v="7"/>
    <n v="0"/>
    <n v="5.2332000000000001"/>
  </r>
  <r>
    <x v="9975"/>
    <s v="US-2016-103674"/>
    <d v="2016-12-06T00:00:00"/>
    <n v="2016"/>
    <s v="Desember"/>
    <n v="6"/>
    <x v="1"/>
    <x v="399"/>
    <x v="399"/>
    <x v="2"/>
    <s v="United States"/>
    <s v="Los Angeles"/>
    <s v="California"/>
    <n v="90032"/>
    <x v="1"/>
    <x v="578"/>
    <x v="1"/>
    <x v="10"/>
    <x v="578"/>
    <n v="13.36"/>
    <n v="2"/>
    <n v="0"/>
    <n v="6.4127999999999998"/>
  </r>
  <r>
    <x v="9976"/>
    <s v="US-2016-103674"/>
    <d v="2016-12-06T00:00:00"/>
    <n v="2016"/>
    <s v="Desember"/>
    <n v="6"/>
    <x v="1"/>
    <x v="399"/>
    <x v="399"/>
    <x v="2"/>
    <s v="United States"/>
    <s v="Los Angeles"/>
    <s v="California"/>
    <n v="90032"/>
    <x v="1"/>
    <x v="495"/>
    <x v="2"/>
    <x v="7"/>
    <x v="495"/>
    <n v="249.58400000000003"/>
    <n v="2"/>
    <n v="0.2"/>
    <n v="31.197999999999986"/>
  </r>
  <r>
    <x v="9977"/>
    <s v="US-2016-103674"/>
    <d v="2016-12-06T00:00:00"/>
    <n v="2016"/>
    <s v="Desember"/>
    <n v="6"/>
    <x v="1"/>
    <x v="399"/>
    <x v="399"/>
    <x v="2"/>
    <s v="United States"/>
    <s v="Los Angeles"/>
    <s v="California"/>
    <n v="90032"/>
    <x v="1"/>
    <x v="494"/>
    <x v="1"/>
    <x v="13"/>
    <x v="494"/>
    <n v="13.86"/>
    <n v="7"/>
    <n v="0"/>
    <n v="0"/>
  </r>
  <r>
    <x v="9978"/>
    <s v="US-2016-103674"/>
    <d v="2016-12-06T00:00:00"/>
    <n v="2016"/>
    <s v="Desember"/>
    <n v="6"/>
    <x v="1"/>
    <x v="399"/>
    <x v="399"/>
    <x v="2"/>
    <s v="United States"/>
    <s v="Los Angeles"/>
    <s v="California"/>
    <n v="90032"/>
    <x v="1"/>
    <x v="807"/>
    <x v="1"/>
    <x v="8"/>
    <x v="805"/>
    <n v="13.375999999999999"/>
    <n v="4"/>
    <n v="0.2"/>
    <n v="4.6815999999999995"/>
  </r>
  <r>
    <x v="9979"/>
    <s v="US-2016-103674"/>
    <d v="2016-12-06T00:00:00"/>
    <n v="2016"/>
    <s v="Desember"/>
    <n v="6"/>
    <x v="1"/>
    <x v="399"/>
    <x v="399"/>
    <x v="2"/>
    <s v="United States"/>
    <s v="Los Angeles"/>
    <s v="California"/>
    <n v="90032"/>
    <x v="1"/>
    <x v="920"/>
    <x v="1"/>
    <x v="8"/>
    <x v="1758"/>
    <n v="437.47200000000009"/>
    <n v="14"/>
    <n v="0.2"/>
    <n v="153.11519999999999"/>
  </r>
  <r>
    <x v="9980"/>
    <s v="US-2015-151435"/>
    <d v="2015-09-06T00:00:00"/>
    <n v="2015"/>
    <s v="September"/>
    <n v="6"/>
    <x v="0"/>
    <x v="517"/>
    <x v="517"/>
    <x v="0"/>
    <s v="United States"/>
    <s v="Lafayette"/>
    <s v="Louisiana"/>
    <n v="70506"/>
    <x v="0"/>
    <x v="977"/>
    <x v="0"/>
    <x v="3"/>
    <x v="832"/>
    <n v="85.98"/>
    <n v="1"/>
    <n v="0"/>
    <n v="22.354800000000004"/>
  </r>
  <r>
    <x v="9981"/>
    <s v="CA-2017-163566"/>
    <d v="2017-08-03T00:00:00"/>
    <n v="2017"/>
    <s v="Agustus"/>
    <n v="3"/>
    <x v="2"/>
    <x v="26"/>
    <x v="26"/>
    <x v="0"/>
    <s v="United States"/>
    <s v="Fairfield"/>
    <s v="Ohio"/>
    <n v="45014"/>
    <x v="3"/>
    <x v="617"/>
    <x v="1"/>
    <x v="2"/>
    <x v="617"/>
    <n v="16.520000000000003"/>
    <n v="5"/>
    <n v="0.2"/>
    <n v="5.368999999999998"/>
  </r>
  <r>
    <x v="9982"/>
    <s v="US-2016-157728"/>
    <d v="2016-09-22T00:00:00"/>
    <n v="2016"/>
    <s v="September"/>
    <n v="22"/>
    <x v="1"/>
    <x v="53"/>
    <x v="53"/>
    <x v="0"/>
    <s v="United States"/>
    <s v="Grand Rapids"/>
    <s v="Michigan"/>
    <n v="49505"/>
    <x v="2"/>
    <x v="727"/>
    <x v="1"/>
    <x v="10"/>
    <x v="726"/>
    <n v="35.56"/>
    <n v="7"/>
    <n v="0"/>
    <n v="16.713200000000001"/>
  </r>
  <r>
    <x v="9983"/>
    <s v="US-2016-157728"/>
    <d v="2016-09-22T00:00:00"/>
    <n v="2016"/>
    <s v="September"/>
    <n v="22"/>
    <x v="1"/>
    <x v="53"/>
    <x v="53"/>
    <x v="0"/>
    <s v="United States"/>
    <s v="Grand Rapids"/>
    <s v="Michigan"/>
    <n v="49505"/>
    <x v="2"/>
    <x v="1692"/>
    <x v="2"/>
    <x v="7"/>
    <x v="1680"/>
    <n v="97.98"/>
    <n v="2"/>
    <n v="0"/>
    <n v="27.434400000000011"/>
  </r>
  <r>
    <x v="9984"/>
    <s v="CA-2015-100251"/>
    <d v="2015-05-17T00:00:00"/>
    <n v="2015"/>
    <s v="Mei"/>
    <n v="17"/>
    <x v="1"/>
    <x v="231"/>
    <x v="231"/>
    <x v="0"/>
    <s v="United States"/>
    <s v="Long Beach"/>
    <s v="New York"/>
    <n v="11561"/>
    <x v="3"/>
    <x v="365"/>
    <x v="1"/>
    <x v="2"/>
    <x v="365"/>
    <n v="31.5"/>
    <n v="10"/>
    <n v="0"/>
    <n v="15.120000000000001"/>
  </r>
  <r>
    <x v="9985"/>
    <s v="CA-2015-100251"/>
    <d v="2015-05-17T00:00:00"/>
    <n v="2015"/>
    <s v="Mei"/>
    <n v="17"/>
    <x v="1"/>
    <x v="231"/>
    <x v="231"/>
    <x v="0"/>
    <s v="United States"/>
    <s v="Long Beach"/>
    <s v="New York"/>
    <n v="11561"/>
    <x v="3"/>
    <x v="1205"/>
    <x v="1"/>
    <x v="14"/>
    <x v="1190"/>
    <n v="55.6"/>
    <n v="4"/>
    <n v="0"/>
    <n v="16.123999999999995"/>
  </r>
  <r>
    <x v="9986"/>
    <s v="CA-2016-125794"/>
    <d v="2016-09-29T00:00:00"/>
    <n v="2016"/>
    <s v="September"/>
    <n v="29"/>
    <x v="1"/>
    <x v="586"/>
    <x v="586"/>
    <x v="0"/>
    <s v="United States"/>
    <s v="Los Angeles"/>
    <s v="California"/>
    <n v="90008"/>
    <x v="1"/>
    <x v="1519"/>
    <x v="2"/>
    <x v="11"/>
    <x v="1506"/>
    <n v="36.24"/>
    <n v="1"/>
    <n v="0"/>
    <n v="15.220800000000001"/>
  </r>
  <r>
    <x v="9987"/>
    <s v="CA-2017-163629"/>
    <d v="2017-11-17T00:00:00"/>
    <n v="2017"/>
    <s v="November"/>
    <n v="17"/>
    <x v="1"/>
    <x v="19"/>
    <x v="19"/>
    <x v="1"/>
    <s v="United States"/>
    <s v="Athens"/>
    <s v="Georgia"/>
    <n v="30605"/>
    <x v="0"/>
    <x v="1593"/>
    <x v="2"/>
    <x v="11"/>
    <x v="1585"/>
    <n v="79.989999999999995"/>
    <n v="1"/>
    <n v="0"/>
    <n v="28.796399999999998"/>
  </r>
  <r>
    <x v="9988"/>
    <s v="CA-2017-163629"/>
    <d v="2017-11-17T00:00:00"/>
    <n v="2017"/>
    <s v="November"/>
    <n v="17"/>
    <x v="1"/>
    <x v="19"/>
    <x v="19"/>
    <x v="1"/>
    <s v="United States"/>
    <s v="Athens"/>
    <s v="Georgia"/>
    <n v="30605"/>
    <x v="0"/>
    <x v="1783"/>
    <x v="2"/>
    <x v="7"/>
    <x v="1773"/>
    <n v="206.1"/>
    <n v="5"/>
    <n v="0"/>
    <n v="55.647000000000006"/>
  </r>
  <r>
    <x v="9989"/>
    <s v="CA-2014-110422"/>
    <d v="2014-01-21T00:00:00"/>
    <n v="2014"/>
    <s v="Januari"/>
    <n v="21"/>
    <x v="0"/>
    <x v="483"/>
    <x v="483"/>
    <x v="0"/>
    <s v="United States"/>
    <s v="Miami"/>
    <s v="Florida"/>
    <n v="33180"/>
    <x v="0"/>
    <x v="1172"/>
    <x v="0"/>
    <x v="5"/>
    <x v="1158"/>
    <n v="25.248000000000001"/>
    <n v="3"/>
    <n v="0.2"/>
    <n v="4.1027999999999993"/>
  </r>
  <r>
    <x v="9990"/>
    <s v="CA-2017-121258"/>
    <d v="2017-02-26T00:00:00"/>
    <n v="2017"/>
    <s v="Februari"/>
    <n v="26"/>
    <x v="1"/>
    <x v="72"/>
    <x v="72"/>
    <x v="0"/>
    <s v="United States"/>
    <s v="Costa Mesa"/>
    <s v="California"/>
    <n v="92627"/>
    <x v="1"/>
    <x v="1762"/>
    <x v="0"/>
    <x v="5"/>
    <x v="1751"/>
    <n v="91.96"/>
    <n v="2"/>
    <n v="0"/>
    <n v="15.633199999999988"/>
  </r>
  <r>
    <x v="9991"/>
    <s v="CA-2017-121258"/>
    <d v="2017-02-26T00:00:00"/>
    <n v="2017"/>
    <s v="Februari"/>
    <n v="26"/>
    <x v="1"/>
    <x v="72"/>
    <x v="72"/>
    <x v="0"/>
    <s v="United States"/>
    <s v="Costa Mesa"/>
    <s v="California"/>
    <n v="92627"/>
    <x v="1"/>
    <x v="297"/>
    <x v="2"/>
    <x v="7"/>
    <x v="297"/>
    <n v="258.57600000000002"/>
    <n v="2"/>
    <n v="0.2"/>
    <n v="19.393200000000007"/>
  </r>
  <r>
    <x v="9992"/>
    <s v="CA-2017-121258"/>
    <d v="2017-02-26T00:00:00"/>
    <n v="2017"/>
    <s v="Februari"/>
    <n v="26"/>
    <x v="1"/>
    <x v="72"/>
    <x v="72"/>
    <x v="0"/>
    <s v="United States"/>
    <s v="Costa Mesa"/>
    <s v="California"/>
    <n v="92627"/>
    <x v="1"/>
    <x v="956"/>
    <x v="1"/>
    <x v="10"/>
    <x v="949"/>
    <n v="29.6"/>
    <n v="4"/>
    <n v="0"/>
    <n v="13.32"/>
  </r>
  <r>
    <x v="9993"/>
    <s v="CA-2017-119914"/>
    <d v="2017-05-04T00:00:00"/>
    <n v="2017"/>
    <s v="Mei"/>
    <n v="4"/>
    <x v="0"/>
    <x v="417"/>
    <x v="417"/>
    <x v="0"/>
    <s v="United States"/>
    <s v="Westminster"/>
    <s v="California"/>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DF4168-E259-4F84-B511-97A47914A97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E10" firstHeaderRow="0" firstDataRow="1" firstDataCol="1"/>
  <pivotFields count="23">
    <pivotField showAll="0"/>
    <pivotField showAll="0"/>
    <pivotField numFmtId="14" showAll="0"/>
    <pivotField numFmtId="1" showAll="0"/>
    <pivotField showAll="0"/>
    <pivotField numFmtId="1" showAll="0"/>
    <pivotField showAll="0">
      <items count="5">
        <item x="2"/>
        <item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Fields count="1">
    <field x="9"/>
  </rowFields>
  <rowItems count="4">
    <i>
      <x/>
    </i>
    <i>
      <x v="1"/>
    </i>
    <i>
      <x v="2"/>
    </i>
    <i t="grand">
      <x/>
    </i>
  </rowItems>
  <colFields count="1">
    <field x="-2"/>
  </colFields>
  <colItems count="4">
    <i>
      <x/>
    </i>
    <i i="1">
      <x v="1"/>
    </i>
    <i i="2">
      <x v="2"/>
    </i>
    <i i="3">
      <x v="3"/>
    </i>
  </colItems>
  <dataFields count="4">
    <dataField name="Sum of Profit" fld="22" baseField="0" baseItem="0"/>
    <dataField name="Sum of Quantity" fld="20" baseField="0" baseItem="0"/>
    <dataField name="Sum of Discount" fld="21" baseField="0" baseItem="0"/>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A1C4AB-9334-4AD0-94EC-A537EE5F6F4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15" firstHeaderRow="1" firstDataRow="1" firstDataCol="1"/>
  <pivotFields count="23">
    <pivotField showAll="0"/>
    <pivotField showAll="0"/>
    <pivotField numFmtId="14" showAll="0"/>
    <pivotField numFmtId="1" showAll="0"/>
    <pivotField showAll="0"/>
    <pivotField numFmtId="1" showAll="0"/>
    <pivotField showAll="0">
      <items count="5">
        <item x="2"/>
        <item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E37E04-C6EA-4401-A7C6-572DAD57133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2" firstHeaderRow="0" firstDataRow="1" firstDataCol="0"/>
  <pivotFields count="23">
    <pivotField showAll="0"/>
    <pivotField showAll="0"/>
    <pivotField numFmtId="14" showAll="0"/>
    <pivotField numFmtId="1" showAll="0"/>
    <pivotField showAll="0"/>
    <pivotField numFmtId="1" showAll="0"/>
    <pivotField showAll="0">
      <items count="5">
        <item x="2"/>
        <item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Profit" fld="22" baseField="0" baseItem="0"/>
    <dataField name="Sum of Quantity" fld="20" baseField="0" baseItem="0"/>
    <dataField name="Sum of Discount" fld="21" baseField="0" baseItem="0"/>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792FF9-76B4-4216-94BB-CFA6100B65B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E37" firstHeaderRow="0"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 showAll="0"/>
    <pivotField showAll="0"/>
    <pivotField numFmtId="1" showAll="0"/>
    <pivotField axis="axisRow" showAll="0">
      <items count="5">
        <item x="2"/>
        <item x="3"/>
        <item h="1"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dataField="1" showAll="0"/>
    <pivotField dataField="1" showAll="0"/>
  </pivotFields>
  <rowFields count="1">
    <field x="6"/>
  </rowFields>
  <rowItems count="4">
    <i>
      <x/>
    </i>
    <i>
      <x v="1"/>
    </i>
    <i>
      <x v="3"/>
    </i>
    <i t="grand">
      <x/>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C9D2E45-2DA2-4467-9941-0E2A044C736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E28" firstHeaderRow="0" firstDataRow="1" firstDataCol="1"/>
  <pivotFields count="23">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 showAll="0"/>
    <pivotField showAll="0"/>
    <pivotField numFmtId="1" showAll="0"/>
    <pivotField showAll="0">
      <items count="5">
        <item x="2"/>
        <item x="3"/>
        <item h="1"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dataField="1" showAll="0"/>
    <pivotField dataField="1" showAll="0"/>
  </pivotFields>
  <rowFields count="1">
    <field x="16"/>
  </rowFields>
  <rowItems count="4">
    <i>
      <x/>
    </i>
    <i>
      <x v="1"/>
    </i>
    <i>
      <x v="2"/>
    </i>
    <i t="grand">
      <x/>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4CD58C-FC87-4577-A080-9BE621CA8A0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E21" firstHeaderRow="0" firstDataRow="1" firstDataCol="1"/>
  <pivotFields count="23">
    <pivotField showAll="0"/>
    <pivotField showAll="0"/>
    <pivotField numFmtId="14" showAll="0"/>
    <pivotField numFmtId="1" showAll="0"/>
    <pivotField showAll="0"/>
    <pivotField numFmtId="1" showAll="0"/>
    <pivotField showAll="0">
      <items count="5">
        <item x="2"/>
        <item x="3"/>
        <item h="1"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dataField="1" showAll="0"/>
    <pivotField dataField="1" showAll="0"/>
  </pivotFields>
  <rowFields count="1">
    <field x="14"/>
  </rowFields>
  <rowItems count="5">
    <i>
      <x/>
    </i>
    <i>
      <x v="1"/>
    </i>
    <i>
      <x v="2"/>
    </i>
    <i>
      <x v="3"/>
    </i>
    <i t="grand">
      <x/>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FE10E21-25AB-4D1B-A779-34696DF2FBB4}" sourceName="Ship Mode">
  <pivotTables>
    <pivotTable tabId="2" name="PivotTable2"/>
    <pivotTable tabId="2" name="PivotTable1"/>
    <pivotTable tabId="2" name="PivotTable3"/>
    <pivotTable tabId="2" name="PivotTable4"/>
    <pivotTable tabId="2" name="PivotTable5"/>
    <pivotTable tabId="2" name="PivotTable6"/>
  </pivotTables>
  <data>
    <tabular pivotCacheId="1902376291">
      <items count="4">
        <i x="2" s="1"/>
        <i x="3" s="1"/>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EF86988-11F0-41F8-B01F-DF246BD936E8}" cache="Slicer_Ship_Mode" caption="Ship Mod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F1E010-9217-4836-AF07-DB593493F0BE}" name="Table1" displayName="Table1" ref="A1:W9995" totalsRowShown="0" headerRowDxfId="39" headerRowBorderDxfId="38" tableBorderDxfId="37">
  <autoFilter ref="A1:W9995" xr:uid="{93F1E010-9217-4836-AF07-DB593493F0BE}"/>
  <tableColumns count="23">
    <tableColumn id="1" xr3:uid="{858B95A1-436E-4A19-9681-79FDA283B7DE}" name="Row ID"/>
    <tableColumn id="2" xr3:uid="{2D0EB62C-53EE-45E0-A5D2-074FD033A064}" name="Order ID"/>
    <tableColumn id="3" xr3:uid="{956AE206-CEA9-4E01-8E77-5BDAD965F315}" name="Order Date" dataDxfId="36"/>
    <tableColumn id="4" xr3:uid="{C0FF0929-FEA8-498C-B6AD-3CEBBBCE0EFE}" name="Year" dataDxfId="35"/>
    <tableColumn id="5" xr3:uid="{395F3FE7-65AA-45F6-859D-5210CDB6EE68}" name="Month" dataDxfId="34"/>
    <tableColumn id="6" xr3:uid="{A1E68298-5ECE-4952-BBBA-1CBB26A3C420}" name="Day" dataDxfId="33"/>
    <tableColumn id="7" xr3:uid="{FB203C5B-8A42-4218-9EFD-AB442E63FAED}" name="Ship Mode"/>
    <tableColumn id="8" xr3:uid="{28B5681C-66E2-49E7-A524-BD0E25FADDA7}" name="Customer ID"/>
    <tableColumn id="9" xr3:uid="{9376D2A4-3189-4632-947E-6BECB0365DFF}" name="Customer Name"/>
    <tableColumn id="10" xr3:uid="{16BA06A9-CD1A-4C47-AB2A-B8B33E730135}" name="Segment"/>
    <tableColumn id="11" xr3:uid="{A89CDA24-EBE2-45F8-9A28-C22103E2A233}" name="Country"/>
    <tableColumn id="12" xr3:uid="{A237C5D0-A3DB-4102-B251-6D5BACF302F2}" name="City"/>
    <tableColumn id="13" xr3:uid="{E9B8C017-9CDB-4FB4-A184-93512AFA2E6B}" name="State"/>
    <tableColumn id="14" xr3:uid="{FB52F87E-C875-445A-B130-C1EB645B5B0A}" name="Postal Code"/>
    <tableColumn id="15" xr3:uid="{A327080B-1405-47F6-BE66-4251E891BBD7}" name="Region"/>
    <tableColumn id="16" xr3:uid="{54D1FBB5-273B-46BE-9FC8-6F6FA8DC9AC3}" name="Product ID"/>
    <tableColumn id="17" xr3:uid="{EBEC3606-C765-45C7-8DF7-F4B951186AD3}" name="Category"/>
    <tableColumn id="18" xr3:uid="{77BBA39D-A2E0-4AB8-8816-87BCD97031F6}" name="Sub-Category"/>
    <tableColumn id="19" xr3:uid="{FE3890D6-7017-4EAB-83B4-0E5936296292}" name="Product Name"/>
    <tableColumn id="20" xr3:uid="{C85B9357-6EBD-4BE5-95E9-C4614C347177}" name="Sales"/>
    <tableColumn id="21" xr3:uid="{FEA058BF-87AE-45E7-B27F-DF4848F57FAE}" name="Quantity"/>
    <tableColumn id="22" xr3:uid="{050AFB6F-9D10-43FE-A18B-3BCD60807E99}" name="Discount"/>
    <tableColumn id="23" xr3:uid="{E4B68F89-4C79-44A8-8A15-54987C3EB9A8}"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A7412F-421F-4234-8406-563682D7C849}" name="Table7" displayName="Table7" ref="A1:W6027" totalsRowShown="0">
  <autoFilter ref="A1:W6027" xr:uid="{29A7412F-421F-4234-8406-563682D7C849}"/>
  <tableColumns count="23">
    <tableColumn id="1" xr3:uid="{136D27A4-7885-46F2-8E95-969475E824BF}" name="Row ID"/>
    <tableColumn id="2" xr3:uid="{8B0178C2-9D70-4C17-AE88-5CE96E694EC5}" name="Order ID"/>
    <tableColumn id="3" xr3:uid="{90D4475C-0391-4CE0-BD0C-7EEB6FEDE389}" name="Order Date" dataDxfId="32"/>
    <tableColumn id="4" xr3:uid="{EAECE8C7-F2AC-4BC4-B832-77A7BA1E8CD7}" name="Year"/>
    <tableColumn id="5" xr3:uid="{FCBE5782-0D28-446F-B5BD-8C47BD543BF0}" name="Month"/>
    <tableColumn id="6" xr3:uid="{A19B70F2-B53D-4A22-BCAA-70FFC2A67712}" name="Day"/>
    <tableColumn id="7" xr3:uid="{3A3EA2D3-6EBD-4643-B830-29A353875C57}" name="Ship Mode"/>
    <tableColumn id="8" xr3:uid="{251E023F-EBC5-4A9F-9760-AB1EBE74E003}" name="Customer ID"/>
    <tableColumn id="9" xr3:uid="{E74A2D68-6CB6-424A-B8BE-B277E3A9D625}" name="Customer Name"/>
    <tableColumn id="10" xr3:uid="{8C10BC2D-6A56-420A-959C-28E79ECC861B}" name="Segment"/>
    <tableColumn id="11" xr3:uid="{1BF503DA-2530-49C3-B67E-0C1ADD322EB1}" name="Country"/>
    <tableColumn id="12" xr3:uid="{C60A5383-8993-422A-A9FE-1AC1512C60AA}" name="City"/>
    <tableColumn id="13" xr3:uid="{A6BE5530-1481-48C4-B585-38923300ABDB}" name="State"/>
    <tableColumn id="14" xr3:uid="{9992F35B-5370-4F69-BA3C-D24BD1BA0175}" name="Postal Code"/>
    <tableColumn id="15" xr3:uid="{706C5E98-351B-45E7-9F9A-A50B3C6CEB55}" name="Region"/>
    <tableColumn id="16" xr3:uid="{079D710E-116B-497F-AAA2-D8CA3313DB6F}" name="Product ID"/>
    <tableColumn id="17" xr3:uid="{77531222-871B-4503-87AA-45FB197878CC}" name="Category"/>
    <tableColumn id="18" xr3:uid="{572E2B70-ACAB-4CF3-92F9-57AF3E55A43E}" name="Sub-Category"/>
    <tableColumn id="19" xr3:uid="{CDC77236-A299-4DB2-A295-C370762FB651}" name="Product Name"/>
    <tableColumn id="20" xr3:uid="{C202C2DF-EC81-4817-B2BC-14D41A95A2BB}" name="Sales"/>
    <tableColumn id="21" xr3:uid="{5AAFF9B4-437D-4C6D-9287-92D9FDC3962B}" name="Quantity"/>
    <tableColumn id="22" xr3:uid="{04412D45-0DA6-43F4-97C5-C90A4877F99F}" name="Discount"/>
    <tableColumn id="23" xr3:uid="{D515E9C2-93F6-4499-B9A3-0EB23855A78F}"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955223-90E8-44BA-B974-D4666AF942E0}" name="Table3" displayName="Table3" ref="H6:O9" totalsRowShown="0">
  <autoFilter ref="H6:O9" xr:uid="{B3955223-90E8-44BA-B974-D4666AF942E0}"/>
  <tableColumns count="8">
    <tableColumn id="1" xr3:uid="{57AF854F-D63A-4CD7-8FA6-4BBC1CB1F59F}" name="profit percent" dataDxfId="31" dataCellStyle="Percent"/>
    <tableColumn id="2" xr3:uid="{631C42C9-2E07-431A-8AAE-9501DE5B91D2}" name="remaining profit percent" dataDxfId="30">
      <calculatedColumnFormula>1-H7</calculatedColumnFormula>
    </tableColumn>
    <tableColumn id="3" xr3:uid="{57375FE7-C5D8-4A8E-A8C2-BFEBE77EC793}" name="quantity percent" dataDxfId="29" dataCellStyle="Percent"/>
    <tableColumn id="4" xr3:uid="{9EE4C06B-97F4-4DE5-978B-1407025CA268}" name="remaining quality percent " dataDxfId="28">
      <calculatedColumnFormula>1-J7</calculatedColumnFormula>
    </tableColumn>
    <tableColumn id="5" xr3:uid="{DF75B78A-B86D-44DF-A0E5-DD86D4D66F3F}" name="discount percent" dataDxfId="27" dataCellStyle="Percent"/>
    <tableColumn id="6" xr3:uid="{FD5D8A9B-B799-4F6C-92DF-832F80D40082}" name="remaining discount percent" dataDxfId="26">
      <calculatedColumnFormula>1-L7</calculatedColumnFormula>
    </tableColumn>
    <tableColumn id="7" xr3:uid="{8D3EB413-63A8-49F6-9162-F04D9028A2A2}" name="sales percent" dataDxfId="25" dataCellStyle="Percent"/>
    <tableColumn id="8" xr3:uid="{0AA2A0DC-DA85-4E56-88B6-414D3260BD3F}" name="remaining sales percent" dataDxfId="24">
      <calculatedColumnFormula>1-N7</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255A110-B2EC-45EF-8841-86DF790502BF}" name="Table5" displayName="Table5" ref="H16:O20" totalsRowShown="0">
  <autoFilter ref="H16:O20" xr:uid="{6255A110-B2EC-45EF-8841-86DF790502BF}"/>
  <tableColumns count="8">
    <tableColumn id="1" xr3:uid="{12A7ADAA-548A-461A-822F-569F77BA3389}" name="profit percent" dataDxfId="23" dataCellStyle="Percent"/>
    <tableColumn id="2" xr3:uid="{92E3E243-E000-4610-A427-34F7E704CC3F}" name="remaining profit percent" dataDxfId="22">
      <calculatedColumnFormula>1-H17</calculatedColumnFormula>
    </tableColumn>
    <tableColumn id="3" xr3:uid="{144A8E5A-139C-445A-8CAB-7D5889E6E0C8}" name="quality percent" dataDxfId="21" dataCellStyle="Percent"/>
    <tableColumn id="4" xr3:uid="{D8429C47-1405-4336-9CCB-B7CDD40BE76C}" name="remaining quality percent" dataDxfId="20">
      <calculatedColumnFormula>1-J17</calculatedColumnFormula>
    </tableColumn>
    <tableColumn id="5" xr3:uid="{8EEF05D5-472E-48D3-8F46-DBCD0393C0B2}" name="discount percent" dataDxfId="19" dataCellStyle="Percent"/>
    <tableColumn id="6" xr3:uid="{75005FD2-5ABD-46FD-9729-7991CA429DB1}" name="remaining discount percent" dataDxfId="18">
      <calculatedColumnFormula>1-L17</calculatedColumnFormula>
    </tableColumn>
    <tableColumn id="7" xr3:uid="{C1238377-3E71-46A6-89C3-1890E52BA475}" name="sales percent" dataDxfId="17" dataCellStyle="Percent"/>
    <tableColumn id="8" xr3:uid="{FBFFDAE9-BC3A-435E-9F0F-233A2387A9CC}" name="remaining sales percent" dataDxfId="16">
      <calculatedColumnFormula>1-N17</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114A44-7C01-476D-907A-18E1E4882B71}" name="Table37" displayName="Table37" ref="H24:O27" totalsRowShown="0">
  <autoFilter ref="H24:O27" xr:uid="{61114A44-7C01-476D-907A-18E1E4882B71}"/>
  <tableColumns count="8">
    <tableColumn id="1" xr3:uid="{D85E5A9A-2B70-448F-BE88-61261E860B4F}" name="profit percent" dataDxfId="15" dataCellStyle="Percent"/>
    <tableColumn id="2" xr3:uid="{0E8B6BCA-E8CE-470F-883E-082C4C9B56A4}" name="remaining profit percent" dataDxfId="14">
      <calculatedColumnFormula>1-H25</calculatedColumnFormula>
    </tableColumn>
    <tableColumn id="3" xr3:uid="{94491862-9117-44BD-8349-5CAC2C76A592}" name="quantity percent" dataDxfId="13" dataCellStyle="Percent"/>
    <tableColumn id="4" xr3:uid="{439C7507-D639-4038-A186-BF5F74D645F2}" name="remaining quality percent " dataDxfId="12">
      <calculatedColumnFormula>1-J25</calculatedColumnFormula>
    </tableColumn>
    <tableColumn id="5" xr3:uid="{2E71CEDC-F661-483A-B698-68F693E46399}" name="discount percent" dataDxfId="11" dataCellStyle="Percent"/>
    <tableColumn id="6" xr3:uid="{8EB4C7A2-D3B2-487C-ADA9-63874A26BA7A}" name="remaining discount percent" dataDxfId="10">
      <calculatedColumnFormula>1-L25</calculatedColumnFormula>
    </tableColumn>
    <tableColumn id="7" xr3:uid="{1D281C5F-20F4-4CDD-A57C-4514778C3993}" name="sales percent" dataDxfId="9" dataCellStyle="Percent"/>
    <tableColumn id="8" xr3:uid="{46D5E182-B0F7-43ED-A7E0-2C5C2501B826}" name="remaining sales percent" dataDxfId="8">
      <calculatedColumnFormula>1-Table37[[#This Row],[sales percent]]</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2BDB3B-93E4-4A5D-854C-B019F6A19105}" name="Table510" displayName="Table510" ref="H33:O37" totalsRowShown="0">
  <autoFilter ref="H33:O37" xr:uid="{CE2BDB3B-93E4-4A5D-854C-B019F6A19105}"/>
  <tableColumns count="8">
    <tableColumn id="1" xr3:uid="{D54476DE-0412-4506-A267-401106C9BC9E}" name="profit percent" dataDxfId="7" dataCellStyle="Percent"/>
    <tableColumn id="2" xr3:uid="{38E74CBC-5B97-4394-A598-222FD9FB1E12}" name="remaining profit percent" dataDxfId="6">
      <calculatedColumnFormula>1-H34</calculatedColumnFormula>
    </tableColumn>
    <tableColumn id="3" xr3:uid="{60CD3155-4273-4559-8722-BA8FA172D742}" name="quality percent" dataDxfId="5" dataCellStyle="Percent"/>
    <tableColumn id="4" xr3:uid="{E918ADAB-9165-4A84-AF53-905F984C79EB}" name="remaining quality percent" dataDxfId="4">
      <calculatedColumnFormula>1-J34</calculatedColumnFormula>
    </tableColumn>
    <tableColumn id="5" xr3:uid="{85366789-E320-4ADC-A1EB-1080FDA1775A}" name="discount percent" dataDxfId="3" dataCellStyle="Percent"/>
    <tableColumn id="6" xr3:uid="{40E9BEFE-DE82-4B48-B196-22CB600B8E87}" name="remaining discount percent" dataDxfId="2">
      <calculatedColumnFormula>1-L34</calculatedColumnFormula>
    </tableColumn>
    <tableColumn id="7" xr3:uid="{B5BF92AC-8E87-481A-AA46-D32FC2FF439A}" name="sales percent" dataDxfId="1" dataCellStyle="Percent"/>
    <tableColumn id="8" xr3:uid="{9183800F-7175-4109-A5A8-96A74AA9FF2D}" name="remaining sales percent" dataDxfId="0">
      <calculatedColumnFormula>1-Table510[[#This Row],[sales percent]]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12" Type="http://schemas.openxmlformats.org/officeDocument/2006/relationships/table" Target="../tables/table6.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table" Target="../tables/table4.xml"/><Relationship Id="rId4" Type="http://schemas.openxmlformats.org/officeDocument/2006/relationships/pivotTable" Target="../pivotTables/pivotTable4.xml"/><Relationship Id="rId9"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I14" sqref="I14"/>
    </sheetView>
  </sheetViews>
  <sheetFormatPr defaultColWidth="11" defaultRowHeight="15.6" x14ac:dyDescent="0.3"/>
  <cols>
    <col min="1" max="1" width="8.59765625" customWidth="1"/>
    <col min="2" max="2" width="18.09765625" customWidth="1"/>
    <col min="3" max="3" width="12" customWidth="1"/>
    <col min="4" max="6" width="10.3984375" customWidth="1"/>
    <col min="7" max="7" width="12.69921875" bestFit="1" customWidth="1"/>
    <col min="8" max="8" width="13"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2.59765625" customWidth="1"/>
    <col min="15" max="15" width="8.296875" customWidth="1"/>
    <col min="16" max="16" width="16.19921875" bestFit="1" customWidth="1"/>
    <col min="17" max="17" width="13.09765625" bestFit="1" customWidth="1"/>
    <col min="18" max="18" width="13.69921875" customWidth="1"/>
    <col min="19" max="19" width="35.59765625" customWidth="1"/>
    <col min="20" max="20" width="9.8984375" bestFit="1" customWidth="1"/>
    <col min="21" max="22" width="10" customWidth="1"/>
  </cols>
  <sheetData>
    <row r="1" spans="1:23" x14ac:dyDescent="0.3">
      <c r="A1" s="6" t="s">
        <v>0</v>
      </c>
      <c r="B1" s="7" t="s">
        <v>1</v>
      </c>
      <c r="C1" s="7" t="s">
        <v>2</v>
      </c>
      <c r="D1" s="7" t="s">
        <v>3</v>
      </c>
      <c r="E1" s="7" t="s">
        <v>4</v>
      </c>
      <c r="F1" s="8"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9" t="s">
        <v>22</v>
      </c>
    </row>
    <row r="2" spans="1:23" x14ac:dyDescent="0.3">
      <c r="A2">
        <v>1</v>
      </c>
      <c r="B2" t="s">
        <v>23</v>
      </c>
      <c r="C2" s="1">
        <v>42682</v>
      </c>
      <c r="D2" s="2">
        <v>2016</v>
      </c>
      <c r="E2" s="1" t="s">
        <v>24</v>
      </c>
      <c r="F2" s="3">
        <v>8</v>
      </c>
      <c r="G2" t="s">
        <v>25</v>
      </c>
      <c r="H2" t="s">
        <v>26</v>
      </c>
      <c r="I2" t="s">
        <v>27</v>
      </c>
      <c r="J2" t="s">
        <v>28</v>
      </c>
      <c r="K2" t="s">
        <v>29</v>
      </c>
      <c r="L2" t="s">
        <v>30</v>
      </c>
      <c r="M2" t="s">
        <v>31</v>
      </c>
      <c r="N2">
        <v>42420</v>
      </c>
      <c r="O2" t="s">
        <v>32</v>
      </c>
      <c r="P2" t="s">
        <v>33</v>
      </c>
      <c r="Q2" t="s">
        <v>34</v>
      </c>
      <c r="R2" t="s">
        <v>35</v>
      </c>
      <c r="S2" t="s">
        <v>36</v>
      </c>
      <c r="T2">
        <v>261.95999999999998</v>
      </c>
      <c r="U2">
        <v>2</v>
      </c>
      <c r="V2">
        <v>0</v>
      </c>
      <c r="W2">
        <v>41.913600000000002</v>
      </c>
    </row>
    <row r="3" spans="1:23" x14ac:dyDescent="0.3">
      <c r="A3">
        <v>2</v>
      </c>
      <c r="B3" t="s">
        <v>23</v>
      </c>
      <c r="C3" s="1">
        <v>42682</v>
      </c>
      <c r="D3" s="2">
        <v>2016</v>
      </c>
      <c r="E3" s="1" t="s">
        <v>24</v>
      </c>
      <c r="F3" s="3">
        <v>8</v>
      </c>
      <c r="G3" t="s">
        <v>25</v>
      </c>
      <c r="H3" t="s">
        <v>26</v>
      </c>
      <c r="I3" t="s">
        <v>27</v>
      </c>
      <c r="J3" t="s">
        <v>28</v>
      </c>
      <c r="K3" t="s">
        <v>29</v>
      </c>
      <c r="L3" t="s">
        <v>30</v>
      </c>
      <c r="M3" t="s">
        <v>31</v>
      </c>
      <c r="N3">
        <v>42420</v>
      </c>
      <c r="O3" t="s">
        <v>32</v>
      </c>
      <c r="P3" t="s">
        <v>37</v>
      </c>
      <c r="Q3" t="s">
        <v>34</v>
      </c>
      <c r="R3" t="s">
        <v>38</v>
      </c>
      <c r="S3" t="s">
        <v>39</v>
      </c>
      <c r="T3">
        <v>731.93999999999994</v>
      </c>
      <c r="U3">
        <v>3</v>
      </c>
      <c r="V3">
        <v>0</v>
      </c>
      <c r="W3">
        <v>219.58199999999997</v>
      </c>
    </row>
    <row r="4" spans="1:23" x14ac:dyDescent="0.3">
      <c r="A4">
        <v>3</v>
      </c>
      <c r="B4" t="s">
        <v>40</v>
      </c>
      <c r="C4" s="1">
        <v>42533</v>
      </c>
      <c r="D4" s="2">
        <v>2016</v>
      </c>
      <c r="E4" s="1" t="s">
        <v>41</v>
      </c>
      <c r="F4" s="3">
        <v>12</v>
      </c>
      <c r="G4" t="s">
        <v>25</v>
      </c>
      <c r="H4" t="s">
        <v>42</v>
      </c>
      <c r="I4" t="s">
        <v>43</v>
      </c>
      <c r="J4" t="s">
        <v>44</v>
      </c>
      <c r="K4" t="s">
        <v>29</v>
      </c>
      <c r="L4" t="s">
        <v>45</v>
      </c>
      <c r="M4" t="s">
        <v>46</v>
      </c>
      <c r="N4">
        <v>90036</v>
      </c>
      <c r="O4" t="s">
        <v>47</v>
      </c>
      <c r="P4" t="s">
        <v>48</v>
      </c>
      <c r="Q4" t="s">
        <v>49</v>
      </c>
      <c r="R4" t="s">
        <v>50</v>
      </c>
      <c r="S4" t="s">
        <v>51</v>
      </c>
      <c r="T4">
        <v>14.62</v>
      </c>
      <c r="U4">
        <v>2</v>
      </c>
      <c r="V4">
        <v>0</v>
      </c>
      <c r="W4">
        <v>6.8713999999999995</v>
      </c>
    </row>
    <row r="5" spans="1:23" x14ac:dyDescent="0.3">
      <c r="A5">
        <v>4</v>
      </c>
      <c r="B5" t="s">
        <v>52</v>
      </c>
      <c r="C5" s="1">
        <v>42288</v>
      </c>
      <c r="D5" s="2">
        <v>2015</v>
      </c>
      <c r="E5" s="1" t="s">
        <v>53</v>
      </c>
      <c r="F5" s="3">
        <v>11</v>
      </c>
      <c r="G5" t="s">
        <v>54</v>
      </c>
      <c r="H5" t="s">
        <v>55</v>
      </c>
      <c r="I5" t="s">
        <v>56</v>
      </c>
      <c r="J5" t="s">
        <v>28</v>
      </c>
      <c r="K5" t="s">
        <v>29</v>
      </c>
      <c r="L5" t="s">
        <v>57</v>
      </c>
      <c r="M5" t="s">
        <v>58</v>
      </c>
      <c r="N5">
        <v>33311</v>
      </c>
      <c r="O5" t="s">
        <v>32</v>
      </c>
      <c r="P5" t="s">
        <v>59</v>
      </c>
      <c r="Q5" t="s">
        <v>34</v>
      </c>
      <c r="R5" t="s">
        <v>60</v>
      </c>
      <c r="S5" t="s">
        <v>61</v>
      </c>
      <c r="T5">
        <v>957.57749999999999</v>
      </c>
      <c r="U5">
        <v>5</v>
      </c>
      <c r="V5">
        <v>0.45</v>
      </c>
      <c r="W5">
        <v>-383.03100000000006</v>
      </c>
    </row>
    <row r="6" spans="1:23" x14ac:dyDescent="0.3">
      <c r="A6">
        <v>5</v>
      </c>
      <c r="B6" t="s">
        <v>52</v>
      </c>
      <c r="C6" s="1">
        <v>42288</v>
      </c>
      <c r="D6" s="2">
        <v>2015</v>
      </c>
      <c r="E6" s="1" t="s">
        <v>53</v>
      </c>
      <c r="F6" s="3">
        <v>11</v>
      </c>
      <c r="G6" t="s">
        <v>54</v>
      </c>
      <c r="H6" t="s">
        <v>55</v>
      </c>
      <c r="I6" t="s">
        <v>56</v>
      </c>
      <c r="J6" t="s">
        <v>28</v>
      </c>
      <c r="K6" t="s">
        <v>29</v>
      </c>
      <c r="L6" t="s">
        <v>57</v>
      </c>
      <c r="M6" t="s">
        <v>58</v>
      </c>
      <c r="N6">
        <v>33311</v>
      </c>
      <c r="O6" t="s">
        <v>32</v>
      </c>
      <c r="P6" t="s">
        <v>62</v>
      </c>
      <c r="Q6" t="s">
        <v>49</v>
      </c>
      <c r="R6" t="s">
        <v>63</v>
      </c>
      <c r="S6" t="s">
        <v>64</v>
      </c>
      <c r="T6">
        <v>22.368000000000002</v>
      </c>
      <c r="U6">
        <v>2</v>
      </c>
      <c r="V6">
        <v>0.2</v>
      </c>
      <c r="W6">
        <v>2.5163999999999991</v>
      </c>
    </row>
    <row r="7" spans="1:23" x14ac:dyDescent="0.3">
      <c r="A7">
        <v>6</v>
      </c>
      <c r="B7" t="s">
        <v>65</v>
      </c>
      <c r="C7" s="1">
        <v>41799</v>
      </c>
      <c r="D7" s="2">
        <v>2014</v>
      </c>
      <c r="E7" s="1" t="s">
        <v>41</v>
      </c>
      <c r="F7" s="3">
        <v>9</v>
      </c>
      <c r="G7" t="s">
        <v>54</v>
      </c>
      <c r="H7" t="s">
        <v>66</v>
      </c>
      <c r="I7" t="s">
        <v>67</v>
      </c>
      <c r="J7" t="s">
        <v>28</v>
      </c>
      <c r="K7" t="s">
        <v>29</v>
      </c>
      <c r="L7" t="s">
        <v>45</v>
      </c>
      <c r="M7" t="s">
        <v>46</v>
      </c>
      <c r="N7">
        <v>90032</v>
      </c>
      <c r="O7" t="s">
        <v>47</v>
      </c>
      <c r="P7" t="s">
        <v>68</v>
      </c>
      <c r="Q7" t="s">
        <v>34</v>
      </c>
      <c r="R7" t="s">
        <v>69</v>
      </c>
      <c r="S7" t="s">
        <v>70</v>
      </c>
      <c r="T7">
        <v>48.86</v>
      </c>
      <c r="U7">
        <v>7</v>
      </c>
      <c r="V7">
        <v>0</v>
      </c>
      <c r="W7">
        <v>14.169399999999996</v>
      </c>
    </row>
    <row r="8" spans="1:23" x14ac:dyDescent="0.3">
      <c r="A8">
        <v>7</v>
      </c>
      <c r="B8" t="s">
        <v>65</v>
      </c>
      <c r="C8" s="1">
        <v>41799</v>
      </c>
      <c r="D8" s="2">
        <v>2014</v>
      </c>
      <c r="E8" s="1" t="s">
        <v>41</v>
      </c>
      <c r="F8" s="3">
        <v>9</v>
      </c>
      <c r="G8" t="s">
        <v>54</v>
      </c>
      <c r="H8" t="s">
        <v>66</v>
      </c>
      <c r="I8" t="s">
        <v>67</v>
      </c>
      <c r="J8" t="s">
        <v>28</v>
      </c>
      <c r="K8" t="s">
        <v>29</v>
      </c>
      <c r="L8" t="s">
        <v>45</v>
      </c>
      <c r="M8" t="s">
        <v>46</v>
      </c>
      <c r="N8">
        <v>90032</v>
      </c>
      <c r="O8" t="s">
        <v>47</v>
      </c>
      <c r="P8" t="s">
        <v>71</v>
      </c>
      <c r="Q8" t="s">
        <v>49</v>
      </c>
      <c r="R8" t="s">
        <v>72</v>
      </c>
      <c r="S8" t="s">
        <v>73</v>
      </c>
      <c r="T8">
        <v>7.28</v>
      </c>
      <c r="U8">
        <v>4</v>
      </c>
      <c r="V8">
        <v>0</v>
      </c>
      <c r="W8">
        <v>1.9656000000000002</v>
      </c>
    </row>
    <row r="9" spans="1:23" x14ac:dyDescent="0.3">
      <c r="A9">
        <v>8</v>
      </c>
      <c r="B9" t="s">
        <v>65</v>
      </c>
      <c r="C9" s="1">
        <v>41799</v>
      </c>
      <c r="D9" s="2">
        <v>2014</v>
      </c>
      <c r="E9" s="1" t="s">
        <v>41</v>
      </c>
      <c r="F9" s="3">
        <v>9</v>
      </c>
      <c r="G9" t="s">
        <v>54</v>
      </c>
      <c r="H9" t="s">
        <v>66</v>
      </c>
      <c r="I9" t="s">
        <v>67</v>
      </c>
      <c r="J9" t="s">
        <v>28</v>
      </c>
      <c r="K9" t="s">
        <v>29</v>
      </c>
      <c r="L9" t="s">
        <v>45</v>
      </c>
      <c r="M9" t="s">
        <v>46</v>
      </c>
      <c r="N9">
        <v>90032</v>
      </c>
      <c r="O9" t="s">
        <v>47</v>
      </c>
      <c r="P9" t="s">
        <v>74</v>
      </c>
      <c r="Q9" t="s">
        <v>75</v>
      </c>
      <c r="R9" t="s">
        <v>76</v>
      </c>
      <c r="S9" t="s">
        <v>77</v>
      </c>
      <c r="T9">
        <v>907.15200000000004</v>
      </c>
      <c r="U9">
        <v>6</v>
      </c>
      <c r="V9">
        <v>0.2</v>
      </c>
      <c r="W9">
        <v>90.715200000000038</v>
      </c>
    </row>
    <row r="10" spans="1:23" x14ac:dyDescent="0.3">
      <c r="A10">
        <v>9</v>
      </c>
      <c r="B10" t="s">
        <v>65</v>
      </c>
      <c r="C10" s="1">
        <v>41799</v>
      </c>
      <c r="D10" s="2">
        <v>2014</v>
      </c>
      <c r="E10" s="1" t="s">
        <v>41</v>
      </c>
      <c r="F10" s="3">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v>5.7824999999999998</v>
      </c>
    </row>
    <row r="11" spans="1:23" x14ac:dyDescent="0.3">
      <c r="A11">
        <v>10</v>
      </c>
      <c r="B11" t="s">
        <v>65</v>
      </c>
      <c r="C11" s="1">
        <v>41799</v>
      </c>
      <c r="D11" s="2">
        <v>2014</v>
      </c>
      <c r="E11" s="1" t="s">
        <v>41</v>
      </c>
      <c r="F11" s="3">
        <v>9</v>
      </c>
      <c r="G11" t="s">
        <v>54</v>
      </c>
      <c r="H11" t="s">
        <v>66</v>
      </c>
      <c r="I11" t="s">
        <v>67</v>
      </c>
      <c r="J11" t="s">
        <v>28</v>
      </c>
      <c r="K11" t="s">
        <v>29</v>
      </c>
      <c r="L11" t="s">
        <v>45</v>
      </c>
      <c r="M11" t="s">
        <v>46</v>
      </c>
      <c r="N11">
        <v>90032</v>
      </c>
      <c r="O11" t="s">
        <v>47</v>
      </c>
      <c r="P11" t="s">
        <v>81</v>
      </c>
      <c r="Q11" t="s">
        <v>49</v>
      </c>
      <c r="R11" t="s">
        <v>82</v>
      </c>
      <c r="S11" t="s">
        <v>83</v>
      </c>
      <c r="T11">
        <v>114.9</v>
      </c>
      <c r="U11">
        <v>5</v>
      </c>
      <c r="V11">
        <v>0</v>
      </c>
      <c r="W11">
        <v>34.469999999999992</v>
      </c>
    </row>
    <row r="12" spans="1:23" x14ac:dyDescent="0.3">
      <c r="A12">
        <v>11</v>
      </c>
      <c r="B12" t="s">
        <v>65</v>
      </c>
      <c r="C12" s="1">
        <v>41799</v>
      </c>
      <c r="D12" s="2">
        <v>2014</v>
      </c>
      <c r="E12" s="1" t="s">
        <v>41</v>
      </c>
      <c r="F12" s="3">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v>85.309199999999805</v>
      </c>
    </row>
    <row r="13" spans="1:23" x14ac:dyDescent="0.3">
      <c r="A13">
        <v>12</v>
      </c>
      <c r="B13" t="s">
        <v>65</v>
      </c>
      <c r="C13" s="1">
        <v>41799</v>
      </c>
      <c r="D13" s="2">
        <v>2014</v>
      </c>
      <c r="E13" s="1" t="s">
        <v>41</v>
      </c>
      <c r="F13" s="3">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v>68.356800000000021</v>
      </c>
    </row>
    <row r="14" spans="1:23" x14ac:dyDescent="0.3">
      <c r="A14">
        <v>13</v>
      </c>
      <c r="B14" t="s">
        <v>88</v>
      </c>
      <c r="C14" s="1">
        <v>42840</v>
      </c>
      <c r="D14" s="2">
        <v>2017</v>
      </c>
      <c r="E14" s="1" t="s">
        <v>89</v>
      </c>
      <c r="F14" s="3">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v>5.4432</v>
      </c>
    </row>
    <row r="15" spans="1:23" x14ac:dyDescent="0.3">
      <c r="A15">
        <v>14</v>
      </c>
      <c r="B15" t="s">
        <v>97</v>
      </c>
      <c r="C15" s="1">
        <v>42709</v>
      </c>
      <c r="D15" s="2">
        <v>2016</v>
      </c>
      <c r="E15" s="1" t="s">
        <v>98</v>
      </c>
      <c r="F15" s="3">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v>132.59219999999993</v>
      </c>
    </row>
    <row r="16" spans="1:23" x14ac:dyDescent="0.3">
      <c r="A16">
        <v>15</v>
      </c>
      <c r="B16" t="s">
        <v>105</v>
      </c>
      <c r="C16" s="1">
        <v>42330</v>
      </c>
      <c r="D16" s="2">
        <v>2015</v>
      </c>
      <c r="E16" s="1" t="s">
        <v>24</v>
      </c>
      <c r="F16" s="3">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v>-123.858</v>
      </c>
    </row>
    <row r="17" spans="1:23" x14ac:dyDescent="0.3">
      <c r="A17">
        <v>16</v>
      </c>
      <c r="B17" t="s">
        <v>105</v>
      </c>
      <c r="C17" s="1">
        <v>42330</v>
      </c>
      <c r="D17" s="2">
        <v>2015</v>
      </c>
      <c r="E17" s="1" t="s">
        <v>24</v>
      </c>
      <c r="F17" s="3">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v>-3.8160000000000016</v>
      </c>
    </row>
    <row r="18" spans="1:23" x14ac:dyDescent="0.3">
      <c r="A18">
        <v>17</v>
      </c>
      <c r="B18" t="s">
        <v>116</v>
      </c>
      <c r="C18" s="1">
        <v>41954</v>
      </c>
      <c r="D18" s="2">
        <v>2014</v>
      </c>
      <c r="E18" s="1" t="s">
        <v>24</v>
      </c>
      <c r="F18" s="3">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v>13.317599999999999</v>
      </c>
    </row>
    <row r="19" spans="1:23" x14ac:dyDescent="0.3">
      <c r="A19">
        <v>18</v>
      </c>
      <c r="B19" t="s">
        <v>123</v>
      </c>
      <c r="C19" s="1">
        <v>41772</v>
      </c>
      <c r="D19" s="2">
        <v>2014</v>
      </c>
      <c r="E19" s="1" t="s">
        <v>124</v>
      </c>
      <c r="F19" s="3">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v>9.9899999999999949</v>
      </c>
    </row>
    <row r="20" spans="1:23" x14ac:dyDescent="0.3">
      <c r="A20">
        <v>19</v>
      </c>
      <c r="B20" t="s">
        <v>131</v>
      </c>
      <c r="C20" s="1">
        <v>41878</v>
      </c>
      <c r="D20" s="2">
        <v>2014</v>
      </c>
      <c r="E20" s="1" t="s">
        <v>132</v>
      </c>
      <c r="F20" s="3">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v>2.4823999999999993</v>
      </c>
    </row>
    <row r="21" spans="1:23" x14ac:dyDescent="0.3">
      <c r="A21">
        <v>20</v>
      </c>
      <c r="B21" t="s">
        <v>131</v>
      </c>
      <c r="C21" s="1">
        <v>41878</v>
      </c>
      <c r="D21" s="2">
        <v>2014</v>
      </c>
      <c r="E21" s="1" t="s">
        <v>132</v>
      </c>
      <c r="F21" s="3">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v>16.010999999999981</v>
      </c>
    </row>
    <row r="22" spans="1:23" x14ac:dyDescent="0.3">
      <c r="A22">
        <v>21</v>
      </c>
      <c r="B22" t="s">
        <v>131</v>
      </c>
      <c r="C22" s="1">
        <v>41878</v>
      </c>
      <c r="D22" s="2">
        <v>2014</v>
      </c>
      <c r="E22" s="1" t="s">
        <v>132</v>
      </c>
      <c r="F22" s="3">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v>7.3839999999999986</v>
      </c>
    </row>
    <row r="23" spans="1:23" x14ac:dyDescent="0.3">
      <c r="A23">
        <v>22</v>
      </c>
      <c r="B23" t="s">
        <v>142</v>
      </c>
      <c r="C23" s="1">
        <v>42713</v>
      </c>
      <c r="D23" s="2">
        <v>2016</v>
      </c>
      <c r="E23" s="1" t="s">
        <v>98</v>
      </c>
      <c r="F23" s="3">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v>5.0595999999999997</v>
      </c>
    </row>
    <row r="24" spans="1:23" x14ac:dyDescent="0.3">
      <c r="A24">
        <v>23</v>
      </c>
      <c r="B24" t="s">
        <v>142</v>
      </c>
      <c r="C24" s="1">
        <v>42713</v>
      </c>
      <c r="D24" s="2">
        <v>2016</v>
      </c>
      <c r="E24" s="1" t="s">
        <v>98</v>
      </c>
      <c r="F24" s="3">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v>15.688400000000001</v>
      </c>
    </row>
    <row r="25" spans="1:23" x14ac:dyDescent="0.3">
      <c r="A25">
        <v>24</v>
      </c>
      <c r="B25" t="s">
        <v>151</v>
      </c>
      <c r="C25" s="1">
        <v>42932</v>
      </c>
      <c r="D25" s="2">
        <v>2017</v>
      </c>
      <c r="E25" s="1" t="s">
        <v>152</v>
      </c>
      <c r="F25" s="3">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v>-1.0196000000000005</v>
      </c>
    </row>
    <row r="26" spans="1:23" x14ac:dyDescent="0.3">
      <c r="A26">
        <v>25</v>
      </c>
      <c r="B26" t="s">
        <v>160</v>
      </c>
      <c r="C26" s="1">
        <v>42272</v>
      </c>
      <c r="D26" s="2">
        <v>2015</v>
      </c>
      <c r="E26" s="1" t="s">
        <v>161</v>
      </c>
      <c r="F26" s="3">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v>240.26490000000001</v>
      </c>
    </row>
    <row r="27" spans="1:23" x14ac:dyDescent="0.3">
      <c r="A27">
        <v>26</v>
      </c>
      <c r="B27" t="s">
        <v>165</v>
      </c>
      <c r="C27" s="1">
        <v>42385</v>
      </c>
      <c r="D27" s="2">
        <v>2016</v>
      </c>
      <c r="E27" s="1" t="s">
        <v>166</v>
      </c>
      <c r="F27" s="3">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v>4.2224000000000004</v>
      </c>
    </row>
    <row r="28" spans="1:23" x14ac:dyDescent="0.3">
      <c r="A28">
        <v>27</v>
      </c>
      <c r="B28" t="s">
        <v>165</v>
      </c>
      <c r="C28" s="1">
        <v>42385</v>
      </c>
      <c r="D28" s="2">
        <v>2016</v>
      </c>
      <c r="E28" s="1" t="s">
        <v>166</v>
      </c>
      <c r="F28" s="3">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v>11.774100000000004</v>
      </c>
    </row>
    <row r="29" spans="1:23" x14ac:dyDescent="0.3">
      <c r="A29">
        <v>28</v>
      </c>
      <c r="B29" t="s">
        <v>174</v>
      </c>
      <c r="C29" s="1">
        <v>42264</v>
      </c>
      <c r="D29" s="2">
        <v>2015</v>
      </c>
      <c r="E29" s="1" t="s">
        <v>161</v>
      </c>
      <c r="F29" s="3">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v>-1665.0522000000001</v>
      </c>
    </row>
    <row r="30" spans="1:23" x14ac:dyDescent="0.3">
      <c r="A30">
        <v>29</v>
      </c>
      <c r="B30" t="s">
        <v>174</v>
      </c>
      <c r="C30" s="1">
        <v>42264</v>
      </c>
      <c r="D30" s="2">
        <v>2015</v>
      </c>
      <c r="E30" s="1" t="s">
        <v>161</v>
      </c>
      <c r="F30" s="3">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v>-7.0532000000000004</v>
      </c>
    </row>
    <row r="31" spans="1:23" x14ac:dyDescent="0.3">
      <c r="A31">
        <v>30</v>
      </c>
      <c r="B31" t="s">
        <v>174</v>
      </c>
      <c r="C31" s="1">
        <v>42264</v>
      </c>
      <c r="D31" s="2">
        <v>2015</v>
      </c>
      <c r="E31" s="1" t="s">
        <v>161</v>
      </c>
      <c r="F31" s="3">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v>15.524999999999991</v>
      </c>
    </row>
    <row r="32" spans="1:23" x14ac:dyDescent="0.3">
      <c r="A32">
        <v>31</v>
      </c>
      <c r="B32" t="s">
        <v>174</v>
      </c>
      <c r="C32" s="1">
        <v>42264</v>
      </c>
      <c r="D32" s="2">
        <v>2015</v>
      </c>
      <c r="E32" s="1" t="s">
        <v>161</v>
      </c>
      <c r="F32" s="3">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v>1.1015999999999997</v>
      </c>
    </row>
    <row r="33" spans="1:23" x14ac:dyDescent="0.3">
      <c r="A33">
        <v>32</v>
      </c>
      <c r="B33" t="s">
        <v>174</v>
      </c>
      <c r="C33" s="1">
        <v>42264</v>
      </c>
      <c r="D33" s="2">
        <v>2015</v>
      </c>
      <c r="E33" s="1" t="s">
        <v>161</v>
      </c>
      <c r="F33" s="3">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v>9.7091999999999885</v>
      </c>
    </row>
    <row r="34" spans="1:23" x14ac:dyDescent="0.3">
      <c r="A34">
        <v>33</v>
      </c>
      <c r="B34" t="s">
        <v>174</v>
      </c>
      <c r="C34" s="1">
        <v>42264</v>
      </c>
      <c r="D34" s="2">
        <v>2015</v>
      </c>
      <c r="E34" s="1" t="s">
        <v>161</v>
      </c>
      <c r="F34" s="3">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v>-5.7149999999999999</v>
      </c>
    </row>
    <row r="35" spans="1:23" x14ac:dyDescent="0.3">
      <c r="A35">
        <v>34</v>
      </c>
      <c r="B35" t="s">
        <v>174</v>
      </c>
      <c r="C35" s="1">
        <v>42264</v>
      </c>
      <c r="D35" s="2">
        <v>2015</v>
      </c>
      <c r="E35" s="1" t="s">
        <v>161</v>
      </c>
      <c r="F35" s="3">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v>3.5460000000000007</v>
      </c>
    </row>
    <row r="36" spans="1:23" x14ac:dyDescent="0.3">
      <c r="A36">
        <v>35</v>
      </c>
      <c r="B36" t="s">
        <v>192</v>
      </c>
      <c r="C36" s="1">
        <v>43027</v>
      </c>
      <c r="D36" s="2">
        <v>2017</v>
      </c>
      <c r="E36" s="1" t="s">
        <v>53</v>
      </c>
      <c r="F36" s="3">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v>9.9467999999999979</v>
      </c>
    </row>
    <row r="37" spans="1:23" x14ac:dyDescent="0.3">
      <c r="A37">
        <v>36</v>
      </c>
      <c r="B37" t="s">
        <v>198</v>
      </c>
      <c r="C37" s="1">
        <v>42712</v>
      </c>
      <c r="D37" s="2">
        <v>2016</v>
      </c>
      <c r="E37" s="1" t="s">
        <v>98</v>
      </c>
      <c r="F37" s="3">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v>123.47369999999989</v>
      </c>
    </row>
    <row r="38" spans="1:23" x14ac:dyDescent="0.3">
      <c r="A38">
        <v>37</v>
      </c>
      <c r="B38" t="s">
        <v>198</v>
      </c>
      <c r="C38" s="1">
        <v>42712</v>
      </c>
      <c r="D38" s="2">
        <v>2016</v>
      </c>
      <c r="E38" s="1" t="s">
        <v>98</v>
      </c>
      <c r="F38" s="3">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v>-147.96300000000002</v>
      </c>
    </row>
    <row r="39" spans="1:23" x14ac:dyDescent="0.3">
      <c r="A39">
        <v>38</v>
      </c>
      <c r="B39" t="s">
        <v>207</v>
      </c>
      <c r="C39" s="1">
        <v>42365</v>
      </c>
      <c r="D39" s="2">
        <v>2015</v>
      </c>
      <c r="E39" s="1" t="s">
        <v>98</v>
      </c>
      <c r="F39" s="3">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v>35.414999999999999</v>
      </c>
    </row>
    <row r="40" spans="1:23" x14ac:dyDescent="0.3">
      <c r="A40">
        <v>39</v>
      </c>
      <c r="B40" t="s">
        <v>207</v>
      </c>
      <c r="C40" s="1">
        <v>42365</v>
      </c>
      <c r="D40" s="2">
        <v>2015</v>
      </c>
      <c r="E40" s="1" t="s">
        <v>98</v>
      </c>
      <c r="F40" s="3">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v>-46.976400000000012</v>
      </c>
    </row>
    <row r="41" spans="1:23" x14ac:dyDescent="0.3">
      <c r="A41">
        <v>40</v>
      </c>
      <c r="B41" t="s">
        <v>207</v>
      </c>
      <c r="C41" s="1">
        <v>42365</v>
      </c>
      <c r="D41" s="2">
        <v>2015</v>
      </c>
      <c r="E41" s="1" t="s">
        <v>98</v>
      </c>
      <c r="F41" s="3">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v>-15.146999999999991</v>
      </c>
    </row>
    <row r="42" spans="1:23" x14ac:dyDescent="0.3">
      <c r="A42">
        <v>41</v>
      </c>
      <c r="B42" t="s">
        <v>207</v>
      </c>
      <c r="C42" s="1">
        <v>42365</v>
      </c>
      <c r="D42" s="2">
        <v>2015</v>
      </c>
      <c r="E42" s="1" t="s">
        <v>98</v>
      </c>
      <c r="F42" s="3">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v>41.756399999999957</v>
      </c>
    </row>
    <row r="43" spans="1:23" x14ac:dyDescent="0.3">
      <c r="A43">
        <v>42</v>
      </c>
      <c r="B43" t="s">
        <v>218</v>
      </c>
      <c r="C43" s="1">
        <v>42988</v>
      </c>
      <c r="D43" s="2">
        <v>2017</v>
      </c>
      <c r="E43" s="1" t="s">
        <v>161</v>
      </c>
      <c r="F43" s="3">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v>16.556399999999996</v>
      </c>
    </row>
    <row r="44" spans="1:23" x14ac:dyDescent="0.3">
      <c r="A44">
        <v>43</v>
      </c>
      <c r="B44" t="s">
        <v>225</v>
      </c>
      <c r="C44" s="1">
        <v>42568</v>
      </c>
      <c r="D44" s="2">
        <v>2016</v>
      </c>
      <c r="E44" s="1" t="s">
        <v>152</v>
      </c>
      <c r="F44" s="3">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v>3.8939999999999912</v>
      </c>
    </row>
    <row r="45" spans="1:23" x14ac:dyDescent="0.3">
      <c r="A45">
        <v>44</v>
      </c>
      <c r="B45" t="s">
        <v>230</v>
      </c>
      <c r="C45" s="1">
        <v>42997</v>
      </c>
      <c r="D45" s="2">
        <v>2017</v>
      </c>
      <c r="E45" s="1" t="s">
        <v>161</v>
      </c>
      <c r="F45" s="3">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v>9.5616000000000092</v>
      </c>
    </row>
    <row r="46" spans="1:23" x14ac:dyDescent="0.3">
      <c r="A46">
        <v>45</v>
      </c>
      <c r="B46" t="s">
        <v>236</v>
      </c>
      <c r="C46" s="1">
        <v>42440</v>
      </c>
      <c r="D46" s="2">
        <v>2016</v>
      </c>
      <c r="E46" s="1" t="s">
        <v>237</v>
      </c>
      <c r="F46" s="3">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v>19.7714</v>
      </c>
    </row>
    <row r="47" spans="1:23" x14ac:dyDescent="0.3">
      <c r="A47">
        <v>46</v>
      </c>
      <c r="B47" t="s">
        <v>236</v>
      </c>
      <c r="C47" s="1">
        <v>42440</v>
      </c>
      <c r="D47" s="2">
        <v>2016</v>
      </c>
      <c r="E47" s="1" t="s">
        <v>237</v>
      </c>
      <c r="F47" s="3">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v>8.2061999999999991</v>
      </c>
    </row>
    <row r="48" spans="1:23" x14ac:dyDescent="0.3">
      <c r="A48">
        <v>47</v>
      </c>
      <c r="B48" t="s">
        <v>246</v>
      </c>
      <c r="C48" s="1">
        <v>41932</v>
      </c>
      <c r="D48" s="2">
        <v>2014</v>
      </c>
      <c r="E48" s="1" t="s">
        <v>53</v>
      </c>
      <c r="F48" s="3">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v>8.4783999999999935</v>
      </c>
    </row>
    <row r="49" spans="1:23" x14ac:dyDescent="0.3">
      <c r="A49">
        <v>48</v>
      </c>
      <c r="B49" t="s">
        <v>253</v>
      </c>
      <c r="C49" s="1">
        <v>42541</v>
      </c>
      <c r="D49" s="2">
        <v>2016</v>
      </c>
      <c r="E49" s="1" t="s">
        <v>41</v>
      </c>
      <c r="F49" s="3">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v>4.9500000000000011</v>
      </c>
    </row>
    <row r="50" spans="1:23" x14ac:dyDescent="0.3">
      <c r="A50">
        <v>49</v>
      </c>
      <c r="B50" t="s">
        <v>253</v>
      </c>
      <c r="C50" s="1">
        <v>42541</v>
      </c>
      <c r="D50" s="2">
        <v>2016</v>
      </c>
      <c r="E50" s="1" t="s">
        <v>41</v>
      </c>
      <c r="F50" s="3">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v>6.104000000000001</v>
      </c>
    </row>
    <row r="51" spans="1:23" x14ac:dyDescent="0.3">
      <c r="A51">
        <v>50</v>
      </c>
      <c r="B51" t="s">
        <v>262</v>
      </c>
      <c r="C51" s="1">
        <v>42112</v>
      </c>
      <c r="D51" s="2">
        <v>2015</v>
      </c>
      <c r="E51" s="1" t="s">
        <v>89</v>
      </c>
      <c r="F51" s="3">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v>17.9634</v>
      </c>
    </row>
    <row r="52" spans="1:23" x14ac:dyDescent="0.3">
      <c r="A52">
        <v>51</v>
      </c>
      <c r="B52" t="s">
        <v>262</v>
      </c>
      <c r="C52" s="1">
        <v>42112</v>
      </c>
      <c r="D52" s="2">
        <v>2015</v>
      </c>
      <c r="E52" s="1" t="s">
        <v>89</v>
      </c>
      <c r="F52" s="3">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v>35.334599999999995</v>
      </c>
    </row>
    <row r="53" spans="1:23" x14ac:dyDescent="0.3">
      <c r="A53">
        <v>52</v>
      </c>
      <c r="B53" t="s">
        <v>262</v>
      </c>
      <c r="C53" s="1">
        <v>42112</v>
      </c>
      <c r="D53" s="2">
        <v>2015</v>
      </c>
      <c r="E53" s="1" t="s">
        <v>89</v>
      </c>
      <c r="F53" s="3">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v>2.9567999999999999</v>
      </c>
    </row>
    <row r="54" spans="1:23" x14ac:dyDescent="0.3">
      <c r="A54">
        <v>53</v>
      </c>
      <c r="B54" t="s">
        <v>262</v>
      </c>
      <c r="C54" s="1">
        <v>42112</v>
      </c>
      <c r="D54" s="2">
        <v>2015</v>
      </c>
      <c r="E54" s="1" t="s">
        <v>89</v>
      </c>
      <c r="F54" s="3">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v>17.098099999999988</v>
      </c>
    </row>
    <row r="55" spans="1:23" x14ac:dyDescent="0.3">
      <c r="A55">
        <v>54</v>
      </c>
      <c r="B55" t="s">
        <v>275</v>
      </c>
      <c r="C55" s="1">
        <v>42715</v>
      </c>
      <c r="D55" s="2">
        <v>2016</v>
      </c>
      <c r="E55" s="1" t="s">
        <v>98</v>
      </c>
      <c r="F55" s="3">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v>6.2566000000000006</v>
      </c>
    </row>
    <row r="56" spans="1:23" x14ac:dyDescent="0.3">
      <c r="A56">
        <v>55</v>
      </c>
      <c r="B56" t="s">
        <v>275</v>
      </c>
      <c r="C56" s="1">
        <v>42715</v>
      </c>
      <c r="D56" s="2">
        <v>2016</v>
      </c>
      <c r="E56" s="1" t="s">
        <v>98</v>
      </c>
      <c r="F56" s="3">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v>298.68549999999999</v>
      </c>
    </row>
    <row r="57" spans="1:23" x14ac:dyDescent="0.3">
      <c r="A57">
        <v>56</v>
      </c>
      <c r="B57" t="s">
        <v>285</v>
      </c>
      <c r="C57" s="1">
        <v>42538</v>
      </c>
      <c r="D57" s="2">
        <v>2016</v>
      </c>
      <c r="E57" s="1" t="s">
        <v>41</v>
      </c>
      <c r="F57" s="3">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v>52.139999999999986</v>
      </c>
    </row>
    <row r="58" spans="1:23" x14ac:dyDescent="0.3">
      <c r="A58">
        <v>57</v>
      </c>
      <c r="B58" t="s">
        <v>285</v>
      </c>
      <c r="C58" s="1">
        <v>42538</v>
      </c>
      <c r="D58" s="2">
        <v>2016</v>
      </c>
      <c r="E58" s="1" t="s">
        <v>41</v>
      </c>
      <c r="F58" s="3">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v>15.552000000000001</v>
      </c>
    </row>
    <row r="59" spans="1:23" x14ac:dyDescent="0.3">
      <c r="A59">
        <v>58</v>
      </c>
      <c r="B59" t="s">
        <v>285</v>
      </c>
      <c r="C59" s="1">
        <v>42538</v>
      </c>
      <c r="D59" s="2">
        <v>2016</v>
      </c>
      <c r="E59" s="1" t="s">
        <v>41</v>
      </c>
      <c r="F59" s="3">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v>7.0980000000000061</v>
      </c>
    </row>
    <row r="60" spans="1:23" x14ac:dyDescent="0.3">
      <c r="A60">
        <v>59</v>
      </c>
      <c r="B60" t="s">
        <v>285</v>
      </c>
      <c r="C60" s="1">
        <v>42538</v>
      </c>
      <c r="D60" s="2">
        <v>2016</v>
      </c>
      <c r="E60" s="1" t="s">
        <v>41</v>
      </c>
      <c r="F60" s="3">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v>6.9888000000000003</v>
      </c>
    </row>
    <row r="61" spans="1:23" x14ac:dyDescent="0.3">
      <c r="A61">
        <v>60</v>
      </c>
      <c r="B61" t="s">
        <v>285</v>
      </c>
      <c r="C61" s="1">
        <v>42538</v>
      </c>
      <c r="D61" s="2">
        <v>2016</v>
      </c>
      <c r="E61" s="1" t="s">
        <v>41</v>
      </c>
      <c r="F61" s="3">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v>3.3000000000000007</v>
      </c>
    </row>
    <row r="62" spans="1:23" x14ac:dyDescent="0.3">
      <c r="A62">
        <v>61</v>
      </c>
      <c r="B62" t="s">
        <v>285</v>
      </c>
      <c r="C62" s="1">
        <v>42538</v>
      </c>
      <c r="D62" s="2">
        <v>2016</v>
      </c>
      <c r="E62" s="1" t="s">
        <v>41</v>
      </c>
      <c r="F62" s="3">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v>16.361999999999998</v>
      </c>
    </row>
    <row r="63" spans="1:23" x14ac:dyDescent="0.3">
      <c r="A63">
        <v>62</v>
      </c>
      <c r="B63" t="s">
        <v>285</v>
      </c>
      <c r="C63" s="1">
        <v>42538</v>
      </c>
      <c r="D63" s="2">
        <v>2016</v>
      </c>
      <c r="E63" s="1" t="s">
        <v>41</v>
      </c>
      <c r="F63" s="3">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v>0.84</v>
      </c>
    </row>
    <row r="64" spans="1:23" x14ac:dyDescent="0.3">
      <c r="A64">
        <v>63</v>
      </c>
      <c r="B64" t="s">
        <v>301</v>
      </c>
      <c r="C64" s="1">
        <v>42332</v>
      </c>
      <c r="D64" s="2">
        <v>2015</v>
      </c>
      <c r="E64" s="1" t="s">
        <v>24</v>
      </c>
      <c r="F64" s="3">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v>6.1512000000000011</v>
      </c>
    </row>
    <row r="65" spans="1:23" x14ac:dyDescent="0.3">
      <c r="A65">
        <v>64</v>
      </c>
      <c r="B65" t="s">
        <v>301</v>
      </c>
      <c r="C65" s="1">
        <v>42332</v>
      </c>
      <c r="D65" s="2">
        <v>2015</v>
      </c>
      <c r="E65" s="1" t="s">
        <v>24</v>
      </c>
      <c r="F65" s="3">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v>9.3612000000000002</v>
      </c>
    </row>
    <row r="66" spans="1:23" x14ac:dyDescent="0.3">
      <c r="A66">
        <v>65</v>
      </c>
      <c r="B66" t="s">
        <v>301</v>
      </c>
      <c r="C66" s="1">
        <v>42332</v>
      </c>
      <c r="D66" s="2">
        <v>2015</v>
      </c>
      <c r="E66" s="1" t="s">
        <v>24</v>
      </c>
      <c r="F66" s="3">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v>68.963099999999997</v>
      </c>
    </row>
    <row r="67" spans="1:23" x14ac:dyDescent="0.3">
      <c r="A67">
        <v>66</v>
      </c>
      <c r="B67" t="s">
        <v>301</v>
      </c>
      <c r="C67" s="1">
        <v>42332</v>
      </c>
      <c r="D67" s="2">
        <v>2015</v>
      </c>
      <c r="E67" s="1" t="s">
        <v>24</v>
      </c>
      <c r="F67" s="3">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v>22.332800000000006</v>
      </c>
    </row>
    <row r="68" spans="1:23" x14ac:dyDescent="0.3">
      <c r="A68">
        <v>67</v>
      </c>
      <c r="B68" t="s">
        <v>312</v>
      </c>
      <c r="C68" s="1">
        <v>42124</v>
      </c>
      <c r="D68" s="2">
        <v>2015</v>
      </c>
      <c r="E68" s="1" t="s">
        <v>89</v>
      </c>
      <c r="F68" s="3">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v>-15.222500000000011</v>
      </c>
    </row>
    <row r="69" spans="1:23" x14ac:dyDescent="0.3">
      <c r="A69">
        <v>68</v>
      </c>
      <c r="B69" t="s">
        <v>318</v>
      </c>
      <c r="C69" s="1">
        <v>41978</v>
      </c>
      <c r="D69" s="2">
        <v>2014</v>
      </c>
      <c r="E69" s="1" t="s">
        <v>98</v>
      </c>
      <c r="F69" s="3">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v>111.30239999999998</v>
      </c>
    </row>
    <row r="70" spans="1:23" x14ac:dyDescent="0.3">
      <c r="A70">
        <v>69</v>
      </c>
      <c r="B70" t="s">
        <v>318</v>
      </c>
      <c r="C70" s="1">
        <v>41978</v>
      </c>
      <c r="D70" s="2">
        <v>2014</v>
      </c>
      <c r="E70" s="1" t="s">
        <v>98</v>
      </c>
      <c r="F70" s="3">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v>62.988</v>
      </c>
    </row>
    <row r="71" spans="1:23" x14ac:dyDescent="0.3">
      <c r="A71">
        <v>70</v>
      </c>
      <c r="B71" t="s">
        <v>327</v>
      </c>
      <c r="C71" s="1">
        <v>42525</v>
      </c>
      <c r="D71" s="2">
        <v>2016</v>
      </c>
      <c r="E71" s="1" t="s">
        <v>41</v>
      </c>
      <c r="F71" s="3">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v>35.663599999999995</v>
      </c>
    </row>
    <row r="72" spans="1:23" x14ac:dyDescent="0.3">
      <c r="A72">
        <v>71</v>
      </c>
      <c r="B72" t="s">
        <v>334</v>
      </c>
      <c r="C72" s="1">
        <v>42631</v>
      </c>
      <c r="D72" s="2">
        <v>2016</v>
      </c>
      <c r="E72" s="1" t="s">
        <v>161</v>
      </c>
      <c r="F72" s="3">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v>1.7309999999999999</v>
      </c>
    </row>
    <row r="73" spans="1:23" x14ac:dyDescent="0.3">
      <c r="A73">
        <v>72</v>
      </c>
      <c r="B73" t="s">
        <v>339</v>
      </c>
      <c r="C73" s="1">
        <v>42992</v>
      </c>
      <c r="D73" s="2">
        <v>2017</v>
      </c>
      <c r="E73" s="1" t="s">
        <v>161</v>
      </c>
      <c r="F73" s="3">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v>8.7629999999999999</v>
      </c>
    </row>
    <row r="74" spans="1:23" x14ac:dyDescent="0.3">
      <c r="A74">
        <v>73</v>
      </c>
      <c r="B74" t="s">
        <v>343</v>
      </c>
      <c r="C74" s="1">
        <v>42120</v>
      </c>
      <c r="D74" s="2">
        <v>2015</v>
      </c>
      <c r="E74" s="1" t="s">
        <v>89</v>
      </c>
      <c r="F74" s="3">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v>-114.39120000000003</v>
      </c>
    </row>
    <row r="75" spans="1:23" x14ac:dyDescent="0.3">
      <c r="A75">
        <v>74</v>
      </c>
      <c r="B75" t="s">
        <v>343</v>
      </c>
      <c r="C75" s="1">
        <v>42120</v>
      </c>
      <c r="D75" s="2">
        <v>2015</v>
      </c>
      <c r="E75" s="1" t="s">
        <v>89</v>
      </c>
      <c r="F75" s="3">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v>1.2129999999999974</v>
      </c>
    </row>
    <row r="76" spans="1:23" x14ac:dyDescent="0.3">
      <c r="A76">
        <v>75</v>
      </c>
      <c r="B76" t="s">
        <v>343</v>
      </c>
      <c r="C76" s="1">
        <v>42120</v>
      </c>
      <c r="D76" s="2">
        <v>2015</v>
      </c>
      <c r="E76" s="1" t="s">
        <v>89</v>
      </c>
      <c r="F76" s="3">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v>-18.196000000000002</v>
      </c>
    </row>
    <row r="77" spans="1:23" x14ac:dyDescent="0.3">
      <c r="A77">
        <v>76</v>
      </c>
      <c r="B77" t="s">
        <v>354</v>
      </c>
      <c r="C77" s="1">
        <v>43078</v>
      </c>
      <c r="D77" s="2">
        <v>2017</v>
      </c>
      <c r="E77" s="1" t="s">
        <v>98</v>
      </c>
      <c r="F77" s="3">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v>-1.9344000000000006</v>
      </c>
    </row>
    <row r="78" spans="1:23" x14ac:dyDescent="0.3">
      <c r="A78">
        <v>77</v>
      </c>
      <c r="B78" t="s">
        <v>354</v>
      </c>
      <c r="C78" s="1">
        <v>43078</v>
      </c>
      <c r="D78" s="2">
        <v>2017</v>
      </c>
      <c r="E78" s="1" t="s">
        <v>98</v>
      </c>
      <c r="F78" s="3">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v>-5.8248000000000015</v>
      </c>
    </row>
    <row r="79" spans="1:23" x14ac:dyDescent="0.3">
      <c r="A79">
        <v>78</v>
      </c>
      <c r="B79" t="s">
        <v>354</v>
      </c>
      <c r="C79" s="1">
        <v>43078</v>
      </c>
      <c r="D79" s="2">
        <v>2017</v>
      </c>
      <c r="E79" s="1" t="s">
        <v>98</v>
      </c>
      <c r="F79" s="3">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v>2.724000000000002</v>
      </c>
    </row>
    <row r="80" spans="1:23" x14ac:dyDescent="0.3">
      <c r="A80">
        <v>79</v>
      </c>
      <c r="B80" t="s">
        <v>363</v>
      </c>
      <c r="C80" s="1">
        <v>41969</v>
      </c>
      <c r="D80" s="2">
        <v>2014</v>
      </c>
      <c r="E80" s="1" t="s">
        <v>24</v>
      </c>
      <c r="F80" s="3">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v>-14.475000000000001</v>
      </c>
    </row>
    <row r="81" spans="1:23" x14ac:dyDescent="0.3">
      <c r="A81">
        <v>80</v>
      </c>
      <c r="B81" t="s">
        <v>366</v>
      </c>
      <c r="C81" s="1">
        <v>42533</v>
      </c>
      <c r="D81" s="2">
        <v>2016</v>
      </c>
      <c r="E81" s="1" t="s">
        <v>41</v>
      </c>
      <c r="F81" s="3">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v>56.20320000000001</v>
      </c>
    </row>
    <row r="82" spans="1:23" x14ac:dyDescent="0.3">
      <c r="A82">
        <v>81</v>
      </c>
      <c r="B82" t="s">
        <v>366</v>
      </c>
      <c r="C82" s="1">
        <v>42533</v>
      </c>
      <c r="D82" s="2">
        <v>2016</v>
      </c>
      <c r="E82" s="1" t="s">
        <v>41</v>
      </c>
      <c r="F82" s="3">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v>8.0351999999999997</v>
      </c>
    </row>
    <row r="83" spans="1:23" x14ac:dyDescent="0.3">
      <c r="A83">
        <v>82</v>
      </c>
      <c r="B83" t="s">
        <v>375</v>
      </c>
      <c r="C83" s="1">
        <v>41924</v>
      </c>
      <c r="D83" s="2">
        <v>2014</v>
      </c>
      <c r="E83" s="1" t="s">
        <v>53</v>
      </c>
      <c r="F83" s="3">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v>4.1720000000000006</v>
      </c>
    </row>
    <row r="84" spans="1:23" x14ac:dyDescent="0.3">
      <c r="A84">
        <v>83</v>
      </c>
      <c r="B84" t="s">
        <v>375</v>
      </c>
      <c r="C84" s="1">
        <v>41924</v>
      </c>
      <c r="D84" s="2">
        <v>2014</v>
      </c>
      <c r="E84" s="1" t="s">
        <v>53</v>
      </c>
      <c r="F84" s="3">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v>6.2030999999999992</v>
      </c>
    </row>
    <row r="85" spans="1:23" x14ac:dyDescent="0.3">
      <c r="A85">
        <v>84</v>
      </c>
      <c r="B85" t="s">
        <v>382</v>
      </c>
      <c r="C85" s="1">
        <v>42250</v>
      </c>
      <c r="D85" s="2">
        <v>2015</v>
      </c>
      <c r="E85" s="1" t="s">
        <v>161</v>
      </c>
      <c r="F85" s="3">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v>62.807499999999976</v>
      </c>
    </row>
    <row r="86" spans="1:23" x14ac:dyDescent="0.3">
      <c r="A86">
        <v>85</v>
      </c>
      <c r="B86" t="s">
        <v>388</v>
      </c>
      <c r="C86" s="1">
        <v>43052</v>
      </c>
      <c r="D86" s="2">
        <v>2017</v>
      </c>
      <c r="E86" s="1" t="s">
        <v>24</v>
      </c>
      <c r="F86" s="3">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v>-48.954900000000002</v>
      </c>
    </row>
    <row r="87" spans="1:23" x14ac:dyDescent="0.3">
      <c r="A87">
        <v>86</v>
      </c>
      <c r="B87" t="s">
        <v>393</v>
      </c>
      <c r="C87" s="1">
        <v>42883</v>
      </c>
      <c r="D87" s="2">
        <v>2017</v>
      </c>
      <c r="E87" s="1" t="s">
        <v>124</v>
      </c>
      <c r="F87" s="3">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v>33.215599999999995</v>
      </c>
    </row>
    <row r="88" spans="1:23" x14ac:dyDescent="0.3">
      <c r="A88">
        <v>87</v>
      </c>
      <c r="B88" t="s">
        <v>398</v>
      </c>
      <c r="C88" s="1">
        <v>43034</v>
      </c>
      <c r="D88" s="2">
        <v>2017</v>
      </c>
      <c r="E88" s="1" t="s">
        <v>53</v>
      </c>
      <c r="F88" s="3">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v>6.796599999999998</v>
      </c>
    </row>
    <row r="89" spans="1:23" x14ac:dyDescent="0.3">
      <c r="A89">
        <v>88</v>
      </c>
      <c r="B89" t="s">
        <v>398</v>
      </c>
      <c r="C89" s="1">
        <v>43034</v>
      </c>
      <c r="D89" s="2">
        <v>2017</v>
      </c>
      <c r="E89" s="1" t="s">
        <v>53</v>
      </c>
      <c r="F89" s="3">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v>2.9567999999999999</v>
      </c>
    </row>
    <row r="90" spans="1:23" x14ac:dyDescent="0.3">
      <c r="A90">
        <v>89</v>
      </c>
      <c r="B90" t="s">
        <v>406</v>
      </c>
      <c r="C90" s="1">
        <v>42465</v>
      </c>
      <c r="D90" s="2">
        <v>2016</v>
      </c>
      <c r="E90" s="1" t="s">
        <v>89</v>
      </c>
      <c r="F90" s="3">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v>13.857199999999999</v>
      </c>
    </row>
    <row r="91" spans="1:23" x14ac:dyDescent="0.3">
      <c r="A91">
        <v>90</v>
      </c>
      <c r="B91" t="s">
        <v>411</v>
      </c>
      <c r="C91" s="1">
        <v>42630</v>
      </c>
      <c r="D91" s="2">
        <v>2016</v>
      </c>
      <c r="E91" s="1" t="s">
        <v>161</v>
      </c>
      <c r="F91" s="3">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v>6.6329999999999982</v>
      </c>
    </row>
    <row r="92" spans="1:23" x14ac:dyDescent="0.3">
      <c r="A92">
        <v>91</v>
      </c>
      <c r="B92" t="s">
        <v>411</v>
      </c>
      <c r="C92" s="1">
        <v>42630</v>
      </c>
      <c r="D92" s="2">
        <v>2016</v>
      </c>
      <c r="E92" s="1" t="s">
        <v>161</v>
      </c>
      <c r="F92" s="3">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v>8.2781999999999982</v>
      </c>
    </row>
    <row r="93" spans="1:23" x14ac:dyDescent="0.3">
      <c r="A93">
        <v>92</v>
      </c>
      <c r="B93" t="s">
        <v>411</v>
      </c>
      <c r="C93" s="1">
        <v>42630</v>
      </c>
      <c r="D93" s="2">
        <v>2016</v>
      </c>
      <c r="E93" s="1" t="s">
        <v>161</v>
      </c>
      <c r="F93" s="3">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v>3.1104000000000003</v>
      </c>
    </row>
    <row r="94" spans="1:23" x14ac:dyDescent="0.3">
      <c r="A94">
        <v>93</v>
      </c>
      <c r="B94" t="s">
        <v>418</v>
      </c>
      <c r="C94" s="1">
        <v>42035</v>
      </c>
      <c r="D94" s="2">
        <v>2015</v>
      </c>
      <c r="E94" s="1" t="s">
        <v>166</v>
      </c>
      <c r="F94" s="3">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v>6.2208000000000006</v>
      </c>
    </row>
    <row r="95" spans="1:23" x14ac:dyDescent="0.3">
      <c r="A95">
        <v>94</v>
      </c>
      <c r="B95" t="s">
        <v>418</v>
      </c>
      <c r="C95" s="1">
        <v>42035</v>
      </c>
      <c r="D95" s="2">
        <v>2015</v>
      </c>
      <c r="E95" s="1" t="s">
        <v>166</v>
      </c>
      <c r="F95" s="3">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v>16.535399999999996</v>
      </c>
    </row>
    <row r="96" spans="1:23" x14ac:dyDescent="0.3">
      <c r="A96">
        <v>95</v>
      </c>
      <c r="B96" t="s">
        <v>418</v>
      </c>
      <c r="C96" s="1">
        <v>42035</v>
      </c>
      <c r="D96" s="2">
        <v>2015</v>
      </c>
      <c r="E96" s="1" t="s">
        <v>166</v>
      </c>
      <c r="F96" s="3">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v>16.150400000000001</v>
      </c>
    </row>
    <row r="97" spans="1:23" x14ac:dyDescent="0.3">
      <c r="A97">
        <v>96</v>
      </c>
      <c r="B97" t="s">
        <v>428</v>
      </c>
      <c r="C97" s="1">
        <v>43045</v>
      </c>
      <c r="D97" s="2">
        <v>2017</v>
      </c>
      <c r="E97" s="1" t="s">
        <v>24</v>
      </c>
      <c r="F97" s="3">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v>-3.7880000000000003</v>
      </c>
    </row>
    <row r="98" spans="1:23" x14ac:dyDescent="0.3">
      <c r="A98">
        <v>97</v>
      </c>
      <c r="B98" t="s">
        <v>435</v>
      </c>
      <c r="C98" s="1">
        <v>43048</v>
      </c>
      <c r="D98" s="2">
        <v>2017</v>
      </c>
      <c r="E98" s="1" t="s">
        <v>24</v>
      </c>
      <c r="F98" s="3">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v>40.5426</v>
      </c>
    </row>
    <row r="99" spans="1:23" x14ac:dyDescent="0.3">
      <c r="A99">
        <v>98</v>
      </c>
      <c r="B99" t="s">
        <v>440</v>
      </c>
      <c r="C99" s="1">
        <v>42903</v>
      </c>
      <c r="D99" s="2">
        <v>2017</v>
      </c>
      <c r="E99" s="1" t="s">
        <v>41</v>
      </c>
      <c r="F99" s="3">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v>17.959199999999999</v>
      </c>
    </row>
    <row r="100" spans="1:23" x14ac:dyDescent="0.3">
      <c r="A100">
        <v>99</v>
      </c>
      <c r="B100" t="s">
        <v>445</v>
      </c>
      <c r="C100" s="1">
        <v>42619</v>
      </c>
      <c r="D100" s="2">
        <v>2016</v>
      </c>
      <c r="E100" s="1" t="s">
        <v>161</v>
      </c>
      <c r="F100" s="3">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v>22.585199999999993</v>
      </c>
    </row>
    <row r="101" spans="1:23" x14ac:dyDescent="0.3">
      <c r="A101">
        <v>100</v>
      </c>
      <c r="B101" t="s">
        <v>451</v>
      </c>
      <c r="C101" s="1">
        <v>42611</v>
      </c>
      <c r="D101" s="2">
        <v>2016</v>
      </c>
      <c r="E101" s="1" t="s">
        <v>132</v>
      </c>
      <c r="F101" s="3">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v>22.618399999999994</v>
      </c>
    </row>
    <row r="102" spans="1:23" x14ac:dyDescent="0.3">
      <c r="A102">
        <v>101</v>
      </c>
      <c r="B102" t="s">
        <v>451</v>
      </c>
      <c r="C102" s="1">
        <v>42611</v>
      </c>
      <c r="D102" s="2">
        <v>2016</v>
      </c>
      <c r="E102" s="1" t="s">
        <v>132</v>
      </c>
      <c r="F102" s="3">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v>-10.797300000000011</v>
      </c>
    </row>
    <row r="103" spans="1:23" x14ac:dyDescent="0.3">
      <c r="A103">
        <v>102</v>
      </c>
      <c r="B103" t="s">
        <v>451</v>
      </c>
      <c r="C103" s="1">
        <v>42611</v>
      </c>
      <c r="D103" s="2">
        <v>2016</v>
      </c>
      <c r="E103" s="1" t="s">
        <v>132</v>
      </c>
      <c r="F103" s="3">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v>-3.0396000000000001</v>
      </c>
    </row>
    <row r="104" spans="1:23" x14ac:dyDescent="0.3">
      <c r="A104">
        <v>103</v>
      </c>
      <c r="B104" t="s">
        <v>460</v>
      </c>
      <c r="C104" s="1">
        <v>42705</v>
      </c>
      <c r="D104" s="2">
        <v>2016</v>
      </c>
      <c r="E104" s="1" t="s">
        <v>98</v>
      </c>
      <c r="F104" s="3">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v>11.720800000000001</v>
      </c>
    </row>
    <row r="105" spans="1:23" x14ac:dyDescent="0.3">
      <c r="A105">
        <v>104</v>
      </c>
      <c r="B105" t="s">
        <v>465</v>
      </c>
      <c r="C105" s="1">
        <v>42321</v>
      </c>
      <c r="D105" s="2">
        <v>2015</v>
      </c>
      <c r="E105" s="1" t="s">
        <v>24</v>
      </c>
      <c r="F105" s="3">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v>-26.875800000000012</v>
      </c>
    </row>
    <row r="106" spans="1:23" x14ac:dyDescent="0.3">
      <c r="A106">
        <v>105</v>
      </c>
      <c r="B106" t="s">
        <v>465</v>
      </c>
      <c r="C106" s="1">
        <v>42321</v>
      </c>
      <c r="D106" s="2">
        <v>2015</v>
      </c>
      <c r="E106" s="1" t="s">
        <v>24</v>
      </c>
      <c r="F106" s="3">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v>-3.8385000000000105</v>
      </c>
    </row>
    <row r="107" spans="1:23" x14ac:dyDescent="0.3">
      <c r="A107">
        <v>106</v>
      </c>
      <c r="B107" t="s">
        <v>465</v>
      </c>
      <c r="C107" s="1">
        <v>42321</v>
      </c>
      <c r="D107" s="2">
        <v>2015</v>
      </c>
      <c r="E107" s="1" t="s">
        <v>24</v>
      </c>
      <c r="F107" s="3">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v>-25.817399999999999</v>
      </c>
    </row>
    <row r="108" spans="1:23" x14ac:dyDescent="0.3">
      <c r="A108">
        <v>107</v>
      </c>
      <c r="B108" t="s">
        <v>476</v>
      </c>
      <c r="C108" s="1">
        <v>43062</v>
      </c>
      <c r="D108" s="2">
        <v>2017</v>
      </c>
      <c r="E108" s="1" t="s">
        <v>24</v>
      </c>
      <c r="F108" s="3">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v>17.601600000000001</v>
      </c>
    </row>
    <row r="109" spans="1:23" x14ac:dyDescent="0.3">
      <c r="A109">
        <v>108</v>
      </c>
      <c r="B109" t="s">
        <v>476</v>
      </c>
      <c r="C109" s="1">
        <v>43062</v>
      </c>
      <c r="D109" s="2">
        <v>2017</v>
      </c>
      <c r="E109" s="1" t="s">
        <v>24</v>
      </c>
      <c r="F109" s="3">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v>2.0993999999999993</v>
      </c>
    </row>
    <row r="110" spans="1:23" x14ac:dyDescent="0.3">
      <c r="A110">
        <v>109</v>
      </c>
      <c r="B110" t="s">
        <v>476</v>
      </c>
      <c r="C110" s="1">
        <v>43062</v>
      </c>
      <c r="D110" s="2">
        <v>2017</v>
      </c>
      <c r="E110" s="1" t="s">
        <v>24</v>
      </c>
      <c r="F110" s="3">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v>1.0737999999999999</v>
      </c>
    </row>
    <row r="111" spans="1:23" x14ac:dyDescent="0.3">
      <c r="A111">
        <v>110</v>
      </c>
      <c r="B111" t="s">
        <v>486</v>
      </c>
      <c r="C111" s="1">
        <v>42292</v>
      </c>
      <c r="D111" s="2">
        <v>2015</v>
      </c>
      <c r="E111" s="1" t="s">
        <v>53</v>
      </c>
      <c r="F111" s="3">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v>67.991999999999962</v>
      </c>
    </row>
    <row r="112" spans="1:23" x14ac:dyDescent="0.3">
      <c r="A112">
        <v>111</v>
      </c>
      <c r="B112" t="s">
        <v>492</v>
      </c>
      <c r="C112" s="1">
        <v>43094</v>
      </c>
      <c r="D112" s="2">
        <v>2017</v>
      </c>
      <c r="E112" s="1" t="s">
        <v>98</v>
      </c>
      <c r="F112" s="3">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v>10.909600000000001</v>
      </c>
    </row>
    <row r="113" spans="1:23" x14ac:dyDescent="0.3">
      <c r="A113">
        <v>112</v>
      </c>
      <c r="B113" t="s">
        <v>497</v>
      </c>
      <c r="C113" s="1">
        <v>42677</v>
      </c>
      <c r="D113" s="2">
        <v>2016</v>
      </c>
      <c r="E113" s="1" t="s">
        <v>24</v>
      </c>
      <c r="F113" s="3">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v>22.78799999999999</v>
      </c>
    </row>
    <row r="114" spans="1:23" x14ac:dyDescent="0.3">
      <c r="A114">
        <v>113</v>
      </c>
      <c r="B114" t="s">
        <v>497</v>
      </c>
      <c r="C114" s="1">
        <v>42677</v>
      </c>
      <c r="D114" s="2">
        <v>2016</v>
      </c>
      <c r="E114" s="1" t="s">
        <v>24</v>
      </c>
      <c r="F114" s="3">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v>13.3476</v>
      </c>
    </row>
    <row r="115" spans="1:23" x14ac:dyDescent="0.3">
      <c r="A115">
        <v>114</v>
      </c>
      <c r="B115" t="s">
        <v>506</v>
      </c>
      <c r="C115" s="1">
        <v>41876</v>
      </c>
      <c r="D115" s="2">
        <v>2014</v>
      </c>
      <c r="E115" s="1" t="s">
        <v>132</v>
      </c>
      <c r="F115" s="3">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v>14.534799999999997</v>
      </c>
    </row>
    <row r="116" spans="1:23" x14ac:dyDescent="0.3">
      <c r="A116">
        <v>115</v>
      </c>
      <c r="B116" t="s">
        <v>506</v>
      </c>
      <c r="C116" s="1">
        <v>41876</v>
      </c>
      <c r="D116" s="2">
        <v>2014</v>
      </c>
      <c r="E116" s="1" t="s">
        <v>132</v>
      </c>
      <c r="F116" s="3">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v>1.6519999999999997</v>
      </c>
    </row>
    <row r="117" spans="1:23" x14ac:dyDescent="0.3">
      <c r="A117">
        <v>116</v>
      </c>
      <c r="B117" t="s">
        <v>506</v>
      </c>
      <c r="C117" s="1">
        <v>41876</v>
      </c>
      <c r="D117" s="2">
        <v>2014</v>
      </c>
      <c r="E117" s="1" t="s">
        <v>132</v>
      </c>
      <c r="F117" s="3">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v>7.4924999999999988</v>
      </c>
    </row>
    <row r="118" spans="1:23" x14ac:dyDescent="0.3">
      <c r="A118">
        <v>117</v>
      </c>
      <c r="B118" t="s">
        <v>506</v>
      </c>
      <c r="C118" s="1">
        <v>41876</v>
      </c>
      <c r="D118" s="2">
        <v>2014</v>
      </c>
      <c r="E118" s="1" t="s">
        <v>132</v>
      </c>
      <c r="F118" s="3">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v>44.031599999999997</v>
      </c>
    </row>
    <row r="119" spans="1:23" x14ac:dyDescent="0.3">
      <c r="A119">
        <v>118</v>
      </c>
      <c r="B119" t="s">
        <v>519</v>
      </c>
      <c r="C119" s="1">
        <v>42065</v>
      </c>
      <c r="D119" s="2">
        <v>2015</v>
      </c>
      <c r="E119" s="1" t="s">
        <v>237</v>
      </c>
      <c r="F119" s="3">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v>165.38129999999995</v>
      </c>
    </row>
    <row r="120" spans="1:23" x14ac:dyDescent="0.3">
      <c r="A120">
        <v>119</v>
      </c>
      <c r="B120" t="s">
        <v>524</v>
      </c>
      <c r="C120" s="1">
        <v>42099</v>
      </c>
      <c r="D120" s="2">
        <v>2015</v>
      </c>
      <c r="E120" s="1" t="s">
        <v>89</v>
      </c>
      <c r="F120" s="3">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v>-115.71559999999999</v>
      </c>
    </row>
    <row r="121" spans="1:23" x14ac:dyDescent="0.3">
      <c r="A121">
        <v>120</v>
      </c>
      <c r="B121" t="s">
        <v>530</v>
      </c>
      <c r="C121" s="1">
        <v>42533</v>
      </c>
      <c r="D121" s="2">
        <v>2016</v>
      </c>
      <c r="E121" s="1" t="s">
        <v>41</v>
      </c>
      <c r="F121" s="3">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v>18.345599999999997</v>
      </c>
    </row>
    <row r="122" spans="1:23" x14ac:dyDescent="0.3">
      <c r="A122">
        <v>121</v>
      </c>
      <c r="B122" t="s">
        <v>530</v>
      </c>
      <c r="C122" s="1">
        <v>42533</v>
      </c>
      <c r="D122" s="2">
        <v>2016</v>
      </c>
      <c r="E122" s="1" t="s">
        <v>41</v>
      </c>
      <c r="F122" s="3">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v>13.878</v>
      </c>
    </row>
    <row r="123" spans="1:23" x14ac:dyDescent="0.3">
      <c r="A123">
        <v>122</v>
      </c>
      <c r="B123" t="s">
        <v>530</v>
      </c>
      <c r="C123" s="1">
        <v>42533</v>
      </c>
      <c r="D123" s="2">
        <v>2016</v>
      </c>
      <c r="E123" s="1" t="s">
        <v>41</v>
      </c>
      <c r="F123" s="3">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v>63.436800000000005</v>
      </c>
    </row>
    <row r="124" spans="1:23" x14ac:dyDescent="0.3">
      <c r="A124">
        <v>123</v>
      </c>
      <c r="B124" t="s">
        <v>530</v>
      </c>
      <c r="C124" s="1">
        <v>42533</v>
      </c>
      <c r="D124" s="2">
        <v>2016</v>
      </c>
      <c r="E124" s="1" t="s">
        <v>41</v>
      </c>
      <c r="F124" s="3">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v>51.758999999999993</v>
      </c>
    </row>
    <row r="125" spans="1:23" x14ac:dyDescent="0.3">
      <c r="A125">
        <v>124</v>
      </c>
      <c r="B125" t="s">
        <v>530</v>
      </c>
      <c r="C125" s="1">
        <v>42533</v>
      </c>
      <c r="D125" s="2">
        <v>2016</v>
      </c>
      <c r="E125" s="1" t="s">
        <v>41</v>
      </c>
      <c r="F125" s="3">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v>19.731599999999997</v>
      </c>
    </row>
    <row r="126" spans="1:23" x14ac:dyDescent="0.3">
      <c r="A126">
        <v>125</v>
      </c>
      <c r="B126" t="s">
        <v>542</v>
      </c>
      <c r="C126" s="1">
        <v>41999</v>
      </c>
      <c r="D126" s="2">
        <v>2014</v>
      </c>
      <c r="E126" s="1" t="s">
        <v>98</v>
      </c>
      <c r="F126" s="3">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v>-8.5794000000000779</v>
      </c>
    </row>
    <row r="127" spans="1:23" x14ac:dyDescent="0.3">
      <c r="A127">
        <v>126</v>
      </c>
      <c r="B127" t="s">
        <v>547</v>
      </c>
      <c r="C127" s="1">
        <v>41902</v>
      </c>
      <c r="D127" s="2">
        <v>2014</v>
      </c>
      <c r="E127" s="1" t="s">
        <v>161</v>
      </c>
      <c r="F127" s="3">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v>-407.68200000000013</v>
      </c>
    </row>
    <row r="128" spans="1:23" x14ac:dyDescent="0.3">
      <c r="A128">
        <v>127</v>
      </c>
      <c r="B128" t="s">
        <v>553</v>
      </c>
      <c r="C128" s="1">
        <v>43044</v>
      </c>
      <c r="D128" s="2">
        <v>2017</v>
      </c>
      <c r="E128" s="1" t="s">
        <v>24</v>
      </c>
      <c r="F128" s="3">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v>-1.8308</v>
      </c>
    </row>
    <row r="129" spans="1:23" x14ac:dyDescent="0.3">
      <c r="A129">
        <v>128</v>
      </c>
      <c r="B129" t="s">
        <v>553</v>
      </c>
      <c r="C129" s="1">
        <v>43044</v>
      </c>
      <c r="D129" s="2">
        <v>2017</v>
      </c>
      <c r="E129" s="1" t="s">
        <v>24</v>
      </c>
      <c r="F129" s="3">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v>30.498999999999981</v>
      </c>
    </row>
    <row r="130" spans="1:23" x14ac:dyDescent="0.3">
      <c r="A130">
        <v>129</v>
      </c>
      <c r="B130" t="s">
        <v>561</v>
      </c>
      <c r="C130" s="1">
        <v>42680</v>
      </c>
      <c r="D130" s="2">
        <v>2016</v>
      </c>
      <c r="E130" s="1" t="s">
        <v>24</v>
      </c>
      <c r="F130" s="3">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v>-9.1601999999999961</v>
      </c>
    </row>
    <row r="131" spans="1:23" x14ac:dyDescent="0.3">
      <c r="A131">
        <v>130</v>
      </c>
      <c r="B131" t="s">
        <v>561</v>
      </c>
      <c r="C131" s="1">
        <v>42680</v>
      </c>
      <c r="D131" s="2">
        <v>2016</v>
      </c>
      <c r="E131" s="1" t="s">
        <v>24</v>
      </c>
      <c r="F131" s="3">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v>26.241599999999977</v>
      </c>
    </row>
    <row r="132" spans="1:23" x14ac:dyDescent="0.3">
      <c r="A132">
        <v>131</v>
      </c>
      <c r="B132" t="s">
        <v>567</v>
      </c>
      <c r="C132" s="1">
        <v>42768</v>
      </c>
      <c r="D132" s="2">
        <v>2017</v>
      </c>
      <c r="E132" s="1" t="s">
        <v>568</v>
      </c>
      <c r="F132" s="3">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v>-11.993999999999993</v>
      </c>
    </row>
    <row r="133" spans="1:23" x14ac:dyDescent="0.3">
      <c r="A133">
        <v>132</v>
      </c>
      <c r="B133" t="s">
        <v>567</v>
      </c>
      <c r="C133" s="1">
        <v>42768</v>
      </c>
      <c r="D133" s="2">
        <v>2017</v>
      </c>
      <c r="E133" s="1" t="s">
        <v>568</v>
      </c>
      <c r="F133" s="3">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v>29.363999999999997</v>
      </c>
    </row>
    <row r="134" spans="1:23" x14ac:dyDescent="0.3">
      <c r="A134">
        <v>133</v>
      </c>
      <c r="B134" t="s">
        <v>567</v>
      </c>
      <c r="C134" s="1">
        <v>42768</v>
      </c>
      <c r="D134" s="2">
        <v>2017</v>
      </c>
      <c r="E134" s="1" t="s">
        <v>568</v>
      </c>
      <c r="F134" s="3">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v>6.9731999999999976</v>
      </c>
    </row>
    <row r="135" spans="1:23" x14ac:dyDescent="0.3">
      <c r="A135">
        <v>134</v>
      </c>
      <c r="B135" t="s">
        <v>577</v>
      </c>
      <c r="C135" s="1">
        <v>42656</v>
      </c>
      <c r="D135" s="2">
        <v>2016</v>
      </c>
      <c r="E135" s="1" t="s">
        <v>53</v>
      </c>
      <c r="F135" s="3">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v>9.6191999999999993</v>
      </c>
    </row>
    <row r="136" spans="1:23" x14ac:dyDescent="0.3">
      <c r="A136">
        <v>135</v>
      </c>
      <c r="B136" t="s">
        <v>577</v>
      </c>
      <c r="C136" s="1">
        <v>42656</v>
      </c>
      <c r="D136" s="2">
        <v>2016</v>
      </c>
      <c r="E136" s="1" t="s">
        <v>53</v>
      </c>
      <c r="F136" s="3">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v>16.656799999999997</v>
      </c>
    </row>
    <row r="137" spans="1:23" x14ac:dyDescent="0.3">
      <c r="A137">
        <v>136</v>
      </c>
      <c r="B137" t="s">
        <v>577</v>
      </c>
      <c r="C137" s="1">
        <v>42656</v>
      </c>
      <c r="D137" s="2">
        <v>2016</v>
      </c>
      <c r="E137" s="1" t="s">
        <v>53</v>
      </c>
      <c r="F137" s="3">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v>3.4559999999999995</v>
      </c>
    </row>
    <row r="138" spans="1:23" x14ac:dyDescent="0.3">
      <c r="A138">
        <v>137</v>
      </c>
      <c r="B138" t="s">
        <v>577</v>
      </c>
      <c r="C138" s="1">
        <v>42656</v>
      </c>
      <c r="D138" s="2">
        <v>2016</v>
      </c>
      <c r="E138" s="1" t="s">
        <v>53</v>
      </c>
      <c r="F138" s="3">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v>1.9697999999999998</v>
      </c>
    </row>
    <row r="139" spans="1:23" x14ac:dyDescent="0.3">
      <c r="A139">
        <v>138</v>
      </c>
      <c r="B139" t="s">
        <v>577</v>
      </c>
      <c r="C139" s="1">
        <v>42656</v>
      </c>
      <c r="D139" s="2">
        <v>2016</v>
      </c>
      <c r="E139" s="1" t="s">
        <v>53</v>
      </c>
      <c r="F139" s="3">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v>26.661599999999996</v>
      </c>
    </row>
    <row r="140" spans="1:23" x14ac:dyDescent="0.3">
      <c r="A140">
        <v>139</v>
      </c>
      <c r="B140" t="s">
        <v>577</v>
      </c>
      <c r="C140" s="1">
        <v>42656</v>
      </c>
      <c r="D140" s="2">
        <v>2016</v>
      </c>
      <c r="E140" s="1" t="s">
        <v>53</v>
      </c>
      <c r="F140" s="3">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v>18.446400000000004</v>
      </c>
    </row>
    <row r="141" spans="1:23" x14ac:dyDescent="0.3">
      <c r="A141">
        <v>140</v>
      </c>
      <c r="B141" t="s">
        <v>577</v>
      </c>
      <c r="C141" s="1">
        <v>42656</v>
      </c>
      <c r="D141" s="2">
        <v>2016</v>
      </c>
      <c r="E141" s="1" t="s">
        <v>53</v>
      </c>
      <c r="F141" s="3">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v>20.697599999999998</v>
      </c>
    </row>
    <row r="142" spans="1:23" x14ac:dyDescent="0.3">
      <c r="A142">
        <v>141</v>
      </c>
      <c r="B142" t="s">
        <v>594</v>
      </c>
      <c r="C142" s="1">
        <v>42618</v>
      </c>
      <c r="D142" s="2">
        <v>2016</v>
      </c>
      <c r="E142" s="1" t="s">
        <v>161</v>
      </c>
      <c r="F142" s="3">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v>10.349999999999994</v>
      </c>
    </row>
    <row r="143" spans="1:23" x14ac:dyDescent="0.3">
      <c r="A143">
        <v>142</v>
      </c>
      <c r="B143" t="s">
        <v>597</v>
      </c>
      <c r="C143" s="1">
        <v>42996</v>
      </c>
      <c r="D143" s="2">
        <v>2017</v>
      </c>
      <c r="E143" s="1" t="s">
        <v>161</v>
      </c>
      <c r="F143" s="3">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v>2.3814000000000002</v>
      </c>
    </row>
    <row r="144" spans="1:23" x14ac:dyDescent="0.3">
      <c r="A144">
        <v>143</v>
      </c>
      <c r="B144" t="s">
        <v>597</v>
      </c>
      <c r="C144" s="1">
        <v>42996</v>
      </c>
      <c r="D144" s="2">
        <v>2017</v>
      </c>
      <c r="E144" s="1" t="s">
        <v>161</v>
      </c>
      <c r="F144" s="3">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v>5.1042000000000005</v>
      </c>
    </row>
    <row r="145" spans="1:23" x14ac:dyDescent="0.3">
      <c r="A145">
        <v>144</v>
      </c>
      <c r="B145" t="s">
        <v>597</v>
      </c>
      <c r="C145" s="1">
        <v>42996</v>
      </c>
      <c r="D145" s="2">
        <v>2017</v>
      </c>
      <c r="E145" s="1" t="s">
        <v>161</v>
      </c>
      <c r="F145" s="3">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v>68.975999999999999</v>
      </c>
    </row>
    <row r="146" spans="1:23" x14ac:dyDescent="0.3">
      <c r="A146">
        <v>145</v>
      </c>
      <c r="B146" t="s">
        <v>606</v>
      </c>
      <c r="C146" s="1">
        <v>43091</v>
      </c>
      <c r="D146" s="2">
        <v>2017</v>
      </c>
      <c r="E146" s="1" t="s">
        <v>98</v>
      </c>
      <c r="F146" s="3">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v>218.25179999999997</v>
      </c>
    </row>
    <row r="147" spans="1:23" x14ac:dyDescent="0.3">
      <c r="A147">
        <v>146</v>
      </c>
      <c r="B147" t="s">
        <v>613</v>
      </c>
      <c r="C147" s="1">
        <v>42254</v>
      </c>
      <c r="D147" s="2">
        <v>2015</v>
      </c>
      <c r="E147" s="1" t="s">
        <v>161</v>
      </c>
      <c r="F147" s="3">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v>20.157899999999998</v>
      </c>
    </row>
    <row r="148" spans="1:23" x14ac:dyDescent="0.3">
      <c r="A148">
        <v>147</v>
      </c>
      <c r="B148" t="s">
        <v>617</v>
      </c>
      <c r="C148" s="1">
        <v>41934</v>
      </c>
      <c r="D148" s="2">
        <v>2014</v>
      </c>
      <c r="E148" s="1" t="s">
        <v>53</v>
      </c>
      <c r="F148" s="3">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v>12.90959999999999</v>
      </c>
    </row>
    <row r="149" spans="1:23" x14ac:dyDescent="0.3">
      <c r="A149">
        <v>148</v>
      </c>
      <c r="B149" t="s">
        <v>623</v>
      </c>
      <c r="C149" s="1">
        <v>42709</v>
      </c>
      <c r="D149" s="2">
        <v>2016</v>
      </c>
      <c r="E149" s="1" t="s">
        <v>98</v>
      </c>
      <c r="F149" s="3">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v>103.80150000000003</v>
      </c>
    </row>
    <row r="150" spans="1:23" x14ac:dyDescent="0.3">
      <c r="A150">
        <v>149</v>
      </c>
      <c r="B150" t="s">
        <v>623</v>
      </c>
      <c r="C150" s="1">
        <v>42709</v>
      </c>
      <c r="D150" s="2">
        <v>2016</v>
      </c>
      <c r="E150" s="1" t="s">
        <v>98</v>
      </c>
      <c r="F150" s="3">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v>5.9987999999999815</v>
      </c>
    </row>
    <row r="151" spans="1:23" x14ac:dyDescent="0.3">
      <c r="A151">
        <v>150</v>
      </c>
      <c r="B151" t="s">
        <v>623</v>
      </c>
      <c r="C151" s="1">
        <v>42709</v>
      </c>
      <c r="D151" s="2">
        <v>2016</v>
      </c>
      <c r="E151" s="1" t="s">
        <v>98</v>
      </c>
      <c r="F151" s="3">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v>585.55199999999991</v>
      </c>
    </row>
    <row r="152" spans="1:23" x14ac:dyDescent="0.3">
      <c r="A152">
        <v>151</v>
      </c>
      <c r="B152" t="s">
        <v>623</v>
      </c>
      <c r="C152" s="1">
        <v>42709</v>
      </c>
      <c r="D152" s="2">
        <v>2016</v>
      </c>
      <c r="E152" s="1" t="s">
        <v>98</v>
      </c>
      <c r="F152" s="3">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v>80.628500000000003</v>
      </c>
    </row>
    <row r="153" spans="1:23" x14ac:dyDescent="0.3">
      <c r="A153">
        <v>152</v>
      </c>
      <c r="B153" t="s">
        <v>633</v>
      </c>
      <c r="C153" s="1">
        <v>42442</v>
      </c>
      <c r="D153" s="2">
        <v>2016</v>
      </c>
      <c r="E153" s="1" t="s">
        <v>237</v>
      </c>
      <c r="F153" s="3">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v>17.765999999999991</v>
      </c>
    </row>
    <row r="154" spans="1:23" x14ac:dyDescent="0.3">
      <c r="A154">
        <v>153</v>
      </c>
      <c r="B154" t="s">
        <v>633</v>
      </c>
      <c r="C154" s="1">
        <v>42442</v>
      </c>
      <c r="D154" s="2">
        <v>2016</v>
      </c>
      <c r="E154" s="1" t="s">
        <v>237</v>
      </c>
      <c r="F154" s="3">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v>15.238799999999991</v>
      </c>
    </row>
    <row r="155" spans="1:23" x14ac:dyDescent="0.3">
      <c r="A155">
        <v>154</v>
      </c>
      <c r="B155" t="s">
        <v>641</v>
      </c>
      <c r="C155" s="1">
        <v>42155</v>
      </c>
      <c r="D155" s="2">
        <v>2015</v>
      </c>
      <c r="E155" s="1" t="s">
        <v>124</v>
      </c>
      <c r="F155" s="3">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v>26.270999999999994</v>
      </c>
    </row>
    <row r="156" spans="1:23" x14ac:dyDescent="0.3">
      <c r="A156">
        <v>155</v>
      </c>
      <c r="B156" t="s">
        <v>641</v>
      </c>
      <c r="C156" s="1">
        <v>42155</v>
      </c>
      <c r="D156" s="2">
        <v>2015</v>
      </c>
      <c r="E156" s="1" t="s">
        <v>124</v>
      </c>
      <c r="F156" s="3">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v>48.539199999999994</v>
      </c>
    </row>
    <row r="157" spans="1:23" x14ac:dyDescent="0.3">
      <c r="A157">
        <v>156</v>
      </c>
      <c r="B157" t="s">
        <v>641</v>
      </c>
      <c r="C157" s="1">
        <v>42155</v>
      </c>
      <c r="D157" s="2">
        <v>2015</v>
      </c>
      <c r="E157" s="1" t="s">
        <v>124</v>
      </c>
      <c r="F157" s="3">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v>21.028799999999997</v>
      </c>
    </row>
    <row r="158" spans="1:23" x14ac:dyDescent="0.3">
      <c r="A158">
        <v>157</v>
      </c>
      <c r="B158" t="s">
        <v>651</v>
      </c>
      <c r="C158" s="1">
        <v>42152</v>
      </c>
      <c r="D158" s="2">
        <v>2015</v>
      </c>
      <c r="E158" s="1" t="s">
        <v>124</v>
      </c>
      <c r="F158" s="3">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v>1.7901</v>
      </c>
    </row>
    <row r="159" spans="1:23" x14ac:dyDescent="0.3">
      <c r="A159">
        <v>158</v>
      </c>
      <c r="B159" t="s">
        <v>656</v>
      </c>
      <c r="C159" s="1">
        <v>41699</v>
      </c>
      <c r="D159" s="2">
        <v>2014</v>
      </c>
      <c r="E159" s="1" t="s">
        <v>237</v>
      </c>
      <c r="F159" s="3">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v>51.476399999999941</v>
      </c>
    </row>
    <row r="160" spans="1:23" x14ac:dyDescent="0.3">
      <c r="A160">
        <v>159</v>
      </c>
      <c r="B160" t="s">
        <v>659</v>
      </c>
      <c r="C160" s="1">
        <v>42694</v>
      </c>
      <c r="D160" s="2">
        <v>2016</v>
      </c>
      <c r="E160" s="1" t="s">
        <v>24</v>
      </c>
      <c r="F160" s="3">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v>6.8713999999999995</v>
      </c>
    </row>
    <row r="161" spans="1:23" x14ac:dyDescent="0.3">
      <c r="A161">
        <v>160</v>
      </c>
      <c r="B161" t="s">
        <v>659</v>
      </c>
      <c r="C161" s="1">
        <v>42694</v>
      </c>
      <c r="D161" s="2">
        <v>2016</v>
      </c>
      <c r="E161" s="1" t="s">
        <v>24</v>
      </c>
      <c r="F161" s="3">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v>236.23250000000002</v>
      </c>
    </row>
    <row r="162" spans="1:23" x14ac:dyDescent="0.3">
      <c r="A162">
        <v>161</v>
      </c>
      <c r="B162" t="s">
        <v>668</v>
      </c>
      <c r="C162" s="1">
        <v>42501</v>
      </c>
      <c r="D162" s="2">
        <v>2016</v>
      </c>
      <c r="E162" s="1" t="s">
        <v>124</v>
      </c>
      <c r="F162" s="3">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v>2.6909999999999998</v>
      </c>
    </row>
    <row r="163" spans="1:23" x14ac:dyDescent="0.3">
      <c r="A163">
        <v>162</v>
      </c>
      <c r="B163" t="s">
        <v>673</v>
      </c>
      <c r="C163" s="1">
        <v>42366</v>
      </c>
      <c r="D163" s="2">
        <v>2015</v>
      </c>
      <c r="E163" s="1" t="s">
        <v>98</v>
      </c>
      <c r="F163" s="3">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v>1.359599999999995</v>
      </c>
    </row>
    <row r="164" spans="1:23" x14ac:dyDescent="0.3">
      <c r="A164">
        <v>163</v>
      </c>
      <c r="B164" t="s">
        <v>678</v>
      </c>
      <c r="C164" s="1">
        <v>42690</v>
      </c>
      <c r="D164" s="2">
        <v>2016</v>
      </c>
      <c r="E164" s="1" t="s">
        <v>24</v>
      </c>
      <c r="F164" s="3">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v>13.347999999999997</v>
      </c>
    </row>
    <row r="165" spans="1:23" x14ac:dyDescent="0.3">
      <c r="A165">
        <v>164</v>
      </c>
      <c r="B165" t="s">
        <v>685</v>
      </c>
      <c r="C165" s="1">
        <v>42681</v>
      </c>
      <c r="D165" s="2">
        <v>2016</v>
      </c>
      <c r="E165" s="1" t="s">
        <v>24</v>
      </c>
      <c r="F165" s="3">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v>9.6879999999999988</v>
      </c>
    </row>
    <row r="166" spans="1:23" x14ac:dyDescent="0.3">
      <c r="A166">
        <v>165</v>
      </c>
      <c r="B166" t="s">
        <v>690</v>
      </c>
      <c r="C166" s="1">
        <v>41890</v>
      </c>
      <c r="D166" s="2">
        <v>2014</v>
      </c>
      <c r="E166" s="1" t="s">
        <v>161</v>
      </c>
      <c r="F166" s="3">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v>2.7324000000000002</v>
      </c>
    </row>
    <row r="167" spans="1:23" x14ac:dyDescent="0.3">
      <c r="A167">
        <v>166</v>
      </c>
      <c r="B167" t="s">
        <v>690</v>
      </c>
      <c r="C167" s="1">
        <v>41890</v>
      </c>
      <c r="D167" s="2">
        <v>2014</v>
      </c>
      <c r="E167" s="1" t="s">
        <v>161</v>
      </c>
      <c r="F167" s="3">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v>-1359.992000000002</v>
      </c>
    </row>
    <row r="168" spans="1:23" x14ac:dyDescent="0.3">
      <c r="A168">
        <v>167</v>
      </c>
      <c r="B168" t="s">
        <v>690</v>
      </c>
      <c r="C168" s="1">
        <v>41890</v>
      </c>
      <c r="D168" s="2">
        <v>2014</v>
      </c>
      <c r="E168" s="1" t="s">
        <v>161</v>
      </c>
      <c r="F168" s="3">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v>-58.634699999999995</v>
      </c>
    </row>
    <row r="169" spans="1:23" x14ac:dyDescent="0.3">
      <c r="A169">
        <v>168</v>
      </c>
      <c r="B169" t="s">
        <v>690</v>
      </c>
      <c r="C169" s="1">
        <v>41890</v>
      </c>
      <c r="D169" s="2">
        <v>2014</v>
      </c>
      <c r="E169" s="1" t="s">
        <v>161</v>
      </c>
      <c r="F169" s="3">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v>-24.858000000000175</v>
      </c>
    </row>
    <row r="170" spans="1:23" x14ac:dyDescent="0.3">
      <c r="A170">
        <v>169</v>
      </c>
      <c r="B170" t="s">
        <v>690</v>
      </c>
      <c r="C170" s="1">
        <v>41890</v>
      </c>
      <c r="D170" s="2">
        <v>2014</v>
      </c>
      <c r="E170" s="1" t="s">
        <v>161</v>
      </c>
      <c r="F170" s="3">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v>6.8135999999999974</v>
      </c>
    </row>
    <row r="171" spans="1:23" x14ac:dyDescent="0.3">
      <c r="A171">
        <v>170</v>
      </c>
      <c r="B171" t="s">
        <v>690</v>
      </c>
      <c r="C171" s="1">
        <v>41890</v>
      </c>
      <c r="D171" s="2">
        <v>2014</v>
      </c>
      <c r="E171" s="1" t="s">
        <v>161</v>
      </c>
      <c r="F171" s="3">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v>-453.84900000000005</v>
      </c>
    </row>
    <row r="172" spans="1:23" x14ac:dyDescent="0.3">
      <c r="A172">
        <v>171</v>
      </c>
      <c r="B172" t="s">
        <v>690</v>
      </c>
      <c r="C172" s="1">
        <v>41890</v>
      </c>
      <c r="D172" s="2">
        <v>2014</v>
      </c>
      <c r="E172" s="1" t="s">
        <v>161</v>
      </c>
      <c r="F172" s="3">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v>8.998500000000007</v>
      </c>
    </row>
    <row r="173" spans="1:23" x14ac:dyDescent="0.3">
      <c r="A173">
        <v>172</v>
      </c>
      <c r="B173" t="s">
        <v>709</v>
      </c>
      <c r="C173" s="1">
        <v>41856</v>
      </c>
      <c r="D173" s="2">
        <v>2014</v>
      </c>
      <c r="E173" s="1" t="s">
        <v>132</v>
      </c>
      <c r="F173" s="3">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v>9.841800000000001</v>
      </c>
    </row>
    <row r="174" spans="1:23" x14ac:dyDescent="0.3">
      <c r="A174">
        <v>173</v>
      </c>
      <c r="B174" t="s">
        <v>709</v>
      </c>
      <c r="C174" s="1">
        <v>41856</v>
      </c>
      <c r="D174" s="2">
        <v>2014</v>
      </c>
      <c r="E174" s="1" t="s">
        <v>132</v>
      </c>
      <c r="F174" s="3">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v>53.260799999999996</v>
      </c>
    </row>
    <row r="175" spans="1:23" x14ac:dyDescent="0.3">
      <c r="A175">
        <v>174</v>
      </c>
      <c r="B175" t="s">
        <v>709</v>
      </c>
      <c r="C175" s="1">
        <v>41856</v>
      </c>
      <c r="D175" s="2">
        <v>2014</v>
      </c>
      <c r="E175" s="1" t="s">
        <v>132</v>
      </c>
      <c r="F175" s="3">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v>21.259</v>
      </c>
    </row>
    <row r="176" spans="1:23" x14ac:dyDescent="0.3">
      <c r="A176">
        <v>175</v>
      </c>
      <c r="B176" t="s">
        <v>718</v>
      </c>
      <c r="C176" s="1">
        <v>41896</v>
      </c>
      <c r="D176" s="2">
        <v>2014</v>
      </c>
      <c r="E176" s="1" t="s">
        <v>161</v>
      </c>
      <c r="F176" s="3">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v>-131.12000000000003</v>
      </c>
    </row>
    <row r="177" spans="1:23" x14ac:dyDescent="0.3">
      <c r="A177">
        <v>176</v>
      </c>
      <c r="B177" t="s">
        <v>718</v>
      </c>
      <c r="C177" s="1">
        <v>41896</v>
      </c>
      <c r="D177" s="2">
        <v>2014</v>
      </c>
      <c r="E177" s="1" t="s">
        <v>161</v>
      </c>
      <c r="F177" s="3">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v>6.5519999999999987</v>
      </c>
    </row>
    <row r="178" spans="1:23" x14ac:dyDescent="0.3">
      <c r="A178">
        <v>177</v>
      </c>
      <c r="B178" t="s">
        <v>725</v>
      </c>
      <c r="C178" s="1">
        <v>42846</v>
      </c>
      <c r="D178" s="2">
        <v>2017</v>
      </c>
      <c r="E178" s="1" t="s">
        <v>89</v>
      </c>
      <c r="F178" s="3">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v>-243.16000000000008</v>
      </c>
    </row>
    <row r="179" spans="1:23" x14ac:dyDescent="0.3">
      <c r="A179">
        <v>178</v>
      </c>
      <c r="B179" t="s">
        <v>730</v>
      </c>
      <c r="C179" s="1">
        <v>42329</v>
      </c>
      <c r="D179" s="2">
        <v>2015</v>
      </c>
      <c r="E179" s="1" t="s">
        <v>24</v>
      </c>
      <c r="F179" s="3">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v>-11.337199999999939</v>
      </c>
    </row>
    <row r="180" spans="1:23" x14ac:dyDescent="0.3">
      <c r="A180">
        <v>179</v>
      </c>
      <c r="B180" t="s">
        <v>730</v>
      </c>
      <c r="C180" s="1">
        <v>42329</v>
      </c>
      <c r="D180" s="2">
        <v>2015</v>
      </c>
      <c r="E180" s="1" t="s">
        <v>24</v>
      </c>
      <c r="F180" s="3">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v>-3.771500000000001</v>
      </c>
    </row>
    <row r="181" spans="1:23" x14ac:dyDescent="0.3">
      <c r="A181">
        <v>180</v>
      </c>
      <c r="B181" t="s">
        <v>735</v>
      </c>
      <c r="C181" s="1">
        <v>42353</v>
      </c>
      <c r="D181" s="2">
        <v>2015</v>
      </c>
      <c r="E181" s="1" t="s">
        <v>98</v>
      </c>
      <c r="F181" s="3">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v>1.4104000000000001</v>
      </c>
    </row>
    <row r="182" spans="1:23" x14ac:dyDescent="0.3">
      <c r="A182">
        <v>181</v>
      </c>
      <c r="B182" t="s">
        <v>740</v>
      </c>
      <c r="C182" s="1">
        <v>41978</v>
      </c>
      <c r="D182" s="2">
        <v>2014</v>
      </c>
      <c r="E182" s="1" t="s">
        <v>98</v>
      </c>
      <c r="F182" s="3">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v>1.8612000000000002</v>
      </c>
    </row>
    <row r="183" spans="1:23" x14ac:dyDescent="0.3">
      <c r="A183">
        <v>182</v>
      </c>
      <c r="B183" t="s">
        <v>740</v>
      </c>
      <c r="C183" s="1">
        <v>41978</v>
      </c>
      <c r="D183" s="2">
        <v>2014</v>
      </c>
      <c r="E183" s="1" t="s">
        <v>98</v>
      </c>
      <c r="F183" s="3">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v>76.639499999999984</v>
      </c>
    </row>
    <row r="184" spans="1:23" x14ac:dyDescent="0.3">
      <c r="A184">
        <v>183</v>
      </c>
      <c r="B184" t="s">
        <v>747</v>
      </c>
      <c r="C184" s="1">
        <v>41962</v>
      </c>
      <c r="D184" s="2">
        <v>2014</v>
      </c>
      <c r="E184" s="1" t="s">
        <v>24</v>
      </c>
      <c r="F184" s="3">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v>131.02960000000002</v>
      </c>
    </row>
    <row r="185" spans="1:23" x14ac:dyDescent="0.3">
      <c r="A185">
        <v>184</v>
      </c>
      <c r="B185" t="s">
        <v>747</v>
      </c>
      <c r="C185" s="1">
        <v>41962</v>
      </c>
      <c r="D185" s="2">
        <v>2014</v>
      </c>
      <c r="E185" s="1" t="s">
        <v>24</v>
      </c>
      <c r="F185" s="3">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v>41.986000000000004</v>
      </c>
    </row>
    <row r="186" spans="1:23" x14ac:dyDescent="0.3">
      <c r="A186">
        <v>185</v>
      </c>
      <c r="B186" t="s">
        <v>747</v>
      </c>
      <c r="C186" s="1">
        <v>41962</v>
      </c>
      <c r="D186" s="2">
        <v>2014</v>
      </c>
      <c r="E186" s="1" t="s">
        <v>24</v>
      </c>
      <c r="F186" s="3">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v>7.25</v>
      </c>
    </row>
    <row r="187" spans="1:23" x14ac:dyDescent="0.3">
      <c r="A187">
        <v>186</v>
      </c>
      <c r="B187" t="s">
        <v>758</v>
      </c>
      <c r="C187" s="1">
        <v>42702</v>
      </c>
      <c r="D187" s="2">
        <v>2016</v>
      </c>
      <c r="E187" s="1" t="s">
        <v>24</v>
      </c>
      <c r="F187" s="3">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v>3.4367999999999999</v>
      </c>
    </row>
    <row r="188" spans="1:23" x14ac:dyDescent="0.3">
      <c r="A188">
        <v>187</v>
      </c>
      <c r="B188" t="s">
        <v>765</v>
      </c>
      <c r="C188" s="1">
        <v>41877</v>
      </c>
      <c r="D188" s="2">
        <v>2014</v>
      </c>
      <c r="E188" s="1" t="s">
        <v>132</v>
      </c>
      <c r="F188" s="3">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v>22.984000000000009</v>
      </c>
    </row>
    <row r="189" spans="1:23" x14ac:dyDescent="0.3">
      <c r="A189">
        <v>188</v>
      </c>
      <c r="B189" t="s">
        <v>770</v>
      </c>
      <c r="C189" s="1">
        <v>42567</v>
      </c>
      <c r="D189" s="2">
        <v>2016</v>
      </c>
      <c r="E189" s="1" t="s">
        <v>152</v>
      </c>
      <c r="F189" s="3">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v>3.7224000000000004</v>
      </c>
    </row>
    <row r="190" spans="1:23" x14ac:dyDescent="0.3">
      <c r="A190">
        <v>189</v>
      </c>
      <c r="B190" t="s">
        <v>770</v>
      </c>
      <c r="C190" s="1">
        <v>42567</v>
      </c>
      <c r="D190" s="2">
        <v>2016</v>
      </c>
      <c r="E190" s="1" t="s">
        <v>152</v>
      </c>
      <c r="F190" s="3">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v>6.2549999999999963</v>
      </c>
    </row>
    <row r="191" spans="1:23" x14ac:dyDescent="0.3">
      <c r="A191">
        <v>190</v>
      </c>
      <c r="B191" t="s">
        <v>776</v>
      </c>
      <c r="C191" s="1">
        <v>42289</v>
      </c>
      <c r="D191" s="2">
        <v>2015</v>
      </c>
      <c r="E191" s="1" t="s">
        <v>53</v>
      </c>
      <c r="F191" s="3">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v>112.39199999999991</v>
      </c>
    </row>
    <row r="192" spans="1:23" x14ac:dyDescent="0.3">
      <c r="A192">
        <v>191</v>
      </c>
      <c r="B192" t="s">
        <v>776</v>
      </c>
      <c r="C192" s="1">
        <v>42289</v>
      </c>
      <c r="D192" s="2">
        <v>2015</v>
      </c>
      <c r="E192" s="1" t="s">
        <v>53</v>
      </c>
      <c r="F192" s="3">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v>20.092800000000004</v>
      </c>
    </row>
    <row r="193" spans="1:23" x14ac:dyDescent="0.3">
      <c r="A193">
        <v>192</v>
      </c>
      <c r="B193" t="s">
        <v>776</v>
      </c>
      <c r="C193" s="1">
        <v>42289</v>
      </c>
      <c r="D193" s="2">
        <v>2015</v>
      </c>
      <c r="E193" s="1" t="s">
        <v>53</v>
      </c>
      <c r="F193" s="3">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v>24.883200000000002</v>
      </c>
    </row>
    <row r="194" spans="1:23" x14ac:dyDescent="0.3">
      <c r="A194">
        <v>193</v>
      </c>
      <c r="B194" t="s">
        <v>776</v>
      </c>
      <c r="C194" s="1">
        <v>42289</v>
      </c>
      <c r="D194" s="2">
        <v>2015</v>
      </c>
      <c r="E194" s="1" t="s">
        <v>53</v>
      </c>
      <c r="F194" s="3">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v>46.976400000000012</v>
      </c>
    </row>
    <row r="195" spans="1:23" x14ac:dyDescent="0.3">
      <c r="A195">
        <v>194</v>
      </c>
      <c r="B195" t="s">
        <v>776</v>
      </c>
      <c r="C195" s="1">
        <v>42289</v>
      </c>
      <c r="D195" s="2">
        <v>2015</v>
      </c>
      <c r="E195" s="1" t="s">
        <v>53</v>
      </c>
      <c r="F195" s="3">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v>6.5669999999999984</v>
      </c>
    </row>
    <row r="196" spans="1:23" x14ac:dyDescent="0.3">
      <c r="A196">
        <v>195</v>
      </c>
      <c r="B196" t="s">
        <v>787</v>
      </c>
      <c r="C196" s="1">
        <v>42308</v>
      </c>
      <c r="D196" s="2">
        <v>2015</v>
      </c>
      <c r="E196" s="1" t="s">
        <v>53</v>
      </c>
      <c r="F196" s="3">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v>6.7115999999999989</v>
      </c>
    </row>
    <row r="197" spans="1:23" x14ac:dyDescent="0.3">
      <c r="A197">
        <v>196</v>
      </c>
      <c r="B197" t="s">
        <v>791</v>
      </c>
      <c r="C197" s="1">
        <v>41719</v>
      </c>
      <c r="D197" s="2">
        <v>2014</v>
      </c>
      <c r="E197" s="1" t="s">
        <v>237</v>
      </c>
      <c r="F197" s="3">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v>1.2037999999999995</v>
      </c>
    </row>
    <row r="198" spans="1:23" x14ac:dyDescent="0.3">
      <c r="A198">
        <v>197</v>
      </c>
      <c r="B198" t="s">
        <v>791</v>
      </c>
      <c r="C198" s="1">
        <v>41719</v>
      </c>
      <c r="D198" s="2">
        <v>2014</v>
      </c>
      <c r="E198" s="1" t="s">
        <v>237</v>
      </c>
      <c r="F198" s="3">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v>1.5876000000000006</v>
      </c>
    </row>
    <row r="199" spans="1:23" x14ac:dyDescent="0.3">
      <c r="A199">
        <v>198</v>
      </c>
      <c r="B199" t="s">
        <v>799</v>
      </c>
      <c r="C199" s="1">
        <v>43045</v>
      </c>
      <c r="D199" s="2">
        <v>2017</v>
      </c>
      <c r="E199" s="1" t="s">
        <v>24</v>
      </c>
      <c r="F199" s="3">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v>12.0276</v>
      </c>
    </row>
    <row r="200" spans="1:23" x14ac:dyDescent="0.3">
      <c r="A200">
        <v>199</v>
      </c>
      <c r="B200" t="s">
        <v>806</v>
      </c>
      <c r="C200" s="1">
        <v>42922</v>
      </c>
      <c r="D200" s="2">
        <v>2017</v>
      </c>
      <c r="E200" s="1" t="s">
        <v>152</v>
      </c>
      <c r="F200" s="3">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v>-2.2585999999999995</v>
      </c>
    </row>
    <row r="201" spans="1:23" x14ac:dyDescent="0.3">
      <c r="A201">
        <v>200</v>
      </c>
      <c r="B201" t="s">
        <v>806</v>
      </c>
      <c r="C201" s="1">
        <v>42922</v>
      </c>
      <c r="D201" s="2">
        <v>2017</v>
      </c>
      <c r="E201" s="1" t="s">
        <v>152</v>
      </c>
      <c r="F201" s="3">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v>5.8203000000000005</v>
      </c>
    </row>
    <row r="202" spans="1:23" x14ac:dyDescent="0.3">
      <c r="A202">
        <v>201</v>
      </c>
      <c r="B202" t="s">
        <v>813</v>
      </c>
      <c r="C202" s="1">
        <v>42910</v>
      </c>
      <c r="D202" s="2">
        <v>2017</v>
      </c>
      <c r="E202" s="1" t="s">
        <v>41</v>
      </c>
      <c r="F202" s="3">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v>6.794999999999999</v>
      </c>
    </row>
    <row r="203" spans="1:23" x14ac:dyDescent="0.3">
      <c r="A203">
        <v>202</v>
      </c>
      <c r="B203" t="s">
        <v>819</v>
      </c>
      <c r="C203" s="1">
        <v>41854</v>
      </c>
      <c r="D203" s="2">
        <v>2014</v>
      </c>
      <c r="E203" s="1" t="s">
        <v>132</v>
      </c>
      <c r="F203" s="3">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v>-161.875</v>
      </c>
    </row>
    <row r="204" spans="1:23" x14ac:dyDescent="0.3">
      <c r="A204">
        <v>203</v>
      </c>
      <c r="B204" t="s">
        <v>819</v>
      </c>
      <c r="C204" s="1">
        <v>41854</v>
      </c>
      <c r="D204" s="2">
        <v>2014</v>
      </c>
      <c r="E204" s="1" t="s">
        <v>132</v>
      </c>
      <c r="F204" s="3">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v>0.29249999999999987</v>
      </c>
    </row>
    <row r="205" spans="1:23" x14ac:dyDescent="0.3">
      <c r="A205">
        <v>204</v>
      </c>
      <c r="B205" t="s">
        <v>827</v>
      </c>
      <c r="C205" s="1">
        <v>43086</v>
      </c>
      <c r="D205" s="2">
        <v>2017</v>
      </c>
      <c r="E205" s="1" t="s">
        <v>98</v>
      </c>
      <c r="F205" s="3">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v>-178.96680000000001</v>
      </c>
    </row>
    <row r="206" spans="1:23" x14ac:dyDescent="0.3">
      <c r="A206">
        <v>205</v>
      </c>
      <c r="B206" t="s">
        <v>833</v>
      </c>
      <c r="C206" s="1">
        <v>42889</v>
      </c>
      <c r="D206" s="2">
        <v>2017</v>
      </c>
      <c r="E206" s="1" t="s">
        <v>41</v>
      </c>
      <c r="F206" s="3">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v>9.6712000000000025</v>
      </c>
    </row>
    <row r="207" spans="1:23" x14ac:dyDescent="0.3">
      <c r="A207">
        <v>206</v>
      </c>
      <c r="B207" t="s">
        <v>838</v>
      </c>
      <c r="C207" s="1">
        <v>43078</v>
      </c>
      <c r="D207" s="2">
        <v>2017</v>
      </c>
      <c r="E207" s="1" t="s">
        <v>98</v>
      </c>
      <c r="F207" s="3">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v>44.476800000000026</v>
      </c>
    </row>
    <row r="208" spans="1:23" x14ac:dyDescent="0.3">
      <c r="A208">
        <v>207</v>
      </c>
      <c r="B208" t="s">
        <v>844</v>
      </c>
      <c r="C208" s="1">
        <v>43070</v>
      </c>
      <c r="D208" s="2">
        <v>2017</v>
      </c>
      <c r="E208" s="1" t="s">
        <v>98</v>
      </c>
      <c r="F208" s="3">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v>5.8743999999999943</v>
      </c>
    </row>
    <row r="209" spans="1:23" x14ac:dyDescent="0.3">
      <c r="A209">
        <v>208</v>
      </c>
      <c r="B209" t="s">
        <v>844</v>
      </c>
      <c r="C209" s="1">
        <v>43070</v>
      </c>
      <c r="D209" s="2">
        <v>2017</v>
      </c>
      <c r="E209" s="1" t="s">
        <v>98</v>
      </c>
      <c r="F209" s="3">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v>35.634600000000006</v>
      </c>
    </row>
    <row r="210" spans="1:23" x14ac:dyDescent="0.3">
      <c r="A210">
        <v>209</v>
      </c>
      <c r="B210" t="s">
        <v>844</v>
      </c>
      <c r="C210" s="1">
        <v>43070</v>
      </c>
      <c r="D210" s="2">
        <v>2017</v>
      </c>
      <c r="E210" s="1" t="s">
        <v>98</v>
      </c>
      <c r="F210" s="3">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v>7.4824000000000002</v>
      </c>
    </row>
    <row r="211" spans="1:23" x14ac:dyDescent="0.3">
      <c r="A211">
        <v>210</v>
      </c>
      <c r="B211" t="s">
        <v>844</v>
      </c>
      <c r="C211" s="1">
        <v>43070</v>
      </c>
      <c r="D211" s="2">
        <v>2017</v>
      </c>
      <c r="E211" s="1" t="s">
        <v>98</v>
      </c>
      <c r="F211" s="3">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v>16.209899999999998</v>
      </c>
    </row>
    <row r="212" spans="1:23" x14ac:dyDescent="0.3">
      <c r="A212">
        <v>211</v>
      </c>
      <c r="B212" t="s">
        <v>844</v>
      </c>
      <c r="C212" s="1">
        <v>43070</v>
      </c>
      <c r="D212" s="2">
        <v>2017</v>
      </c>
      <c r="E212" s="1" t="s">
        <v>98</v>
      </c>
      <c r="F212" s="3">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v>3.6795999999999935</v>
      </c>
    </row>
    <row r="213" spans="1:23" x14ac:dyDescent="0.3">
      <c r="A213">
        <v>212</v>
      </c>
      <c r="B213" t="s">
        <v>856</v>
      </c>
      <c r="C213" s="1">
        <v>42044</v>
      </c>
      <c r="D213" s="2">
        <v>2015</v>
      </c>
      <c r="E213" s="1" t="s">
        <v>568</v>
      </c>
      <c r="F213" s="3">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v>6.4999999999999991</v>
      </c>
    </row>
    <row r="214" spans="1:23" x14ac:dyDescent="0.3">
      <c r="A214">
        <v>213</v>
      </c>
      <c r="B214" t="s">
        <v>861</v>
      </c>
      <c r="C214" s="1">
        <v>42006</v>
      </c>
      <c r="D214" s="2">
        <v>2015</v>
      </c>
      <c r="E214" s="1" t="s">
        <v>166</v>
      </c>
      <c r="F214" s="3">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v>8.879999999999999</v>
      </c>
    </row>
    <row r="215" spans="1:23" x14ac:dyDescent="0.3">
      <c r="A215">
        <v>214</v>
      </c>
      <c r="B215" t="s">
        <v>861</v>
      </c>
      <c r="C215" s="1">
        <v>42006</v>
      </c>
      <c r="D215" s="2">
        <v>2015</v>
      </c>
      <c r="E215" s="1" t="s">
        <v>166</v>
      </c>
      <c r="F215" s="3">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v>-244.32300000000006</v>
      </c>
    </row>
    <row r="216" spans="1:23" x14ac:dyDescent="0.3">
      <c r="A216">
        <v>215</v>
      </c>
      <c r="B216" t="s">
        <v>861</v>
      </c>
      <c r="C216" s="1">
        <v>42006</v>
      </c>
      <c r="D216" s="2">
        <v>2015</v>
      </c>
      <c r="E216" s="1" t="s">
        <v>166</v>
      </c>
      <c r="F216" s="3">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v>-14.695800000000006</v>
      </c>
    </row>
    <row r="217" spans="1:23" x14ac:dyDescent="0.3">
      <c r="A217">
        <v>216</v>
      </c>
      <c r="B217" t="s">
        <v>861</v>
      </c>
      <c r="C217" s="1">
        <v>42006</v>
      </c>
      <c r="D217" s="2">
        <v>2015</v>
      </c>
      <c r="E217" s="1" t="s">
        <v>166</v>
      </c>
      <c r="F217" s="3">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v>-950.40000000000009</v>
      </c>
    </row>
    <row r="218" spans="1:23" x14ac:dyDescent="0.3">
      <c r="A218">
        <v>217</v>
      </c>
      <c r="B218" t="s">
        <v>861</v>
      </c>
      <c r="C218" s="1">
        <v>42006</v>
      </c>
      <c r="D218" s="2">
        <v>2015</v>
      </c>
      <c r="E218" s="1" t="s">
        <v>166</v>
      </c>
      <c r="F218" s="3">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v>4.4792000000000058</v>
      </c>
    </row>
    <row r="219" spans="1:23" x14ac:dyDescent="0.3">
      <c r="A219">
        <v>218</v>
      </c>
      <c r="B219" t="s">
        <v>873</v>
      </c>
      <c r="C219" s="1">
        <v>42671</v>
      </c>
      <c r="D219" s="2">
        <v>2016</v>
      </c>
      <c r="E219" s="1" t="s">
        <v>53</v>
      </c>
      <c r="F219" s="3">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v>26.056800000000003</v>
      </c>
    </row>
    <row r="220" spans="1:23" x14ac:dyDescent="0.3">
      <c r="A220">
        <v>219</v>
      </c>
      <c r="B220" t="s">
        <v>873</v>
      </c>
      <c r="C220" s="1">
        <v>42671</v>
      </c>
      <c r="D220" s="2">
        <v>2016</v>
      </c>
      <c r="E220" s="1" t="s">
        <v>53</v>
      </c>
      <c r="F220" s="3">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v>22.678200000000018</v>
      </c>
    </row>
    <row r="221" spans="1:23" x14ac:dyDescent="0.3">
      <c r="A221">
        <v>220</v>
      </c>
      <c r="B221" t="s">
        <v>878</v>
      </c>
      <c r="C221" s="1">
        <v>42362</v>
      </c>
      <c r="D221" s="2">
        <v>2015</v>
      </c>
      <c r="E221" s="1" t="s">
        <v>98</v>
      </c>
      <c r="F221" s="3">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v>1.8147999999999997</v>
      </c>
    </row>
    <row r="222" spans="1:23" x14ac:dyDescent="0.3">
      <c r="A222">
        <v>221</v>
      </c>
      <c r="B222" t="s">
        <v>878</v>
      </c>
      <c r="C222" s="1">
        <v>42362</v>
      </c>
      <c r="D222" s="2">
        <v>2015</v>
      </c>
      <c r="E222" s="1" t="s">
        <v>98</v>
      </c>
      <c r="F222" s="3">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v>8.2302</v>
      </c>
    </row>
    <row r="223" spans="1:23" x14ac:dyDescent="0.3">
      <c r="A223">
        <v>222</v>
      </c>
      <c r="B223" t="s">
        <v>878</v>
      </c>
      <c r="C223" s="1">
        <v>42362</v>
      </c>
      <c r="D223" s="2">
        <v>2015</v>
      </c>
      <c r="E223" s="1" t="s">
        <v>98</v>
      </c>
      <c r="F223" s="3">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v>-13.843199999999996</v>
      </c>
    </row>
    <row r="224" spans="1:23" x14ac:dyDescent="0.3">
      <c r="A224">
        <v>223</v>
      </c>
      <c r="B224" t="s">
        <v>878</v>
      </c>
      <c r="C224" s="1">
        <v>42362</v>
      </c>
      <c r="D224" s="2">
        <v>2015</v>
      </c>
      <c r="E224" s="1" t="s">
        <v>98</v>
      </c>
      <c r="F224" s="3">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v>19.084800000000005</v>
      </c>
    </row>
    <row r="225" spans="1:23" x14ac:dyDescent="0.3">
      <c r="A225">
        <v>224</v>
      </c>
      <c r="B225" t="s">
        <v>878</v>
      </c>
      <c r="C225" s="1">
        <v>42362</v>
      </c>
      <c r="D225" s="2">
        <v>2015</v>
      </c>
      <c r="E225" s="1" t="s">
        <v>98</v>
      </c>
      <c r="F225" s="3">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v>-383.99040000000002</v>
      </c>
    </row>
    <row r="226" spans="1:23" x14ac:dyDescent="0.3">
      <c r="A226">
        <v>225</v>
      </c>
      <c r="B226" t="s">
        <v>878</v>
      </c>
      <c r="C226" s="1">
        <v>42362</v>
      </c>
      <c r="D226" s="2">
        <v>2015</v>
      </c>
      <c r="E226" s="1" t="s">
        <v>98</v>
      </c>
      <c r="F226" s="3">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v>2.7168000000000001</v>
      </c>
    </row>
    <row r="227" spans="1:23" x14ac:dyDescent="0.3">
      <c r="A227">
        <v>226</v>
      </c>
      <c r="B227" t="s">
        <v>892</v>
      </c>
      <c r="C227" s="1">
        <v>42225</v>
      </c>
      <c r="D227" s="2">
        <v>2015</v>
      </c>
      <c r="E227" s="1" t="s">
        <v>132</v>
      </c>
      <c r="F227" s="3">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v>0.96800000000000019</v>
      </c>
    </row>
    <row r="228" spans="1:23" x14ac:dyDescent="0.3">
      <c r="A228">
        <v>227</v>
      </c>
      <c r="B228" t="s">
        <v>892</v>
      </c>
      <c r="C228" s="1">
        <v>42225</v>
      </c>
      <c r="D228" s="2">
        <v>2015</v>
      </c>
      <c r="E228" s="1" t="s">
        <v>132</v>
      </c>
      <c r="F228" s="3">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v>136.93899999999999</v>
      </c>
    </row>
    <row r="229" spans="1:23" x14ac:dyDescent="0.3">
      <c r="A229">
        <v>228</v>
      </c>
      <c r="B229" t="s">
        <v>892</v>
      </c>
      <c r="C229" s="1">
        <v>42225</v>
      </c>
      <c r="D229" s="2">
        <v>2015</v>
      </c>
      <c r="E229" s="1" t="s">
        <v>132</v>
      </c>
      <c r="F229" s="3">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v>0.21979999999999933</v>
      </c>
    </row>
    <row r="230" spans="1:23" x14ac:dyDescent="0.3">
      <c r="A230">
        <v>229</v>
      </c>
      <c r="B230" t="s">
        <v>902</v>
      </c>
      <c r="C230" s="1">
        <v>42063</v>
      </c>
      <c r="D230" s="2">
        <v>2015</v>
      </c>
      <c r="E230" s="1" t="s">
        <v>568</v>
      </c>
      <c r="F230" s="3">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v>-28.274400000000021</v>
      </c>
    </row>
    <row r="231" spans="1:23" x14ac:dyDescent="0.3">
      <c r="A231">
        <v>230</v>
      </c>
      <c r="B231" t="s">
        <v>902</v>
      </c>
      <c r="C231" s="1">
        <v>42063</v>
      </c>
      <c r="D231" s="2">
        <v>2015</v>
      </c>
      <c r="E231" s="1" t="s">
        <v>568</v>
      </c>
      <c r="F231" s="3">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v>43.840799999999973</v>
      </c>
    </row>
    <row r="232" spans="1:23" x14ac:dyDescent="0.3">
      <c r="A232">
        <v>231</v>
      </c>
      <c r="B232" t="s">
        <v>909</v>
      </c>
      <c r="C232" s="1">
        <v>41895</v>
      </c>
      <c r="D232" s="2">
        <v>2014</v>
      </c>
      <c r="E232" s="1" t="s">
        <v>161</v>
      </c>
      <c r="F232" s="3">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v>-12.431999999999999</v>
      </c>
    </row>
    <row r="233" spans="1:23" x14ac:dyDescent="0.3">
      <c r="A233">
        <v>232</v>
      </c>
      <c r="B233" t="s">
        <v>914</v>
      </c>
      <c r="C233" s="1">
        <v>42832</v>
      </c>
      <c r="D233" s="2">
        <v>2017</v>
      </c>
      <c r="E233" s="1" t="s">
        <v>89</v>
      </c>
      <c r="F233" s="3">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v>-102.04800000000003</v>
      </c>
    </row>
    <row r="234" spans="1:23" x14ac:dyDescent="0.3">
      <c r="A234">
        <v>233</v>
      </c>
      <c r="B234" t="s">
        <v>914</v>
      </c>
      <c r="C234" s="1">
        <v>42832</v>
      </c>
      <c r="D234" s="2">
        <v>2017</v>
      </c>
      <c r="E234" s="1" t="s">
        <v>89</v>
      </c>
      <c r="F234" s="3">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v>-248.24579999999992</v>
      </c>
    </row>
    <row r="235" spans="1:23" x14ac:dyDescent="0.3">
      <c r="A235">
        <v>234</v>
      </c>
      <c r="B235" t="s">
        <v>914</v>
      </c>
      <c r="C235" s="1">
        <v>42832</v>
      </c>
      <c r="D235" s="2">
        <v>2017</v>
      </c>
      <c r="E235" s="1" t="s">
        <v>89</v>
      </c>
      <c r="F235" s="3">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v>-3.5519999999999996</v>
      </c>
    </row>
    <row r="236" spans="1:23" x14ac:dyDescent="0.3">
      <c r="A236">
        <v>235</v>
      </c>
      <c r="B236" t="s">
        <v>914</v>
      </c>
      <c r="C236" s="1">
        <v>42832</v>
      </c>
      <c r="D236" s="2">
        <v>2017</v>
      </c>
      <c r="E236" s="1" t="s">
        <v>89</v>
      </c>
      <c r="F236" s="3">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v>0</v>
      </c>
    </row>
    <row r="237" spans="1:23" x14ac:dyDescent="0.3">
      <c r="A237">
        <v>236</v>
      </c>
      <c r="B237" t="s">
        <v>914</v>
      </c>
      <c r="C237" s="1">
        <v>42832</v>
      </c>
      <c r="D237" s="2">
        <v>2017</v>
      </c>
      <c r="E237" s="1" t="s">
        <v>89</v>
      </c>
      <c r="F237" s="3">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v>-7.724700000000098</v>
      </c>
    </row>
    <row r="238" spans="1:23" x14ac:dyDescent="0.3">
      <c r="A238">
        <v>237</v>
      </c>
      <c r="B238" t="s">
        <v>924</v>
      </c>
      <c r="C238" s="1">
        <v>43051</v>
      </c>
      <c r="D238" s="2">
        <v>2017</v>
      </c>
      <c r="E238" s="1" t="s">
        <v>24</v>
      </c>
      <c r="F238" s="3">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v>4.7519999999999998</v>
      </c>
    </row>
    <row r="239" spans="1:23" x14ac:dyDescent="0.3">
      <c r="A239">
        <v>238</v>
      </c>
      <c r="B239" t="s">
        <v>930</v>
      </c>
      <c r="C239" s="1">
        <v>42525</v>
      </c>
      <c r="D239" s="2">
        <v>2016</v>
      </c>
      <c r="E239" s="1" t="s">
        <v>41</v>
      </c>
      <c r="F239" s="3">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v>9.3960000000000008</v>
      </c>
    </row>
    <row r="240" spans="1:23" x14ac:dyDescent="0.3">
      <c r="A240">
        <v>239</v>
      </c>
      <c r="B240" t="s">
        <v>930</v>
      </c>
      <c r="C240" s="1">
        <v>42525</v>
      </c>
      <c r="D240" s="2">
        <v>2016</v>
      </c>
      <c r="E240" s="1" t="s">
        <v>41</v>
      </c>
      <c r="F240" s="3">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v>-356.72799999999995</v>
      </c>
    </row>
    <row r="241" spans="1:23" x14ac:dyDescent="0.3">
      <c r="A241">
        <v>240</v>
      </c>
      <c r="B241" t="s">
        <v>930</v>
      </c>
      <c r="C241" s="1">
        <v>42525</v>
      </c>
      <c r="D241" s="2">
        <v>2016</v>
      </c>
      <c r="E241" s="1" t="s">
        <v>41</v>
      </c>
      <c r="F241" s="3">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v>-4.6751999999999985</v>
      </c>
    </row>
    <row r="242" spans="1:23" x14ac:dyDescent="0.3">
      <c r="A242">
        <v>241</v>
      </c>
      <c r="B242" t="s">
        <v>930</v>
      </c>
      <c r="C242" s="1">
        <v>42525</v>
      </c>
      <c r="D242" s="2">
        <v>2016</v>
      </c>
      <c r="E242" s="1" t="s">
        <v>41</v>
      </c>
      <c r="F242" s="3">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v>11.194399999999998</v>
      </c>
    </row>
    <row r="243" spans="1:23" x14ac:dyDescent="0.3">
      <c r="A243">
        <v>242</v>
      </c>
      <c r="B243" t="s">
        <v>930</v>
      </c>
      <c r="C243" s="1">
        <v>42525</v>
      </c>
      <c r="D243" s="2">
        <v>2016</v>
      </c>
      <c r="E243" s="1" t="s">
        <v>41</v>
      </c>
      <c r="F243" s="3">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v>-120.51299999999998</v>
      </c>
    </row>
    <row r="244" spans="1:23" x14ac:dyDescent="0.3">
      <c r="A244">
        <v>243</v>
      </c>
      <c r="B244" t="s">
        <v>930</v>
      </c>
      <c r="C244" s="1">
        <v>42525</v>
      </c>
      <c r="D244" s="2">
        <v>2016</v>
      </c>
      <c r="E244" s="1" t="s">
        <v>41</v>
      </c>
      <c r="F244" s="3">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v>-2.8307999999999995</v>
      </c>
    </row>
    <row r="245" spans="1:23" x14ac:dyDescent="0.3">
      <c r="A245">
        <v>244</v>
      </c>
      <c r="B245" t="s">
        <v>930</v>
      </c>
      <c r="C245" s="1">
        <v>42525</v>
      </c>
      <c r="D245" s="2">
        <v>2016</v>
      </c>
      <c r="E245" s="1" t="s">
        <v>41</v>
      </c>
      <c r="F245" s="3">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v>1.2037999999999995</v>
      </c>
    </row>
    <row r="246" spans="1:23" x14ac:dyDescent="0.3">
      <c r="A246">
        <v>245</v>
      </c>
      <c r="B246" t="s">
        <v>945</v>
      </c>
      <c r="C246" s="1">
        <v>41791</v>
      </c>
      <c r="D246" s="2">
        <v>2014</v>
      </c>
      <c r="E246" s="1" t="s">
        <v>41</v>
      </c>
      <c r="F246" s="3">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v>580.53939999999989</v>
      </c>
    </row>
    <row r="247" spans="1:23" x14ac:dyDescent="0.3">
      <c r="A247">
        <v>246</v>
      </c>
      <c r="B247" t="s">
        <v>945</v>
      </c>
      <c r="C247" s="1">
        <v>41791</v>
      </c>
      <c r="D247" s="2">
        <v>2014</v>
      </c>
      <c r="E247" s="1" t="s">
        <v>41</v>
      </c>
      <c r="F247" s="3">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v>41.680000000000007</v>
      </c>
    </row>
    <row r="248" spans="1:23" x14ac:dyDescent="0.3">
      <c r="A248">
        <v>247</v>
      </c>
      <c r="B248" t="s">
        <v>945</v>
      </c>
      <c r="C248" s="1">
        <v>41791</v>
      </c>
      <c r="D248" s="2">
        <v>2014</v>
      </c>
      <c r="E248" s="1" t="s">
        <v>41</v>
      </c>
      <c r="F248" s="3">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v>23.94</v>
      </c>
    </row>
    <row r="249" spans="1:23" x14ac:dyDescent="0.3">
      <c r="A249">
        <v>248</v>
      </c>
      <c r="B249" t="s">
        <v>945</v>
      </c>
      <c r="C249" s="1">
        <v>41791</v>
      </c>
      <c r="D249" s="2">
        <v>2014</v>
      </c>
      <c r="E249" s="1" t="s">
        <v>41</v>
      </c>
      <c r="F249" s="3">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v>496.07249999999993</v>
      </c>
    </row>
    <row r="250" spans="1:23" x14ac:dyDescent="0.3">
      <c r="A250">
        <v>249</v>
      </c>
      <c r="B250" t="s">
        <v>945</v>
      </c>
      <c r="C250" s="1">
        <v>41791</v>
      </c>
      <c r="D250" s="2">
        <v>2014</v>
      </c>
      <c r="E250" s="1" t="s">
        <v>41</v>
      </c>
      <c r="F250" s="3">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v>12.441600000000001</v>
      </c>
    </row>
    <row r="251" spans="1:23" x14ac:dyDescent="0.3">
      <c r="A251">
        <v>250</v>
      </c>
      <c r="B251" t="s">
        <v>955</v>
      </c>
      <c r="C251" s="1">
        <v>42714</v>
      </c>
      <c r="D251" s="2">
        <v>2016</v>
      </c>
      <c r="E251" s="1" t="s">
        <v>98</v>
      </c>
      <c r="F251" s="3">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v>28.137200000000007</v>
      </c>
    </row>
    <row r="252" spans="1:23" x14ac:dyDescent="0.3">
      <c r="A252">
        <v>251</v>
      </c>
      <c r="B252" t="s">
        <v>960</v>
      </c>
      <c r="C252" s="1">
        <v>42624</v>
      </c>
      <c r="D252" s="2">
        <v>2016</v>
      </c>
      <c r="E252" s="1" t="s">
        <v>161</v>
      </c>
      <c r="F252" s="3">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v>3.5766999999999998</v>
      </c>
    </row>
    <row r="253" spans="1:23" x14ac:dyDescent="0.3">
      <c r="A253">
        <v>252</v>
      </c>
      <c r="B253" t="s">
        <v>960</v>
      </c>
      <c r="C253" s="1">
        <v>42624</v>
      </c>
      <c r="D253" s="2">
        <v>2016</v>
      </c>
      <c r="E253" s="1" t="s">
        <v>161</v>
      </c>
      <c r="F253" s="3">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v>636.0002999999997</v>
      </c>
    </row>
    <row r="254" spans="1:23" x14ac:dyDescent="0.3">
      <c r="A254">
        <v>253</v>
      </c>
      <c r="B254" t="s">
        <v>966</v>
      </c>
      <c r="C254" s="1">
        <v>42714</v>
      </c>
      <c r="D254" s="2">
        <v>2016</v>
      </c>
      <c r="E254" s="1" t="s">
        <v>98</v>
      </c>
      <c r="F254" s="3">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v>22.562400000000004</v>
      </c>
    </row>
    <row r="255" spans="1:23" x14ac:dyDescent="0.3">
      <c r="A255">
        <v>254</v>
      </c>
      <c r="B255" t="s">
        <v>966</v>
      </c>
      <c r="C255" s="1">
        <v>42714</v>
      </c>
      <c r="D255" s="2">
        <v>2016</v>
      </c>
      <c r="E255" s="1" t="s">
        <v>98</v>
      </c>
      <c r="F255" s="3">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v>162.864</v>
      </c>
    </row>
    <row r="256" spans="1:23" x14ac:dyDescent="0.3">
      <c r="A256">
        <v>255</v>
      </c>
      <c r="B256" t="s">
        <v>973</v>
      </c>
      <c r="C256" s="1">
        <v>42336</v>
      </c>
      <c r="D256" s="2">
        <v>2015</v>
      </c>
      <c r="E256" s="1" t="s">
        <v>24</v>
      </c>
      <c r="F256" s="3">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v>-8.4923999999999982</v>
      </c>
    </row>
    <row r="257" spans="1:23" x14ac:dyDescent="0.3">
      <c r="A257">
        <v>256</v>
      </c>
      <c r="B257" t="s">
        <v>973</v>
      </c>
      <c r="C257" s="1">
        <v>42336</v>
      </c>
      <c r="D257" s="2">
        <v>2015</v>
      </c>
      <c r="E257" s="1" t="s">
        <v>24</v>
      </c>
      <c r="F257" s="3">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v>-19.562399999999997</v>
      </c>
    </row>
    <row r="258" spans="1:23" x14ac:dyDescent="0.3">
      <c r="A258">
        <v>257</v>
      </c>
      <c r="B258" t="s">
        <v>973</v>
      </c>
      <c r="C258" s="1">
        <v>42336</v>
      </c>
      <c r="D258" s="2">
        <v>2015</v>
      </c>
      <c r="E258" s="1" t="s">
        <v>24</v>
      </c>
      <c r="F258" s="3">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v>4.0439999999999969</v>
      </c>
    </row>
    <row r="259" spans="1:23" x14ac:dyDescent="0.3">
      <c r="A259">
        <v>258</v>
      </c>
      <c r="B259" t="s">
        <v>973</v>
      </c>
      <c r="C259" s="1">
        <v>42336</v>
      </c>
      <c r="D259" s="2">
        <v>2015</v>
      </c>
      <c r="E259" s="1" t="s">
        <v>24</v>
      </c>
      <c r="F259" s="3">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v>56.691599999999966</v>
      </c>
    </row>
    <row r="260" spans="1:23" x14ac:dyDescent="0.3">
      <c r="A260">
        <v>259</v>
      </c>
      <c r="B260" t="s">
        <v>980</v>
      </c>
      <c r="C260" s="1">
        <v>43070</v>
      </c>
      <c r="D260" s="2">
        <v>2017</v>
      </c>
      <c r="E260" s="1" t="s">
        <v>98</v>
      </c>
      <c r="F260" s="3">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v>6.9258000000000006</v>
      </c>
    </row>
    <row r="261" spans="1:23" x14ac:dyDescent="0.3">
      <c r="A261">
        <v>260</v>
      </c>
      <c r="B261" t="s">
        <v>980</v>
      </c>
      <c r="C261" s="1">
        <v>43070</v>
      </c>
      <c r="D261" s="2">
        <v>2017</v>
      </c>
      <c r="E261" s="1" t="s">
        <v>98</v>
      </c>
      <c r="F261" s="3">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v>6.6465000000000174</v>
      </c>
    </row>
    <row r="262" spans="1:23" x14ac:dyDescent="0.3">
      <c r="A262">
        <v>261</v>
      </c>
      <c r="B262" t="s">
        <v>980</v>
      </c>
      <c r="C262" s="1">
        <v>43070</v>
      </c>
      <c r="D262" s="2">
        <v>2017</v>
      </c>
      <c r="E262" s="1" t="s">
        <v>98</v>
      </c>
      <c r="F262" s="3">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v>6.1319999999999988</v>
      </c>
    </row>
    <row r="263" spans="1:23" x14ac:dyDescent="0.3">
      <c r="A263">
        <v>262</v>
      </c>
      <c r="B263" t="s">
        <v>989</v>
      </c>
      <c r="C263" s="1">
        <v>42894</v>
      </c>
      <c r="D263" s="2">
        <v>2017</v>
      </c>
      <c r="E263" s="1" t="s">
        <v>41</v>
      </c>
      <c r="F263" s="3">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v>-4.4660000000000002</v>
      </c>
    </row>
    <row r="264" spans="1:23" x14ac:dyDescent="0.3">
      <c r="A264">
        <v>263</v>
      </c>
      <c r="B264" t="s">
        <v>994</v>
      </c>
      <c r="C264" s="1">
        <v>41901</v>
      </c>
      <c r="D264" s="2">
        <v>2014</v>
      </c>
      <c r="E264" s="1" t="s">
        <v>161</v>
      </c>
      <c r="F264" s="3">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v>-509.99700000000075</v>
      </c>
    </row>
    <row r="265" spans="1:23" x14ac:dyDescent="0.3">
      <c r="A265">
        <v>264</v>
      </c>
      <c r="B265" t="s">
        <v>994</v>
      </c>
      <c r="C265" s="1">
        <v>41901</v>
      </c>
      <c r="D265" s="2">
        <v>2014</v>
      </c>
      <c r="E265" s="1" t="s">
        <v>161</v>
      </c>
      <c r="F265" s="3">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v>-251.99579999999992</v>
      </c>
    </row>
    <row r="266" spans="1:23" x14ac:dyDescent="0.3">
      <c r="A266">
        <v>265</v>
      </c>
      <c r="B266" t="s">
        <v>999</v>
      </c>
      <c r="C266" s="1">
        <v>42527</v>
      </c>
      <c r="D266" s="2">
        <v>2016</v>
      </c>
      <c r="E266" s="1" t="s">
        <v>41</v>
      </c>
      <c r="F266" s="3">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v>28.7196</v>
      </c>
    </row>
    <row r="267" spans="1:23" x14ac:dyDescent="0.3">
      <c r="A267">
        <v>266</v>
      </c>
      <c r="B267" t="s">
        <v>1004</v>
      </c>
      <c r="C267" s="1">
        <v>42318</v>
      </c>
      <c r="D267" s="2">
        <v>2015</v>
      </c>
      <c r="E267" s="1" t="s">
        <v>24</v>
      </c>
      <c r="F267" s="3">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v>35.156000000000006</v>
      </c>
    </row>
    <row r="268" spans="1:23" x14ac:dyDescent="0.3">
      <c r="A268">
        <v>267</v>
      </c>
      <c r="B268" t="s">
        <v>1010</v>
      </c>
      <c r="C268" s="1">
        <v>42902</v>
      </c>
      <c r="D268" s="2">
        <v>2017</v>
      </c>
      <c r="E268" s="1" t="s">
        <v>41</v>
      </c>
      <c r="F268" s="3">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v>4.7303999999999995</v>
      </c>
    </row>
    <row r="269" spans="1:23" x14ac:dyDescent="0.3">
      <c r="A269">
        <v>268</v>
      </c>
      <c r="B269" t="s">
        <v>1016</v>
      </c>
      <c r="C269" s="1">
        <v>42391</v>
      </c>
      <c r="D269" s="2">
        <v>2016</v>
      </c>
      <c r="E269" s="1" t="s">
        <v>166</v>
      </c>
      <c r="F269" s="3">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v>0.3024</v>
      </c>
    </row>
    <row r="270" spans="1:23" x14ac:dyDescent="0.3">
      <c r="A270">
        <v>269</v>
      </c>
      <c r="B270" t="s">
        <v>1020</v>
      </c>
      <c r="C270" s="1">
        <v>43078</v>
      </c>
      <c r="D270" s="2">
        <v>2017</v>
      </c>
      <c r="E270" s="1" t="s">
        <v>98</v>
      </c>
      <c r="F270" s="3">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v>-7.4416000000000011</v>
      </c>
    </row>
    <row r="271" spans="1:23" x14ac:dyDescent="0.3">
      <c r="A271">
        <v>270</v>
      </c>
      <c r="B271" t="s">
        <v>1020</v>
      </c>
      <c r="C271" s="1">
        <v>43078</v>
      </c>
      <c r="D271" s="2">
        <v>2017</v>
      </c>
      <c r="E271" s="1" t="s">
        <v>98</v>
      </c>
      <c r="F271" s="3">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v>21.591000000000001</v>
      </c>
    </row>
    <row r="272" spans="1:23" x14ac:dyDescent="0.3">
      <c r="A272">
        <v>271</v>
      </c>
      <c r="B272" t="s">
        <v>1028</v>
      </c>
      <c r="C272" s="1">
        <v>43097</v>
      </c>
      <c r="D272" s="2">
        <v>2017</v>
      </c>
      <c r="E272" s="1" t="s">
        <v>98</v>
      </c>
      <c r="F272" s="3">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v>210.4935999999999</v>
      </c>
    </row>
    <row r="273" spans="1:23" x14ac:dyDescent="0.3">
      <c r="A273">
        <v>272</v>
      </c>
      <c r="B273" t="s">
        <v>1033</v>
      </c>
      <c r="C273" s="1">
        <v>42215</v>
      </c>
      <c r="D273" s="2">
        <v>2015</v>
      </c>
      <c r="E273" s="1" t="s">
        <v>152</v>
      </c>
      <c r="F273" s="3">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v>92.369200000000021</v>
      </c>
    </row>
    <row r="274" spans="1:23" x14ac:dyDescent="0.3">
      <c r="A274">
        <v>273</v>
      </c>
      <c r="B274" t="s">
        <v>1033</v>
      </c>
      <c r="C274" s="1">
        <v>42215</v>
      </c>
      <c r="D274" s="2">
        <v>2015</v>
      </c>
      <c r="E274" s="1" t="s">
        <v>152</v>
      </c>
      <c r="F274" s="3">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v>2.3232000000000004</v>
      </c>
    </row>
    <row r="275" spans="1:23" x14ac:dyDescent="0.3">
      <c r="A275">
        <v>274</v>
      </c>
      <c r="B275" t="s">
        <v>1033</v>
      </c>
      <c r="C275" s="1">
        <v>42215</v>
      </c>
      <c r="D275" s="2">
        <v>2015</v>
      </c>
      <c r="E275" s="1" t="s">
        <v>152</v>
      </c>
      <c r="F275" s="3">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v>4.0949999999999989</v>
      </c>
    </row>
    <row r="276" spans="1:23" x14ac:dyDescent="0.3">
      <c r="A276">
        <v>275</v>
      </c>
      <c r="B276" t="s">
        <v>1040</v>
      </c>
      <c r="C276" s="1">
        <v>42994</v>
      </c>
      <c r="D276" s="2">
        <v>2017</v>
      </c>
      <c r="E276" s="1" t="s">
        <v>161</v>
      </c>
      <c r="F276" s="3">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v>4.0571999999999999</v>
      </c>
    </row>
    <row r="277" spans="1:23" x14ac:dyDescent="0.3">
      <c r="A277">
        <v>276</v>
      </c>
      <c r="B277" t="s">
        <v>1040</v>
      </c>
      <c r="C277" s="1">
        <v>42994</v>
      </c>
      <c r="D277" s="2">
        <v>2017</v>
      </c>
      <c r="E277" s="1" t="s">
        <v>161</v>
      </c>
      <c r="F277" s="3">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v>1.5548000000000002</v>
      </c>
    </row>
    <row r="278" spans="1:23" x14ac:dyDescent="0.3">
      <c r="A278">
        <v>277</v>
      </c>
      <c r="B278" t="s">
        <v>1048</v>
      </c>
      <c r="C278" s="1">
        <v>43021</v>
      </c>
      <c r="D278" s="2">
        <v>2017</v>
      </c>
      <c r="E278" s="1" t="s">
        <v>53</v>
      </c>
      <c r="F278" s="3">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v>4.0768000000000004</v>
      </c>
    </row>
    <row r="279" spans="1:23" x14ac:dyDescent="0.3">
      <c r="A279">
        <v>278</v>
      </c>
      <c r="B279" t="s">
        <v>1048</v>
      </c>
      <c r="C279" s="1">
        <v>43021</v>
      </c>
      <c r="D279" s="2">
        <v>2017</v>
      </c>
      <c r="E279" s="1" t="s">
        <v>53</v>
      </c>
      <c r="F279" s="3">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v>5.9071999999999987</v>
      </c>
    </row>
    <row r="280" spans="1:23" x14ac:dyDescent="0.3">
      <c r="A280">
        <v>279</v>
      </c>
      <c r="B280" t="s">
        <v>1048</v>
      </c>
      <c r="C280" s="1">
        <v>43021</v>
      </c>
      <c r="D280" s="2">
        <v>2017</v>
      </c>
      <c r="E280" s="1" t="s">
        <v>53</v>
      </c>
      <c r="F280" s="3">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v>5.9711999999999996</v>
      </c>
    </row>
    <row r="281" spans="1:23" x14ac:dyDescent="0.3">
      <c r="A281">
        <v>280</v>
      </c>
      <c r="B281" t="s">
        <v>1048</v>
      </c>
      <c r="C281" s="1">
        <v>43021</v>
      </c>
      <c r="D281" s="2">
        <v>2017</v>
      </c>
      <c r="E281" s="1" t="s">
        <v>53</v>
      </c>
      <c r="F281" s="3">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v>8.6940000000000008</v>
      </c>
    </row>
    <row r="282" spans="1:23" x14ac:dyDescent="0.3">
      <c r="A282">
        <v>281</v>
      </c>
      <c r="B282" t="s">
        <v>1059</v>
      </c>
      <c r="C282" s="1">
        <v>42273</v>
      </c>
      <c r="D282" s="2">
        <v>2015</v>
      </c>
      <c r="E282" s="1" t="s">
        <v>161</v>
      </c>
      <c r="F282" s="3">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v>-3.4320000000000004</v>
      </c>
    </row>
    <row r="283" spans="1:23" x14ac:dyDescent="0.3">
      <c r="A283">
        <v>282</v>
      </c>
      <c r="B283" t="s">
        <v>1059</v>
      </c>
      <c r="C283" s="1">
        <v>42273</v>
      </c>
      <c r="D283" s="2">
        <v>2015</v>
      </c>
      <c r="E283" s="1" t="s">
        <v>161</v>
      </c>
      <c r="F283" s="3">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v>376.11</v>
      </c>
    </row>
    <row r="284" spans="1:23" x14ac:dyDescent="0.3">
      <c r="A284">
        <v>283</v>
      </c>
      <c r="B284" t="s">
        <v>1064</v>
      </c>
      <c r="C284" s="1">
        <v>42310</v>
      </c>
      <c r="D284" s="2">
        <v>2015</v>
      </c>
      <c r="E284" s="1" t="s">
        <v>24</v>
      </c>
      <c r="F284" s="3">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v>51.942000000000007</v>
      </c>
    </row>
    <row r="285" spans="1:23" x14ac:dyDescent="0.3">
      <c r="A285">
        <v>284</v>
      </c>
      <c r="B285" t="s">
        <v>1069</v>
      </c>
      <c r="C285" s="1">
        <v>42273</v>
      </c>
      <c r="D285" s="2">
        <v>2015</v>
      </c>
      <c r="E285" s="1" t="s">
        <v>161</v>
      </c>
      <c r="F285" s="3">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v>47.843999999999994</v>
      </c>
    </row>
    <row r="286" spans="1:23" x14ac:dyDescent="0.3">
      <c r="A286">
        <v>285</v>
      </c>
      <c r="B286" t="s">
        <v>1069</v>
      </c>
      <c r="C286" s="1">
        <v>42273</v>
      </c>
      <c r="D286" s="2">
        <v>2015</v>
      </c>
      <c r="E286" s="1" t="s">
        <v>161</v>
      </c>
      <c r="F286" s="3">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v>47.959999999999987</v>
      </c>
    </row>
    <row r="287" spans="1:23" x14ac:dyDescent="0.3">
      <c r="A287">
        <v>286</v>
      </c>
      <c r="B287" t="s">
        <v>1069</v>
      </c>
      <c r="C287" s="1">
        <v>42273</v>
      </c>
      <c r="D287" s="2">
        <v>2015</v>
      </c>
      <c r="E287" s="1" t="s">
        <v>161</v>
      </c>
      <c r="F287" s="3">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v>10.8864</v>
      </c>
    </row>
    <row r="288" spans="1:23" x14ac:dyDescent="0.3">
      <c r="A288">
        <v>287</v>
      </c>
      <c r="B288" t="s">
        <v>1075</v>
      </c>
      <c r="C288" s="1">
        <v>42722</v>
      </c>
      <c r="D288" s="2">
        <v>2016</v>
      </c>
      <c r="E288" s="1" t="s">
        <v>98</v>
      </c>
      <c r="F288" s="3">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v>-169.3719999999999</v>
      </c>
    </row>
    <row r="289" spans="1:23" x14ac:dyDescent="0.3">
      <c r="A289">
        <v>288</v>
      </c>
      <c r="B289" t="s">
        <v>1075</v>
      </c>
      <c r="C289" s="1">
        <v>42722</v>
      </c>
      <c r="D289" s="2">
        <v>2016</v>
      </c>
      <c r="E289" s="1" t="s">
        <v>98</v>
      </c>
      <c r="F289" s="3">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v>24.315999999999974</v>
      </c>
    </row>
    <row r="290" spans="1:23" x14ac:dyDescent="0.3">
      <c r="A290">
        <v>289</v>
      </c>
      <c r="B290" t="s">
        <v>1075</v>
      </c>
      <c r="C290" s="1">
        <v>42722</v>
      </c>
      <c r="D290" s="2">
        <v>2016</v>
      </c>
      <c r="E290" s="1" t="s">
        <v>98</v>
      </c>
      <c r="F290" s="3">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v>-204.31449999999995</v>
      </c>
    </row>
    <row r="291" spans="1:23" x14ac:dyDescent="0.3">
      <c r="A291">
        <v>290</v>
      </c>
      <c r="B291" t="s">
        <v>1083</v>
      </c>
      <c r="C291" s="1">
        <v>42694</v>
      </c>
      <c r="D291" s="2">
        <v>2016</v>
      </c>
      <c r="E291" s="1" t="s">
        <v>24</v>
      </c>
      <c r="F291" s="3">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v>6.6835999999999993</v>
      </c>
    </row>
    <row r="292" spans="1:23" x14ac:dyDescent="0.3">
      <c r="A292">
        <v>291</v>
      </c>
      <c r="B292" t="s">
        <v>1083</v>
      </c>
      <c r="C292" s="1">
        <v>42694</v>
      </c>
      <c r="D292" s="2">
        <v>2016</v>
      </c>
      <c r="E292" s="1" t="s">
        <v>24</v>
      </c>
      <c r="F292" s="3">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v>6.2423999999999999</v>
      </c>
    </row>
    <row r="293" spans="1:23" x14ac:dyDescent="0.3">
      <c r="A293">
        <v>292</v>
      </c>
      <c r="B293" t="s">
        <v>1083</v>
      </c>
      <c r="C293" s="1">
        <v>42694</v>
      </c>
      <c r="D293" s="2">
        <v>2016</v>
      </c>
      <c r="E293" s="1" t="s">
        <v>24</v>
      </c>
      <c r="F293" s="3">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v>54.396600000000007</v>
      </c>
    </row>
    <row r="294" spans="1:23" x14ac:dyDescent="0.3">
      <c r="A294">
        <v>293</v>
      </c>
      <c r="B294" t="s">
        <v>1083</v>
      </c>
      <c r="C294" s="1">
        <v>42694</v>
      </c>
      <c r="D294" s="2">
        <v>2016</v>
      </c>
      <c r="E294" s="1" t="s">
        <v>24</v>
      </c>
      <c r="F294" s="3">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v>-48.703199999999995</v>
      </c>
    </row>
    <row r="295" spans="1:23" x14ac:dyDescent="0.3">
      <c r="A295">
        <v>294</v>
      </c>
      <c r="B295" t="s">
        <v>1094</v>
      </c>
      <c r="C295" s="1">
        <v>41999</v>
      </c>
      <c r="D295" s="2">
        <v>2014</v>
      </c>
      <c r="E295" s="1" t="s">
        <v>98</v>
      </c>
      <c r="F295" s="3">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v>78.859200000000001</v>
      </c>
    </row>
    <row r="296" spans="1:23" x14ac:dyDescent="0.3">
      <c r="A296">
        <v>295</v>
      </c>
      <c r="B296" t="s">
        <v>1094</v>
      </c>
      <c r="C296" s="1">
        <v>41999</v>
      </c>
      <c r="D296" s="2">
        <v>2014</v>
      </c>
      <c r="E296" s="1" t="s">
        <v>98</v>
      </c>
      <c r="F296" s="3">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v>20.155800000000013</v>
      </c>
    </row>
    <row r="297" spans="1:23" x14ac:dyDescent="0.3">
      <c r="A297">
        <v>296</v>
      </c>
      <c r="B297" t="s">
        <v>1094</v>
      </c>
      <c r="C297" s="1">
        <v>41999</v>
      </c>
      <c r="D297" s="2">
        <v>2014</v>
      </c>
      <c r="E297" s="1" t="s">
        <v>98</v>
      </c>
      <c r="F297" s="3">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v>-24.564599999999999</v>
      </c>
    </row>
    <row r="298" spans="1:23" x14ac:dyDescent="0.3">
      <c r="A298">
        <v>297</v>
      </c>
      <c r="B298" t="s">
        <v>1094</v>
      </c>
      <c r="C298" s="1">
        <v>41999</v>
      </c>
      <c r="D298" s="2">
        <v>2014</v>
      </c>
      <c r="E298" s="1" t="s">
        <v>98</v>
      </c>
      <c r="F298" s="3">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v>-62.88000000000001</v>
      </c>
    </row>
    <row r="299" spans="1:23" x14ac:dyDescent="0.3">
      <c r="A299">
        <v>298</v>
      </c>
      <c r="B299" t="s">
        <v>1094</v>
      </c>
      <c r="C299" s="1">
        <v>41999</v>
      </c>
      <c r="D299" s="2">
        <v>2014</v>
      </c>
      <c r="E299" s="1" t="s">
        <v>98</v>
      </c>
      <c r="F299" s="3">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v>9.2987999999999964</v>
      </c>
    </row>
    <row r="300" spans="1:23" x14ac:dyDescent="0.3">
      <c r="A300">
        <v>299</v>
      </c>
      <c r="B300" t="s">
        <v>1108</v>
      </c>
      <c r="C300" s="1">
        <v>42671</v>
      </c>
      <c r="D300" s="2">
        <v>2016</v>
      </c>
      <c r="E300" s="1" t="s">
        <v>53</v>
      </c>
      <c r="F300" s="3">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v>15.552000000000001</v>
      </c>
    </row>
    <row r="301" spans="1:23" x14ac:dyDescent="0.3">
      <c r="A301">
        <v>300</v>
      </c>
      <c r="B301" t="s">
        <v>1108</v>
      </c>
      <c r="C301" s="1">
        <v>42671</v>
      </c>
      <c r="D301" s="2">
        <v>2016</v>
      </c>
      <c r="E301" s="1" t="s">
        <v>53</v>
      </c>
      <c r="F301" s="3">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v>10.824800000000096</v>
      </c>
    </row>
    <row r="302" spans="1:23" x14ac:dyDescent="0.3">
      <c r="A302">
        <v>301</v>
      </c>
      <c r="B302" t="s">
        <v>1108</v>
      </c>
      <c r="C302" s="1">
        <v>42671</v>
      </c>
      <c r="D302" s="2">
        <v>2016</v>
      </c>
      <c r="E302" s="1" t="s">
        <v>53</v>
      </c>
      <c r="F302" s="3">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v>27.316799999999997</v>
      </c>
    </row>
    <row r="303" spans="1:23" x14ac:dyDescent="0.3">
      <c r="A303">
        <v>302</v>
      </c>
      <c r="B303" t="s">
        <v>1108</v>
      </c>
      <c r="C303" s="1">
        <v>42671</v>
      </c>
      <c r="D303" s="2">
        <v>2016</v>
      </c>
      <c r="E303" s="1" t="s">
        <v>53</v>
      </c>
      <c r="F303" s="3">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v>38.023999999999994</v>
      </c>
    </row>
    <row r="304" spans="1:23" x14ac:dyDescent="0.3">
      <c r="A304">
        <v>303</v>
      </c>
      <c r="B304" t="s">
        <v>1108</v>
      </c>
      <c r="C304" s="1">
        <v>42671</v>
      </c>
      <c r="D304" s="2">
        <v>2016</v>
      </c>
      <c r="E304" s="1" t="s">
        <v>53</v>
      </c>
      <c r="F304" s="3">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v>6.5687999999999995</v>
      </c>
    </row>
    <row r="305" spans="1:23" x14ac:dyDescent="0.3">
      <c r="A305">
        <v>304</v>
      </c>
      <c r="B305" t="s">
        <v>1120</v>
      </c>
      <c r="C305" s="1">
        <v>43058</v>
      </c>
      <c r="D305" s="2">
        <v>2017</v>
      </c>
      <c r="E305" s="1" t="s">
        <v>24</v>
      </c>
      <c r="F305" s="3">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v>-131.44500000000005</v>
      </c>
    </row>
    <row r="306" spans="1:23" x14ac:dyDescent="0.3">
      <c r="A306">
        <v>305</v>
      </c>
      <c r="B306" t="s">
        <v>1123</v>
      </c>
      <c r="C306" s="1">
        <v>42128</v>
      </c>
      <c r="D306" s="2">
        <v>2015</v>
      </c>
      <c r="E306" s="1" t="s">
        <v>124</v>
      </c>
      <c r="F306" s="3">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v>12.863999999999999</v>
      </c>
    </row>
    <row r="307" spans="1:23" x14ac:dyDescent="0.3">
      <c r="A307">
        <v>306</v>
      </c>
      <c r="B307" t="s">
        <v>1128</v>
      </c>
      <c r="C307" s="1">
        <v>42003</v>
      </c>
      <c r="D307" s="2">
        <v>2014</v>
      </c>
      <c r="E307" s="1" t="s">
        <v>98</v>
      </c>
      <c r="F307" s="3">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v>2.8535999999999988</v>
      </c>
    </row>
    <row r="308" spans="1:23" x14ac:dyDescent="0.3">
      <c r="A308">
        <v>307</v>
      </c>
      <c r="B308" t="s">
        <v>1132</v>
      </c>
      <c r="C308" s="1">
        <v>41791</v>
      </c>
      <c r="D308" s="2">
        <v>2014</v>
      </c>
      <c r="E308" s="1" t="s">
        <v>41</v>
      </c>
      <c r="F308" s="3">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v>20.9208</v>
      </c>
    </row>
    <row r="309" spans="1:23" x14ac:dyDescent="0.3">
      <c r="A309">
        <v>308</v>
      </c>
      <c r="B309" t="s">
        <v>1132</v>
      </c>
      <c r="C309" s="1">
        <v>41791</v>
      </c>
      <c r="D309" s="2">
        <v>2014</v>
      </c>
      <c r="E309" s="1" t="s">
        <v>41</v>
      </c>
      <c r="F309" s="3">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v>83.867999999999967</v>
      </c>
    </row>
    <row r="310" spans="1:23" x14ac:dyDescent="0.3">
      <c r="A310">
        <v>309</v>
      </c>
      <c r="B310" t="s">
        <v>1140</v>
      </c>
      <c r="C310" s="1">
        <v>42840</v>
      </c>
      <c r="D310" s="2">
        <v>2017</v>
      </c>
      <c r="E310" s="1" t="s">
        <v>89</v>
      </c>
      <c r="F310" s="3">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v>2.0049000000000001</v>
      </c>
    </row>
    <row r="311" spans="1:23" x14ac:dyDescent="0.3">
      <c r="A311">
        <v>310</v>
      </c>
      <c r="B311" t="s">
        <v>1146</v>
      </c>
      <c r="C311" s="1">
        <v>42625</v>
      </c>
      <c r="D311" s="2">
        <v>2016</v>
      </c>
      <c r="E311" s="1" t="s">
        <v>161</v>
      </c>
      <c r="F311" s="3">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v>3.5948000000000011</v>
      </c>
    </row>
    <row r="312" spans="1:23" x14ac:dyDescent="0.3">
      <c r="A312">
        <v>311</v>
      </c>
      <c r="B312" t="s">
        <v>1146</v>
      </c>
      <c r="C312" s="1">
        <v>42625</v>
      </c>
      <c r="D312" s="2">
        <v>2016</v>
      </c>
      <c r="E312" s="1" t="s">
        <v>161</v>
      </c>
      <c r="F312" s="3">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v>52.511399999999981</v>
      </c>
    </row>
    <row r="313" spans="1:23" x14ac:dyDescent="0.3">
      <c r="A313">
        <v>312</v>
      </c>
      <c r="B313" t="s">
        <v>1146</v>
      </c>
      <c r="C313" s="1">
        <v>42625</v>
      </c>
      <c r="D313" s="2">
        <v>2016</v>
      </c>
      <c r="E313" s="1" t="s">
        <v>161</v>
      </c>
      <c r="F313" s="3">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v>1.7135999999999978</v>
      </c>
    </row>
    <row r="314" spans="1:23" x14ac:dyDescent="0.3">
      <c r="A314">
        <v>313</v>
      </c>
      <c r="B314" t="s">
        <v>1146</v>
      </c>
      <c r="C314" s="1">
        <v>42625</v>
      </c>
      <c r="D314" s="2">
        <v>2016</v>
      </c>
      <c r="E314" s="1" t="s">
        <v>161</v>
      </c>
      <c r="F314" s="3">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v>2.0358000000000001</v>
      </c>
    </row>
    <row r="315" spans="1:23" x14ac:dyDescent="0.3">
      <c r="A315">
        <v>314</v>
      </c>
      <c r="B315" t="s">
        <v>1158</v>
      </c>
      <c r="C315" s="1">
        <v>41909</v>
      </c>
      <c r="D315" s="2">
        <v>2014</v>
      </c>
      <c r="E315" s="1" t="s">
        <v>161</v>
      </c>
      <c r="F315" s="3">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v>37.642200000000003</v>
      </c>
    </row>
    <row r="316" spans="1:23" x14ac:dyDescent="0.3">
      <c r="A316">
        <v>315</v>
      </c>
      <c r="B316" t="s">
        <v>1164</v>
      </c>
      <c r="C316" s="1">
        <v>41860</v>
      </c>
      <c r="D316" s="2">
        <v>2014</v>
      </c>
      <c r="E316" s="1" t="s">
        <v>132</v>
      </c>
      <c r="F316" s="3">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v>22.297999999999973</v>
      </c>
    </row>
    <row r="317" spans="1:23" x14ac:dyDescent="0.3">
      <c r="A317">
        <v>316</v>
      </c>
      <c r="B317" t="s">
        <v>1164</v>
      </c>
      <c r="C317" s="1">
        <v>41860</v>
      </c>
      <c r="D317" s="2">
        <v>2014</v>
      </c>
      <c r="E317" s="1" t="s">
        <v>132</v>
      </c>
      <c r="F317" s="3">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v>5.4432</v>
      </c>
    </row>
    <row r="318" spans="1:23" x14ac:dyDescent="0.3">
      <c r="A318">
        <v>317</v>
      </c>
      <c r="B318" t="s">
        <v>1172</v>
      </c>
      <c r="C318" s="1">
        <v>42001</v>
      </c>
      <c r="D318" s="2">
        <v>2014</v>
      </c>
      <c r="E318" s="1" t="s">
        <v>98</v>
      </c>
      <c r="F318" s="3">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v>8.674399999999995</v>
      </c>
    </row>
    <row r="319" spans="1:23" x14ac:dyDescent="0.3">
      <c r="A319">
        <v>318</v>
      </c>
      <c r="B319" t="s">
        <v>1177</v>
      </c>
      <c r="C319" s="1">
        <v>41947</v>
      </c>
      <c r="D319" s="2">
        <v>2014</v>
      </c>
      <c r="E319" s="1" t="s">
        <v>24</v>
      </c>
      <c r="F319" s="3">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v>24.156800000000004</v>
      </c>
    </row>
    <row r="320" spans="1:23" x14ac:dyDescent="0.3">
      <c r="A320">
        <v>319</v>
      </c>
      <c r="B320" t="s">
        <v>1177</v>
      </c>
      <c r="C320" s="1">
        <v>41947</v>
      </c>
      <c r="D320" s="2">
        <v>2014</v>
      </c>
      <c r="E320" s="1" t="s">
        <v>24</v>
      </c>
      <c r="F320" s="3">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v>1995.99</v>
      </c>
    </row>
    <row r="321" spans="1:23" x14ac:dyDescent="0.3">
      <c r="A321">
        <v>320</v>
      </c>
      <c r="B321" t="s">
        <v>1177</v>
      </c>
      <c r="C321" s="1">
        <v>41947</v>
      </c>
      <c r="D321" s="2">
        <v>2014</v>
      </c>
      <c r="E321" s="1" t="s">
        <v>24</v>
      </c>
      <c r="F321" s="3">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v>80.022599999999997</v>
      </c>
    </row>
    <row r="322" spans="1:23" x14ac:dyDescent="0.3">
      <c r="A322">
        <v>321</v>
      </c>
      <c r="B322" t="s">
        <v>1177</v>
      </c>
      <c r="C322" s="1">
        <v>41947</v>
      </c>
      <c r="D322" s="2">
        <v>2014</v>
      </c>
      <c r="E322" s="1" t="s">
        <v>24</v>
      </c>
      <c r="F322" s="3">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v>129.6</v>
      </c>
    </row>
    <row r="323" spans="1:23" x14ac:dyDescent="0.3">
      <c r="A323">
        <v>322</v>
      </c>
      <c r="B323" t="s">
        <v>1177</v>
      </c>
      <c r="C323" s="1">
        <v>41947</v>
      </c>
      <c r="D323" s="2">
        <v>2014</v>
      </c>
      <c r="E323" s="1" t="s">
        <v>24</v>
      </c>
      <c r="F323" s="3">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v>13.070999999999998</v>
      </c>
    </row>
    <row r="324" spans="1:23" x14ac:dyDescent="0.3">
      <c r="A324">
        <v>323</v>
      </c>
      <c r="B324" t="s">
        <v>1186</v>
      </c>
      <c r="C324" s="1">
        <v>41901</v>
      </c>
      <c r="D324" s="2">
        <v>2014</v>
      </c>
      <c r="E324" s="1" t="s">
        <v>161</v>
      </c>
      <c r="F324" s="3">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v>3.58</v>
      </c>
    </row>
    <row r="325" spans="1:23" x14ac:dyDescent="0.3">
      <c r="A325">
        <v>324</v>
      </c>
      <c r="B325" t="s">
        <v>1192</v>
      </c>
      <c r="C325" s="1">
        <v>42483</v>
      </c>
      <c r="D325" s="2">
        <v>2016</v>
      </c>
      <c r="E325" s="1" t="s">
        <v>89</v>
      </c>
      <c r="F325" s="3">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v>81.744</v>
      </c>
    </row>
    <row r="326" spans="1:23" x14ac:dyDescent="0.3">
      <c r="A326">
        <v>325</v>
      </c>
      <c r="B326" t="s">
        <v>1192</v>
      </c>
      <c r="C326" s="1">
        <v>42483</v>
      </c>
      <c r="D326" s="2">
        <v>2016</v>
      </c>
      <c r="E326" s="1" t="s">
        <v>89</v>
      </c>
      <c r="F326" s="3">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v>34.996499999999997</v>
      </c>
    </row>
    <row r="327" spans="1:23" x14ac:dyDescent="0.3">
      <c r="A327">
        <v>326</v>
      </c>
      <c r="B327" t="s">
        <v>1198</v>
      </c>
      <c r="C327" s="1">
        <v>43042</v>
      </c>
      <c r="D327" s="2">
        <v>2017</v>
      </c>
      <c r="E327" s="1" t="s">
        <v>24</v>
      </c>
      <c r="F327" s="3">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v>0.99949999999999894</v>
      </c>
    </row>
    <row r="328" spans="1:23" x14ac:dyDescent="0.3">
      <c r="A328">
        <v>327</v>
      </c>
      <c r="B328" t="s">
        <v>1204</v>
      </c>
      <c r="C328" s="1">
        <v>42612</v>
      </c>
      <c r="D328" s="2">
        <v>2016</v>
      </c>
      <c r="E328" s="1" t="s">
        <v>132</v>
      </c>
      <c r="F328" s="3">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v>-67.876199999999997</v>
      </c>
    </row>
    <row r="329" spans="1:23" x14ac:dyDescent="0.3">
      <c r="A329">
        <v>328</v>
      </c>
      <c r="B329" t="s">
        <v>1204</v>
      </c>
      <c r="C329" s="1">
        <v>42612</v>
      </c>
      <c r="D329" s="2">
        <v>2016</v>
      </c>
      <c r="E329" s="1" t="s">
        <v>132</v>
      </c>
      <c r="F329" s="3">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v>3.3889999999999993</v>
      </c>
    </row>
    <row r="330" spans="1:23" x14ac:dyDescent="0.3">
      <c r="A330">
        <v>329</v>
      </c>
      <c r="B330" t="s">
        <v>1204</v>
      </c>
      <c r="C330" s="1">
        <v>42612</v>
      </c>
      <c r="D330" s="2">
        <v>2016</v>
      </c>
      <c r="E330" s="1" t="s">
        <v>132</v>
      </c>
      <c r="F330" s="3">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v>-258.50160000000011</v>
      </c>
    </row>
    <row r="331" spans="1:23" x14ac:dyDescent="0.3">
      <c r="A331">
        <v>330</v>
      </c>
      <c r="B331" t="s">
        <v>1204</v>
      </c>
      <c r="C331" s="1">
        <v>42612</v>
      </c>
      <c r="D331" s="2">
        <v>2016</v>
      </c>
      <c r="E331" s="1" t="s">
        <v>132</v>
      </c>
      <c r="F331" s="3">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v>33.830999999999989</v>
      </c>
    </row>
    <row r="332" spans="1:23" x14ac:dyDescent="0.3">
      <c r="A332">
        <v>331</v>
      </c>
      <c r="B332" t="s">
        <v>1204</v>
      </c>
      <c r="C332" s="1">
        <v>42612</v>
      </c>
      <c r="D332" s="2">
        <v>2016</v>
      </c>
      <c r="E332" s="1" t="s">
        <v>132</v>
      </c>
      <c r="F332" s="3">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v>-27.693600000000004</v>
      </c>
    </row>
    <row r="333" spans="1:23" x14ac:dyDescent="0.3">
      <c r="A333">
        <v>332</v>
      </c>
      <c r="B333" t="s">
        <v>1217</v>
      </c>
      <c r="C333" s="1">
        <v>42485</v>
      </c>
      <c r="D333" s="2">
        <v>2016</v>
      </c>
      <c r="E333" s="1" t="s">
        <v>89</v>
      </c>
      <c r="F333" s="3">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v>-20.700000000000003</v>
      </c>
    </row>
    <row r="334" spans="1:23" x14ac:dyDescent="0.3">
      <c r="A334">
        <v>333</v>
      </c>
      <c r="B334" t="s">
        <v>1217</v>
      </c>
      <c r="C334" s="1">
        <v>42485</v>
      </c>
      <c r="D334" s="2">
        <v>2016</v>
      </c>
      <c r="E334" s="1" t="s">
        <v>89</v>
      </c>
      <c r="F334" s="3">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v>-13.815999999999995</v>
      </c>
    </row>
    <row r="335" spans="1:23" x14ac:dyDescent="0.3">
      <c r="A335">
        <v>334</v>
      </c>
      <c r="B335" t="s">
        <v>1217</v>
      </c>
      <c r="C335" s="1">
        <v>42485</v>
      </c>
      <c r="D335" s="2">
        <v>2016</v>
      </c>
      <c r="E335" s="1" t="s">
        <v>89</v>
      </c>
      <c r="F335" s="3">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v>-3.4271999999999991</v>
      </c>
    </row>
    <row r="336" spans="1:23" x14ac:dyDescent="0.3">
      <c r="A336">
        <v>335</v>
      </c>
      <c r="B336" t="s">
        <v>1226</v>
      </c>
      <c r="C336" s="1">
        <v>42248</v>
      </c>
      <c r="D336" s="2">
        <v>2015</v>
      </c>
      <c r="E336" s="1" t="s">
        <v>161</v>
      </c>
      <c r="F336" s="3">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v>1.6037999999999997</v>
      </c>
    </row>
    <row r="337" spans="1:23" x14ac:dyDescent="0.3">
      <c r="A337">
        <v>336</v>
      </c>
      <c r="B337" t="s">
        <v>1226</v>
      </c>
      <c r="C337" s="1">
        <v>42248</v>
      </c>
      <c r="D337" s="2">
        <v>2015</v>
      </c>
      <c r="E337" s="1" t="s">
        <v>161</v>
      </c>
      <c r="F337" s="3">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v>335.99440000000004</v>
      </c>
    </row>
    <row r="338" spans="1:23" x14ac:dyDescent="0.3">
      <c r="A338">
        <v>337</v>
      </c>
      <c r="B338" t="s">
        <v>1226</v>
      </c>
      <c r="C338" s="1">
        <v>42248</v>
      </c>
      <c r="D338" s="2">
        <v>2015</v>
      </c>
      <c r="E338" s="1" t="s">
        <v>161</v>
      </c>
      <c r="F338" s="3">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v>4.4899999999999984</v>
      </c>
    </row>
    <row r="339" spans="1:23" x14ac:dyDescent="0.3">
      <c r="A339">
        <v>338</v>
      </c>
      <c r="B339" t="s">
        <v>1236</v>
      </c>
      <c r="C339" s="1">
        <v>41832</v>
      </c>
      <c r="D339" s="2">
        <v>2014</v>
      </c>
      <c r="E339" s="1" t="s">
        <v>152</v>
      </c>
      <c r="F339" s="3">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v>2.7956000000000003</v>
      </c>
    </row>
    <row r="340" spans="1:23" x14ac:dyDescent="0.3">
      <c r="A340">
        <v>339</v>
      </c>
      <c r="B340" t="s">
        <v>1236</v>
      </c>
      <c r="C340" s="1">
        <v>41832</v>
      </c>
      <c r="D340" s="2">
        <v>2014</v>
      </c>
      <c r="E340" s="1" t="s">
        <v>152</v>
      </c>
      <c r="F340" s="3">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v>-17.458800000000053</v>
      </c>
    </row>
    <row r="341" spans="1:23" x14ac:dyDescent="0.3">
      <c r="A341">
        <v>340</v>
      </c>
      <c r="B341" t="s">
        <v>1243</v>
      </c>
      <c r="C341" s="1">
        <v>42177</v>
      </c>
      <c r="D341" s="2">
        <v>2015</v>
      </c>
      <c r="E341" s="1" t="s">
        <v>41</v>
      </c>
      <c r="F341" s="3">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v>2.3311999999999999</v>
      </c>
    </row>
    <row r="342" spans="1:23" x14ac:dyDescent="0.3">
      <c r="A342">
        <v>341</v>
      </c>
      <c r="B342" t="s">
        <v>1247</v>
      </c>
      <c r="C342" s="1">
        <v>41742</v>
      </c>
      <c r="D342" s="2">
        <v>2014</v>
      </c>
      <c r="E342" s="1" t="s">
        <v>89</v>
      </c>
      <c r="F342" s="3">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v>1.1159999999999979</v>
      </c>
    </row>
    <row r="343" spans="1:23" x14ac:dyDescent="0.3">
      <c r="A343">
        <v>342</v>
      </c>
      <c r="B343" t="s">
        <v>1247</v>
      </c>
      <c r="C343" s="1">
        <v>41742</v>
      </c>
      <c r="D343" s="2">
        <v>2014</v>
      </c>
      <c r="E343" s="1" t="s">
        <v>89</v>
      </c>
      <c r="F343" s="3">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v>-407.97599999999989</v>
      </c>
    </row>
    <row r="344" spans="1:23" x14ac:dyDescent="0.3">
      <c r="A344">
        <v>343</v>
      </c>
      <c r="B344" t="s">
        <v>1247</v>
      </c>
      <c r="C344" s="1">
        <v>41742</v>
      </c>
      <c r="D344" s="2">
        <v>2014</v>
      </c>
      <c r="E344" s="1" t="s">
        <v>89</v>
      </c>
      <c r="F344" s="3">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v>10.072399999999996</v>
      </c>
    </row>
    <row r="345" spans="1:23" x14ac:dyDescent="0.3">
      <c r="A345">
        <v>344</v>
      </c>
      <c r="B345" t="s">
        <v>1247</v>
      </c>
      <c r="C345" s="1">
        <v>41742</v>
      </c>
      <c r="D345" s="2">
        <v>2014</v>
      </c>
      <c r="E345" s="1" t="s">
        <v>89</v>
      </c>
      <c r="F345" s="3">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v>8.3915999999999897</v>
      </c>
    </row>
    <row r="346" spans="1:23" x14ac:dyDescent="0.3">
      <c r="A346">
        <v>345</v>
      </c>
      <c r="B346" t="s">
        <v>1252</v>
      </c>
      <c r="C346" s="1">
        <v>42358</v>
      </c>
      <c r="D346" s="2">
        <v>2015</v>
      </c>
      <c r="E346" s="1" t="s">
        <v>98</v>
      </c>
      <c r="F346" s="3">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v>-2.2200000000000131</v>
      </c>
    </row>
    <row r="347" spans="1:23" x14ac:dyDescent="0.3">
      <c r="A347">
        <v>346</v>
      </c>
      <c r="B347" t="s">
        <v>1254</v>
      </c>
      <c r="C347" s="1">
        <v>42901</v>
      </c>
      <c r="D347" s="2">
        <v>2017</v>
      </c>
      <c r="E347" s="1" t="s">
        <v>41</v>
      </c>
      <c r="F347" s="3">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v>4.7976000000000028</v>
      </c>
    </row>
    <row r="348" spans="1:23" x14ac:dyDescent="0.3">
      <c r="A348">
        <v>347</v>
      </c>
      <c r="B348" t="s">
        <v>1257</v>
      </c>
      <c r="C348" s="1">
        <v>42924</v>
      </c>
      <c r="D348" s="2">
        <v>2017</v>
      </c>
      <c r="E348" s="1" t="s">
        <v>152</v>
      </c>
      <c r="F348" s="3">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v>3.0996000000000006</v>
      </c>
    </row>
    <row r="349" spans="1:23" x14ac:dyDescent="0.3">
      <c r="A349">
        <v>348</v>
      </c>
      <c r="B349" t="s">
        <v>1257</v>
      </c>
      <c r="C349" s="1">
        <v>42924</v>
      </c>
      <c r="D349" s="2">
        <v>2017</v>
      </c>
      <c r="E349" s="1" t="s">
        <v>152</v>
      </c>
      <c r="F349" s="3">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v>11.543199999999999</v>
      </c>
    </row>
    <row r="350" spans="1:23" x14ac:dyDescent="0.3">
      <c r="A350">
        <v>349</v>
      </c>
      <c r="B350" t="s">
        <v>1257</v>
      </c>
      <c r="C350" s="1">
        <v>42924</v>
      </c>
      <c r="D350" s="2">
        <v>2017</v>
      </c>
      <c r="E350" s="1" t="s">
        <v>152</v>
      </c>
      <c r="F350" s="3">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v>4.1471999999999998</v>
      </c>
    </row>
    <row r="351" spans="1:23" x14ac:dyDescent="0.3">
      <c r="A351">
        <v>350</v>
      </c>
      <c r="B351" t="s">
        <v>1264</v>
      </c>
      <c r="C351" s="1">
        <v>42614</v>
      </c>
      <c r="D351" s="2">
        <v>2016</v>
      </c>
      <c r="E351" s="1" t="s">
        <v>161</v>
      </c>
      <c r="F351" s="3">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v>2.3086000000000002</v>
      </c>
    </row>
    <row r="352" spans="1:23" x14ac:dyDescent="0.3">
      <c r="A352">
        <v>351</v>
      </c>
      <c r="B352" t="s">
        <v>1264</v>
      </c>
      <c r="C352" s="1">
        <v>42614</v>
      </c>
      <c r="D352" s="2">
        <v>2016</v>
      </c>
      <c r="E352" s="1" t="s">
        <v>161</v>
      </c>
      <c r="F352" s="3">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v>11.543199999999999</v>
      </c>
    </row>
    <row r="353" spans="1:23" x14ac:dyDescent="0.3">
      <c r="A353">
        <v>352</v>
      </c>
      <c r="B353" t="s">
        <v>1264</v>
      </c>
      <c r="C353" s="1">
        <v>42614</v>
      </c>
      <c r="D353" s="2">
        <v>2016</v>
      </c>
      <c r="E353" s="1" t="s">
        <v>161</v>
      </c>
      <c r="F353" s="3">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v>1.0668</v>
      </c>
    </row>
    <row r="354" spans="1:23" x14ac:dyDescent="0.3">
      <c r="A354">
        <v>353</v>
      </c>
      <c r="B354" t="s">
        <v>1264</v>
      </c>
      <c r="C354" s="1">
        <v>42614</v>
      </c>
      <c r="D354" s="2">
        <v>2016</v>
      </c>
      <c r="E354" s="1" t="s">
        <v>161</v>
      </c>
      <c r="F354" s="3">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v>23.086399999999998</v>
      </c>
    </row>
    <row r="355" spans="1:23" x14ac:dyDescent="0.3">
      <c r="A355">
        <v>354</v>
      </c>
      <c r="B355" t="s">
        <v>1264</v>
      </c>
      <c r="C355" s="1">
        <v>42614</v>
      </c>
      <c r="D355" s="2">
        <v>2016</v>
      </c>
      <c r="E355" s="1" t="s">
        <v>161</v>
      </c>
      <c r="F355" s="3">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v>1415.4295999999997</v>
      </c>
    </row>
    <row r="356" spans="1:23" x14ac:dyDescent="0.3">
      <c r="A356">
        <v>355</v>
      </c>
      <c r="B356" t="s">
        <v>1273</v>
      </c>
      <c r="C356" s="1">
        <v>42468</v>
      </c>
      <c r="D356" s="2">
        <v>2016</v>
      </c>
      <c r="E356" s="1" t="s">
        <v>89</v>
      </c>
      <c r="F356" s="3">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v>-4.8588000000000022</v>
      </c>
    </row>
    <row r="357" spans="1:23" x14ac:dyDescent="0.3">
      <c r="A357">
        <v>356</v>
      </c>
      <c r="B357" t="s">
        <v>1273</v>
      </c>
      <c r="C357" s="1">
        <v>42468</v>
      </c>
      <c r="D357" s="2">
        <v>2016</v>
      </c>
      <c r="E357" s="1" t="s">
        <v>89</v>
      </c>
      <c r="F357" s="3">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v>3.7995999999999999</v>
      </c>
    </row>
    <row r="358" spans="1:23" x14ac:dyDescent="0.3">
      <c r="A358">
        <v>357</v>
      </c>
      <c r="B358" t="s">
        <v>1273</v>
      </c>
      <c r="C358" s="1">
        <v>42468</v>
      </c>
      <c r="D358" s="2">
        <v>2016</v>
      </c>
      <c r="E358" s="1" t="s">
        <v>89</v>
      </c>
      <c r="F358" s="3">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v>6.9863999999999997</v>
      </c>
    </row>
    <row r="359" spans="1:23" x14ac:dyDescent="0.3">
      <c r="A359">
        <v>358</v>
      </c>
      <c r="B359" t="s">
        <v>1273</v>
      </c>
      <c r="C359" s="1">
        <v>42468</v>
      </c>
      <c r="D359" s="2">
        <v>2016</v>
      </c>
      <c r="E359" s="1" t="s">
        <v>89</v>
      </c>
      <c r="F359" s="3">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v>15.823999999999998</v>
      </c>
    </row>
    <row r="360" spans="1:23" x14ac:dyDescent="0.3">
      <c r="A360">
        <v>359</v>
      </c>
      <c r="B360" t="s">
        <v>1284</v>
      </c>
      <c r="C360" s="1">
        <v>42483</v>
      </c>
      <c r="D360" s="2">
        <v>2016</v>
      </c>
      <c r="E360" s="1" t="s">
        <v>89</v>
      </c>
      <c r="F360" s="3">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v>11.324999999999996</v>
      </c>
    </row>
    <row r="361" spans="1:23" x14ac:dyDescent="0.3">
      <c r="A361">
        <v>360</v>
      </c>
      <c r="B361" t="s">
        <v>1285</v>
      </c>
      <c r="C361" s="1">
        <v>42802</v>
      </c>
      <c r="D361" s="2">
        <v>2017</v>
      </c>
      <c r="E361" s="1" t="s">
        <v>237</v>
      </c>
      <c r="F361" s="3">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v>168.4384</v>
      </c>
    </row>
    <row r="362" spans="1:23" x14ac:dyDescent="0.3">
      <c r="A362">
        <v>361</v>
      </c>
      <c r="B362" t="s">
        <v>1285</v>
      </c>
      <c r="C362" s="1">
        <v>42802</v>
      </c>
      <c r="D362" s="2">
        <v>2017</v>
      </c>
      <c r="E362" s="1" t="s">
        <v>237</v>
      </c>
      <c r="F362" s="3">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v>9.9359999999999999</v>
      </c>
    </row>
    <row r="363" spans="1:23" x14ac:dyDescent="0.3">
      <c r="A363">
        <v>362</v>
      </c>
      <c r="B363" t="s">
        <v>1293</v>
      </c>
      <c r="C363" s="1">
        <v>43003</v>
      </c>
      <c r="D363" s="2">
        <v>2017</v>
      </c>
      <c r="E363" s="1" t="s">
        <v>161</v>
      </c>
      <c r="F363" s="3">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v>9.9359999999999999</v>
      </c>
    </row>
    <row r="364" spans="1:23" x14ac:dyDescent="0.3">
      <c r="A364">
        <v>363</v>
      </c>
      <c r="B364" t="s">
        <v>1293</v>
      </c>
      <c r="C364" s="1">
        <v>43003</v>
      </c>
      <c r="D364" s="2">
        <v>2017</v>
      </c>
      <c r="E364" s="1" t="s">
        <v>161</v>
      </c>
      <c r="F364" s="3">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v>86.870400000000004</v>
      </c>
    </row>
    <row r="365" spans="1:23" x14ac:dyDescent="0.3">
      <c r="A365">
        <v>364</v>
      </c>
      <c r="B365" t="s">
        <v>1293</v>
      </c>
      <c r="C365" s="1">
        <v>43003</v>
      </c>
      <c r="D365" s="2">
        <v>2017</v>
      </c>
      <c r="E365" s="1" t="s">
        <v>161</v>
      </c>
      <c r="F365" s="3">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v>1.4455999999999998</v>
      </c>
    </row>
    <row r="366" spans="1:23" x14ac:dyDescent="0.3">
      <c r="A366">
        <v>365</v>
      </c>
      <c r="B366" t="s">
        <v>1293</v>
      </c>
      <c r="C366" s="1">
        <v>43003</v>
      </c>
      <c r="D366" s="2">
        <v>2017</v>
      </c>
      <c r="E366" s="1" t="s">
        <v>161</v>
      </c>
      <c r="F366" s="3">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v>20.732800000000001</v>
      </c>
    </row>
    <row r="367" spans="1:23" x14ac:dyDescent="0.3">
      <c r="A367">
        <v>366</v>
      </c>
      <c r="B367" t="s">
        <v>1302</v>
      </c>
      <c r="C367" s="1">
        <v>41906</v>
      </c>
      <c r="D367" s="2">
        <v>2014</v>
      </c>
      <c r="E367" s="1" t="s">
        <v>161</v>
      </c>
      <c r="F367" s="3">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v>8.4783999999999935</v>
      </c>
    </row>
    <row r="368" spans="1:23" x14ac:dyDescent="0.3">
      <c r="A368">
        <v>367</v>
      </c>
      <c r="B368" t="s">
        <v>1305</v>
      </c>
      <c r="C368" s="1">
        <v>42664</v>
      </c>
      <c r="D368" s="2">
        <v>2016</v>
      </c>
      <c r="E368" s="1" t="s">
        <v>53</v>
      </c>
      <c r="F368" s="3">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v>10.44</v>
      </c>
    </row>
    <row r="369" spans="1:23" x14ac:dyDescent="0.3">
      <c r="A369">
        <v>368</v>
      </c>
      <c r="B369" t="s">
        <v>1305</v>
      </c>
      <c r="C369" s="1">
        <v>42664</v>
      </c>
      <c r="D369" s="2">
        <v>2016</v>
      </c>
      <c r="E369" s="1" t="s">
        <v>53</v>
      </c>
      <c r="F369" s="3">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v>0.14719999999999978</v>
      </c>
    </row>
    <row r="370" spans="1:23" x14ac:dyDescent="0.3">
      <c r="A370">
        <v>369</v>
      </c>
      <c r="B370" t="s">
        <v>1305</v>
      </c>
      <c r="C370" s="1">
        <v>42664</v>
      </c>
      <c r="D370" s="2">
        <v>2016</v>
      </c>
      <c r="E370" s="1" t="s">
        <v>53</v>
      </c>
      <c r="F370" s="3">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v>29.341200000000008</v>
      </c>
    </row>
    <row r="371" spans="1:23" x14ac:dyDescent="0.3">
      <c r="A371">
        <v>370</v>
      </c>
      <c r="B371" t="s">
        <v>1305</v>
      </c>
      <c r="C371" s="1">
        <v>42664</v>
      </c>
      <c r="D371" s="2">
        <v>2016</v>
      </c>
      <c r="E371" s="1" t="s">
        <v>53</v>
      </c>
      <c r="F371" s="3">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v>271.41920000000005</v>
      </c>
    </row>
    <row r="372" spans="1:23" x14ac:dyDescent="0.3">
      <c r="A372">
        <v>371</v>
      </c>
      <c r="B372" t="s">
        <v>1316</v>
      </c>
      <c r="C372" s="1">
        <v>42884</v>
      </c>
      <c r="D372" s="2">
        <v>2017</v>
      </c>
      <c r="E372" s="1" t="s">
        <v>124</v>
      </c>
      <c r="F372" s="3">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v>9.3960000000000008</v>
      </c>
    </row>
    <row r="373" spans="1:23" x14ac:dyDescent="0.3">
      <c r="A373">
        <v>372</v>
      </c>
      <c r="B373" t="s">
        <v>1316</v>
      </c>
      <c r="C373" s="1">
        <v>42884</v>
      </c>
      <c r="D373" s="2">
        <v>2017</v>
      </c>
      <c r="E373" s="1" t="s">
        <v>124</v>
      </c>
      <c r="F373" s="3">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v>4.6746000000000016</v>
      </c>
    </row>
    <row r="374" spans="1:23" x14ac:dyDescent="0.3">
      <c r="A374">
        <v>373</v>
      </c>
      <c r="B374" t="s">
        <v>1324</v>
      </c>
      <c r="C374" s="1">
        <v>41843</v>
      </c>
      <c r="D374" s="2">
        <v>2014</v>
      </c>
      <c r="E374" s="1" t="s">
        <v>152</v>
      </c>
      <c r="F374" s="3">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v>-5.7119999999999997</v>
      </c>
    </row>
    <row r="375" spans="1:23" x14ac:dyDescent="0.3">
      <c r="A375">
        <v>374</v>
      </c>
      <c r="B375" t="s">
        <v>1324</v>
      </c>
      <c r="C375" s="1">
        <v>41843</v>
      </c>
      <c r="D375" s="2">
        <v>2014</v>
      </c>
      <c r="E375" s="1" t="s">
        <v>152</v>
      </c>
      <c r="F375" s="3">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v>179.1887999999999</v>
      </c>
    </row>
    <row r="376" spans="1:23" x14ac:dyDescent="0.3">
      <c r="A376">
        <v>375</v>
      </c>
      <c r="B376" t="s">
        <v>1324</v>
      </c>
      <c r="C376" s="1">
        <v>41843</v>
      </c>
      <c r="D376" s="2">
        <v>2014</v>
      </c>
      <c r="E376" s="1" t="s">
        <v>152</v>
      </c>
      <c r="F376" s="3">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v>0.92399999999999993</v>
      </c>
    </row>
    <row r="377" spans="1:23" x14ac:dyDescent="0.3">
      <c r="A377">
        <v>376</v>
      </c>
      <c r="B377" t="s">
        <v>1324</v>
      </c>
      <c r="C377" s="1">
        <v>41843</v>
      </c>
      <c r="D377" s="2">
        <v>2014</v>
      </c>
      <c r="E377" s="1" t="s">
        <v>152</v>
      </c>
      <c r="F377" s="3">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v>-29.940000000000012</v>
      </c>
    </row>
    <row r="378" spans="1:23" x14ac:dyDescent="0.3">
      <c r="A378">
        <v>377</v>
      </c>
      <c r="B378" t="s">
        <v>1334</v>
      </c>
      <c r="C378" s="1">
        <v>42641</v>
      </c>
      <c r="D378" s="2">
        <v>2016</v>
      </c>
      <c r="E378" s="1" t="s">
        <v>161</v>
      </c>
      <c r="F378" s="3">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v>30.979999999999993</v>
      </c>
    </row>
    <row r="379" spans="1:23" x14ac:dyDescent="0.3">
      <c r="A379">
        <v>378</v>
      </c>
      <c r="B379" t="s">
        <v>1340</v>
      </c>
      <c r="C379" s="1">
        <v>42974</v>
      </c>
      <c r="D379" s="2">
        <v>2017</v>
      </c>
      <c r="E379" s="1" t="s">
        <v>132</v>
      </c>
      <c r="F379" s="3">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v>-297.68479999999983</v>
      </c>
    </row>
    <row r="380" spans="1:23" x14ac:dyDescent="0.3">
      <c r="A380">
        <v>379</v>
      </c>
      <c r="B380" t="s">
        <v>1345</v>
      </c>
      <c r="C380" s="1">
        <v>42122</v>
      </c>
      <c r="D380" s="2">
        <v>2015</v>
      </c>
      <c r="E380" s="1" t="s">
        <v>89</v>
      </c>
      <c r="F380" s="3">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v>-20.332200000000007</v>
      </c>
    </row>
    <row r="381" spans="1:23" x14ac:dyDescent="0.3">
      <c r="A381">
        <v>380</v>
      </c>
      <c r="B381" t="s">
        <v>1345</v>
      </c>
      <c r="C381" s="1">
        <v>42122</v>
      </c>
      <c r="D381" s="2">
        <v>2015</v>
      </c>
      <c r="E381" s="1" t="s">
        <v>89</v>
      </c>
      <c r="F381" s="3">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v>2.6810999999999954</v>
      </c>
    </row>
    <row r="382" spans="1:23" x14ac:dyDescent="0.3">
      <c r="A382">
        <v>381</v>
      </c>
      <c r="B382" t="s">
        <v>1345</v>
      </c>
      <c r="C382" s="1">
        <v>42122</v>
      </c>
      <c r="D382" s="2">
        <v>2015</v>
      </c>
      <c r="E382" s="1" t="s">
        <v>89</v>
      </c>
      <c r="F382" s="3">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v>-18.872800000000009</v>
      </c>
    </row>
    <row r="383" spans="1:23" x14ac:dyDescent="0.3">
      <c r="A383">
        <v>382</v>
      </c>
      <c r="B383" t="s">
        <v>1354</v>
      </c>
      <c r="C383" s="1">
        <v>42671</v>
      </c>
      <c r="D383" s="2">
        <v>2016</v>
      </c>
      <c r="E383" s="1" t="s">
        <v>53</v>
      </c>
      <c r="F383" s="3">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v>25.48</v>
      </c>
    </row>
    <row r="384" spans="1:23" x14ac:dyDescent="0.3">
      <c r="A384">
        <v>383</v>
      </c>
      <c r="B384" t="s">
        <v>1354</v>
      </c>
      <c r="C384" s="1">
        <v>42671</v>
      </c>
      <c r="D384" s="2">
        <v>2016</v>
      </c>
      <c r="E384" s="1" t="s">
        <v>53</v>
      </c>
      <c r="F384" s="3">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v>17.337599999999998</v>
      </c>
    </row>
    <row r="385" spans="1:23" x14ac:dyDescent="0.3">
      <c r="A385">
        <v>384</v>
      </c>
      <c r="B385" t="s">
        <v>1361</v>
      </c>
      <c r="C385" s="1">
        <v>42181</v>
      </c>
      <c r="D385" s="2">
        <v>2015</v>
      </c>
      <c r="E385" s="1" t="s">
        <v>41</v>
      </c>
      <c r="F385" s="3">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v>8.7989999999999995</v>
      </c>
    </row>
    <row r="386" spans="1:23" x14ac:dyDescent="0.3">
      <c r="A386">
        <v>385</v>
      </c>
      <c r="B386" t="s">
        <v>1366</v>
      </c>
      <c r="C386" s="1">
        <v>42335</v>
      </c>
      <c r="D386" s="2">
        <v>2015</v>
      </c>
      <c r="E386" s="1" t="s">
        <v>24</v>
      </c>
      <c r="F386" s="3">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v>-157.00949999999997</v>
      </c>
    </row>
    <row r="387" spans="1:23" x14ac:dyDescent="0.3">
      <c r="A387">
        <v>386</v>
      </c>
      <c r="B387" t="s">
        <v>1366</v>
      </c>
      <c r="C387" s="1">
        <v>42335</v>
      </c>
      <c r="D387" s="2">
        <v>2015</v>
      </c>
      <c r="E387" s="1" t="s">
        <v>24</v>
      </c>
      <c r="F387" s="3">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v>-1.049700000000005</v>
      </c>
    </row>
    <row r="388" spans="1:23" x14ac:dyDescent="0.3">
      <c r="A388">
        <v>387</v>
      </c>
      <c r="B388" t="s">
        <v>1374</v>
      </c>
      <c r="C388" s="1">
        <v>42341</v>
      </c>
      <c r="D388" s="2">
        <v>2015</v>
      </c>
      <c r="E388" s="1" t="s">
        <v>98</v>
      </c>
      <c r="F388" s="3">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v>-337.63799999999981</v>
      </c>
    </row>
    <row r="389" spans="1:23" x14ac:dyDescent="0.3">
      <c r="A389">
        <v>388</v>
      </c>
      <c r="B389" t="s">
        <v>1374</v>
      </c>
      <c r="C389" s="1">
        <v>42341</v>
      </c>
      <c r="D389" s="2">
        <v>2015</v>
      </c>
      <c r="E389" s="1" t="s">
        <v>98</v>
      </c>
      <c r="F389" s="3">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v>0.77700000000000025</v>
      </c>
    </row>
    <row r="390" spans="1:23" x14ac:dyDescent="0.3">
      <c r="A390">
        <v>389</v>
      </c>
      <c r="B390" t="s">
        <v>1381</v>
      </c>
      <c r="C390" s="1">
        <v>41967</v>
      </c>
      <c r="D390" s="2">
        <v>2014</v>
      </c>
      <c r="E390" s="1" t="s">
        <v>24</v>
      </c>
      <c r="F390" s="3">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v>0.42639999999999978</v>
      </c>
    </row>
    <row r="391" spans="1:23" x14ac:dyDescent="0.3">
      <c r="A391">
        <v>390</v>
      </c>
      <c r="B391" t="s">
        <v>1386</v>
      </c>
      <c r="C391" s="1">
        <v>43080</v>
      </c>
      <c r="D391" s="2">
        <v>2017</v>
      </c>
      <c r="E391" s="1" t="s">
        <v>98</v>
      </c>
      <c r="F391" s="3">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v>7.8839999999999986</v>
      </c>
    </row>
    <row r="392" spans="1:23" x14ac:dyDescent="0.3">
      <c r="A392">
        <v>391</v>
      </c>
      <c r="B392" t="s">
        <v>1386</v>
      </c>
      <c r="C392" s="1">
        <v>43080</v>
      </c>
      <c r="D392" s="2">
        <v>2017</v>
      </c>
      <c r="E392" s="1" t="s">
        <v>98</v>
      </c>
      <c r="F392" s="3">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v>13.593199999999996</v>
      </c>
    </row>
    <row r="393" spans="1:23" x14ac:dyDescent="0.3">
      <c r="A393">
        <v>392</v>
      </c>
      <c r="B393" t="s">
        <v>1391</v>
      </c>
      <c r="C393" s="1">
        <v>41903</v>
      </c>
      <c r="D393" s="2">
        <v>2014</v>
      </c>
      <c r="E393" s="1" t="s">
        <v>161</v>
      </c>
      <c r="F393" s="3">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v>27.718199999999968</v>
      </c>
    </row>
    <row r="394" spans="1:23" x14ac:dyDescent="0.3">
      <c r="A394">
        <v>393</v>
      </c>
      <c r="B394" t="s">
        <v>1391</v>
      </c>
      <c r="C394" s="1">
        <v>41903</v>
      </c>
      <c r="D394" s="2">
        <v>2014</v>
      </c>
      <c r="E394" s="1" t="s">
        <v>161</v>
      </c>
      <c r="F394" s="3">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v>701.98829999999998</v>
      </c>
    </row>
    <row r="395" spans="1:23" x14ac:dyDescent="0.3">
      <c r="A395">
        <v>394</v>
      </c>
      <c r="B395" t="s">
        <v>1399</v>
      </c>
      <c r="C395" s="1">
        <v>41797</v>
      </c>
      <c r="D395" s="2">
        <v>2014</v>
      </c>
      <c r="E395" s="1" t="s">
        <v>41</v>
      </c>
      <c r="F395" s="3">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v>-20.5623</v>
      </c>
    </row>
    <row r="396" spans="1:23" x14ac:dyDescent="0.3">
      <c r="A396">
        <v>395</v>
      </c>
      <c r="B396" t="s">
        <v>1405</v>
      </c>
      <c r="C396" s="1">
        <v>42916</v>
      </c>
      <c r="D396" s="2">
        <v>2017</v>
      </c>
      <c r="E396" s="1" t="s">
        <v>41</v>
      </c>
      <c r="F396" s="3">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v>25.579799999999992</v>
      </c>
    </row>
    <row r="397" spans="1:23" x14ac:dyDescent="0.3">
      <c r="A397">
        <v>396</v>
      </c>
      <c r="B397" t="s">
        <v>1412</v>
      </c>
      <c r="C397" s="1">
        <v>43025</v>
      </c>
      <c r="D397" s="2">
        <v>2017</v>
      </c>
      <c r="E397" s="1" t="s">
        <v>53</v>
      </c>
      <c r="F397" s="3">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v>9.4923999999999964</v>
      </c>
    </row>
    <row r="398" spans="1:23" x14ac:dyDescent="0.3">
      <c r="A398">
        <v>397</v>
      </c>
      <c r="B398" t="s">
        <v>1412</v>
      </c>
      <c r="C398" s="1">
        <v>43025</v>
      </c>
      <c r="D398" s="2">
        <v>2017</v>
      </c>
      <c r="E398" s="1" t="s">
        <v>53</v>
      </c>
      <c r="F398" s="3">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v>6.2208000000000006</v>
      </c>
    </row>
    <row r="399" spans="1:23" x14ac:dyDescent="0.3">
      <c r="A399">
        <v>398</v>
      </c>
      <c r="B399" t="s">
        <v>1421</v>
      </c>
      <c r="C399" s="1">
        <v>42308</v>
      </c>
      <c r="D399" s="2">
        <v>2015</v>
      </c>
      <c r="E399" s="1" t="s">
        <v>53</v>
      </c>
      <c r="F399" s="3">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v>21.035999999999994</v>
      </c>
    </row>
    <row r="400" spans="1:23" x14ac:dyDescent="0.3">
      <c r="A400">
        <v>399</v>
      </c>
      <c r="B400" t="s">
        <v>1424</v>
      </c>
      <c r="C400" s="1">
        <v>42621</v>
      </c>
      <c r="D400" s="2">
        <v>2016</v>
      </c>
      <c r="E400" s="1" t="s">
        <v>161</v>
      </c>
      <c r="F400" s="3">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v>3.5951999999999984</v>
      </c>
    </row>
    <row r="401" spans="1:23" x14ac:dyDescent="0.3">
      <c r="A401">
        <v>400</v>
      </c>
      <c r="B401" t="s">
        <v>1424</v>
      </c>
      <c r="C401" s="1">
        <v>42621</v>
      </c>
      <c r="D401" s="2">
        <v>2016</v>
      </c>
      <c r="E401" s="1" t="s">
        <v>161</v>
      </c>
      <c r="F401" s="3">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v>-317.15280000000007</v>
      </c>
    </row>
    <row r="402" spans="1:23" x14ac:dyDescent="0.3">
      <c r="A402">
        <v>401</v>
      </c>
      <c r="B402" t="s">
        <v>1424</v>
      </c>
      <c r="C402" s="1">
        <v>42621</v>
      </c>
      <c r="D402" s="2">
        <v>2016</v>
      </c>
      <c r="E402" s="1" t="s">
        <v>161</v>
      </c>
      <c r="F402" s="3">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v>-32.783999999999999</v>
      </c>
    </row>
    <row r="403" spans="1:23" x14ac:dyDescent="0.3">
      <c r="A403">
        <v>402</v>
      </c>
      <c r="B403" t="s">
        <v>1424</v>
      </c>
      <c r="C403" s="1">
        <v>42621</v>
      </c>
      <c r="D403" s="2">
        <v>2016</v>
      </c>
      <c r="E403" s="1" t="s">
        <v>161</v>
      </c>
      <c r="F403" s="3">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v>0.71979999999999933</v>
      </c>
    </row>
    <row r="404" spans="1:23" x14ac:dyDescent="0.3">
      <c r="A404">
        <v>403</v>
      </c>
      <c r="B404" t="s">
        <v>1433</v>
      </c>
      <c r="C404" s="1">
        <v>41997</v>
      </c>
      <c r="D404" s="2">
        <v>2014</v>
      </c>
      <c r="E404" s="1" t="s">
        <v>98</v>
      </c>
      <c r="F404" s="3">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v>3.4683999999999999</v>
      </c>
    </row>
    <row r="405" spans="1:23" x14ac:dyDescent="0.3">
      <c r="A405">
        <v>404</v>
      </c>
      <c r="B405" t="s">
        <v>1439</v>
      </c>
      <c r="C405" s="1">
        <v>41745</v>
      </c>
      <c r="D405" s="2">
        <v>2014</v>
      </c>
      <c r="E405" s="1" t="s">
        <v>89</v>
      </c>
      <c r="F405" s="3">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v>9.7680000000000007</v>
      </c>
    </row>
    <row r="406" spans="1:23" x14ac:dyDescent="0.3">
      <c r="A406">
        <v>405</v>
      </c>
      <c r="B406" t="s">
        <v>1442</v>
      </c>
      <c r="C406" s="1">
        <v>43093</v>
      </c>
      <c r="D406" s="2">
        <v>2017</v>
      </c>
      <c r="E406" s="1" t="s">
        <v>98</v>
      </c>
      <c r="F406" s="3">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v>9.6956999999999987</v>
      </c>
    </row>
    <row r="407" spans="1:23" x14ac:dyDescent="0.3">
      <c r="A407">
        <v>406</v>
      </c>
      <c r="B407" t="s">
        <v>1447</v>
      </c>
      <c r="C407" s="1">
        <v>43077</v>
      </c>
      <c r="D407" s="2">
        <v>2017</v>
      </c>
      <c r="E407" s="1" t="s">
        <v>98</v>
      </c>
      <c r="F407" s="3">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v>37.789500000000004</v>
      </c>
    </row>
    <row r="408" spans="1:23" x14ac:dyDescent="0.3">
      <c r="A408">
        <v>407</v>
      </c>
      <c r="B408" t="s">
        <v>1447</v>
      </c>
      <c r="C408" s="1">
        <v>43077</v>
      </c>
      <c r="D408" s="2">
        <v>2017</v>
      </c>
      <c r="E408" s="1" t="s">
        <v>98</v>
      </c>
      <c r="F408" s="3">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v>434.99130000000002</v>
      </c>
    </row>
    <row r="409" spans="1:23" x14ac:dyDescent="0.3">
      <c r="A409">
        <v>408</v>
      </c>
      <c r="B409" t="s">
        <v>1447</v>
      </c>
      <c r="C409" s="1">
        <v>43077</v>
      </c>
      <c r="D409" s="2">
        <v>2017</v>
      </c>
      <c r="E409" s="1" t="s">
        <v>98</v>
      </c>
      <c r="F409" s="3">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v>13.3035</v>
      </c>
    </row>
    <row r="410" spans="1:23" x14ac:dyDescent="0.3">
      <c r="A410">
        <v>409</v>
      </c>
      <c r="B410" t="s">
        <v>1447</v>
      </c>
      <c r="C410" s="1">
        <v>43077</v>
      </c>
      <c r="D410" s="2">
        <v>2017</v>
      </c>
      <c r="E410" s="1" t="s">
        <v>98</v>
      </c>
      <c r="F410" s="3">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v>-112.95269999999994</v>
      </c>
    </row>
    <row r="411" spans="1:23" x14ac:dyDescent="0.3">
      <c r="A411">
        <v>410</v>
      </c>
      <c r="B411" t="s">
        <v>1447</v>
      </c>
      <c r="C411" s="1">
        <v>43077</v>
      </c>
      <c r="D411" s="2">
        <v>2017</v>
      </c>
      <c r="E411" s="1" t="s">
        <v>98</v>
      </c>
      <c r="F411" s="3">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v>4.6463999999999999</v>
      </c>
    </row>
    <row r="412" spans="1:23" x14ac:dyDescent="0.3">
      <c r="A412">
        <v>411</v>
      </c>
      <c r="B412" t="s">
        <v>1447</v>
      </c>
      <c r="C412" s="1">
        <v>43077</v>
      </c>
      <c r="D412" s="2">
        <v>2017</v>
      </c>
      <c r="E412" s="1" t="s">
        <v>98</v>
      </c>
      <c r="F412" s="3">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v>13.608000000000001</v>
      </c>
    </row>
    <row r="413" spans="1:23" x14ac:dyDescent="0.3">
      <c r="A413">
        <v>412</v>
      </c>
      <c r="B413" t="s">
        <v>1447</v>
      </c>
      <c r="C413" s="1">
        <v>43077</v>
      </c>
      <c r="D413" s="2">
        <v>2017</v>
      </c>
      <c r="E413" s="1" t="s">
        <v>98</v>
      </c>
      <c r="F413" s="3">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v>27.430199999999999</v>
      </c>
    </row>
    <row r="414" spans="1:23" x14ac:dyDescent="0.3">
      <c r="A414">
        <v>413</v>
      </c>
      <c r="B414" t="s">
        <v>1447</v>
      </c>
      <c r="C414" s="1">
        <v>43077</v>
      </c>
      <c r="D414" s="2">
        <v>2017</v>
      </c>
      <c r="E414" s="1" t="s">
        <v>98</v>
      </c>
      <c r="F414" s="3">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v>31.454799999999949</v>
      </c>
    </row>
    <row r="415" spans="1:23" x14ac:dyDescent="0.3">
      <c r="A415">
        <v>414</v>
      </c>
      <c r="B415" t="s">
        <v>1447</v>
      </c>
      <c r="C415" s="1">
        <v>43077</v>
      </c>
      <c r="D415" s="2">
        <v>2017</v>
      </c>
      <c r="E415" s="1" t="s">
        <v>98</v>
      </c>
      <c r="F415" s="3">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v>-18.454800000000013</v>
      </c>
    </row>
    <row r="416" spans="1:23" x14ac:dyDescent="0.3">
      <c r="A416">
        <v>415</v>
      </c>
      <c r="B416" t="s">
        <v>1465</v>
      </c>
      <c r="C416" s="1">
        <v>43042</v>
      </c>
      <c r="D416" s="2">
        <v>2017</v>
      </c>
      <c r="E416" s="1" t="s">
        <v>24</v>
      </c>
      <c r="F416" s="3">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v>65.734199999999987</v>
      </c>
    </row>
    <row r="417" spans="1:23" x14ac:dyDescent="0.3">
      <c r="A417">
        <v>416</v>
      </c>
      <c r="B417" t="s">
        <v>1465</v>
      </c>
      <c r="C417" s="1">
        <v>43042</v>
      </c>
      <c r="D417" s="2">
        <v>2017</v>
      </c>
      <c r="E417" s="1" t="s">
        <v>24</v>
      </c>
      <c r="F417" s="3">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v>26.874400000000023</v>
      </c>
    </row>
    <row r="418" spans="1:23" x14ac:dyDescent="0.3">
      <c r="A418">
        <v>417</v>
      </c>
      <c r="B418" t="s">
        <v>1470</v>
      </c>
      <c r="C418" s="1">
        <v>42910</v>
      </c>
      <c r="D418" s="2">
        <v>2017</v>
      </c>
      <c r="E418" s="1" t="s">
        <v>41</v>
      </c>
      <c r="F418" s="3">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v>25.898399999999995</v>
      </c>
    </row>
    <row r="419" spans="1:23" x14ac:dyDescent="0.3">
      <c r="A419">
        <v>418</v>
      </c>
      <c r="B419" t="s">
        <v>1476</v>
      </c>
      <c r="C419" s="1">
        <v>42474</v>
      </c>
      <c r="D419" s="2">
        <v>2016</v>
      </c>
      <c r="E419" s="1" t="s">
        <v>89</v>
      </c>
      <c r="F419" s="3">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v>38.379999999999981</v>
      </c>
    </row>
    <row r="420" spans="1:23" x14ac:dyDescent="0.3">
      <c r="A420">
        <v>419</v>
      </c>
      <c r="B420" t="s">
        <v>1481</v>
      </c>
      <c r="C420" s="1">
        <v>43045</v>
      </c>
      <c r="D420" s="2">
        <v>2017</v>
      </c>
      <c r="E420" s="1" t="s">
        <v>24</v>
      </c>
      <c r="F420" s="3">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v>2.8322000000000003</v>
      </c>
    </row>
    <row r="421" spans="1:23" x14ac:dyDescent="0.3">
      <c r="A421">
        <v>420</v>
      </c>
      <c r="B421" t="s">
        <v>1485</v>
      </c>
      <c r="C421" s="1">
        <v>42798</v>
      </c>
      <c r="D421" s="2">
        <v>2017</v>
      </c>
      <c r="E421" s="1" t="s">
        <v>237</v>
      </c>
      <c r="F421" s="3">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v>2.702799999999999</v>
      </c>
    </row>
    <row r="422" spans="1:23" x14ac:dyDescent="0.3">
      <c r="A422">
        <v>421</v>
      </c>
      <c r="B422" t="s">
        <v>1485</v>
      </c>
      <c r="C422" s="1">
        <v>42798</v>
      </c>
      <c r="D422" s="2">
        <v>2017</v>
      </c>
      <c r="E422" s="1" t="s">
        <v>237</v>
      </c>
      <c r="F422" s="3">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v>7.0149999999999988</v>
      </c>
    </row>
    <row r="423" spans="1:23" x14ac:dyDescent="0.3">
      <c r="A423">
        <v>422</v>
      </c>
      <c r="B423" t="s">
        <v>1490</v>
      </c>
      <c r="C423" s="1">
        <v>41812</v>
      </c>
      <c r="D423" s="2">
        <v>2014</v>
      </c>
      <c r="E423" s="1" t="s">
        <v>41</v>
      </c>
      <c r="F423" s="3">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v>56.566200000000009</v>
      </c>
    </row>
    <row r="424" spans="1:23" x14ac:dyDescent="0.3">
      <c r="A424">
        <v>423</v>
      </c>
      <c r="B424" t="s">
        <v>1494</v>
      </c>
      <c r="C424" s="1">
        <v>43027</v>
      </c>
      <c r="D424" s="2">
        <v>2017</v>
      </c>
      <c r="E424" s="1" t="s">
        <v>53</v>
      </c>
      <c r="F424" s="3">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v>14.705600000000004</v>
      </c>
    </row>
    <row r="425" spans="1:23" x14ac:dyDescent="0.3">
      <c r="A425">
        <v>424</v>
      </c>
      <c r="B425" t="s">
        <v>1494</v>
      </c>
      <c r="C425" s="1">
        <v>43027</v>
      </c>
      <c r="D425" s="2">
        <v>2017</v>
      </c>
      <c r="E425" s="1" t="s">
        <v>53</v>
      </c>
      <c r="F425" s="3">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v>8.5019999999999989</v>
      </c>
    </row>
    <row r="426" spans="1:23" x14ac:dyDescent="0.3">
      <c r="A426">
        <v>425</v>
      </c>
      <c r="B426" t="s">
        <v>1502</v>
      </c>
      <c r="C426" s="1">
        <v>42968</v>
      </c>
      <c r="D426" s="2">
        <v>2017</v>
      </c>
      <c r="E426" s="1" t="s">
        <v>132</v>
      </c>
      <c r="F426" s="3">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v>225.26400000000001</v>
      </c>
    </row>
    <row r="427" spans="1:23" x14ac:dyDescent="0.3">
      <c r="A427">
        <v>426</v>
      </c>
      <c r="B427" t="s">
        <v>1508</v>
      </c>
      <c r="C427" s="1">
        <v>43062</v>
      </c>
      <c r="D427" s="2">
        <v>2017</v>
      </c>
      <c r="E427" s="1" t="s">
        <v>24</v>
      </c>
      <c r="F427" s="3">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v>11.076000000000001</v>
      </c>
    </row>
    <row r="428" spans="1:23" x14ac:dyDescent="0.3">
      <c r="A428">
        <v>427</v>
      </c>
      <c r="B428" t="s">
        <v>1508</v>
      </c>
      <c r="C428" s="1">
        <v>43062</v>
      </c>
      <c r="D428" s="2">
        <v>2017</v>
      </c>
      <c r="E428" s="1" t="s">
        <v>24</v>
      </c>
      <c r="F428" s="3">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v>138.20160000000001</v>
      </c>
    </row>
    <row r="429" spans="1:23" x14ac:dyDescent="0.3">
      <c r="A429">
        <v>428</v>
      </c>
      <c r="B429" t="s">
        <v>1514</v>
      </c>
      <c r="C429" s="1">
        <v>41894</v>
      </c>
      <c r="D429" s="2">
        <v>2014</v>
      </c>
      <c r="E429" s="1" t="s">
        <v>161</v>
      </c>
      <c r="F429" s="3">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v>30.095700000000001</v>
      </c>
    </row>
    <row r="430" spans="1:23" x14ac:dyDescent="0.3">
      <c r="A430">
        <v>429</v>
      </c>
      <c r="B430" t="s">
        <v>1520</v>
      </c>
      <c r="C430" s="1">
        <v>43009</v>
      </c>
      <c r="D430" s="2">
        <v>2017</v>
      </c>
      <c r="E430" s="1" t="s">
        <v>53</v>
      </c>
      <c r="F430" s="3">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v>0.50039999999999996</v>
      </c>
    </row>
    <row r="431" spans="1:23" x14ac:dyDescent="0.3">
      <c r="A431">
        <v>430</v>
      </c>
      <c r="B431" t="s">
        <v>1525</v>
      </c>
      <c r="C431" s="1">
        <v>42475</v>
      </c>
      <c r="D431" s="2">
        <v>2016</v>
      </c>
      <c r="E431" s="1" t="s">
        <v>89</v>
      </c>
      <c r="F431" s="3">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v>-145.35079999999999</v>
      </c>
    </row>
    <row r="432" spans="1:23" x14ac:dyDescent="0.3">
      <c r="A432">
        <v>431</v>
      </c>
      <c r="B432" t="s">
        <v>1525</v>
      </c>
      <c r="C432" s="1">
        <v>42475</v>
      </c>
      <c r="D432" s="2">
        <v>2016</v>
      </c>
      <c r="E432" s="1" t="s">
        <v>89</v>
      </c>
      <c r="F432" s="3">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v>76.639499999999984</v>
      </c>
    </row>
    <row r="433" spans="1:23" x14ac:dyDescent="0.3">
      <c r="A433">
        <v>432</v>
      </c>
      <c r="B433" t="s">
        <v>1525</v>
      </c>
      <c r="C433" s="1">
        <v>42475</v>
      </c>
      <c r="D433" s="2">
        <v>2016</v>
      </c>
      <c r="E433" s="1" t="s">
        <v>89</v>
      </c>
      <c r="F433" s="3">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v>54.742499999999978</v>
      </c>
    </row>
    <row r="434" spans="1:23" x14ac:dyDescent="0.3">
      <c r="A434">
        <v>433</v>
      </c>
      <c r="B434" t="s">
        <v>1525</v>
      </c>
      <c r="C434" s="1">
        <v>42475</v>
      </c>
      <c r="D434" s="2">
        <v>2016</v>
      </c>
      <c r="E434" s="1" t="s">
        <v>89</v>
      </c>
      <c r="F434" s="3">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v>-0.7748000000000006</v>
      </c>
    </row>
    <row r="435" spans="1:23" x14ac:dyDescent="0.3">
      <c r="A435">
        <v>434</v>
      </c>
      <c r="B435" t="s">
        <v>1533</v>
      </c>
      <c r="C435" s="1">
        <v>42527</v>
      </c>
      <c r="D435" s="2">
        <v>2016</v>
      </c>
      <c r="E435" s="1" t="s">
        <v>41</v>
      </c>
      <c r="F435" s="3">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v>207.14699999999993</v>
      </c>
    </row>
    <row r="436" spans="1:23" x14ac:dyDescent="0.3">
      <c r="A436">
        <v>435</v>
      </c>
      <c r="B436" t="s">
        <v>1536</v>
      </c>
      <c r="C436" s="1">
        <v>41992</v>
      </c>
      <c r="D436" s="2">
        <v>2014</v>
      </c>
      <c r="E436" s="1" t="s">
        <v>98</v>
      </c>
      <c r="F436" s="3">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v>-3.6891999999999996</v>
      </c>
    </row>
    <row r="437" spans="1:23" x14ac:dyDescent="0.3">
      <c r="A437">
        <v>436</v>
      </c>
      <c r="B437" t="s">
        <v>1536</v>
      </c>
      <c r="C437" s="1">
        <v>41992</v>
      </c>
      <c r="D437" s="2">
        <v>2014</v>
      </c>
      <c r="E437" s="1" t="s">
        <v>98</v>
      </c>
      <c r="F437" s="3">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v>-18.584999999999994</v>
      </c>
    </row>
    <row r="438" spans="1:23" x14ac:dyDescent="0.3">
      <c r="A438">
        <v>437</v>
      </c>
      <c r="B438" t="s">
        <v>1544</v>
      </c>
      <c r="C438" s="1">
        <v>42533</v>
      </c>
      <c r="D438" s="2">
        <v>2016</v>
      </c>
      <c r="E438" s="1" t="s">
        <v>41</v>
      </c>
      <c r="F438" s="3">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v>43.199100000000044</v>
      </c>
    </row>
    <row r="439" spans="1:23" x14ac:dyDescent="0.3">
      <c r="A439">
        <v>438</v>
      </c>
      <c r="B439" t="s">
        <v>1544</v>
      </c>
      <c r="C439" s="1">
        <v>42533</v>
      </c>
      <c r="D439" s="2">
        <v>2016</v>
      </c>
      <c r="E439" s="1" t="s">
        <v>41</v>
      </c>
      <c r="F439" s="3">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v>113.63939999999998</v>
      </c>
    </row>
    <row r="440" spans="1:23" x14ac:dyDescent="0.3">
      <c r="A440">
        <v>439</v>
      </c>
      <c r="B440" t="s">
        <v>1549</v>
      </c>
      <c r="C440" s="1">
        <v>42993</v>
      </c>
      <c r="D440" s="2">
        <v>2017</v>
      </c>
      <c r="E440" s="1" t="s">
        <v>161</v>
      </c>
      <c r="F440" s="3">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v>11.553600000000003</v>
      </c>
    </row>
    <row r="441" spans="1:23" x14ac:dyDescent="0.3">
      <c r="A441">
        <v>440</v>
      </c>
      <c r="B441" t="s">
        <v>1554</v>
      </c>
      <c r="C441" s="1">
        <v>42755</v>
      </c>
      <c r="D441" s="2">
        <v>2017</v>
      </c>
      <c r="E441" s="1" t="s">
        <v>166</v>
      </c>
      <c r="F441" s="3">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v>2.3093999999999895</v>
      </c>
    </row>
    <row r="442" spans="1:23" x14ac:dyDescent="0.3">
      <c r="A442">
        <v>441</v>
      </c>
      <c r="B442" t="s">
        <v>1557</v>
      </c>
      <c r="C442" s="1">
        <v>42618</v>
      </c>
      <c r="D442" s="2">
        <v>2016</v>
      </c>
      <c r="E442" s="1" t="s">
        <v>161</v>
      </c>
      <c r="F442" s="3">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v>3.6659999999999986</v>
      </c>
    </row>
    <row r="443" spans="1:23" x14ac:dyDescent="0.3">
      <c r="A443">
        <v>442</v>
      </c>
      <c r="B443" t="s">
        <v>1557</v>
      </c>
      <c r="C443" s="1">
        <v>42618</v>
      </c>
      <c r="D443" s="2">
        <v>2016</v>
      </c>
      <c r="E443" s="1" t="s">
        <v>161</v>
      </c>
      <c r="F443" s="3">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v>23.392800000000008</v>
      </c>
    </row>
    <row r="444" spans="1:23" x14ac:dyDescent="0.3">
      <c r="A444">
        <v>443</v>
      </c>
      <c r="B444" t="s">
        <v>1557</v>
      </c>
      <c r="C444" s="1">
        <v>42618</v>
      </c>
      <c r="D444" s="2">
        <v>2016</v>
      </c>
      <c r="E444" s="1" t="s">
        <v>161</v>
      </c>
      <c r="F444" s="3">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v>20.575499999999998</v>
      </c>
    </row>
    <row r="445" spans="1:23" x14ac:dyDescent="0.3">
      <c r="A445">
        <v>444</v>
      </c>
      <c r="B445" t="s">
        <v>1557</v>
      </c>
      <c r="C445" s="1">
        <v>42618</v>
      </c>
      <c r="D445" s="2">
        <v>2016</v>
      </c>
      <c r="E445" s="1" t="s">
        <v>161</v>
      </c>
      <c r="F445" s="3">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v>42.025599999999997</v>
      </c>
    </row>
    <row r="446" spans="1:23" x14ac:dyDescent="0.3">
      <c r="A446">
        <v>445</v>
      </c>
      <c r="B446" t="s">
        <v>1557</v>
      </c>
      <c r="C446" s="1">
        <v>42618</v>
      </c>
      <c r="D446" s="2">
        <v>2016</v>
      </c>
      <c r="E446" s="1" t="s">
        <v>161</v>
      </c>
      <c r="F446" s="3">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v>29.152800000000013</v>
      </c>
    </row>
    <row r="447" spans="1:23" x14ac:dyDescent="0.3">
      <c r="A447">
        <v>446</v>
      </c>
      <c r="B447" t="s">
        <v>1557</v>
      </c>
      <c r="C447" s="1">
        <v>42618</v>
      </c>
      <c r="D447" s="2">
        <v>2016</v>
      </c>
      <c r="E447" s="1" t="s">
        <v>161</v>
      </c>
      <c r="F447" s="3">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v>10.584</v>
      </c>
    </row>
    <row r="448" spans="1:23" x14ac:dyDescent="0.3">
      <c r="A448">
        <v>447</v>
      </c>
      <c r="B448" t="s">
        <v>1570</v>
      </c>
      <c r="C448" s="1">
        <v>42814</v>
      </c>
      <c r="D448" s="2">
        <v>2017</v>
      </c>
      <c r="E448" s="1" t="s">
        <v>237</v>
      </c>
      <c r="F448" s="3">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v>1.3676999999999999</v>
      </c>
    </row>
    <row r="449" spans="1:23" x14ac:dyDescent="0.3">
      <c r="A449">
        <v>448</v>
      </c>
      <c r="B449" t="s">
        <v>1575</v>
      </c>
      <c r="C449" s="1">
        <v>42461</v>
      </c>
      <c r="D449" s="2">
        <v>2016</v>
      </c>
      <c r="E449" s="1" t="s">
        <v>89</v>
      </c>
      <c r="F449" s="3">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v>15.475200000000001</v>
      </c>
    </row>
    <row r="450" spans="1:23" x14ac:dyDescent="0.3">
      <c r="A450">
        <v>449</v>
      </c>
      <c r="B450" t="s">
        <v>1575</v>
      </c>
      <c r="C450" s="1">
        <v>42461</v>
      </c>
      <c r="D450" s="2">
        <v>2016</v>
      </c>
      <c r="E450" s="1" t="s">
        <v>89</v>
      </c>
      <c r="F450" s="3">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v>9.716399999999993</v>
      </c>
    </row>
    <row r="451" spans="1:23" x14ac:dyDescent="0.3">
      <c r="A451">
        <v>450</v>
      </c>
      <c r="B451" t="s">
        <v>1575</v>
      </c>
      <c r="C451" s="1">
        <v>42461</v>
      </c>
      <c r="D451" s="2">
        <v>2016</v>
      </c>
      <c r="E451" s="1" t="s">
        <v>89</v>
      </c>
      <c r="F451" s="3">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v>71.247600000000006</v>
      </c>
    </row>
    <row r="452" spans="1:23" x14ac:dyDescent="0.3">
      <c r="A452">
        <v>451</v>
      </c>
      <c r="B452" t="s">
        <v>1575</v>
      </c>
      <c r="C452" s="1">
        <v>42461</v>
      </c>
      <c r="D452" s="2">
        <v>2016</v>
      </c>
      <c r="E452" s="1" t="s">
        <v>89</v>
      </c>
      <c r="F452" s="3">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v>7.9248000000000012</v>
      </c>
    </row>
    <row r="453" spans="1:23" x14ac:dyDescent="0.3">
      <c r="A453">
        <v>452</v>
      </c>
      <c r="B453" t="s">
        <v>1575</v>
      </c>
      <c r="C453" s="1">
        <v>42461</v>
      </c>
      <c r="D453" s="2">
        <v>2016</v>
      </c>
      <c r="E453" s="1" t="s">
        <v>89</v>
      </c>
      <c r="F453" s="3">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v>2.8535999999999988</v>
      </c>
    </row>
    <row r="454" spans="1:23" x14ac:dyDescent="0.3">
      <c r="A454">
        <v>453</v>
      </c>
      <c r="B454" t="s">
        <v>1575</v>
      </c>
      <c r="C454" s="1">
        <v>42461</v>
      </c>
      <c r="D454" s="2">
        <v>2016</v>
      </c>
      <c r="E454" s="1" t="s">
        <v>89</v>
      </c>
      <c r="F454" s="3">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v>9.1311999999999998</v>
      </c>
    </row>
    <row r="455" spans="1:23" x14ac:dyDescent="0.3">
      <c r="A455">
        <v>454</v>
      </c>
      <c r="B455" t="s">
        <v>1591</v>
      </c>
      <c r="C455" s="1">
        <v>43028</v>
      </c>
      <c r="D455" s="2">
        <v>2017</v>
      </c>
      <c r="E455" s="1" t="s">
        <v>53</v>
      </c>
      <c r="F455" s="3">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v>-75.830400000000054</v>
      </c>
    </row>
    <row r="456" spans="1:23" x14ac:dyDescent="0.3">
      <c r="A456">
        <v>455</v>
      </c>
      <c r="B456" t="s">
        <v>1591</v>
      </c>
      <c r="C456" s="1">
        <v>43028</v>
      </c>
      <c r="D456" s="2">
        <v>2017</v>
      </c>
      <c r="E456" s="1" t="s">
        <v>53</v>
      </c>
      <c r="F456" s="3">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v>66.540799999999962</v>
      </c>
    </row>
    <row r="457" spans="1:23" x14ac:dyDescent="0.3">
      <c r="A457">
        <v>456</v>
      </c>
      <c r="B457" t="s">
        <v>1596</v>
      </c>
      <c r="C457" s="1">
        <v>42717</v>
      </c>
      <c r="D457" s="2">
        <v>2016</v>
      </c>
      <c r="E457" s="1" t="s">
        <v>98</v>
      </c>
      <c r="F457" s="3">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v>24.913200000000003</v>
      </c>
    </row>
    <row r="458" spans="1:23" x14ac:dyDescent="0.3">
      <c r="A458">
        <v>457</v>
      </c>
      <c r="B458" t="s">
        <v>1600</v>
      </c>
      <c r="C458" s="1">
        <v>41682</v>
      </c>
      <c r="D458" s="2">
        <v>2014</v>
      </c>
      <c r="E458" s="1" t="s">
        <v>568</v>
      </c>
      <c r="F458" s="3">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v>-24.294000000000018</v>
      </c>
    </row>
    <row r="459" spans="1:23" x14ac:dyDescent="0.3">
      <c r="A459">
        <v>458</v>
      </c>
      <c r="B459" t="s">
        <v>1605</v>
      </c>
      <c r="C459" s="1">
        <v>42639</v>
      </c>
      <c r="D459" s="2">
        <v>2016</v>
      </c>
      <c r="E459" s="1" t="s">
        <v>161</v>
      </c>
      <c r="F459" s="3">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v>-96.11460000000011</v>
      </c>
    </row>
    <row r="460" spans="1:23" x14ac:dyDescent="0.3">
      <c r="A460">
        <v>459</v>
      </c>
      <c r="B460" t="s">
        <v>1605</v>
      </c>
      <c r="C460" s="1">
        <v>42639</v>
      </c>
      <c r="D460" s="2">
        <v>2016</v>
      </c>
      <c r="E460" s="1" t="s">
        <v>161</v>
      </c>
      <c r="F460" s="3">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v>3.3479999999999999</v>
      </c>
    </row>
    <row r="461" spans="1:23" x14ac:dyDescent="0.3">
      <c r="A461">
        <v>460</v>
      </c>
      <c r="B461" t="s">
        <v>1609</v>
      </c>
      <c r="C461" s="1">
        <v>42353</v>
      </c>
      <c r="D461" s="2">
        <v>2015</v>
      </c>
      <c r="E461" s="1" t="s">
        <v>98</v>
      </c>
      <c r="F461" s="3">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v>36.372</v>
      </c>
    </row>
    <row r="462" spans="1:23" x14ac:dyDescent="0.3">
      <c r="A462">
        <v>461</v>
      </c>
      <c r="B462" t="s">
        <v>1609</v>
      </c>
      <c r="C462" s="1">
        <v>42353</v>
      </c>
      <c r="D462" s="2">
        <v>2015</v>
      </c>
      <c r="E462" s="1" t="s">
        <v>98</v>
      </c>
      <c r="F462" s="3">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v>377.96220000000005</v>
      </c>
    </row>
    <row r="463" spans="1:23" x14ac:dyDescent="0.3">
      <c r="A463">
        <v>462</v>
      </c>
      <c r="B463" t="s">
        <v>1609</v>
      </c>
      <c r="C463" s="1">
        <v>42353</v>
      </c>
      <c r="D463" s="2">
        <v>2015</v>
      </c>
      <c r="E463" s="1" t="s">
        <v>98</v>
      </c>
      <c r="F463" s="3">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v>18.600599999999996</v>
      </c>
    </row>
    <row r="464" spans="1:23" x14ac:dyDescent="0.3">
      <c r="A464">
        <v>463</v>
      </c>
      <c r="B464" t="s">
        <v>1616</v>
      </c>
      <c r="C464" s="1">
        <v>42482</v>
      </c>
      <c r="D464" s="2">
        <v>2016</v>
      </c>
      <c r="E464" s="1" t="s">
        <v>89</v>
      </c>
      <c r="F464" s="3">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v>7.0680000000000005</v>
      </c>
    </row>
    <row r="465" spans="1:23" x14ac:dyDescent="0.3">
      <c r="A465">
        <v>464</v>
      </c>
      <c r="B465" t="s">
        <v>1616</v>
      </c>
      <c r="C465" s="1">
        <v>42482</v>
      </c>
      <c r="D465" s="2">
        <v>2016</v>
      </c>
      <c r="E465" s="1" t="s">
        <v>89</v>
      </c>
      <c r="F465" s="3">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v>-814.4831999999999</v>
      </c>
    </row>
    <row r="466" spans="1:23" x14ac:dyDescent="0.3">
      <c r="A466">
        <v>465</v>
      </c>
      <c r="B466" t="s">
        <v>1616</v>
      </c>
      <c r="C466" s="1">
        <v>42482</v>
      </c>
      <c r="D466" s="2">
        <v>2016</v>
      </c>
      <c r="E466" s="1" t="s">
        <v>89</v>
      </c>
      <c r="F466" s="3">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v>-20.888999999999989</v>
      </c>
    </row>
    <row r="467" spans="1:23" x14ac:dyDescent="0.3">
      <c r="A467">
        <v>466</v>
      </c>
      <c r="B467" t="s">
        <v>1616</v>
      </c>
      <c r="C467" s="1">
        <v>42482</v>
      </c>
      <c r="D467" s="2">
        <v>2016</v>
      </c>
      <c r="E467" s="1" t="s">
        <v>89</v>
      </c>
      <c r="F467" s="3">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v>-34.758000000000017</v>
      </c>
    </row>
    <row r="468" spans="1:23" x14ac:dyDescent="0.3">
      <c r="A468">
        <v>467</v>
      </c>
      <c r="B468" t="s">
        <v>1616</v>
      </c>
      <c r="C468" s="1">
        <v>42482</v>
      </c>
      <c r="D468" s="2">
        <v>2016</v>
      </c>
      <c r="E468" s="1" t="s">
        <v>89</v>
      </c>
      <c r="F468" s="3">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v>5.8704000000000001</v>
      </c>
    </row>
    <row r="469" spans="1:23" x14ac:dyDescent="0.3">
      <c r="A469">
        <v>468</v>
      </c>
      <c r="B469" t="s">
        <v>1627</v>
      </c>
      <c r="C469" s="1">
        <v>42021</v>
      </c>
      <c r="D469" s="2">
        <v>2015</v>
      </c>
      <c r="E469" s="1" t="s">
        <v>166</v>
      </c>
      <c r="F469" s="3">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v>-312.06139999999994</v>
      </c>
    </row>
    <row r="470" spans="1:23" x14ac:dyDescent="0.3">
      <c r="A470">
        <v>469</v>
      </c>
      <c r="B470" t="s">
        <v>1631</v>
      </c>
      <c r="C470" s="1">
        <v>42825</v>
      </c>
      <c r="D470" s="2">
        <v>2017</v>
      </c>
      <c r="E470" s="1" t="s">
        <v>237</v>
      </c>
      <c r="F470" s="3">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v>-36.235200000000006</v>
      </c>
    </row>
    <row r="471" spans="1:23" x14ac:dyDescent="0.3">
      <c r="A471">
        <v>470</v>
      </c>
      <c r="B471" t="s">
        <v>1635</v>
      </c>
      <c r="C471" s="1">
        <v>42720</v>
      </c>
      <c r="D471" s="2">
        <v>2016</v>
      </c>
      <c r="E471" s="1" t="s">
        <v>98</v>
      </c>
      <c r="F471" s="3">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v>-7.9001999999999999</v>
      </c>
    </row>
    <row r="472" spans="1:23" x14ac:dyDescent="0.3">
      <c r="A472">
        <v>471</v>
      </c>
      <c r="B472" t="s">
        <v>1638</v>
      </c>
      <c r="C472" s="1">
        <v>42358</v>
      </c>
      <c r="D472" s="2">
        <v>2015</v>
      </c>
      <c r="E472" s="1" t="s">
        <v>98</v>
      </c>
      <c r="F472" s="3">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v>26.630399999999998</v>
      </c>
    </row>
    <row r="473" spans="1:23" x14ac:dyDescent="0.3">
      <c r="A473">
        <v>472</v>
      </c>
      <c r="B473" t="s">
        <v>1644</v>
      </c>
      <c r="C473" s="1">
        <v>41952</v>
      </c>
      <c r="D473" s="2">
        <v>2014</v>
      </c>
      <c r="E473" s="1" t="s">
        <v>24</v>
      </c>
      <c r="F473" s="3">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v>3.4091999999999842</v>
      </c>
    </row>
    <row r="474" spans="1:23" x14ac:dyDescent="0.3">
      <c r="A474">
        <v>473</v>
      </c>
      <c r="B474" t="s">
        <v>1644</v>
      </c>
      <c r="C474" s="1">
        <v>41952</v>
      </c>
      <c r="D474" s="2">
        <v>2014</v>
      </c>
      <c r="E474" s="1" t="s">
        <v>24</v>
      </c>
      <c r="F474" s="3">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v>10.478399999999979</v>
      </c>
    </row>
    <row r="475" spans="1:23" x14ac:dyDescent="0.3">
      <c r="A475">
        <v>474</v>
      </c>
      <c r="B475" t="s">
        <v>1644</v>
      </c>
      <c r="C475" s="1">
        <v>41952</v>
      </c>
      <c r="D475" s="2">
        <v>2014</v>
      </c>
      <c r="E475" s="1" t="s">
        <v>24</v>
      </c>
      <c r="F475" s="3">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v>87.995999999999924</v>
      </c>
    </row>
    <row r="476" spans="1:23" x14ac:dyDescent="0.3">
      <c r="A476">
        <v>475</v>
      </c>
      <c r="B476" t="s">
        <v>1644</v>
      </c>
      <c r="C476" s="1">
        <v>41952</v>
      </c>
      <c r="D476" s="2">
        <v>2014</v>
      </c>
      <c r="E476" s="1" t="s">
        <v>24</v>
      </c>
      <c r="F476" s="3">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v>24.980400000000007</v>
      </c>
    </row>
    <row r="477" spans="1:23" x14ac:dyDescent="0.3">
      <c r="A477">
        <v>476</v>
      </c>
      <c r="B477" t="s">
        <v>1644</v>
      </c>
      <c r="C477" s="1">
        <v>41952</v>
      </c>
      <c r="D477" s="2">
        <v>2014</v>
      </c>
      <c r="E477" s="1" t="s">
        <v>24</v>
      </c>
      <c r="F477" s="3">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v>28.818999999999996</v>
      </c>
    </row>
    <row r="478" spans="1:23" x14ac:dyDescent="0.3">
      <c r="A478">
        <v>477</v>
      </c>
      <c r="B478" t="s">
        <v>1644</v>
      </c>
      <c r="C478" s="1">
        <v>41952</v>
      </c>
      <c r="D478" s="2">
        <v>2014</v>
      </c>
      <c r="E478" s="1" t="s">
        <v>24</v>
      </c>
      <c r="F478" s="3">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v>45.527999999999992</v>
      </c>
    </row>
    <row r="479" spans="1:23" x14ac:dyDescent="0.3">
      <c r="A479">
        <v>478</v>
      </c>
      <c r="B479" t="s">
        <v>1659</v>
      </c>
      <c r="C479" s="1">
        <v>42563</v>
      </c>
      <c r="D479" s="2">
        <v>2016</v>
      </c>
      <c r="E479" s="1" t="s">
        <v>152</v>
      </c>
      <c r="F479" s="3">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v>7.1819999999999951</v>
      </c>
    </row>
    <row r="480" spans="1:23" x14ac:dyDescent="0.3">
      <c r="A480">
        <v>479</v>
      </c>
      <c r="B480" t="s">
        <v>1662</v>
      </c>
      <c r="C480" s="1">
        <v>42670</v>
      </c>
      <c r="D480" s="2">
        <v>2016</v>
      </c>
      <c r="E480" s="1" t="s">
        <v>53</v>
      </c>
      <c r="F480" s="3">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v>19.295999999999999</v>
      </c>
    </row>
    <row r="481" spans="1:23" x14ac:dyDescent="0.3">
      <c r="A481">
        <v>480</v>
      </c>
      <c r="B481" t="s">
        <v>1665</v>
      </c>
      <c r="C481" s="1">
        <v>42547</v>
      </c>
      <c r="D481" s="2">
        <v>2016</v>
      </c>
      <c r="E481" s="1" t="s">
        <v>41</v>
      </c>
      <c r="F481" s="3">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v>6.6150000000000002</v>
      </c>
    </row>
    <row r="482" spans="1:23" x14ac:dyDescent="0.3">
      <c r="A482">
        <v>481</v>
      </c>
      <c r="B482" t="s">
        <v>1665</v>
      </c>
      <c r="C482" s="1">
        <v>42547</v>
      </c>
      <c r="D482" s="2">
        <v>2016</v>
      </c>
      <c r="E482" s="1" t="s">
        <v>41</v>
      </c>
      <c r="F482" s="3">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v>84.51</v>
      </c>
    </row>
    <row r="483" spans="1:23" x14ac:dyDescent="0.3">
      <c r="A483">
        <v>482</v>
      </c>
      <c r="B483" t="s">
        <v>1672</v>
      </c>
      <c r="C483" s="1">
        <v>41918</v>
      </c>
      <c r="D483" s="2">
        <v>2014</v>
      </c>
      <c r="E483" s="1" t="s">
        <v>53</v>
      </c>
      <c r="F483" s="3">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v>1.9088999999999996</v>
      </c>
    </row>
    <row r="484" spans="1:23" x14ac:dyDescent="0.3">
      <c r="A484">
        <v>483</v>
      </c>
      <c r="B484" t="s">
        <v>1677</v>
      </c>
      <c r="C484" s="1">
        <v>41842</v>
      </c>
      <c r="D484" s="2">
        <v>2014</v>
      </c>
      <c r="E484" s="1" t="s">
        <v>152</v>
      </c>
      <c r="F484" s="3">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v>1.6688000000000001</v>
      </c>
    </row>
    <row r="485" spans="1:23" x14ac:dyDescent="0.3">
      <c r="A485">
        <v>484</v>
      </c>
      <c r="B485" t="s">
        <v>1677</v>
      </c>
      <c r="C485" s="1">
        <v>41842</v>
      </c>
      <c r="D485" s="2">
        <v>2014</v>
      </c>
      <c r="E485" s="1" t="s">
        <v>152</v>
      </c>
      <c r="F485" s="3">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v>57.592799999999997</v>
      </c>
    </row>
    <row r="486" spans="1:23" x14ac:dyDescent="0.3">
      <c r="A486">
        <v>485</v>
      </c>
      <c r="B486" t="s">
        <v>1682</v>
      </c>
      <c r="C486" s="1">
        <v>42896</v>
      </c>
      <c r="D486" s="2">
        <v>2017</v>
      </c>
      <c r="E486" s="1" t="s">
        <v>41</v>
      </c>
      <c r="F486" s="3">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v>14.8</v>
      </c>
    </row>
    <row r="487" spans="1:23" x14ac:dyDescent="0.3">
      <c r="A487">
        <v>486</v>
      </c>
      <c r="B487" t="s">
        <v>1682</v>
      </c>
      <c r="C487" s="1">
        <v>42896</v>
      </c>
      <c r="D487" s="2">
        <v>2017</v>
      </c>
      <c r="E487" s="1" t="s">
        <v>41</v>
      </c>
      <c r="F487" s="3">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v>-30.24499999999999</v>
      </c>
    </row>
    <row r="488" spans="1:23" x14ac:dyDescent="0.3">
      <c r="A488">
        <v>487</v>
      </c>
      <c r="B488" t="s">
        <v>1682</v>
      </c>
      <c r="C488" s="1">
        <v>42896</v>
      </c>
      <c r="D488" s="2">
        <v>2017</v>
      </c>
      <c r="E488" s="1" t="s">
        <v>41</v>
      </c>
      <c r="F488" s="3">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v>17.497500000000016</v>
      </c>
    </row>
    <row r="489" spans="1:23" x14ac:dyDescent="0.3">
      <c r="A489">
        <v>488</v>
      </c>
      <c r="B489" t="s">
        <v>1691</v>
      </c>
      <c r="C489" s="1">
        <v>41941</v>
      </c>
      <c r="D489" s="2">
        <v>2014</v>
      </c>
      <c r="E489" s="1" t="s">
        <v>53</v>
      </c>
      <c r="F489" s="3">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v>341.99399999999969</v>
      </c>
    </row>
    <row r="490" spans="1:23" x14ac:dyDescent="0.3">
      <c r="A490">
        <v>489</v>
      </c>
      <c r="B490" t="s">
        <v>1696</v>
      </c>
      <c r="C490" s="1">
        <v>41799</v>
      </c>
      <c r="D490" s="2">
        <v>2014</v>
      </c>
      <c r="E490" s="1" t="s">
        <v>41</v>
      </c>
      <c r="F490" s="3">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v>0.59940000000000015</v>
      </c>
    </row>
    <row r="491" spans="1:23" x14ac:dyDescent="0.3">
      <c r="A491">
        <v>490</v>
      </c>
      <c r="B491" t="s">
        <v>1696</v>
      </c>
      <c r="C491" s="1">
        <v>41799</v>
      </c>
      <c r="D491" s="2">
        <v>2014</v>
      </c>
      <c r="E491" s="1" t="s">
        <v>41</v>
      </c>
      <c r="F491" s="3">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v>10.397399999999998</v>
      </c>
    </row>
    <row r="492" spans="1:23" x14ac:dyDescent="0.3">
      <c r="A492">
        <v>491</v>
      </c>
      <c r="B492" t="s">
        <v>1696</v>
      </c>
      <c r="C492" s="1">
        <v>41799</v>
      </c>
      <c r="D492" s="2">
        <v>2014</v>
      </c>
      <c r="E492" s="1" t="s">
        <v>41</v>
      </c>
      <c r="F492" s="3">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v>6.1572000000000031</v>
      </c>
    </row>
    <row r="493" spans="1:23" x14ac:dyDescent="0.3">
      <c r="A493">
        <v>492</v>
      </c>
      <c r="B493" t="s">
        <v>1704</v>
      </c>
      <c r="C493" s="1">
        <v>41896</v>
      </c>
      <c r="D493" s="2">
        <v>2014</v>
      </c>
      <c r="E493" s="1" t="s">
        <v>161</v>
      </c>
      <c r="F493" s="3">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v>8.9829999999999899</v>
      </c>
    </row>
    <row r="494" spans="1:23" x14ac:dyDescent="0.3">
      <c r="A494">
        <v>493</v>
      </c>
      <c r="B494" t="s">
        <v>1704</v>
      </c>
      <c r="C494" s="1">
        <v>41896</v>
      </c>
      <c r="D494" s="2">
        <v>2014</v>
      </c>
      <c r="E494" s="1" t="s">
        <v>161</v>
      </c>
      <c r="F494" s="3">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v>5.0921999999999992</v>
      </c>
    </row>
    <row r="495" spans="1:23" x14ac:dyDescent="0.3">
      <c r="A495">
        <v>494</v>
      </c>
      <c r="B495" t="s">
        <v>1711</v>
      </c>
      <c r="C495" s="1">
        <v>42499</v>
      </c>
      <c r="D495" s="2">
        <v>2016</v>
      </c>
      <c r="E495" s="1" t="s">
        <v>124</v>
      </c>
      <c r="F495" s="3">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v>13.157200000000003</v>
      </c>
    </row>
    <row r="496" spans="1:23" x14ac:dyDescent="0.3">
      <c r="A496">
        <v>495</v>
      </c>
      <c r="B496" t="s">
        <v>1716</v>
      </c>
      <c r="C496" s="1">
        <v>42447</v>
      </c>
      <c r="D496" s="2">
        <v>2016</v>
      </c>
      <c r="E496" s="1" t="s">
        <v>237</v>
      </c>
      <c r="F496" s="3">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v>-94.941000000000017</v>
      </c>
    </row>
    <row r="497" spans="1:23" x14ac:dyDescent="0.3">
      <c r="A497">
        <v>496</v>
      </c>
      <c r="B497" t="s">
        <v>1721</v>
      </c>
      <c r="C497" s="1">
        <v>42365</v>
      </c>
      <c r="D497" s="2">
        <v>2015</v>
      </c>
      <c r="E497" s="1" t="s">
        <v>98</v>
      </c>
      <c r="F497" s="3">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v>51.655799999999999</v>
      </c>
    </row>
    <row r="498" spans="1:23" x14ac:dyDescent="0.3">
      <c r="A498">
        <v>497</v>
      </c>
      <c r="B498" t="s">
        <v>1728</v>
      </c>
      <c r="C498" s="1">
        <v>42576</v>
      </c>
      <c r="D498" s="2">
        <v>2016</v>
      </c>
      <c r="E498" s="1" t="s">
        <v>152</v>
      </c>
      <c r="F498" s="3">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v>40.370399999999997</v>
      </c>
    </row>
    <row r="499" spans="1:23" x14ac:dyDescent="0.3">
      <c r="A499">
        <v>498</v>
      </c>
      <c r="B499" t="s">
        <v>1728</v>
      </c>
      <c r="C499" s="1">
        <v>42576</v>
      </c>
      <c r="D499" s="2">
        <v>2016</v>
      </c>
      <c r="E499" s="1" t="s">
        <v>152</v>
      </c>
      <c r="F499" s="3">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v>81.843199999999996</v>
      </c>
    </row>
    <row r="500" spans="1:23" x14ac:dyDescent="0.3">
      <c r="A500">
        <v>499</v>
      </c>
      <c r="B500" t="s">
        <v>1728</v>
      </c>
      <c r="C500" s="1">
        <v>42576</v>
      </c>
      <c r="D500" s="2">
        <v>2016</v>
      </c>
      <c r="E500" s="1" t="s">
        <v>152</v>
      </c>
      <c r="F500" s="3">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v>18.11760000000001</v>
      </c>
    </row>
    <row r="501" spans="1:23" x14ac:dyDescent="0.3">
      <c r="A501">
        <v>500</v>
      </c>
      <c r="B501" t="s">
        <v>1728</v>
      </c>
      <c r="C501" s="1">
        <v>42576</v>
      </c>
      <c r="D501" s="2">
        <v>2016</v>
      </c>
      <c r="E501" s="1" t="s">
        <v>152</v>
      </c>
      <c r="F501" s="3">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v>22.868999999999996</v>
      </c>
    </row>
    <row r="502" spans="1:23" x14ac:dyDescent="0.3">
      <c r="A502">
        <v>501</v>
      </c>
      <c r="B502" t="s">
        <v>1736</v>
      </c>
      <c r="C502" s="1">
        <v>42520</v>
      </c>
      <c r="D502" s="2">
        <v>2016</v>
      </c>
      <c r="E502" s="1" t="s">
        <v>124</v>
      </c>
      <c r="F502" s="3">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v>-15.079999999999998</v>
      </c>
    </row>
    <row r="503" spans="1:23" x14ac:dyDescent="0.3">
      <c r="A503">
        <v>502</v>
      </c>
      <c r="B503" t="s">
        <v>1736</v>
      </c>
      <c r="C503" s="1">
        <v>42520</v>
      </c>
      <c r="D503" s="2">
        <v>2016</v>
      </c>
      <c r="E503" s="1" t="s">
        <v>124</v>
      </c>
      <c r="F503" s="3">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v>-11.961599999999997</v>
      </c>
    </row>
    <row r="504" spans="1:23" x14ac:dyDescent="0.3">
      <c r="A504">
        <v>503</v>
      </c>
      <c r="B504" t="s">
        <v>1736</v>
      </c>
      <c r="C504" s="1">
        <v>42520</v>
      </c>
      <c r="D504" s="2">
        <v>2016</v>
      </c>
      <c r="E504" s="1" t="s">
        <v>124</v>
      </c>
      <c r="F504" s="3">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v>50.097999999999985</v>
      </c>
    </row>
    <row r="505" spans="1:23" x14ac:dyDescent="0.3">
      <c r="A505">
        <v>504</v>
      </c>
      <c r="B505" t="s">
        <v>1736</v>
      </c>
      <c r="C505" s="1">
        <v>42520</v>
      </c>
      <c r="D505" s="2">
        <v>2016</v>
      </c>
      <c r="E505" s="1" t="s">
        <v>124</v>
      </c>
      <c r="F505" s="3">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v>-1.9007999999999998</v>
      </c>
    </row>
    <row r="506" spans="1:23" x14ac:dyDescent="0.3">
      <c r="A506">
        <v>505</v>
      </c>
      <c r="B506" t="s">
        <v>1736</v>
      </c>
      <c r="C506" s="1">
        <v>42520</v>
      </c>
      <c r="D506" s="2">
        <v>2016</v>
      </c>
      <c r="E506" s="1" t="s">
        <v>124</v>
      </c>
      <c r="F506" s="3">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v>11.8871</v>
      </c>
    </row>
    <row r="507" spans="1:23" x14ac:dyDescent="0.3">
      <c r="A507">
        <v>506</v>
      </c>
      <c r="B507" t="s">
        <v>1750</v>
      </c>
      <c r="C507" s="1">
        <v>43051</v>
      </c>
      <c r="D507" s="2">
        <v>2017</v>
      </c>
      <c r="E507" s="1" t="s">
        <v>24</v>
      </c>
      <c r="F507" s="3">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v>5.3729999999999993</v>
      </c>
    </row>
    <row r="508" spans="1:23" x14ac:dyDescent="0.3">
      <c r="A508">
        <v>507</v>
      </c>
      <c r="B508" t="s">
        <v>1751</v>
      </c>
      <c r="C508" s="1">
        <v>42079</v>
      </c>
      <c r="D508" s="2">
        <v>2015</v>
      </c>
      <c r="E508" s="1" t="s">
        <v>237</v>
      </c>
      <c r="F508" s="3">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v>0.73980000000000024</v>
      </c>
    </row>
    <row r="509" spans="1:23" x14ac:dyDescent="0.3">
      <c r="A509">
        <v>508</v>
      </c>
      <c r="B509" t="s">
        <v>1751</v>
      </c>
      <c r="C509" s="1">
        <v>42079</v>
      </c>
      <c r="D509" s="2">
        <v>2015</v>
      </c>
      <c r="E509" s="1" t="s">
        <v>237</v>
      </c>
      <c r="F509" s="3">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v>2.1683999999999997</v>
      </c>
    </row>
    <row r="510" spans="1:23" x14ac:dyDescent="0.3">
      <c r="A510">
        <v>509</v>
      </c>
      <c r="B510" t="s">
        <v>1751</v>
      </c>
      <c r="C510" s="1">
        <v>42079</v>
      </c>
      <c r="D510" s="2">
        <v>2015</v>
      </c>
      <c r="E510" s="1" t="s">
        <v>237</v>
      </c>
      <c r="F510" s="3">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v>11.684999999999999</v>
      </c>
    </row>
    <row r="511" spans="1:23" x14ac:dyDescent="0.3">
      <c r="A511">
        <v>510</v>
      </c>
      <c r="B511" t="s">
        <v>1751</v>
      </c>
      <c r="C511" s="1">
        <v>42079</v>
      </c>
      <c r="D511" s="2">
        <v>2015</v>
      </c>
      <c r="E511" s="1" t="s">
        <v>237</v>
      </c>
      <c r="F511" s="3">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v>3177.4749999999999</v>
      </c>
    </row>
    <row r="512" spans="1:23" x14ac:dyDescent="0.3">
      <c r="A512">
        <v>511</v>
      </c>
      <c r="B512" t="s">
        <v>1762</v>
      </c>
      <c r="C512" s="1">
        <v>43065</v>
      </c>
      <c r="D512" s="2">
        <v>2017</v>
      </c>
      <c r="E512" s="1" t="s">
        <v>24</v>
      </c>
      <c r="F512" s="3">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v>40.415999999999997</v>
      </c>
    </row>
    <row r="513" spans="1:23" x14ac:dyDescent="0.3">
      <c r="A513">
        <v>512</v>
      </c>
      <c r="B513" t="s">
        <v>1762</v>
      </c>
      <c r="C513" s="1">
        <v>43065</v>
      </c>
      <c r="D513" s="2">
        <v>2017</v>
      </c>
      <c r="E513" s="1" t="s">
        <v>24</v>
      </c>
      <c r="F513" s="3">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v>12.172799999999999</v>
      </c>
    </row>
    <row r="514" spans="1:23" x14ac:dyDescent="0.3">
      <c r="A514">
        <v>513</v>
      </c>
      <c r="B514" t="s">
        <v>1770</v>
      </c>
      <c r="C514" s="1">
        <v>42663</v>
      </c>
      <c r="D514" s="2">
        <v>2016</v>
      </c>
      <c r="E514" s="1" t="s">
        <v>53</v>
      </c>
      <c r="F514" s="3">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v>0.71520000000000028</v>
      </c>
    </row>
    <row r="515" spans="1:23" x14ac:dyDescent="0.3">
      <c r="A515">
        <v>514</v>
      </c>
      <c r="B515" t="s">
        <v>1771</v>
      </c>
      <c r="C515" s="1">
        <v>43090</v>
      </c>
      <c r="D515" s="2">
        <v>2017</v>
      </c>
      <c r="E515" s="1" t="s">
        <v>98</v>
      </c>
      <c r="F515" s="3">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v>1.7901</v>
      </c>
    </row>
    <row r="516" spans="1:23" x14ac:dyDescent="0.3">
      <c r="A516">
        <v>515</v>
      </c>
      <c r="B516" t="s">
        <v>1771</v>
      </c>
      <c r="C516" s="1">
        <v>43090</v>
      </c>
      <c r="D516" s="2">
        <v>2017</v>
      </c>
      <c r="E516" s="1" t="s">
        <v>98</v>
      </c>
      <c r="F516" s="3">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v>1.7051999999999996</v>
      </c>
    </row>
    <row r="517" spans="1:23" x14ac:dyDescent="0.3">
      <c r="A517">
        <v>516</v>
      </c>
      <c r="B517" t="s">
        <v>1778</v>
      </c>
      <c r="C517" s="1">
        <v>42757</v>
      </c>
      <c r="D517" s="2">
        <v>2017</v>
      </c>
      <c r="E517" s="1" t="s">
        <v>166</v>
      </c>
      <c r="F517" s="3">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v>1379.9769999999999</v>
      </c>
    </row>
    <row r="518" spans="1:23" x14ac:dyDescent="0.3">
      <c r="A518">
        <v>517</v>
      </c>
      <c r="B518" t="s">
        <v>1778</v>
      </c>
      <c r="C518" s="1">
        <v>42757</v>
      </c>
      <c r="D518" s="2">
        <v>2017</v>
      </c>
      <c r="E518" s="1" t="s">
        <v>166</v>
      </c>
      <c r="F518" s="3">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v>13.891499999999999</v>
      </c>
    </row>
    <row r="519" spans="1:23" x14ac:dyDescent="0.3">
      <c r="A519">
        <v>518</v>
      </c>
      <c r="B519" t="s">
        <v>1778</v>
      </c>
      <c r="C519" s="1">
        <v>42757</v>
      </c>
      <c r="D519" s="2">
        <v>2017</v>
      </c>
      <c r="E519" s="1" t="s">
        <v>166</v>
      </c>
      <c r="F519" s="3">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v>5.3819999999999997</v>
      </c>
    </row>
    <row r="520" spans="1:23" x14ac:dyDescent="0.3">
      <c r="A520">
        <v>519</v>
      </c>
      <c r="B520" t="s">
        <v>1778</v>
      </c>
      <c r="C520" s="1">
        <v>42757</v>
      </c>
      <c r="D520" s="2">
        <v>2017</v>
      </c>
      <c r="E520" s="1" t="s">
        <v>166</v>
      </c>
      <c r="F520" s="3">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v>56.300999999999988</v>
      </c>
    </row>
    <row r="521" spans="1:23" x14ac:dyDescent="0.3">
      <c r="A521">
        <v>520</v>
      </c>
      <c r="B521" t="s">
        <v>1789</v>
      </c>
      <c r="C521" s="1">
        <v>42085</v>
      </c>
      <c r="D521" s="2">
        <v>2015</v>
      </c>
      <c r="E521" s="1" t="s">
        <v>237</v>
      </c>
      <c r="F521" s="3">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v>5.2877000000000001</v>
      </c>
    </row>
    <row r="522" spans="1:23" x14ac:dyDescent="0.3">
      <c r="A522">
        <v>521</v>
      </c>
      <c r="B522" t="s">
        <v>1789</v>
      </c>
      <c r="C522" s="1">
        <v>42085</v>
      </c>
      <c r="D522" s="2">
        <v>2015</v>
      </c>
      <c r="E522" s="1" t="s">
        <v>237</v>
      </c>
      <c r="F522" s="3">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v>-25.91360000000001</v>
      </c>
    </row>
    <row r="523" spans="1:23" x14ac:dyDescent="0.3">
      <c r="A523">
        <v>522</v>
      </c>
      <c r="B523" t="s">
        <v>1789</v>
      </c>
      <c r="C523" s="1">
        <v>42085</v>
      </c>
      <c r="D523" s="2">
        <v>2015</v>
      </c>
      <c r="E523" s="1" t="s">
        <v>237</v>
      </c>
      <c r="F523" s="3">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v>-21.167999999999999</v>
      </c>
    </row>
    <row r="524" spans="1:23" x14ac:dyDescent="0.3">
      <c r="A524">
        <v>523</v>
      </c>
      <c r="B524" t="s">
        <v>1796</v>
      </c>
      <c r="C524" s="1">
        <v>42758</v>
      </c>
      <c r="D524" s="2">
        <v>2017</v>
      </c>
      <c r="E524" s="1" t="s">
        <v>166</v>
      </c>
      <c r="F524" s="3">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v>21.097999999999985</v>
      </c>
    </row>
    <row r="525" spans="1:23" x14ac:dyDescent="0.3">
      <c r="A525">
        <v>524</v>
      </c>
      <c r="B525" t="s">
        <v>1799</v>
      </c>
      <c r="C525" s="1">
        <v>42511</v>
      </c>
      <c r="D525" s="2">
        <v>2016</v>
      </c>
      <c r="E525" s="1" t="s">
        <v>124</v>
      </c>
      <c r="F525" s="3">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v>-12.414599999999997</v>
      </c>
    </row>
    <row r="526" spans="1:23" x14ac:dyDescent="0.3">
      <c r="A526">
        <v>525</v>
      </c>
      <c r="B526" t="s">
        <v>1799</v>
      </c>
      <c r="C526" s="1">
        <v>42511</v>
      </c>
      <c r="D526" s="2">
        <v>2016</v>
      </c>
      <c r="E526" s="1" t="s">
        <v>124</v>
      </c>
      <c r="F526" s="3">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v>27.166600000000003</v>
      </c>
    </row>
    <row r="527" spans="1:23" x14ac:dyDescent="0.3">
      <c r="A527">
        <v>526</v>
      </c>
      <c r="B527" t="s">
        <v>1803</v>
      </c>
      <c r="C527" s="1">
        <v>42364</v>
      </c>
      <c r="D527" s="2">
        <v>2015</v>
      </c>
      <c r="E527" s="1" t="s">
        <v>98</v>
      </c>
      <c r="F527" s="3">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v>10.434000000000001</v>
      </c>
    </row>
    <row r="528" spans="1:23" x14ac:dyDescent="0.3">
      <c r="A528">
        <v>527</v>
      </c>
      <c r="B528" t="s">
        <v>1807</v>
      </c>
      <c r="C528" s="1">
        <v>43029</v>
      </c>
      <c r="D528" s="2">
        <v>2017</v>
      </c>
      <c r="E528" s="1" t="s">
        <v>53</v>
      </c>
      <c r="F528" s="3">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v>42.746999999999986</v>
      </c>
    </row>
    <row r="529" spans="1:23" x14ac:dyDescent="0.3">
      <c r="A529">
        <v>528</v>
      </c>
      <c r="B529" t="s">
        <v>1807</v>
      </c>
      <c r="C529" s="1">
        <v>43029</v>
      </c>
      <c r="D529" s="2">
        <v>2017</v>
      </c>
      <c r="E529" s="1" t="s">
        <v>53</v>
      </c>
      <c r="F529" s="3">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v>5.1407999999999916</v>
      </c>
    </row>
    <row r="530" spans="1:23" x14ac:dyDescent="0.3">
      <c r="A530">
        <v>529</v>
      </c>
      <c r="B530" t="s">
        <v>1813</v>
      </c>
      <c r="C530" s="1">
        <v>42250</v>
      </c>
      <c r="D530" s="2">
        <v>2015</v>
      </c>
      <c r="E530" s="1" t="s">
        <v>161</v>
      </c>
      <c r="F530" s="3">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v>-7.2672000000000043</v>
      </c>
    </row>
    <row r="531" spans="1:23" x14ac:dyDescent="0.3">
      <c r="A531">
        <v>530</v>
      </c>
      <c r="B531" t="s">
        <v>1813</v>
      </c>
      <c r="C531" s="1">
        <v>42250</v>
      </c>
      <c r="D531" s="2">
        <v>2015</v>
      </c>
      <c r="E531" s="1" t="s">
        <v>161</v>
      </c>
      <c r="F531" s="3">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v>-149.9058</v>
      </c>
    </row>
    <row r="532" spans="1:23" x14ac:dyDescent="0.3">
      <c r="A532">
        <v>531</v>
      </c>
      <c r="B532" t="s">
        <v>1813</v>
      </c>
      <c r="C532" s="1">
        <v>42250</v>
      </c>
      <c r="D532" s="2">
        <v>2015</v>
      </c>
      <c r="E532" s="1" t="s">
        <v>161</v>
      </c>
      <c r="F532" s="3">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v>19.692</v>
      </c>
    </row>
    <row r="533" spans="1:23" x14ac:dyDescent="0.3">
      <c r="A533">
        <v>532</v>
      </c>
      <c r="B533" t="s">
        <v>1822</v>
      </c>
      <c r="C533" s="1">
        <v>42315</v>
      </c>
      <c r="D533" s="2">
        <v>2015</v>
      </c>
      <c r="E533" s="1" t="s">
        <v>24</v>
      </c>
      <c r="F533" s="3">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v>11.919999999999987</v>
      </c>
    </row>
    <row r="534" spans="1:23" x14ac:dyDescent="0.3">
      <c r="A534">
        <v>533</v>
      </c>
      <c r="B534" t="s">
        <v>1827</v>
      </c>
      <c r="C534" s="1">
        <v>42985</v>
      </c>
      <c r="D534" s="2">
        <v>2017</v>
      </c>
      <c r="E534" s="1" t="s">
        <v>161</v>
      </c>
      <c r="F534" s="3">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v>2.3969999999999985</v>
      </c>
    </row>
    <row r="535" spans="1:23" x14ac:dyDescent="0.3">
      <c r="A535">
        <v>534</v>
      </c>
      <c r="B535" t="s">
        <v>1832</v>
      </c>
      <c r="C535" s="1">
        <v>42519</v>
      </c>
      <c r="D535" s="2">
        <v>2016</v>
      </c>
      <c r="E535" s="1" t="s">
        <v>124</v>
      </c>
      <c r="F535" s="3">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v>274.38600000000008</v>
      </c>
    </row>
    <row r="536" spans="1:23" x14ac:dyDescent="0.3">
      <c r="A536">
        <v>535</v>
      </c>
      <c r="B536" t="s">
        <v>1832</v>
      </c>
      <c r="C536" s="1">
        <v>42519</v>
      </c>
      <c r="D536" s="2">
        <v>2016</v>
      </c>
      <c r="E536" s="1" t="s">
        <v>124</v>
      </c>
      <c r="F536" s="3">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v>11.375</v>
      </c>
    </row>
    <row r="537" spans="1:23" x14ac:dyDescent="0.3">
      <c r="A537">
        <v>536</v>
      </c>
      <c r="B537" t="s">
        <v>1838</v>
      </c>
      <c r="C537" s="1">
        <v>42561</v>
      </c>
      <c r="D537" s="2">
        <v>2016</v>
      </c>
      <c r="E537" s="1" t="s">
        <v>152</v>
      </c>
      <c r="F537" s="3">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v>1.4672000000000001</v>
      </c>
    </row>
    <row r="538" spans="1:23" x14ac:dyDescent="0.3">
      <c r="A538">
        <v>537</v>
      </c>
      <c r="B538" t="s">
        <v>1844</v>
      </c>
      <c r="C538" s="1">
        <v>42981</v>
      </c>
      <c r="D538" s="2">
        <v>2017</v>
      </c>
      <c r="E538" s="1" t="s">
        <v>161</v>
      </c>
      <c r="F538" s="3">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v>-68.185600000000022</v>
      </c>
    </row>
    <row r="539" spans="1:23" x14ac:dyDescent="0.3">
      <c r="A539">
        <v>538</v>
      </c>
      <c r="B539" t="s">
        <v>1849</v>
      </c>
      <c r="C539" s="1">
        <v>42341</v>
      </c>
      <c r="D539" s="2">
        <v>2015</v>
      </c>
      <c r="E539" s="1" t="s">
        <v>98</v>
      </c>
      <c r="F539" s="3">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v>3.359999999999999</v>
      </c>
    </row>
    <row r="540" spans="1:23" x14ac:dyDescent="0.3">
      <c r="A540">
        <v>539</v>
      </c>
      <c r="B540" t="s">
        <v>1852</v>
      </c>
      <c r="C540" s="1">
        <v>42345</v>
      </c>
      <c r="D540" s="2">
        <v>2015</v>
      </c>
      <c r="E540" s="1" t="s">
        <v>98</v>
      </c>
      <c r="F540" s="3">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v>41.293800000000005</v>
      </c>
    </row>
    <row r="541" spans="1:23" x14ac:dyDescent="0.3">
      <c r="A541">
        <v>540</v>
      </c>
      <c r="B541" t="s">
        <v>1852</v>
      </c>
      <c r="C541" s="1">
        <v>42345</v>
      </c>
      <c r="D541" s="2">
        <v>2015</v>
      </c>
      <c r="E541" s="1" t="s">
        <v>98</v>
      </c>
      <c r="F541" s="3">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v>70.980000000000018</v>
      </c>
    </row>
    <row r="542" spans="1:23" x14ac:dyDescent="0.3">
      <c r="A542">
        <v>541</v>
      </c>
      <c r="B542" t="s">
        <v>1859</v>
      </c>
      <c r="C542" s="1">
        <v>41671</v>
      </c>
      <c r="D542" s="2">
        <v>2014</v>
      </c>
      <c r="E542" s="1" t="s">
        <v>568</v>
      </c>
      <c r="F542" s="3">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v>206.31600000000006</v>
      </c>
    </row>
    <row r="543" spans="1:23" x14ac:dyDescent="0.3">
      <c r="A543">
        <v>542</v>
      </c>
      <c r="B543" t="s">
        <v>1865</v>
      </c>
      <c r="C543" s="1">
        <v>42565</v>
      </c>
      <c r="D543" s="2">
        <v>2016</v>
      </c>
      <c r="E543" s="1" t="s">
        <v>152</v>
      </c>
      <c r="F543" s="3">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v>38.086400000000026</v>
      </c>
    </row>
    <row r="544" spans="1:23" x14ac:dyDescent="0.3">
      <c r="A544">
        <v>543</v>
      </c>
      <c r="B544" t="s">
        <v>1868</v>
      </c>
      <c r="C544" s="1">
        <v>42356</v>
      </c>
      <c r="D544" s="2">
        <v>2015</v>
      </c>
      <c r="E544" s="1" t="s">
        <v>98</v>
      </c>
      <c r="F544" s="3">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v>-145.52460000000002</v>
      </c>
    </row>
    <row r="545" spans="1:23" x14ac:dyDescent="0.3">
      <c r="A545">
        <v>544</v>
      </c>
      <c r="B545" t="s">
        <v>1871</v>
      </c>
      <c r="C545" s="1">
        <v>41770</v>
      </c>
      <c r="D545" s="2">
        <v>2014</v>
      </c>
      <c r="E545" s="1" t="s">
        <v>124</v>
      </c>
      <c r="F545" s="3">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v>7.263999999999994</v>
      </c>
    </row>
    <row r="546" spans="1:23" x14ac:dyDescent="0.3">
      <c r="A546">
        <v>545</v>
      </c>
      <c r="B546" t="s">
        <v>1871</v>
      </c>
      <c r="C546" s="1">
        <v>41770</v>
      </c>
      <c r="D546" s="2">
        <v>2014</v>
      </c>
      <c r="E546" s="1" t="s">
        <v>124</v>
      </c>
      <c r="F546" s="3">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v>6.2995000000000019</v>
      </c>
    </row>
    <row r="547" spans="1:23" x14ac:dyDescent="0.3">
      <c r="A547">
        <v>546</v>
      </c>
      <c r="B547" t="s">
        <v>1871</v>
      </c>
      <c r="C547" s="1">
        <v>41770</v>
      </c>
      <c r="D547" s="2">
        <v>2014</v>
      </c>
      <c r="E547" s="1" t="s">
        <v>124</v>
      </c>
      <c r="F547" s="3">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v>-84.292799999999986</v>
      </c>
    </row>
    <row r="548" spans="1:23" x14ac:dyDescent="0.3">
      <c r="A548">
        <v>547</v>
      </c>
      <c r="B548" t="s">
        <v>1878</v>
      </c>
      <c r="C548" s="1">
        <v>43058</v>
      </c>
      <c r="D548" s="2">
        <v>2017</v>
      </c>
      <c r="E548" s="1" t="s">
        <v>24</v>
      </c>
      <c r="F548" s="3">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v>13.931999999999999</v>
      </c>
    </row>
    <row r="549" spans="1:23" x14ac:dyDescent="0.3">
      <c r="A549">
        <v>548</v>
      </c>
      <c r="B549" t="s">
        <v>1878</v>
      </c>
      <c r="C549" s="1">
        <v>43058</v>
      </c>
      <c r="D549" s="2">
        <v>2017</v>
      </c>
      <c r="E549" s="1" t="s">
        <v>24</v>
      </c>
      <c r="F549" s="3">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v>6.4127999999999998</v>
      </c>
    </row>
    <row r="550" spans="1:23" x14ac:dyDescent="0.3">
      <c r="A550">
        <v>549</v>
      </c>
      <c r="B550" t="s">
        <v>1885</v>
      </c>
      <c r="C550" s="1">
        <v>42323</v>
      </c>
      <c r="D550" s="2">
        <v>2015</v>
      </c>
      <c r="E550" s="1" t="s">
        <v>24</v>
      </c>
      <c r="F550" s="3">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v>15.641999999999982</v>
      </c>
    </row>
    <row r="551" spans="1:23" x14ac:dyDescent="0.3">
      <c r="A551">
        <v>550</v>
      </c>
      <c r="B551" t="s">
        <v>1885</v>
      </c>
      <c r="C551" s="1">
        <v>42323</v>
      </c>
      <c r="D551" s="2">
        <v>2015</v>
      </c>
      <c r="E551" s="1" t="s">
        <v>24</v>
      </c>
      <c r="F551" s="3">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v>-17.045999999999999</v>
      </c>
    </row>
    <row r="552" spans="1:23" x14ac:dyDescent="0.3">
      <c r="A552">
        <v>551</v>
      </c>
      <c r="B552" t="s">
        <v>1885</v>
      </c>
      <c r="C552" s="1">
        <v>42323</v>
      </c>
      <c r="D552" s="2">
        <v>2015</v>
      </c>
      <c r="E552" s="1" t="s">
        <v>24</v>
      </c>
      <c r="F552" s="3">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v>-1.7440000000000015</v>
      </c>
    </row>
    <row r="553" spans="1:23" x14ac:dyDescent="0.3">
      <c r="A553">
        <v>552</v>
      </c>
      <c r="B553" t="s">
        <v>1887</v>
      </c>
      <c r="C553" s="1">
        <v>42475</v>
      </c>
      <c r="D553" s="2">
        <v>2016</v>
      </c>
      <c r="E553" s="1" t="s">
        <v>89</v>
      </c>
      <c r="F553" s="3">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v>0</v>
      </c>
    </row>
    <row r="554" spans="1:23" x14ac:dyDescent="0.3">
      <c r="A554">
        <v>553</v>
      </c>
      <c r="B554" t="s">
        <v>1892</v>
      </c>
      <c r="C554" s="1">
        <v>42989</v>
      </c>
      <c r="D554" s="2">
        <v>2017</v>
      </c>
      <c r="E554" s="1" t="s">
        <v>161</v>
      </c>
      <c r="F554" s="3">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v>6.0381999999999998</v>
      </c>
    </row>
    <row r="555" spans="1:23" x14ac:dyDescent="0.3">
      <c r="A555">
        <v>554</v>
      </c>
      <c r="B555" t="s">
        <v>1895</v>
      </c>
      <c r="C555" s="1">
        <v>43063</v>
      </c>
      <c r="D555" s="2">
        <v>2017</v>
      </c>
      <c r="E555" s="1" t="s">
        <v>24</v>
      </c>
      <c r="F555" s="3">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v>2.5707</v>
      </c>
    </row>
    <row r="556" spans="1:23" x14ac:dyDescent="0.3">
      <c r="A556">
        <v>555</v>
      </c>
      <c r="B556" t="s">
        <v>1900</v>
      </c>
      <c r="C556" s="1">
        <v>42915</v>
      </c>
      <c r="D556" s="2">
        <v>2017</v>
      </c>
      <c r="E556" s="1" t="s">
        <v>41</v>
      </c>
      <c r="F556" s="3">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v>310.98720000000003</v>
      </c>
    </row>
    <row r="557" spans="1:23" x14ac:dyDescent="0.3">
      <c r="A557">
        <v>556</v>
      </c>
      <c r="B557" t="s">
        <v>1904</v>
      </c>
      <c r="C557" s="1">
        <v>41701</v>
      </c>
      <c r="D557" s="2">
        <v>2014</v>
      </c>
      <c r="E557" s="1" t="s">
        <v>237</v>
      </c>
      <c r="F557" s="3">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v>3.4047999999999981</v>
      </c>
    </row>
    <row r="558" spans="1:23" x14ac:dyDescent="0.3">
      <c r="A558">
        <v>557</v>
      </c>
      <c r="B558" t="s">
        <v>1909</v>
      </c>
      <c r="C558" s="1">
        <v>42531</v>
      </c>
      <c r="D558" s="2">
        <v>2016</v>
      </c>
      <c r="E558" s="1" t="s">
        <v>41</v>
      </c>
      <c r="F558" s="3">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v>9.9359999999999999</v>
      </c>
    </row>
    <row r="559" spans="1:23" x14ac:dyDescent="0.3">
      <c r="A559">
        <v>558</v>
      </c>
      <c r="B559" t="s">
        <v>1909</v>
      </c>
      <c r="C559" s="1">
        <v>42531</v>
      </c>
      <c r="D559" s="2">
        <v>2016</v>
      </c>
      <c r="E559" s="1" t="s">
        <v>41</v>
      </c>
      <c r="F559" s="3">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v>-217.04800000000017</v>
      </c>
    </row>
    <row r="560" spans="1:23" x14ac:dyDescent="0.3">
      <c r="A560">
        <v>559</v>
      </c>
      <c r="B560" t="s">
        <v>1909</v>
      </c>
      <c r="C560" s="1">
        <v>42531</v>
      </c>
      <c r="D560" s="2">
        <v>2016</v>
      </c>
      <c r="E560" s="1" t="s">
        <v>41</v>
      </c>
      <c r="F560" s="3">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v>15.552000000000001</v>
      </c>
    </row>
    <row r="561" spans="1:23" x14ac:dyDescent="0.3">
      <c r="A561">
        <v>560</v>
      </c>
      <c r="B561" t="s">
        <v>1918</v>
      </c>
      <c r="C561" s="1">
        <v>43059</v>
      </c>
      <c r="D561" s="2">
        <v>2017</v>
      </c>
      <c r="E561" s="1" t="s">
        <v>24</v>
      </c>
      <c r="F561" s="3">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v>16.614000000000001</v>
      </c>
    </row>
    <row r="562" spans="1:23" x14ac:dyDescent="0.3">
      <c r="A562">
        <v>561</v>
      </c>
      <c r="B562" t="s">
        <v>1918</v>
      </c>
      <c r="C562" s="1">
        <v>43059</v>
      </c>
      <c r="D562" s="2">
        <v>2017</v>
      </c>
      <c r="E562" s="1" t="s">
        <v>24</v>
      </c>
      <c r="F562" s="3">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v>27.318199999999983</v>
      </c>
    </row>
    <row r="563" spans="1:23" x14ac:dyDescent="0.3">
      <c r="A563">
        <v>562</v>
      </c>
      <c r="B563" t="s">
        <v>1923</v>
      </c>
      <c r="C563" s="1">
        <v>41896</v>
      </c>
      <c r="D563" s="2">
        <v>2014</v>
      </c>
      <c r="E563" s="1" t="s">
        <v>161</v>
      </c>
      <c r="F563" s="3">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v>1.3000000000000007</v>
      </c>
    </row>
    <row r="564" spans="1:23" x14ac:dyDescent="0.3">
      <c r="A564">
        <v>563</v>
      </c>
      <c r="B564" t="s">
        <v>1923</v>
      </c>
      <c r="C564" s="1">
        <v>41896</v>
      </c>
      <c r="D564" s="2">
        <v>2014</v>
      </c>
      <c r="E564" s="1" t="s">
        <v>161</v>
      </c>
      <c r="F564" s="3">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v>3.7743000000000002</v>
      </c>
    </row>
    <row r="565" spans="1:23" x14ac:dyDescent="0.3">
      <c r="A565">
        <v>564</v>
      </c>
      <c r="B565" t="s">
        <v>1930</v>
      </c>
      <c r="C565" s="1">
        <v>42345</v>
      </c>
      <c r="D565" s="2">
        <v>2015</v>
      </c>
      <c r="E565" s="1" t="s">
        <v>98</v>
      </c>
      <c r="F565" s="3">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v>0</v>
      </c>
    </row>
    <row r="566" spans="1:23" x14ac:dyDescent="0.3">
      <c r="A566">
        <v>565</v>
      </c>
      <c r="B566" t="s">
        <v>1930</v>
      </c>
      <c r="C566" s="1">
        <v>42345</v>
      </c>
      <c r="D566" s="2">
        <v>2015</v>
      </c>
      <c r="E566" s="1" t="s">
        <v>98</v>
      </c>
      <c r="F566" s="3">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v>1.2005999999999999</v>
      </c>
    </row>
    <row r="567" spans="1:23" x14ac:dyDescent="0.3">
      <c r="A567">
        <v>566</v>
      </c>
      <c r="B567" t="s">
        <v>1935</v>
      </c>
      <c r="C567" s="1">
        <v>43076</v>
      </c>
      <c r="D567" s="2">
        <v>2017</v>
      </c>
      <c r="E567" s="1" t="s">
        <v>98</v>
      </c>
      <c r="F567" s="3">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v>46.796999999999983</v>
      </c>
    </row>
    <row r="568" spans="1:23" x14ac:dyDescent="0.3">
      <c r="A568">
        <v>567</v>
      </c>
      <c r="B568" t="s">
        <v>1940</v>
      </c>
      <c r="C568" s="1">
        <v>43009</v>
      </c>
      <c r="D568" s="2">
        <v>2017</v>
      </c>
      <c r="E568" s="1" t="s">
        <v>53</v>
      </c>
      <c r="F568" s="3">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v>45.001600000000003</v>
      </c>
    </row>
    <row r="569" spans="1:23" x14ac:dyDescent="0.3">
      <c r="A569">
        <v>568</v>
      </c>
      <c r="B569" t="s">
        <v>1940</v>
      </c>
      <c r="C569" s="1">
        <v>43009</v>
      </c>
      <c r="D569" s="2">
        <v>2017</v>
      </c>
      <c r="E569" s="1" t="s">
        <v>53</v>
      </c>
      <c r="F569" s="3">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v>27.3672</v>
      </c>
    </row>
    <row r="570" spans="1:23" x14ac:dyDescent="0.3">
      <c r="A570">
        <v>569</v>
      </c>
      <c r="B570" t="s">
        <v>1940</v>
      </c>
      <c r="C570" s="1">
        <v>43009</v>
      </c>
      <c r="D570" s="2">
        <v>2017</v>
      </c>
      <c r="E570" s="1" t="s">
        <v>53</v>
      </c>
      <c r="F570" s="3">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v>9.3312000000000008</v>
      </c>
    </row>
    <row r="571" spans="1:23" x14ac:dyDescent="0.3">
      <c r="A571">
        <v>570</v>
      </c>
      <c r="B571" t="s">
        <v>1940</v>
      </c>
      <c r="C571" s="1">
        <v>43009</v>
      </c>
      <c r="D571" s="2">
        <v>2017</v>
      </c>
      <c r="E571" s="1" t="s">
        <v>53</v>
      </c>
      <c r="F571" s="3">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v>0</v>
      </c>
    </row>
    <row r="572" spans="1:23" x14ac:dyDescent="0.3">
      <c r="A572">
        <v>571</v>
      </c>
      <c r="B572" t="s">
        <v>1951</v>
      </c>
      <c r="C572" s="1">
        <v>43097</v>
      </c>
      <c r="D572" s="2">
        <v>2017</v>
      </c>
      <c r="E572" s="1" t="s">
        <v>98</v>
      </c>
      <c r="F572" s="3">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v>34.775999999999996</v>
      </c>
    </row>
    <row r="573" spans="1:23" x14ac:dyDescent="0.3">
      <c r="A573">
        <v>572</v>
      </c>
      <c r="B573" t="s">
        <v>1951</v>
      </c>
      <c r="C573" s="1">
        <v>43097</v>
      </c>
      <c r="D573" s="2">
        <v>2017</v>
      </c>
      <c r="E573" s="1" t="s">
        <v>98</v>
      </c>
      <c r="F573" s="3">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v>6.4215999999999998</v>
      </c>
    </row>
    <row r="574" spans="1:23" x14ac:dyDescent="0.3">
      <c r="A574">
        <v>573</v>
      </c>
      <c r="B574" t="s">
        <v>1951</v>
      </c>
      <c r="C574" s="1">
        <v>43097</v>
      </c>
      <c r="D574" s="2">
        <v>2017</v>
      </c>
      <c r="E574" s="1" t="s">
        <v>98</v>
      </c>
      <c r="F574" s="3">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v>11.226599999999999</v>
      </c>
    </row>
    <row r="575" spans="1:23" x14ac:dyDescent="0.3">
      <c r="A575">
        <v>574</v>
      </c>
      <c r="B575" t="s">
        <v>1951</v>
      </c>
      <c r="C575" s="1">
        <v>43097</v>
      </c>
      <c r="D575" s="2">
        <v>2017</v>
      </c>
      <c r="E575" s="1" t="s">
        <v>98</v>
      </c>
      <c r="F575" s="3">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v>4.0095000000000001</v>
      </c>
    </row>
    <row r="576" spans="1:23" x14ac:dyDescent="0.3">
      <c r="A576">
        <v>575</v>
      </c>
      <c r="B576" t="s">
        <v>1956</v>
      </c>
      <c r="C576" s="1">
        <v>42677</v>
      </c>
      <c r="D576" s="2">
        <v>2016</v>
      </c>
      <c r="E576" s="1" t="s">
        <v>24</v>
      </c>
      <c r="F576" s="3">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v>2.3814000000000002</v>
      </c>
    </row>
    <row r="577" spans="1:23" x14ac:dyDescent="0.3">
      <c r="A577">
        <v>576</v>
      </c>
      <c r="B577" t="s">
        <v>1962</v>
      </c>
      <c r="C577" s="1">
        <v>42265</v>
      </c>
      <c r="D577" s="2">
        <v>2015</v>
      </c>
      <c r="E577" s="1" t="s">
        <v>161</v>
      </c>
      <c r="F577" s="3">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v>78.752800000000008</v>
      </c>
    </row>
    <row r="578" spans="1:23" x14ac:dyDescent="0.3">
      <c r="A578">
        <v>577</v>
      </c>
      <c r="B578" t="s">
        <v>1962</v>
      </c>
      <c r="C578" s="1">
        <v>42265</v>
      </c>
      <c r="D578" s="2">
        <v>2015</v>
      </c>
      <c r="E578" s="1" t="s">
        <v>161</v>
      </c>
      <c r="F578" s="3">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v>9.7608000000000015</v>
      </c>
    </row>
    <row r="579" spans="1:23" x14ac:dyDescent="0.3">
      <c r="A579">
        <v>578</v>
      </c>
      <c r="B579" t="s">
        <v>1962</v>
      </c>
      <c r="C579" s="1">
        <v>42265</v>
      </c>
      <c r="D579" s="2">
        <v>2015</v>
      </c>
      <c r="E579" s="1" t="s">
        <v>161</v>
      </c>
      <c r="F579" s="3">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v>2.1899999999999995</v>
      </c>
    </row>
    <row r="580" spans="1:23" x14ac:dyDescent="0.3">
      <c r="A580">
        <v>579</v>
      </c>
      <c r="B580" t="s">
        <v>1969</v>
      </c>
      <c r="C580" s="1">
        <v>42936</v>
      </c>
      <c r="D580" s="2">
        <v>2017</v>
      </c>
      <c r="E580" s="1" t="s">
        <v>152</v>
      </c>
      <c r="F580" s="3">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v>8.7139999999999951</v>
      </c>
    </row>
    <row r="581" spans="1:23" x14ac:dyDescent="0.3">
      <c r="A581">
        <v>580</v>
      </c>
      <c r="B581" t="s">
        <v>1969</v>
      </c>
      <c r="C581" s="1">
        <v>42936</v>
      </c>
      <c r="D581" s="2">
        <v>2017</v>
      </c>
      <c r="E581" s="1" t="s">
        <v>152</v>
      </c>
      <c r="F581" s="3">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v>-5.7148000000000003</v>
      </c>
    </row>
    <row r="582" spans="1:23" x14ac:dyDescent="0.3">
      <c r="A582">
        <v>581</v>
      </c>
      <c r="B582" t="s">
        <v>1974</v>
      </c>
      <c r="C582" s="1">
        <v>42257</v>
      </c>
      <c r="D582" s="2">
        <v>2015</v>
      </c>
      <c r="E582" s="1" t="s">
        <v>161</v>
      </c>
      <c r="F582" s="3">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v>1.5456000000000003</v>
      </c>
    </row>
    <row r="583" spans="1:23" x14ac:dyDescent="0.3">
      <c r="A583">
        <v>582</v>
      </c>
      <c r="B583" t="s">
        <v>1979</v>
      </c>
      <c r="C583" s="1">
        <v>43070</v>
      </c>
      <c r="D583" s="2">
        <v>2017</v>
      </c>
      <c r="E583" s="1" t="s">
        <v>98</v>
      </c>
      <c r="F583" s="3">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v>52.917299999999955</v>
      </c>
    </row>
    <row r="584" spans="1:23" x14ac:dyDescent="0.3">
      <c r="A584">
        <v>583</v>
      </c>
      <c r="B584" t="s">
        <v>1979</v>
      </c>
      <c r="C584" s="1">
        <v>43070</v>
      </c>
      <c r="D584" s="2">
        <v>2017</v>
      </c>
      <c r="E584" s="1" t="s">
        <v>98</v>
      </c>
      <c r="F584" s="3">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v>9.2386000000000053</v>
      </c>
    </row>
    <row r="585" spans="1:23" x14ac:dyDescent="0.3">
      <c r="A585">
        <v>584</v>
      </c>
      <c r="B585" t="s">
        <v>1979</v>
      </c>
      <c r="C585" s="1">
        <v>43070</v>
      </c>
      <c r="D585" s="2">
        <v>2017</v>
      </c>
      <c r="E585" s="1" t="s">
        <v>98</v>
      </c>
      <c r="F585" s="3">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v>3.5045999999999964</v>
      </c>
    </row>
    <row r="586" spans="1:23" x14ac:dyDescent="0.3">
      <c r="A586">
        <v>585</v>
      </c>
      <c r="B586" t="s">
        <v>1979</v>
      </c>
      <c r="C586" s="1">
        <v>43070</v>
      </c>
      <c r="D586" s="2">
        <v>2017</v>
      </c>
      <c r="E586" s="1" t="s">
        <v>98</v>
      </c>
      <c r="F586" s="3">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v>-4.7480999999999973</v>
      </c>
    </row>
    <row r="587" spans="1:23" x14ac:dyDescent="0.3">
      <c r="A587">
        <v>586</v>
      </c>
      <c r="B587" t="s">
        <v>1979</v>
      </c>
      <c r="C587" s="1">
        <v>43070</v>
      </c>
      <c r="D587" s="2">
        <v>2017</v>
      </c>
      <c r="E587" s="1" t="s">
        <v>98</v>
      </c>
      <c r="F587" s="3">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v>30.477599999999981</v>
      </c>
    </row>
    <row r="588" spans="1:23" x14ac:dyDescent="0.3">
      <c r="A588">
        <v>587</v>
      </c>
      <c r="B588" t="s">
        <v>1986</v>
      </c>
      <c r="C588" s="1">
        <v>42188</v>
      </c>
      <c r="D588" s="2">
        <v>2015</v>
      </c>
      <c r="E588" s="1" t="s">
        <v>152</v>
      </c>
      <c r="F588" s="3">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v>4.968599999999995</v>
      </c>
    </row>
    <row r="589" spans="1:23" x14ac:dyDescent="0.3">
      <c r="A589">
        <v>588</v>
      </c>
      <c r="B589" t="s">
        <v>1986</v>
      </c>
      <c r="C589" s="1">
        <v>42188</v>
      </c>
      <c r="D589" s="2">
        <v>2015</v>
      </c>
      <c r="E589" s="1" t="s">
        <v>152</v>
      </c>
      <c r="F589" s="3">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v>144.51570000000001</v>
      </c>
    </row>
    <row r="590" spans="1:23" x14ac:dyDescent="0.3">
      <c r="A590">
        <v>589</v>
      </c>
      <c r="B590" t="s">
        <v>1991</v>
      </c>
      <c r="C590" s="1">
        <v>42449</v>
      </c>
      <c r="D590" s="2">
        <v>2016</v>
      </c>
      <c r="E590" s="1" t="s">
        <v>237</v>
      </c>
      <c r="F590" s="3">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v>-20.136200000000006</v>
      </c>
    </row>
    <row r="591" spans="1:23" x14ac:dyDescent="0.3">
      <c r="A591">
        <v>590</v>
      </c>
      <c r="B591" t="s">
        <v>1991</v>
      </c>
      <c r="C591" s="1">
        <v>42449</v>
      </c>
      <c r="D591" s="2">
        <v>2016</v>
      </c>
      <c r="E591" s="1" t="s">
        <v>237</v>
      </c>
      <c r="F591" s="3">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v>7.2576000000000001</v>
      </c>
    </row>
    <row r="592" spans="1:23" x14ac:dyDescent="0.3">
      <c r="A592">
        <v>591</v>
      </c>
      <c r="B592" t="s">
        <v>1991</v>
      </c>
      <c r="C592" s="1">
        <v>42449</v>
      </c>
      <c r="D592" s="2">
        <v>2016</v>
      </c>
      <c r="E592" s="1" t="s">
        <v>237</v>
      </c>
      <c r="F592" s="3">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v>-12.896100000000004</v>
      </c>
    </row>
    <row r="593" spans="1:23" x14ac:dyDescent="0.3">
      <c r="A593">
        <v>592</v>
      </c>
      <c r="B593" t="s">
        <v>1991</v>
      </c>
      <c r="C593" s="1">
        <v>42449</v>
      </c>
      <c r="D593" s="2">
        <v>2016</v>
      </c>
      <c r="E593" s="1" t="s">
        <v>237</v>
      </c>
      <c r="F593" s="3">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v>3.6288</v>
      </c>
    </row>
    <row r="594" spans="1:23" x14ac:dyDescent="0.3">
      <c r="A594">
        <v>593</v>
      </c>
      <c r="B594" t="s">
        <v>2001</v>
      </c>
      <c r="C594" s="1">
        <v>41648</v>
      </c>
      <c r="D594" s="2">
        <v>2014</v>
      </c>
      <c r="E594" s="1" t="s">
        <v>166</v>
      </c>
      <c r="F594" s="3">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v>1.1679999999999997</v>
      </c>
    </row>
    <row r="595" spans="1:23" x14ac:dyDescent="0.3">
      <c r="A595">
        <v>594</v>
      </c>
      <c r="B595" t="s">
        <v>2001</v>
      </c>
      <c r="C595" s="1">
        <v>41648</v>
      </c>
      <c r="D595" s="2">
        <v>2014</v>
      </c>
      <c r="E595" s="1" t="s">
        <v>166</v>
      </c>
      <c r="F595" s="3">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v>9.7499999999999964</v>
      </c>
    </row>
    <row r="596" spans="1:23" x14ac:dyDescent="0.3">
      <c r="A596">
        <v>595</v>
      </c>
      <c r="B596" t="s">
        <v>2007</v>
      </c>
      <c r="C596" s="1">
        <v>41859</v>
      </c>
      <c r="D596" s="2">
        <v>2014</v>
      </c>
      <c r="E596" s="1" t="s">
        <v>132</v>
      </c>
      <c r="F596" s="3">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v>22.074799999999996</v>
      </c>
    </row>
    <row r="597" spans="1:23" x14ac:dyDescent="0.3">
      <c r="A597">
        <v>596</v>
      </c>
      <c r="B597" t="s">
        <v>2007</v>
      </c>
      <c r="C597" s="1">
        <v>41859</v>
      </c>
      <c r="D597" s="2">
        <v>2014</v>
      </c>
      <c r="E597" s="1" t="s">
        <v>132</v>
      </c>
      <c r="F597" s="3">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v>434.99130000000002</v>
      </c>
    </row>
    <row r="598" spans="1:23" x14ac:dyDescent="0.3">
      <c r="A598">
        <v>597</v>
      </c>
      <c r="B598" t="s">
        <v>2007</v>
      </c>
      <c r="C598" s="1">
        <v>41859</v>
      </c>
      <c r="D598" s="2">
        <v>2014</v>
      </c>
      <c r="E598" s="1" t="s">
        <v>132</v>
      </c>
      <c r="F598" s="3">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v>55.744999999999948</v>
      </c>
    </row>
    <row r="599" spans="1:23" x14ac:dyDescent="0.3">
      <c r="A599">
        <v>598</v>
      </c>
      <c r="B599" t="s">
        <v>2007</v>
      </c>
      <c r="C599" s="1">
        <v>41859</v>
      </c>
      <c r="D599" s="2">
        <v>2014</v>
      </c>
      <c r="E599" s="1" t="s">
        <v>132</v>
      </c>
      <c r="F599" s="3">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v>91.772800000000018</v>
      </c>
    </row>
    <row r="600" spans="1:23" x14ac:dyDescent="0.3">
      <c r="A600">
        <v>599</v>
      </c>
      <c r="B600" t="s">
        <v>2014</v>
      </c>
      <c r="C600" s="1">
        <v>42565</v>
      </c>
      <c r="D600" s="2">
        <v>2016</v>
      </c>
      <c r="E600" s="1" t="s">
        <v>152</v>
      </c>
      <c r="F600" s="3">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v>1.0178000000000007</v>
      </c>
    </row>
    <row r="601" spans="1:23" x14ac:dyDescent="0.3">
      <c r="A601">
        <v>600</v>
      </c>
      <c r="B601" t="s">
        <v>2019</v>
      </c>
      <c r="C601" s="1">
        <v>42567</v>
      </c>
      <c r="D601" s="2">
        <v>2016</v>
      </c>
      <c r="E601" s="1" t="s">
        <v>152</v>
      </c>
      <c r="F601" s="3">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v>-28.796400000000006</v>
      </c>
    </row>
    <row r="602" spans="1:23" x14ac:dyDescent="0.3">
      <c r="A602">
        <v>601</v>
      </c>
      <c r="B602" t="s">
        <v>2019</v>
      </c>
      <c r="C602" s="1">
        <v>42567</v>
      </c>
      <c r="D602" s="2">
        <v>2016</v>
      </c>
      <c r="E602" s="1" t="s">
        <v>152</v>
      </c>
      <c r="F602" s="3">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v>-115.35440000000006</v>
      </c>
    </row>
    <row r="603" spans="1:23" x14ac:dyDescent="0.3">
      <c r="A603">
        <v>602</v>
      </c>
      <c r="B603" t="s">
        <v>2019</v>
      </c>
      <c r="C603" s="1">
        <v>42567</v>
      </c>
      <c r="D603" s="2">
        <v>2016</v>
      </c>
      <c r="E603" s="1" t="s">
        <v>152</v>
      </c>
      <c r="F603" s="3">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v>0.72999999999999954</v>
      </c>
    </row>
    <row r="604" spans="1:23" x14ac:dyDescent="0.3">
      <c r="A604">
        <v>603</v>
      </c>
      <c r="B604" t="s">
        <v>2026</v>
      </c>
      <c r="C604" s="1">
        <v>41713</v>
      </c>
      <c r="D604" s="2">
        <v>2014</v>
      </c>
      <c r="E604" s="1" t="s">
        <v>237</v>
      </c>
      <c r="F604" s="3">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v>17.84699999999998</v>
      </c>
    </row>
    <row r="605" spans="1:23" x14ac:dyDescent="0.3">
      <c r="A605">
        <v>604</v>
      </c>
      <c r="B605" t="s">
        <v>2026</v>
      </c>
      <c r="C605" s="1">
        <v>41713</v>
      </c>
      <c r="D605" s="2">
        <v>2014</v>
      </c>
      <c r="E605" s="1" t="s">
        <v>237</v>
      </c>
      <c r="F605" s="3">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v>5.1407999999999916</v>
      </c>
    </row>
    <row r="606" spans="1:23" x14ac:dyDescent="0.3">
      <c r="A606">
        <v>605</v>
      </c>
      <c r="B606" t="s">
        <v>2026</v>
      </c>
      <c r="C606" s="1">
        <v>41713</v>
      </c>
      <c r="D606" s="2">
        <v>2014</v>
      </c>
      <c r="E606" s="1" t="s">
        <v>237</v>
      </c>
      <c r="F606" s="3">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v>-5.5338000000000012</v>
      </c>
    </row>
    <row r="607" spans="1:23" x14ac:dyDescent="0.3">
      <c r="A607">
        <v>606</v>
      </c>
      <c r="B607" t="s">
        <v>2026</v>
      </c>
      <c r="C607" s="1">
        <v>41713</v>
      </c>
      <c r="D607" s="2">
        <v>2014</v>
      </c>
      <c r="E607" s="1" t="s">
        <v>237</v>
      </c>
      <c r="F607" s="3">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v>-31.671199999999999</v>
      </c>
    </row>
    <row r="608" spans="1:23" x14ac:dyDescent="0.3">
      <c r="A608">
        <v>607</v>
      </c>
      <c r="B608" t="s">
        <v>2026</v>
      </c>
      <c r="C608" s="1">
        <v>41713</v>
      </c>
      <c r="D608" s="2">
        <v>2014</v>
      </c>
      <c r="E608" s="1" t="s">
        <v>237</v>
      </c>
      <c r="F608" s="3">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v>47.815200000000004</v>
      </c>
    </row>
    <row r="609" spans="1:23" x14ac:dyDescent="0.3">
      <c r="A609">
        <v>608</v>
      </c>
      <c r="B609" t="s">
        <v>2033</v>
      </c>
      <c r="C609" s="1">
        <v>41782</v>
      </c>
      <c r="D609" s="2">
        <v>2014</v>
      </c>
      <c r="E609" s="1" t="s">
        <v>124</v>
      </c>
      <c r="F609" s="3">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v>-2.6256000000000004</v>
      </c>
    </row>
    <row r="610" spans="1:23" x14ac:dyDescent="0.3">
      <c r="A610">
        <v>609</v>
      </c>
      <c r="B610" t="s">
        <v>2033</v>
      </c>
      <c r="C610" s="1">
        <v>41782</v>
      </c>
      <c r="D610" s="2">
        <v>2014</v>
      </c>
      <c r="E610" s="1" t="s">
        <v>124</v>
      </c>
      <c r="F610" s="3">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v>2.3813999999999984</v>
      </c>
    </row>
    <row r="611" spans="1:23" x14ac:dyDescent="0.3">
      <c r="A611">
        <v>610</v>
      </c>
      <c r="B611" t="s">
        <v>2033</v>
      </c>
      <c r="C611" s="1">
        <v>41782</v>
      </c>
      <c r="D611" s="2">
        <v>2014</v>
      </c>
      <c r="E611" s="1" t="s">
        <v>124</v>
      </c>
      <c r="F611" s="3">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v>-10.117800000000003</v>
      </c>
    </row>
    <row r="612" spans="1:23" x14ac:dyDescent="0.3">
      <c r="A612">
        <v>611</v>
      </c>
      <c r="B612" t="s">
        <v>2040</v>
      </c>
      <c r="C612" s="1">
        <v>42488</v>
      </c>
      <c r="D612" s="2">
        <v>2016</v>
      </c>
      <c r="E612" s="1" t="s">
        <v>89</v>
      </c>
      <c r="F612" s="3">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v>41.577299999999951</v>
      </c>
    </row>
    <row r="613" spans="1:23" x14ac:dyDescent="0.3">
      <c r="A613">
        <v>612</v>
      </c>
      <c r="B613" t="s">
        <v>2040</v>
      </c>
      <c r="C613" s="1">
        <v>42488</v>
      </c>
      <c r="D613" s="2">
        <v>2016</v>
      </c>
      <c r="E613" s="1" t="s">
        <v>89</v>
      </c>
      <c r="F613" s="3">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v>5.6955999999999989</v>
      </c>
    </row>
    <row r="614" spans="1:23" x14ac:dyDescent="0.3">
      <c r="A614">
        <v>613</v>
      </c>
      <c r="B614" t="s">
        <v>2045</v>
      </c>
      <c r="C614" s="1">
        <v>42624</v>
      </c>
      <c r="D614" s="2">
        <v>2016</v>
      </c>
      <c r="E614" s="1" t="s">
        <v>161</v>
      </c>
      <c r="F614" s="3">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v>2.6399999999999997</v>
      </c>
    </row>
    <row r="615" spans="1:23" x14ac:dyDescent="0.3">
      <c r="A615">
        <v>614</v>
      </c>
      <c r="B615" t="s">
        <v>2045</v>
      </c>
      <c r="C615" s="1">
        <v>42624</v>
      </c>
      <c r="D615" s="2">
        <v>2016</v>
      </c>
      <c r="E615" s="1" t="s">
        <v>161</v>
      </c>
      <c r="F615" s="3">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v>-157.93830000000008</v>
      </c>
    </row>
    <row r="616" spans="1:23" x14ac:dyDescent="0.3">
      <c r="A616">
        <v>615</v>
      </c>
      <c r="B616" t="s">
        <v>2052</v>
      </c>
      <c r="C616" s="1">
        <v>43053</v>
      </c>
      <c r="D616" s="2">
        <v>2017</v>
      </c>
      <c r="E616" s="1" t="s">
        <v>24</v>
      </c>
      <c r="F616" s="3">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v>15.99199999999999</v>
      </c>
    </row>
    <row r="617" spans="1:23" x14ac:dyDescent="0.3">
      <c r="A617">
        <v>616</v>
      </c>
      <c r="B617" t="s">
        <v>2052</v>
      </c>
      <c r="C617" s="1">
        <v>43053</v>
      </c>
      <c r="D617" s="2">
        <v>2017</v>
      </c>
      <c r="E617" s="1" t="s">
        <v>24</v>
      </c>
      <c r="F617" s="3">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v>-2.7967999999999993</v>
      </c>
    </row>
    <row r="618" spans="1:23" x14ac:dyDescent="0.3">
      <c r="A618">
        <v>617</v>
      </c>
      <c r="B618" t="s">
        <v>2058</v>
      </c>
      <c r="C618" s="1">
        <v>42965</v>
      </c>
      <c r="D618" s="2">
        <v>2017</v>
      </c>
      <c r="E618" s="1" t="s">
        <v>132</v>
      </c>
      <c r="F618" s="3">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v>15.787199999999999</v>
      </c>
    </row>
    <row r="619" spans="1:23" x14ac:dyDescent="0.3">
      <c r="A619">
        <v>618</v>
      </c>
      <c r="B619" t="s">
        <v>2058</v>
      </c>
      <c r="C619" s="1">
        <v>42965</v>
      </c>
      <c r="D619" s="2">
        <v>2017</v>
      </c>
      <c r="E619" s="1" t="s">
        <v>132</v>
      </c>
      <c r="F619" s="3">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v>3.0813999999999995</v>
      </c>
    </row>
    <row r="620" spans="1:23" x14ac:dyDescent="0.3">
      <c r="A620">
        <v>619</v>
      </c>
      <c r="B620" t="s">
        <v>2058</v>
      </c>
      <c r="C620" s="1">
        <v>42965</v>
      </c>
      <c r="D620" s="2">
        <v>2017</v>
      </c>
      <c r="E620" s="1" t="s">
        <v>132</v>
      </c>
      <c r="F620" s="3">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v>33.569999999999986</v>
      </c>
    </row>
    <row r="621" spans="1:23" x14ac:dyDescent="0.3">
      <c r="A621">
        <v>620</v>
      </c>
      <c r="B621" t="s">
        <v>2058</v>
      </c>
      <c r="C621" s="1">
        <v>42965</v>
      </c>
      <c r="D621" s="2">
        <v>2017</v>
      </c>
      <c r="E621" s="1" t="s">
        <v>132</v>
      </c>
      <c r="F621" s="3">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v>10.993899999999996</v>
      </c>
    </row>
    <row r="622" spans="1:23" x14ac:dyDescent="0.3">
      <c r="A622">
        <v>621</v>
      </c>
      <c r="B622" t="s">
        <v>2058</v>
      </c>
      <c r="C622" s="1">
        <v>42965</v>
      </c>
      <c r="D622" s="2">
        <v>2017</v>
      </c>
      <c r="E622" s="1" t="s">
        <v>132</v>
      </c>
      <c r="F622" s="3">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v>27.286199999999994</v>
      </c>
    </row>
    <row r="623" spans="1:23" x14ac:dyDescent="0.3">
      <c r="A623">
        <v>622</v>
      </c>
      <c r="B623" t="s">
        <v>2069</v>
      </c>
      <c r="C623" s="1">
        <v>41999</v>
      </c>
      <c r="D623" s="2">
        <v>2014</v>
      </c>
      <c r="E623" s="1" t="s">
        <v>98</v>
      </c>
      <c r="F623" s="3">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v>-14.773</v>
      </c>
    </row>
    <row r="624" spans="1:23" x14ac:dyDescent="0.3">
      <c r="A624">
        <v>623</v>
      </c>
      <c r="B624" t="s">
        <v>2074</v>
      </c>
      <c r="C624" s="1">
        <v>42337</v>
      </c>
      <c r="D624" s="2">
        <v>2015</v>
      </c>
      <c r="E624" s="1" t="s">
        <v>24</v>
      </c>
      <c r="F624" s="3">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v>87.568399999999968</v>
      </c>
    </row>
    <row r="625" spans="1:23" x14ac:dyDescent="0.3">
      <c r="A625">
        <v>624</v>
      </c>
      <c r="B625" t="s">
        <v>2074</v>
      </c>
      <c r="C625" s="1">
        <v>42337</v>
      </c>
      <c r="D625" s="2">
        <v>2015</v>
      </c>
      <c r="E625" s="1" t="s">
        <v>24</v>
      </c>
      <c r="F625" s="3">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v>178.90100000000001</v>
      </c>
    </row>
    <row r="626" spans="1:23" x14ac:dyDescent="0.3">
      <c r="A626">
        <v>625</v>
      </c>
      <c r="B626" t="s">
        <v>2074</v>
      </c>
      <c r="C626" s="1">
        <v>42337</v>
      </c>
      <c r="D626" s="2">
        <v>2015</v>
      </c>
      <c r="E626" s="1" t="s">
        <v>24</v>
      </c>
      <c r="F626" s="3">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v>130.87</v>
      </c>
    </row>
    <row r="627" spans="1:23" x14ac:dyDescent="0.3">
      <c r="A627">
        <v>626</v>
      </c>
      <c r="B627" t="s">
        <v>2074</v>
      </c>
      <c r="C627" s="1">
        <v>42337</v>
      </c>
      <c r="D627" s="2">
        <v>2015</v>
      </c>
      <c r="E627" s="1" t="s">
        <v>24</v>
      </c>
      <c r="F627" s="3">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v>46.927799999999984</v>
      </c>
    </row>
    <row r="628" spans="1:23" x14ac:dyDescent="0.3">
      <c r="A628">
        <v>627</v>
      </c>
      <c r="B628" t="s">
        <v>2084</v>
      </c>
      <c r="C628" s="1">
        <v>42993</v>
      </c>
      <c r="D628" s="2">
        <v>2017</v>
      </c>
      <c r="E628" s="1" t="s">
        <v>161</v>
      </c>
      <c r="F628" s="3">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v>12.090399999999999</v>
      </c>
    </row>
    <row r="629" spans="1:23" x14ac:dyDescent="0.3">
      <c r="A629">
        <v>628</v>
      </c>
      <c r="B629" t="s">
        <v>2089</v>
      </c>
      <c r="C629" s="1">
        <v>42874</v>
      </c>
      <c r="D629" s="2">
        <v>2017</v>
      </c>
      <c r="E629" s="1" t="s">
        <v>124</v>
      </c>
      <c r="F629" s="3">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v>28.176399999999987</v>
      </c>
    </row>
    <row r="630" spans="1:23" x14ac:dyDescent="0.3">
      <c r="A630">
        <v>629</v>
      </c>
      <c r="B630" t="s">
        <v>2094</v>
      </c>
      <c r="C630" s="1">
        <v>43086</v>
      </c>
      <c r="D630" s="2">
        <v>2017</v>
      </c>
      <c r="E630" s="1" t="s">
        <v>98</v>
      </c>
      <c r="F630" s="3">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v>5.1434999999999977</v>
      </c>
    </row>
    <row r="631" spans="1:23" x14ac:dyDescent="0.3">
      <c r="A631">
        <v>630</v>
      </c>
      <c r="B631" t="s">
        <v>2094</v>
      </c>
      <c r="C631" s="1">
        <v>43086</v>
      </c>
      <c r="D631" s="2">
        <v>2017</v>
      </c>
      <c r="E631" s="1" t="s">
        <v>98</v>
      </c>
      <c r="F631" s="3">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v>6.0857999999999999</v>
      </c>
    </row>
    <row r="632" spans="1:23" x14ac:dyDescent="0.3">
      <c r="A632">
        <v>631</v>
      </c>
      <c r="B632" t="s">
        <v>2097</v>
      </c>
      <c r="C632" s="1">
        <v>42715</v>
      </c>
      <c r="D632" s="2">
        <v>2016</v>
      </c>
      <c r="E632" s="1" t="s">
        <v>98</v>
      </c>
      <c r="F632" s="3">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v>-51.719100000000012</v>
      </c>
    </row>
    <row r="633" spans="1:23" x14ac:dyDescent="0.3">
      <c r="A633">
        <v>632</v>
      </c>
      <c r="B633" t="s">
        <v>2097</v>
      </c>
      <c r="C633" s="1">
        <v>42715</v>
      </c>
      <c r="D633" s="2">
        <v>2016</v>
      </c>
      <c r="E633" s="1" t="s">
        <v>98</v>
      </c>
      <c r="F633" s="3">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v>29.950000000000003</v>
      </c>
    </row>
    <row r="634" spans="1:23" x14ac:dyDescent="0.3">
      <c r="A634">
        <v>633</v>
      </c>
      <c r="B634" t="s">
        <v>2097</v>
      </c>
      <c r="C634" s="1">
        <v>42715</v>
      </c>
      <c r="D634" s="2">
        <v>2016</v>
      </c>
      <c r="E634" s="1" t="s">
        <v>98</v>
      </c>
      <c r="F634" s="3">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v>30.076800000000006</v>
      </c>
    </row>
    <row r="635" spans="1:23" x14ac:dyDescent="0.3">
      <c r="A635">
        <v>634</v>
      </c>
      <c r="B635" t="s">
        <v>2106</v>
      </c>
      <c r="C635" s="1">
        <v>43002</v>
      </c>
      <c r="D635" s="2">
        <v>2017</v>
      </c>
      <c r="E635" s="1" t="s">
        <v>161</v>
      </c>
      <c r="F635" s="3">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v>2.458499999999999</v>
      </c>
    </row>
    <row r="636" spans="1:23" x14ac:dyDescent="0.3">
      <c r="A636">
        <v>635</v>
      </c>
      <c r="B636" t="s">
        <v>2106</v>
      </c>
      <c r="C636" s="1">
        <v>43002</v>
      </c>
      <c r="D636" s="2">
        <v>2017</v>
      </c>
      <c r="E636" s="1" t="s">
        <v>161</v>
      </c>
      <c r="F636" s="3">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v>85.529700000000005</v>
      </c>
    </row>
    <row r="637" spans="1:23" x14ac:dyDescent="0.3">
      <c r="A637">
        <v>636</v>
      </c>
      <c r="B637" t="s">
        <v>2109</v>
      </c>
      <c r="C637" s="1">
        <v>42281</v>
      </c>
      <c r="D637" s="2">
        <v>2015</v>
      </c>
      <c r="E637" s="1" t="s">
        <v>53</v>
      </c>
      <c r="F637" s="3">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v>43.223399999999984</v>
      </c>
    </row>
    <row r="638" spans="1:23" x14ac:dyDescent="0.3">
      <c r="A638">
        <v>637</v>
      </c>
      <c r="B638" t="s">
        <v>2115</v>
      </c>
      <c r="C638" s="1">
        <v>42597</v>
      </c>
      <c r="D638" s="2">
        <v>2016</v>
      </c>
      <c r="E638" s="1" t="s">
        <v>132</v>
      </c>
      <c r="F638" s="3">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v>-13.846800000000002</v>
      </c>
    </row>
    <row r="639" spans="1:23" x14ac:dyDescent="0.3">
      <c r="A639">
        <v>638</v>
      </c>
      <c r="B639" t="s">
        <v>2115</v>
      </c>
      <c r="C639" s="1">
        <v>42597</v>
      </c>
      <c r="D639" s="2">
        <v>2016</v>
      </c>
      <c r="E639" s="1" t="s">
        <v>132</v>
      </c>
      <c r="F639" s="3">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v>12.232799999999997</v>
      </c>
    </row>
    <row r="640" spans="1:23" x14ac:dyDescent="0.3">
      <c r="A640">
        <v>639</v>
      </c>
      <c r="B640" t="s">
        <v>2122</v>
      </c>
      <c r="C640" s="1">
        <v>42510</v>
      </c>
      <c r="D640" s="2">
        <v>2016</v>
      </c>
      <c r="E640" s="1" t="s">
        <v>124</v>
      </c>
      <c r="F640" s="3">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v>272.79200000000003</v>
      </c>
    </row>
    <row r="641" spans="1:23" x14ac:dyDescent="0.3">
      <c r="A641">
        <v>640</v>
      </c>
      <c r="B641" t="s">
        <v>2122</v>
      </c>
      <c r="C641" s="1">
        <v>42510</v>
      </c>
      <c r="D641" s="2">
        <v>2016</v>
      </c>
      <c r="E641" s="1" t="s">
        <v>124</v>
      </c>
      <c r="F641" s="3">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v>5.0128000000000004</v>
      </c>
    </row>
    <row r="642" spans="1:23" x14ac:dyDescent="0.3">
      <c r="A642">
        <v>641</v>
      </c>
      <c r="B642" t="s">
        <v>2126</v>
      </c>
      <c r="C642" s="1">
        <v>42722</v>
      </c>
      <c r="D642" s="2">
        <v>2016</v>
      </c>
      <c r="E642" s="1" t="s">
        <v>98</v>
      </c>
      <c r="F642" s="3">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v>6.0287999999999995</v>
      </c>
    </row>
    <row r="643" spans="1:23" x14ac:dyDescent="0.3">
      <c r="A643">
        <v>642</v>
      </c>
      <c r="B643" t="s">
        <v>2131</v>
      </c>
      <c r="C643" s="1">
        <v>42946</v>
      </c>
      <c r="D643" s="2">
        <v>2017</v>
      </c>
      <c r="E643" s="1" t="s">
        <v>152</v>
      </c>
      <c r="F643" s="3">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v>85.903999999999996</v>
      </c>
    </row>
    <row r="644" spans="1:23" x14ac:dyDescent="0.3">
      <c r="A644">
        <v>643</v>
      </c>
      <c r="B644" t="s">
        <v>2131</v>
      </c>
      <c r="C644" s="1">
        <v>42946</v>
      </c>
      <c r="D644" s="2">
        <v>2017</v>
      </c>
      <c r="E644" s="1" t="s">
        <v>152</v>
      </c>
      <c r="F644" s="3">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v>12.599999999999998</v>
      </c>
    </row>
    <row r="645" spans="1:23" x14ac:dyDescent="0.3">
      <c r="A645">
        <v>644</v>
      </c>
      <c r="B645" t="s">
        <v>2139</v>
      </c>
      <c r="C645" s="1">
        <v>42896</v>
      </c>
      <c r="D645" s="2">
        <v>2017</v>
      </c>
      <c r="E645" s="1" t="s">
        <v>41</v>
      </c>
      <c r="F645" s="3">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v>54.333200000000005</v>
      </c>
    </row>
    <row r="646" spans="1:23" x14ac:dyDescent="0.3">
      <c r="A646">
        <v>645</v>
      </c>
      <c r="B646" t="s">
        <v>2143</v>
      </c>
      <c r="C646" s="1">
        <v>42937</v>
      </c>
      <c r="D646" s="2">
        <v>2017</v>
      </c>
      <c r="E646" s="1" t="s">
        <v>152</v>
      </c>
      <c r="F646" s="3">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v>3.1752000000000002</v>
      </c>
    </row>
    <row r="647" spans="1:23" x14ac:dyDescent="0.3">
      <c r="A647">
        <v>646</v>
      </c>
      <c r="B647" t="s">
        <v>2147</v>
      </c>
      <c r="C647" s="1">
        <v>43099</v>
      </c>
      <c r="D647" s="2">
        <v>2017</v>
      </c>
      <c r="E647" s="1" t="s">
        <v>98</v>
      </c>
      <c r="F647" s="3">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v>56.510999999999996</v>
      </c>
    </row>
    <row r="648" spans="1:23" x14ac:dyDescent="0.3">
      <c r="A648">
        <v>647</v>
      </c>
      <c r="B648" t="s">
        <v>2152</v>
      </c>
      <c r="C648" s="1">
        <v>42461</v>
      </c>
      <c r="D648" s="2">
        <v>2016</v>
      </c>
      <c r="E648" s="1" t="s">
        <v>89</v>
      </c>
      <c r="F648" s="3">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v>9.8624999999999972</v>
      </c>
    </row>
    <row r="649" spans="1:23" x14ac:dyDescent="0.3">
      <c r="A649">
        <v>648</v>
      </c>
      <c r="B649" t="s">
        <v>2152</v>
      </c>
      <c r="C649" s="1">
        <v>42461</v>
      </c>
      <c r="D649" s="2">
        <v>2016</v>
      </c>
      <c r="E649" s="1" t="s">
        <v>89</v>
      </c>
      <c r="F649" s="3">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v>3.0143999999999993</v>
      </c>
    </row>
    <row r="650" spans="1:23" x14ac:dyDescent="0.3">
      <c r="A650">
        <v>649</v>
      </c>
      <c r="B650" t="s">
        <v>2157</v>
      </c>
      <c r="C650" s="1">
        <v>42715</v>
      </c>
      <c r="D650" s="2">
        <v>2016</v>
      </c>
      <c r="E650" s="1" t="s">
        <v>98</v>
      </c>
      <c r="F650" s="3">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v>6.0680000000000014</v>
      </c>
    </row>
    <row r="651" spans="1:23" x14ac:dyDescent="0.3">
      <c r="A651">
        <v>650</v>
      </c>
      <c r="B651" t="s">
        <v>2157</v>
      </c>
      <c r="C651" s="1">
        <v>42715</v>
      </c>
      <c r="D651" s="2">
        <v>2016</v>
      </c>
      <c r="E651" s="1" t="s">
        <v>98</v>
      </c>
      <c r="F651" s="3">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v>22.678200000000018</v>
      </c>
    </row>
    <row r="652" spans="1:23" x14ac:dyDescent="0.3">
      <c r="A652">
        <v>651</v>
      </c>
      <c r="B652" t="s">
        <v>2157</v>
      </c>
      <c r="C652" s="1">
        <v>42715</v>
      </c>
      <c r="D652" s="2">
        <v>2016</v>
      </c>
      <c r="E652" s="1" t="s">
        <v>98</v>
      </c>
      <c r="F652" s="3">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v>31.599999999999966</v>
      </c>
    </row>
    <row r="653" spans="1:23" x14ac:dyDescent="0.3">
      <c r="A653">
        <v>652</v>
      </c>
      <c r="B653" t="s">
        <v>2163</v>
      </c>
      <c r="C653" s="1">
        <v>42666</v>
      </c>
      <c r="D653" s="2">
        <v>2016</v>
      </c>
      <c r="E653" s="1" t="s">
        <v>53</v>
      </c>
      <c r="F653" s="3">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v>178.31799999999998</v>
      </c>
    </row>
    <row r="654" spans="1:23" x14ac:dyDescent="0.3">
      <c r="A654">
        <v>653</v>
      </c>
      <c r="B654" t="s">
        <v>2166</v>
      </c>
      <c r="C654" s="1">
        <v>42905</v>
      </c>
      <c r="D654" s="2">
        <v>2017</v>
      </c>
      <c r="E654" s="1" t="s">
        <v>41</v>
      </c>
      <c r="F654" s="3">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v>45.975399999999993</v>
      </c>
    </row>
    <row r="655" spans="1:23" x14ac:dyDescent="0.3">
      <c r="A655">
        <v>654</v>
      </c>
      <c r="B655" t="s">
        <v>2166</v>
      </c>
      <c r="C655" s="1">
        <v>42905</v>
      </c>
      <c r="D655" s="2">
        <v>2017</v>
      </c>
      <c r="E655" s="1" t="s">
        <v>41</v>
      </c>
      <c r="F655" s="3">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v>10.311999999999998</v>
      </c>
    </row>
    <row r="656" spans="1:23" x14ac:dyDescent="0.3">
      <c r="A656">
        <v>655</v>
      </c>
      <c r="B656" t="s">
        <v>2169</v>
      </c>
      <c r="C656" s="1">
        <v>42604</v>
      </c>
      <c r="D656" s="2">
        <v>2016</v>
      </c>
      <c r="E656" s="1" t="s">
        <v>132</v>
      </c>
      <c r="F656" s="3">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v>8.5163999999999938</v>
      </c>
    </row>
    <row r="657" spans="1:23" x14ac:dyDescent="0.3">
      <c r="A657">
        <v>656</v>
      </c>
      <c r="B657" t="s">
        <v>2169</v>
      </c>
      <c r="C657" s="1">
        <v>42604</v>
      </c>
      <c r="D657" s="2">
        <v>2016</v>
      </c>
      <c r="E657" s="1" t="s">
        <v>132</v>
      </c>
      <c r="F657" s="3">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v>-2.6543999999999999</v>
      </c>
    </row>
    <row r="658" spans="1:23" x14ac:dyDescent="0.3">
      <c r="A658">
        <v>657</v>
      </c>
      <c r="B658" t="s">
        <v>2169</v>
      </c>
      <c r="C658" s="1">
        <v>42604</v>
      </c>
      <c r="D658" s="2">
        <v>2016</v>
      </c>
      <c r="E658" s="1" t="s">
        <v>132</v>
      </c>
      <c r="F658" s="3">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v>45.322199999999995</v>
      </c>
    </row>
    <row r="659" spans="1:23" x14ac:dyDescent="0.3">
      <c r="A659">
        <v>658</v>
      </c>
      <c r="B659" t="s">
        <v>2178</v>
      </c>
      <c r="C659" s="1">
        <v>42632</v>
      </c>
      <c r="D659" s="2">
        <v>2016</v>
      </c>
      <c r="E659" s="1" t="s">
        <v>161</v>
      </c>
      <c r="F659" s="3">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v>-50.098000000000013</v>
      </c>
    </row>
    <row r="660" spans="1:23" x14ac:dyDescent="0.3">
      <c r="A660">
        <v>659</v>
      </c>
      <c r="B660" t="s">
        <v>2178</v>
      </c>
      <c r="C660" s="1">
        <v>42632</v>
      </c>
      <c r="D660" s="2">
        <v>2016</v>
      </c>
      <c r="E660" s="1" t="s">
        <v>161</v>
      </c>
      <c r="F660" s="3">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v>-3.4619999999999997</v>
      </c>
    </row>
    <row r="661" spans="1:23" x14ac:dyDescent="0.3">
      <c r="A661">
        <v>660</v>
      </c>
      <c r="B661" t="s">
        <v>2181</v>
      </c>
      <c r="C661" s="1">
        <v>42240</v>
      </c>
      <c r="D661" s="2">
        <v>2015</v>
      </c>
      <c r="E661" s="1" t="s">
        <v>132</v>
      </c>
      <c r="F661" s="3">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v>124.92899999999986</v>
      </c>
    </row>
    <row r="662" spans="1:23" x14ac:dyDescent="0.3">
      <c r="A662">
        <v>661</v>
      </c>
      <c r="B662" t="s">
        <v>2181</v>
      </c>
      <c r="C662" s="1">
        <v>42240</v>
      </c>
      <c r="D662" s="2">
        <v>2015</v>
      </c>
      <c r="E662" s="1" t="s">
        <v>132</v>
      </c>
      <c r="F662" s="3">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v>-135.7650000000001</v>
      </c>
    </row>
    <row r="663" spans="1:23" x14ac:dyDescent="0.3">
      <c r="A663">
        <v>662</v>
      </c>
      <c r="B663" t="s">
        <v>2181</v>
      </c>
      <c r="C663" s="1">
        <v>42240</v>
      </c>
      <c r="D663" s="2">
        <v>2015</v>
      </c>
      <c r="E663" s="1" t="s">
        <v>132</v>
      </c>
      <c r="F663" s="3">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v>-118.12950000000006</v>
      </c>
    </row>
    <row r="664" spans="1:23" x14ac:dyDescent="0.3">
      <c r="A664">
        <v>663</v>
      </c>
      <c r="B664" t="s">
        <v>2181</v>
      </c>
      <c r="C664" s="1">
        <v>42240</v>
      </c>
      <c r="D664" s="2">
        <v>2015</v>
      </c>
      <c r="E664" s="1" t="s">
        <v>132</v>
      </c>
      <c r="F664" s="3">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v>-4.2222000000000008</v>
      </c>
    </row>
    <row r="665" spans="1:23" x14ac:dyDescent="0.3">
      <c r="A665">
        <v>664</v>
      </c>
      <c r="B665" t="s">
        <v>2184</v>
      </c>
      <c r="C665" s="1">
        <v>42455</v>
      </c>
      <c r="D665" s="2">
        <v>2016</v>
      </c>
      <c r="E665" s="1" t="s">
        <v>237</v>
      </c>
      <c r="F665" s="3">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v>18.397999999999968</v>
      </c>
    </row>
    <row r="666" spans="1:23" x14ac:dyDescent="0.3">
      <c r="A666">
        <v>665</v>
      </c>
      <c r="B666" t="s">
        <v>2187</v>
      </c>
      <c r="C666" s="1">
        <v>42678</v>
      </c>
      <c r="D666" s="2">
        <v>2016</v>
      </c>
      <c r="E666" s="1" t="s">
        <v>24</v>
      </c>
      <c r="F666" s="3">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v>5.2625999999999999</v>
      </c>
    </row>
    <row r="667" spans="1:23" x14ac:dyDescent="0.3">
      <c r="A667">
        <v>666</v>
      </c>
      <c r="B667" t="s">
        <v>2188</v>
      </c>
      <c r="C667" s="1">
        <v>42894</v>
      </c>
      <c r="D667" s="2">
        <v>2017</v>
      </c>
      <c r="E667" s="1" t="s">
        <v>41</v>
      </c>
      <c r="F667" s="3">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v>2.0789999999999997</v>
      </c>
    </row>
    <row r="668" spans="1:23" x14ac:dyDescent="0.3">
      <c r="A668">
        <v>667</v>
      </c>
      <c r="B668" t="s">
        <v>2188</v>
      </c>
      <c r="C668" s="1">
        <v>42894</v>
      </c>
      <c r="D668" s="2">
        <v>2017</v>
      </c>
      <c r="E668" s="1" t="s">
        <v>41</v>
      </c>
      <c r="F668" s="3">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v>28.706399999999991</v>
      </c>
    </row>
    <row r="669" spans="1:23" x14ac:dyDescent="0.3">
      <c r="A669">
        <v>668</v>
      </c>
      <c r="B669" t="s">
        <v>2188</v>
      </c>
      <c r="C669" s="1">
        <v>42894</v>
      </c>
      <c r="D669" s="2">
        <v>2017</v>
      </c>
      <c r="E669" s="1" t="s">
        <v>41</v>
      </c>
      <c r="F669" s="3">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v>28.618200000000002</v>
      </c>
    </row>
    <row r="670" spans="1:23" x14ac:dyDescent="0.3">
      <c r="A670">
        <v>669</v>
      </c>
      <c r="B670" t="s">
        <v>2195</v>
      </c>
      <c r="C670" s="1">
        <v>41997</v>
      </c>
      <c r="D670" s="2">
        <v>2014</v>
      </c>
      <c r="E670" s="1" t="s">
        <v>98</v>
      </c>
      <c r="F670" s="3">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v>8.7285000000000004</v>
      </c>
    </row>
    <row r="671" spans="1:23" x14ac:dyDescent="0.3">
      <c r="A671">
        <v>670</v>
      </c>
      <c r="B671" t="s">
        <v>2201</v>
      </c>
      <c r="C671" s="1">
        <v>42895</v>
      </c>
      <c r="D671" s="2">
        <v>2017</v>
      </c>
      <c r="E671" s="1" t="s">
        <v>41</v>
      </c>
      <c r="F671" s="3">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v>-14.385599999999997</v>
      </c>
    </row>
    <row r="672" spans="1:23" x14ac:dyDescent="0.3">
      <c r="A672">
        <v>671</v>
      </c>
      <c r="B672" t="s">
        <v>2201</v>
      </c>
      <c r="C672" s="1">
        <v>42895</v>
      </c>
      <c r="D672" s="2">
        <v>2017</v>
      </c>
      <c r="E672" s="1" t="s">
        <v>41</v>
      </c>
      <c r="F672" s="3">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v>-71.890500000000017</v>
      </c>
    </row>
    <row r="673" spans="1:23" x14ac:dyDescent="0.3">
      <c r="A673">
        <v>672</v>
      </c>
      <c r="B673" t="s">
        <v>2201</v>
      </c>
      <c r="C673" s="1">
        <v>42895</v>
      </c>
      <c r="D673" s="2">
        <v>2017</v>
      </c>
      <c r="E673" s="1" t="s">
        <v>41</v>
      </c>
      <c r="F673" s="3">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v>11.359999999999998</v>
      </c>
    </row>
    <row r="674" spans="1:23" x14ac:dyDescent="0.3">
      <c r="A674">
        <v>673</v>
      </c>
      <c r="B674" t="s">
        <v>2207</v>
      </c>
      <c r="C674" s="1">
        <v>42901</v>
      </c>
      <c r="D674" s="2">
        <v>2017</v>
      </c>
      <c r="E674" s="1" t="s">
        <v>41</v>
      </c>
      <c r="F674" s="3">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v>1.7115</v>
      </c>
    </row>
    <row r="675" spans="1:23" x14ac:dyDescent="0.3">
      <c r="A675">
        <v>674</v>
      </c>
      <c r="B675" t="s">
        <v>2210</v>
      </c>
      <c r="C675" s="1">
        <v>43074</v>
      </c>
      <c r="D675" s="2">
        <v>2017</v>
      </c>
      <c r="E675" s="1" t="s">
        <v>98</v>
      </c>
      <c r="F675" s="3">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v>16.588799999999999</v>
      </c>
    </row>
    <row r="676" spans="1:23" x14ac:dyDescent="0.3">
      <c r="A676">
        <v>675</v>
      </c>
      <c r="B676" t="s">
        <v>2210</v>
      </c>
      <c r="C676" s="1">
        <v>43074</v>
      </c>
      <c r="D676" s="2">
        <v>2017</v>
      </c>
      <c r="E676" s="1" t="s">
        <v>98</v>
      </c>
      <c r="F676" s="3">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v>17.504999999999995</v>
      </c>
    </row>
    <row r="677" spans="1:23" x14ac:dyDescent="0.3">
      <c r="A677">
        <v>676</v>
      </c>
      <c r="B677" t="s">
        <v>2210</v>
      </c>
      <c r="C677" s="1">
        <v>43074</v>
      </c>
      <c r="D677" s="2">
        <v>2017</v>
      </c>
      <c r="E677" s="1" t="s">
        <v>98</v>
      </c>
      <c r="F677" s="3">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v>40.749900000000004</v>
      </c>
    </row>
    <row r="678" spans="1:23" x14ac:dyDescent="0.3">
      <c r="A678">
        <v>677</v>
      </c>
      <c r="B678" t="s">
        <v>2217</v>
      </c>
      <c r="C678" s="1">
        <v>42812</v>
      </c>
      <c r="D678" s="2">
        <v>2017</v>
      </c>
      <c r="E678" s="1" t="s">
        <v>237</v>
      </c>
      <c r="F678" s="3">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v>-7.3920000000000021</v>
      </c>
    </row>
    <row r="679" spans="1:23" x14ac:dyDescent="0.3">
      <c r="A679">
        <v>678</v>
      </c>
      <c r="B679" t="s">
        <v>2217</v>
      </c>
      <c r="C679" s="1">
        <v>42812</v>
      </c>
      <c r="D679" s="2">
        <v>2017</v>
      </c>
      <c r="E679" s="1" t="s">
        <v>237</v>
      </c>
      <c r="F679" s="3">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v>4.5200999999999958</v>
      </c>
    </row>
    <row r="680" spans="1:23" x14ac:dyDescent="0.3">
      <c r="A680">
        <v>679</v>
      </c>
      <c r="B680" t="s">
        <v>2217</v>
      </c>
      <c r="C680" s="1">
        <v>42812</v>
      </c>
      <c r="D680" s="2">
        <v>2017</v>
      </c>
      <c r="E680" s="1" t="s">
        <v>237</v>
      </c>
      <c r="F680" s="3">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v>-41.261999999999972</v>
      </c>
    </row>
    <row r="681" spans="1:23" x14ac:dyDescent="0.3">
      <c r="A681">
        <v>680</v>
      </c>
      <c r="B681" t="s">
        <v>2217</v>
      </c>
      <c r="C681" s="1">
        <v>42812</v>
      </c>
      <c r="D681" s="2">
        <v>2017</v>
      </c>
      <c r="E681" s="1" t="s">
        <v>237</v>
      </c>
      <c r="F681" s="3">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v>-320.23950000000013</v>
      </c>
    </row>
    <row r="682" spans="1:23" x14ac:dyDescent="0.3">
      <c r="A682">
        <v>681</v>
      </c>
      <c r="B682" t="s">
        <v>2229</v>
      </c>
      <c r="C682" s="1">
        <v>42693</v>
      </c>
      <c r="D682" s="2">
        <v>2016</v>
      </c>
      <c r="E682" s="1" t="s">
        <v>24</v>
      </c>
      <c r="F682" s="3">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v>4.6643999999999988</v>
      </c>
    </row>
    <row r="683" spans="1:23" x14ac:dyDescent="0.3">
      <c r="A683">
        <v>682</v>
      </c>
      <c r="B683" t="s">
        <v>2229</v>
      </c>
      <c r="C683" s="1">
        <v>42693</v>
      </c>
      <c r="D683" s="2">
        <v>2016</v>
      </c>
      <c r="E683" s="1" t="s">
        <v>24</v>
      </c>
      <c r="F683" s="3">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v>2.598399999999998</v>
      </c>
    </row>
    <row r="684" spans="1:23" x14ac:dyDescent="0.3">
      <c r="A684">
        <v>683</v>
      </c>
      <c r="B684" t="s">
        <v>2229</v>
      </c>
      <c r="C684" s="1">
        <v>42693</v>
      </c>
      <c r="D684" s="2">
        <v>2016</v>
      </c>
      <c r="E684" s="1" t="s">
        <v>24</v>
      </c>
      <c r="F684" s="3">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v>18.521999999999998</v>
      </c>
    </row>
    <row r="685" spans="1:23" x14ac:dyDescent="0.3">
      <c r="A685">
        <v>684</v>
      </c>
      <c r="B685" t="s">
        <v>2236</v>
      </c>
      <c r="C685" s="1">
        <v>43043</v>
      </c>
      <c r="D685" s="2">
        <v>2017</v>
      </c>
      <c r="E685" s="1" t="s">
        <v>24</v>
      </c>
      <c r="F685" s="3">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v>-3839.9903999999988</v>
      </c>
    </row>
    <row r="686" spans="1:23" x14ac:dyDescent="0.3">
      <c r="A686">
        <v>685</v>
      </c>
      <c r="B686" t="s">
        <v>2236</v>
      </c>
      <c r="C686" s="1">
        <v>43043</v>
      </c>
      <c r="D686" s="2">
        <v>2017</v>
      </c>
      <c r="E686" s="1" t="s">
        <v>24</v>
      </c>
      <c r="F686" s="3">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v>14.650999999999989</v>
      </c>
    </row>
    <row r="687" spans="1:23" x14ac:dyDescent="0.3">
      <c r="A687">
        <v>686</v>
      </c>
      <c r="B687" t="s">
        <v>2242</v>
      </c>
      <c r="C687" s="1">
        <v>41825</v>
      </c>
      <c r="D687" s="2">
        <v>2014</v>
      </c>
      <c r="E687" s="1" t="s">
        <v>152</v>
      </c>
      <c r="F687" s="3">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v>163.18979999999999</v>
      </c>
    </row>
    <row r="688" spans="1:23" x14ac:dyDescent="0.3">
      <c r="A688">
        <v>687</v>
      </c>
      <c r="B688" t="s">
        <v>2242</v>
      </c>
      <c r="C688" s="1">
        <v>41825</v>
      </c>
      <c r="D688" s="2">
        <v>2014</v>
      </c>
      <c r="E688" s="1" t="s">
        <v>152</v>
      </c>
      <c r="F688" s="3">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v>6.8713999999999995</v>
      </c>
    </row>
    <row r="689" spans="1:23" x14ac:dyDescent="0.3">
      <c r="A689">
        <v>688</v>
      </c>
      <c r="B689" t="s">
        <v>2242</v>
      </c>
      <c r="C689" s="1">
        <v>41825</v>
      </c>
      <c r="D689" s="2">
        <v>2014</v>
      </c>
      <c r="E689" s="1" t="s">
        <v>152</v>
      </c>
      <c r="F689" s="3">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v>9.3312000000000008</v>
      </c>
    </row>
    <row r="690" spans="1:23" x14ac:dyDescent="0.3">
      <c r="A690">
        <v>689</v>
      </c>
      <c r="B690" t="s">
        <v>2247</v>
      </c>
      <c r="C690" s="1">
        <v>43094</v>
      </c>
      <c r="D690" s="2">
        <v>2017</v>
      </c>
      <c r="E690" s="1" t="s">
        <v>98</v>
      </c>
      <c r="F690" s="3">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v>4.7995999999999768</v>
      </c>
    </row>
    <row r="691" spans="1:23" x14ac:dyDescent="0.3">
      <c r="A691">
        <v>690</v>
      </c>
      <c r="B691" t="s">
        <v>2252</v>
      </c>
      <c r="C691" s="1">
        <v>41811</v>
      </c>
      <c r="D691" s="2">
        <v>2014</v>
      </c>
      <c r="E691" s="1" t="s">
        <v>41</v>
      </c>
      <c r="F691" s="3">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v>14.561400000000006</v>
      </c>
    </row>
    <row r="692" spans="1:23" x14ac:dyDescent="0.3">
      <c r="A692">
        <v>691</v>
      </c>
      <c r="B692" t="s">
        <v>2252</v>
      </c>
      <c r="C692" s="1">
        <v>41811</v>
      </c>
      <c r="D692" s="2">
        <v>2014</v>
      </c>
      <c r="E692" s="1" t="s">
        <v>41</v>
      </c>
      <c r="F692" s="3">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v>74.053200000000004</v>
      </c>
    </row>
    <row r="693" spans="1:23" x14ac:dyDescent="0.3">
      <c r="A693">
        <v>692</v>
      </c>
      <c r="B693" t="s">
        <v>2252</v>
      </c>
      <c r="C693" s="1">
        <v>41811</v>
      </c>
      <c r="D693" s="2">
        <v>2014</v>
      </c>
      <c r="E693" s="1" t="s">
        <v>41</v>
      </c>
      <c r="F693" s="3">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v>10.315199999999999</v>
      </c>
    </row>
    <row r="694" spans="1:23" x14ac:dyDescent="0.3">
      <c r="A694">
        <v>693</v>
      </c>
      <c r="B694" t="s">
        <v>2260</v>
      </c>
      <c r="C694" s="1">
        <v>42091</v>
      </c>
      <c r="D694" s="2">
        <v>2015</v>
      </c>
      <c r="E694" s="1" t="s">
        <v>237</v>
      </c>
      <c r="F694" s="3">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v>24.936000000000007</v>
      </c>
    </row>
    <row r="695" spans="1:23" x14ac:dyDescent="0.3">
      <c r="A695">
        <v>694</v>
      </c>
      <c r="B695" t="s">
        <v>2260</v>
      </c>
      <c r="C695" s="1">
        <v>42091</v>
      </c>
      <c r="D695" s="2">
        <v>2015</v>
      </c>
      <c r="E695" s="1" t="s">
        <v>237</v>
      </c>
      <c r="F695" s="3">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v>16.032</v>
      </c>
    </row>
    <row r="696" spans="1:23" x14ac:dyDescent="0.3">
      <c r="A696">
        <v>695</v>
      </c>
      <c r="B696" t="s">
        <v>2267</v>
      </c>
      <c r="C696" s="1">
        <v>42138</v>
      </c>
      <c r="D696" s="2">
        <v>2015</v>
      </c>
      <c r="E696" s="1" t="s">
        <v>124</v>
      </c>
      <c r="F696" s="3">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v>17.34879999999999</v>
      </c>
    </row>
    <row r="697" spans="1:23" x14ac:dyDescent="0.3">
      <c r="A697">
        <v>696</v>
      </c>
      <c r="B697" t="s">
        <v>2267</v>
      </c>
      <c r="C697" s="1">
        <v>42138</v>
      </c>
      <c r="D697" s="2">
        <v>2015</v>
      </c>
      <c r="E697" s="1" t="s">
        <v>124</v>
      </c>
      <c r="F697" s="3">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v>17.759999999999998</v>
      </c>
    </row>
    <row r="698" spans="1:23" x14ac:dyDescent="0.3">
      <c r="A698">
        <v>697</v>
      </c>
      <c r="B698" t="s">
        <v>2267</v>
      </c>
      <c r="C698" s="1">
        <v>42138</v>
      </c>
      <c r="D698" s="2">
        <v>2015</v>
      </c>
      <c r="E698" s="1" t="s">
        <v>124</v>
      </c>
      <c r="F698" s="3">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v>62.807499999999976</v>
      </c>
    </row>
    <row r="699" spans="1:23" x14ac:dyDescent="0.3">
      <c r="A699">
        <v>698</v>
      </c>
      <c r="B699" t="s">
        <v>2267</v>
      </c>
      <c r="C699" s="1">
        <v>42138</v>
      </c>
      <c r="D699" s="2">
        <v>2015</v>
      </c>
      <c r="E699" s="1" t="s">
        <v>124</v>
      </c>
      <c r="F699" s="3">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v>31.751200000000001</v>
      </c>
    </row>
    <row r="700" spans="1:23" x14ac:dyDescent="0.3">
      <c r="A700">
        <v>699</v>
      </c>
      <c r="B700" t="s">
        <v>2267</v>
      </c>
      <c r="C700" s="1">
        <v>42138</v>
      </c>
      <c r="D700" s="2">
        <v>2015</v>
      </c>
      <c r="E700" s="1" t="s">
        <v>124</v>
      </c>
      <c r="F700" s="3">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v>0.8088000000000003</v>
      </c>
    </row>
    <row r="701" spans="1:23" x14ac:dyDescent="0.3">
      <c r="A701">
        <v>700</v>
      </c>
      <c r="B701" t="s">
        <v>2267</v>
      </c>
      <c r="C701" s="1">
        <v>42138</v>
      </c>
      <c r="D701" s="2">
        <v>2015</v>
      </c>
      <c r="E701" s="1" t="s">
        <v>124</v>
      </c>
      <c r="F701" s="3">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v>-13.6312</v>
      </c>
    </row>
    <row r="702" spans="1:23" x14ac:dyDescent="0.3">
      <c r="A702">
        <v>701</v>
      </c>
      <c r="B702" t="s">
        <v>2267</v>
      </c>
      <c r="C702" s="1">
        <v>42138</v>
      </c>
      <c r="D702" s="2">
        <v>2015</v>
      </c>
      <c r="E702" s="1" t="s">
        <v>124</v>
      </c>
      <c r="F702" s="3">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v>-3.4271999999999991</v>
      </c>
    </row>
    <row r="703" spans="1:23" x14ac:dyDescent="0.3">
      <c r="A703">
        <v>702</v>
      </c>
      <c r="B703" t="s">
        <v>2279</v>
      </c>
      <c r="C703" s="1">
        <v>42980</v>
      </c>
      <c r="D703" s="2">
        <v>2017</v>
      </c>
      <c r="E703" s="1" t="s">
        <v>161</v>
      </c>
      <c r="F703" s="3">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v>4.1448</v>
      </c>
    </row>
    <row r="704" spans="1:23" x14ac:dyDescent="0.3">
      <c r="A704">
        <v>703</v>
      </c>
      <c r="B704" t="s">
        <v>2280</v>
      </c>
      <c r="C704" s="1">
        <v>42678</v>
      </c>
      <c r="D704" s="2">
        <v>2016</v>
      </c>
      <c r="E704" s="1" t="s">
        <v>24</v>
      </c>
      <c r="F704" s="3">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v>35.679599999999979</v>
      </c>
    </row>
    <row r="705" spans="1:23" x14ac:dyDescent="0.3">
      <c r="A705">
        <v>704</v>
      </c>
      <c r="B705" t="s">
        <v>2283</v>
      </c>
      <c r="C705" s="1">
        <v>42103</v>
      </c>
      <c r="D705" s="2">
        <v>2015</v>
      </c>
      <c r="E705" s="1" t="s">
        <v>89</v>
      </c>
      <c r="F705" s="3">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v>-13.871700000000047</v>
      </c>
    </row>
    <row r="706" spans="1:23" x14ac:dyDescent="0.3">
      <c r="A706">
        <v>705</v>
      </c>
      <c r="B706" t="s">
        <v>2288</v>
      </c>
      <c r="C706" s="1">
        <v>41894</v>
      </c>
      <c r="D706" s="2">
        <v>2014</v>
      </c>
      <c r="E706" s="1" t="s">
        <v>161</v>
      </c>
      <c r="F706" s="3">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v>3.6288</v>
      </c>
    </row>
    <row r="707" spans="1:23" x14ac:dyDescent="0.3">
      <c r="A707">
        <v>706</v>
      </c>
      <c r="B707" t="s">
        <v>2288</v>
      </c>
      <c r="C707" s="1">
        <v>41894</v>
      </c>
      <c r="D707" s="2">
        <v>2014</v>
      </c>
      <c r="E707" s="1" t="s">
        <v>161</v>
      </c>
      <c r="F707" s="3">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v>18.769499999999987</v>
      </c>
    </row>
    <row r="708" spans="1:23" x14ac:dyDescent="0.3">
      <c r="A708">
        <v>707</v>
      </c>
      <c r="B708" t="s">
        <v>2288</v>
      </c>
      <c r="C708" s="1">
        <v>41894</v>
      </c>
      <c r="D708" s="2">
        <v>2014</v>
      </c>
      <c r="E708" s="1" t="s">
        <v>161</v>
      </c>
      <c r="F708" s="3">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v>2.2823999999999991</v>
      </c>
    </row>
    <row r="709" spans="1:23" x14ac:dyDescent="0.3">
      <c r="A709">
        <v>708</v>
      </c>
      <c r="B709" t="s">
        <v>2296</v>
      </c>
      <c r="C709" s="1">
        <v>41975</v>
      </c>
      <c r="D709" s="2">
        <v>2014</v>
      </c>
      <c r="E709" s="1" t="s">
        <v>98</v>
      </c>
      <c r="F709" s="3">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v>52.78240000000001</v>
      </c>
    </row>
    <row r="710" spans="1:23" x14ac:dyDescent="0.3">
      <c r="A710">
        <v>709</v>
      </c>
      <c r="B710" t="s">
        <v>2296</v>
      </c>
      <c r="C710" s="1">
        <v>41975</v>
      </c>
      <c r="D710" s="2">
        <v>2014</v>
      </c>
      <c r="E710" s="1" t="s">
        <v>98</v>
      </c>
      <c r="F710" s="3">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v>-110.49000000000007</v>
      </c>
    </row>
    <row r="711" spans="1:23" x14ac:dyDescent="0.3">
      <c r="A711">
        <v>710</v>
      </c>
      <c r="B711" t="s">
        <v>2296</v>
      </c>
      <c r="C711" s="1">
        <v>41975</v>
      </c>
      <c r="D711" s="2">
        <v>2014</v>
      </c>
      <c r="E711" s="1" t="s">
        <v>98</v>
      </c>
      <c r="F711" s="3">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v>15.767999999999997</v>
      </c>
    </row>
    <row r="712" spans="1:23" x14ac:dyDescent="0.3">
      <c r="A712">
        <v>711</v>
      </c>
      <c r="B712" t="s">
        <v>2301</v>
      </c>
      <c r="C712" s="1">
        <v>41734</v>
      </c>
      <c r="D712" s="2">
        <v>2014</v>
      </c>
      <c r="E712" s="1" t="s">
        <v>89</v>
      </c>
      <c r="F712" s="3">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v>26.630399999999998</v>
      </c>
    </row>
    <row r="713" spans="1:23" x14ac:dyDescent="0.3">
      <c r="A713">
        <v>712</v>
      </c>
      <c r="B713" t="s">
        <v>2304</v>
      </c>
      <c r="C713" s="1">
        <v>42981</v>
      </c>
      <c r="D713" s="2">
        <v>2017</v>
      </c>
      <c r="E713" s="1" t="s">
        <v>161</v>
      </c>
      <c r="F713" s="3">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v>8.8623999999999992</v>
      </c>
    </row>
    <row r="714" spans="1:23" x14ac:dyDescent="0.3">
      <c r="A714">
        <v>713</v>
      </c>
      <c r="B714" t="s">
        <v>2310</v>
      </c>
      <c r="C714" s="1">
        <v>42874</v>
      </c>
      <c r="D714" s="2">
        <v>2017</v>
      </c>
      <c r="E714" s="1" t="s">
        <v>124</v>
      </c>
      <c r="F714" s="3">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v>109.72260000000001</v>
      </c>
    </row>
    <row r="715" spans="1:23" x14ac:dyDescent="0.3">
      <c r="A715">
        <v>714</v>
      </c>
      <c r="B715" t="s">
        <v>2310</v>
      </c>
      <c r="C715" s="1">
        <v>42874</v>
      </c>
      <c r="D715" s="2">
        <v>2017</v>
      </c>
      <c r="E715" s="1" t="s">
        <v>124</v>
      </c>
      <c r="F715" s="3">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v>89.314199999999971</v>
      </c>
    </row>
    <row r="716" spans="1:23" x14ac:dyDescent="0.3">
      <c r="A716">
        <v>715</v>
      </c>
      <c r="B716" t="s">
        <v>2310</v>
      </c>
      <c r="C716" s="1">
        <v>42874</v>
      </c>
      <c r="D716" s="2">
        <v>2017</v>
      </c>
      <c r="E716" s="1" t="s">
        <v>124</v>
      </c>
      <c r="F716" s="3">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v>113.98860000000001</v>
      </c>
    </row>
    <row r="717" spans="1:23" x14ac:dyDescent="0.3">
      <c r="A717">
        <v>716</v>
      </c>
      <c r="B717" t="s">
        <v>2318</v>
      </c>
      <c r="C717" s="1">
        <v>41821</v>
      </c>
      <c r="D717" s="2">
        <v>2014</v>
      </c>
      <c r="E717" s="1" t="s">
        <v>152</v>
      </c>
      <c r="F717" s="3">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v>6.9719999999999995</v>
      </c>
    </row>
    <row r="718" spans="1:23" x14ac:dyDescent="0.3">
      <c r="A718">
        <v>717</v>
      </c>
      <c r="B718" t="s">
        <v>2321</v>
      </c>
      <c r="C718" s="1">
        <v>41650</v>
      </c>
      <c r="D718" s="2">
        <v>2014</v>
      </c>
      <c r="E718" s="1" t="s">
        <v>166</v>
      </c>
      <c r="F718" s="3">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v>3.0813999999999995</v>
      </c>
    </row>
    <row r="719" spans="1:23" x14ac:dyDescent="0.3">
      <c r="A719">
        <v>718</v>
      </c>
      <c r="B719" t="s">
        <v>2324</v>
      </c>
      <c r="C719" s="1">
        <v>43002</v>
      </c>
      <c r="D719" s="2">
        <v>2017</v>
      </c>
      <c r="E719" s="1" t="s">
        <v>161</v>
      </c>
      <c r="F719" s="3">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v>24.475800000000007</v>
      </c>
    </row>
    <row r="720" spans="1:23" x14ac:dyDescent="0.3">
      <c r="A720">
        <v>719</v>
      </c>
      <c r="B720" t="s">
        <v>2327</v>
      </c>
      <c r="C720" s="1">
        <v>41792</v>
      </c>
      <c r="D720" s="2">
        <v>2014</v>
      </c>
      <c r="E720" s="1" t="s">
        <v>41</v>
      </c>
      <c r="F720" s="3">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v>19.4376</v>
      </c>
    </row>
    <row r="721" spans="1:23" x14ac:dyDescent="0.3">
      <c r="A721">
        <v>720</v>
      </c>
      <c r="B721" t="s">
        <v>2327</v>
      </c>
      <c r="C721" s="1">
        <v>41792</v>
      </c>
      <c r="D721" s="2">
        <v>2014</v>
      </c>
      <c r="E721" s="1" t="s">
        <v>41</v>
      </c>
      <c r="F721" s="3">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v>21.995999999999992</v>
      </c>
    </row>
    <row r="722" spans="1:23" x14ac:dyDescent="0.3">
      <c r="A722">
        <v>721</v>
      </c>
      <c r="B722" t="s">
        <v>2330</v>
      </c>
      <c r="C722" s="1">
        <v>42413</v>
      </c>
      <c r="D722" s="2">
        <v>2016</v>
      </c>
      <c r="E722" s="1" t="s">
        <v>568</v>
      </c>
      <c r="F722" s="3">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v>73.41</v>
      </c>
    </row>
    <row r="723" spans="1:23" x14ac:dyDescent="0.3">
      <c r="A723">
        <v>722</v>
      </c>
      <c r="B723" t="s">
        <v>2335</v>
      </c>
      <c r="C723" s="1">
        <v>42719</v>
      </c>
      <c r="D723" s="2">
        <v>2016</v>
      </c>
      <c r="E723" s="1" t="s">
        <v>98</v>
      </c>
      <c r="F723" s="3">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v>231.41160000000002</v>
      </c>
    </row>
    <row r="724" spans="1:23" x14ac:dyDescent="0.3">
      <c r="A724">
        <v>723</v>
      </c>
      <c r="B724" t="s">
        <v>2335</v>
      </c>
      <c r="C724" s="1">
        <v>42719</v>
      </c>
      <c r="D724" s="2">
        <v>2016</v>
      </c>
      <c r="E724" s="1" t="s">
        <v>98</v>
      </c>
      <c r="F724" s="3">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v>80.019899999999993</v>
      </c>
    </row>
    <row r="725" spans="1:23" x14ac:dyDescent="0.3">
      <c r="A725">
        <v>724</v>
      </c>
      <c r="B725" t="s">
        <v>2340</v>
      </c>
      <c r="C725" s="1">
        <v>41919</v>
      </c>
      <c r="D725" s="2">
        <v>2014</v>
      </c>
      <c r="E725" s="1" t="s">
        <v>53</v>
      </c>
      <c r="F725" s="3">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v>21.112000000000002</v>
      </c>
    </row>
    <row r="726" spans="1:23" x14ac:dyDescent="0.3">
      <c r="A726">
        <v>725</v>
      </c>
      <c r="B726" t="s">
        <v>2345</v>
      </c>
      <c r="C726" s="1">
        <v>42558</v>
      </c>
      <c r="D726" s="2">
        <v>2016</v>
      </c>
      <c r="E726" s="1" t="s">
        <v>152</v>
      </c>
      <c r="F726" s="3">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v>5.1281999999999996</v>
      </c>
    </row>
    <row r="727" spans="1:23" x14ac:dyDescent="0.3">
      <c r="A727">
        <v>726</v>
      </c>
      <c r="B727" t="s">
        <v>2351</v>
      </c>
      <c r="C727" s="1">
        <v>42994</v>
      </c>
      <c r="D727" s="2">
        <v>2017</v>
      </c>
      <c r="E727" s="1" t="s">
        <v>161</v>
      </c>
      <c r="F727" s="3">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v>6.3684000000000003</v>
      </c>
    </row>
    <row r="728" spans="1:23" x14ac:dyDescent="0.3">
      <c r="A728">
        <v>727</v>
      </c>
      <c r="B728" t="s">
        <v>2351</v>
      </c>
      <c r="C728" s="1">
        <v>42994</v>
      </c>
      <c r="D728" s="2">
        <v>2017</v>
      </c>
      <c r="E728" s="1" t="s">
        <v>161</v>
      </c>
      <c r="F728" s="3">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v>5.5992000000000015</v>
      </c>
    </row>
    <row r="729" spans="1:23" x14ac:dyDescent="0.3">
      <c r="A729">
        <v>728</v>
      </c>
      <c r="B729" t="s">
        <v>2358</v>
      </c>
      <c r="C729" s="1">
        <v>42707</v>
      </c>
      <c r="D729" s="2">
        <v>2016</v>
      </c>
      <c r="E729" s="1" t="s">
        <v>98</v>
      </c>
      <c r="F729" s="3">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v>84.051199999999994</v>
      </c>
    </row>
    <row r="730" spans="1:23" x14ac:dyDescent="0.3">
      <c r="A730">
        <v>729</v>
      </c>
      <c r="B730" t="s">
        <v>2358</v>
      </c>
      <c r="C730" s="1">
        <v>42707</v>
      </c>
      <c r="D730" s="2">
        <v>2016</v>
      </c>
      <c r="E730" s="1" t="s">
        <v>98</v>
      </c>
      <c r="F730" s="3">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v>-153.34560000000005</v>
      </c>
    </row>
    <row r="731" spans="1:23" x14ac:dyDescent="0.3">
      <c r="A731">
        <v>730</v>
      </c>
      <c r="B731" t="s">
        <v>2358</v>
      </c>
      <c r="C731" s="1">
        <v>42707</v>
      </c>
      <c r="D731" s="2">
        <v>2016</v>
      </c>
      <c r="E731" s="1" t="s">
        <v>98</v>
      </c>
      <c r="F731" s="3">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v>10.088999999999999</v>
      </c>
    </row>
    <row r="732" spans="1:23" x14ac:dyDescent="0.3">
      <c r="A732">
        <v>731</v>
      </c>
      <c r="B732" t="s">
        <v>2358</v>
      </c>
      <c r="C732" s="1">
        <v>42707</v>
      </c>
      <c r="D732" s="2">
        <v>2016</v>
      </c>
      <c r="E732" s="1" t="s">
        <v>98</v>
      </c>
      <c r="F732" s="3">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v>102.49980000000001</v>
      </c>
    </row>
    <row r="733" spans="1:23" x14ac:dyDescent="0.3">
      <c r="A733">
        <v>732</v>
      </c>
      <c r="B733" t="s">
        <v>2358</v>
      </c>
      <c r="C733" s="1">
        <v>42707</v>
      </c>
      <c r="D733" s="2">
        <v>2016</v>
      </c>
      <c r="E733" s="1" t="s">
        <v>98</v>
      </c>
      <c r="F733" s="3">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v>3.024</v>
      </c>
    </row>
    <row r="734" spans="1:23" x14ac:dyDescent="0.3">
      <c r="A734">
        <v>733</v>
      </c>
      <c r="B734" t="s">
        <v>2368</v>
      </c>
      <c r="C734" s="1">
        <v>42756</v>
      </c>
      <c r="D734" s="2">
        <v>2017</v>
      </c>
      <c r="E734" s="1" t="s">
        <v>166</v>
      </c>
      <c r="F734" s="3">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v>9.7175999999999902</v>
      </c>
    </row>
    <row r="735" spans="1:23" x14ac:dyDescent="0.3">
      <c r="A735">
        <v>734</v>
      </c>
      <c r="B735" t="s">
        <v>2368</v>
      </c>
      <c r="C735" s="1">
        <v>42756</v>
      </c>
      <c r="D735" s="2">
        <v>2017</v>
      </c>
      <c r="E735" s="1" t="s">
        <v>166</v>
      </c>
      <c r="F735" s="3">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v>86.385600000000011</v>
      </c>
    </row>
    <row r="736" spans="1:23" x14ac:dyDescent="0.3">
      <c r="A736">
        <v>735</v>
      </c>
      <c r="B736" t="s">
        <v>2368</v>
      </c>
      <c r="C736" s="1">
        <v>42756</v>
      </c>
      <c r="D736" s="2">
        <v>2017</v>
      </c>
      <c r="E736" s="1" t="s">
        <v>166</v>
      </c>
      <c r="F736" s="3">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v>33.647399999999998</v>
      </c>
    </row>
    <row r="737" spans="1:23" x14ac:dyDescent="0.3">
      <c r="A737">
        <v>736</v>
      </c>
      <c r="B737" t="s">
        <v>2368</v>
      </c>
      <c r="C737" s="1">
        <v>42756</v>
      </c>
      <c r="D737" s="2">
        <v>2017</v>
      </c>
      <c r="E737" s="1" t="s">
        <v>166</v>
      </c>
      <c r="F737" s="3">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v>9.4283999999999963</v>
      </c>
    </row>
    <row r="738" spans="1:23" x14ac:dyDescent="0.3">
      <c r="A738">
        <v>737</v>
      </c>
      <c r="B738" t="s">
        <v>2368</v>
      </c>
      <c r="C738" s="1">
        <v>42756</v>
      </c>
      <c r="D738" s="2">
        <v>2017</v>
      </c>
      <c r="E738" s="1" t="s">
        <v>166</v>
      </c>
      <c r="F738" s="3">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v>18.695599999999999</v>
      </c>
    </row>
    <row r="739" spans="1:23" x14ac:dyDescent="0.3">
      <c r="A739">
        <v>738</v>
      </c>
      <c r="B739" t="s">
        <v>2368</v>
      </c>
      <c r="C739" s="1">
        <v>42756</v>
      </c>
      <c r="D739" s="2">
        <v>2017</v>
      </c>
      <c r="E739" s="1" t="s">
        <v>166</v>
      </c>
      <c r="F739" s="3">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v>6.5519999999999996</v>
      </c>
    </row>
    <row r="740" spans="1:23" x14ac:dyDescent="0.3">
      <c r="A740">
        <v>739</v>
      </c>
      <c r="B740" t="s">
        <v>2377</v>
      </c>
      <c r="C740" s="1">
        <v>41890</v>
      </c>
      <c r="D740" s="2">
        <v>2014</v>
      </c>
      <c r="E740" s="1" t="s">
        <v>161</v>
      </c>
      <c r="F740" s="3">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v>8.4965999999999937</v>
      </c>
    </row>
    <row r="741" spans="1:23" x14ac:dyDescent="0.3">
      <c r="A741">
        <v>740</v>
      </c>
      <c r="B741" t="s">
        <v>2380</v>
      </c>
      <c r="C741" s="1">
        <v>41643</v>
      </c>
      <c r="D741" s="2">
        <v>2014</v>
      </c>
      <c r="E741" s="1" t="s">
        <v>166</v>
      </c>
      <c r="F741" s="3">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v>4.2716999999999992</v>
      </c>
    </row>
    <row r="742" spans="1:23" x14ac:dyDescent="0.3">
      <c r="A742">
        <v>741</v>
      </c>
      <c r="B742" t="s">
        <v>2380</v>
      </c>
      <c r="C742" s="1">
        <v>41643</v>
      </c>
      <c r="D742" s="2">
        <v>2014</v>
      </c>
      <c r="E742" s="1" t="s">
        <v>166</v>
      </c>
      <c r="F742" s="3">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v>-64.774800000000013</v>
      </c>
    </row>
    <row r="743" spans="1:23" x14ac:dyDescent="0.3">
      <c r="A743">
        <v>742</v>
      </c>
      <c r="B743" t="s">
        <v>2380</v>
      </c>
      <c r="C743" s="1">
        <v>41643</v>
      </c>
      <c r="D743" s="2">
        <v>2014</v>
      </c>
      <c r="E743" s="1" t="s">
        <v>166</v>
      </c>
      <c r="F743" s="3">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v>-5.4870000000000001</v>
      </c>
    </row>
    <row r="744" spans="1:23" x14ac:dyDescent="0.3">
      <c r="A744">
        <v>743</v>
      </c>
      <c r="B744" t="s">
        <v>2387</v>
      </c>
      <c r="C744" s="1">
        <v>42609</v>
      </c>
      <c r="D744" s="2">
        <v>2016</v>
      </c>
      <c r="E744" s="1" t="s">
        <v>132</v>
      </c>
      <c r="F744" s="3">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v>-10.948000000000002</v>
      </c>
    </row>
    <row r="745" spans="1:23" x14ac:dyDescent="0.3">
      <c r="A745">
        <v>744</v>
      </c>
      <c r="B745" t="s">
        <v>2387</v>
      </c>
      <c r="C745" s="1">
        <v>42609</v>
      </c>
      <c r="D745" s="2">
        <v>2016</v>
      </c>
      <c r="E745" s="1" t="s">
        <v>132</v>
      </c>
      <c r="F745" s="3">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v>1.1465999999999998</v>
      </c>
    </row>
    <row r="746" spans="1:23" x14ac:dyDescent="0.3">
      <c r="A746">
        <v>745</v>
      </c>
      <c r="B746" t="s">
        <v>2387</v>
      </c>
      <c r="C746" s="1">
        <v>42609</v>
      </c>
      <c r="D746" s="2">
        <v>2016</v>
      </c>
      <c r="E746" s="1" t="s">
        <v>132</v>
      </c>
      <c r="F746" s="3">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v>1.6762000000000001</v>
      </c>
    </row>
    <row r="747" spans="1:23" x14ac:dyDescent="0.3">
      <c r="A747">
        <v>746</v>
      </c>
      <c r="B747" t="s">
        <v>2387</v>
      </c>
      <c r="C747" s="1">
        <v>42609</v>
      </c>
      <c r="D747" s="2">
        <v>2016</v>
      </c>
      <c r="E747" s="1" t="s">
        <v>132</v>
      </c>
      <c r="F747" s="3">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v>6.2063999999999897</v>
      </c>
    </row>
    <row r="748" spans="1:23" x14ac:dyDescent="0.3">
      <c r="A748">
        <v>747</v>
      </c>
      <c r="B748" t="s">
        <v>2394</v>
      </c>
      <c r="C748" s="1">
        <v>41786</v>
      </c>
      <c r="D748" s="2">
        <v>2014</v>
      </c>
      <c r="E748" s="1" t="s">
        <v>124</v>
      </c>
      <c r="F748" s="3">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v>-28.355999999999952</v>
      </c>
    </row>
    <row r="749" spans="1:23" x14ac:dyDescent="0.3">
      <c r="A749">
        <v>748</v>
      </c>
      <c r="B749" t="s">
        <v>2394</v>
      </c>
      <c r="C749" s="1">
        <v>41786</v>
      </c>
      <c r="D749" s="2">
        <v>2014</v>
      </c>
      <c r="E749" s="1" t="s">
        <v>124</v>
      </c>
      <c r="F749" s="3">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v>7.1863999999999919</v>
      </c>
    </row>
    <row r="750" spans="1:23" x14ac:dyDescent="0.3">
      <c r="A750">
        <v>749</v>
      </c>
      <c r="B750" t="s">
        <v>2395</v>
      </c>
      <c r="C750" s="1">
        <v>42449</v>
      </c>
      <c r="D750" s="2">
        <v>2016</v>
      </c>
      <c r="E750" s="1" t="s">
        <v>237</v>
      </c>
      <c r="F750" s="3">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v>0.89939999999999909</v>
      </c>
    </row>
    <row r="751" spans="1:23" x14ac:dyDescent="0.3">
      <c r="A751">
        <v>750</v>
      </c>
      <c r="B751" t="s">
        <v>2401</v>
      </c>
      <c r="C751" s="1">
        <v>43010</v>
      </c>
      <c r="D751" s="2">
        <v>2017</v>
      </c>
      <c r="E751" s="1" t="s">
        <v>53</v>
      </c>
      <c r="F751" s="3">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v>26.702999999999999</v>
      </c>
    </row>
    <row r="752" spans="1:23" x14ac:dyDescent="0.3">
      <c r="A752">
        <v>751</v>
      </c>
      <c r="B752" t="s">
        <v>2401</v>
      </c>
      <c r="C752" s="1">
        <v>43010</v>
      </c>
      <c r="D752" s="2">
        <v>2017</v>
      </c>
      <c r="E752" s="1" t="s">
        <v>53</v>
      </c>
      <c r="F752" s="3">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v>56.7864</v>
      </c>
    </row>
    <row r="753" spans="1:23" x14ac:dyDescent="0.3">
      <c r="A753">
        <v>752</v>
      </c>
      <c r="B753" t="s">
        <v>2401</v>
      </c>
      <c r="C753" s="1">
        <v>43010</v>
      </c>
      <c r="D753" s="2">
        <v>2017</v>
      </c>
      <c r="E753" s="1" t="s">
        <v>53</v>
      </c>
      <c r="F753" s="3">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v>22.792000000000002</v>
      </c>
    </row>
    <row r="754" spans="1:23" x14ac:dyDescent="0.3">
      <c r="A754">
        <v>753</v>
      </c>
      <c r="B754" t="s">
        <v>2401</v>
      </c>
      <c r="C754" s="1">
        <v>43010</v>
      </c>
      <c r="D754" s="2">
        <v>2017</v>
      </c>
      <c r="E754" s="1" t="s">
        <v>53</v>
      </c>
      <c r="F754" s="3">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v>1.4112</v>
      </c>
    </row>
    <row r="755" spans="1:23" x14ac:dyDescent="0.3">
      <c r="A755">
        <v>754</v>
      </c>
      <c r="B755" t="s">
        <v>2411</v>
      </c>
      <c r="C755" s="1">
        <v>42467</v>
      </c>
      <c r="D755" s="2">
        <v>2016</v>
      </c>
      <c r="E755" s="1" t="s">
        <v>89</v>
      </c>
      <c r="F755" s="3">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v>374.99249999999995</v>
      </c>
    </row>
    <row r="756" spans="1:23" x14ac:dyDescent="0.3">
      <c r="A756">
        <v>755</v>
      </c>
      <c r="B756" t="s">
        <v>2416</v>
      </c>
      <c r="C756" s="1">
        <v>42345</v>
      </c>
      <c r="D756" s="2">
        <v>2015</v>
      </c>
      <c r="E756" s="1" t="s">
        <v>98</v>
      </c>
      <c r="F756" s="3">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v>28.7712</v>
      </c>
    </row>
    <row r="757" spans="1:23" x14ac:dyDescent="0.3">
      <c r="A757">
        <v>756</v>
      </c>
      <c r="B757" t="s">
        <v>2417</v>
      </c>
      <c r="C757" s="1">
        <v>42631</v>
      </c>
      <c r="D757" s="2">
        <v>2016</v>
      </c>
      <c r="E757" s="1" t="s">
        <v>161</v>
      </c>
      <c r="F757" s="3">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v>-167.3184</v>
      </c>
    </row>
    <row r="758" spans="1:23" x14ac:dyDescent="0.3">
      <c r="A758">
        <v>757</v>
      </c>
      <c r="B758" t="s">
        <v>2420</v>
      </c>
      <c r="C758" s="1">
        <v>42002</v>
      </c>
      <c r="D758" s="2">
        <v>2014</v>
      </c>
      <c r="E758" s="1" t="s">
        <v>98</v>
      </c>
      <c r="F758" s="3">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v>6.8767999999999994</v>
      </c>
    </row>
    <row r="759" spans="1:23" x14ac:dyDescent="0.3">
      <c r="A759">
        <v>758</v>
      </c>
      <c r="B759" t="s">
        <v>2420</v>
      </c>
      <c r="C759" s="1">
        <v>42002</v>
      </c>
      <c r="D759" s="2">
        <v>2014</v>
      </c>
      <c r="E759" s="1" t="s">
        <v>98</v>
      </c>
      <c r="F759" s="3">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v>47.92</v>
      </c>
    </row>
    <row r="760" spans="1:23" x14ac:dyDescent="0.3">
      <c r="A760">
        <v>759</v>
      </c>
      <c r="B760" t="s">
        <v>2424</v>
      </c>
      <c r="C760" s="1">
        <v>42939</v>
      </c>
      <c r="D760" s="2">
        <v>2017</v>
      </c>
      <c r="E760" s="1" t="s">
        <v>152</v>
      </c>
      <c r="F760" s="3">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v>4.2665999999999986</v>
      </c>
    </row>
    <row r="761" spans="1:23" x14ac:dyDescent="0.3">
      <c r="A761">
        <v>760</v>
      </c>
      <c r="B761" t="s">
        <v>2427</v>
      </c>
      <c r="C761" s="1">
        <v>42996</v>
      </c>
      <c r="D761" s="2">
        <v>2017</v>
      </c>
      <c r="E761" s="1" t="s">
        <v>161</v>
      </c>
      <c r="F761" s="3">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v>10.223999999999998</v>
      </c>
    </row>
    <row r="762" spans="1:23" x14ac:dyDescent="0.3">
      <c r="A762">
        <v>761</v>
      </c>
      <c r="B762" t="s">
        <v>2430</v>
      </c>
      <c r="C762" s="1">
        <v>42247</v>
      </c>
      <c r="D762" s="2">
        <v>2015</v>
      </c>
      <c r="E762" s="1" t="s">
        <v>132</v>
      </c>
      <c r="F762" s="3">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v>27.993600000000001</v>
      </c>
    </row>
    <row r="763" spans="1:23" x14ac:dyDescent="0.3">
      <c r="A763">
        <v>762</v>
      </c>
      <c r="B763" t="s">
        <v>2431</v>
      </c>
      <c r="C763" s="1">
        <v>43042</v>
      </c>
      <c r="D763" s="2">
        <v>2017</v>
      </c>
      <c r="E763" s="1" t="s">
        <v>24</v>
      </c>
      <c r="F763" s="3">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v>5.6993999999999998</v>
      </c>
    </row>
    <row r="764" spans="1:23" x14ac:dyDescent="0.3">
      <c r="A764">
        <v>763</v>
      </c>
      <c r="B764" t="s">
        <v>2434</v>
      </c>
      <c r="C764" s="1">
        <v>42043</v>
      </c>
      <c r="D764" s="2">
        <v>2015</v>
      </c>
      <c r="E764" s="1" t="s">
        <v>568</v>
      </c>
      <c r="F764" s="3">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v>-26.995499999999993</v>
      </c>
    </row>
    <row r="765" spans="1:23" x14ac:dyDescent="0.3">
      <c r="A765">
        <v>764</v>
      </c>
      <c r="B765" t="s">
        <v>2437</v>
      </c>
      <c r="C765" s="1">
        <v>41652</v>
      </c>
      <c r="D765" s="2">
        <v>2014</v>
      </c>
      <c r="E765" s="1" t="s">
        <v>166</v>
      </c>
      <c r="F765" s="3">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v>5.3391999999999991</v>
      </c>
    </row>
    <row r="766" spans="1:23" x14ac:dyDescent="0.3">
      <c r="A766">
        <v>765</v>
      </c>
      <c r="B766" t="s">
        <v>2437</v>
      </c>
      <c r="C766" s="1">
        <v>41652</v>
      </c>
      <c r="D766" s="2">
        <v>2014</v>
      </c>
      <c r="E766" s="1" t="s">
        <v>166</v>
      </c>
      <c r="F766" s="3">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v>25.47</v>
      </c>
    </row>
    <row r="767" spans="1:23" x14ac:dyDescent="0.3">
      <c r="A767">
        <v>766</v>
      </c>
      <c r="B767" t="s">
        <v>2437</v>
      </c>
      <c r="C767" s="1">
        <v>41652</v>
      </c>
      <c r="D767" s="2">
        <v>2014</v>
      </c>
      <c r="E767" s="1" t="s">
        <v>166</v>
      </c>
      <c r="F767" s="3">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v>258.69600000000003</v>
      </c>
    </row>
    <row r="768" spans="1:23" x14ac:dyDescent="0.3">
      <c r="A768">
        <v>767</v>
      </c>
      <c r="B768" t="s">
        <v>2437</v>
      </c>
      <c r="C768" s="1">
        <v>41652</v>
      </c>
      <c r="D768" s="2">
        <v>2014</v>
      </c>
      <c r="E768" s="1" t="s">
        <v>166</v>
      </c>
      <c r="F768" s="3">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v>2.7071999999999994</v>
      </c>
    </row>
    <row r="769" spans="1:23" x14ac:dyDescent="0.3">
      <c r="A769">
        <v>768</v>
      </c>
      <c r="B769" t="s">
        <v>2437</v>
      </c>
      <c r="C769" s="1">
        <v>41652</v>
      </c>
      <c r="D769" s="2">
        <v>2014</v>
      </c>
      <c r="E769" s="1" t="s">
        <v>166</v>
      </c>
      <c r="F769" s="3">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v>34.354799999999955</v>
      </c>
    </row>
    <row r="770" spans="1:23" x14ac:dyDescent="0.3">
      <c r="A770">
        <v>769</v>
      </c>
      <c r="B770" t="s">
        <v>2449</v>
      </c>
      <c r="C770" s="1">
        <v>41773</v>
      </c>
      <c r="D770" s="2">
        <v>2014</v>
      </c>
      <c r="E770" s="1" t="s">
        <v>124</v>
      </c>
      <c r="F770" s="3">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v>23.315999999999988</v>
      </c>
    </row>
    <row r="771" spans="1:23" x14ac:dyDescent="0.3">
      <c r="A771">
        <v>770</v>
      </c>
      <c r="B771" t="s">
        <v>2454</v>
      </c>
      <c r="C771" s="1">
        <v>42509</v>
      </c>
      <c r="D771" s="2">
        <v>2016</v>
      </c>
      <c r="E771" s="1" t="s">
        <v>124</v>
      </c>
      <c r="F771" s="3">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v>179.74880000000002</v>
      </c>
    </row>
    <row r="772" spans="1:23" x14ac:dyDescent="0.3">
      <c r="A772">
        <v>771</v>
      </c>
      <c r="B772" t="s">
        <v>2457</v>
      </c>
      <c r="C772" s="1">
        <v>42765</v>
      </c>
      <c r="D772" s="2">
        <v>2017</v>
      </c>
      <c r="E772" s="1" t="s">
        <v>166</v>
      </c>
      <c r="F772" s="3">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v>9.14</v>
      </c>
    </row>
    <row r="773" spans="1:23" x14ac:dyDescent="0.3">
      <c r="A773">
        <v>772</v>
      </c>
      <c r="B773" t="s">
        <v>2457</v>
      </c>
      <c r="C773" s="1">
        <v>42765</v>
      </c>
      <c r="D773" s="2">
        <v>2017</v>
      </c>
      <c r="E773" s="1" t="s">
        <v>166</v>
      </c>
      <c r="F773" s="3">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v>51.75</v>
      </c>
    </row>
    <row r="774" spans="1:23" x14ac:dyDescent="0.3">
      <c r="A774">
        <v>773</v>
      </c>
      <c r="B774" t="s">
        <v>2457</v>
      </c>
      <c r="C774" s="1">
        <v>42765</v>
      </c>
      <c r="D774" s="2">
        <v>2017</v>
      </c>
      <c r="E774" s="1" t="s">
        <v>166</v>
      </c>
      <c r="F774" s="3">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v>16.175000000000001</v>
      </c>
    </row>
    <row r="775" spans="1:23" x14ac:dyDescent="0.3">
      <c r="A775">
        <v>774</v>
      </c>
      <c r="B775" t="s">
        <v>2457</v>
      </c>
      <c r="C775" s="1">
        <v>42765</v>
      </c>
      <c r="D775" s="2">
        <v>2017</v>
      </c>
      <c r="E775" s="1" t="s">
        <v>166</v>
      </c>
      <c r="F775" s="3">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v>3.4695</v>
      </c>
    </row>
    <row r="776" spans="1:23" x14ac:dyDescent="0.3">
      <c r="A776">
        <v>775</v>
      </c>
      <c r="B776" t="s">
        <v>2457</v>
      </c>
      <c r="C776" s="1">
        <v>42765</v>
      </c>
      <c r="D776" s="2">
        <v>2017</v>
      </c>
      <c r="E776" s="1" t="s">
        <v>166</v>
      </c>
      <c r="F776" s="3">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v>10.881</v>
      </c>
    </row>
    <row r="777" spans="1:23" x14ac:dyDescent="0.3">
      <c r="A777">
        <v>776</v>
      </c>
      <c r="B777" t="s">
        <v>2457</v>
      </c>
      <c r="C777" s="1">
        <v>42765</v>
      </c>
      <c r="D777" s="2">
        <v>2017</v>
      </c>
      <c r="E777" s="1" t="s">
        <v>166</v>
      </c>
      <c r="F777" s="3">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v>14.523600000000002</v>
      </c>
    </row>
    <row r="778" spans="1:23" x14ac:dyDescent="0.3">
      <c r="A778">
        <v>777</v>
      </c>
      <c r="B778" t="s">
        <v>2468</v>
      </c>
      <c r="C778" s="1">
        <v>41819</v>
      </c>
      <c r="D778" s="2">
        <v>2014</v>
      </c>
      <c r="E778" s="1" t="s">
        <v>41</v>
      </c>
      <c r="F778" s="3">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v>3.6854999999999958</v>
      </c>
    </row>
    <row r="779" spans="1:23" x14ac:dyDescent="0.3">
      <c r="A779">
        <v>778</v>
      </c>
      <c r="B779" t="s">
        <v>2473</v>
      </c>
      <c r="C779" s="1">
        <v>42237</v>
      </c>
      <c r="D779" s="2">
        <v>2015</v>
      </c>
      <c r="E779" s="1" t="s">
        <v>132</v>
      </c>
      <c r="F779" s="3">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v>40.800600000000003</v>
      </c>
    </row>
    <row r="780" spans="1:23" x14ac:dyDescent="0.3">
      <c r="A780">
        <v>779</v>
      </c>
      <c r="B780" t="s">
        <v>2473</v>
      </c>
      <c r="C780" s="1">
        <v>42237</v>
      </c>
      <c r="D780" s="2">
        <v>2015</v>
      </c>
      <c r="E780" s="1" t="s">
        <v>132</v>
      </c>
      <c r="F780" s="3">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v>28.171799999999998</v>
      </c>
    </row>
    <row r="781" spans="1:23" x14ac:dyDescent="0.3">
      <c r="A781">
        <v>780</v>
      </c>
      <c r="B781" t="s">
        <v>2473</v>
      </c>
      <c r="C781" s="1">
        <v>42237</v>
      </c>
      <c r="D781" s="2">
        <v>2015</v>
      </c>
      <c r="E781" s="1" t="s">
        <v>132</v>
      </c>
      <c r="F781" s="3">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v>11.720800000000001</v>
      </c>
    </row>
    <row r="782" spans="1:23" x14ac:dyDescent="0.3">
      <c r="A782">
        <v>781</v>
      </c>
      <c r="B782" t="s">
        <v>2473</v>
      </c>
      <c r="C782" s="1">
        <v>42237</v>
      </c>
      <c r="D782" s="2">
        <v>2015</v>
      </c>
      <c r="E782" s="1" t="s">
        <v>132</v>
      </c>
      <c r="F782" s="3">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v>1.9259999999999997</v>
      </c>
    </row>
    <row r="783" spans="1:23" x14ac:dyDescent="0.3">
      <c r="A783">
        <v>782</v>
      </c>
      <c r="B783" t="s">
        <v>2478</v>
      </c>
      <c r="C783" s="1">
        <v>42280</v>
      </c>
      <c r="D783" s="2">
        <v>2015</v>
      </c>
      <c r="E783" s="1" t="s">
        <v>53</v>
      </c>
      <c r="F783" s="3">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v>-22.448999999999991</v>
      </c>
    </row>
    <row r="784" spans="1:23" x14ac:dyDescent="0.3">
      <c r="A784">
        <v>783</v>
      </c>
      <c r="B784" t="s">
        <v>2478</v>
      </c>
      <c r="C784" s="1">
        <v>42280</v>
      </c>
      <c r="D784" s="2">
        <v>2015</v>
      </c>
      <c r="E784" s="1" t="s">
        <v>53</v>
      </c>
      <c r="F784" s="3">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v>-2.6999999999999993</v>
      </c>
    </row>
    <row r="785" spans="1:23" x14ac:dyDescent="0.3">
      <c r="A785">
        <v>784</v>
      </c>
      <c r="B785" t="s">
        <v>2478</v>
      </c>
      <c r="C785" s="1">
        <v>42280</v>
      </c>
      <c r="D785" s="2">
        <v>2015</v>
      </c>
      <c r="E785" s="1" t="s">
        <v>53</v>
      </c>
      <c r="F785" s="3">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v>-15.615600000000001</v>
      </c>
    </row>
    <row r="786" spans="1:23" x14ac:dyDescent="0.3">
      <c r="A786">
        <v>785</v>
      </c>
      <c r="B786" t="s">
        <v>2478</v>
      </c>
      <c r="C786" s="1">
        <v>42280</v>
      </c>
      <c r="D786" s="2">
        <v>2015</v>
      </c>
      <c r="E786" s="1" t="s">
        <v>53</v>
      </c>
      <c r="F786" s="3">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v>0.59979999999999656</v>
      </c>
    </row>
    <row r="787" spans="1:23" x14ac:dyDescent="0.3">
      <c r="A787">
        <v>786</v>
      </c>
      <c r="B787" t="s">
        <v>2485</v>
      </c>
      <c r="C787" s="1">
        <v>42147</v>
      </c>
      <c r="D787" s="2">
        <v>2015</v>
      </c>
      <c r="E787" s="1" t="s">
        <v>124</v>
      </c>
      <c r="F787" s="3">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v>87.744299999999981</v>
      </c>
    </row>
    <row r="788" spans="1:23" x14ac:dyDescent="0.3">
      <c r="A788">
        <v>787</v>
      </c>
      <c r="B788" t="s">
        <v>2488</v>
      </c>
      <c r="C788" s="1">
        <v>42811</v>
      </c>
      <c r="D788" s="2">
        <v>2017</v>
      </c>
      <c r="E788" s="1" t="s">
        <v>237</v>
      </c>
      <c r="F788" s="3">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v>5.8914</v>
      </c>
    </row>
    <row r="789" spans="1:23" x14ac:dyDescent="0.3">
      <c r="A789">
        <v>788</v>
      </c>
      <c r="B789" t="s">
        <v>2492</v>
      </c>
      <c r="C789" s="1">
        <v>42350</v>
      </c>
      <c r="D789" s="2">
        <v>2015</v>
      </c>
      <c r="E789" s="1" t="s">
        <v>98</v>
      </c>
      <c r="F789" s="3">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v>34.89279999999998</v>
      </c>
    </row>
    <row r="790" spans="1:23" x14ac:dyDescent="0.3">
      <c r="A790">
        <v>789</v>
      </c>
      <c r="B790" t="s">
        <v>2497</v>
      </c>
      <c r="C790" s="1">
        <v>42181</v>
      </c>
      <c r="D790" s="2">
        <v>2015</v>
      </c>
      <c r="E790" s="1" t="s">
        <v>41</v>
      </c>
      <c r="F790" s="3">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v>69.100800000000007</v>
      </c>
    </row>
    <row r="791" spans="1:23" x14ac:dyDescent="0.3">
      <c r="A791">
        <v>790</v>
      </c>
      <c r="B791" t="s">
        <v>2497</v>
      </c>
      <c r="C791" s="1">
        <v>42181</v>
      </c>
      <c r="D791" s="2">
        <v>2015</v>
      </c>
      <c r="E791" s="1" t="s">
        <v>41</v>
      </c>
      <c r="F791" s="3">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v>4.1634000000000011</v>
      </c>
    </row>
    <row r="792" spans="1:23" x14ac:dyDescent="0.3">
      <c r="A792">
        <v>791</v>
      </c>
      <c r="B792" t="s">
        <v>2497</v>
      </c>
      <c r="C792" s="1">
        <v>42181</v>
      </c>
      <c r="D792" s="2">
        <v>2015</v>
      </c>
      <c r="E792" s="1" t="s">
        <v>41</v>
      </c>
      <c r="F792" s="3">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v>21.089600000000001</v>
      </c>
    </row>
    <row r="793" spans="1:23" x14ac:dyDescent="0.3">
      <c r="A793">
        <v>792</v>
      </c>
      <c r="B793" t="s">
        <v>2497</v>
      </c>
      <c r="C793" s="1">
        <v>42181</v>
      </c>
      <c r="D793" s="2">
        <v>2015</v>
      </c>
      <c r="E793" s="1" t="s">
        <v>41</v>
      </c>
      <c r="F793" s="3">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v>79.905599999999993</v>
      </c>
    </row>
    <row r="794" spans="1:23" x14ac:dyDescent="0.3">
      <c r="A794">
        <v>793</v>
      </c>
      <c r="B794" t="s">
        <v>2502</v>
      </c>
      <c r="C794" s="1">
        <v>42510</v>
      </c>
      <c r="D794" s="2">
        <v>2016</v>
      </c>
      <c r="E794" s="1" t="s">
        <v>124</v>
      </c>
      <c r="F794" s="3">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v>85.247500000000002</v>
      </c>
    </row>
    <row r="795" spans="1:23" x14ac:dyDescent="0.3">
      <c r="A795">
        <v>794</v>
      </c>
      <c r="B795" t="s">
        <v>2508</v>
      </c>
      <c r="C795" s="1">
        <v>41902</v>
      </c>
      <c r="D795" s="2">
        <v>2014</v>
      </c>
      <c r="E795" s="1" t="s">
        <v>161</v>
      </c>
      <c r="F795" s="3">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v>4.5815999999999999</v>
      </c>
    </row>
    <row r="796" spans="1:23" x14ac:dyDescent="0.3">
      <c r="A796">
        <v>795</v>
      </c>
      <c r="B796" t="s">
        <v>2508</v>
      </c>
      <c r="C796" s="1">
        <v>41902</v>
      </c>
      <c r="D796" s="2">
        <v>2014</v>
      </c>
      <c r="E796" s="1" t="s">
        <v>161</v>
      </c>
      <c r="F796" s="3">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v>10.642799999999999</v>
      </c>
    </row>
    <row r="797" spans="1:23" x14ac:dyDescent="0.3">
      <c r="A797">
        <v>796</v>
      </c>
      <c r="B797" t="s">
        <v>2513</v>
      </c>
      <c r="C797" s="1">
        <v>42999</v>
      </c>
      <c r="D797" s="2">
        <v>2017</v>
      </c>
      <c r="E797" s="1" t="s">
        <v>161</v>
      </c>
      <c r="F797" s="3">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v>9.8783999999999992</v>
      </c>
    </row>
    <row r="798" spans="1:23" x14ac:dyDescent="0.3">
      <c r="A798">
        <v>797</v>
      </c>
      <c r="B798" t="s">
        <v>2516</v>
      </c>
      <c r="C798" s="1">
        <v>42362</v>
      </c>
      <c r="D798" s="2">
        <v>2015</v>
      </c>
      <c r="E798" s="1" t="s">
        <v>98</v>
      </c>
      <c r="F798" s="3">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v>63.739199999999997</v>
      </c>
    </row>
    <row r="799" spans="1:23" x14ac:dyDescent="0.3">
      <c r="A799">
        <v>798</v>
      </c>
      <c r="B799" t="s">
        <v>2516</v>
      </c>
      <c r="C799" s="1">
        <v>42362</v>
      </c>
      <c r="D799" s="2">
        <v>2015</v>
      </c>
      <c r="E799" s="1" t="s">
        <v>98</v>
      </c>
      <c r="F799" s="3">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v>6.2208000000000006</v>
      </c>
    </row>
    <row r="800" spans="1:23" x14ac:dyDescent="0.3">
      <c r="A800">
        <v>799</v>
      </c>
      <c r="B800" t="s">
        <v>2516</v>
      </c>
      <c r="C800" s="1">
        <v>42362</v>
      </c>
      <c r="D800" s="2">
        <v>2015</v>
      </c>
      <c r="E800" s="1" t="s">
        <v>98</v>
      </c>
      <c r="F800" s="3">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v>10.348799999999999</v>
      </c>
    </row>
    <row r="801" spans="1:23" x14ac:dyDescent="0.3">
      <c r="A801">
        <v>800</v>
      </c>
      <c r="B801" t="s">
        <v>2521</v>
      </c>
      <c r="C801" s="1">
        <v>42335</v>
      </c>
      <c r="D801" s="2">
        <v>2015</v>
      </c>
      <c r="E801" s="1" t="s">
        <v>24</v>
      </c>
      <c r="F801" s="3">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v>17.745000000000019</v>
      </c>
    </row>
    <row r="802" spans="1:23" x14ac:dyDescent="0.3">
      <c r="A802">
        <v>801</v>
      </c>
      <c r="B802" t="s">
        <v>2525</v>
      </c>
      <c r="C802" s="1">
        <v>42786</v>
      </c>
      <c r="D802" s="2">
        <v>2017</v>
      </c>
      <c r="E802" s="1" t="s">
        <v>568</v>
      </c>
      <c r="F802" s="3">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v>7.3358999999999988</v>
      </c>
    </row>
    <row r="803" spans="1:23" x14ac:dyDescent="0.3">
      <c r="A803">
        <v>802</v>
      </c>
      <c r="B803" t="s">
        <v>2525</v>
      </c>
      <c r="C803" s="1">
        <v>42786</v>
      </c>
      <c r="D803" s="2">
        <v>2017</v>
      </c>
      <c r="E803" s="1" t="s">
        <v>568</v>
      </c>
      <c r="F803" s="3">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v>18.897199999999991</v>
      </c>
    </row>
    <row r="804" spans="1:23" x14ac:dyDescent="0.3">
      <c r="A804">
        <v>803</v>
      </c>
      <c r="B804" t="s">
        <v>2530</v>
      </c>
      <c r="C804" s="1">
        <v>42600</v>
      </c>
      <c r="D804" s="2">
        <v>2016</v>
      </c>
      <c r="E804" s="1" t="s">
        <v>132</v>
      </c>
      <c r="F804" s="3">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v>99.48960000000001</v>
      </c>
    </row>
    <row r="805" spans="1:23" x14ac:dyDescent="0.3">
      <c r="A805">
        <v>804</v>
      </c>
      <c r="B805" t="s">
        <v>2533</v>
      </c>
      <c r="C805" s="1">
        <v>42441</v>
      </c>
      <c r="D805" s="2">
        <v>2016</v>
      </c>
      <c r="E805" s="1" t="s">
        <v>237</v>
      </c>
      <c r="F805" s="3">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v>6.2208000000000006</v>
      </c>
    </row>
    <row r="806" spans="1:23" x14ac:dyDescent="0.3">
      <c r="A806">
        <v>805</v>
      </c>
      <c r="B806" t="s">
        <v>2538</v>
      </c>
      <c r="C806" s="1">
        <v>42847</v>
      </c>
      <c r="D806" s="2">
        <v>2017</v>
      </c>
      <c r="E806" s="1" t="s">
        <v>89</v>
      </c>
      <c r="F806" s="3">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v>6.2151999999999994</v>
      </c>
    </row>
    <row r="807" spans="1:23" x14ac:dyDescent="0.3">
      <c r="A807">
        <v>806</v>
      </c>
      <c r="B807" t="s">
        <v>2543</v>
      </c>
      <c r="C807" s="1">
        <v>41944</v>
      </c>
      <c r="D807" s="2">
        <v>2014</v>
      </c>
      <c r="E807" s="1" t="s">
        <v>24</v>
      </c>
      <c r="F807" s="3">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v>4.3176000000000005</v>
      </c>
    </row>
    <row r="808" spans="1:23" x14ac:dyDescent="0.3">
      <c r="A808">
        <v>807</v>
      </c>
      <c r="B808" t="s">
        <v>2543</v>
      </c>
      <c r="C808" s="1">
        <v>41944</v>
      </c>
      <c r="D808" s="2">
        <v>2014</v>
      </c>
      <c r="E808" s="1" t="s">
        <v>24</v>
      </c>
      <c r="F808" s="3">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v>247.99599999999981</v>
      </c>
    </row>
    <row r="809" spans="1:23" x14ac:dyDescent="0.3">
      <c r="A809">
        <v>808</v>
      </c>
      <c r="B809" t="s">
        <v>2548</v>
      </c>
      <c r="C809" s="1">
        <v>42038</v>
      </c>
      <c r="D809" s="2">
        <v>2015</v>
      </c>
      <c r="E809" s="1" t="s">
        <v>568</v>
      </c>
      <c r="F809" s="3">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v>11.076000000000001</v>
      </c>
    </row>
    <row r="810" spans="1:23" x14ac:dyDescent="0.3">
      <c r="A810">
        <v>809</v>
      </c>
      <c r="B810" t="s">
        <v>2548</v>
      </c>
      <c r="C810" s="1">
        <v>42038</v>
      </c>
      <c r="D810" s="2">
        <v>2015</v>
      </c>
      <c r="E810" s="1" t="s">
        <v>568</v>
      </c>
      <c r="F810" s="3">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v>50.989800000000002</v>
      </c>
    </row>
    <row r="811" spans="1:23" x14ac:dyDescent="0.3">
      <c r="A811">
        <v>810</v>
      </c>
      <c r="B811" t="s">
        <v>2552</v>
      </c>
      <c r="C811" s="1">
        <v>41925</v>
      </c>
      <c r="D811" s="2">
        <v>2014</v>
      </c>
      <c r="E811" s="1" t="s">
        <v>53</v>
      </c>
      <c r="F811" s="3">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v>3.2256</v>
      </c>
    </row>
    <row r="812" spans="1:23" x14ac:dyDescent="0.3">
      <c r="A812">
        <v>811</v>
      </c>
      <c r="B812" t="s">
        <v>2552</v>
      </c>
      <c r="C812" s="1">
        <v>41925</v>
      </c>
      <c r="D812" s="2">
        <v>2014</v>
      </c>
      <c r="E812" s="1" t="s">
        <v>53</v>
      </c>
      <c r="F812" s="3">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v>311.65199999999999</v>
      </c>
    </row>
    <row r="813" spans="1:23" x14ac:dyDescent="0.3">
      <c r="A813">
        <v>812</v>
      </c>
      <c r="B813" t="s">
        <v>2552</v>
      </c>
      <c r="C813" s="1">
        <v>41925</v>
      </c>
      <c r="D813" s="2">
        <v>2014</v>
      </c>
      <c r="E813" s="1" t="s">
        <v>53</v>
      </c>
      <c r="F813" s="3">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v>62.036799999999971</v>
      </c>
    </row>
    <row r="814" spans="1:23" x14ac:dyDescent="0.3">
      <c r="A814">
        <v>813</v>
      </c>
      <c r="B814" t="s">
        <v>2552</v>
      </c>
      <c r="C814" s="1">
        <v>41925</v>
      </c>
      <c r="D814" s="2">
        <v>2014</v>
      </c>
      <c r="E814" s="1" t="s">
        <v>53</v>
      </c>
      <c r="F814" s="3">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v>2.5779999999999994</v>
      </c>
    </row>
    <row r="815" spans="1:23" x14ac:dyDescent="0.3">
      <c r="A815">
        <v>814</v>
      </c>
      <c r="B815" t="s">
        <v>2558</v>
      </c>
      <c r="C815" s="1">
        <v>42869</v>
      </c>
      <c r="D815" s="2">
        <v>2017</v>
      </c>
      <c r="E815" s="1" t="s">
        <v>124</v>
      </c>
      <c r="F815" s="3">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v>6.2151999999999994</v>
      </c>
    </row>
    <row r="816" spans="1:23" x14ac:dyDescent="0.3">
      <c r="A816">
        <v>815</v>
      </c>
      <c r="B816" t="s">
        <v>2558</v>
      </c>
      <c r="C816" s="1">
        <v>42869</v>
      </c>
      <c r="D816" s="2">
        <v>2017</v>
      </c>
      <c r="E816" s="1" t="s">
        <v>124</v>
      </c>
      <c r="F816" s="3">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v>601.96990000000005</v>
      </c>
    </row>
    <row r="817" spans="1:23" x14ac:dyDescent="0.3">
      <c r="A817">
        <v>816</v>
      </c>
      <c r="B817" t="s">
        <v>2564</v>
      </c>
      <c r="C817" s="1">
        <v>42083</v>
      </c>
      <c r="D817" s="2">
        <v>2015</v>
      </c>
      <c r="E817" s="1" t="s">
        <v>237</v>
      </c>
      <c r="F817" s="3">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v>24.883200000000002</v>
      </c>
    </row>
    <row r="818" spans="1:23" x14ac:dyDescent="0.3">
      <c r="A818">
        <v>817</v>
      </c>
      <c r="B818" t="s">
        <v>2568</v>
      </c>
      <c r="C818" s="1">
        <v>42628</v>
      </c>
      <c r="D818" s="2">
        <v>2016</v>
      </c>
      <c r="E818" s="1" t="s">
        <v>161</v>
      </c>
      <c r="F818" s="3">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v>1.8703999999999998</v>
      </c>
    </row>
    <row r="819" spans="1:23" x14ac:dyDescent="0.3">
      <c r="A819">
        <v>818</v>
      </c>
      <c r="B819" t="s">
        <v>2571</v>
      </c>
      <c r="C819" s="1">
        <v>41818</v>
      </c>
      <c r="D819" s="2">
        <v>2014</v>
      </c>
      <c r="E819" s="1" t="s">
        <v>41</v>
      </c>
      <c r="F819" s="3">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v>14.5152</v>
      </c>
    </row>
    <row r="820" spans="1:23" x14ac:dyDescent="0.3">
      <c r="A820">
        <v>819</v>
      </c>
      <c r="B820" t="s">
        <v>2571</v>
      </c>
      <c r="C820" s="1">
        <v>41818</v>
      </c>
      <c r="D820" s="2">
        <v>2014</v>
      </c>
      <c r="E820" s="1" t="s">
        <v>41</v>
      </c>
      <c r="F820" s="3">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v>-2.4287999999999998</v>
      </c>
    </row>
    <row r="821" spans="1:23" x14ac:dyDescent="0.3">
      <c r="A821">
        <v>820</v>
      </c>
      <c r="B821" t="s">
        <v>2571</v>
      </c>
      <c r="C821" s="1">
        <v>41818</v>
      </c>
      <c r="D821" s="2">
        <v>2014</v>
      </c>
      <c r="E821" s="1" t="s">
        <v>41</v>
      </c>
      <c r="F821" s="3">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v>0</v>
      </c>
    </row>
    <row r="822" spans="1:23" x14ac:dyDescent="0.3">
      <c r="A822">
        <v>821</v>
      </c>
      <c r="B822" t="s">
        <v>2571</v>
      </c>
      <c r="C822" s="1">
        <v>41818</v>
      </c>
      <c r="D822" s="2">
        <v>2014</v>
      </c>
      <c r="E822" s="1" t="s">
        <v>41</v>
      </c>
      <c r="F822" s="3">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v>-22.796399999999991</v>
      </c>
    </row>
    <row r="823" spans="1:23" x14ac:dyDescent="0.3">
      <c r="A823">
        <v>822</v>
      </c>
      <c r="B823" t="s">
        <v>2571</v>
      </c>
      <c r="C823" s="1">
        <v>41818</v>
      </c>
      <c r="D823" s="2">
        <v>2014</v>
      </c>
      <c r="E823" s="1" t="s">
        <v>41</v>
      </c>
      <c r="F823" s="3">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v>117.43199999999999</v>
      </c>
    </row>
    <row r="824" spans="1:23" x14ac:dyDescent="0.3">
      <c r="A824">
        <v>823</v>
      </c>
      <c r="B824" t="s">
        <v>2580</v>
      </c>
      <c r="C824" s="1">
        <v>42906</v>
      </c>
      <c r="D824" s="2">
        <v>2017</v>
      </c>
      <c r="E824" s="1" t="s">
        <v>41</v>
      </c>
      <c r="F824" s="3">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v>71.990999999999985</v>
      </c>
    </row>
    <row r="825" spans="1:23" x14ac:dyDescent="0.3">
      <c r="A825">
        <v>824</v>
      </c>
      <c r="B825" t="s">
        <v>2580</v>
      </c>
      <c r="C825" s="1">
        <v>42906</v>
      </c>
      <c r="D825" s="2">
        <v>2017</v>
      </c>
      <c r="E825" s="1" t="s">
        <v>41</v>
      </c>
      <c r="F825" s="3">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v>4.8117999999999999</v>
      </c>
    </row>
    <row r="826" spans="1:23" x14ac:dyDescent="0.3">
      <c r="A826">
        <v>825</v>
      </c>
      <c r="B826" t="s">
        <v>2585</v>
      </c>
      <c r="C826" s="1">
        <v>41768</v>
      </c>
      <c r="D826" s="2">
        <v>2014</v>
      </c>
      <c r="E826" s="1" t="s">
        <v>124</v>
      </c>
      <c r="F826" s="3">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v>4.0679999999999978</v>
      </c>
    </row>
    <row r="827" spans="1:23" x14ac:dyDescent="0.3">
      <c r="A827">
        <v>826</v>
      </c>
      <c r="B827" t="s">
        <v>2585</v>
      </c>
      <c r="C827" s="1">
        <v>41768</v>
      </c>
      <c r="D827" s="2">
        <v>2014</v>
      </c>
      <c r="E827" s="1" t="s">
        <v>124</v>
      </c>
      <c r="F827" s="3">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v>40.31280000000001</v>
      </c>
    </row>
    <row r="828" spans="1:23" x14ac:dyDescent="0.3">
      <c r="A828">
        <v>827</v>
      </c>
      <c r="B828" t="s">
        <v>2590</v>
      </c>
      <c r="C828" s="1">
        <v>42968</v>
      </c>
      <c r="D828" s="2">
        <v>2017</v>
      </c>
      <c r="E828" s="1" t="s">
        <v>132</v>
      </c>
      <c r="F828" s="3">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v>16.8</v>
      </c>
    </row>
    <row r="829" spans="1:23" x14ac:dyDescent="0.3">
      <c r="A829">
        <v>828</v>
      </c>
      <c r="B829" t="s">
        <v>2590</v>
      </c>
      <c r="C829" s="1">
        <v>42968</v>
      </c>
      <c r="D829" s="2">
        <v>2017</v>
      </c>
      <c r="E829" s="1" t="s">
        <v>132</v>
      </c>
      <c r="F829" s="3">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v>10.799599999999998</v>
      </c>
    </row>
    <row r="830" spans="1:23" x14ac:dyDescent="0.3">
      <c r="A830">
        <v>829</v>
      </c>
      <c r="B830" t="s">
        <v>2590</v>
      </c>
      <c r="C830" s="1">
        <v>42968</v>
      </c>
      <c r="D830" s="2">
        <v>2017</v>
      </c>
      <c r="E830" s="1" t="s">
        <v>132</v>
      </c>
      <c r="F830" s="3">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v>7.4871999999999996</v>
      </c>
    </row>
    <row r="831" spans="1:23" x14ac:dyDescent="0.3">
      <c r="A831">
        <v>830</v>
      </c>
      <c r="B831" t="s">
        <v>2597</v>
      </c>
      <c r="C831" s="1">
        <v>42902</v>
      </c>
      <c r="D831" s="2">
        <v>2017</v>
      </c>
      <c r="E831" s="1" t="s">
        <v>41</v>
      </c>
      <c r="F831" s="3">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v>90.587999999999965</v>
      </c>
    </row>
    <row r="832" spans="1:23" x14ac:dyDescent="0.3">
      <c r="A832">
        <v>831</v>
      </c>
      <c r="B832" t="s">
        <v>2597</v>
      </c>
      <c r="C832" s="1">
        <v>42902</v>
      </c>
      <c r="D832" s="2">
        <v>2017</v>
      </c>
      <c r="E832" s="1" t="s">
        <v>41</v>
      </c>
      <c r="F832" s="3">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v>50.584800000000008</v>
      </c>
    </row>
    <row r="833" spans="1:23" x14ac:dyDescent="0.3">
      <c r="A833">
        <v>832</v>
      </c>
      <c r="B833" t="s">
        <v>2597</v>
      </c>
      <c r="C833" s="1">
        <v>42902</v>
      </c>
      <c r="D833" s="2">
        <v>2017</v>
      </c>
      <c r="E833" s="1" t="s">
        <v>41</v>
      </c>
      <c r="F833" s="3">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v>51.834599999999995</v>
      </c>
    </row>
    <row r="834" spans="1:23" x14ac:dyDescent="0.3">
      <c r="A834">
        <v>833</v>
      </c>
      <c r="B834" t="s">
        <v>2597</v>
      </c>
      <c r="C834" s="1">
        <v>42902</v>
      </c>
      <c r="D834" s="2">
        <v>2017</v>
      </c>
      <c r="E834" s="1" t="s">
        <v>41</v>
      </c>
      <c r="F834" s="3">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v>17.157400000000003</v>
      </c>
    </row>
    <row r="835" spans="1:23" x14ac:dyDescent="0.3">
      <c r="A835">
        <v>834</v>
      </c>
      <c r="B835" t="s">
        <v>2607</v>
      </c>
      <c r="C835" s="1">
        <v>42574</v>
      </c>
      <c r="D835" s="2">
        <v>2016</v>
      </c>
      <c r="E835" s="1" t="s">
        <v>152</v>
      </c>
      <c r="F835" s="3">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v>2.6411999999999995</v>
      </c>
    </row>
    <row r="836" spans="1:23" x14ac:dyDescent="0.3">
      <c r="A836">
        <v>835</v>
      </c>
      <c r="B836" t="s">
        <v>2607</v>
      </c>
      <c r="C836" s="1">
        <v>42574</v>
      </c>
      <c r="D836" s="2">
        <v>2016</v>
      </c>
      <c r="E836" s="1" t="s">
        <v>152</v>
      </c>
      <c r="F836" s="3">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v>6.5164</v>
      </c>
    </row>
    <row r="837" spans="1:23" x14ac:dyDescent="0.3">
      <c r="A837">
        <v>836</v>
      </c>
      <c r="B837" t="s">
        <v>2607</v>
      </c>
      <c r="C837" s="1">
        <v>42574</v>
      </c>
      <c r="D837" s="2">
        <v>2016</v>
      </c>
      <c r="E837" s="1" t="s">
        <v>152</v>
      </c>
      <c r="F837" s="3">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v>-111.49950000000007</v>
      </c>
    </row>
    <row r="838" spans="1:23" x14ac:dyDescent="0.3">
      <c r="A838">
        <v>837</v>
      </c>
      <c r="B838" t="s">
        <v>2614</v>
      </c>
      <c r="C838" s="1">
        <v>41890</v>
      </c>
      <c r="D838" s="2">
        <v>2014</v>
      </c>
      <c r="E838" s="1" t="s">
        <v>161</v>
      </c>
      <c r="F838" s="3">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v>-79.335199999999986</v>
      </c>
    </row>
    <row r="839" spans="1:23" x14ac:dyDescent="0.3">
      <c r="A839">
        <v>838</v>
      </c>
      <c r="B839" t="s">
        <v>2617</v>
      </c>
      <c r="C839" s="1">
        <v>43043</v>
      </c>
      <c r="D839" s="2">
        <v>2017</v>
      </c>
      <c r="E839" s="1" t="s">
        <v>24</v>
      </c>
      <c r="F839" s="3">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v>3.2615999999999996</v>
      </c>
    </row>
    <row r="840" spans="1:23" x14ac:dyDescent="0.3">
      <c r="A840">
        <v>839</v>
      </c>
      <c r="B840" t="s">
        <v>2622</v>
      </c>
      <c r="C840" s="1">
        <v>42436</v>
      </c>
      <c r="D840" s="2">
        <v>2016</v>
      </c>
      <c r="E840" s="1" t="s">
        <v>237</v>
      </c>
      <c r="F840" s="3">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v>1.5804</v>
      </c>
    </row>
    <row r="841" spans="1:23" x14ac:dyDescent="0.3">
      <c r="A841">
        <v>840</v>
      </c>
      <c r="B841" t="s">
        <v>2623</v>
      </c>
      <c r="C841" s="1">
        <v>42328</v>
      </c>
      <c r="D841" s="2">
        <v>2015</v>
      </c>
      <c r="E841" s="1" t="s">
        <v>24</v>
      </c>
      <c r="F841" s="3">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v>16.3215</v>
      </c>
    </row>
    <row r="842" spans="1:23" x14ac:dyDescent="0.3">
      <c r="A842">
        <v>841</v>
      </c>
      <c r="B842" t="s">
        <v>2623</v>
      </c>
      <c r="C842" s="1">
        <v>42328</v>
      </c>
      <c r="D842" s="2">
        <v>2015</v>
      </c>
      <c r="E842" s="1" t="s">
        <v>24</v>
      </c>
      <c r="F842" s="3">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v>3.3407999999999998</v>
      </c>
    </row>
    <row r="843" spans="1:23" x14ac:dyDescent="0.3">
      <c r="A843">
        <v>842</v>
      </c>
      <c r="B843" t="s">
        <v>2623</v>
      </c>
      <c r="C843" s="1">
        <v>42328</v>
      </c>
      <c r="D843" s="2">
        <v>2015</v>
      </c>
      <c r="E843" s="1" t="s">
        <v>24</v>
      </c>
      <c r="F843" s="3">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v>9.3024000000000058</v>
      </c>
    </row>
    <row r="844" spans="1:23" x14ac:dyDescent="0.3">
      <c r="A844">
        <v>843</v>
      </c>
      <c r="B844" t="s">
        <v>2630</v>
      </c>
      <c r="C844" s="1">
        <v>42681</v>
      </c>
      <c r="D844" s="2">
        <v>2016</v>
      </c>
      <c r="E844" s="1" t="s">
        <v>24</v>
      </c>
      <c r="F844" s="3">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v>11.699999999999996</v>
      </c>
    </row>
    <row r="845" spans="1:23" x14ac:dyDescent="0.3">
      <c r="A845">
        <v>844</v>
      </c>
      <c r="B845" t="s">
        <v>2630</v>
      </c>
      <c r="C845" s="1">
        <v>42681</v>
      </c>
      <c r="D845" s="2">
        <v>2016</v>
      </c>
      <c r="E845" s="1" t="s">
        <v>24</v>
      </c>
      <c r="F845" s="3">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v>8.767199999999999</v>
      </c>
    </row>
    <row r="846" spans="1:23" x14ac:dyDescent="0.3">
      <c r="A846">
        <v>845</v>
      </c>
      <c r="B846" t="s">
        <v>2630</v>
      </c>
      <c r="C846" s="1">
        <v>42681</v>
      </c>
      <c r="D846" s="2">
        <v>2016</v>
      </c>
      <c r="E846" s="1" t="s">
        <v>24</v>
      </c>
      <c r="F846" s="3">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v>3.2943999999999996</v>
      </c>
    </row>
    <row r="847" spans="1:23" x14ac:dyDescent="0.3">
      <c r="A847">
        <v>846</v>
      </c>
      <c r="B847" t="s">
        <v>2630</v>
      </c>
      <c r="C847" s="1">
        <v>42681</v>
      </c>
      <c r="D847" s="2">
        <v>2016</v>
      </c>
      <c r="E847" s="1" t="s">
        <v>24</v>
      </c>
      <c r="F847" s="3">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v>6.8713999999999995</v>
      </c>
    </row>
    <row r="848" spans="1:23" x14ac:dyDescent="0.3">
      <c r="A848">
        <v>847</v>
      </c>
      <c r="B848" t="s">
        <v>2641</v>
      </c>
      <c r="C848" s="1">
        <v>42290</v>
      </c>
      <c r="D848" s="2">
        <v>2015</v>
      </c>
      <c r="E848" s="1" t="s">
        <v>53</v>
      </c>
      <c r="F848" s="3">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v>23.441600000000005</v>
      </c>
    </row>
    <row r="849" spans="1:23" x14ac:dyDescent="0.3">
      <c r="A849">
        <v>848</v>
      </c>
      <c r="B849" t="s">
        <v>2641</v>
      </c>
      <c r="C849" s="1">
        <v>42290</v>
      </c>
      <c r="D849" s="2">
        <v>2015</v>
      </c>
      <c r="E849" s="1" t="s">
        <v>53</v>
      </c>
      <c r="F849" s="3">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v>77.743800000000022</v>
      </c>
    </row>
    <row r="850" spans="1:23" x14ac:dyDescent="0.3">
      <c r="A850">
        <v>849</v>
      </c>
      <c r="B850" t="s">
        <v>2644</v>
      </c>
      <c r="C850" s="1">
        <v>42736</v>
      </c>
      <c r="D850" s="2">
        <v>2017</v>
      </c>
      <c r="E850" s="1" t="s">
        <v>166</v>
      </c>
      <c r="F850" s="3">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v>8.5567999999999991</v>
      </c>
    </row>
    <row r="851" spans="1:23" x14ac:dyDescent="0.3">
      <c r="A851">
        <v>850</v>
      </c>
      <c r="B851" t="s">
        <v>2650</v>
      </c>
      <c r="C851" s="1">
        <v>41677</v>
      </c>
      <c r="D851" s="2">
        <v>2014</v>
      </c>
      <c r="E851" s="1" t="s">
        <v>568</v>
      </c>
      <c r="F851" s="3">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v>49.604800000000012</v>
      </c>
    </row>
    <row r="852" spans="1:23" x14ac:dyDescent="0.3">
      <c r="A852">
        <v>851</v>
      </c>
      <c r="B852" t="s">
        <v>2656</v>
      </c>
      <c r="C852" s="1">
        <v>42541</v>
      </c>
      <c r="D852" s="2">
        <v>2016</v>
      </c>
      <c r="E852" s="1" t="s">
        <v>41</v>
      </c>
      <c r="F852" s="3">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v>1.3416000000000001</v>
      </c>
    </row>
    <row r="853" spans="1:23" x14ac:dyDescent="0.3">
      <c r="A853">
        <v>852</v>
      </c>
      <c r="B853" t="s">
        <v>2656</v>
      </c>
      <c r="C853" s="1">
        <v>42541</v>
      </c>
      <c r="D853" s="2">
        <v>2016</v>
      </c>
      <c r="E853" s="1" t="s">
        <v>41</v>
      </c>
      <c r="F853" s="3">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v>18.662400000000002</v>
      </c>
    </row>
    <row r="854" spans="1:23" x14ac:dyDescent="0.3">
      <c r="A854">
        <v>853</v>
      </c>
      <c r="B854" t="s">
        <v>2664</v>
      </c>
      <c r="C854" s="1">
        <v>42518</v>
      </c>
      <c r="D854" s="2">
        <v>2016</v>
      </c>
      <c r="E854" s="1" t="s">
        <v>124</v>
      </c>
      <c r="F854" s="3">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v>50.187599999999996</v>
      </c>
    </row>
    <row r="855" spans="1:23" x14ac:dyDescent="0.3">
      <c r="A855">
        <v>854</v>
      </c>
      <c r="B855" t="s">
        <v>2665</v>
      </c>
      <c r="C855" s="1">
        <v>42419</v>
      </c>
      <c r="D855" s="2">
        <v>2016</v>
      </c>
      <c r="E855" s="1" t="s">
        <v>568</v>
      </c>
      <c r="F855" s="3">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v>14.671799999999998</v>
      </c>
    </row>
    <row r="856" spans="1:23" x14ac:dyDescent="0.3">
      <c r="A856">
        <v>855</v>
      </c>
      <c r="B856" t="s">
        <v>2665</v>
      </c>
      <c r="C856" s="1">
        <v>42419</v>
      </c>
      <c r="D856" s="2">
        <v>2016</v>
      </c>
      <c r="E856" s="1" t="s">
        <v>568</v>
      </c>
      <c r="F856" s="3">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v>9.7175999999999902</v>
      </c>
    </row>
    <row r="857" spans="1:23" x14ac:dyDescent="0.3">
      <c r="A857">
        <v>856</v>
      </c>
      <c r="B857" t="s">
        <v>2666</v>
      </c>
      <c r="C857" s="1">
        <v>41854</v>
      </c>
      <c r="D857" s="2">
        <v>2014</v>
      </c>
      <c r="E857" s="1" t="s">
        <v>132</v>
      </c>
      <c r="F857" s="3">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v>18.781199999999998</v>
      </c>
    </row>
    <row r="858" spans="1:23" x14ac:dyDescent="0.3">
      <c r="A858">
        <v>857</v>
      </c>
      <c r="B858" t="s">
        <v>2666</v>
      </c>
      <c r="C858" s="1">
        <v>41854</v>
      </c>
      <c r="D858" s="2">
        <v>2014</v>
      </c>
      <c r="E858" s="1" t="s">
        <v>132</v>
      </c>
      <c r="F858" s="3">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v>26.598000000000006</v>
      </c>
    </row>
    <row r="859" spans="1:23" x14ac:dyDescent="0.3">
      <c r="A859">
        <v>858</v>
      </c>
      <c r="B859" t="s">
        <v>2666</v>
      </c>
      <c r="C859" s="1">
        <v>41854</v>
      </c>
      <c r="D859" s="2">
        <v>2014</v>
      </c>
      <c r="E859" s="1" t="s">
        <v>132</v>
      </c>
      <c r="F859" s="3">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v>5.7672000000000008</v>
      </c>
    </row>
    <row r="860" spans="1:23" x14ac:dyDescent="0.3">
      <c r="A860">
        <v>859</v>
      </c>
      <c r="B860" t="s">
        <v>2675</v>
      </c>
      <c r="C860" s="1">
        <v>42835</v>
      </c>
      <c r="D860" s="2">
        <v>2017</v>
      </c>
      <c r="E860" s="1" t="s">
        <v>89</v>
      </c>
      <c r="F860" s="3">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v>3.5766999999999998</v>
      </c>
    </row>
    <row r="861" spans="1:23" x14ac:dyDescent="0.3">
      <c r="A861">
        <v>860</v>
      </c>
      <c r="B861" t="s">
        <v>2675</v>
      </c>
      <c r="C861" s="1">
        <v>42835</v>
      </c>
      <c r="D861" s="2">
        <v>2017</v>
      </c>
      <c r="E861" s="1" t="s">
        <v>89</v>
      </c>
      <c r="F861" s="3">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v>3.58</v>
      </c>
    </row>
    <row r="862" spans="1:23" x14ac:dyDescent="0.3">
      <c r="A862">
        <v>861</v>
      </c>
      <c r="B862" t="s">
        <v>2679</v>
      </c>
      <c r="C862" s="1">
        <v>41799</v>
      </c>
      <c r="D862" s="2">
        <v>2014</v>
      </c>
      <c r="E862" s="1" t="s">
        <v>41</v>
      </c>
      <c r="F862" s="3">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v>0.14719999999999978</v>
      </c>
    </row>
    <row r="863" spans="1:23" x14ac:dyDescent="0.3">
      <c r="A863">
        <v>862</v>
      </c>
      <c r="B863" t="s">
        <v>2679</v>
      </c>
      <c r="C863" s="1">
        <v>41799</v>
      </c>
      <c r="D863" s="2">
        <v>2014</v>
      </c>
      <c r="E863" s="1" t="s">
        <v>41</v>
      </c>
      <c r="F863" s="3">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v>10.625999999999999</v>
      </c>
    </row>
    <row r="864" spans="1:23" x14ac:dyDescent="0.3">
      <c r="A864">
        <v>863</v>
      </c>
      <c r="B864" t="s">
        <v>2684</v>
      </c>
      <c r="C864" s="1">
        <v>42374</v>
      </c>
      <c r="D864" s="2">
        <v>2016</v>
      </c>
      <c r="E864" s="1" t="s">
        <v>166</v>
      </c>
      <c r="F864" s="3">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v>40.687800000000003</v>
      </c>
    </row>
    <row r="865" spans="1:23" x14ac:dyDescent="0.3">
      <c r="A865">
        <v>864</v>
      </c>
      <c r="B865" t="s">
        <v>2684</v>
      </c>
      <c r="C865" s="1">
        <v>42374</v>
      </c>
      <c r="D865" s="2">
        <v>2016</v>
      </c>
      <c r="E865" s="1" t="s">
        <v>166</v>
      </c>
      <c r="F865" s="3">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v>0.59039999999999915</v>
      </c>
    </row>
    <row r="866" spans="1:23" x14ac:dyDescent="0.3">
      <c r="A866">
        <v>865</v>
      </c>
      <c r="B866" t="s">
        <v>2684</v>
      </c>
      <c r="C866" s="1">
        <v>42374</v>
      </c>
      <c r="D866" s="2">
        <v>2016</v>
      </c>
      <c r="E866" s="1" t="s">
        <v>166</v>
      </c>
      <c r="F866" s="3">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v>5.1786000000000012</v>
      </c>
    </row>
    <row r="867" spans="1:23" x14ac:dyDescent="0.3">
      <c r="A867">
        <v>866</v>
      </c>
      <c r="B867" t="s">
        <v>2691</v>
      </c>
      <c r="C867" s="1">
        <v>41649</v>
      </c>
      <c r="D867" s="2">
        <v>2014</v>
      </c>
      <c r="E867" s="1" t="s">
        <v>166</v>
      </c>
      <c r="F867" s="3">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v>1.3583000000000001</v>
      </c>
    </row>
    <row r="868" spans="1:23" x14ac:dyDescent="0.3">
      <c r="A868">
        <v>867</v>
      </c>
      <c r="B868" t="s">
        <v>2691</v>
      </c>
      <c r="C868" s="1">
        <v>41649</v>
      </c>
      <c r="D868" s="2">
        <v>2014</v>
      </c>
      <c r="E868" s="1" t="s">
        <v>166</v>
      </c>
      <c r="F868" s="3">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v>21.295400000000001</v>
      </c>
    </row>
    <row r="869" spans="1:23" x14ac:dyDescent="0.3">
      <c r="A869">
        <v>868</v>
      </c>
      <c r="B869" t="s">
        <v>2698</v>
      </c>
      <c r="C869" s="1">
        <v>42642</v>
      </c>
      <c r="D869" s="2">
        <v>2016</v>
      </c>
      <c r="E869" s="1" t="s">
        <v>161</v>
      </c>
      <c r="F869" s="3">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v>5.1791999999999998</v>
      </c>
    </row>
    <row r="870" spans="1:23" x14ac:dyDescent="0.3">
      <c r="A870">
        <v>869</v>
      </c>
      <c r="B870" t="s">
        <v>2703</v>
      </c>
      <c r="C870" s="1">
        <v>41735</v>
      </c>
      <c r="D870" s="2">
        <v>2014</v>
      </c>
      <c r="E870" s="1" t="s">
        <v>89</v>
      </c>
      <c r="F870" s="3">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v>-35.927999999999997</v>
      </c>
    </row>
    <row r="871" spans="1:23" x14ac:dyDescent="0.3">
      <c r="A871">
        <v>870</v>
      </c>
      <c r="B871" t="s">
        <v>2708</v>
      </c>
      <c r="C871" s="1">
        <v>42616</v>
      </c>
      <c r="D871" s="2">
        <v>2016</v>
      </c>
      <c r="E871" s="1" t="s">
        <v>161</v>
      </c>
      <c r="F871" s="3">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v>-760.98000000000025</v>
      </c>
    </row>
    <row r="872" spans="1:23" x14ac:dyDescent="0.3">
      <c r="A872">
        <v>871</v>
      </c>
      <c r="B872" t="s">
        <v>2708</v>
      </c>
      <c r="C872" s="1">
        <v>42616</v>
      </c>
      <c r="D872" s="2">
        <v>2016</v>
      </c>
      <c r="E872" s="1" t="s">
        <v>161</v>
      </c>
      <c r="F872" s="3">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v>-46.797000000000025</v>
      </c>
    </row>
    <row r="873" spans="1:23" x14ac:dyDescent="0.3">
      <c r="A873">
        <v>872</v>
      </c>
      <c r="B873" t="s">
        <v>2713</v>
      </c>
      <c r="C873" s="1">
        <v>42296</v>
      </c>
      <c r="D873" s="2">
        <v>2015</v>
      </c>
      <c r="E873" s="1" t="s">
        <v>53</v>
      </c>
      <c r="F873" s="3">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v>17.22</v>
      </c>
    </row>
    <row r="874" spans="1:23" x14ac:dyDescent="0.3">
      <c r="A874">
        <v>873</v>
      </c>
      <c r="B874" t="s">
        <v>2717</v>
      </c>
      <c r="C874" s="1">
        <v>41983</v>
      </c>
      <c r="D874" s="2">
        <v>2014</v>
      </c>
      <c r="E874" s="1" t="s">
        <v>98</v>
      </c>
      <c r="F874" s="3">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v>5.2255999999999991</v>
      </c>
    </row>
    <row r="875" spans="1:23" x14ac:dyDescent="0.3">
      <c r="A875">
        <v>874</v>
      </c>
      <c r="B875" t="s">
        <v>2717</v>
      </c>
      <c r="C875" s="1">
        <v>41983</v>
      </c>
      <c r="D875" s="2">
        <v>2014</v>
      </c>
      <c r="E875" s="1" t="s">
        <v>98</v>
      </c>
      <c r="F875" s="3">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v>37.220399999999998</v>
      </c>
    </row>
    <row r="876" spans="1:23" x14ac:dyDescent="0.3">
      <c r="A876">
        <v>875</v>
      </c>
      <c r="B876" t="s">
        <v>2720</v>
      </c>
      <c r="C876" s="1">
        <v>42972</v>
      </c>
      <c r="D876" s="2">
        <v>2017</v>
      </c>
      <c r="E876" s="1" t="s">
        <v>132</v>
      </c>
      <c r="F876" s="3">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v>67.255999999999986</v>
      </c>
    </row>
    <row r="877" spans="1:23" x14ac:dyDescent="0.3">
      <c r="A877">
        <v>876</v>
      </c>
      <c r="B877" t="s">
        <v>2723</v>
      </c>
      <c r="C877" s="1">
        <v>42386</v>
      </c>
      <c r="D877" s="2">
        <v>2016</v>
      </c>
      <c r="E877" s="1" t="s">
        <v>166</v>
      </c>
      <c r="F877" s="3">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v>64.518000000000001</v>
      </c>
    </row>
    <row r="878" spans="1:23" x14ac:dyDescent="0.3">
      <c r="A878">
        <v>877</v>
      </c>
      <c r="B878" t="s">
        <v>2723</v>
      </c>
      <c r="C878" s="1">
        <v>42386</v>
      </c>
      <c r="D878" s="2">
        <v>2016</v>
      </c>
      <c r="E878" s="1" t="s">
        <v>166</v>
      </c>
      <c r="F878" s="3">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v>13.195600000000002</v>
      </c>
    </row>
    <row r="879" spans="1:23" x14ac:dyDescent="0.3">
      <c r="A879">
        <v>878</v>
      </c>
      <c r="B879" t="s">
        <v>2723</v>
      </c>
      <c r="C879" s="1">
        <v>42386</v>
      </c>
      <c r="D879" s="2">
        <v>2016</v>
      </c>
      <c r="E879" s="1" t="s">
        <v>166</v>
      </c>
      <c r="F879" s="3">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v>66.954599999999971</v>
      </c>
    </row>
    <row r="880" spans="1:23" x14ac:dyDescent="0.3">
      <c r="A880">
        <v>879</v>
      </c>
      <c r="B880" t="s">
        <v>2726</v>
      </c>
      <c r="C880" s="1">
        <v>41899</v>
      </c>
      <c r="D880" s="2">
        <v>2014</v>
      </c>
      <c r="E880" s="1" t="s">
        <v>161</v>
      </c>
      <c r="F880" s="3">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v>-4.1243999999999996</v>
      </c>
    </row>
    <row r="881" spans="1:23" x14ac:dyDescent="0.3">
      <c r="A881">
        <v>880</v>
      </c>
      <c r="B881" t="s">
        <v>2731</v>
      </c>
      <c r="C881" s="1">
        <v>43069</v>
      </c>
      <c r="D881" s="2">
        <v>2017</v>
      </c>
      <c r="E881" s="1" t="s">
        <v>24</v>
      </c>
      <c r="F881" s="3">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v>23.109299999999998</v>
      </c>
    </row>
    <row r="882" spans="1:23" x14ac:dyDescent="0.3">
      <c r="A882">
        <v>881</v>
      </c>
      <c r="B882" t="s">
        <v>2731</v>
      </c>
      <c r="C882" s="1">
        <v>43069</v>
      </c>
      <c r="D882" s="2">
        <v>2017</v>
      </c>
      <c r="E882" s="1" t="s">
        <v>24</v>
      </c>
      <c r="F882" s="3">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v>262.38999999999987</v>
      </c>
    </row>
    <row r="883" spans="1:23" x14ac:dyDescent="0.3">
      <c r="A883">
        <v>882</v>
      </c>
      <c r="B883" t="s">
        <v>2734</v>
      </c>
      <c r="C883" s="1">
        <v>42286</v>
      </c>
      <c r="D883" s="2">
        <v>2015</v>
      </c>
      <c r="E883" s="1" t="s">
        <v>53</v>
      </c>
      <c r="F883" s="3">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v>8.3268000000000022</v>
      </c>
    </row>
    <row r="884" spans="1:23" x14ac:dyDescent="0.3">
      <c r="A884">
        <v>883</v>
      </c>
      <c r="B884" t="s">
        <v>2735</v>
      </c>
      <c r="C884" s="1">
        <v>43092</v>
      </c>
      <c r="D884" s="2">
        <v>2017</v>
      </c>
      <c r="E884" s="1" t="s">
        <v>98</v>
      </c>
      <c r="F884" s="3">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v>5.9312000000000014</v>
      </c>
    </row>
    <row r="885" spans="1:23" x14ac:dyDescent="0.3">
      <c r="A885">
        <v>884</v>
      </c>
      <c r="B885" t="s">
        <v>2736</v>
      </c>
      <c r="C885" s="1">
        <v>42665</v>
      </c>
      <c r="D885" s="2">
        <v>2016</v>
      </c>
      <c r="E885" s="1" t="s">
        <v>53</v>
      </c>
      <c r="F885" s="3">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v>10.047999999999998</v>
      </c>
    </row>
    <row r="886" spans="1:23" x14ac:dyDescent="0.3">
      <c r="A886">
        <v>885</v>
      </c>
      <c r="B886" t="s">
        <v>2739</v>
      </c>
      <c r="C886" s="1">
        <v>41758</v>
      </c>
      <c r="D886" s="2">
        <v>2014</v>
      </c>
      <c r="E886" s="1" t="s">
        <v>89</v>
      </c>
      <c r="F886" s="3">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v>5.936399999999999</v>
      </c>
    </row>
    <row r="887" spans="1:23" x14ac:dyDescent="0.3">
      <c r="A887">
        <v>886</v>
      </c>
      <c r="B887" t="s">
        <v>2744</v>
      </c>
      <c r="C887" s="1">
        <v>42119</v>
      </c>
      <c r="D887" s="2">
        <v>2015</v>
      </c>
      <c r="E887" s="1" t="s">
        <v>89</v>
      </c>
      <c r="F887" s="3">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v>4.5317999999999996</v>
      </c>
    </row>
    <row r="888" spans="1:23" x14ac:dyDescent="0.3">
      <c r="A888">
        <v>887</v>
      </c>
      <c r="B888" t="s">
        <v>2749</v>
      </c>
      <c r="C888" s="1">
        <v>42912</v>
      </c>
      <c r="D888" s="2">
        <v>2017</v>
      </c>
      <c r="E888" s="1" t="s">
        <v>41</v>
      </c>
      <c r="F888" s="3">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v>1.6751999999999967</v>
      </c>
    </row>
    <row r="889" spans="1:23" x14ac:dyDescent="0.3">
      <c r="A889">
        <v>888</v>
      </c>
      <c r="B889" t="s">
        <v>2752</v>
      </c>
      <c r="C889" s="1">
        <v>43022</v>
      </c>
      <c r="D889" s="2">
        <v>2017</v>
      </c>
      <c r="E889" s="1" t="s">
        <v>53</v>
      </c>
      <c r="F889" s="3">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v>18.453400000000002</v>
      </c>
    </row>
    <row r="890" spans="1:23" x14ac:dyDescent="0.3">
      <c r="A890">
        <v>889</v>
      </c>
      <c r="B890" t="s">
        <v>2756</v>
      </c>
      <c r="C890" s="1">
        <v>41982</v>
      </c>
      <c r="D890" s="2">
        <v>2014</v>
      </c>
      <c r="E890" s="1" t="s">
        <v>98</v>
      </c>
      <c r="F890" s="3">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v>16.993200000000002</v>
      </c>
    </row>
    <row r="891" spans="1:23" x14ac:dyDescent="0.3">
      <c r="A891">
        <v>890</v>
      </c>
      <c r="B891" t="s">
        <v>2757</v>
      </c>
      <c r="C891" s="1">
        <v>42906</v>
      </c>
      <c r="D891" s="2">
        <v>2017</v>
      </c>
      <c r="E891" s="1" t="s">
        <v>41</v>
      </c>
      <c r="F891" s="3">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v>14.994999999999994</v>
      </c>
    </row>
    <row r="892" spans="1:23" x14ac:dyDescent="0.3">
      <c r="A892">
        <v>891</v>
      </c>
      <c r="B892" t="s">
        <v>2757</v>
      </c>
      <c r="C892" s="1">
        <v>42906</v>
      </c>
      <c r="D892" s="2">
        <v>2017</v>
      </c>
      <c r="E892" s="1" t="s">
        <v>41</v>
      </c>
      <c r="F892" s="3">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v>18.600599999999996</v>
      </c>
    </row>
    <row r="893" spans="1:23" x14ac:dyDescent="0.3">
      <c r="A893">
        <v>892</v>
      </c>
      <c r="B893" t="s">
        <v>2760</v>
      </c>
      <c r="C893" s="1">
        <v>42912</v>
      </c>
      <c r="D893" s="2">
        <v>2017</v>
      </c>
      <c r="E893" s="1" t="s">
        <v>41</v>
      </c>
      <c r="F893" s="3">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v>2.0429999999999997</v>
      </c>
    </row>
    <row r="894" spans="1:23" x14ac:dyDescent="0.3">
      <c r="A894">
        <v>893</v>
      </c>
      <c r="B894" t="s">
        <v>2760</v>
      </c>
      <c r="C894" s="1">
        <v>42912</v>
      </c>
      <c r="D894" s="2">
        <v>2017</v>
      </c>
      <c r="E894" s="1" t="s">
        <v>41</v>
      </c>
      <c r="F894" s="3">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v>5.4127999999999989</v>
      </c>
    </row>
    <row r="895" spans="1:23" x14ac:dyDescent="0.3">
      <c r="A895">
        <v>894</v>
      </c>
      <c r="B895" t="s">
        <v>2760</v>
      </c>
      <c r="C895" s="1">
        <v>42912</v>
      </c>
      <c r="D895" s="2">
        <v>2017</v>
      </c>
      <c r="E895" s="1" t="s">
        <v>41</v>
      </c>
      <c r="F895" s="3">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v>135.98000000000002</v>
      </c>
    </row>
    <row r="896" spans="1:23" x14ac:dyDescent="0.3">
      <c r="A896">
        <v>895</v>
      </c>
      <c r="B896" t="s">
        <v>2767</v>
      </c>
      <c r="C896" s="1">
        <v>42684</v>
      </c>
      <c r="D896" s="2">
        <v>2016</v>
      </c>
      <c r="E896" s="1" t="s">
        <v>24</v>
      </c>
      <c r="F896" s="3">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v>42.071400000000011</v>
      </c>
    </row>
    <row r="897" spans="1:23" x14ac:dyDescent="0.3">
      <c r="A897">
        <v>896</v>
      </c>
      <c r="B897" t="s">
        <v>2767</v>
      </c>
      <c r="C897" s="1">
        <v>42684</v>
      </c>
      <c r="D897" s="2">
        <v>2016</v>
      </c>
      <c r="E897" s="1" t="s">
        <v>24</v>
      </c>
      <c r="F897" s="3">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v>24.502800000000001</v>
      </c>
    </row>
    <row r="898" spans="1:23" x14ac:dyDescent="0.3">
      <c r="A898">
        <v>897</v>
      </c>
      <c r="B898" t="s">
        <v>2772</v>
      </c>
      <c r="C898" s="1">
        <v>42646</v>
      </c>
      <c r="D898" s="2">
        <v>2016</v>
      </c>
      <c r="E898" s="1" t="s">
        <v>53</v>
      </c>
      <c r="F898" s="3">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v>5.0855999999999986</v>
      </c>
    </row>
    <row r="899" spans="1:23" x14ac:dyDescent="0.3">
      <c r="A899">
        <v>898</v>
      </c>
      <c r="B899" t="s">
        <v>2776</v>
      </c>
      <c r="C899" s="1">
        <v>41891</v>
      </c>
      <c r="D899" s="2">
        <v>2014</v>
      </c>
      <c r="E899" s="1" t="s">
        <v>161</v>
      </c>
      <c r="F899" s="3">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v>51.800000000000004</v>
      </c>
    </row>
    <row r="900" spans="1:23" x14ac:dyDescent="0.3">
      <c r="A900">
        <v>899</v>
      </c>
      <c r="B900" t="s">
        <v>2779</v>
      </c>
      <c r="C900" s="1">
        <v>43037</v>
      </c>
      <c r="D900" s="2">
        <v>2017</v>
      </c>
      <c r="E900" s="1" t="s">
        <v>53</v>
      </c>
      <c r="F900" s="3">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v>22.540800000000001</v>
      </c>
    </row>
    <row r="901" spans="1:23" x14ac:dyDescent="0.3">
      <c r="A901">
        <v>900</v>
      </c>
      <c r="B901" t="s">
        <v>2784</v>
      </c>
      <c r="C901" s="1">
        <v>42470</v>
      </c>
      <c r="D901" s="2">
        <v>2016</v>
      </c>
      <c r="E901" s="1" t="s">
        <v>89</v>
      </c>
      <c r="F901" s="3">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v>-6.5296000000000003</v>
      </c>
    </row>
    <row r="902" spans="1:23" x14ac:dyDescent="0.3">
      <c r="A902">
        <v>901</v>
      </c>
      <c r="B902" t="s">
        <v>2789</v>
      </c>
      <c r="C902" s="1">
        <v>43050</v>
      </c>
      <c r="D902" s="2">
        <v>2017</v>
      </c>
      <c r="E902" s="1" t="s">
        <v>24</v>
      </c>
      <c r="F902" s="3">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v>3.3929999999999989</v>
      </c>
    </row>
    <row r="903" spans="1:23" x14ac:dyDescent="0.3">
      <c r="A903">
        <v>902</v>
      </c>
      <c r="B903" t="s">
        <v>2789</v>
      </c>
      <c r="C903" s="1">
        <v>43050</v>
      </c>
      <c r="D903" s="2">
        <v>2017</v>
      </c>
      <c r="E903" s="1" t="s">
        <v>24</v>
      </c>
      <c r="F903" s="3">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v>-32.088000000000008</v>
      </c>
    </row>
    <row r="904" spans="1:23" x14ac:dyDescent="0.3">
      <c r="A904">
        <v>903</v>
      </c>
      <c r="B904" t="s">
        <v>2795</v>
      </c>
      <c r="C904" s="1">
        <v>42993</v>
      </c>
      <c r="D904" s="2">
        <v>2017</v>
      </c>
      <c r="E904" s="1" t="s">
        <v>161</v>
      </c>
      <c r="F904" s="3">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v>20.248499999999993</v>
      </c>
    </row>
    <row r="905" spans="1:23" x14ac:dyDescent="0.3">
      <c r="A905">
        <v>904</v>
      </c>
      <c r="B905" t="s">
        <v>2796</v>
      </c>
      <c r="C905" s="1">
        <v>42468</v>
      </c>
      <c r="D905" s="2">
        <v>2016</v>
      </c>
      <c r="E905" s="1" t="s">
        <v>89</v>
      </c>
      <c r="F905" s="3">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v>9.6191999999999993</v>
      </c>
    </row>
    <row r="906" spans="1:23" x14ac:dyDescent="0.3">
      <c r="A906">
        <v>905</v>
      </c>
      <c r="B906" t="s">
        <v>2796</v>
      </c>
      <c r="C906" s="1">
        <v>42468</v>
      </c>
      <c r="D906" s="2">
        <v>2016</v>
      </c>
      <c r="E906" s="1" t="s">
        <v>89</v>
      </c>
      <c r="F906" s="3">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v>2.598399999999998</v>
      </c>
    </row>
    <row r="907" spans="1:23" x14ac:dyDescent="0.3">
      <c r="A907">
        <v>906</v>
      </c>
      <c r="B907" t="s">
        <v>2796</v>
      </c>
      <c r="C907" s="1">
        <v>42468</v>
      </c>
      <c r="D907" s="2">
        <v>2016</v>
      </c>
      <c r="E907" s="1" t="s">
        <v>89</v>
      </c>
      <c r="F907" s="3">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v>6.2208000000000006</v>
      </c>
    </row>
    <row r="908" spans="1:23" x14ac:dyDescent="0.3">
      <c r="A908">
        <v>907</v>
      </c>
      <c r="B908" t="s">
        <v>2801</v>
      </c>
      <c r="C908" s="1">
        <v>43099</v>
      </c>
      <c r="D908" s="2">
        <v>2017</v>
      </c>
      <c r="E908" s="1" t="s">
        <v>98</v>
      </c>
      <c r="F908" s="3">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v>12.117599999999968</v>
      </c>
    </row>
    <row r="909" spans="1:23" x14ac:dyDescent="0.3">
      <c r="A909">
        <v>908</v>
      </c>
      <c r="B909" t="s">
        <v>2801</v>
      </c>
      <c r="C909" s="1">
        <v>43099</v>
      </c>
      <c r="D909" s="2">
        <v>2017</v>
      </c>
      <c r="E909" s="1" t="s">
        <v>98</v>
      </c>
      <c r="F909" s="3">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v>2.7278999999999964</v>
      </c>
    </row>
    <row r="910" spans="1:23" x14ac:dyDescent="0.3">
      <c r="A910">
        <v>909</v>
      </c>
      <c r="B910" t="s">
        <v>2801</v>
      </c>
      <c r="C910" s="1">
        <v>43099</v>
      </c>
      <c r="D910" s="2">
        <v>2017</v>
      </c>
      <c r="E910" s="1" t="s">
        <v>98</v>
      </c>
      <c r="F910" s="3">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v>19.791</v>
      </c>
    </row>
    <row r="911" spans="1:23" x14ac:dyDescent="0.3">
      <c r="A911">
        <v>910</v>
      </c>
      <c r="B911" t="s">
        <v>2808</v>
      </c>
      <c r="C911" s="1">
        <v>42980</v>
      </c>
      <c r="D911" s="2">
        <v>2017</v>
      </c>
      <c r="E911" s="1" t="s">
        <v>161</v>
      </c>
      <c r="F911" s="3">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v>323.94600000000003</v>
      </c>
    </row>
    <row r="912" spans="1:23" x14ac:dyDescent="0.3">
      <c r="A912">
        <v>911</v>
      </c>
      <c r="B912" t="s">
        <v>2808</v>
      </c>
      <c r="C912" s="1">
        <v>42980</v>
      </c>
      <c r="D912" s="2">
        <v>2017</v>
      </c>
      <c r="E912" s="1" t="s">
        <v>161</v>
      </c>
      <c r="F912" s="3">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v>829.37540000000024</v>
      </c>
    </row>
    <row r="913" spans="1:23" x14ac:dyDescent="0.3">
      <c r="A913">
        <v>912</v>
      </c>
      <c r="B913" t="s">
        <v>2808</v>
      </c>
      <c r="C913" s="1">
        <v>42980</v>
      </c>
      <c r="D913" s="2">
        <v>2017</v>
      </c>
      <c r="E913" s="1" t="s">
        <v>161</v>
      </c>
      <c r="F913" s="3">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v>81.047399999999982</v>
      </c>
    </row>
    <row r="914" spans="1:23" x14ac:dyDescent="0.3">
      <c r="A914">
        <v>913</v>
      </c>
      <c r="B914" t="s">
        <v>2817</v>
      </c>
      <c r="C914" s="1">
        <v>42155</v>
      </c>
      <c r="D914" s="2">
        <v>2015</v>
      </c>
      <c r="E914" s="1" t="s">
        <v>124</v>
      </c>
      <c r="F914" s="3">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v>9.1020000000000021</v>
      </c>
    </row>
    <row r="915" spans="1:23" x14ac:dyDescent="0.3">
      <c r="A915">
        <v>914</v>
      </c>
      <c r="B915" t="s">
        <v>2821</v>
      </c>
      <c r="C915" s="1">
        <v>43066</v>
      </c>
      <c r="D915" s="2">
        <v>2017</v>
      </c>
      <c r="E915" s="1" t="s">
        <v>24</v>
      </c>
      <c r="F915" s="3">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v>19.2454</v>
      </c>
    </row>
    <row r="916" spans="1:23" x14ac:dyDescent="0.3">
      <c r="A916">
        <v>915</v>
      </c>
      <c r="B916" t="s">
        <v>2821</v>
      </c>
      <c r="C916" s="1">
        <v>43066</v>
      </c>
      <c r="D916" s="2">
        <v>2017</v>
      </c>
      <c r="E916" s="1" t="s">
        <v>24</v>
      </c>
      <c r="F916" s="3">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v>56.054700000000011</v>
      </c>
    </row>
    <row r="917" spans="1:23" x14ac:dyDescent="0.3">
      <c r="A917">
        <v>916</v>
      </c>
      <c r="B917" t="s">
        <v>2822</v>
      </c>
      <c r="C917" s="1">
        <v>41805</v>
      </c>
      <c r="D917" s="2">
        <v>2014</v>
      </c>
      <c r="E917" s="1" t="s">
        <v>41</v>
      </c>
      <c r="F917" s="3">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v>-18.556200000000018</v>
      </c>
    </row>
    <row r="918" spans="1:23" x14ac:dyDescent="0.3">
      <c r="A918">
        <v>917</v>
      </c>
      <c r="B918" t="s">
        <v>2822</v>
      </c>
      <c r="C918" s="1">
        <v>41805</v>
      </c>
      <c r="D918" s="2">
        <v>2014</v>
      </c>
      <c r="E918" s="1" t="s">
        <v>41</v>
      </c>
      <c r="F918" s="3">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v>-56.995999999999981</v>
      </c>
    </row>
    <row r="919" spans="1:23" x14ac:dyDescent="0.3">
      <c r="A919">
        <v>918</v>
      </c>
      <c r="B919" t="s">
        <v>2822</v>
      </c>
      <c r="C919" s="1">
        <v>41805</v>
      </c>
      <c r="D919" s="2">
        <v>2014</v>
      </c>
      <c r="E919" s="1" t="s">
        <v>41</v>
      </c>
      <c r="F919" s="3">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v>-14.5656</v>
      </c>
    </row>
    <row r="920" spans="1:23" x14ac:dyDescent="0.3">
      <c r="A920">
        <v>919</v>
      </c>
      <c r="B920" t="s">
        <v>2825</v>
      </c>
      <c r="C920" s="1">
        <v>42434</v>
      </c>
      <c r="D920" s="2">
        <v>2016</v>
      </c>
      <c r="E920" s="1" t="s">
        <v>237</v>
      </c>
      <c r="F920" s="3">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v>50.40629999999998</v>
      </c>
    </row>
    <row r="921" spans="1:23" x14ac:dyDescent="0.3">
      <c r="A921">
        <v>920</v>
      </c>
      <c r="B921" t="s">
        <v>2825</v>
      </c>
      <c r="C921" s="1">
        <v>42434</v>
      </c>
      <c r="D921" s="2">
        <v>2016</v>
      </c>
      <c r="E921" s="1" t="s">
        <v>237</v>
      </c>
      <c r="F921" s="3">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v>-0.81199999999999983</v>
      </c>
    </row>
    <row r="922" spans="1:23" x14ac:dyDescent="0.3">
      <c r="A922">
        <v>921</v>
      </c>
      <c r="B922" t="s">
        <v>2830</v>
      </c>
      <c r="C922" s="1">
        <v>41978</v>
      </c>
      <c r="D922" s="2">
        <v>2014</v>
      </c>
      <c r="E922" s="1" t="s">
        <v>98</v>
      </c>
      <c r="F922" s="3">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v>6.8767999999999994</v>
      </c>
    </row>
    <row r="923" spans="1:23" x14ac:dyDescent="0.3">
      <c r="A923">
        <v>922</v>
      </c>
      <c r="B923" t="s">
        <v>2832</v>
      </c>
      <c r="C923" s="1">
        <v>42105</v>
      </c>
      <c r="D923" s="2">
        <v>2015</v>
      </c>
      <c r="E923" s="1" t="s">
        <v>89</v>
      </c>
      <c r="F923" s="3">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v>34.907399999999996</v>
      </c>
    </row>
    <row r="924" spans="1:23" x14ac:dyDescent="0.3">
      <c r="A924">
        <v>923</v>
      </c>
      <c r="B924" t="s">
        <v>2832</v>
      </c>
      <c r="C924" s="1">
        <v>42105</v>
      </c>
      <c r="D924" s="2">
        <v>2015</v>
      </c>
      <c r="E924" s="1" t="s">
        <v>89</v>
      </c>
      <c r="F924" s="3">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v>10.555199999999999</v>
      </c>
    </row>
    <row r="925" spans="1:23" x14ac:dyDescent="0.3">
      <c r="A925">
        <v>924</v>
      </c>
      <c r="B925" t="s">
        <v>2832</v>
      </c>
      <c r="C925" s="1">
        <v>42105</v>
      </c>
      <c r="D925" s="2">
        <v>2015</v>
      </c>
      <c r="E925" s="1" t="s">
        <v>89</v>
      </c>
      <c r="F925" s="3">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v>113.84799999999998</v>
      </c>
    </row>
    <row r="926" spans="1:23" x14ac:dyDescent="0.3">
      <c r="A926">
        <v>925</v>
      </c>
      <c r="B926" t="s">
        <v>2841</v>
      </c>
      <c r="C926" s="1">
        <v>42628</v>
      </c>
      <c r="D926" s="2">
        <v>2016</v>
      </c>
      <c r="E926" s="1" t="s">
        <v>161</v>
      </c>
      <c r="F926" s="3">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v>294.54879999999991</v>
      </c>
    </row>
    <row r="927" spans="1:23" x14ac:dyDescent="0.3">
      <c r="A927">
        <v>926</v>
      </c>
      <c r="B927" t="s">
        <v>2844</v>
      </c>
      <c r="C927" s="1">
        <v>41895</v>
      </c>
      <c r="D927" s="2">
        <v>2014</v>
      </c>
      <c r="E927" s="1" t="s">
        <v>161</v>
      </c>
      <c r="F927" s="3">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v>5.4432</v>
      </c>
    </row>
    <row r="928" spans="1:23" x14ac:dyDescent="0.3">
      <c r="A928">
        <v>927</v>
      </c>
      <c r="B928" t="s">
        <v>2844</v>
      </c>
      <c r="C928" s="1">
        <v>41895</v>
      </c>
      <c r="D928" s="2">
        <v>2014</v>
      </c>
      <c r="E928" s="1" t="s">
        <v>161</v>
      </c>
      <c r="F928" s="3">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v>53.550000000000004</v>
      </c>
    </row>
    <row r="929" spans="1:23" x14ac:dyDescent="0.3">
      <c r="A929">
        <v>928</v>
      </c>
      <c r="B929" t="s">
        <v>2851</v>
      </c>
      <c r="C929" s="1">
        <v>42282</v>
      </c>
      <c r="D929" s="2">
        <v>2015</v>
      </c>
      <c r="E929" s="1" t="s">
        <v>53</v>
      </c>
      <c r="F929" s="3">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v>12.936</v>
      </c>
    </row>
    <row r="930" spans="1:23" x14ac:dyDescent="0.3">
      <c r="A930">
        <v>929</v>
      </c>
      <c r="B930" t="s">
        <v>2851</v>
      </c>
      <c r="C930" s="1">
        <v>42282</v>
      </c>
      <c r="D930" s="2">
        <v>2015</v>
      </c>
      <c r="E930" s="1" t="s">
        <v>53</v>
      </c>
      <c r="F930" s="3">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v>9.517199999999999</v>
      </c>
    </row>
    <row r="931" spans="1:23" x14ac:dyDescent="0.3">
      <c r="A931">
        <v>930</v>
      </c>
      <c r="B931" t="s">
        <v>2854</v>
      </c>
      <c r="C931" s="1">
        <v>42839</v>
      </c>
      <c r="D931" s="2">
        <v>2017</v>
      </c>
      <c r="E931" s="1" t="s">
        <v>89</v>
      </c>
      <c r="F931" s="3">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v>2.5535999999999985</v>
      </c>
    </row>
    <row r="932" spans="1:23" x14ac:dyDescent="0.3">
      <c r="A932">
        <v>931</v>
      </c>
      <c r="B932" t="s">
        <v>2854</v>
      </c>
      <c r="C932" s="1">
        <v>42839</v>
      </c>
      <c r="D932" s="2">
        <v>2017</v>
      </c>
      <c r="E932" s="1" t="s">
        <v>89</v>
      </c>
      <c r="F932" s="3">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v>21.340800000000002</v>
      </c>
    </row>
    <row r="933" spans="1:23" x14ac:dyDescent="0.3">
      <c r="A933">
        <v>932</v>
      </c>
      <c r="B933" t="s">
        <v>2854</v>
      </c>
      <c r="C933" s="1">
        <v>42839</v>
      </c>
      <c r="D933" s="2">
        <v>2017</v>
      </c>
      <c r="E933" s="1" t="s">
        <v>89</v>
      </c>
      <c r="F933" s="3">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v>5.0286000000000008</v>
      </c>
    </row>
    <row r="934" spans="1:23" x14ac:dyDescent="0.3">
      <c r="A934">
        <v>933</v>
      </c>
      <c r="B934" t="s">
        <v>2858</v>
      </c>
      <c r="C934" s="1">
        <v>42980</v>
      </c>
      <c r="D934" s="2">
        <v>2017</v>
      </c>
      <c r="E934" s="1" t="s">
        <v>161</v>
      </c>
      <c r="F934" s="3">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v>4.1147999999999998</v>
      </c>
    </row>
    <row r="935" spans="1:23" x14ac:dyDescent="0.3">
      <c r="A935">
        <v>934</v>
      </c>
      <c r="B935" t="s">
        <v>2863</v>
      </c>
      <c r="C935" s="1">
        <v>42541</v>
      </c>
      <c r="D935" s="2">
        <v>2016</v>
      </c>
      <c r="E935" s="1" t="s">
        <v>41</v>
      </c>
      <c r="F935" s="3">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v>15.206399999999997</v>
      </c>
    </row>
    <row r="936" spans="1:23" x14ac:dyDescent="0.3">
      <c r="A936">
        <v>935</v>
      </c>
      <c r="B936" t="s">
        <v>2863</v>
      </c>
      <c r="C936" s="1">
        <v>42541</v>
      </c>
      <c r="D936" s="2">
        <v>2016</v>
      </c>
      <c r="E936" s="1" t="s">
        <v>41</v>
      </c>
      <c r="F936" s="3">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v>-21.793199999999992</v>
      </c>
    </row>
    <row r="937" spans="1:23" x14ac:dyDescent="0.3">
      <c r="A937">
        <v>936</v>
      </c>
      <c r="B937" t="s">
        <v>2863</v>
      </c>
      <c r="C937" s="1">
        <v>42541</v>
      </c>
      <c r="D937" s="2">
        <v>2016</v>
      </c>
      <c r="E937" s="1" t="s">
        <v>41</v>
      </c>
      <c r="F937" s="3">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v>5.4432</v>
      </c>
    </row>
    <row r="938" spans="1:23" x14ac:dyDescent="0.3">
      <c r="A938">
        <v>937</v>
      </c>
      <c r="B938" t="s">
        <v>2863</v>
      </c>
      <c r="C938" s="1">
        <v>42541</v>
      </c>
      <c r="D938" s="2">
        <v>2016</v>
      </c>
      <c r="E938" s="1" t="s">
        <v>41</v>
      </c>
      <c r="F938" s="3">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v>33.577199999999976</v>
      </c>
    </row>
    <row r="939" spans="1:23" x14ac:dyDescent="0.3">
      <c r="A939">
        <v>938</v>
      </c>
      <c r="B939" t="s">
        <v>2870</v>
      </c>
      <c r="C939" s="1">
        <v>43044</v>
      </c>
      <c r="D939" s="2">
        <v>2017</v>
      </c>
      <c r="E939" s="1" t="s">
        <v>24</v>
      </c>
      <c r="F939" s="3">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v>54.396599999999992</v>
      </c>
    </row>
    <row r="940" spans="1:23" x14ac:dyDescent="0.3">
      <c r="A940">
        <v>939</v>
      </c>
      <c r="B940" t="s">
        <v>2872</v>
      </c>
      <c r="C940" s="1">
        <v>42351</v>
      </c>
      <c r="D940" s="2">
        <v>2015</v>
      </c>
      <c r="E940" s="1" t="s">
        <v>98</v>
      </c>
      <c r="F940" s="3">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v>6.2208000000000006</v>
      </c>
    </row>
    <row r="941" spans="1:23" x14ac:dyDescent="0.3">
      <c r="A941">
        <v>940</v>
      </c>
      <c r="B941" t="s">
        <v>2872</v>
      </c>
      <c r="C941" s="1">
        <v>42351</v>
      </c>
      <c r="D941" s="2">
        <v>2015</v>
      </c>
      <c r="E941" s="1" t="s">
        <v>98</v>
      </c>
      <c r="F941" s="3">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v>34.964799999999997</v>
      </c>
    </row>
    <row r="942" spans="1:23" x14ac:dyDescent="0.3">
      <c r="A942">
        <v>941</v>
      </c>
      <c r="B942" t="s">
        <v>2880</v>
      </c>
      <c r="C942" s="1">
        <v>42540</v>
      </c>
      <c r="D942" s="2">
        <v>2016</v>
      </c>
      <c r="E942" s="1" t="s">
        <v>41</v>
      </c>
      <c r="F942" s="3">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v>8.0464000000000002</v>
      </c>
    </row>
    <row r="943" spans="1:23" x14ac:dyDescent="0.3">
      <c r="A943">
        <v>942</v>
      </c>
      <c r="B943" t="s">
        <v>2885</v>
      </c>
      <c r="C943" s="1">
        <v>42717</v>
      </c>
      <c r="D943" s="2">
        <v>2016</v>
      </c>
      <c r="E943" s="1" t="s">
        <v>98</v>
      </c>
      <c r="F943" s="3">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v>2.2098</v>
      </c>
    </row>
    <row r="944" spans="1:23" x14ac:dyDescent="0.3">
      <c r="A944">
        <v>943</v>
      </c>
      <c r="B944" t="s">
        <v>2885</v>
      </c>
      <c r="C944" s="1">
        <v>42717</v>
      </c>
      <c r="D944" s="2">
        <v>2016</v>
      </c>
      <c r="E944" s="1" t="s">
        <v>98</v>
      </c>
      <c r="F944" s="3">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v>41.785200000000032</v>
      </c>
    </row>
    <row r="945" spans="1:23" x14ac:dyDescent="0.3">
      <c r="A945">
        <v>944</v>
      </c>
      <c r="B945" t="s">
        <v>2889</v>
      </c>
      <c r="C945" s="1">
        <v>42153</v>
      </c>
      <c r="D945" s="2">
        <v>2015</v>
      </c>
      <c r="E945" s="1" t="s">
        <v>124</v>
      </c>
      <c r="F945" s="3">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v>15.552000000000001</v>
      </c>
    </row>
    <row r="946" spans="1:23" x14ac:dyDescent="0.3">
      <c r="A946">
        <v>945</v>
      </c>
      <c r="B946" t="s">
        <v>2889</v>
      </c>
      <c r="C946" s="1">
        <v>42153</v>
      </c>
      <c r="D946" s="2">
        <v>2015</v>
      </c>
      <c r="E946" s="1" t="s">
        <v>124</v>
      </c>
      <c r="F946" s="3">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v>140.54820000000001</v>
      </c>
    </row>
    <row r="947" spans="1:23" x14ac:dyDescent="0.3">
      <c r="A947">
        <v>946</v>
      </c>
      <c r="B947" t="s">
        <v>2889</v>
      </c>
      <c r="C947" s="1">
        <v>42153</v>
      </c>
      <c r="D947" s="2">
        <v>2015</v>
      </c>
      <c r="E947" s="1" t="s">
        <v>124</v>
      </c>
      <c r="F947" s="3">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v>62.91</v>
      </c>
    </row>
    <row r="948" spans="1:23" x14ac:dyDescent="0.3">
      <c r="A948">
        <v>947</v>
      </c>
      <c r="B948" t="s">
        <v>2894</v>
      </c>
      <c r="C948" s="1">
        <v>42211</v>
      </c>
      <c r="D948" s="2">
        <v>2015</v>
      </c>
      <c r="E948" s="1" t="s">
        <v>152</v>
      </c>
      <c r="F948" s="3">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v>-204.44580000000005</v>
      </c>
    </row>
    <row r="949" spans="1:23" x14ac:dyDescent="0.3">
      <c r="A949">
        <v>948</v>
      </c>
      <c r="B949" t="s">
        <v>2897</v>
      </c>
      <c r="C949" s="1">
        <v>43067</v>
      </c>
      <c r="D949" s="2">
        <v>2017</v>
      </c>
      <c r="E949" s="1" t="s">
        <v>24</v>
      </c>
      <c r="F949" s="3">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v>-12.912200000000027</v>
      </c>
    </row>
    <row r="950" spans="1:23" x14ac:dyDescent="0.3">
      <c r="A950">
        <v>949</v>
      </c>
      <c r="B950" t="s">
        <v>2897</v>
      </c>
      <c r="C950" s="1">
        <v>43067</v>
      </c>
      <c r="D950" s="2">
        <v>2017</v>
      </c>
      <c r="E950" s="1" t="s">
        <v>24</v>
      </c>
      <c r="F950" s="3">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v>75.542400000000015</v>
      </c>
    </row>
    <row r="951" spans="1:23" x14ac:dyDescent="0.3">
      <c r="A951">
        <v>950</v>
      </c>
      <c r="B951" t="s">
        <v>2897</v>
      </c>
      <c r="C951" s="1">
        <v>43067</v>
      </c>
      <c r="D951" s="2">
        <v>2017</v>
      </c>
      <c r="E951" s="1" t="s">
        <v>24</v>
      </c>
      <c r="F951" s="3">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v>-619.59600000000012</v>
      </c>
    </row>
    <row r="952" spans="1:23" x14ac:dyDescent="0.3">
      <c r="A952">
        <v>951</v>
      </c>
      <c r="B952" t="s">
        <v>2897</v>
      </c>
      <c r="C952" s="1">
        <v>43067</v>
      </c>
      <c r="D952" s="2">
        <v>2017</v>
      </c>
      <c r="E952" s="1" t="s">
        <v>24</v>
      </c>
      <c r="F952" s="3">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v>5.4432</v>
      </c>
    </row>
    <row r="953" spans="1:23" x14ac:dyDescent="0.3">
      <c r="A953">
        <v>952</v>
      </c>
      <c r="B953" t="s">
        <v>2897</v>
      </c>
      <c r="C953" s="1">
        <v>43067</v>
      </c>
      <c r="D953" s="2">
        <v>2017</v>
      </c>
      <c r="E953" s="1" t="s">
        <v>24</v>
      </c>
      <c r="F953" s="3">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v>7.92</v>
      </c>
    </row>
    <row r="954" spans="1:23" x14ac:dyDescent="0.3">
      <c r="A954">
        <v>953</v>
      </c>
      <c r="B954" t="s">
        <v>2904</v>
      </c>
      <c r="C954" s="1">
        <v>42828</v>
      </c>
      <c r="D954" s="2">
        <v>2017</v>
      </c>
      <c r="E954" s="1" t="s">
        <v>89</v>
      </c>
      <c r="F954" s="3">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v>7.6416000000000022</v>
      </c>
    </row>
    <row r="955" spans="1:23" x14ac:dyDescent="0.3">
      <c r="A955">
        <v>954</v>
      </c>
      <c r="B955" t="s">
        <v>2908</v>
      </c>
      <c r="C955" s="1">
        <v>43097</v>
      </c>
      <c r="D955" s="2">
        <v>2017</v>
      </c>
      <c r="E955" s="1" t="s">
        <v>98</v>
      </c>
      <c r="F955" s="3">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v>2.7168000000000001</v>
      </c>
    </row>
    <row r="956" spans="1:23" x14ac:dyDescent="0.3">
      <c r="A956">
        <v>955</v>
      </c>
      <c r="B956" t="s">
        <v>2908</v>
      </c>
      <c r="C956" s="1">
        <v>43097</v>
      </c>
      <c r="D956" s="2">
        <v>2017</v>
      </c>
      <c r="E956" s="1" t="s">
        <v>98</v>
      </c>
      <c r="F956" s="3">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v>-11.595999999999997</v>
      </c>
    </row>
    <row r="957" spans="1:23" x14ac:dyDescent="0.3">
      <c r="A957">
        <v>956</v>
      </c>
      <c r="B957" t="s">
        <v>2912</v>
      </c>
      <c r="C957" s="1">
        <v>43069</v>
      </c>
      <c r="D957" s="2">
        <v>2017</v>
      </c>
      <c r="E957" s="1" t="s">
        <v>24</v>
      </c>
      <c r="F957" s="3">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v>43.449999999999989</v>
      </c>
    </row>
    <row r="958" spans="1:23" x14ac:dyDescent="0.3">
      <c r="A958">
        <v>957</v>
      </c>
      <c r="B958" t="s">
        <v>2915</v>
      </c>
      <c r="C958" s="1">
        <v>42870</v>
      </c>
      <c r="D958" s="2">
        <v>2017</v>
      </c>
      <c r="E958" s="1" t="s">
        <v>124</v>
      </c>
      <c r="F958" s="3">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v>2.5893000000000006</v>
      </c>
    </row>
    <row r="959" spans="1:23" x14ac:dyDescent="0.3">
      <c r="A959">
        <v>958</v>
      </c>
      <c r="B959" t="s">
        <v>2915</v>
      </c>
      <c r="C959" s="1">
        <v>42870</v>
      </c>
      <c r="D959" s="2">
        <v>2017</v>
      </c>
      <c r="E959" s="1" t="s">
        <v>124</v>
      </c>
      <c r="F959" s="3">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v>-3.1679999999999993</v>
      </c>
    </row>
    <row r="960" spans="1:23" x14ac:dyDescent="0.3">
      <c r="A960">
        <v>959</v>
      </c>
      <c r="B960" t="s">
        <v>2915</v>
      </c>
      <c r="C960" s="1">
        <v>42870</v>
      </c>
      <c r="D960" s="2">
        <v>2017</v>
      </c>
      <c r="E960" s="1" t="s">
        <v>124</v>
      </c>
      <c r="F960" s="3">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v>5.6375999999999999</v>
      </c>
    </row>
    <row r="961" spans="1:23" x14ac:dyDescent="0.3">
      <c r="A961">
        <v>960</v>
      </c>
      <c r="B961" t="s">
        <v>2922</v>
      </c>
      <c r="C961" s="1">
        <v>42269</v>
      </c>
      <c r="D961" s="2">
        <v>2015</v>
      </c>
      <c r="E961" s="1" t="s">
        <v>161</v>
      </c>
      <c r="F961" s="3">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v>53.195999999999998</v>
      </c>
    </row>
    <row r="962" spans="1:23" x14ac:dyDescent="0.3">
      <c r="A962">
        <v>961</v>
      </c>
      <c r="B962" t="s">
        <v>2927</v>
      </c>
      <c r="C962" s="1">
        <v>43053</v>
      </c>
      <c r="D962" s="2">
        <v>2017</v>
      </c>
      <c r="E962" s="1" t="s">
        <v>24</v>
      </c>
      <c r="F962" s="3">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v>28.137200000000007</v>
      </c>
    </row>
    <row r="963" spans="1:23" x14ac:dyDescent="0.3">
      <c r="A963">
        <v>962</v>
      </c>
      <c r="B963" t="s">
        <v>2930</v>
      </c>
      <c r="C963" s="1">
        <v>42335</v>
      </c>
      <c r="D963" s="2">
        <v>2015</v>
      </c>
      <c r="E963" s="1" t="s">
        <v>24</v>
      </c>
      <c r="F963" s="3">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v>3.0575999999999999</v>
      </c>
    </row>
    <row r="964" spans="1:23" x14ac:dyDescent="0.3">
      <c r="A964">
        <v>963</v>
      </c>
      <c r="B964" t="s">
        <v>2935</v>
      </c>
      <c r="C964" s="1">
        <v>42614</v>
      </c>
      <c r="D964" s="2">
        <v>2016</v>
      </c>
      <c r="E964" s="1" t="s">
        <v>161</v>
      </c>
      <c r="F964" s="3">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v>10.94</v>
      </c>
    </row>
    <row r="965" spans="1:23" x14ac:dyDescent="0.3">
      <c r="A965">
        <v>964</v>
      </c>
      <c r="B965" t="s">
        <v>2936</v>
      </c>
      <c r="C965" s="1">
        <v>41904</v>
      </c>
      <c r="D965" s="2">
        <v>2014</v>
      </c>
      <c r="E965" s="1" t="s">
        <v>161</v>
      </c>
      <c r="F965" s="3">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v>1.6704000000000001</v>
      </c>
    </row>
    <row r="966" spans="1:23" x14ac:dyDescent="0.3">
      <c r="A966">
        <v>965</v>
      </c>
      <c r="B966" t="s">
        <v>2940</v>
      </c>
      <c r="C966" s="1">
        <v>42834</v>
      </c>
      <c r="D966" s="2">
        <v>2017</v>
      </c>
      <c r="E966" s="1" t="s">
        <v>89</v>
      </c>
      <c r="F966" s="3">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v>4.8117999999999999</v>
      </c>
    </row>
    <row r="967" spans="1:23" x14ac:dyDescent="0.3">
      <c r="A967">
        <v>966</v>
      </c>
      <c r="B967" t="s">
        <v>2940</v>
      </c>
      <c r="C967" s="1">
        <v>42834</v>
      </c>
      <c r="D967" s="2">
        <v>2017</v>
      </c>
      <c r="E967" s="1" t="s">
        <v>89</v>
      </c>
      <c r="F967" s="3">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v>9.7118999999999982</v>
      </c>
    </row>
    <row r="968" spans="1:23" x14ac:dyDescent="0.3">
      <c r="A968">
        <v>967</v>
      </c>
      <c r="B968" t="s">
        <v>2940</v>
      </c>
      <c r="C968" s="1">
        <v>42834</v>
      </c>
      <c r="D968" s="2">
        <v>2017</v>
      </c>
      <c r="E968" s="1" t="s">
        <v>89</v>
      </c>
      <c r="F968" s="3">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v>6.2208000000000006</v>
      </c>
    </row>
    <row r="969" spans="1:23" x14ac:dyDescent="0.3">
      <c r="A969">
        <v>968</v>
      </c>
      <c r="B969" t="s">
        <v>2940</v>
      </c>
      <c r="C969" s="1">
        <v>42834</v>
      </c>
      <c r="D969" s="2">
        <v>2017</v>
      </c>
      <c r="E969" s="1" t="s">
        <v>89</v>
      </c>
      <c r="F969" s="3">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v>91.967999999999989</v>
      </c>
    </row>
    <row r="970" spans="1:23" x14ac:dyDescent="0.3">
      <c r="A970">
        <v>969</v>
      </c>
      <c r="B970" t="s">
        <v>2940</v>
      </c>
      <c r="C970" s="1">
        <v>42834</v>
      </c>
      <c r="D970" s="2">
        <v>2017</v>
      </c>
      <c r="E970" s="1" t="s">
        <v>89</v>
      </c>
      <c r="F970" s="3">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v>4.2336</v>
      </c>
    </row>
    <row r="971" spans="1:23" x14ac:dyDescent="0.3">
      <c r="A971">
        <v>970</v>
      </c>
      <c r="B971" t="s">
        <v>2940</v>
      </c>
      <c r="C971" s="1">
        <v>42834</v>
      </c>
      <c r="D971" s="2">
        <v>2017</v>
      </c>
      <c r="E971" s="1" t="s">
        <v>89</v>
      </c>
      <c r="F971" s="3">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v>0</v>
      </c>
    </row>
    <row r="972" spans="1:23" x14ac:dyDescent="0.3">
      <c r="A972">
        <v>971</v>
      </c>
      <c r="B972" t="s">
        <v>2951</v>
      </c>
      <c r="C972" s="1">
        <v>41655</v>
      </c>
      <c r="D972" s="2">
        <v>2014</v>
      </c>
      <c r="E972" s="1" t="s">
        <v>166</v>
      </c>
      <c r="F972" s="3">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v>28.598399999999998</v>
      </c>
    </row>
    <row r="973" spans="1:23" x14ac:dyDescent="0.3">
      <c r="A973">
        <v>972</v>
      </c>
      <c r="B973" t="s">
        <v>2951</v>
      </c>
      <c r="C973" s="1">
        <v>41655</v>
      </c>
      <c r="D973" s="2">
        <v>2014</v>
      </c>
      <c r="E973" s="1" t="s">
        <v>166</v>
      </c>
      <c r="F973" s="3">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v>-31.050000000000011</v>
      </c>
    </row>
    <row r="974" spans="1:23" x14ac:dyDescent="0.3">
      <c r="A974">
        <v>973</v>
      </c>
      <c r="B974" t="s">
        <v>2951</v>
      </c>
      <c r="C974" s="1">
        <v>41655</v>
      </c>
      <c r="D974" s="2">
        <v>2014</v>
      </c>
      <c r="E974" s="1" t="s">
        <v>166</v>
      </c>
      <c r="F974" s="3">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v>-13.6312</v>
      </c>
    </row>
    <row r="975" spans="1:23" x14ac:dyDescent="0.3">
      <c r="A975">
        <v>974</v>
      </c>
      <c r="B975" t="s">
        <v>2951</v>
      </c>
      <c r="C975" s="1">
        <v>41655</v>
      </c>
      <c r="D975" s="2">
        <v>2014</v>
      </c>
      <c r="E975" s="1" t="s">
        <v>166</v>
      </c>
      <c r="F975" s="3">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v>10.149299999999997</v>
      </c>
    </row>
    <row r="976" spans="1:23" x14ac:dyDescent="0.3">
      <c r="A976">
        <v>975</v>
      </c>
      <c r="B976" t="s">
        <v>2954</v>
      </c>
      <c r="C976" s="1">
        <v>43013</v>
      </c>
      <c r="D976" s="2">
        <v>2017</v>
      </c>
      <c r="E976" s="1" t="s">
        <v>53</v>
      </c>
      <c r="F976" s="3">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v>3.2186000000000092</v>
      </c>
    </row>
    <row r="977" spans="1:23" x14ac:dyDescent="0.3">
      <c r="A977">
        <v>976</v>
      </c>
      <c r="B977" t="s">
        <v>2954</v>
      </c>
      <c r="C977" s="1">
        <v>43013</v>
      </c>
      <c r="D977" s="2">
        <v>2017</v>
      </c>
      <c r="E977" s="1" t="s">
        <v>53</v>
      </c>
      <c r="F977" s="3">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v>25.579799999999992</v>
      </c>
    </row>
    <row r="978" spans="1:23" x14ac:dyDescent="0.3">
      <c r="A978">
        <v>977</v>
      </c>
      <c r="B978" t="s">
        <v>2955</v>
      </c>
      <c r="C978" s="1">
        <v>42925</v>
      </c>
      <c r="D978" s="2">
        <v>2017</v>
      </c>
      <c r="E978" s="1" t="s">
        <v>152</v>
      </c>
      <c r="F978" s="3">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v>-0.79200000000000004</v>
      </c>
    </row>
    <row r="979" spans="1:23" x14ac:dyDescent="0.3">
      <c r="A979">
        <v>978</v>
      </c>
      <c r="B979" t="s">
        <v>2958</v>
      </c>
      <c r="C979" s="1">
        <v>42742</v>
      </c>
      <c r="D979" s="2">
        <v>2017</v>
      </c>
      <c r="E979" s="1" t="s">
        <v>166</v>
      </c>
      <c r="F979" s="3">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v>679.99599999999964</v>
      </c>
    </row>
    <row r="980" spans="1:23" x14ac:dyDescent="0.3">
      <c r="A980">
        <v>979</v>
      </c>
      <c r="B980" t="s">
        <v>2959</v>
      </c>
      <c r="C980" s="1">
        <v>42520</v>
      </c>
      <c r="D980" s="2">
        <v>2016</v>
      </c>
      <c r="E980" s="1" t="s">
        <v>124</v>
      </c>
      <c r="F980" s="3">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v>-2.6256000000000004</v>
      </c>
    </row>
    <row r="981" spans="1:23" x14ac:dyDescent="0.3">
      <c r="A981">
        <v>980</v>
      </c>
      <c r="B981" t="s">
        <v>2962</v>
      </c>
      <c r="C981" s="1">
        <v>42347</v>
      </c>
      <c r="D981" s="2">
        <v>2015</v>
      </c>
      <c r="E981" s="1" t="s">
        <v>98</v>
      </c>
      <c r="F981" s="3">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v>16.669799999999999</v>
      </c>
    </row>
    <row r="982" spans="1:23" x14ac:dyDescent="0.3">
      <c r="A982">
        <v>981</v>
      </c>
      <c r="B982" t="s">
        <v>2965</v>
      </c>
      <c r="C982" s="1">
        <v>42646</v>
      </c>
      <c r="D982" s="2">
        <v>2016</v>
      </c>
      <c r="E982" s="1" t="s">
        <v>53</v>
      </c>
      <c r="F982" s="3">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v>93.223199999999977</v>
      </c>
    </row>
    <row r="983" spans="1:23" x14ac:dyDescent="0.3">
      <c r="A983">
        <v>982</v>
      </c>
      <c r="B983" t="s">
        <v>2966</v>
      </c>
      <c r="C983" s="1">
        <v>41954</v>
      </c>
      <c r="D983" s="2">
        <v>2014</v>
      </c>
      <c r="E983" s="1" t="s">
        <v>24</v>
      </c>
      <c r="F983" s="3">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v>0.80559999999999987</v>
      </c>
    </row>
    <row r="984" spans="1:23" x14ac:dyDescent="0.3">
      <c r="A984">
        <v>983</v>
      </c>
      <c r="B984" t="s">
        <v>2966</v>
      </c>
      <c r="C984" s="1">
        <v>41954</v>
      </c>
      <c r="D984" s="2">
        <v>2014</v>
      </c>
      <c r="E984" s="1" t="s">
        <v>24</v>
      </c>
      <c r="F984" s="3">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v>55.998400000000032</v>
      </c>
    </row>
    <row r="985" spans="1:23" x14ac:dyDescent="0.3">
      <c r="A985">
        <v>984</v>
      </c>
      <c r="B985" t="s">
        <v>2966</v>
      </c>
      <c r="C985" s="1">
        <v>41954</v>
      </c>
      <c r="D985" s="2">
        <v>2014</v>
      </c>
      <c r="E985" s="1" t="s">
        <v>24</v>
      </c>
      <c r="F985" s="3">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v>75.489999999999924</v>
      </c>
    </row>
    <row r="986" spans="1:23" x14ac:dyDescent="0.3">
      <c r="A986">
        <v>985</v>
      </c>
      <c r="B986" t="s">
        <v>2973</v>
      </c>
      <c r="C986" s="1">
        <v>43007</v>
      </c>
      <c r="D986" s="2">
        <v>2017</v>
      </c>
      <c r="E986" s="1" t="s">
        <v>161</v>
      </c>
      <c r="F986" s="3">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v>2.5895999999999999</v>
      </c>
    </row>
    <row r="987" spans="1:23" x14ac:dyDescent="0.3">
      <c r="A987">
        <v>986</v>
      </c>
      <c r="B987" t="s">
        <v>2973</v>
      </c>
      <c r="C987" s="1">
        <v>43007</v>
      </c>
      <c r="D987" s="2">
        <v>2017</v>
      </c>
      <c r="E987" s="1" t="s">
        <v>161</v>
      </c>
      <c r="F987" s="3">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v>9.4391999999999996</v>
      </c>
    </row>
    <row r="988" spans="1:23" x14ac:dyDescent="0.3">
      <c r="A988">
        <v>987</v>
      </c>
      <c r="B988" t="s">
        <v>2973</v>
      </c>
      <c r="C988" s="1">
        <v>43007</v>
      </c>
      <c r="D988" s="2">
        <v>2017</v>
      </c>
      <c r="E988" s="1" t="s">
        <v>161</v>
      </c>
      <c r="F988" s="3">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v>44.867999999999967</v>
      </c>
    </row>
    <row r="989" spans="1:23" x14ac:dyDescent="0.3">
      <c r="A989">
        <v>988</v>
      </c>
      <c r="B989" t="s">
        <v>2980</v>
      </c>
      <c r="C989" s="1">
        <v>42073</v>
      </c>
      <c r="D989" s="2">
        <v>2015</v>
      </c>
      <c r="E989" s="1" t="s">
        <v>237</v>
      </c>
      <c r="F989" s="3">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v>-1.8904000000000001</v>
      </c>
    </row>
    <row r="990" spans="1:23" x14ac:dyDescent="0.3">
      <c r="A990">
        <v>989</v>
      </c>
      <c r="B990" t="s">
        <v>2985</v>
      </c>
      <c r="C990" s="1">
        <v>42876</v>
      </c>
      <c r="D990" s="2">
        <v>2017</v>
      </c>
      <c r="E990" s="1" t="s">
        <v>124</v>
      </c>
      <c r="F990" s="3">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v>72.807000000000031</v>
      </c>
    </row>
    <row r="991" spans="1:23" x14ac:dyDescent="0.3">
      <c r="A991">
        <v>990</v>
      </c>
      <c r="B991" t="s">
        <v>2985</v>
      </c>
      <c r="C991" s="1">
        <v>42876</v>
      </c>
      <c r="D991" s="2">
        <v>2017</v>
      </c>
      <c r="E991" s="1" t="s">
        <v>124</v>
      </c>
      <c r="F991" s="3">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v>5.2112999999999996</v>
      </c>
    </row>
    <row r="992" spans="1:23" x14ac:dyDescent="0.3">
      <c r="A992">
        <v>991</v>
      </c>
      <c r="B992" t="s">
        <v>2988</v>
      </c>
      <c r="C992" s="1">
        <v>42092</v>
      </c>
      <c r="D992" s="2">
        <v>2015</v>
      </c>
      <c r="E992" s="1" t="s">
        <v>237</v>
      </c>
      <c r="F992" s="3">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v>131.27849999999995</v>
      </c>
    </row>
    <row r="993" spans="1:23" x14ac:dyDescent="0.3">
      <c r="A993">
        <v>992</v>
      </c>
      <c r="B993" t="s">
        <v>2991</v>
      </c>
      <c r="C993" s="1">
        <v>42622</v>
      </c>
      <c r="D993" s="2">
        <v>2016</v>
      </c>
      <c r="E993" s="1" t="s">
        <v>161</v>
      </c>
      <c r="F993" s="3">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v>5.484</v>
      </c>
    </row>
    <row r="994" spans="1:23" x14ac:dyDescent="0.3">
      <c r="A994">
        <v>993</v>
      </c>
      <c r="B994" t="s">
        <v>2992</v>
      </c>
      <c r="C994" s="1">
        <v>42608</v>
      </c>
      <c r="D994" s="2">
        <v>2016</v>
      </c>
      <c r="E994" s="1" t="s">
        <v>132</v>
      </c>
      <c r="F994" s="3">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v>4.9104000000000001</v>
      </c>
    </row>
    <row r="995" spans="1:23" x14ac:dyDescent="0.3">
      <c r="A995">
        <v>994</v>
      </c>
      <c r="B995" t="s">
        <v>2992</v>
      </c>
      <c r="C995" s="1">
        <v>42608</v>
      </c>
      <c r="D995" s="2">
        <v>2016</v>
      </c>
      <c r="E995" s="1" t="s">
        <v>132</v>
      </c>
      <c r="F995" s="3">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v>69.704999999999998</v>
      </c>
    </row>
    <row r="996" spans="1:23" x14ac:dyDescent="0.3">
      <c r="A996">
        <v>995</v>
      </c>
      <c r="B996" t="s">
        <v>2995</v>
      </c>
      <c r="C996" s="1">
        <v>41780</v>
      </c>
      <c r="D996" s="2">
        <v>2014</v>
      </c>
      <c r="E996" s="1" t="s">
        <v>124</v>
      </c>
      <c r="F996" s="3">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v>1276.4871000000001</v>
      </c>
    </row>
    <row r="997" spans="1:23" x14ac:dyDescent="0.3">
      <c r="A997">
        <v>996</v>
      </c>
      <c r="B997" t="s">
        <v>2995</v>
      </c>
      <c r="C997" s="1">
        <v>41780</v>
      </c>
      <c r="D997" s="2">
        <v>2014</v>
      </c>
      <c r="E997" s="1" t="s">
        <v>124</v>
      </c>
      <c r="F997" s="3">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v>173.0316</v>
      </c>
    </row>
    <row r="998" spans="1:23" x14ac:dyDescent="0.3">
      <c r="A998">
        <v>997</v>
      </c>
      <c r="B998" t="s">
        <v>3002</v>
      </c>
      <c r="C998" s="1">
        <v>42305</v>
      </c>
      <c r="D998" s="2">
        <v>2015</v>
      </c>
      <c r="E998" s="1" t="s">
        <v>53</v>
      </c>
      <c r="F998" s="3">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v>4.9081999999999999</v>
      </c>
    </row>
    <row r="999" spans="1:23" x14ac:dyDescent="0.3">
      <c r="A999">
        <v>998</v>
      </c>
      <c r="B999" t="s">
        <v>3002</v>
      </c>
      <c r="C999" s="1">
        <v>42305</v>
      </c>
      <c r="D999" s="2">
        <v>2015</v>
      </c>
      <c r="E999" s="1" t="s">
        <v>53</v>
      </c>
      <c r="F999" s="3">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v>9.8901000000000039</v>
      </c>
    </row>
    <row r="1000" spans="1:23" x14ac:dyDescent="0.3">
      <c r="A1000">
        <v>999</v>
      </c>
      <c r="B1000" t="s">
        <v>3002</v>
      </c>
      <c r="C1000" s="1">
        <v>42305</v>
      </c>
      <c r="D1000" s="2">
        <v>2015</v>
      </c>
      <c r="E1000" s="1" t="s">
        <v>53</v>
      </c>
      <c r="F1000" s="3">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v>9.1580000000000013</v>
      </c>
    </row>
    <row r="1001" spans="1:23" x14ac:dyDescent="0.3">
      <c r="A1001">
        <v>1000</v>
      </c>
      <c r="B1001" t="s">
        <v>3002</v>
      </c>
      <c r="C1001" s="1">
        <v>42305</v>
      </c>
      <c r="D1001" s="2">
        <v>2015</v>
      </c>
      <c r="E1001" s="1" t="s">
        <v>53</v>
      </c>
      <c r="F1001" s="3">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v>12.912900000000004</v>
      </c>
    </row>
    <row r="1002" spans="1:23" x14ac:dyDescent="0.3">
      <c r="A1002">
        <v>1001</v>
      </c>
      <c r="B1002" t="s">
        <v>3011</v>
      </c>
      <c r="C1002" s="1">
        <v>42687</v>
      </c>
      <c r="D1002" s="2">
        <v>2016</v>
      </c>
      <c r="E1002" s="1" t="s">
        <v>24</v>
      </c>
      <c r="F1002" s="3">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v>11.4452</v>
      </c>
    </row>
    <row r="1003" spans="1:23" x14ac:dyDescent="0.3">
      <c r="A1003">
        <v>1002</v>
      </c>
      <c r="B1003" t="s">
        <v>3012</v>
      </c>
      <c r="C1003" s="1">
        <v>42216</v>
      </c>
      <c r="D1003" s="2">
        <v>2015</v>
      </c>
      <c r="E1003" s="1" t="s">
        <v>152</v>
      </c>
      <c r="F1003" s="3">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v>762.18449999999984</v>
      </c>
    </row>
    <row r="1004" spans="1:23" x14ac:dyDescent="0.3">
      <c r="A1004">
        <v>1003</v>
      </c>
      <c r="B1004" t="s">
        <v>3012</v>
      </c>
      <c r="C1004" s="1">
        <v>42216</v>
      </c>
      <c r="D1004" s="2">
        <v>2015</v>
      </c>
      <c r="E1004" s="1" t="s">
        <v>152</v>
      </c>
      <c r="F1004" s="3">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v>-290.87520000000001</v>
      </c>
    </row>
    <row r="1005" spans="1:23" x14ac:dyDescent="0.3">
      <c r="A1005">
        <v>1004</v>
      </c>
      <c r="B1005" t="s">
        <v>3012</v>
      </c>
      <c r="C1005" s="1">
        <v>42216</v>
      </c>
      <c r="D1005" s="2">
        <v>2015</v>
      </c>
      <c r="E1005" s="1" t="s">
        <v>152</v>
      </c>
      <c r="F1005" s="3">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v>9.3312000000000008</v>
      </c>
    </row>
    <row r="1006" spans="1:23" x14ac:dyDescent="0.3">
      <c r="A1006">
        <v>1005</v>
      </c>
      <c r="B1006" t="s">
        <v>3015</v>
      </c>
      <c r="C1006" s="1">
        <v>42243</v>
      </c>
      <c r="D1006" s="2">
        <v>2015</v>
      </c>
      <c r="E1006" s="1" t="s">
        <v>132</v>
      </c>
      <c r="F1006" s="3">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v>92.083500000000015</v>
      </c>
    </row>
    <row r="1007" spans="1:23" x14ac:dyDescent="0.3">
      <c r="A1007">
        <v>1006</v>
      </c>
      <c r="B1007" t="s">
        <v>3021</v>
      </c>
      <c r="C1007" s="1">
        <v>42321</v>
      </c>
      <c r="D1007" s="2">
        <v>2015</v>
      </c>
      <c r="E1007" s="1" t="s">
        <v>24</v>
      </c>
      <c r="F1007" s="3">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v>40.353599999999986</v>
      </c>
    </row>
    <row r="1008" spans="1:23" x14ac:dyDescent="0.3">
      <c r="A1008">
        <v>1007</v>
      </c>
      <c r="B1008" t="s">
        <v>3022</v>
      </c>
      <c r="C1008" s="1">
        <v>42314</v>
      </c>
      <c r="D1008" s="2">
        <v>2015</v>
      </c>
      <c r="E1008" s="1" t="s">
        <v>24</v>
      </c>
      <c r="F1008" s="3">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v>2.4779999999999989</v>
      </c>
    </row>
    <row r="1009" spans="1:23" x14ac:dyDescent="0.3">
      <c r="A1009">
        <v>1008</v>
      </c>
      <c r="B1009" t="s">
        <v>3022</v>
      </c>
      <c r="C1009" s="1">
        <v>42314</v>
      </c>
      <c r="D1009" s="2">
        <v>2015</v>
      </c>
      <c r="E1009" s="1" t="s">
        <v>24</v>
      </c>
      <c r="F1009" s="3">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v>-3.5207999999999995</v>
      </c>
    </row>
    <row r="1010" spans="1:23" x14ac:dyDescent="0.3">
      <c r="A1010">
        <v>1009</v>
      </c>
      <c r="B1010" t="s">
        <v>3027</v>
      </c>
      <c r="C1010" s="1">
        <v>43095</v>
      </c>
      <c r="D1010" s="2">
        <v>2017</v>
      </c>
      <c r="E1010" s="1" t="s">
        <v>98</v>
      </c>
      <c r="F1010" s="3">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v>20.584999999999994</v>
      </c>
    </row>
    <row r="1011" spans="1:23" x14ac:dyDescent="0.3">
      <c r="A1011">
        <v>1010</v>
      </c>
      <c r="B1011" t="s">
        <v>3028</v>
      </c>
      <c r="C1011" s="1">
        <v>42948</v>
      </c>
      <c r="D1011" s="2">
        <v>2017</v>
      </c>
      <c r="E1011" s="1" t="s">
        <v>132</v>
      </c>
      <c r="F1011" s="3">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v>5.9990000000000023</v>
      </c>
    </row>
    <row r="1012" spans="1:23" x14ac:dyDescent="0.3">
      <c r="A1012">
        <v>1011</v>
      </c>
      <c r="B1012" t="s">
        <v>3029</v>
      </c>
      <c r="C1012" s="1">
        <v>41967</v>
      </c>
      <c r="D1012" s="2">
        <v>2014</v>
      </c>
      <c r="E1012" s="1" t="s">
        <v>24</v>
      </c>
      <c r="F1012" s="3">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v>27.309599999999989</v>
      </c>
    </row>
    <row r="1013" spans="1:23" x14ac:dyDescent="0.3">
      <c r="A1013">
        <v>1012</v>
      </c>
      <c r="B1013" t="s">
        <v>3034</v>
      </c>
      <c r="C1013" s="1">
        <v>42903</v>
      </c>
      <c r="D1013" s="2">
        <v>2017</v>
      </c>
      <c r="E1013" s="1" t="s">
        <v>41</v>
      </c>
      <c r="F1013" s="3">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v>46.574999999999996</v>
      </c>
    </row>
    <row r="1014" spans="1:23" x14ac:dyDescent="0.3">
      <c r="A1014">
        <v>1013</v>
      </c>
      <c r="B1014" t="s">
        <v>3034</v>
      </c>
      <c r="C1014" s="1">
        <v>42903</v>
      </c>
      <c r="D1014" s="2">
        <v>2017</v>
      </c>
      <c r="E1014" s="1" t="s">
        <v>41</v>
      </c>
      <c r="F1014" s="3">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v>4.068699999999998</v>
      </c>
    </row>
    <row r="1015" spans="1:23" x14ac:dyDescent="0.3">
      <c r="A1015">
        <v>1014</v>
      </c>
      <c r="B1015" t="s">
        <v>3038</v>
      </c>
      <c r="C1015" s="1">
        <v>42359</v>
      </c>
      <c r="D1015" s="2">
        <v>2015</v>
      </c>
      <c r="E1015" s="1" t="s">
        <v>98</v>
      </c>
      <c r="F1015" s="3">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v>356.04139999999995</v>
      </c>
    </row>
    <row r="1016" spans="1:23" x14ac:dyDescent="0.3">
      <c r="A1016">
        <v>1015</v>
      </c>
      <c r="B1016" t="s">
        <v>3038</v>
      </c>
      <c r="C1016" s="1">
        <v>42359</v>
      </c>
      <c r="D1016" s="2">
        <v>2015</v>
      </c>
      <c r="E1016" s="1" t="s">
        <v>98</v>
      </c>
      <c r="F1016" s="3">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v>36.851999999999997</v>
      </c>
    </row>
    <row r="1017" spans="1:23" x14ac:dyDescent="0.3">
      <c r="A1017">
        <v>1016</v>
      </c>
      <c r="B1017" t="s">
        <v>3043</v>
      </c>
      <c r="C1017" s="1">
        <v>42264</v>
      </c>
      <c r="D1017" s="2">
        <v>2015</v>
      </c>
      <c r="E1017" s="1" t="s">
        <v>161</v>
      </c>
      <c r="F1017" s="3">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v>15.552000000000001</v>
      </c>
    </row>
    <row r="1018" spans="1:23" x14ac:dyDescent="0.3">
      <c r="A1018">
        <v>1017</v>
      </c>
      <c r="B1018" t="s">
        <v>3044</v>
      </c>
      <c r="C1018" s="1">
        <v>42191</v>
      </c>
      <c r="D1018" s="2">
        <v>2015</v>
      </c>
      <c r="E1018" s="1" t="s">
        <v>152</v>
      </c>
      <c r="F1018" s="3">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v>6.7008000000000001</v>
      </c>
    </row>
    <row r="1019" spans="1:23" x14ac:dyDescent="0.3">
      <c r="A1019">
        <v>1018</v>
      </c>
      <c r="B1019" t="s">
        <v>3044</v>
      </c>
      <c r="C1019" s="1">
        <v>42191</v>
      </c>
      <c r="D1019" s="2">
        <v>2015</v>
      </c>
      <c r="E1019" s="1" t="s">
        <v>152</v>
      </c>
      <c r="F1019" s="3">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v>63.886200000000002</v>
      </c>
    </row>
    <row r="1020" spans="1:23" x14ac:dyDescent="0.3">
      <c r="A1020">
        <v>1019</v>
      </c>
      <c r="B1020" t="s">
        <v>3044</v>
      </c>
      <c r="C1020" s="1">
        <v>42191</v>
      </c>
      <c r="D1020" s="2">
        <v>2015</v>
      </c>
      <c r="E1020" s="1" t="s">
        <v>152</v>
      </c>
      <c r="F1020" s="3">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v>2.4990000000000023</v>
      </c>
    </row>
    <row r="1021" spans="1:23" x14ac:dyDescent="0.3">
      <c r="A1021">
        <v>1020</v>
      </c>
      <c r="B1021" t="s">
        <v>3044</v>
      </c>
      <c r="C1021" s="1">
        <v>42191</v>
      </c>
      <c r="D1021" s="2">
        <v>2015</v>
      </c>
      <c r="E1021" s="1" t="s">
        <v>152</v>
      </c>
      <c r="F1021" s="3">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v>156.42899999999997</v>
      </c>
    </row>
    <row r="1022" spans="1:23" x14ac:dyDescent="0.3">
      <c r="A1022">
        <v>1021</v>
      </c>
      <c r="B1022" t="s">
        <v>3053</v>
      </c>
      <c r="C1022" s="1">
        <v>42121</v>
      </c>
      <c r="D1022" s="2">
        <v>2015</v>
      </c>
      <c r="E1022" s="1" t="s">
        <v>89</v>
      </c>
      <c r="F1022" s="3">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v>8.8686000000000007</v>
      </c>
    </row>
    <row r="1023" spans="1:23" x14ac:dyDescent="0.3">
      <c r="A1023">
        <v>1022</v>
      </c>
      <c r="B1023" t="s">
        <v>3053</v>
      </c>
      <c r="C1023" s="1">
        <v>42121</v>
      </c>
      <c r="D1023" s="2">
        <v>2015</v>
      </c>
      <c r="E1023" s="1" t="s">
        <v>89</v>
      </c>
      <c r="F1023" s="3">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v>316.88249999999999</v>
      </c>
    </row>
    <row r="1024" spans="1:23" x14ac:dyDescent="0.3">
      <c r="A1024">
        <v>1023</v>
      </c>
      <c r="B1024" t="s">
        <v>3053</v>
      </c>
      <c r="C1024" s="1">
        <v>42121</v>
      </c>
      <c r="D1024" s="2">
        <v>2015</v>
      </c>
      <c r="E1024" s="1" t="s">
        <v>89</v>
      </c>
      <c r="F1024" s="3">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v>648.56240000000003</v>
      </c>
    </row>
    <row r="1025" spans="1:23" x14ac:dyDescent="0.3">
      <c r="A1025">
        <v>1024</v>
      </c>
      <c r="B1025" t="s">
        <v>3061</v>
      </c>
      <c r="C1025" s="1">
        <v>42171</v>
      </c>
      <c r="D1025" s="2">
        <v>2015</v>
      </c>
      <c r="E1025" s="1" t="s">
        <v>41</v>
      </c>
      <c r="F1025" s="3">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v>2.1728000000000001</v>
      </c>
    </row>
    <row r="1026" spans="1:23" x14ac:dyDescent="0.3">
      <c r="A1026">
        <v>1025</v>
      </c>
      <c r="B1026" t="s">
        <v>3064</v>
      </c>
      <c r="C1026" s="1">
        <v>43086</v>
      </c>
      <c r="D1026" s="2">
        <v>2017</v>
      </c>
      <c r="E1026" s="1" t="s">
        <v>98</v>
      </c>
      <c r="F1026" s="3">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v>4.2804000000000002</v>
      </c>
    </row>
    <row r="1027" spans="1:23" x14ac:dyDescent="0.3">
      <c r="A1027">
        <v>1026</v>
      </c>
      <c r="B1027" t="s">
        <v>3069</v>
      </c>
      <c r="C1027" s="1">
        <v>42380</v>
      </c>
      <c r="D1027" s="2">
        <v>2016</v>
      </c>
      <c r="E1027" s="1" t="s">
        <v>166</v>
      </c>
      <c r="F1027" s="3">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v>5.4432</v>
      </c>
    </row>
    <row r="1028" spans="1:23" x14ac:dyDescent="0.3">
      <c r="A1028">
        <v>1027</v>
      </c>
      <c r="B1028" t="s">
        <v>3069</v>
      </c>
      <c r="C1028" s="1">
        <v>42380</v>
      </c>
      <c r="D1028" s="2">
        <v>2016</v>
      </c>
      <c r="E1028" s="1" t="s">
        <v>166</v>
      </c>
      <c r="F1028" s="3">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v>20.576399999999996</v>
      </c>
    </row>
    <row r="1029" spans="1:23" x14ac:dyDescent="0.3">
      <c r="A1029">
        <v>1028</v>
      </c>
      <c r="B1029" t="s">
        <v>3069</v>
      </c>
      <c r="C1029" s="1">
        <v>42380</v>
      </c>
      <c r="D1029" s="2">
        <v>2016</v>
      </c>
      <c r="E1029" s="1" t="s">
        <v>166</v>
      </c>
      <c r="F1029" s="3">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v>-9.8724000000000007</v>
      </c>
    </row>
    <row r="1030" spans="1:23" x14ac:dyDescent="0.3">
      <c r="A1030">
        <v>1029</v>
      </c>
      <c r="B1030" t="s">
        <v>3078</v>
      </c>
      <c r="C1030" s="1">
        <v>41831</v>
      </c>
      <c r="D1030" s="2">
        <v>2014</v>
      </c>
      <c r="E1030" s="1" t="s">
        <v>152</v>
      </c>
      <c r="F1030" s="3">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v>83.283999999999992</v>
      </c>
    </row>
    <row r="1031" spans="1:23" x14ac:dyDescent="0.3">
      <c r="A1031">
        <v>1030</v>
      </c>
      <c r="B1031" t="s">
        <v>3078</v>
      </c>
      <c r="C1031" s="1">
        <v>41831</v>
      </c>
      <c r="D1031" s="2">
        <v>2014</v>
      </c>
      <c r="E1031" s="1" t="s">
        <v>152</v>
      </c>
      <c r="F1031" s="3">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v>57.41129999999999</v>
      </c>
    </row>
    <row r="1032" spans="1:23" x14ac:dyDescent="0.3">
      <c r="A1032">
        <v>1031</v>
      </c>
      <c r="B1032" t="s">
        <v>3078</v>
      </c>
      <c r="C1032" s="1">
        <v>41831</v>
      </c>
      <c r="D1032" s="2">
        <v>2014</v>
      </c>
      <c r="E1032" s="1" t="s">
        <v>152</v>
      </c>
      <c r="F1032" s="3">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v>213.73500000000001</v>
      </c>
    </row>
    <row r="1033" spans="1:23" x14ac:dyDescent="0.3">
      <c r="A1033">
        <v>1032</v>
      </c>
      <c r="B1033" t="s">
        <v>3078</v>
      </c>
      <c r="C1033" s="1">
        <v>41831</v>
      </c>
      <c r="D1033" s="2">
        <v>2014</v>
      </c>
      <c r="E1033" s="1" t="s">
        <v>152</v>
      </c>
      <c r="F1033" s="3">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v>52.126200000000004</v>
      </c>
    </row>
    <row r="1034" spans="1:23" x14ac:dyDescent="0.3">
      <c r="A1034">
        <v>1033</v>
      </c>
      <c r="B1034" t="s">
        <v>3078</v>
      </c>
      <c r="C1034" s="1">
        <v>41831</v>
      </c>
      <c r="D1034" s="2">
        <v>2014</v>
      </c>
      <c r="E1034" s="1" t="s">
        <v>152</v>
      </c>
      <c r="F1034" s="3">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v>7.056</v>
      </c>
    </row>
    <row r="1035" spans="1:23" x14ac:dyDescent="0.3">
      <c r="A1035">
        <v>1034</v>
      </c>
      <c r="B1035" t="s">
        <v>3083</v>
      </c>
      <c r="C1035" s="1">
        <v>42694</v>
      </c>
      <c r="D1035" s="2">
        <v>2016</v>
      </c>
      <c r="E1035" s="1" t="s">
        <v>24</v>
      </c>
      <c r="F1035" s="3">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v>5.1011999999999995</v>
      </c>
    </row>
    <row r="1036" spans="1:23" x14ac:dyDescent="0.3">
      <c r="A1036">
        <v>1035</v>
      </c>
      <c r="B1036" t="s">
        <v>3083</v>
      </c>
      <c r="C1036" s="1">
        <v>42694</v>
      </c>
      <c r="D1036" s="2">
        <v>2016</v>
      </c>
      <c r="E1036" s="1" t="s">
        <v>24</v>
      </c>
      <c r="F1036" s="3">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v>-1.9272</v>
      </c>
    </row>
    <row r="1037" spans="1:23" x14ac:dyDescent="0.3">
      <c r="A1037">
        <v>1036</v>
      </c>
      <c r="B1037" t="s">
        <v>3083</v>
      </c>
      <c r="C1037" s="1">
        <v>42694</v>
      </c>
      <c r="D1037" s="2">
        <v>2016</v>
      </c>
      <c r="E1037" s="1" t="s">
        <v>24</v>
      </c>
      <c r="F1037" s="3">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v>-10.579799999999999</v>
      </c>
    </row>
    <row r="1038" spans="1:23" x14ac:dyDescent="0.3">
      <c r="A1038">
        <v>1037</v>
      </c>
      <c r="B1038" t="s">
        <v>3088</v>
      </c>
      <c r="C1038" s="1">
        <v>42482</v>
      </c>
      <c r="D1038" s="2">
        <v>2016</v>
      </c>
      <c r="E1038" s="1" t="s">
        <v>89</v>
      </c>
      <c r="F1038" s="3">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v>8.6619999999999919</v>
      </c>
    </row>
    <row r="1039" spans="1:23" x14ac:dyDescent="0.3">
      <c r="A1039">
        <v>1038</v>
      </c>
      <c r="B1039" t="s">
        <v>3092</v>
      </c>
      <c r="C1039" s="1">
        <v>42168</v>
      </c>
      <c r="D1039" s="2">
        <v>2015</v>
      </c>
      <c r="E1039" s="1" t="s">
        <v>41</v>
      </c>
      <c r="F1039" s="3">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v>13.734</v>
      </c>
    </row>
    <row r="1040" spans="1:23" x14ac:dyDescent="0.3">
      <c r="A1040">
        <v>1039</v>
      </c>
      <c r="B1040" t="s">
        <v>3097</v>
      </c>
      <c r="C1040" s="1">
        <v>43059</v>
      </c>
      <c r="D1040" s="2">
        <v>2017</v>
      </c>
      <c r="E1040" s="1" t="s">
        <v>24</v>
      </c>
      <c r="F1040" s="3">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v>2.696399999999997</v>
      </c>
    </row>
    <row r="1041" spans="1:23" x14ac:dyDescent="0.3">
      <c r="A1041">
        <v>1040</v>
      </c>
      <c r="B1041" t="s">
        <v>3097</v>
      </c>
      <c r="C1041" s="1">
        <v>43059</v>
      </c>
      <c r="D1041" s="2">
        <v>2017</v>
      </c>
      <c r="E1041" s="1" t="s">
        <v>24</v>
      </c>
      <c r="F1041" s="3">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v>1.7954999999999988</v>
      </c>
    </row>
    <row r="1042" spans="1:23" x14ac:dyDescent="0.3">
      <c r="A1042">
        <v>1041</v>
      </c>
      <c r="B1042" t="s">
        <v>3103</v>
      </c>
      <c r="C1042" s="1">
        <v>42449</v>
      </c>
      <c r="D1042" s="2">
        <v>2016</v>
      </c>
      <c r="E1042" s="1" t="s">
        <v>237</v>
      </c>
      <c r="F1042" s="3">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v>146.40359999999998</v>
      </c>
    </row>
    <row r="1043" spans="1:23" x14ac:dyDescent="0.3">
      <c r="A1043">
        <v>1042</v>
      </c>
      <c r="B1043" t="s">
        <v>3107</v>
      </c>
      <c r="C1043" s="1">
        <v>42619</v>
      </c>
      <c r="D1043" s="2">
        <v>2016</v>
      </c>
      <c r="E1043" s="1" t="s">
        <v>161</v>
      </c>
      <c r="F1043" s="3">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v>11.151</v>
      </c>
    </row>
    <row r="1044" spans="1:23" x14ac:dyDescent="0.3">
      <c r="A1044">
        <v>1043</v>
      </c>
      <c r="B1044" t="s">
        <v>3107</v>
      </c>
      <c r="C1044" s="1">
        <v>42619</v>
      </c>
      <c r="D1044" s="2">
        <v>2016</v>
      </c>
      <c r="E1044" s="1" t="s">
        <v>161</v>
      </c>
      <c r="F1044" s="3">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v>90.293999999999926</v>
      </c>
    </row>
    <row r="1045" spans="1:23" x14ac:dyDescent="0.3">
      <c r="A1045">
        <v>1044</v>
      </c>
      <c r="B1045" t="s">
        <v>3114</v>
      </c>
      <c r="C1045" s="1">
        <v>42925</v>
      </c>
      <c r="D1045" s="2">
        <v>2017</v>
      </c>
      <c r="E1045" s="1" t="s">
        <v>152</v>
      </c>
      <c r="F1045" s="3">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v>2.9835000000000003</v>
      </c>
    </row>
    <row r="1046" spans="1:23" x14ac:dyDescent="0.3">
      <c r="A1046">
        <v>1045</v>
      </c>
      <c r="B1046" t="s">
        <v>3114</v>
      </c>
      <c r="C1046" s="1">
        <v>42925</v>
      </c>
      <c r="D1046" s="2">
        <v>2017</v>
      </c>
      <c r="E1046" s="1" t="s">
        <v>152</v>
      </c>
      <c r="F1046" s="3">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v>-146.16000000000003</v>
      </c>
    </row>
    <row r="1047" spans="1:23" x14ac:dyDescent="0.3">
      <c r="A1047">
        <v>1046</v>
      </c>
      <c r="B1047" t="s">
        <v>3121</v>
      </c>
      <c r="C1047" s="1">
        <v>43020</v>
      </c>
      <c r="D1047" s="2">
        <v>2017</v>
      </c>
      <c r="E1047" s="1" t="s">
        <v>53</v>
      </c>
      <c r="F1047" s="3">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v>-18.185999999999993</v>
      </c>
    </row>
    <row r="1048" spans="1:23" x14ac:dyDescent="0.3">
      <c r="A1048">
        <v>1047</v>
      </c>
      <c r="B1048" t="s">
        <v>3125</v>
      </c>
      <c r="C1048" s="1">
        <v>42437</v>
      </c>
      <c r="D1048" s="2">
        <v>2016</v>
      </c>
      <c r="E1048" s="1" t="s">
        <v>237</v>
      </c>
      <c r="F1048" s="3">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v>85.247500000000002</v>
      </c>
    </row>
    <row r="1049" spans="1:23" x14ac:dyDescent="0.3">
      <c r="A1049">
        <v>1048</v>
      </c>
      <c r="B1049" t="s">
        <v>3125</v>
      </c>
      <c r="C1049" s="1">
        <v>42437</v>
      </c>
      <c r="D1049" s="2">
        <v>2016</v>
      </c>
      <c r="E1049" s="1" t="s">
        <v>237</v>
      </c>
      <c r="F1049" s="3">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v>-3.8385000000000105</v>
      </c>
    </row>
    <row r="1050" spans="1:23" x14ac:dyDescent="0.3">
      <c r="A1050">
        <v>1049</v>
      </c>
      <c r="B1050" t="s">
        <v>3126</v>
      </c>
      <c r="C1050" s="1">
        <v>41786</v>
      </c>
      <c r="D1050" s="2">
        <v>2014</v>
      </c>
      <c r="E1050" s="1" t="s">
        <v>124</v>
      </c>
      <c r="F1050" s="3">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v>125.2691999999999</v>
      </c>
    </row>
    <row r="1051" spans="1:23" x14ac:dyDescent="0.3">
      <c r="A1051">
        <v>1050</v>
      </c>
      <c r="B1051" t="s">
        <v>3126</v>
      </c>
      <c r="C1051" s="1">
        <v>41786</v>
      </c>
      <c r="D1051" s="2">
        <v>2014</v>
      </c>
      <c r="E1051" s="1" t="s">
        <v>124</v>
      </c>
      <c r="F1051" s="3">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v>37.996200000000002</v>
      </c>
    </row>
    <row r="1052" spans="1:23" x14ac:dyDescent="0.3">
      <c r="A1052">
        <v>1051</v>
      </c>
      <c r="B1052" t="s">
        <v>3127</v>
      </c>
      <c r="C1052" s="1">
        <v>42188</v>
      </c>
      <c r="D1052" s="2">
        <v>2015</v>
      </c>
      <c r="E1052" s="1" t="s">
        <v>152</v>
      </c>
      <c r="F1052" s="3">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v>-29.481200000000022</v>
      </c>
    </row>
    <row r="1053" spans="1:23" x14ac:dyDescent="0.3">
      <c r="A1053">
        <v>1052</v>
      </c>
      <c r="B1053" t="s">
        <v>3127</v>
      </c>
      <c r="C1053" s="1">
        <v>42188</v>
      </c>
      <c r="D1053" s="2">
        <v>2015</v>
      </c>
      <c r="E1053" s="1" t="s">
        <v>152</v>
      </c>
      <c r="F1053" s="3">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v>2.4359999999999995</v>
      </c>
    </row>
    <row r="1054" spans="1:23" x14ac:dyDescent="0.3">
      <c r="A1054">
        <v>1053</v>
      </c>
      <c r="B1054" t="s">
        <v>3127</v>
      </c>
      <c r="C1054" s="1">
        <v>42188</v>
      </c>
      <c r="D1054" s="2">
        <v>2015</v>
      </c>
      <c r="E1054" s="1" t="s">
        <v>152</v>
      </c>
      <c r="F1054" s="3">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v>56.577599999999961</v>
      </c>
    </row>
    <row r="1055" spans="1:23" x14ac:dyDescent="0.3">
      <c r="A1055">
        <v>1054</v>
      </c>
      <c r="B1055" t="s">
        <v>3136</v>
      </c>
      <c r="C1055" s="1">
        <v>42098</v>
      </c>
      <c r="D1055" s="2">
        <v>2015</v>
      </c>
      <c r="E1055" s="1" t="s">
        <v>89</v>
      </c>
      <c r="F1055" s="3">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v>4.3524000000000003</v>
      </c>
    </row>
    <row r="1056" spans="1:23" x14ac:dyDescent="0.3">
      <c r="A1056">
        <v>1055</v>
      </c>
      <c r="B1056" t="s">
        <v>3136</v>
      </c>
      <c r="C1056" s="1">
        <v>42098</v>
      </c>
      <c r="D1056" s="2">
        <v>2015</v>
      </c>
      <c r="E1056" s="1" t="s">
        <v>89</v>
      </c>
      <c r="F1056" s="3">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v>22.763999999999996</v>
      </c>
    </row>
    <row r="1057" spans="1:23" x14ac:dyDescent="0.3">
      <c r="A1057">
        <v>1056</v>
      </c>
      <c r="B1057" t="s">
        <v>3136</v>
      </c>
      <c r="C1057" s="1">
        <v>42098</v>
      </c>
      <c r="D1057" s="2">
        <v>2015</v>
      </c>
      <c r="E1057" s="1" t="s">
        <v>89</v>
      </c>
      <c r="F1057" s="3">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v>27.791100000000004</v>
      </c>
    </row>
    <row r="1058" spans="1:23" x14ac:dyDescent="0.3">
      <c r="A1058">
        <v>1057</v>
      </c>
      <c r="B1058" t="s">
        <v>3136</v>
      </c>
      <c r="C1058" s="1">
        <v>42098</v>
      </c>
      <c r="D1058" s="2">
        <v>2015</v>
      </c>
      <c r="E1058" s="1" t="s">
        <v>89</v>
      </c>
      <c r="F1058" s="3">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v>3.2944</v>
      </c>
    </row>
    <row r="1059" spans="1:23" x14ac:dyDescent="0.3">
      <c r="A1059">
        <v>1058</v>
      </c>
      <c r="B1059" t="s">
        <v>3145</v>
      </c>
      <c r="C1059" s="1">
        <v>43079</v>
      </c>
      <c r="D1059" s="2">
        <v>2017</v>
      </c>
      <c r="E1059" s="1" t="s">
        <v>98</v>
      </c>
      <c r="F1059" s="3">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v>7.2267999999999999</v>
      </c>
    </row>
    <row r="1060" spans="1:23" x14ac:dyDescent="0.3">
      <c r="A1060">
        <v>1059</v>
      </c>
      <c r="B1060" t="s">
        <v>3145</v>
      </c>
      <c r="C1060" s="1">
        <v>43079</v>
      </c>
      <c r="D1060" s="2">
        <v>2017</v>
      </c>
      <c r="E1060" s="1" t="s">
        <v>98</v>
      </c>
      <c r="F1060" s="3">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v>22.948799999999995</v>
      </c>
    </row>
    <row r="1061" spans="1:23" x14ac:dyDescent="0.3">
      <c r="A1061">
        <v>1060</v>
      </c>
      <c r="B1061" t="s">
        <v>3150</v>
      </c>
      <c r="C1061" s="1">
        <v>42698</v>
      </c>
      <c r="D1061" s="2">
        <v>2016</v>
      </c>
      <c r="E1061" s="1" t="s">
        <v>24</v>
      </c>
      <c r="F1061" s="3">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v>1.6008</v>
      </c>
    </row>
    <row r="1062" spans="1:23" x14ac:dyDescent="0.3">
      <c r="A1062">
        <v>1061</v>
      </c>
      <c r="B1062" t="s">
        <v>3155</v>
      </c>
      <c r="C1062" s="1">
        <v>42086</v>
      </c>
      <c r="D1062" s="2">
        <v>2015</v>
      </c>
      <c r="E1062" s="1" t="s">
        <v>237</v>
      </c>
      <c r="F1062" s="3">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v>-29.252400000000009</v>
      </c>
    </row>
    <row r="1063" spans="1:23" x14ac:dyDescent="0.3">
      <c r="A1063">
        <v>1062</v>
      </c>
      <c r="B1063" t="s">
        <v>3156</v>
      </c>
      <c r="C1063" s="1">
        <v>42110</v>
      </c>
      <c r="D1063" s="2">
        <v>2015</v>
      </c>
      <c r="E1063" s="1" t="s">
        <v>89</v>
      </c>
      <c r="F1063" s="3">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v>4.5215999999999994</v>
      </c>
    </row>
    <row r="1064" spans="1:23" x14ac:dyDescent="0.3">
      <c r="A1064">
        <v>1063</v>
      </c>
      <c r="B1064" t="s">
        <v>3156</v>
      </c>
      <c r="C1064" s="1">
        <v>42110</v>
      </c>
      <c r="D1064" s="2">
        <v>2015</v>
      </c>
      <c r="E1064" s="1" t="s">
        <v>89</v>
      </c>
      <c r="F1064" s="3">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v>-2.2134</v>
      </c>
    </row>
    <row r="1065" spans="1:23" x14ac:dyDescent="0.3">
      <c r="A1065">
        <v>1064</v>
      </c>
      <c r="B1065" t="s">
        <v>3156</v>
      </c>
      <c r="C1065" s="1">
        <v>42110</v>
      </c>
      <c r="D1065" s="2">
        <v>2015</v>
      </c>
      <c r="E1065" s="1" t="s">
        <v>89</v>
      </c>
      <c r="F1065" s="3">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v>1.2791999999999994</v>
      </c>
    </row>
    <row r="1066" spans="1:23" x14ac:dyDescent="0.3">
      <c r="A1066">
        <v>1065</v>
      </c>
      <c r="B1066" t="s">
        <v>3156</v>
      </c>
      <c r="C1066" s="1">
        <v>42110</v>
      </c>
      <c r="D1066" s="2">
        <v>2015</v>
      </c>
      <c r="E1066" s="1" t="s">
        <v>89</v>
      </c>
      <c r="F1066" s="3">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v>-27.715799999999994</v>
      </c>
    </row>
    <row r="1067" spans="1:23" x14ac:dyDescent="0.3">
      <c r="A1067">
        <v>1066</v>
      </c>
      <c r="B1067" t="s">
        <v>3156</v>
      </c>
      <c r="C1067" s="1">
        <v>42110</v>
      </c>
      <c r="D1067" s="2">
        <v>2015</v>
      </c>
      <c r="E1067" s="1" t="s">
        <v>89</v>
      </c>
      <c r="F1067" s="3">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v>0.2352999999999999</v>
      </c>
    </row>
    <row r="1068" spans="1:23" x14ac:dyDescent="0.3">
      <c r="A1068">
        <v>1067</v>
      </c>
      <c r="B1068" t="s">
        <v>3156</v>
      </c>
      <c r="C1068" s="1">
        <v>42110</v>
      </c>
      <c r="D1068" s="2">
        <v>2015</v>
      </c>
      <c r="E1068" s="1" t="s">
        <v>89</v>
      </c>
      <c r="F1068" s="3">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v>-46.224999999999994</v>
      </c>
    </row>
    <row r="1069" spans="1:23" x14ac:dyDescent="0.3">
      <c r="A1069">
        <v>1068</v>
      </c>
      <c r="B1069" t="s">
        <v>3167</v>
      </c>
      <c r="C1069" s="1">
        <v>42644</v>
      </c>
      <c r="D1069" s="2">
        <v>2016</v>
      </c>
      <c r="E1069" s="1" t="s">
        <v>53</v>
      </c>
      <c r="F1069" s="3">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v>12.177999999999983</v>
      </c>
    </row>
    <row r="1070" spans="1:23" x14ac:dyDescent="0.3">
      <c r="A1070">
        <v>1069</v>
      </c>
      <c r="B1070" t="s">
        <v>3170</v>
      </c>
      <c r="C1070" s="1">
        <v>43006</v>
      </c>
      <c r="D1070" s="2">
        <v>2017</v>
      </c>
      <c r="E1070" s="1" t="s">
        <v>161</v>
      </c>
      <c r="F1070" s="3">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v>-0.34880000000000033</v>
      </c>
    </row>
    <row r="1071" spans="1:23" x14ac:dyDescent="0.3">
      <c r="A1071">
        <v>1070</v>
      </c>
      <c r="B1071" t="s">
        <v>3174</v>
      </c>
      <c r="C1071" s="1">
        <v>42210</v>
      </c>
      <c r="D1071" s="2">
        <v>2015</v>
      </c>
      <c r="E1071" s="1" t="s">
        <v>152</v>
      </c>
      <c r="F1071" s="3">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v>-18.462400000000002</v>
      </c>
    </row>
    <row r="1072" spans="1:23" x14ac:dyDescent="0.3">
      <c r="A1072">
        <v>1071</v>
      </c>
      <c r="B1072" t="s">
        <v>3175</v>
      </c>
      <c r="C1072" s="1">
        <v>42328</v>
      </c>
      <c r="D1072" s="2">
        <v>2015</v>
      </c>
      <c r="E1072" s="1" t="s">
        <v>24</v>
      </c>
      <c r="F1072" s="3">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v>5.0595999999999997</v>
      </c>
    </row>
    <row r="1073" spans="1:23" x14ac:dyDescent="0.3">
      <c r="A1073">
        <v>1072</v>
      </c>
      <c r="B1073" t="s">
        <v>3178</v>
      </c>
      <c r="C1073" s="1">
        <v>42488</v>
      </c>
      <c r="D1073" s="2">
        <v>2016</v>
      </c>
      <c r="E1073" s="1" t="s">
        <v>89</v>
      </c>
      <c r="F1073" s="3">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v>9.9467999999999979</v>
      </c>
    </row>
    <row r="1074" spans="1:23" x14ac:dyDescent="0.3">
      <c r="A1074">
        <v>1073</v>
      </c>
      <c r="B1074" t="s">
        <v>3181</v>
      </c>
      <c r="C1074" s="1">
        <v>43053</v>
      </c>
      <c r="D1074" s="2">
        <v>2017</v>
      </c>
      <c r="E1074" s="1" t="s">
        <v>24</v>
      </c>
      <c r="F1074" s="3">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v>3.024</v>
      </c>
    </row>
    <row r="1075" spans="1:23" x14ac:dyDescent="0.3">
      <c r="A1075">
        <v>1074</v>
      </c>
      <c r="B1075" t="s">
        <v>3186</v>
      </c>
      <c r="C1075" s="1">
        <v>42686</v>
      </c>
      <c r="D1075" s="2">
        <v>2016</v>
      </c>
      <c r="E1075" s="1" t="s">
        <v>24</v>
      </c>
      <c r="F1075" s="3">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v>-4.5980000000000008</v>
      </c>
    </row>
    <row r="1076" spans="1:23" x14ac:dyDescent="0.3">
      <c r="A1076">
        <v>1075</v>
      </c>
      <c r="B1076" t="s">
        <v>3186</v>
      </c>
      <c r="C1076" s="1">
        <v>42686</v>
      </c>
      <c r="D1076" s="2">
        <v>2016</v>
      </c>
      <c r="E1076" s="1" t="s">
        <v>24</v>
      </c>
      <c r="F1076" s="3">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v>-3.3487999999999998</v>
      </c>
    </row>
    <row r="1077" spans="1:23" x14ac:dyDescent="0.3">
      <c r="A1077">
        <v>1076</v>
      </c>
      <c r="B1077" t="s">
        <v>3186</v>
      </c>
      <c r="C1077" s="1">
        <v>42686</v>
      </c>
      <c r="D1077" s="2">
        <v>2016</v>
      </c>
      <c r="E1077" s="1" t="s">
        <v>24</v>
      </c>
      <c r="F1077" s="3">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v>1.9989999999999979</v>
      </c>
    </row>
    <row r="1078" spans="1:23" x14ac:dyDescent="0.3">
      <c r="A1078">
        <v>1077</v>
      </c>
      <c r="B1078" t="s">
        <v>3193</v>
      </c>
      <c r="C1078" s="1">
        <v>42642</v>
      </c>
      <c r="D1078" s="2">
        <v>2016</v>
      </c>
      <c r="E1078" s="1" t="s">
        <v>161</v>
      </c>
      <c r="F1078" s="3">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v>10.628799999999998</v>
      </c>
    </row>
    <row r="1079" spans="1:23" x14ac:dyDescent="0.3">
      <c r="A1079">
        <v>1078</v>
      </c>
      <c r="B1079" t="s">
        <v>3198</v>
      </c>
      <c r="C1079" s="1">
        <v>43001</v>
      </c>
      <c r="D1079" s="2">
        <v>2017</v>
      </c>
      <c r="E1079" s="1" t="s">
        <v>161</v>
      </c>
      <c r="F1079" s="3">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v>33.588800000000006</v>
      </c>
    </row>
    <row r="1080" spans="1:23" x14ac:dyDescent="0.3">
      <c r="A1080">
        <v>1079</v>
      </c>
      <c r="B1080" t="s">
        <v>3198</v>
      </c>
      <c r="C1080" s="1">
        <v>43001</v>
      </c>
      <c r="D1080" s="2">
        <v>2017</v>
      </c>
      <c r="E1080" s="1" t="s">
        <v>161</v>
      </c>
      <c r="F1080" s="3">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v>8.4888000000000012</v>
      </c>
    </row>
    <row r="1081" spans="1:23" x14ac:dyDescent="0.3">
      <c r="A1081">
        <v>1080</v>
      </c>
      <c r="B1081" t="s">
        <v>3198</v>
      </c>
      <c r="C1081" s="1">
        <v>43001</v>
      </c>
      <c r="D1081" s="2">
        <v>2017</v>
      </c>
      <c r="E1081" s="1" t="s">
        <v>161</v>
      </c>
      <c r="F1081" s="3">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v>2.3220000000000001</v>
      </c>
    </row>
    <row r="1082" spans="1:23" x14ac:dyDescent="0.3">
      <c r="A1082">
        <v>1081</v>
      </c>
      <c r="B1082" t="s">
        <v>3203</v>
      </c>
      <c r="C1082" s="1">
        <v>42337</v>
      </c>
      <c r="D1082" s="2">
        <v>2015</v>
      </c>
      <c r="E1082" s="1" t="s">
        <v>24</v>
      </c>
      <c r="F1082" s="3">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v>9.3624000000000009</v>
      </c>
    </row>
    <row r="1083" spans="1:23" x14ac:dyDescent="0.3">
      <c r="A1083">
        <v>1082</v>
      </c>
      <c r="B1083" t="s">
        <v>3203</v>
      </c>
      <c r="C1083" s="1">
        <v>42337</v>
      </c>
      <c r="D1083" s="2">
        <v>2015</v>
      </c>
      <c r="E1083" s="1" t="s">
        <v>24</v>
      </c>
      <c r="F1083" s="3">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v>121.76009999999994</v>
      </c>
    </row>
    <row r="1084" spans="1:23" x14ac:dyDescent="0.3">
      <c r="A1084">
        <v>1083</v>
      </c>
      <c r="B1084" t="s">
        <v>3209</v>
      </c>
      <c r="C1084" s="1">
        <v>42430</v>
      </c>
      <c r="D1084" s="2">
        <v>2016</v>
      </c>
      <c r="E1084" s="1" t="s">
        <v>237</v>
      </c>
      <c r="F1084" s="3">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v>-264.92079999999999</v>
      </c>
    </row>
    <row r="1085" spans="1:23" x14ac:dyDescent="0.3">
      <c r="A1085">
        <v>1084</v>
      </c>
      <c r="B1085" t="s">
        <v>3209</v>
      </c>
      <c r="C1085" s="1">
        <v>42430</v>
      </c>
      <c r="D1085" s="2">
        <v>2016</v>
      </c>
      <c r="E1085" s="1" t="s">
        <v>237</v>
      </c>
      <c r="F1085" s="3">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v>12.134799999999998</v>
      </c>
    </row>
    <row r="1086" spans="1:23" x14ac:dyDescent="0.3">
      <c r="A1086">
        <v>1085</v>
      </c>
      <c r="B1086" t="s">
        <v>3209</v>
      </c>
      <c r="C1086" s="1">
        <v>42430</v>
      </c>
      <c r="D1086" s="2">
        <v>2016</v>
      </c>
      <c r="E1086" s="1" t="s">
        <v>237</v>
      </c>
      <c r="F1086" s="3">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v>105.24679999999995</v>
      </c>
    </row>
    <row r="1087" spans="1:23" x14ac:dyDescent="0.3">
      <c r="A1087">
        <v>1086</v>
      </c>
      <c r="B1087" t="s">
        <v>3209</v>
      </c>
      <c r="C1087" s="1">
        <v>42430</v>
      </c>
      <c r="D1087" s="2">
        <v>2016</v>
      </c>
      <c r="E1087" s="1" t="s">
        <v>237</v>
      </c>
      <c r="F1087" s="3">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v>2400.9656999999997</v>
      </c>
    </row>
    <row r="1088" spans="1:23" x14ac:dyDescent="0.3">
      <c r="A1088">
        <v>1087</v>
      </c>
      <c r="B1088" t="s">
        <v>3214</v>
      </c>
      <c r="C1088" s="1">
        <v>42594</v>
      </c>
      <c r="D1088" s="2">
        <v>2016</v>
      </c>
      <c r="E1088" s="1" t="s">
        <v>132</v>
      </c>
      <c r="F1088" s="3">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v>3.1104000000000003</v>
      </c>
    </row>
    <row r="1089" spans="1:23" x14ac:dyDescent="0.3">
      <c r="A1089">
        <v>1088</v>
      </c>
      <c r="B1089" t="s">
        <v>3217</v>
      </c>
      <c r="C1089" s="1">
        <v>42597</v>
      </c>
      <c r="D1089" s="2">
        <v>2016</v>
      </c>
      <c r="E1089" s="1" t="s">
        <v>132</v>
      </c>
      <c r="F1089" s="3">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v>7.1976000000000049</v>
      </c>
    </row>
    <row r="1090" spans="1:23" x14ac:dyDescent="0.3">
      <c r="A1090">
        <v>1089</v>
      </c>
      <c r="B1090" t="s">
        <v>3217</v>
      </c>
      <c r="C1090" s="1">
        <v>42597</v>
      </c>
      <c r="D1090" s="2">
        <v>2016</v>
      </c>
      <c r="E1090" s="1" t="s">
        <v>132</v>
      </c>
      <c r="F1090" s="3">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v>1.512</v>
      </c>
    </row>
    <row r="1091" spans="1:23" x14ac:dyDescent="0.3">
      <c r="A1091">
        <v>1090</v>
      </c>
      <c r="B1091" t="s">
        <v>3223</v>
      </c>
      <c r="C1091" s="1">
        <v>42890</v>
      </c>
      <c r="D1091" s="2">
        <v>2017</v>
      </c>
      <c r="E1091" s="1" t="s">
        <v>41</v>
      </c>
      <c r="F1091" s="3">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v>1.9989999999999979</v>
      </c>
    </row>
    <row r="1092" spans="1:23" x14ac:dyDescent="0.3">
      <c r="A1092">
        <v>1091</v>
      </c>
      <c r="B1092" t="s">
        <v>3223</v>
      </c>
      <c r="C1092" s="1">
        <v>42890</v>
      </c>
      <c r="D1092" s="2">
        <v>2017</v>
      </c>
      <c r="E1092" s="1" t="s">
        <v>41</v>
      </c>
      <c r="F1092" s="3">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v>25.194399999999995</v>
      </c>
    </row>
    <row r="1093" spans="1:23" x14ac:dyDescent="0.3">
      <c r="A1093">
        <v>1092</v>
      </c>
      <c r="B1093" t="s">
        <v>3226</v>
      </c>
      <c r="C1093" s="1">
        <v>42344</v>
      </c>
      <c r="D1093" s="2">
        <v>2015</v>
      </c>
      <c r="E1093" s="1" t="s">
        <v>98</v>
      </c>
      <c r="F1093" s="3">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v>33.641999999999996</v>
      </c>
    </row>
    <row r="1094" spans="1:23" x14ac:dyDescent="0.3">
      <c r="A1094">
        <v>1093</v>
      </c>
      <c r="B1094" t="s">
        <v>3226</v>
      </c>
      <c r="C1094" s="1">
        <v>42344</v>
      </c>
      <c r="D1094" s="2">
        <v>2015</v>
      </c>
      <c r="E1094" s="1" t="s">
        <v>98</v>
      </c>
      <c r="F1094" s="3">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v>19.178600000000003</v>
      </c>
    </row>
    <row r="1095" spans="1:23" x14ac:dyDescent="0.3">
      <c r="A1095">
        <v>1094</v>
      </c>
      <c r="B1095" t="s">
        <v>3231</v>
      </c>
      <c r="C1095" s="1">
        <v>42365</v>
      </c>
      <c r="D1095" s="2">
        <v>2015</v>
      </c>
      <c r="E1095" s="1" t="s">
        <v>98</v>
      </c>
      <c r="F1095" s="3">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v>14.161000000000001</v>
      </c>
    </row>
    <row r="1096" spans="1:23" x14ac:dyDescent="0.3">
      <c r="A1096">
        <v>1095</v>
      </c>
      <c r="B1096" t="s">
        <v>3231</v>
      </c>
      <c r="C1096" s="1">
        <v>42365</v>
      </c>
      <c r="D1096" s="2">
        <v>2015</v>
      </c>
      <c r="E1096" s="1" t="s">
        <v>98</v>
      </c>
      <c r="F1096" s="3">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v>103.22839999999997</v>
      </c>
    </row>
    <row r="1097" spans="1:23" x14ac:dyDescent="0.3">
      <c r="A1097">
        <v>1096</v>
      </c>
      <c r="B1097" t="s">
        <v>3237</v>
      </c>
      <c r="C1097" s="1">
        <v>42756</v>
      </c>
      <c r="D1097" s="2">
        <v>2017</v>
      </c>
      <c r="E1097" s="1" t="s">
        <v>166</v>
      </c>
      <c r="F1097" s="3">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v>30.468200000000024</v>
      </c>
    </row>
    <row r="1098" spans="1:23" x14ac:dyDescent="0.3">
      <c r="A1098">
        <v>1097</v>
      </c>
      <c r="B1098" t="s">
        <v>3237</v>
      </c>
      <c r="C1098" s="1">
        <v>42756</v>
      </c>
      <c r="D1098" s="2">
        <v>2017</v>
      </c>
      <c r="E1098" s="1" t="s">
        <v>166</v>
      </c>
      <c r="F1098" s="3">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v>-28.627200000000009</v>
      </c>
    </row>
    <row r="1099" spans="1:23" x14ac:dyDescent="0.3">
      <c r="A1099">
        <v>1098</v>
      </c>
      <c r="B1099" t="s">
        <v>3244</v>
      </c>
      <c r="C1099" s="1">
        <v>41815</v>
      </c>
      <c r="D1099" s="2">
        <v>2014</v>
      </c>
      <c r="E1099" s="1" t="s">
        <v>41</v>
      </c>
      <c r="F1099" s="3">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v>11.19599999999997</v>
      </c>
    </row>
    <row r="1100" spans="1:23" x14ac:dyDescent="0.3">
      <c r="A1100">
        <v>1099</v>
      </c>
      <c r="B1100" t="s">
        <v>3247</v>
      </c>
      <c r="C1100" s="1">
        <v>42535</v>
      </c>
      <c r="D1100" s="2">
        <v>2016</v>
      </c>
      <c r="E1100" s="1" t="s">
        <v>41</v>
      </c>
      <c r="F1100" s="3">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v>2.0415999999999999</v>
      </c>
    </row>
    <row r="1101" spans="1:23" x14ac:dyDescent="0.3">
      <c r="A1101">
        <v>1100</v>
      </c>
      <c r="B1101" t="s">
        <v>3247</v>
      </c>
      <c r="C1101" s="1">
        <v>42535</v>
      </c>
      <c r="D1101" s="2">
        <v>2016</v>
      </c>
      <c r="E1101" s="1" t="s">
        <v>41</v>
      </c>
      <c r="F1101" s="3">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v>4.1030999999999995</v>
      </c>
    </row>
    <row r="1102" spans="1:23" x14ac:dyDescent="0.3">
      <c r="A1102">
        <v>1101</v>
      </c>
      <c r="B1102" t="s">
        <v>3247</v>
      </c>
      <c r="C1102" s="1">
        <v>42535</v>
      </c>
      <c r="D1102" s="2">
        <v>2016</v>
      </c>
      <c r="E1102" s="1" t="s">
        <v>41</v>
      </c>
      <c r="F1102" s="3">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v>9.6656999999999975</v>
      </c>
    </row>
    <row r="1103" spans="1:23" x14ac:dyDescent="0.3">
      <c r="A1103">
        <v>1102</v>
      </c>
      <c r="B1103" t="s">
        <v>3247</v>
      </c>
      <c r="C1103" s="1">
        <v>42535</v>
      </c>
      <c r="D1103" s="2">
        <v>2016</v>
      </c>
      <c r="E1103" s="1" t="s">
        <v>41</v>
      </c>
      <c r="F1103" s="3">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v>2.5055999999999998</v>
      </c>
    </row>
    <row r="1104" spans="1:23" x14ac:dyDescent="0.3">
      <c r="A1104">
        <v>1103</v>
      </c>
      <c r="B1104" t="s">
        <v>3256</v>
      </c>
      <c r="C1104" s="1">
        <v>42846</v>
      </c>
      <c r="D1104" s="2">
        <v>2017</v>
      </c>
      <c r="E1104" s="1" t="s">
        <v>89</v>
      </c>
      <c r="F1104" s="3">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v>-4.7145000000000028</v>
      </c>
    </row>
    <row r="1105" spans="1:23" x14ac:dyDescent="0.3">
      <c r="A1105">
        <v>1104</v>
      </c>
      <c r="B1105" t="s">
        <v>3256</v>
      </c>
      <c r="C1105" s="1">
        <v>42846</v>
      </c>
      <c r="D1105" s="2">
        <v>2017</v>
      </c>
      <c r="E1105" s="1" t="s">
        <v>89</v>
      </c>
      <c r="F1105" s="3">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v>-4.9878000000000018</v>
      </c>
    </row>
    <row r="1106" spans="1:23" x14ac:dyDescent="0.3">
      <c r="A1106">
        <v>1105</v>
      </c>
      <c r="B1106" t="s">
        <v>3257</v>
      </c>
      <c r="C1106" s="1">
        <v>42664</v>
      </c>
      <c r="D1106" s="2">
        <v>2016</v>
      </c>
      <c r="E1106" s="1" t="s">
        <v>53</v>
      </c>
      <c r="F1106" s="3">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v>11.230799999999999</v>
      </c>
    </row>
    <row r="1107" spans="1:23" x14ac:dyDescent="0.3">
      <c r="A1107">
        <v>1106</v>
      </c>
      <c r="B1107" t="s">
        <v>3262</v>
      </c>
      <c r="C1107" s="1">
        <v>42693</v>
      </c>
      <c r="D1107" s="2">
        <v>2016</v>
      </c>
      <c r="E1107" s="1" t="s">
        <v>24</v>
      </c>
      <c r="F1107" s="3">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v>-16.36440000000001</v>
      </c>
    </row>
    <row r="1108" spans="1:23" x14ac:dyDescent="0.3">
      <c r="A1108">
        <v>1107</v>
      </c>
      <c r="B1108" t="s">
        <v>3262</v>
      </c>
      <c r="C1108" s="1">
        <v>42693</v>
      </c>
      <c r="D1108" s="2">
        <v>2016</v>
      </c>
      <c r="E1108" s="1" t="s">
        <v>24</v>
      </c>
      <c r="F1108" s="3">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v>-0.75660000000000016</v>
      </c>
    </row>
    <row r="1109" spans="1:23" x14ac:dyDescent="0.3">
      <c r="A1109">
        <v>1108</v>
      </c>
      <c r="B1109" t="s">
        <v>3262</v>
      </c>
      <c r="C1109" s="1">
        <v>42693</v>
      </c>
      <c r="D1109" s="2">
        <v>2016</v>
      </c>
      <c r="E1109" s="1" t="s">
        <v>24</v>
      </c>
      <c r="F1109" s="3">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v>-17.248000000000008</v>
      </c>
    </row>
    <row r="1110" spans="1:23" x14ac:dyDescent="0.3">
      <c r="A1110">
        <v>1109</v>
      </c>
      <c r="B1110" t="s">
        <v>3262</v>
      </c>
      <c r="C1110" s="1">
        <v>42693</v>
      </c>
      <c r="D1110" s="2">
        <v>2016</v>
      </c>
      <c r="E1110" s="1" t="s">
        <v>24</v>
      </c>
      <c r="F1110" s="3">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v>21.888000000000002</v>
      </c>
    </row>
    <row r="1111" spans="1:23" x14ac:dyDescent="0.3">
      <c r="A1111">
        <v>1110</v>
      </c>
      <c r="B1111" t="s">
        <v>3262</v>
      </c>
      <c r="C1111" s="1">
        <v>42693</v>
      </c>
      <c r="D1111" s="2">
        <v>2016</v>
      </c>
      <c r="E1111" s="1" t="s">
        <v>24</v>
      </c>
      <c r="F1111" s="3">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v>13.826699999999999</v>
      </c>
    </row>
    <row r="1112" spans="1:23" x14ac:dyDescent="0.3">
      <c r="A1112">
        <v>1111</v>
      </c>
      <c r="B1112" t="s">
        <v>3262</v>
      </c>
      <c r="C1112" s="1">
        <v>42693</v>
      </c>
      <c r="D1112" s="2">
        <v>2016</v>
      </c>
      <c r="E1112" s="1" t="s">
        <v>24</v>
      </c>
      <c r="F1112" s="3">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v>25.185999999999996</v>
      </c>
    </row>
    <row r="1113" spans="1:23" x14ac:dyDescent="0.3">
      <c r="A1113">
        <v>1112</v>
      </c>
      <c r="B1113" t="s">
        <v>3262</v>
      </c>
      <c r="C1113" s="1">
        <v>42693</v>
      </c>
      <c r="D1113" s="2">
        <v>2016</v>
      </c>
      <c r="E1113" s="1" t="s">
        <v>24</v>
      </c>
      <c r="F1113" s="3">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v>3.6288</v>
      </c>
    </row>
    <row r="1114" spans="1:23" x14ac:dyDescent="0.3">
      <c r="A1114">
        <v>1113</v>
      </c>
      <c r="B1114" t="s">
        <v>3262</v>
      </c>
      <c r="C1114" s="1">
        <v>42693</v>
      </c>
      <c r="D1114" s="2">
        <v>2016</v>
      </c>
      <c r="E1114" s="1" t="s">
        <v>24</v>
      </c>
      <c r="F1114" s="3">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v>-2.0264000000000002</v>
      </c>
    </row>
    <row r="1115" spans="1:23" x14ac:dyDescent="0.3">
      <c r="A1115">
        <v>1114</v>
      </c>
      <c r="B1115" t="s">
        <v>3272</v>
      </c>
      <c r="C1115" s="1">
        <v>43087</v>
      </c>
      <c r="D1115" s="2">
        <v>2017</v>
      </c>
      <c r="E1115" s="1" t="s">
        <v>98</v>
      </c>
      <c r="F1115" s="3">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v>16.3352</v>
      </c>
    </row>
    <row r="1116" spans="1:23" x14ac:dyDescent="0.3">
      <c r="A1116">
        <v>1115</v>
      </c>
      <c r="B1116" t="s">
        <v>3272</v>
      </c>
      <c r="C1116" s="1">
        <v>43087</v>
      </c>
      <c r="D1116" s="2">
        <v>2017</v>
      </c>
      <c r="E1116" s="1" t="s">
        <v>98</v>
      </c>
      <c r="F1116" s="3">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v>-12.688200000000002</v>
      </c>
    </row>
    <row r="1117" spans="1:23" x14ac:dyDescent="0.3">
      <c r="A1117">
        <v>1116</v>
      </c>
      <c r="B1117" t="s">
        <v>3272</v>
      </c>
      <c r="C1117" s="1">
        <v>43087</v>
      </c>
      <c r="D1117" s="2">
        <v>2017</v>
      </c>
      <c r="E1117" s="1" t="s">
        <v>98</v>
      </c>
      <c r="F1117" s="3">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v>57.590400000000002</v>
      </c>
    </row>
    <row r="1118" spans="1:23" x14ac:dyDescent="0.3">
      <c r="A1118">
        <v>1117</v>
      </c>
      <c r="B1118" t="s">
        <v>3276</v>
      </c>
      <c r="C1118" s="1">
        <v>42573</v>
      </c>
      <c r="D1118" s="2">
        <v>2016</v>
      </c>
      <c r="E1118" s="1" t="s">
        <v>152</v>
      </c>
      <c r="F1118" s="3">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v>3.024</v>
      </c>
    </row>
    <row r="1119" spans="1:23" x14ac:dyDescent="0.3">
      <c r="A1119">
        <v>1118</v>
      </c>
      <c r="B1119" t="s">
        <v>3279</v>
      </c>
      <c r="C1119" s="1">
        <v>42251</v>
      </c>
      <c r="D1119" s="2">
        <v>2015</v>
      </c>
      <c r="E1119" s="1" t="s">
        <v>161</v>
      </c>
      <c r="F1119" s="3">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v>137.15100000000001</v>
      </c>
    </row>
    <row r="1120" spans="1:23" x14ac:dyDescent="0.3">
      <c r="A1120">
        <v>1119</v>
      </c>
      <c r="B1120" t="s">
        <v>3279</v>
      </c>
      <c r="C1120" s="1">
        <v>42251</v>
      </c>
      <c r="D1120" s="2">
        <v>2015</v>
      </c>
      <c r="E1120" s="1" t="s">
        <v>161</v>
      </c>
      <c r="F1120" s="3">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v>111.59099999999995</v>
      </c>
    </row>
    <row r="1121" spans="1:23" x14ac:dyDescent="0.3">
      <c r="A1121">
        <v>1120</v>
      </c>
      <c r="B1121" t="s">
        <v>3279</v>
      </c>
      <c r="C1121" s="1">
        <v>42251</v>
      </c>
      <c r="D1121" s="2">
        <v>2015</v>
      </c>
      <c r="E1121" s="1" t="s">
        <v>161</v>
      </c>
      <c r="F1121" s="3">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v>2.0491999999999999</v>
      </c>
    </row>
    <row r="1122" spans="1:23" x14ac:dyDescent="0.3">
      <c r="A1122">
        <v>1121</v>
      </c>
      <c r="B1122" t="s">
        <v>3279</v>
      </c>
      <c r="C1122" s="1">
        <v>42251</v>
      </c>
      <c r="D1122" s="2">
        <v>2015</v>
      </c>
      <c r="E1122" s="1" t="s">
        <v>161</v>
      </c>
      <c r="F1122" s="3">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v>7.4871999999999996</v>
      </c>
    </row>
    <row r="1123" spans="1:23" x14ac:dyDescent="0.3">
      <c r="A1123">
        <v>1122</v>
      </c>
      <c r="B1123" t="s">
        <v>3285</v>
      </c>
      <c r="C1123" s="1">
        <v>41659</v>
      </c>
      <c r="D1123" s="2">
        <v>2014</v>
      </c>
      <c r="E1123" s="1" t="s">
        <v>166</v>
      </c>
      <c r="F1123" s="3">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v>181.98179999999999</v>
      </c>
    </row>
    <row r="1124" spans="1:23" x14ac:dyDescent="0.3">
      <c r="A1124">
        <v>1123</v>
      </c>
      <c r="B1124" t="s">
        <v>3285</v>
      </c>
      <c r="C1124" s="1">
        <v>41659</v>
      </c>
      <c r="D1124" s="2">
        <v>2014</v>
      </c>
      <c r="E1124" s="1" t="s">
        <v>166</v>
      </c>
      <c r="F1124" s="3">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v>6.6583999999999968</v>
      </c>
    </row>
    <row r="1125" spans="1:23" x14ac:dyDescent="0.3">
      <c r="A1125">
        <v>1124</v>
      </c>
      <c r="B1125" t="s">
        <v>3285</v>
      </c>
      <c r="C1125" s="1">
        <v>41659</v>
      </c>
      <c r="D1125" s="2">
        <v>2014</v>
      </c>
      <c r="E1125" s="1" t="s">
        <v>166</v>
      </c>
      <c r="F1125" s="3">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v>11.579999999999998</v>
      </c>
    </row>
    <row r="1126" spans="1:23" x14ac:dyDescent="0.3">
      <c r="A1126">
        <v>1125</v>
      </c>
      <c r="B1126" t="s">
        <v>3285</v>
      </c>
      <c r="C1126" s="1">
        <v>41659</v>
      </c>
      <c r="D1126" s="2">
        <v>2014</v>
      </c>
      <c r="E1126" s="1" t="s">
        <v>166</v>
      </c>
      <c r="F1126" s="3">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v>1.7901</v>
      </c>
    </row>
    <row r="1127" spans="1:23" x14ac:dyDescent="0.3">
      <c r="A1127">
        <v>1126</v>
      </c>
      <c r="B1127" t="s">
        <v>3285</v>
      </c>
      <c r="C1127" s="1">
        <v>41659</v>
      </c>
      <c r="D1127" s="2">
        <v>2014</v>
      </c>
      <c r="E1127" s="1" t="s">
        <v>166</v>
      </c>
      <c r="F1127" s="3">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v>10.969799999999999</v>
      </c>
    </row>
    <row r="1128" spans="1:23" x14ac:dyDescent="0.3">
      <c r="A1128">
        <v>1127</v>
      </c>
      <c r="B1128" t="s">
        <v>3285</v>
      </c>
      <c r="C1128" s="1">
        <v>41659</v>
      </c>
      <c r="D1128" s="2">
        <v>2014</v>
      </c>
      <c r="E1128" s="1" t="s">
        <v>166</v>
      </c>
      <c r="F1128" s="3">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v>224.2673999999999</v>
      </c>
    </row>
    <row r="1129" spans="1:23" x14ac:dyDescent="0.3">
      <c r="A1129">
        <v>1128</v>
      </c>
      <c r="B1129" t="s">
        <v>3292</v>
      </c>
      <c r="C1129" s="1">
        <v>42065</v>
      </c>
      <c r="D1129" s="2">
        <v>2015</v>
      </c>
      <c r="E1129" s="1" t="s">
        <v>237</v>
      </c>
      <c r="F1129" s="3">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v>2.6416000000000004</v>
      </c>
    </row>
    <row r="1130" spans="1:23" x14ac:dyDescent="0.3">
      <c r="A1130">
        <v>1129</v>
      </c>
      <c r="B1130" t="s">
        <v>3292</v>
      </c>
      <c r="C1130" s="1">
        <v>42065</v>
      </c>
      <c r="D1130" s="2">
        <v>2015</v>
      </c>
      <c r="E1130" s="1" t="s">
        <v>237</v>
      </c>
      <c r="F1130" s="3">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v>50.94</v>
      </c>
    </row>
    <row r="1131" spans="1:23" x14ac:dyDescent="0.3">
      <c r="A1131">
        <v>1130</v>
      </c>
      <c r="B1131" t="s">
        <v>3293</v>
      </c>
      <c r="C1131" s="1">
        <v>42472</v>
      </c>
      <c r="D1131" s="2">
        <v>2016</v>
      </c>
      <c r="E1131" s="1" t="s">
        <v>89</v>
      </c>
      <c r="F1131" s="3">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v>75.662399999999991</v>
      </c>
    </row>
    <row r="1132" spans="1:23" x14ac:dyDescent="0.3">
      <c r="A1132">
        <v>1131</v>
      </c>
      <c r="B1132" t="s">
        <v>3293</v>
      </c>
      <c r="C1132" s="1">
        <v>42472</v>
      </c>
      <c r="D1132" s="2">
        <v>2016</v>
      </c>
      <c r="E1132" s="1" t="s">
        <v>89</v>
      </c>
      <c r="F1132" s="3">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v>20.085100000000001</v>
      </c>
    </row>
    <row r="1133" spans="1:23" x14ac:dyDescent="0.3">
      <c r="A1133">
        <v>1132</v>
      </c>
      <c r="B1133" t="s">
        <v>3293</v>
      </c>
      <c r="C1133" s="1">
        <v>42472</v>
      </c>
      <c r="D1133" s="2">
        <v>2016</v>
      </c>
      <c r="E1133" s="1" t="s">
        <v>89</v>
      </c>
      <c r="F1133" s="3">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v>28.754999999999995</v>
      </c>
    </row>
    <row r="1134" spans="1:23" x14ac:dyDescent="0.3">
      <c r="A1134">
        <v>1133</v>
      </c>
      <c r="B1134" t="s">
        <v>3298</v>
      </c>
      <c r="C1134" s="1">
        <v>42710</v>
      </c>
      <c r="D1134" s="2">
        <v>2016</v>
      </c>
      <c r="E1134" s="1" t="s">
        <v>98</v>
      </c>
      <c r="F1134" s="3">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v>9.3312000000000008</v>
      </c>
    </row>
    <row r="1135" spans="1:23" x14ac:dyDescent="0.3">
      <c r="A1135">
        <v>1134</v>
      </c>
      <c r="B1135" t="s">
        <v>3300</v>
      </c>
      <c r="C1135" s="1">
        <v>42526</v>
      </c>
      <c r="D1135" s="2">
        <v>2016</v>
      </c>
      <c r="E1135" s="1" t="s">
        <v>41</v>
      </c>
      <c r="F1135" s="3">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v>-23.364000000000019</v>
      </c>
    </row>
    <row r="1136" spans="1:23" x14ac:dyDescent="0.3">
      <c r="A1136">
        <v>1135</v>
      </c>
      <c r="B1136" t="s">
        <v>3300</v>
      </c>
      <c r="C1136" s="1">
        <v>42526</v>
      </c>
      <c r="D1136" s="2">
        <v>2016</v>
      </c>
      <c r="E1136" s="1" t="s">
        <v>41</v>
      </c>
      <c r="F1136" s="3">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v>2.6459999999999995</v>
      </c>
    </row>
    <row r="1137" spans="1:23" x14ac:dyDescent="0.3">
      <c r="A1137">
        <v>1136</v>
      </c>
      <c r="B1137" t="s">
        <v>3303</v>
      </c>
      <c r="C1137" s="1">
        <v>42715</v>
      </c>
      <c r="D1137" s="2">
        <v>2016</v>
      </c>
      <c r="E1137" s="1" t="s">
        <v>98</v>
      </c>
      <c r="F1137" s="3">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v>7.4571000000000041</v>
      </c>
    </row>
    <row r="1138" spans="1:23" x14ac:dyDescent="0.3">
      <c r="A1138">
        <v>1137</v>
      </c>
      <c r="B1138" t="s">
        <v>3307</v>
      </c>
      <c r="C1138" s="1">
        <v>42686</v>
      </c>
      <c r="D1138" s="2">
        <v>2016</v>
      </c>
      <c r="E1138" s="1" t="s">
        <v>24</v>
      </c>
      <c r="F1138" s="3">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v>129.38399999999999</v>
      </c>
    </row>
    <row r="1139" spans="1:23" x14ac:dyDescent="0.3">
      <c r="A1139">
        <v>1138</v>
      </c>
      <c r="B1139" t="s">
        <v>3307</v>
      </c>
      <c r="C1139" s="1">
        <v>42686</v>
      </c>
      <c r="D1139" s="2">
        <v>2016</v>
      </c>
      <c r="E1139" s="1" t="s">
        <v>24</v>
      </c>
      <c r="F1139" s="3">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v>10.5504</v>
      </c>
    </row>
    <row r="1140" spans="1:23" x14ac:dyDescent="0.3">
      <c r="A1140">
        <v>1139</v>
      </c>
      <c r="B1140" t="s">
        <v>3307</v>
      </c>
      <c r="C1140" s="1">
        <v>42686</v>
      </c>
      <c r="D1140" s="2">
        <v>2016</v>
      </c>
      <c r="E1140" s="1" t="s">
        <v>24</v>
      </c>
      <c r="F1140" s="3">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v>8.9909999999999997</v>
      </c>
    </row>
    <row r="1141" spans="1:23" x14ac:dyDescent="0.3">
      <c r="A1141">
        <v>1140</v>
      </c>
      <c r="B1141" t="s">
        <v>3307</v>
      </c>
      <c r="C1141" s="1">
        <v>42686</v>
      </c>
      <c r="D1141" s="2">
        <v>2016</v>
      </c>
      <c r="E1141" s="1" t="s">
        <v>24</v>
      </c>
      <c r="F1141" s="3">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v>5.5566000000000004</v>
      </c>
    </row>
    <row r="1142" spans="1:23" x14ac:dyDescent="0.3">
      <c r="A1142">
        <v>1141</v>
      </c>
      <c r="B1142" t="s">
        <v>3307</v>
      </c>
      <c r="C1142" s="1">
        <v>42686</v>
      </c>
      <c r="D1142" s="2">
        <v>2016</v>
      </c>
      <c r="E1142" s="1" t="s">
        <v>24</v>
      </c>
      <c r="F1142" s="3">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v>8.69</v>
      </c>
    </row>
    <row r="1143" spans="1:23" x14ac:dyDescent="0.3">
      <c r="A1143">
        <v>1142</v>
      </c>
      <c r="B1143" t="s">
        <v>3317</v>
      </c>
      <c r="C1143" s="1">
        <v>41911</v>
      </c>
      <c r="D1143" s="2">
        <v>2014</v>
      </c>
      <c r="E1143" s="1" t="s">
        <v>161</v>
      </c>
      <c r="F1143" s="3">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v>53.195999999999998</v>
      </c>
    </row>
    <row r="1144" spans="1:23" x14ac:dyDescent="0.3">
      <c r="A1144">
        <v>1143</v>
      </c>
      <c r="B1144" t="s">
        <v>3317</v>
      </c>
      <c r="C1144" s="1">
        <v>41911</v>
      </c>
      <c r="D1144" s="2">
        <v>2014</v>
      </c>
      <c r="E1144" s="1" t="s">
        <v>161</v>
      </c>
      <c r="F1144" s="3">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v>2.8776000000000002</v>
      </c>
    </row>
    <row r="1145" spans="1:23" x14ac:dyDescent="0.3">
      <c r="A1145">
        <v>1144</v>
      </c>
      <c r="B1145" t="s">
        <v>3317</v>
      </c>
      <c r="C1145" s="1">
        <v>41911</v>
      </c>
      <c r="D1145" s="2">
        <v>2014</v>
      </c>
      <c r="E1145" s="1" t="s">
        <v>161</v>
      </c>
      <c r="F1145" s="3">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v>3.1104000000000003</v>
      </c>
    </row>
    <row r="1146" spans="1:23" x14ac:dyDescent="0.3">
      <c r="A1146">
        <v>1145</v>
      </c>
      <c r="B1146" t="s">
        <v>3317</v>
      </c>
      <c r="C1146" s="1">
        <v>41911</v>
      </c>
      <c r="D1146" s="2">
        <v>2014</v>
      </c>
      <c r="E1146" s="1" t="s">
        <v>161</v>
      </c>
      <c r="F1146" s="3">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v>223.05399999999995</v>
      </c>
    </row>
    <row r="1147" spans="1:23" x14ac:dyDescent="0.3">
      <c r="A1147">
        <v>1146</v>
      </c>
      <c r="B1147" t="s">
        <v>3317</v>
      </c>
      <c r="C1147" s="1">
        <v>41911</v>
      </c>
      <c r="D1147" s="2">
        <v>2014</v>
      </c>
      <c r="E1147" s="1" t="s">
        <v>161</v>
      </c>
      <c r="F1147" s="3">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v>16.788600000000002</v>
      </c>
    </row>
    <row r="1148" spans="1:23" x14ac:dyDescent="0.3">
      <c r="A1148">
        <v>1147</v>
      </c>
      <c r="B1148" t="s">
        <v>3322</v>
      </c>
      <c r="C1148" s="1">
        <v>42098</v>
      </c>
      <c r="D1148" s="2">
        <v>2015</v>
      </c>
      <c r="E1148" s="1" t="s">
        <v>89</v>
      </c>
      <c r="F1148" s="3">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v>107.34599999999996</v>
      </c>
    </row>
    <row r="1149" spans="1:23" x14ac:dyDescent="0.3">
      <c r="A1149">
        <v>1148</v>
      </c>
      <c r="B1149" t="s">
        <v>3322</v>
      </c>
      <c r="C1149" s="1">
        <v>42098</v>
      </c>
      <c r="D1149" s="2">
        <v>2015</v>
      </c>
      <c r="E1149" s="1" t="s">
        <v>89</v>
      </c>
      <c r="F1149" s="3">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v>2.6279999999999997</v>
      </c>
    </row>
    <row r="1150" spans="1:23" x14ac:dyDescent="0.3">
      <c r="A1150">
        <v>1149</v>
      </c>
      <c r="B1150" t="s">
        <v>3322</v>
      </c>
      <c r="C1150" s="1">
        <v>42098</v>
      </c>
      <c r="D1150" s="2">
        <v>2015</v>
      </c>
      <c r="E1150" s="1" t="s">
        <v>89</v>
      </c>
      <c r="F1150" s="3">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v>5.8695999999999993</v>
      </c>
    </row>
    <row r="1151" spans="1:23" x14ac:dyDescent="0.3">
      <c r="A1151">
        <v>1150</v>
      </c>
      <c r="B1151" t="s">
        <v>3322</v>
      </c>
      <c r="C1151" s="1">
        <v>42098</v>
      </c>
      <c r="D1151" s="2">
        <v>2015</v>
      </c>
      <c r="E1151" s="1" t="s">
        <v>89</v>
      </c>
      <c r="F1151" s="3">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v>0.43799999999999883</v>
      </c>
    </row>
    <row r="1152" spans="1:23" x14ac:dyDescent="0.3">
      <c r="A1152">
        <v>1151</v>
      </c>
      <c r="B1152" t="s">
        <v>3322</v>
      </c>
      <c r="C1152" s="1">
        <v>42098</v>
      </c>
      <c r="D1152" s="2">
        <v>2015</v>
      </c>
      <c r="E1152" s="1" t="s">
        <v>89</v>
      </c>
      <c r="F1152" s="3">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v>209.99299999999999</v>
      </c>
    </row>
    <row r="1153" spans="1:23" x14ac:dyDescent="0.3">
      <c r="A1153">
        <v>1152</v>
      </c>
      <c r="B1153" t="s">
        <v>3335</v>
      </c>
      <c r="C1153" s="1">
        <v>42132</v>
      </c>
      <c r="D1153" s="2">
        <v>2015</v>
      </c>
      <c r="E1153" s="1" t="s">
        <v>124</v>
      </c>
      <c r="F1153" s="3">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v>1.2527999999999997</v>
      </c>
    </row>
    <row r="1154" spans="1:23" x14ac:dyDescent="0.3">
      <c r="A1154">
        <v>1153</v>
      </c>
      <c r="B1154" t="s">
        <v>3339</v>
      </c>
      <c r="C1154" s="1">
        <v>42735</v>
      </c>
      <c r="D1154" s="2">
        <v>2016</v>
      </c>
      <c r="E1154" s="1" t="s">
        <v>98</v>
      </c>
      <c r="F1154" s="3">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v>1.6379999999999999</v>
      </c>
    </row>
    <row r="1155" spans="1:23" x14ac:dyDescent="0.3">
      <c r="A1155">
        <v>1154</v>
      </c>
      <c r="B1155" t="s">
        <v>3339</v>
      </c>
      <c r="C1155" s="1">
        <v>42735</v>
      </c>
      <c r="D1155" s="2">
        <v>2016</v>
      </c>
      <c r="E1155" s="1" t="s">
        <v>98</v>
      </c>
      <c r="F1155" s="3">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v>53.921700000000008</v>
      </c>
    </row>
    <row r="1156" spans="1:23" x14ac:dyDescent="0.3">
      <c r="A1156">
        <v>1155</v>
      </c>
      <c r="B1156" t="s">
        <v>3343</v>
      </c>
      <c r="C1156" s="1">
        <v>41993</v>
      </c>
      <c r="D1156" s="2">
        <v>2014</v>
      </c>
      <c r="E1156" s="1" t="s">
        <v>98</v>
      </c>
      <c r="F1156" s="3">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v>0</v>
      </c>
    </row>
    <row r="1157" spans="1:23" x14ac:dyDescent="0.3">
      <c r="A1157">
        <v>1156</v>
      </c>
      <c r="B1157" t="s">
        <v>3343</v>
      </c>
      <c r="C1157" s="1">
        <v>41993</v>
      </c>
      <c r="D1157" s="2">
        <v>2014</v>
      </c>
      <c r="E1157" s="1" t="s">
        <v>98</v>
      </c>
      <c r="F1157" s="3">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v>493.78559999999993</v>
      </c>
    </row>
    <row r="1158" spans="1:23" x14ac:dyDescent="0.3">
      <c r="A1158">
        <v>1157</v>
      </c>
      <c r="B1158" t="s">
        <v>3343</v>
      </c>
      <c r="C1158" s="1">
        <v>41993</v>
      </c>
      <c r="D1158" s="2">
        <v>2014</v>
      </c>
      <c r="E1158" s="1" t="s">
        <v>98</v>
      </c>
      <c r="F1158" s="3">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v>29.285699999999999</v>
      </c>
    </row>
    <row r="1159" spans="1:23" x14ac:dyDescent="0.3">
      <c r="A1159">
        <v>1158</v>
      </c>
      <c r="B1159" t="s">
        <v>3343</v>
      </c>
      <c r="C1159" s="1">
        <v>41993</v>
      </c>
      <c r="D1159" s="2">
        <v>2014</v>
      </c>
      <c r="E1159" s="1" t="s">
        <v>98</v>
      </c>
      <c r="F1159" s="3">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v>100.12200000000001</v>
      </c>
    </row>
    <row r="1160" spans="1:23" x14ac:dyDescent="0.3">
      <c r="A1160">
        <v>1159</v>
      </c>
      <c r="B1160" t="s">
        <v>3349</v>
      </c>
      <c r="C1160" s="1">
        <v>42553</v>
      </c>
      <c r="D1160" s="2">
        <v>2016</v>
      </c>
      <c r="E1160" s="1" t="s">
        <v>152</v>
      </c>
      <c r="F1160" s="3">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v>19.518400000000007</v>
      </c>
    </row>
    <row r="1161" spans="1:23" x14ac:dyDescent="0.3">
      <c r="A1161">
        <v>1160</v>
      </c>
      <c r="B1161" t="s">
        <v>3352</v>
      </c>
      <c r="C1161" s="1">
        <v>42915</v>
      </c>
      <c r="D1161" s="2">
        <v>2017</v>
      </c>
      <c r="E1161" s="1" t="s">
        <v>41</v>
      </c>
      <c r="F1161" s="3">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v>90.735000000000014</v>
      </c>
    </row>
    <row r="1162" spans="1:23" x14ac:dyDescent="0.3">
      <c r="A1162">
        <v>1161</v>
      </c>
      <c r="B1162" t="s">
        <v>3352</v>
      </c>
      <c r="C1162" s="1">
        <v>42915</v>
      </c>
      <c r="D1162" s="2">
        <v>2017</v>
      </c>
      <c r="E1162" s="1" t="s">
        <v>41</v>
      </c>
      <c r="F1162" s="3">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v>5.77</v>
      </c>
    </row>
    <row r="1163" spans="1:23" x14ac:dyDescent="0.3">
      <c r="A1163">
        <v>1162</v>
      </c>
      <c r="B1163" t="s">
        <v>3356</v>
      </c>
      <c r="C1163" s="1">
        <v>41883</v>
      </c>
      <c r="D1163" s="2">
        <v>2014</v>
      </c>
      <c r="E1163" s="1" t="s">
        <v>161</v>
      </c>
      <c r="F1163" s="3">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v>15.642599999999995</v>
      </c>
    </row>
    <row r="1164" spans="1:23" x14ac:dyDescent="0.3">
      <c r="A1164">
        <v>1163</v>
      </c>
      <c r="B1164" t="s">
        <v>3360</v>
      </c>
      <c r="C1164" s="1">
        <v>41701</v>
      </c>
      <c r="D1164" s="2">
        <v>2014</v>
      </c>
      <c r="E1164" s="1" t="s">
        <v>237</v>
      </c>
      <c r="F1164" s="3">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v>4.5953999999999997</v>
      </c>
    </row>
    <row r="1165" spans="1:23" x14ac:dyDescent="0.3">
      <c r="A1165">
        <v>1164</v>
      </c>
      <c r="B1165" t="s">
        <v>3360</v>
      </c>
      <c r="C1165" s="1">
        <v>41701</v>
      </c>
      <c r="D1165" s="2">
        <v>2014</v>
      </c>
      <c r="E1165" s="1" t="s">
        <v>237</v>
      </c>
      <c r="F1165" s="3">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v>40.872</v>
      </c>
    </row>
    <row r="1166" spans="1:23" x14ac:dyDescent="0.3">
      <c r="A1166">
        <v>1165</v>
      </c>
      <c r="B1166" t="s">
        <v>3360</v>
      </c>
      <c r="C1166" s="1">
        <v>41701</v>
      </c>
      <c r="D1166" s="2">
        <v>2014</v>
      </c>
      <c r="E1166" s="1" t="s">
        <v>237</v>
      </c>
      <c r="F1166" s="3">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v>9.1785000000000014</v>
      </c>
    </row>
    <row r="1167" spans="1:23" x14ac:dyDescent="0.3">
      <c r="A1167">
        <v>1166</v>
      </c>
      <c r="B1167" t="s">
        <v>3367</v>
      </c>
      <c r="C1167" s="1">
        <v>41763</v>
      </c>
      <c r="D1167" s="2">
        <v>2014</v>
      </c>
      <c r="E1167" s="1" t="s">
        <v>124</v>
      </c>
      <c r="F1167" s="3">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v>21.059999999999995</v>
      </c>
    </row>
    <row r="1168" spans="1:23" x14ac:dyDescent="0.3">
      <c r="A1168">
        <v>1167</v>
      </c>
      <c r="B1168" t="s">
        <v>3370</v>
      </c>
      <c r="C1168" s="1">
        <v>42310</v>
      </c>
      <c r="D1168" s="2">
        <v>2015</v>
      </c>
      <c r="E1168" s="1" t="s">
        <v>24</v>
      </c>
      <c r="F1168" s="3">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v>49.272299999999987</v>
      </c>
    </row>
    <row r="1169" spans="1:23" x14ac:dyDescent="0.3">
      <c r="A1169">
        <v>1168</v>
      </c>
      <c r="B1169" t="s">
        <v>3371</v>
      </c>
      <c r="C1169" s="1">
        <v>43077</v>
      </c>
      <c r="D1169" s="2">
        <v>2017</v>
      </c>
      <c r="E1169" s="1" t="s">
        <v>98</v>
      </c>
      <c r="F1169" s="3">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v>33.938800000000001</v>
      </c>
    </row>
    <row r="1170" spans="1:23" x14ac:dyDescent="0.3">
      <c r="A1170">
        <v>1169</v>
      </c>
      <c r="B1170" t="s">
        <v>3371</v>
      </c>
      <c r="C1170" s="1">
        <v>43077</v>
      </c>
      <c r="D1170" s="2">
        <v>2017</v>
      </c>
      <c r="E1170" s="1" t="s">
        <v>98</v>
      </c>
      <c r="F1170" s="3">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v>0</v>
      </c>
    </row>
    <row r="1171" spans="1:23" x14ac:dyDescent="0.3">
      <c r="A1171">
        <v>1170</v>
      </c>
      <c r="B1171" t="s">
        <v>3371</v>
      </c>
      <c r="C1171" s="1">
        <v>43077</v>
      </c>
      <c r="D1171" s="2">
        <v>2017</v>
      </c>
      <c r="E1171" s="1" t="s">
        <v>98</v>
      </c>
      <c r="F1171" s="3">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v>9.3312000000000008</v>
      </c>
    </row>
    <row r="1172" spans="1:23" x14ac:dyDescent="0.3">
      <c r="A1172">
        <v>1171</v>
      </c>
      <c r="B1172" t="s">
        <v>3371</v>
      </c>
      <c r="C1172" s="1">
        <v>43077</v>
      </c>
      <c r="D1172" s="2">
        <v>2017</v>
      </c>
      <c r="E1172" s="1" t="s">
        <v>98</v>
      </c>
      <c r="F1172" s="3">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v>8.299199999999999</v>
      </c>
    </row>
    <row r="1173" spans="1:23" x14ac:dyDescent="0.3">
      <c r="A1173">
        <v>1172</v>
      </c>
      <c r="B1173" t="s">
        <v>3378</v>
      </c>
      <c r="C1173" s="1">
        <v>41708</v>
      </c>
      <c r="D1173" s="2">
        <v>2014</v>
      </c>
      <c r="E1173" s="1" t="s">
        <v>237</v>
      </c>
      <c r="F1173" s="3">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v>10.7424</v>
      </c>
    </row>
    <row r="1174" spans="1:23" x14ac:dyDescent="0.3">
      <c r="A1174">
        <v>1173</v>
      </c>
      <c r="B1174" t="s">
        <v>3382</v>
      </c>
      <c r="C1174" s="1">
        <v>41750</v>
      </c>
      <c r="D1174" s="2">
        <v>2014</v>
      </c>
      <c r="E1174" s="1" t="s">
        <v>89</v>
      </c>
      <c r="F1174" s="3">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v>5.5754999999999999</v>
      </c>
    </row>
    <row r="1175" spans="1:23" x14ac:dyDescent="0.3">
      <c r="A1175">
        <v>1174</v>
      </c>
      <c r="B1175" t="s">
        <v>3385</v>
      </c>
      <c r="C1175" s="1">
        <v>42299</v>
      </c>
      <c r="D1175" s="2">
        <v>2015</v>
      </c>
      <c r="E1175" s="1" t="s">
        <v>53</v>
      </c>
      <c r="F1175" s="3">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v>-7.7640000000000011</v>
      </c>
    </row>
    <row r="1176" spans="1:23" x14ac:dyDescent="0.3">
      <c r="A1176">
        <v>1175</v>
      </c>
      <c r="B1176" t="s">
        <v>3386</v>
      </c>
      <c r="C1176" s="1">
        <v>42238</v>
      </c>
      <c r="D1176" s="2">
        <v>2015</v>
      </c>
      <c r="E1176" s="1" t="s">
        <v>132</v>
      </c>
      <c r="F1176" s="3">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v>16.2864</v>
      </c>
    </row>
    <row r="1177" spans="1:23" x14ac:dyDescent="0.3">
      <c r="A1177">
        <v>1176</v>
      </c>
      <c r="B1177" t="s">
        <v>3389</v>
      </c>
      <c r="C1177" s="1">
        <v>42611</v>
      </c>
      <c r="D1177" s="2">
        <v>2016</v>
      </c>
      <c r="E1177" s="1" t="s">
        <v>132</v>
      </c>
      <c r="F1177" s="3">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v>8.0996999999999986</v>
      </c>
    </row>
    <row r="1178" spans="1:23" x14ac:dyDescent="0.3">
      <c r="A1178">
        <v>1177</v>
      </c>
      <c r="B1178" t="s">
        <v>3390</v>
      </c>
      <c r="C1178" s="1">
        <v>42000</v>
      </c>
      <c r="D1178" s="2">
        <v>2014</v>
      </c>
      <c r="E1178" s="1" t="s">
        <v>98</v>
      </c>
      <c r="F1178" s="3">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v>5.4332000000000003</v>
      </c>
    </row>
    <row r="1179" spans="1:23" x14ac:dyDescent="0.3">
      <c r="A1179">
        <v>1178</v>
      </c>
      <c r="B1179" t="s">
        <v>3395</v>
      </c>
      <c r="C1179" s="1">
        <v>42705</v>
      </c>
      <c r="D1179" s="2">
        <v>2016</v>
      </c>
      <c r="E1179" s="1" t="s">
        <v>98</v>
      </c>
      <c r="F1179" s="3">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v>51.749999999999986</v>
      </c>
    </row>
    <row r="1180" spans="1:23" x14ac:dyDescent="0.3">
      <c r="A1180">
        <v>1179</v>
      </c>
      <c r="B1180" t="s">
        <v>3395</v>
      </c>
      <c r="C1180" s="1">
        <v>42705</v>
      </c>
      <c r="D1180" s="2">
        <v>2016</v>
      </c>
      <c r="E1180" s="1" t="s">
        <v>98</v>
      </c>
      <c r="F1180" s="3">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v>44.992500000000007</v>
      </c>
    </row>
    <row r="1181" spans="1:23" x14ac:dyDescent="0.3">
      <c r="A1181">
        <v>1180</v>
      </c>
      <c r="B1181" t="s">
        <v>3399</v>
      </c>
      <c r="C1181" s="1">
        <v>42484</v>
      </c>
      <c r="D1181" s="2">
        <v>2016</v>
      </c>
      <c r="E1181" s="1" t="s">
        <v>89</v>
      </c>
      <c r="F1181" s="3">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v>64.674000000000007</v>
      </c>
    </row>
    <row r="1182" spans="1:23" x14ac:dyDescent="0.3">
      <c r="A1182">
        <v>1181</v>
      </c>
      <c r="B1182" t="s">
        <v>3402</v>
      </c>
      <c r="C1182" s="1">
        <v>41811</v>
      </c>
      <c r="D1182" s="2">
        <v>2014</v>
      </c>
      <c r="E1182" s="1" t="s">
        <v>41</v>
      </c>
      <c r="F1182" s="3">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v>357.19110000000001</v>
      </c>
    </row>
    <row r="1183" spans="1:23" x14ac:dyDescent="0.3">
      <c r="A1183">
        <v>1182</v>
      </c>
      <c r="B1183" t="s">
        <v>3402</v>
      </c>
      <c r="C1183" s="1">
        <v>41811</v>
      </c>
      <c r="D1183" s="2">
        <v>2014</v>
      </c>
      <c r="E1183" s="1" t="s">
        <v>41</v>
      </c>
      <c r="F1183" s="3">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v>1.0903999999999998</v>
      </c>
    </row>
    <row r="1184" spans="1:23" x14ac:dyDescent="0.3">
      <c r="A1184">
        <v>1183</v>
      </c>
      <c r="B1184" t="s">
        <v>3407</v>
      </c>
      <c r="C1184" s="1">
        <v>42749</v>
      </c>
      <c r="D1184" s="2">
        <v>2017</v>
      </c>
      <c r="E1184" s="1" t="s">
        <v>166</v>
      </c>
      <c r="F1184" s="3">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v>7.3385999999999996</v>
      </c>
    </row>
    <row r="1185" spans="1:23" x14ac:dyDescent="0.3">
      <c r="A1185">
        <v>1184</v>
      </c>
      <c r="B1185" t="s">
        <v>3407</v>
      </c>
      <c r="C1185" s="1">
        <v>42749</v>
      </c>
      <c r="D1185" s="2">
        <v>2017</v>
      </c>
      <c r="E1185" s="1" t="s">
        <v>166</v>
      </c>
      <c r="F1185" s="3">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v>0.69300000000000006</v>
      </c>
    </row>
    <row r="1186" spans="1:23" x14ac:dyDescent="0.3">
      <c r="A1186">
        <v>1185</v>
      </c>
      <c r="B1186" t="s">
        <v>3410</v>
      </c>
      <c r="C1186" s="1">
        <v>41967</v>
      </c>
      <c r="D1186" s="2">
        <v>2014</v>
      </c>
      <c r="E1186" s="1" t="s">
        <v>24</v>
      </c>
      <c r="F1186" s="3">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v>4.2335999999999991</v>
      </c>
    </row>
    <row r="1187" spans="1:23" x14ac:dyDescent="0.3">
      <c r="A1187">
        <v>1186</v>
      </c>
      <c r="B1187" t="s">
        <v>3410</v>
      </c>
      <c r="C1187" s="1">
        <v>41967</v>
      </c>
      <c r="D1187" s="2">
        <v>2014</v>
      </c>
      <c r="E1187" s="1" t="s">
        <v>24</v>
      </c>
      <c r="F1187" s="3">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v>9.7176000000000329</v>
      </c>
    </row>
    <row r="1188" spans="1:23" x14ac:dyDescent="0.3">
      <c r="A1188">
        <v>1187</v>
      </c>
      <c r="B1188" t="s">
        <v>3410</v>
      </c>
      <c r="C1188" s="1">
        <v>41967</v>
      </c>
      <c r="D1188" s="2">
        <v>2014</v>
      </c>
      <c r="E1188" s="1" t="s">
        <v>24</v>
      </c>
      <c r="F1188" s="3">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v>12.441600000000001</v>
      </c>
    </row>
    <row r="1189" spans="1:23" x14ac:dyDescent="0.3">
      <c r="A1189">
        <v>1188</v>
      </c>
      <c r="B1189" t="s">
        <v>3410</v>
      </c>
      <c r="C1189" s="1">
        <v>41967</v>
      </c>
      <c r="D1189" s="2">
        <v>2014</v>
      </c>
      <c r="E1189" s="1" t="s">
        <v>24</v>
      </c>
      <c r="F1189" s="3">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v>53.346599999999995</v>
      </c>
    </row>
    <row r="1190" spans="1:23" x14ac:dyDescent="0.3">
      <c r="A1190">
        <v>1189</v>
      </c>
      <c r="B1190" t="s">
        <v>3417</v>
      </c>
      <c r="C1190" s="1">
        <v>42792</v>
      </c>
      <c r="D1190" s="2">
        <v>2017</v>
      </c>
      <c r="E1190" s="1" t="s">
        <v>568</v>
      </c>
      <c r="F1190" s="3">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v>22.118400000000001</v>
      </c>
    </row>
    <row r="1191" spans="1:23" x14ac:dyDescent="0.3">
      <c r="A1191">
        <v>1190</v>
      </c>
      <c r="B1191" t="s">
        <v>3417</v>
      </c>
      <c r="C1191" s="1">
        <v>42792</v>
      </c>
      <c r="D1191" s="2">
        <v>2017</v>
      </c>
      <c r="E1191" s="1" t="s">
        <v>568</v>
      </c>
      <c r="F1191" s="3">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v>66.715199999999982</v>
      </c>
    </row>
    <row r="1192" spans="1:23" x14ac:dyDescent="0.3">
      <c r="A1192">
        <v>1191</v>
      </c>
      <c r="B1192" t="s">
        <v>3417</v>
      </c>
      <c r="C1192" s="1">
        <v>42792</v>
      </c>
      <c r="D1192" s="2">
        <v>2017</v>
      </c>
      <c r="E1192" s="1" t="s">
        <v>568</v>
      </c>
      <c r="F1192" s="3">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v>89.222400000000022</v>
      </c>
    </row>
    <row r="1193" spans="1:23" x14ac:dyDescent="0.3">
      <c r="A1193">
        <v>1192</v>
      </c>
      <c r="B1193" t="s">
        <v>3417</v>
      </c>
      <c r="C1193" s="1">
        <v>42792</v>
      </c>
      <c r="D1193" s="2">
        <v>2017</v>
      </c>
      <c r="E1193" s="1" t="s">
        <v>568</v>
      </c>
      <c r="F1193" s="3">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v>109.7208</v>
      </c>
    </row>
    <row r="1194" spans="1:23" x14ac:dyDescent="0.3">
      <c r="A1194">
        <v>1193</v>
      </c>
      <c r="B1194" t="s">
        <v>3417</v>
      </c>
      <c r="C1194" s="1">
        <v>42792</v>
      </c>
      <c r="D1194" s="2">
        <v>2017</v>
      </c>
      <c r="E1194" s="1" t="s">
        <v>568</v>
      </c>
      <c r="F1194" s="3">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v>11.328800000000001</v>
      </c>
    </row>
    <row r="1195" spans="1:23" x14ac:dyDescent="0.3">
      <c r="A1195">
        <v>1194</v>
      </c>
      <c r="B1195" t="s">
        <v>3426</v>
      </c>
      <c r="C1195" s="1">
        <v>42262</v>
      </c>
      <c r="D1195" s="2">
        <v>2015</v>
      </c>
      <c r="E1195" s="1" t="s">
        <v>161</v>
      </c>
      <c r="F1195" s="3">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v>5.4432</v>
      </c>
    </row>
    <row r="1196" spans="1:23" x14ac:dyDescent="0.3">
      <c r="A1196">
        <v>1195</v>
      </c>
      <c r="B1196" t="s">
        <v>3426</v>
      </c>
      <c r="C1196" s="1">
        <v>42262</v>
      </c>
      <c r="D1196" s="2">
        <v>2015</v>
      </c>
      <c r="E1196" s="1" t="s">
        <v>161</v>
      </c>
      <c r="F1196" s="3">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v>2.553199999999999</v>
      </c>
    </row>
    <row r="1197" spans="1:23" x14ac:dyDescent="0.3">
      <c r="A1197">
        <v>1196</v>
      </c>
      <c r="B1197" t="s">
        <v>3426</v>
      </c>
      <c r="C1197" s="1">
        <v>42262</v>
      </c>
      <c r="D1197" s="2">
        <v>2015</v>
      </c>
      <c r="E1197" s="1" t="s">
        <v>161</v>
      </c>
      <c r="F1197" s="3">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v>2.1588000000000021</v>
      </c>
    </row>
    <row r="1198" spans="1:23" x14ac:dyDescent="0.3">
      <c r="A1198">
        <v>1197</v>
      </c>
      <c r="B1198" t="s">
        <v>3426</v>
      </c>
      <c r="C1198" s="1">
        <v>42262</v>
      </c>
      <c r="D1198" s="2">
        <v>2015</v>
      </c>
      <c r="E1198" s="1" t="s">
        <v>161</v>
      </c>
      <c r="F1198" s="3">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v>-2.098800000000006</v>
      </c>
    </row>
    <row r="1199" spans="1:23" x14ac:dyDescent="0.3">
      <c r="A1199">
        <v>1198</v>
      </c>
      <c r="B1199" t="s">
        <v>3430</v>
      </c>
      <c r="C1199" s="1">
        <v>42468</v>
      </c>
      <c r="D1199" s="2">
        <v>2016</v>
      </c>
      <c r="E1199" s="1" t="s">
        <v>89</v>
      </c>
      <c r="F1199" s="3">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v>64.789199999999951</v>
      </c>
    </row>
    <row r="1200" spans="1:23" x14ac:dyDescent="0.3">
      <c r="A1200">
        <v>1199</v>
      </c>
      <c r="B1200" t="s">
        <v>3430</v>
      </c>
      <c r="C1200" s="1">
        <v>42468</v>
      </c>
      <c r="D1200" s="2">
        <v>2016</v>
      </c>
      <c r="E1200" s="1" t="s">
        <v>89</v>
      </c>
      <c r="F1200" s="3">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v>-4.1135999999999981</v>
      </c>
    </row>
    <row r="1201" spans="1:23" x14ac:dyDescent="0.3">
      <c r="A1201">
        <v>1200</v>
      </c>
      <c r="B1201" t="s">
        <v>3430</v>
      </c>
      <c r="C1201" s="1">
        <v>42468</v>
      </c>
      <c r="D1201" s="2">
        <v>2016</v>
      </c>
      <c r="E1201" s="1" t="s">
        <v>89</v>
      </c>
      <c r="F1201" s="3">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v>-1850.9464000000007</v>
      </c>
    </row>
    <row r="1202" spans="1:23" x14ac:dyDescent="0.3">
      <c r="A1202">
        <v>1201</v>
      </c>
      <c r="B1202" t="s">
        <v>3435</v>
      </c>
      <c r="C1202" s="1">
        <v>42569</v>
      </c>
      <c r="D1202" s="2">
        <v>2016</v>
      </c>
      <c r="E1202" s="1" t="s">
        <v>152</v>
      </c>
      <c r="F1202" s="3">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v>40.800600000000003</v>
      </c>
    </row>
    <row r="1203" spans="1:23" x14ac:dyDescent="0.3">
      <c r="A1203">
        <v>1202</v>
      </c>
      <c r="B1203" t="s">
        <v>3435</v>
      </c>
      <c r="C1203" s="1">
        <v>42569</v>
      </c>
      <c r="D1203" s="2">
        <v>2016</v>
      </c>
      <c r="E1203" s="1" t="s">
        <v>152</v>
      </c>
      <c r="F1203" s="3">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v>-1.4352</v>
      </c>
    </row>
    <row r="1204" spans="1:23" x14ac:dyDescent="0.3">
      <c r="A1204">
        <v>1203</v>
      </c>
      <c r="B1204" t="s">
        <v>3435</v>
      </c>
      <c r="C1204" s="1">
        <v>42569</v>
      </c>
      <c r="D1204" s="2">
        <v>2016</v>
      </c>
      <c r="E1204" s="1" t="s">
        <v>152</v>
      </c>
      <c r="F1204" s="3">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v>10.679399999999873</v>
      </c>
    </row>
    <row r="1205" spans="1:23" x14ac:dyDescent="0.3">
      <c r="A1205">
        <v>1204</v>
      </c>
      <c r="B1205" t="s">
        <v>3435</v>
      </c>
      <c r="C1205" s="1">
        <v>42569</v>
      </c>
      <c r="D1205" s="2">
        <v>2016</v>
      </c>
      <c r="E1205" s="1" t="s">
        <v>152</v>
      </c>
      <c r="F1205" s="3">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v>0</v>
      </c>
    </row>
    <row r="1206" spans="1:23" x14ac:dyDescent="0.3">
      <c r="A1206">
        <v>1205</v>
      </c>
      <c r="B1206" t="s">
        <v>3435</v>
      </c>
      <c r="C1206" s="1">
        <v>42569</v>
      </c>
      <c r="D1206" s="2">
        <v>2016</v>
      </c>
      <c r="E1206" s="1" t="s">
        <v>152</v>
      </c>
      <c r="F1206" s="3">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v>-33.804000000000002</v>
      </c>
    </row>
    <row r="1207" spans="1:23" x14ac:dyDescent="0.3">
      <c r="A1207">
        <v>1206</v>
      </c>
      <c r="B1207" t="s">
        <v>3438</v>
      </c>
      <c r="C1207" s="1">
        <v>42948</v>
      </c>
      <c r="D1207" s="2">
        <v>2017</v>
      </c>
      <c r="E1207" s="1" t="s">
        <v>132</v>
      </c>
      <c r="F1207" s="3">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v>16.997500000000016</v>
      </c>
    </row>
    <row r="1208" spans="1:23" x14ac:dyDescent="0.3">
      <c r="A1208">
        <v>1207</v>
      </c>
      <c r="B1208" t="s">
        <v>3441</v>
      </c>
      <c r="C1208" s="1">
        <v>42565</v>
      </c>
      <c r="D1208" s="2">
        <v>2016</v>
      </c>
      <c r="E1208" s="1" t="s">
        <v>152</v>
      </c>
      <c r="F1208" s="3">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v>3.3629999999999995</v>
      </c>
    </row>
    <row r="1209" spans="1:23" x14ac:dyDescent="0.3">
      <c r="A1209">
        <v>1208</v>
      </c>
      <c r="B1209" t="s">
        <v>3441</v>
      </c>
      <c r="C1209" s="1">
        <v>42565</v>
      </c>
      <c r="D1209" s="2">
        <v>2016</v>
      </c>
      <c r="E1209" s="1" t="s">
        <v>152</v>
      </c>
      <c r="F1209" s="3">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v>3.2003999999999997</v>
      </c>
    </row>
    <row r="1210" spans="1:23" x14ac:dyDescent="0.3">
      <c r="A1210">
        <v>1209</v>
      </c>
      <c r="B1210" t="s">
        <v>3441</v>
      </c>
      <c r="C1210" s="1">
        <v>42565</v>
      </c>
      <c r="D1210" s="2">
        <v>2016</v>
      </c>
      <c r="E1210" s="1" t="s">
        <v>152</v>
      </c>
      <c r="F1210" s="3">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v>6.8942999999999994</v>
      </c>
    </row>
    <row r="1211" spans="1:23" x14ac:dyDescent="0.3">
      <c r="A1211">
        <v>1210</v>
      </c>
      <c r="B1211" t="s">
        <v>3441</v>
      </c>
      <c r="C1211" s="1">
        <v>42565</v>
      </c>
      <c r="D1211" s="2">
        <v>2016</v>
      </c>
      <c r="E1211" s="1" t="s">
        <v>152</v>
      </c>
      <c r="F1211" s="3">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v>10.465</v>
      </c>
    </row>
    <row r="1212" spans="1:23" x14ac:dyDescent="0.3">
      <c r="A1212">
        <v>1211</v>
      </c>
      <c r="B1212" t="s">
        <v>3441</v>
      </c>
      <c r="C1212" s="1">
        <v>42565</v>
      </c>
      <c r="D1212" s="2">
        <v>2016</v>
      </c>
      <c r="E1212" s="1" t="s">
        <v>152</v>
      </c>
      <c r="F1212" s="3">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v>2.8835999999999995</v>
      </c>
    </row>
    <row r="1213" spans="1:23" x14ac:dyDescent="0.3">
      <c r="A1213">
        <v>1212</v>
      </c>
      <c r="B1213" t="s">
        <v>3441</v>
      </c>
      <c r="C1213" s="1">
        <v>42565</v>
      </c>
      <c r="D1213" s="2">
        <v>2016</v>
      </c>
      <c r="E1213" s="1" t="s">
        <v>152</v>
      </c>
      <c r="F1213" s="3">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v>21.717599999999948</v>
      </c>
    </row>
    <row r="1214" spans="1:23" x14ac:dyDescent="0.3">
      <c r="A1214">
        <v>1213</v>
      </c>
      <c r="B1214" t="s">
        <v>3448</v>
      </c>
      <c r="C1214" s="1">
        <v>42987</v>
      </c>
      <c r="D1214" s="2">
        <v>2017</v>
      </c>
      <c r="E1214" s="1" t="s">
        <v>161</v>
      </c>
      <c r="F1214" s="3">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v>-48.470400000000019</v>
      </c>
    </row>
    <row r="1215" spans="1:23" x14ac:dyDescent="0.3">
      <c r="A1215">
        <v>1214</v>
      </c>
      <c r="B1215" t="s">
        <v>3448</v>
      </c>
      <c r="C1215" s="1">
        <v>42987</v>
      </c>
      <c r="D1215" s="2">
        <v>2017</v>
      </c>
      <c r="E1215" s="1" t="s">
        <v>161</v>
      </c>
      <c r="F1215" s="3">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v>-2.3275999999999994</v>
      </c>
    </row>
    <row r="1216" spans="1:23" x14ac:dyDescent="0.3">
      <c r="A1216">
        <v>1215</v>
      </c>
      <c r="B1216" t="s">
        <v>3448</v>
      </c>
      <c r="C1216" s="1">
        <v>42987</v>
      </c>
      <c r="D1216" s="2">
        <v>2017</v>
      </c>
      <c r="E1216" s="1" t="s">
        <v>161</v>
      </c>
      <c r="F1216" s="3">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v>-3.6024000000000012</v>
      </c>
    </row>
    <row r="1217" spans="1:23" x14ac:dyDescent="0.3">
      <c r="A1217">
        <v>1216</v>
      </c>
      <c r="B1217" t="s">
        <v>3448</v>
      </c>
      <c r="C1217" s="1">
        <v>42987</v>
      </c>
      <c r="D1217" s="2">
        <v>2017</v>
      </c>
      <c r="E1217" s="1" t="s">
        <v>161</v>
      </c>
      <c r="F1217" s="3">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v>1.5767999999999998</v>
      </c>
    </row>
    <row r="1218" spans="1:23" x14ac:dyDescent="0.3">
      <c r="A1218">
        <v>1217</v>
      </c>
      <c r="B1218" t="s">
        <v>3448</v>
      </c>
      <c r="C1218" s="1">
        <v>42987</v>
      </c>
      <c r="D1218" s="2">
        <v>2017</v>
      </c>
      <c r="E1218" s="1" t="s">
        <v>161</v>
      </c>
      <c r="F1218" s="3">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v>28.764000000000006</v>
      </c>
    </row>
    <row r="1219" spans="1:23" x14ac:dyDescent="0.3">
      <c r="A1219">
        <v>1218</v>
      </c>
      <c r="B1219" t="s">
        <v>3448</v>
      </c>
      <c r="C1219" s="1">
        <v>42987</v>
      </c>
      <c r="D1219" s="2">
        <v>2017</v>
      </c>
      <c r="E1219" s="1" t="s">
        <v>161</v>
      </c>
      <c r="F1219" s="3">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v>1.7024000000000008</v>
      </c>
    </row>
    <row r="1220" spans="1:23" x14ac:dyDescent="0.3">
      <c r="A1220">
        <v>1219</v>
      </c>
      <c r="B1220" t="s">
        <v>3448</v>
      </c>
      <c r="C1220" s="1">
        <v>42987</v>
      </c>
      <c r="D1220" s="2">
        <v>2017</v>
      </c>
      <c r="E1220" s="1" t="s">
        <v>161</v>
      </c>
      <c r="F1220" s="3">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v>64.674000000000007</v>
      </c>
    </row>
    <row r="1221" spans="1:23" x14ac:dyDescent="0.3">
      <c r="A1221">
        <v>1220</v>
      </c>
      <c r="B1221" t="s">
        <v>3448</v>
      </c>
      <c r="C1221" s="1">
        <v>42987</v>
      </c>
      <c r="D1221" s="2">
        <v>2017</v>
      </c>
      <c r="E1221" s="1" t="s">
        <v>161</v>
      </c>
      <c r="F1221" s="3">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v>-386.3915999999997</v>
      </c>
    </row>
    <row r="1222" spans="1:23" x14ac:dyDescent="0.3">
      <c r="A1222">
        <v>1221</v>
      </c>
      <c r="B1222" t="s">
        <v>3457</v>
      </c>
      <c r="C1222" s="1">
        <v>41832</v>
      </c>
      <c r="D1222" s="2">
        <v>2014</v>
      </c>
      <c r="E1222" s="1" t="s">
        <v>152</v>
      </c>
      <c r="F1222" s="3">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v>44.954999999999977</v>
      </c>
    </row>
    <row r="1223" spans="1:23" x14ac:dyDescent="0.3">
      <c r="A1223">
        <v>1222</v>
      </c>
      <c r="B1223" t="s">
        <v>3457</v>
      </c>
      <c r="C1223" s="1">
        <v>41832</v>
      </c>
      <c r="D1223" s="2">
        <v>2014</v>
      </c>
      <c r="E1223" s="1" t="s">
        <v>152</v>
      </c>
      <c r="F1223" s="3">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v>28.792799999999971</v>
      </c>
    </row>
    <row r="1224" spans="1:23" x14ac:dyDescent="0.3">
      <c r="A1224">
        <v>1223</v>
      </c>
      <c r="B1224" t="s">
        <v>3462</v>
      </c>
      <c r="C1224" s="1">
        <v>42708</v>
      </c>
      <c r="D1224" s="2">
        <v>2016</v>
      </c>
      <c r="E1224" s="1" t="s">
        <v>98</v>
      </c>
      <c r="F1224" s="3">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v>20.482199999999992</v>
      </c>
    </row>
    <row r="1225" spans="1:23" x14ac:dyDescent="0.3">
      <c r="A1225">
        <v>1224</v>
      </c>
      <c r="B1225" t="s">
        <v>3462</v>
      </c>
      <c r="C1225" s="1">
        <v>42708</v>
      </c>
      <c r="D1225" s="2">
        <v>2016</v>
      </c>
      <c r="E1225" s="1" t="s">
        <v>98</v>
      </c>
      <c r="F1225" s="3">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v>34.38600000000001</v>
      </c>
    </row>
    <row r="1226" spans="1:23" x14ac:dyDescent="0.3">
      <c r="A1226">
        <v>1225</v>
      </c>
      <c r="B1226" t="s">
        <v>3462</v>
      </c>
      <c r="C1226" s="1">
        <v>42708</v>
      </c>
      <c r="D1226" s="2">
        <v>2016</v>
      </c>
      <c r="E1226" s="1" t="s">
        <v>98</v>
      </c>
      <c r="F1226" s="3">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v>0.60479999999999989</v>
      </c>
    </row>
    <row r="1227" spans="1:23" x14ac:dyDescent="0.3">
      <c r="A1227">
        <v>1226</v>
      </c>
      <c r="B1227" t="s">
        <v>3462</v>
      </c>
      <c r="C1227" s="1">
        <v>42708</v>
      </c>
      <c r="D1227" s="2">
        <v>2016</v>
      </c>
      <c r="E1227" s="1" t="s">
        <v>98</v>
      </c>
      <c r="F1227" s="3">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v>19.874400000000001</v>
      </c>
    </row>
    <row r="1228" spans="1:23" x14ac:dyDescent="0.3">
      <c r="A1228">
        <v>1227</v>
      </c>
      <c r="B1228" t="s">
        <v>3462</v>
      </c>
      <c r="C1228" s="1">
        <v>42708</v>
      </c>
      <c r="D1228" s="2">
        <v>2016</v>
      </c>
      <c r="E1228" s="1" t="s">
        <v>98</v>
      </c>
      <c r="F1228" s="3">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v>3.6587999999999994</v>
      </c>
    </row>
    <row r="1229" spans="1:23" x14ac:dyDescent="0.3">
      <c r="A1229">
        <v>1228</v>
      </c>
      <c r="B1229" t="s">
        <v>3462</v>
      </c>
      <c r="C1229" s="1">
        <v>42708</v>
      </c>
      <c r="D1229" s="2">
        <v>2016</v>
      </c>
      <c r="E1229" s="1" t="s">
        <v>98</v>
      </c>
      <c r="F1229" s="3">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v>11.631599999999992</v>
      </c>
    </row>
    <row r="1230" spans="1:23" x14ac:dyDescent="0.3">
      <c r="A1230">
        <v>1229</v>
      </c>
      <c r="B1230" t="s">
        <v>3468</v>
      </c>
      <c r="C1230" s="1">
        <v>43045</v>
      </c>
      <c r="D1230" s="2">
        <v>2017</v>
      </c>
      <c r="E1230" s="1" t="s">
        <v>24</v>
      </c>
      <c r="F1230" s="3">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v>7.4871999999999996</v>
      </c>
    </row>
    <row r="1231" spans="1:23" x14ac:dyDescent="0.3">
      <c r="A1231">
        <v>1230</v>
      </c>
      <c r="B1231" t="s">
        <v>3468</v>
      </c>
      <c r="C1231" s="1">
        <v>43045</v>
      </c>
      <c r="D1231" s="2">
        <v>2017</v>
      </c>
      <c r="E1231" s="1" t="s">
        <v>24</v>
      </c>
      <c r="F1231" s="3">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v>2.9681999999999995</v>
      </c>
    </row>
    <row r="1232" spans="1:23" x14ac:dyDescent="0.3">
      <c r="A1232">
        <v>1231</v>
      </c>
      <c r="B1232" t="s">
        <v>3468</v>
      </c>
      <c r="C1232" s="1">
        <v>43045</v>
      </c>
      <c r="D1232" s="2">
        <v>2017</v>
      </c>
      <c r="E1232" s="1" t="s">
        <v>24</v>
      </c>
      <c r="F1232" s="3">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v>1.7607999999999997</v>
      </c>
    </row>
    <row r="1233" spans="1:23" x14ac:dyDescent="0.3">
      <c r="A1233">
        <v>1232</v>
      </c>
      <c r="B1233" t="s">
        <v>3471</v>
      </c>
      <c r="C1233" s="1">
        <v>42308</v>
      </c>
      <c r="D1233" s="2">
        <v>2015</v>
      </c>
      <c r="E1233" s="1" t="s">
        <v>53</v>
      </c>
      <c r="F1233" s="3">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v>0.72279999999999989</v>
      </c>
    </row>
    <row r="1234" spans="1:23" x14ac:dyDescent="0.3">
      <c r="A1234">
        <v>1233</v>
      </c>
      <c r="B1234" t="s">
        <v>3471</v>
      </c>
      <c r="C1234" s="1">
        <v>42308</v>
      </c>
      <c r="D1234" s="2">
        <v>2015</v>
      </c>
      <c r="E1234" s="1" t="s">
        <v>53</v>
      </c>
      <c r="F1234" s="3">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v>35.981999999999992</v>
      </c>
    </row>
    <row r="1235" spans="1:23" x14ac:dyDescent="0.3">
      <c r="A1235">
        <v>1234</v>
      </c>
      <c r="B1235" t="s">
        <v>3477</v>
      </c>
      <c r="C1235" s="1">
        <v>42520</v>
      </c>
      <c r="D1235" s="2">
        <v>2016</v>
      </c>
      <c r="E1235" s="1" t="s">
        <v>124</v>
      </c>
      <c r="F1235" s="3">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v>69.99899999999991</v>
      </c>
    </row>
    <row r="1236" spans="1:23" x14ac:dyDescent="0.3">
      <c r="A1236">
        <v>1235</v>
      </c>
      <c r="B1236" t="s">
        <v>3482</v>
      </c>
      <c r="C1236" s="1">
        <v>42671</v>
      </c>
      <c r="D1236" s="2">
        <v>2016</v>
      </c>
      <c r="E1236" s="1" t="s">
        <v>53</v>
      </c>
      <c r="F1236" s="3">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v>13.786200000000006</v>
      </c>
    </row>
    <row r="1237" spans="1:23" x14ac:dyDescent="0.3">
      <c r="A1237">
        <v>1236</v>
      </c>
      <c r="B1237" t="s">
        <v>3482</v>
      </c>
      <c r="C1237" s="1">
        <v>42671</v>
      </c>
      <c r="D1237" s="2">
        <v>2016</v>
      </c>
      <c r="E1237" s="1" t="s">
        <v>53</v>
      </c>
      <c r="F1237" s="3">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v>-29.940000000000012</v>
      </c>
    </row>
    <row r="1238" spans="1:23" x14ac:dyDescent="0.3">
      <c r="A1238">
        <v>1237</v>
      </c>
      <c r="B1238" t="s">
        <v>3482</v>
      </c>
      <c r="C1238" s="1">
        <v>42671</v>
      </c>
      <c r="D1238" s="2">
        <v>2016</v>
      </c>
      <c r="E1238" s="1" t="s">
        <v>53</v>
      </c>
      <c r="F1238" s="3">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v>0</v>
      </c>
    </row>
    <row r="1239" spans="1:23" x14ac:dyDescent="0.3">
      <c r="A1239">
        <v>1238</v>
      </c>
      <c r="B1239" t="s">
        <v>3482</v>
      </c>
      <c r="C1239" s="1">
        <v>42671</v>
      </c>
      <c r="D1239" s="2">
        <v>2016</v>
      </c>
      <c r="E1239" s="1" t="s">
        <v>53</v>
      </c>
      <c r="F1239" s="3">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v>41.262</v>
      </c>
    </row>
    <row r="1240" spans="1:23" x14ac:dyDescent="0.3">
      <c r="A1240">
        <v>1239</v>
      </c>
      <c r="B1240" t="s">
        <v>3488</v>
      </c>
      <c r="C1240" s="1">
        <v>41862</v>
      </c>
      <c r="D1240" s="2">
        <v>2014</v>
      </c>
      <c r="E1240" s="1" t="s">
        <v>132</v>
      </c>
      <c r="F1240" s="3">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v>5.4340000000000002</v>
      </c>
    </row>
    <row r="1241" spans="1:23" x14ac:dyDescent="0.3">
      <c r="A1241">
        <v>1240</v>
      </c>
      <c r="B1241" t="s">
        <v>3488</v>
      </c>
      <c r="C1241" s="1">
        <v>41862</v>
      </c>
      <c r="D1241" s="2">
        <v>2014</v>
      </c>
      <c r="E1241" s="1" t="s">
        <v>132</v>
      </c>
      <c r="F1241" s="3">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v>10.652200000000001</v>
      </c>
    </row>
    <row r="1242" spans="1:23" x14ac:dyDescent="0.3">
      <c r="A1242">
        <v>1241</v>
      </c>
      <c r="B1242" t="s">
        <v>3488</v>
      </c>
      <c r="C1242" s="1">
        <v>41862</v>
      </c>
      <c r="D1242" s="2">
        <v>2014</v>
      </c>
      <c r="E1242" s="1" t="s">
        <v>132</v>
      </c>
      <c r="F1242" s="3">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v>10.7912</v>
      </c>
    </row>
    <row r="1243" spans="1:23" x14ac:dyDescent="0.3">
      <c r="A1243">
        <v>1242</v>
      </c>
      <c r="B1243" t="s">
        <v>3495</v>
      </c>
      <c r="C1243" s="1">
        <v>42611</v>
      </c>
      <c r="D1243" s="2">
        <v>2016</v>
      </c>
      <c r="E1243" s="1" t="s">
        <v>132</v>
      </c>
      <c r="F1243" s="3">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v>5.5</v>
      </c>
    </row>
    <row r="1244" spans="1:23" x14ac:dyDescent="0.3">
      <c r="A1244">
        <v>1243</v>
      </c>
      <c r="B1244" t="s">
        <v>3498</v>
      </c>
      <c r="C1244" s="1">
        <v>42415</v>
      </c>
      <c r="D1244" s="2">
        <v>2016</v>
      </c>
      <c r="E1244" s="1" t="s">
        <v>568</v>
      </c>
      <c r="F1244" s="3">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v>124.48499999999999</v>
      </c>
    </row>
    <row r="1245" spans="1:23" x14ac:dyDescent="0.3">
      <c r="A1245">
        <v>1244</v>
      </c>
      <c r="B1245" t="s">
        <v>3498</v>
      </c>
      <c r="C1245" s="1">
        <v>42415</v>
      </c>
      <c r="D1245" s="2">
        <v>2016</v>
      </c>
      <c r="E1245" s="1" t="s">
        <v>568</v>
      </c>
      <c r="F1245" s="3">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v>3.5752000000000006</v>
      </c>
    </row>
    <row r="1246" spans="1:23" x14ac:dyDescent="0.3">
      <c r="A1246">
        <v>1245</v>
      </c>
      <c r="B1246" t="s">
        <v>3501</v>
      </c>
      <c r="C1246" s="1">
        <v>42869</v>
      </c>
      <c r="D1246" s="2">
        <v>2017</v>
      </c>
      <c r="E1246" s="1" t="s">
        <v>124</v>
      </c>
      <c r="F1246" s="3">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v>23.8581</v>
      </c>
    </row>
    <row r="1247" spans="1:23" x14ac:dyDescent="0.3">
      <c r="A1247">
        <v>1246</v>
      </c>
      <c r="B1247" t="s">
        <v>3507</v>
      </c>
      <c r="C1247" s="1">
        <v>41985</v>
      </c>
      <c r="D1247" s="2">
        <v>2014</v>
      </c>
      <c r="E1247" s="1" t="s">
        <v>98</v>
      </c>
      <c r="F1247" s="3">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v>95.585999999999899</v>
      </c>
    </row>
    <row r="1248" spans="1:23" x14ac:dyDescent="0.3">
      <c r="A1248">
        <v>1247</v>
      </c>
      <c r="B1248" t="s">
        <v>3507</v>
      </c>
      <c r="C1248" s="1">
        <v>41985</v>
      </c>
      <c r="D1248" s="2">
        <v>2014</v>
      </c>
      <c r="E1248" s="1" t="s">
        <v>98</v>
      </c>
      <c r="F1248" s="3">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v>135.4068000000002</v>
      </c>
    </row>
    <row r="1249" spans="1:23" x14ac:dyDescent="0.3">
      <c r="A1249">
        <v>1248</v>
      </c>
      <c r="B1249" t="s">
        <v>3507</v>
      </c>
      <c r="C1249" s="1">
        <v>41985</v>
      </c>
      <c r="D1249" s="2">
        <v>2014</v>
      </c>
      <c r="E1249" s="1" t="s">
        <v>98</v>
      </c>
      <c r="F1249" s="3">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v>11.998799999999989</v>
      </c>
    </row>
    <row r="1250" spans="1:23" x14ac:dyDescent="0.3">
      <c r="A1250">
        <v>1249</v>
      </c>
      <c r="B1250" t="s">
        <v>3515</v>
      </c>
      <c r="C1250" s="1">
        <v>43087</v>
      </c>
      <c r="D1250" s="2">
        <v>2017</v>
      </c>
      <c r="E1250" s="1" t="s">
        <v>98</v>
      </c>
      <c r="F1250" s="3">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v>17.468999999999998</v>
      </c>
    </row>
    <row r="1251" spans="1:23" x14ac:dyDescent="0.3">
      <c r="A1251">
        <v>1250</v>
      </c>
      <c r="B1251" t="s">
        <v>3515</v>
      </c>
      <c r="C1251" s="1">
        <v>43087</v>
      </c>
      <c r="D1251" s="2">
        <v>2017</v>
      </c>
      <c r="E1251" s="1" t="s">
        <v>98</v>
      </c>
      <c r="F1251" s="3">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v>139.57019999999989</v>
      </c>
    </row>
    <row r="1252" spans="1:23" x14ac:dyDescent="0.3">
      <c r="A1252">
        <v>1251</v>
      </c>
      <c r="B1252" t="s">
        <v>3515</v>
      </c>
      <c r="C1252" s="1">
        <v>43087</v>
      </c>
      <c r="D1252" s="2">
        <v>2017</v>
      </c>
      <c r="E1252" s="1" t="s">
        <v>98</v>
      </c>
      <c r="F1252" s="3">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v>511.36799999999999</v>
      </c>
    </row>
    <row r="1253" spans="1:23" x14ac:dyDescent="0.3">
      <c r="A1253">
        <v>1252</v>
      </c>
      <c r="B1253" t="s">
        <v>3515</v>
      </c>
      <c r="C1253" s="1">
        <v>43087</v>
      </c>
      <c r="D1253" s="2">
        <v>2017</v>
      </c>
      <c r="E1253" s="1" t="s">
        <v>98</v>
      </c>
      <c r="F1253" s="3">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v>1.3760000000000003</v>
      </c>
    </row>
    <row r="1254" spans="1:23" x14ac:dyDescent="0.3">
      <c r="A1254">
        <v>1253</v>
      </c>
      <c r="B1254" t="s">
        <v>3521</v>
      </c>
      <c r="C1254" s="1">
        <v>42189</v>
      </c>
      <c r="D1254" s="2">
        <v>2015</v>
      </c>
      <c r="E1254" s="1" t="s">
        <v>152</v>
      </c>
      <c r="F1254" s="3">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v>285.9896</v>
      </c>
    </row>
    <row r="1255" spans="1:23" x14ac:dyDescent="0.3">
      <c r="A1255">
        <v>1254</v>
      </c>
      <c r="B1255" t="s">
        <v>3524</v>
      </c>
      <c r="C1255" s="1">
        <v>42804</v>
      </c>
      <c r="D1255" s="2">
        <v>2017</v>
      </c>
      <c r="E1255" s="1" t="s">
        <v>237</v>
      </c>
      <c r="F1255" s="3">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v>0.59039999999999915</v>
      </c>
    </row>
    <row r="1256" spans="1:23" x14ac:dyDescent="0.3">
      <c r="A1256">
        <v>1255</v>
      </c>
      <c r="B1256" t="s">
        <v>3524</v>
      </c>
      <c r="C1256" s="1">
        <v>42804</v>
      </c>
      <c r="D1256" s="2">
        <v>2017</v>
      </c>
      <c r="E1256" s="1" t="s">
        <v>237</v>
      </c>
      <c r="F1256" s="3">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v>-8.3790000000000031</v>
      </c>
    </row>
    <row r="1257" spans="1:23" x14ac:dyDescent="0.3">
      <c r="A1257">
        <v>1256</v>
      </c>
      <c r="B1257" t="s">
        <v>3524</v>
      </c>
      <c r="C1257" s="1">
        <v>42804</v>
      </c>
      <c r="D1257" s="2">
        <v>2017</v>
      </c>
      <c r="E1257" s="1" t="s">
        <v>237</v>
      </c>
      <c r="F1257" s="3">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v>0.50219999999999976</v>
      </c>
    </row>
    <row r="1258" spans="1:23" x14ac:dyDescent="0.3">
      <c r="A1258">
        <v>1257</v>
      </c>
      <c r="B1258" t="s">
        <v>3524</v>
      </c>
      <c r="C1258" s="1">
        <v>42804</v>
      </c>
      <c r="D1258" s="2">
        <v>2017</v>
      </c>
      <c r="E1258" s="1" t="s">
        <v>237</v>
      </c>
      <c r="F1258" s="3">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v>11.516399999999999</v>
      </c>
    </row>
    <row r="1259" spans="1:23" x14ac:dyDescent="0.3">
      <c r="A1259">
        <v>1258</v>
      </c>
      <c r="B1259" t="s">
        <v>3531</v>
      </c>
      <c r="C1259" s="1">
        <v>42728</v>
      </c>
      <c r="D1259" s="2">
        <v>2016</v>
      </c>
      <c r="E1259" s="1" t="s">
        <v>98</v>
      </c>
      <c r="F1259" s="3">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v>-20.446799999999996</v>
      </c>
    </row>
    <row r="1260" spans="1:23" x14ac:dyDescent="0.3">
      <c r="A1260">
        <v>1259</v>
      </c>
      <c r="B1260" t="s">
        <v>3531</v>
      </c>
      <c r="C1260" s="1">
        <v>42728</v>
      </c>
      <c r="D1260" s="2">
        <v>2016</v>
      </c>
      <c r="E1260" s="1" t="s">
        <v>98</v>
      </c>
      <c r="F1260" s="3">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v>-47.254199999999997</v>
      </c>
    </row>
    <row r="1261" spans="1:23" x14ac:dyDescent="0.3">
      <c r="A1261">
        <v>1260</v>
      </c>
      <c r="B1261" t="s">
        <v>3531</v>
      </c>
      <c r="C1261" s="1">
        <v>42728</v>
      </c>
      <c r="D1261" s="2">
        <v>2016</v>
      </c>
      <c r="E1261" s="1" t="s">
        <v>98</v>
      </c>
      <c r="F1261" s="3">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v>76.704000000000008</v>
      </c>
    </row>
    <row r="1262" spans="1:23" x14ac:dyDescent="0.3">
      <c r="A1262">
        <v>1261</v>
      </c>
      <c r="B1262" t="s">
        <v>3534</v>
      </c>
      <c r="C1262" s="1">
        <v>43031</v>
      </c>
      <c r="D1262" s="2">
        <v>2017</v>
      </c>
      <c r="E1262" s="1" t="s">
        <v>53</v>
      </c>
      <c r="F1262" s="3">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v>107.98499999999996</v>
      </c>
    </row>
    <row r="1263" spans="1:23" x14ac:dyDescent="0.3">
      <c r="A1263">
        <v>1262</v>
      </c>
      <c r="B1263" t="s">
        <v>3539</v>
      </c>
      <c r="C1263" s="1">
        <v>42671</v>
      </c>
      <c r="D1263" s="2">
        <v>2016</v>
      </c>
      <c r="E1263" s="1" t="s">
        <v>53</v>
      </c>
      <c r="F1263" s="3">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v>-14.0928</v>
      </c>
    </row>
    <row r="1264" spans="1:23" x14ac:dyDescent="0.3">
      <c r="A1264">
        <v>1263</v>
      </c>
      <c r="B1264" t="s">
        <v>3545</v>
      </c>
      <c r="C1264" s="1">
        <v>42923</v>
      </c>
      <c r="D1264" s="2">
        <v>2017</v>
      </c>
      <c r="E1264" s="1" t="s">
        <v>152</v>
      </c>
      <c r="F1264" s="3">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v>6.3336000000000006</v>
      </c>
    </row>
    <row r="1265" spans="1:23" x14ac:dyDescent="0.3">
      <c r="A1265">
        <v>1264</v>
      </c>
      <c r="B1265" t="s">
        <v>3546</v>
      </c>
      <c r="C1265" s="1">
        <v>42644</v>
      </c>
      <c r="D1265" s="2">
        <v>2016</v>
      </c>
      <c r="E1265" s="1" t="s">
        <v>53</v>
      </c>
      <c r="F1265" s="3">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v>18.873000000000005</v>
      </c>
    </row>
    <row r="1266" spans="1:23" x14ac:dyDescent="0.3">
      <c r="A1266">
        <v>1265</v>
      </c>
      <c r="B1266" t="s">
        <v>3546</v>
      </c>
      <c r="C1266" s="1">
        <v>42644</v>
      </c>
      <c r="D1266" s="2">
        <v>2016</v>
      </c>
      <c r="E1266" s="1" t="s">
        <v>53</v>
      </c>
      <c r="F1266" s="3">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v>10.880999999999998</v>
      </c>
    </row>
    <row r="1267" spans="1:23" x14ac:dyDescent="0.3">
      <c r="A1267">
        <v>1266</v>
      </c>
      <c r="B1267" t="s">
        <v>3549</v>
      </c>
      <c r="C1267" s="1">
        <v>42980</v>
      </c>
      <c r="D1267" s="2">
        <v>2017</v>
      </c>
      <c r="E1267" s="1" t="s">
        <v>161</v>
      </c>
      <c r="F1267" s="3">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v>1.7738999999999998</v>
      </c>
    </row>
    <row r="1268" spans="1:23" x14ac:dyDescent="0.3">
      <c r="A1268">
        <v>1267</v>
      </c>
      <c r="B1268" t="s">
        <v>3554</v>
      </c>
      <c r="C1268" s="1">
        <v>41997</v>
      </c>
      <c r="D1268" s="2">
        <v>2014</v>
      </c>
      <c r="E1268" s="1" t="s">
        <v>98</v>
      </c>
      <c r="F1268" s="3">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v>41.429399999999987</v>
      </c>
    </row>
    <row r="1269" spans="1:23" x14ac:dyDescent="0.3">
      <c r="A1269">
        <v>1268</v>
      </c>
      <c r="B1269" t="s">
        <v>3554</v>
      </c>
      <c r="C1269" s="1">
        <v>41997</v>
      </c>
      <c r="D1269" s="2">
        <v>2014</v>
      </c>
      <c r="E1269" s="1" t="s">
        <v>98</v>
      </c>
      <c r="F1269" s="3">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v>18.266999999999967</v>
      </c>
    </row>
    <row r="1270" spans="1:23" x14ac:dyDescent="0.3">
      <c r="A1270">
        <v>1269</v>
      </c>
      <c r="B1270" t="s">
        <v>3555</v>
      </c>
      <c r="C1270" s="1">
        <v>43001</v>
      </c>
      <c r="D1270" s="2">
        <v>2017</v>
      </c>
      <c r="E1270" s="1" t="s">
        <v>161</v>
      </c>
      <c r="F1270" s="3">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v>3.665999999999995</v>
      </c>
    </row>
    <row r="1271" spans="1:23" x14ac:dyDescent="0.3">
      <c r="A1271">
        <v>1270</v>
      </c>
      <c r="B1271" t="s">
        <v>3556</v>
      </c>
      <c r="C1271" s="1">
        <v>42890</v>
      </c>
      <c r="D1271" s="2">
        <v>2017</v>
      </c>
      <c r="E1271" s="1" t="s">
        <v>41</v>
      </c>
      <c r="F1271" s="3">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v>5.6159999999999997</v>
      </c>
    </row>
    <row r="1272" spans="1:23" x14ac:dyDescent="0.3">
      <c r="A1272">
        <v>1271</v>
      </c>
      <c r="B1272" t="s">
        <v>3561</v>
      </c>
      <c r="C1272" s="1">
        <v>42481</v>
      </c>
      <c r="D1272" s="2">
        <v>2016</v>
      </c>
      <c r="E1272" s="1" t="s">
        <v>89</v>
      </c>
      <c r="F1272" s="3">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v>-12.792000000000002</v>
      </c>
    </row>
    <row r="1273" spans="1:23" x14ac:dyDescent="0.3">
      <c r="A1273">
        <v>1272</v>
      </c>
      <c r="B1273" t="s">
        <v>3561</v>
      </c>
      <c r="C1273" s="1">
        <v>42481</v>
      </c>
      <c r="D1273" s="2">
        <v>2016</v>
      </c>
      <c r="E1273" s="1" t="s">
        <v>89</v>
      </c>
      <c r="F1273" s="3">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v>-126.85920000000002</v>
      </c>
    </row>
    <row r="1274" spans="1:23" x14ac:dyDescent="0.3">
      <c r="A1274">
        <v>1273</v>
      </c>
      <c r="B1274" t="s">
        <v>3561</v>
      </c>
      <c r="C1274" s="1">
        <v>42481</v>
      </c>
      <c r="D1274" s="2">
        <v>2016</v>
      </c>
      <c r="E1274" s="1" t="s">
        <v>89</v>
      </c>
      <c r="F1274" s="3">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v>-67.27200000000002</v>
      </c>
    </row>
    <row r="1275" spans="1:23" x14ac:dyDescent="0.3">
      <c r="A1275">
        <v>1274</v>
      </c>
      <c r="B1275" t="s">
        <v>3566</v>
      </c>
      <c r="C1275" s="1">
        <v>42516</v>
      </c>
      <c r="D1275" s="2">
        <v>2016</v>
      </c>
      <c r="E1275" s="1" t="s">
        <v>124</v>
      </c>
      <c r="F1275" s="3">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v>3.6288</v>
      </c>
    </row>
    <row r="1276" spans="1:23" x14ac:dyDescent="0.3">
      <c r="A1276">
        <v>1275</v>
      </c>
      <c r="B1276" t="s">
        <v>3566</v>
      </c>
      <c r="C1276" s="1">
        <v>42516</v>
      </c>
      <c r="D1276" s="2">
        <v>2016</v>
      </c>
      <c r="E1276" s="1" t="s">
        <v>124</v>
      </c>
      <c r="F1276" s="3">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v>-88.783999999999978</v>
      </c>
    </row>
    <row r="1277" spans="1:23" x14ac:dyDescent="0.3">
      <c r="A1277">
        <v>1276</v>
      </c>
      <c r="B1277" t="s">
        <v>3566</v>
      </c>
      <c r="C1277" s="1">
        <v>42516</v>
      </c>
      <c r="D1277" s="2">
        <v>2016</v>
      </c>
      <c r="E1277" s="1" t="s">
        <v>124</v>
      </c>
      <c r="F1277" s="3">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v>5.2026000000000003</v>
      </c>
    </row>
    <row r="1278" spans="1:23" x14ac:dyDescent="0.3">
      <c r="A1278">
        <v>1277</v>
      </c>
      <c r="B1278" t="s">
        <v>3566</v>
      </c>
      <c r="C1278" s="1">
        <v>42516</v>
      </c>
      <c r="D1278" s="2">
        <v>2016</v>
      </c>
      <c r="E1278" s="1" t="s">
        <v>124</v>
      </c>
      <c r="F1278" s="3">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v>-7.1990999999999961</v>
      </c>
    </row>
    <row r="1279" spans="1:23" x14ac:dyDescent="0.3">
      <c r="A1279">
        <v>1278</v>
      </c>
      <c r="B1279" t="s">
        <v>3571</v>
      </c>
      <c r="C1279" s="1">
        <v>42492</v>
      </c>
      <c r="D1279" s="2">
        <v>2016</v>
      </c>
      <c r="E1279" s="1" t="s">
        <v>124</v>
      </c>
      <c r="F1279" s="3">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v>5.3969999999999914</v>
      </c>
    </row>
    <row r="1280" spans="1:23" x14ac:dyDescent="0.3">
      <c r="A1280">
        <v>1279</v>
      </c>
      <c r="B1280" t="s">
        <v>3576</v>
      </c>
      <c r="C1280" s="1">
        <v>41890</v>
      </c>
      <c r="D1280" s="2">
        <v>2014</v>
      </c>
      <c r="E1280" s="1" t="s">
        <v>161</v>
      </c>
      <c r="F1280" s="3">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v>12.8583</v>
      </c>
    </row>
    <row r="1281" spans="1:23" x14ac:dyDescent="0.3">
      <c r="A1281">
        <v>1280</v>
      </c>
      <c r="B1281" t="s">
        <v>3576</v>
      </c>
      <c r="C1281" s="1">
        <v>41890</v>
      </c>
      <c r="D1281" s="2">
        <v>2014</v>
      </c>
      <c r="E1281" s="1" t="s">
        <v>161</v>
      </c>
      <c r="F1281" s="3">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v>30.196799999999996</v>
      </c>
    </row>
    <row r="1282" spans="1:23" x14ac:dyDescent="0.3">
      <c r="A1282">
        <v>1281</v>
      </c>
      <c r="B1282" t="s">
        <v>3582</v>
      </c>
      <c r="C1282" s="1">
        <v>42618</v>
      </c>
      <c r="D1282" s="2">
        <v>2016</v>
      </c>
      <c r="E1282" s="1" t="s">
        <v>161</v>
      </c>
      <c r="F1282" s="3">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v>80.735999999999976</v>
      </c>
    </row>
    <row r="1283" spans="1:23" x14ac:dyDescent="0.3">
      <c r="A1283">
        <v>1282</v>
      </c>
      <c r="B1283" t="s">
        <v>3586</v>
      </c>
      <c r="C1283" s="1">
        <v>42834</v>
      </c>
      <c r="D1283" s="2">
        <v>2017</v>
      </c>
      <c r="E1283" s="1" t="s">
        <v>89</v>
      </c>
      <c r="F1283" s="3">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v>4.9139999999999988</v>
      </c>
    </row>
    <row r="1284" spans="1:23" x14ac:dyDescent="0.3">
      <c r="A1284">
        <v>1283</v>
      </c>
      <c r="B1284" t="s">
        <v>3586</v>
      </c>
      <c r="C1284" s="1">
        <v>42834</v>
      </c>
      <c r="D1284" s="2">
        <v>2017</v>
      </c>
      <c r="E1284" s="1" t="s">
        <v>89</v>
      </c>
      <c r="F1284" s="3">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v>-13.363000000000003</v>
      </c>
    </row>
    <row r="1285" spans="1:23" x14ac:dyDescent="0.3">
      <c r="A1285">
        <v>1284</v>
      </c>
      <c r="B1285" t="s">
        <v>3586</v>
      </c>
      <c r="C1285" s="1">
        <v>42834</v>
      </c>
      <c r="D1285" s="2">
        <v>2017</v>
      </c>
      <c r="E1285" s="1" t="s">
        <v>89</v>
      </c>
      <c r="F1285" s="3">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v>88.073999999999984</v>
      </c>
    </row>
    <row r="1286" spans="1:23" x14ac:dyDescent="0.3">
      <c r="A1286">
        <v>1285</v>
      </c>
      <c r="B1286" t="s">
        <v>3593</v>
      </c>
      <c r="C1286" s="1">
        <v>42344</v>
      </c>
      <c r="D1286" s="2">
        <v>2015</v>
      </c>
      <c r="E1286" s="1" t="s">
        <v>98</v>
      </c>
      <c r="F1286" s="3">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v>-4.8510000000000009</v>
      </c>
    </row>
    <row r="1287" spans="1:23" x14ac:dyDescent="0.3">
      <c r="A1287">
        <v>1286</v>
      </c>
      <c r="B1287" t="s">
        <v>3596</v>
      </c>
      <c r="C1287" s="1">
        <v>42547</v>
      </c>
      <c r="D1287" s="2">
        <v>2016</v>
      </c>
      <c r="E1287" s="1" t="s">
        <v>41</v>
      </c>
      <c r="F1287" s="3">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v>1.0429999999999984</v>
      </c>
    </row>
    <row r="1288" spans="1:23" x14ac:dyDescent="0.3">
      <c r="A1288">
        <v>1287</v>
      </c>
      <c r="B1288" t="s">
        <v>3600</v>
      </c>
      <c r="C1288" s="1">
        <v>42189</v>
      </c>
      <c r="D1288" s="2">
        <v>2015</v>
      </c>
      <c r="E1288" s="1" t="s">
        <v>152</v>
      </c>
      <c r="F1288" s="3">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v>4.4891999999999985</v>
      </c>
    </row>
    <row r="1289" spans="1:23" x14ac:dyDescent="0.3">
      <c r="A1289">
        <v>1288</v>
      </c>
      <c r="B1289" t="s">
        <v>3603</v>
      </c>
      <c r="C1289" s="1">
        <v>42696</v>
      </c>
      <c r="D1289" s="2">
        <v>2016</v>
      </c>
      <c r="E1289" s="1" t="s">
        <v>24</v>
      </c>
      <c r="F1289" s="3">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v>11.166400000000003</v>
      </c>
    </row>
    <row r="1290" spans="1:23" x14ac:dyDescent="0.3">
      <c r="A1290">
        <v>1289</v>
      </c>
      <c r="B1290" t="s">
        <v>3603</v>
      </c>
      <c r="C1290" s="1">
        <v>42696</v>
      </c>
      <c r="D1290" s="2">
        <v>2016</v>
      </c>
      <c r="E1290" s="1" t="s">
        <v>24</v>
      </c>
      <c r="F1290" s="3">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v>4.1147999999999989</v>
      </c>
    </row>
    <row r="1291" spans="1:23" x14ac:dyDescent="0.3">
      <c r="A1291">
        <v>1290</v>
      </c>
      <c r="B1291" t="s">
        <v>3603</v>
      </c>
      <c r="C1291" s="1">
        <v>42696</v>
      </c>
      <c r="D1291" s="2">
        <v>2016</v>
      </c>
      <c r="E1291" s="1" t="s">
        <v>24</v>
      </c>
      <c r="F1291" s="3">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v>7.4952000000000005</v>
      </c>
    </row>
    <row r="1292" spans="1:23" x14ac:dyDescent="0.3">
      <c r="A1292">
        <v>1291</v>
      </c>
      <c r="B1292" t="s">
        <v>3608</v>
      </c>
      <c r="C1292" s="1">
        <v>42684</v>
      </c>
      <c r="D1292" s="2">
        <v>2016</v>
      </c>
      <c r="E1292" s="1" t="s">
        <v>24</v>
      </c>
      <c r="F1292" s="3">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v>4.4603999999999999</v>
      </c>
    </row>
    <row r="1293" spans="1:23" x14ac:dyDescent="0.3">
      <c r="A1293">
        <v>1292</v>
      </c>
      <c r="B1293" t="s">
        <v>3608</v>
      </c>
      <c r="C1293" s="1">
        <v>42684</v>
      </c>
      <c r="D1293" s="2">
        <v>2016</v>
      </c>
      <c r="E1293" s="1" t="s">
        <v>24</v>
      </c>
      <c r="F1293" s="3">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v>15.552000000000001</v>
      </c>
    </row>
    <row r="1294" spans="1:23" x14ac:dyDescent="0.3">
      <c r="A1294">
        <v>1293</v>
      </c>
      <c r="B1294" t="s">
        <v>3611</v>
      </c>
      <c r="C1294" s="1">
        <v>42243</v>
      </c>
      <c r="D1294" s="2">
        <v>2015</v>
      </c>
      <c r="E1294" s="1" t="s">
        <v>132</v>
      </c>
      <c r="F1294" s="3">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v>9.2232000000000021</v>
      </c>
    </row>
    <row r="1295" spans="1:23" x14ac:dyDescent="0.3">
      <c r="A1295">
        <v>1294</v>
      </c>
      <c r="B1295" t="s">
        <v>3611</v>
      </c>
      <c r="C1295" s="1">
        <v>42243</v>
      </c>
      <c r="D1295" s="2">
        <v>2015</v>
      </c>
      <c r="E1295" s="1" t="s">
        <v>132</v>
      </c>
      <c r="F1295" s="3">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v>52.531999999999996</v>
      </c>
    </row>
    <row r="1296" spans="1:23" x14ac:dyDescent="0.3">
      <c r="A1296">
        <v>1295</v>
      </c>
      <c r="B1296" t="s">
        <v>3611</v>
      </c>
      <c r="C1296" s="1">
        <v>42243</v>
      </c>
      <c r="D1296" s="2">
        <v>2015</v>
      </c>
      <c r="E1296" s="1" t="s">
        <v>132</v>
      </c>
      <c r="F1296" s="3">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v>1.4783999999999999</v>
      </c>
    </row>
    <row r="1297" spans="1:23" x14ac:dyDescent="0.3">
      <c r="A1297">
        <v>1296</v>
      </c>
      <c r="B1297" t="s">
        <v>3614</v>
      </c>
      <c r="C1297" s="1">
        <v>42149</v>
      </c>
      <c r="D1297" s="2">
        <v>2015</v>
      </c>
      <c r="E1297" s="1" t="s">
        <v>124</v>
      </c>
      <c r="F1297" s="3">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v>84.572799999999944</v>
      </c>
    </row>
    <row r="1298" spans="1:23" x14ac:dyDescent="0.3">
      <c r="A1298">
        <v>1297</v>
      </c>
      <c r="B1298" t="s">
        <v>3618</v>
      </c>
      <c r="C1298" s="1">
        <v>43099</v>
      </c>
      <c r="D1298" s="2">
        <v>2017</v>
      </c>
      <c r="E1298" s="1" t="s">
        <v>98</v>
      </c>
      <c r="F1298" s="3">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v>4.5187999999999997</v>
      </c>
    </row>
    <row r="1299" spans="1:23" x14ac:dyDescent="0.3">
      <c r="A1299">
        <v>1298</v>
      </c>
      <c r="B1299" t="s">
        <v>3618</v>
      </c>
      <c r="C1299" s="1">
        <v>43099</v>
      </c>
      <c r="D1299" s="2">
        <v>2017</v>
      </c>
      <c r="E1299" s="1" t="s">
        <v>98</v>
      </c>
      <c r="F1299" s="3">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v>6.4749999999999979</v>
      </c>
    </row>
    <row r="1300" spans="1:23" x14ac:dyDescent="0.3">
      <c r="A1300">
        <v>1299</v>
      </c>
      <c r="B1300" t="s">
        <v>3622</v>
      </c>
      <c r="C1300" s="1">
        <v>42712</v>
      </c>
      <c r="D1300" s="2">
        <v>2016</v>
      </c>
      <c r="E1300" s="1" t="s">
        <v>98</v>
      </c>
      <c r="F1300" s="3">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v>2.2990000000000066</v>
      </c>
    </row>
    <row r="1301" spans="1:23" x14ac:dyDescent="0.3">
      <c r="A1301">
        <v>1300</v>
      </c>
      <c r="B1301" t="s">
        <v>3625</v>
      </c>
      <c r="C1301" s="1">
        <v>42281</v>
      </c>
      <c r="D1301" s="2">
        <v>2015</v>
      </c>
      <c r="E1301" s="1" t="s">
        <v>53</v>
      </c>
      <c r="F1301" s="3">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v>7.0095999999999989</v>
      </c>
    </row>
    <row r="1302" spans="1:23" x14ac:dyDescent="0.3">
      <c r="A1302">
        <v>1301</v>
      </c>
      <c r="B1302" t="s">
        <v>3626</v>
      </c>
      <c r="C1302" s="1">
        <v>42727</v>
      </c>
      <c r="D1302" s="2">
        <v>2016</v>
      </c>
      <c r="E1302" s="1" t="s">
        <v>98</v>
      </c>
      <c r="F1302" s="3">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v>166.10039999999995</v>
      </c>
    </row>
    <row r="1303" spans="1:23" x14ac:dyDescent="0.3">
      <c r="A1303">
        <v>1302</v>
      </c>
      <c r="B1303" t="s">
        <v>3626</v>
      </c>
      <c r="C1303" s="1">
        <v>42727</v>
      </c>
      <c r="D1303" s="2">
        <v>2016</v>
      </c>
      <c r="E1303" s="1" t="s">
        <v>98</v>
      </c>
      <c r="F1303" s="3">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v>83.050199999999975</v>
      </c>
    </row>
    <row r="1304" spans="1:23" x14ac:dyDescent="0.3">
      <c r="A1304">
        <v>1303</v>
      </c>
      <c r="B1304" t="s">
        <v>3627</v>
      </c>
      <c r="C1304" s="1">
        <v>42266</v>
      </c>
      <c r="D1304" s="2">
        <v>2015</v>
      </c>
      <c r="E1304" s="1" t="s">
        <v>161</v>
      </c>
      <c r="F1304" s="3">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v>4.3371999999999957</v>
      </c>
    </row>
    <row r="1305" spans="1:23" x14ac:dyDescent="0.3">
      <c r="A1305">
        <v>1304</v>
      </c>
      <c r="B1305" t="s">
        <v>3632</v>
      </c>
      <c r="C1305" s="1">
        <v>42919</v>
      </c>
      <c r="D1305" s="2">
        <v>2017</v>
      </c>
      <c r="E1305" s="1" t="s">
        <v>152</v>
      </c>
      <c r="F1305" s="3">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v>5.5176999999999978</v>
      </c>
    </row>
    <row r="1306" spans="1:23" x14ac:dyDescent="0.3">
      <c r="A1306">
        <v>1305</v>
      </c>
      <c r="B1306" t="s">
        <v>3632</v>
      </c>
      <c r="C1306" s="1">
        <v>42919</v>
      </c>
      <c r="D1306" s="2">
        <v>2017</v>
      </c>
      <c r="E1306" s="1" t="s">
        <v>152</v>
      </c>
      <c r="F1306" s="3">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v>77.751899999999992</v>
      </c>
    </row>
    <row r="1307" spans="1:23" x14ac:dyDescent="0.3">
      <c r="A1307">
        <v>1306</v>
      </c>
      <c r="B1307" t="s">
        <v>3637</v>
      </c>
      <c r="C1307" s="1">
        <v>42565</v>
      </c>
      <c r="D1307" s="2">
        <v>2016</v>
      </c>
      <c r="E1307" s="1" t="s">
        <v>152</v>
      </c>
      <c r="F1307" s="3">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v>52.492999999999967</v>
      </c>
    </row>
    <row r="1308" spans="1:23" x14ac:dyDescent="0.3">
      <c r="A1308">
        <v>1307</v>
      </c>
      <c r="B1308" t="s">
        <v>3640</v>
      </c>
      <c r="C1308" s="1">
        <v>42541</v>
      </c>
      <c r="D1308" s="2">
        <v>2016</v>
      </c>
      <c r="E1308" s="1" t="s">
        <v>41</v>
      </c>
      <c r="F1308" s="3">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v>22.444800000000001</v>
      </c>
    </row>
    <row r="1309" spans="1:23" x14ac:dyDescent="0.3">
      <c r="A1309">
        <v>1308</v>
      </c>
      <c r="B1309" t="s">
        <v>3640</v>
      </c>
      <c r="C1309" s="1">
        <v>42541</v>
      </c>
      <c r="D1309" s="2">
        <v>2016</v>
      </c>
      <c r="E1309" s="1" t="s">
        <v>41</v>
      </c>
      <c r="F1309" s="3">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v>6.4206000000000012</v>
      </c>
    </row>
    <row r="1310" spans="1:23" x14ac:dyDescent="0.3">
      <c r="A1310">
        <v>1309</v>
      </c>
      <c r="B1310" t="s">
        <v>3640</v>
      </c>
      <c r="C1310" s="1">
        <v>42541</v>
      </c>
      <c r="D1310" s="2">
        <v>2016</v>
      </c>
      <c r="E1310" s="1" t="s">
        <v>41</v>
      </c>
      <c r="F1310" s="3">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v>5.6628000000000007</v>
      </c>
    </row>
    <row r="1311" spans="1:23" x14ac:dyDescent="0.3">
      <c r="A1311">
        <v>1310</v>
      </c>
      <c r="B1311" t="s">
        <v>3640</v>
      </c>
      <c r="C1311" s="1">
        <v>42541</v>
      </c>
      <c r="D1311" s="2">
        <v>2016</v>
      </c>
      <c r="E1311" s="1" t="s">
        <v>41</v>
      </c>
      <c r="F1311" s="3">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v>9.716399999999993</v>
      </c>
    </row>
    <row r="1312" spans="1:23" x14ac:dyDescent="0.3">
      <c r="A1312">
        <v>1311</v>
      </c>
      <c r="B1312" t="s">
        <v>3640</v>
      </c>
      <c r="C1312" s="1">
        <v>42541</v>
      </c>
      <c r="D1312" s="2">
        <v>2016</v>
      </c>
      <c r="E1312" s="1" t="s">
        <v>41</v>
      </c>
      <c r="F1312" s="3">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v>-8.0783999999999949</v>
      </c>
    </row>
    <row r="1313" spans="1:23" x14ac:dyDescent="0.3">
      <c r="A1313">
        <v>1312</v>
      </c>
      <c r="B1313" t="s">
        <v>3645</v>
      </c>
      <c r="C1313" s="1">
        <v>42713</v>
      </c>
      <c r="D1313" s="2">
        <v>2016</v>
      </c>
      <c r="E1313" s="1" t="s">
        <v>98</v>
      </c>
      <c r="F1313" s="3">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v>1.7343</v>
      </c>
    </row>
    <row r="1314" spans="1:23" x14ac:dyDescent="0.3">
      <c r="A1314">
        <v>1313</v>
      </c>
      <c r="B1314" t="s">
        <v>3645</v>
      </c>
      <c r="C1314" s="1">
        <v>42713</v>
      </c>
      <c r="D1314" s="2">
        <v>2016</v>
      </c>
      <c r="E1314" s="1" t="s">
        <v>98</v>
      </c>
      <c r="F1314" s="3">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v>56.175200000000004</v>
      </c>
    </row>
    <row r="1315" spans="1:23" x14ac:dyDescent="0.3">
      <c r="A1315">
        <v>1314</v>
      </c>
      <c r="B1315" t="s">
        <v>3650</v>
      </c>
      <c r="C1315" s="1">
        <v>42637</v>
      </c>
      <c r="D1315" s="2">
        <v>2016</v>
      </c>
      <c r="E1315" s="1" t="s">
        <v>161</v>
      </c>
      <c r="F1315" s="3">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v>-13.317599999999999</v>
      </c>
    </row>
    <row r="1316" spans="1:23" x14ac:dyDescent="0.3">
      <c r="A1316">
        <v>1315</v>
      </c>
      <c r="B1316" t="s">
        <v>3651</v>
      </c>
      <c r="C1316" s="1">
        <v>42722</v>
      </c>
      <c r="D1316" s="2">
        <v>2016</v>
      </c>
      <c r="E1316" s="1" t="s">
        <v>98</v>
      </c>
      <c r="F1316" s="3">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v>18.662400000000002</v>
      </c>
    </row>
    <row r="1317" spans="1:23" x14ac:dyDescent="0.3">
      <c r="A1317">
        <v>1316</v>
      </c>
      <c r="B1317" t="s">
        <v>3651</v>
      </c>
      <c r="C1317" s="1">
        <v>42722</v>
      </c>
      <c r="D1317" s="2">
        <v>2016</v>
      </c>
      <c r="E1317" s="1" t="s">
        <v>98</v>
      </c>
      <c r="F1317" s="3">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v>62.505600000000001</v>
      </c>
    </row>
    <row r="1318" spans="1:23" x14ac:dyDescent="0.3">
      <c r="A1318">
        <v>1317</v>
      </c>
      <c r="B1318" t="s">
        <v>3651</v>
      </c>
      <c r="C1318" s="1">
        <v>42722</v>
      </c>
      <c r="D1318" s="2">
        <v>2016</v>
      </c>
      <c r="E1318" s="1" t="s">
        <v>98</v>
      </c>
      <c r="F1318" s="3">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v>28.964999999999961</v>
      </c>
    </row>
    <row r="1319" spans="1:23" x14ac:dyDescent="0.3">
      <c r="A1319">
        <v>1318</v>
      </c>
      <c r="B1319" t="s">
        <v>3658</v>
      </c>
      <c r="C1319" s="1">
        <v>43079</v>
      </c>
      <c r="D1319" s="2">
        <v>2017</v>
      </c>
      <c r="E1319" s="1" t="s">
        <v>98</v>
      </c>
      <c r="F1319" s="3">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v>3.3724999999999992</v>
      </c>
    </row>
    <row r="1320" spans="1:23" x14ac:dyDescent="0.3">
      <c r="A1320">
        <v>1319</v>
      </c>
      <c r="B1320" t="s">
        <v>3661</v>
      </c>
      <c r="C1320" s="1">
        <v>41821</v>
      </c>
      <c r="D1320" s="2">
        <v>2014</v>
      </c>
      <c r="E1320" s="1" t="s">
        <v>152</v>
      </c>
      <c r="F1320" s="3">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v>71.989999999999981</v>
      </c>
    </row>
    <row r="1321" spans="1:23" x14ac:dyDescent="0.3">
      <c r="A1321">
        <v>1320</v>
      </c>
      <c r="B1321" t="s">
        <v>3661</v>
      </c>
      <c r="C1321" s="1">
        <v>41821</v>
      </c>
      <c r="D1321" s="2">
        <v>2014</v>
      </c>
      <c r="E1321" s="1" t="s">
        <v>152</v>
      </c>
      <c r="F1321" s="3">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v>-3.6288</v>
      </c>
    </row>
    <row r="1322" spans="1:23" x14ac:dyDescent="0.3">
      <c r="A1322">
        <v>1321</v>
      </c>
      <c r="B1322" t="s">
        <v>3665</v>
      </c>
      <c r="C1322" s="1">
        <v>42769</v>
      </c>
      <c r="D1322" s="2">
        <v>2017</v>
      </c>
      <c r="E1322" s="1" t="s">
        <v>568</v>
      </c>
      <c r="F1322" s="3">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v>-4.1831999999999976</v>
      </c>
    </row>
    <row r="1323" spans="1:23" x14ac:dyDescent="0.3">
      <c r="A1323">
        <v>1322</v>
      </c>
      <c r="B1323" t="s">
        <v>3665</v>
      </c>
      <c r="C1323" s="1">
        <v>42769</v>
      </c>
      <c r="D1323" s="2">
        <v>2017</v>
      </c>
      <c r="E1323" s="1" t="s">
        <v>568</v>
      </c>
      <c r="F1323" s="3">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v>35.69399999999996</v>
      </c>
    </row>
    <row r="1324" spans="1:23" x14ac:dyDescent="0.3">
      <c r="A1324">
        <v>1323</v>
      </c>
      <c r="B1324" t="s">
        <v>3668</v>
      </c>
      <c r="C1324" s="1">
        <v>42797</v>
      </c>
      <c r="D1324" s="2">
        <v>2017</v>
      </c>
      <c r="E1324" s="1" t="s">
        <v>237</v>
      </c>
      <c r="F1324" s="3">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v>19.656000000000002</v>
      </c>
    </row>
    <row r="1325" spans="1:23" x14ac:dyDescent="0.3">
      <c r="A1325">
        <v>1324</v>
      </c>
      <c r="B1325" t="s">
        <v>3674</v>
      </c>
      <c r="C1325" s="1">
        <v>43017</v>
      </c>
      <c r="D1325" s="2">
        <v>2017</v>
      </c>
      <c r="E1325" s="1" t="s">
        <v>53</v>
      </c>
      <c r="F1325" s="3">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v>3.5151999999999988</v>
      </c>
    </row>
    <row r="1326" spans="1:23" x14ac:dyDescent="0.3">
      <c r="A1326">
        <v>1325</v>
      </c>
      <c r="B1326" t="s">
        <v>3679</v>
      </c>
      <c r="C1326" s="1">
        <v>41910</v>
      </c>
      <c r="D1326" s="2">
        <v>2014</v>
      </c>
      <c r="E1326" s="1" t="s">
        <v>161</v>
      </c>
      <c r="F1326" s="3">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v>12.490200000000003</v>
      </c>
    </row>
    <row r="1327" spans="1:23" x14ac:dyDescent="0.3">
      <c r="A1327">
        <v>1326</v>
      </c>
      <c r="B1327" t="s">
        <v>3682</v>
      </c>
      <c r="C1327" s="1">
        <v>41786</v>
      </c>
      <c r="D1327" s="2">
        <v>2014</v>
      </c>
      <c r="E1327" s="1" t="s">
        <v>124</v>
      </c>
      <c r="F1327" s="3">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v>-30.555000000000007</v>
      </c>
    </row>
    <row r="1328" spans="1:23" x14ac:dyDescent="0.3">
      <c r="A1328">
        <v>1327</v>
      </c>
      <c r="B1328" t="s">
        <v>3685</v>
      </c>
      <c r="C1328" s="1">
        <v>42169</v>
      </c>
      <c r="D1328" s="2">
        <v>2015</v>
      </c>
      <c r="E1328" s="1" t="s">
        <v>41</v>
      </c>
      <c r="F1328" s="3">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v>5.1072000000000024</v>
      </c>
    </row>
    <row r="1329" spans="1:23" x14ac:dyDescent="0.3">
      <c r="A1329">
        <v>1328</v>
      </c>
      <c r="B1329" t="s">
        <v>3686</v>
      </c>
      <c r="C1329" s="1">
        <v>42459</v>
      </c>
      <c r="D1329" s="2">
        <v>2016</v>
      </c>
      <c r="E1329" s="1" t="s">
        <v>237</v>
      </c>
      <c r="F1329" s="3">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v>5.5565999999999995</v>
      </c>
    </row>
    <row r="1330" spans="1:23" x14ac:dyDescent="0.3">
      <c r="A1330">
        <v>1329</v>
      </c>
      <c r="B1330" t="s">
        <v>3689</v>
      </c>
      <c r="C1330" s="1">
        <v>43023</v>
      </c>
      <c r="D1330" s="2">
        <v>2017</v>
      </c>
      <c r="E1330" s="1" t="s">
        <v>53</v>
      </c>
      <c r="F1330" s="3">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v>26.375999999999998</v>
      </c>
    </row>
    <row r="1331" spans="1:23" x14ac:dyDescent="0.3">
      <c r="A1331">
        <v>1330</v>
      </c>
      <c r="B1331" t="s">
        <v>3694</v>
      </c>
      <c r="C1331" s="1">
        <v>42513</v>
      </c>
      <c r="D1331" s="2">
        <v>2016</v>
      </c>
      <c r="E1331" s="1" t="s">
        <v>124</v>
      </c>
      <c r="F1331" s="3">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v>16.302</v>
      </c>
    </row>
    <row r="1332" spans="1:23" x14ac:dyDescent="0.3">
      <c r="A1332">
        <v>1331</v>
      </c>
      <c r="B1332" t="s">
        <v>3697</v>
      </c>
      <c r="C1332" s="1">
        <v>42888</v>
      </c>
      <c r="D1332" s="2">
        <v>2017</v>
      </c>
      <c r="E1332" s="1" t="s">
        <v>41</v>
      </c>
      <c r="F1332" s="3">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v>-0.64350000000000018</v>
      </c>
    </row>
    <row r="1333" spans="1:23" x14ac:dyDescent="0.3">
      <c r="A1333">
        <v>1332</v>
      </c>
      <c r="B1333" t="s">
        <v>3697</v>
      </c>
      <c r="C1333" s="1">
        <v>42888</v>
      </c>
      <c r="D1333" s="2">
        <v>2017</v>
      </c>
      <c r="E1333" s="1" t="s">
        <v>41</v>
      </c>
      <c r="F1333" s="3">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v>2.4009999999999998</v>
      </c>
    </row>
    <row r="1334" spans="1:23" x14ac:dyDescent="0.3">
      <c r="A1334">
        <v>1333</v>
      </c>
      <c r="B1334" t="s">
        <v>3700</v>
      </c>
      <c r="C1334" s="1">
        <v>41686</v>
      </c>
      <c r="D1334" s="2">
        <v>2014</v>
      </c>
      <c r="E1334" s="1" t="s">
        <v>568</v>
      </c>
      <c r="F1334" s="3">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v>-1.7280000000000002</v>
      </c>
    </row>
    <row r="1335" spans="1:23" x14ac:dyDescent="0.3">
      <c r="A1335">
        <v>1334</v>
      </c>
      <c r="B1335" t="s">
        <v>3700</v>
      </c>
      <c r="C1335" s="1">
        <v>41686</v>
      </c>
      <c r="D1335" s="2">
        <v>2014</v>
      </c>
      <c r="E1335" s="1" t="s">
        <v>568</v>
      </c>
      <c r="F1335" s="3">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v>-13.930000000000003</v>
      </c>
    </row>
    <row r="1336" spans="1:23" x14ac:dyDescent="0.3">
      <c r="A1336">
        <v>1335</v>
      </c>
      <c r="B1336" t="s">
        <v>3705</v>
      </c>
      <c r="C1336" s="1">
        <v>41765</v>
      </c>
      <c r="D1336" s="2">
        <v>2014</v>
      </c>
      <c r="E1336" s="1" t="s">
        <v>124</v>
      </c>
      <c r="F1336" s="3">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v>52.775999999999996</v>
      </c>
    </row>
    <row r="1337" spans="1:23" x14ac:dyDescent="0.3">
      <c r="A1337">
        <v>1336</v>
      </c>
      <c r="B1337" t="s">
        <v>3706</v>
      </c>
      <c r="C1337" s="1">
        <v>42506</v>
      </c>
      <c r="D1337" s="2">
        <v>2016</v>
      </c>
      <c r="E1337" s="1" t="s">
        <v>124</v>
      </c>
      <c r="F1337" s="3">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v>0</v>
      </c>
    </row>
    <row r="1338" spans="1:23" x14ac:dyDescent="0.3">
      <c r="A1338">
        <v>1337</v>
      </c>
      <c r="B1338" t="s">
        <v>3712</v>
      </c>
      <c r="C1338" s="1">
        <v>42827</v>
      </c>
      <c r="D1338" s="2">
        <v>2017</v>
      </c>
      <c r="E1338" s="1" t="s">
        <v>89</v>
      </c>
      <c r="F1338" s="3">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v>6.5285999999999991</v>
      </c>
    </row>
    <row r="1339" spans="1:23" x14ac:dyDescent="0.3">
      <c r="A1339">
        <v>1338</v>
      </c>
      <c r="B1339" t="s">
        <v>3715</v>
      </c>
      <c r="C1339" s="1">
        <v>42825</v>
      </c>
      <c r="D1339" s="2">
        <v>2017</v>
      </c>
      <c r="E1339" s="1" t="s">
        <v>237</v>
      </c>
      <c r="F1339" s="3">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v>8.0406000000000013</v>
      </c>
    </row>
    <row r="1340" spans="1:23" x14ac:dyDescent="0.3">
      <c r="A1340">
        <v>1339</v>
      </c>
      <c r="B1340" t="s">
        <v>3715</v>
      </c>
      <c r="C1340" s="1">
        <v>42825</v>
      </c>
      <c r="D1340" s="2">
        <v>2017</v>
      </c>
      <c r="E1340" s="1" t="s">
        <v>237</v>
      </c>
      <c r="F1340" s="3">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v>176.17080000000001</v>
      </c>
    </row>
    <row r="1341" spans="1:23" x14ac:dyDescent="0.3">
      <c r="A1341">
        <v>1340</v>
      </c>
      <c r="B1341" t="s">
        <v>3715</v>
      </c>
      <c r="C1341" s="1">
        <v>42825</v>
      </c>
      <c r="D1341" s="2">
        <v>2017</v>
      </c>
      <c r="E1341" s="1" t="s">
        <v>237</v>
      </c>
      <c r="F1341" s="3">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v>36.019200000000005</v>
      </c>
    </row>
    <row r="1342" spans="1:23" x14ac:dyDescent="0.3">
      <c r="A1342">
        <v>1341</v>
      </c>
      <c r="B1342" t="s">
        <v>3724</v>
      </c>
      <c r="C1342" s="1">
        <v>42737</v>
      </c>
      <c r="D1342" s="2">
        <v>2017</v>
      </c>
      <c r="E1342" s="1" t="s">
        <v>166</v>
      </c>
      <c r="F1342" s="3">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v>-27.827999999999975</v>
      </c>
    </row>
    <row r="1343" spans="1:23" x14ac:dyDescent="0.3">
      <c r="A1343">
        <v>1342</v>
      </c>
      <c r="B1343" t="s">
        <v>3724</v>
      </c>
      <c r="C1343" s="1">
        <v>42737</v>
      </c>
      <c r="D1343" s="2">
        <v>2017</v>
      </c>
      <c r="E1343" s="1" t="s">
        <v>166</v>
      </c>
      <c r="F1343" s="3">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v>-12.527999999999995</v>
      </c>
    </row>
    <row r="1344" spans="1:23" x14ac:dyDescent="0.3">
      <c r="A1344">
        <v>1343</v>
      </c>
      <c r="B1344" t="s">
        <v>3724</v>
      </c>
      <c r="C1344" s="1">
        <v>42737</v>
      </c>
      <c r="D1344" s="2">
        <v>2017</v>
      </c>
      <c r="E1344" s="1" t="s">
        <v>166</v>
      </c>
      <c r="F1344" s="3">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v>-21.159599999999998</v>
      </c>
    </row>
    <row r="1345" spans="1:23" x14ac:dyDescent="0.3">
      <c r="A1345">
        <v>1344</v>
      </c>
      <c r="B1345" t="s">
        <v>3729</v>
      </c>
      <c r="C1345" s="1">
        <v>42152</v>
      </c>
      <c r="D1345" s="2">
        <v>2015</v>
      </c>
      <c r="E1345" s="1" t="s">
        <v>124</v>
      </c>
      <c r="F1345" s="3">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v>14.345999999999995</v>
      </c>
    </row>
    <row r="1346" spans="1:23" x14ac:dyDescent="0.3">
      <c r="A1346">
        <v>1345</v>
      </c>
      <c r="B1346" t="s">
        <v>3729</v>
      </c>
      <c r="C1346" s="1">
        <v>42152</v>
      </c>
      <c r="D1346" s="2">
        <v>2015</v>
      </c>
      <c r="E1346" s="1" t="s">
        <v>124</v>
      </c>
      <c r="F1346" s="3">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v>6.0029999999999992</v>
      </c>
    </row>
    <row r="1347" spans="1:23" x14ac:dyDescent="0.3">
      <c r="A1347">
        <v>1346</v>
      </c>
      <c r="B1347" t="s">
        <v>3735</v>
      </c>
      <c r="C1347" s="1">
        <v>41715</v>
      </c>
      <c r="D1347" s="2">
        <v>2014</v>
      </c>
      <c r="E1347" s="1" t="s">
        <v>237</v>
      </c>
      <c r="F1347" s="3">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v>36.574200000000005</v>
      </c>
    </row>
    <row r="1348" spans="1:23" x14ac:dyDescent="0.3">
      <c r="A1348">
        <v>1347</v>
      </c>
      <c r="B1348" t="s">
        <v>3735</v>
      </c>
      <c r="C1348" s="1">
        <v>41715</v>
      </c>
      <c r="D1348" s="2">
        <v>2014</v>
      </c>
      <c r="E1348" s="1" t="s">
        <v>237</v>
      </c>
      <c r="F1348" s="3">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v>23.59</v>
      </c>
    </row>
    <row r="1349" spans="1:23" x14ac:dyDescent="0.3">
      <c r="A1349">
        <v>1348</v>
      </c>
      <c r="B1349" t="s">
        <v>3735</v>
      </c>
      <c r="C1349" s="1">
        <v>41715</v>
      </c>
      <c r="D1349" s="2">
        <v>2014</v>
      </c>
      <c r="E1349" s="1" t="s">
        <v>237</v>
      </c>
      <c r="F1349" s="3">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v>5.7071999999999976</v>
      </c>
    </row>
    <row r="1350" spans="1:23" x14ac:dyDescent="0.3">
      <c r="A1350">
        <v>1349</v>
      </c>
      <c r="B1350" t="s">
        <v>3735</v>
      </c>
      <c r="C1350" s="1">
        <v>41715</v>
      </c>
      <c r="D1350" s="2">
        <v>2014</v>
      </c>
      <c r="E1350" s="1" t="s">
        <v>237</v>
      </c>
      <c r="F1350" s="3">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v>25.097999999999999</v>
      </c>
    </row>
    <row r="1351" spans="1:23" x14ac:dyDescent="0.3">
      <c r="A1351">
        <v>1350</v>
      </c>
      <c r="B1351" t="s">
        <v>3735</v>
      </c>
      <c r="C1351" s="1">
        <v>41715</v>
      </c>
      <c r="D1351" s="2">
        <v>2014</v>
      </c>
      <c r="E1351" s="1" t="s">
        <v>237</v>
      </c>
      <c r="F1351" s="3">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v>17.2224</v>
      </c>
    </row>
    <row r="1352" spans="1:23" x14ac:dyDescent="0.3">
      <c r="A1352">
        <v>1351</v>
      </c>
      <c r="B1352" t="s">
        <v>3744</v>
      </c>
      <c r="C1352" s="1">
        <v>41915</v>
      </c>
      <c r="D1352" s="2">
        <v>2014</v>
      </c>
      <c r="E1352" s="1" t="s">
        <v>53</v>
      </c>
      <c r="F1352" s="3">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v>-70.104300000000023</v>
      </c>
    </row>
    <row r="1353" spans="1:23" x14ac:dyDescent="0.3">
      <c r="A1353">
        <v>1352</v>
      </c>
      <c r="B1353" t="s">
        <v>3747</v>
      </c>
      <c r="C1353" s="1">
        <v>42457</v>
      </c>
      <c r="D1353" s="2">
        <v>2016</v>
      </c>
      <c r="E1353" s="1" t="s">
        <v>237</v>
      </c>
      <c r="F1353" s="3">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v>7.8500000000000014</v>
      </c>
    </row>
    <row r="1354" spans="1:23" x14ac:dyDescent="0.3">
      <c r="A1354">
        <v>1353</v>
      </c>
      <c r="B1354" t="s">
        <v>3750</v>
      </c>
      <c r="C1354" s="1">
        <v>42859</v>
      </c>
      <c r="D1354" s="2">
        <v>2017</v>
      </c>
      <c r="E1354" s="1" t="s">
        <v>124</v>
      </c>
      <c r="F1354" s="3">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v>20.695499999999988</v>
      </c>
    </row>
    <row r="1355" spans="1:23" x14ac:dyDescent="0.3">
      <c r="A1355">
        <v>1354</v>
      </c>
      <c r="B1355" t="s">
        <v>3750</v>
      </c>
      <c r="C1355" s="1">
        <v>42859</v>
      </c>
      <c r="D1355" s="2">
        <v>2017</v>
      </c>
      <c r="E1355" s="1" t="s">
        <v>124</v>
      </c>
      <c r="F1355" s="3">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v>8.4527999999999999</v>
      </c>
    </row>
    <row r="1356" spans="1:23" x14ac:dyDescent="0.3">
      <c r="A1356">
        <v>1355</v>
      </c>
      <c r="B1356" t="s">
        <v>3750</v>
      </c>
      <c r="C1356" s="1">
        <v>42859</v>
      </c>
      <c r="D1356" s="2">
        <v>2017</v>
      </c>
      <c r="E1356" s="1" t="s">
        <v>124</v>
      </c>
      <c r="F1356" s="3">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v>11.283900000000017</v>
      </c>
    </row>
    <row r="1357" spans="1:23" x14ac:dyDescent="0.3">
      <c r="A1357">
        <v>1356</v>
      </c>
      <c r="B1357" t="s">
        <v>3751</v>
      </c>
      <c r="C1357" s="1">
        <v>41825</v>
      </c>
      <c r="D1357" s="2">
        <v>2014</v>
      </c>
      <c r="E1357" s="1" t="s">
        <v>152</v>
      </c>
      <c r="F1357" s="3">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v>-44.155200000000022</v>
      </c>
    </row>
    <row r="1358" spans="1:23" x14ac:dyDescent="0.3">
      <c r="A1358">
        <v>1357</v>
      </c>
      <c r="B1358" t="s">
        <v>3751</v>
      </c>
      <c r="C1358" s="1">
        <v>41825</v>
      </c>
      <c r="D1358" s="2">
        <v>2014</v>
      </c>
      <c r="E1358" s="1" t="s">
        <v>152</v>
      </c>
      <c r="F1358" s="3">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v>-35.178000000000004</v>
      </c>
    </row>
    <row r="1359" spans="1:23" x14ac:dyDescent="0.3">
      <c r="A1359">
        <v>1358</v>
      </c>
      <c r="B1359" t="s">
        <v>3752</v>
      </c>
      <c r="C1359" s="1">
        <v>42495</v>
      </c>
      <c r="D1359" s="2">
        <v>2016</v>
      </c>
      <c r="E1359" s="1" t="s">
        <v>124</v>
      </c>
      <c r="F1359" s="3">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v>36.404399999999995</v>
      </c>
    </row>
    <row r="1360" spans="1:23" x14ac:dyDescent="0.3">
      <c r="A1360">
        <v>1359</v>
      </c>
      <c r="B1360" t="s">
        <v>3757</v>
      </c>
      <c r="C1360" s="1">
        <v>42851</v>
      </c>
      <c r="D1360" s="2">
        <v>2017</v>
      </c>
      <c r="E1360" s="1" t="s">
        <v>89</v>
      </c>
      <c r="F1360" s="3">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v>-1.4413</v>
      </c>
    </row>
    <row r="1361" spans="1:23" x14ac:dyDescent="0.3">
      <c r="A1361">
        <v>1360</v>
      </c>
      <c r="B1361" t="s">
        <v>3760</v>
      </c>
      <c r="C1361" s="1">
        <v>41908</v>
      </c>
      <c r="D1361" s="2">
        <v>2014</v>
      </c>
      <c r="E1361" s="1" t="s">
        <v>161</v>
      </c>
      <c r="F1361" s="3">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v>0</v>
      </c>
    </row>
    <row r="1362" spans="1:23" x14ac:dyDescent="0.3">
      <c r="A1362">
        <v>1361</v>
      </c>
      <c r="B1362" t="s">
        <v>3765</v>
      </c>
      <c r="C1362" s="1">
        <v>43027</v>
      </c>
      <c r="D1362" s="2">
        <v>2017</v>
      </c>
      <c r="E1362" s="1" t="s">
        <v>53</v>
      </c>
      <c r="F1362" s="3">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v>9.2441999999999993</v>
      </c>
    </row>
    <row r="1363" spans="1:23" x14ac:dyDescent="0.3">
      <c r="A1363">
        <v>1362</v>
      </c>
      <c r="B1363" t="s">
        <v>3765</v>
      </c>
      <c r="C1363" s="1">
        <v>43027</v>
      </c>
      <c r="D1363" s="2">
        <v>2017</v>
      </c>
      <c r="E1363" s="1" t="s">
        <v>53</v>
      </c>
      <c r="F1363" s="3">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v>7.3999999999999995</v>
      </c>
    </row>
    <row r="1364" spans="1:23" x14ac:dyDescent="0.3">
      <c r="A1364">
        <v>1363</v>
      </c>
      <c r="B1364" t="s">
        <v>3765</v>
      </c>
      <c r="C1364" s="1">
        <v>43027</v>
      </c>
      <c r="D1364" s="2">
        <v>2017</v>
      </c>
      <c r="E1364" s="1" t="s">
        <v>53</v>
      </c>
      <c r="F1364" s="3">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v>-56.755600000000015</v>
      </c>
    </row>
    <row r="1365" spans="1:23" x14ac:dyDescent="0.3">
      <c r="A1365">
        <v>1364</v>
      </c>
      <c r="B1365" t="s">
        <v>3772</v>
      </c>
      <c r="C1365" s="1">
        <v>43049</v>
      </c>
      <c r="D1365" s="2">
        <v>2017</v>
      </c>
      <c r="E1365" s="1" t="s">
        <v>24</v>
      </c>
      <c r="F1365" s="3">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v>-25.591999999999999</v>
      </c>
    </row>
    <row r="1366" spans="1:23" x14ac:dyDescent="0.3">
      <c r="A1366">
        <v>1365</v>
      </c>
      <c r="B1366" t="s">
        <v>3772</v>
      </c>
      <c r="C1366" s="1">
        <v>43049</v>
      </c>
      <c r="D1366" s="2">
        <v>2017</v>
      </c>
      <c r="E1366" s="1" t="s">
        <v>24</v>
      </c>
      <c r="F1366" s="3">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v>-63.995999999999981</v>
      </c>
    </row>
    <row r="1367" spans="1:23" x14ac:dyDescent="0.3">
      <c r="A1367">
        <v>1366</v>
      </c>
      <c r="B1367" t="s">
        <v>3772</v>
      </c>
      <c r="C1367" s="1">
        <v>43049</v>
      </c>
      <c r="D1367" s="2">
        <v>2017</v>
      </c>
      <c r="E1367" s="1" t="s">
        <v>24</v>
      </c>
      <c r="F1367" s="3">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v>-35.992800000000038</v>
      </c>
    </row>
    <row r="1368" spans="1:23" x14ac:dyDescent="0.3">
      <c r="A1368">
        <v>1367</v>
      </c>
      <c r="B1368" t="s">
        <v>3772</v>
      </c>
      <c r="C1368" s="1">
        <v>43049</v>
      </c>
      <c r="D1368" s="2">
        <v>2017</v>
      </c>
      <c r="E1368" s="1" t="s">
        <v>24</v>
      </c>
      <c r="F1368" s="3">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v>15.118800000000007</v>
      </c>
    </row>
    <row r="1369" spans="1:23" x14ac:dyDescent="0.3">
      <c r="A1369">
        <v>1368</v>
      </c>
      <c r="B1369" t="s">
        <v>3772</v>
      </c>
      <c r="C1369" s="1">
        <v>43049</v>
      </c>
      <c r="D1369" s="2">
        <v>2017</v>
      </c>
      <c r="E1369" s="1" t="s">
        <v>24</v>
      </c>
      <c r="F1369" s="3">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v>-146.10960000000014</v>
      </c>
    </row>
    <row r="1370" spans="1:23" x14ac:dyDescent="0.3">
      <c r="A1370">
        <v>1369</v>
      </c>
      <c r="B1370" t="s">
        <v>3779</v>
      </c>
      <c r="C1370" s="1">
        <v>42924</v>
      </c>
      <c r="D1370" s="2">
        <v>2017</v>
      </c>
      <c r="E1370" s="1" t="s">
        <v>152</v>
      </c>
      <c r="F1370" s="3">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v>62.736999999999995</v>
      </c>
    </row>
    <row r="1371" spans="1:23" x14ac:dyDescent="0.3">
      <c r="A1371">
        <v>1370</v>
      </c>
      <c r="B1371" t="s">
        <v>3783</v>
      </c>
      <c r="C1371" s="1">
        <v>42362</v>
      </c>
      <c r="D1371" s="2">
        <v>2015</v>
      </c>
      <c r="E1371" s="1" t="s">
        <v>98</v>
      </c>
      <c r="F1371" s="3">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v>-786.74400000000026</v>
      </c>
    </row>
    <row r="1372" spans="1:23" x14ac:dyDescent="0.3">
      <c r="A1372">
        <v>1371</v>
      </c>
      <c r="B1372" t="s">
        <v>3783</v>
      </c>
      <c r="C1372" s="1">
        <v>42362</v>
      </c>
      <c r="D1372" s="2">
        <v>2015</v>
      </c>
      <c r="E1372" s="1" t="s">
        <v>98</v>
      </c>
      <c r="F1372" s="3">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v>1.5794999999999986</v>
      </c>
    </row>
    <row r="1373" spans="1:23" x14ac:dyDescent="0.3">
      <c r="A1373">
        <v>1372</v>
      </c>
      <c r="B1373" t="s">
        <v>3784</v>
      </c>
      <c r="C1373" s="1">
        <v>42801</v>
      </c>
      <c r="D1373" s="2">
        <v>2017</v>
      </c>
      <c r="E1373" s="1" t="s">
        <v>237</v>
      </c>
      <c r="F1373" s="3">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v>4.9079999999999977</v>
      </c>
    </row>
    <row r="1374" spans="1:23" x14ac:dyDescent="0.3">
      <c r="A1374">
        <v>1373</v>
      </c>
      <c r="B1374" t="s">
        <v>3789</v>
      </c>
      <c r="C1374" s="1">
        <v>41730</v>
      </c>
      <c r="D1374" s="2">
        <v>2014</v>
      </c>
      <c r="E1374" s="1" t="s">
        <v>89</v>
      </c>
      <c r="F1374" s="3">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v>14.8</v>
      </c>
    </row>
    <row r="1375" spans="1:23" x14ac:dyDescent="0.3">
      <c r="A1375">
        <v>1374</v>
      </c>
      <c r="B1375" t="s">
        <v>3789</v>
      </c>
      <c r="C1375" s="1">
        <v>41730</v>
      </c>
      <c r="D1375" s="2">
        <v>2014</v>
      </c>
      <c r="E1375" s="1" t="s">
        <v>89</v>
      </c>
      <c r="F1375" s="3">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v>5.5535999999999994</v>
      </c>
    </row>
    <row r="1376" spans="1:23" x14ac:dyDescent="0.3">
      <c r="A1376">
        <v>1375</v>
      </c>
      <c r="B1376" t="s">
        <v>3792</v>
      </c>
      <c r="C1376" s="1">
        <v>42261</v>
      </c>
      <c r="D1376" s="2">
        <v>2015</v>
      </c>
      <c r="E1376" s="1" t="s">
        <v>161</v>
      </c>
      <c r="F1376" s="3">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v>118.65750000000006</v>
      </c>
    </row>
    <row r="1377" spans="1:23" x14ac:dyDescent="0.3">
      <c r="A1377">
        <v>1376</v>
      </c>
      <c r="B1377" t="s">
        <v>3796</v>
      </c>
      <c r="C1377" s="1">
        <v>41855</v>
      </c>
      <c r="D1377" s="2">
        <v>2014</v>
      </c>
      <c r="E1377" s="1" t="s">
        <v>132</v>
      </c>
      <c r="F1377" s="3">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v>305.13000000000011</v>
      </c>
    </row>
    <row r="1378" spans="1:23" x14ac:dyDescent="0.3">
      <c r="A1378">
        <v>1377</v>
      </c>
      <c r="B1378" t="s">
        <v>3796</v>
      </c>
      <c r="C1378" s="1">
        <v>41855</v>
      </c>
      <c r="D1378" s="2">
        <v>2014</v>
      </c>
      <c r="E1378" s="1" t="s">
        <v>132</v>
      </c>
      <c r="F1378" s="3">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v>219.44159999999999</v>
      </c>
    </row>
    <row r="1379" spans="1:23" x14ac:dyDescent="0.3">
      <c r="A1379">
        <v>1378</v>
      </c>
      <c r="B1379" t="s">
        <v>3796</v>
      </c>
      <c r="C1379" s="1">
        <v>41855</v>
      </c>
      <c r="D1379" s="2">
        <v>2014</v>
      </c>
      <c r="E1379" s="1" t="s">
        <v>132</v>
      </c>
      <c r="F1379" s="3">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v>4.2639999999999993</v>
      </c>
    </row>
    <row r="1380" spans="1:23" x14ac:dyDescent="0.3">
      <c r="A1380">
        <v>1379</v>
      </c>
      <c r="B1380" t="s">
        <v>3796</v>
      </c>
      <c r="C1380" s="1">
        <v>41855</v>
      </c>
      <c r="D1380" s="2">
        <v>2014</v>
      </c>
      <c r="E1380" s="1" t="s">
        <v>132</v>
      </c>
      <c r="F1380" s="3">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v>34.996499999999969</v>
      </c>
    </row>
    <row r="1381" spans="1:23" x14ac:dyDescent="0.3">
      <c r="A1381">
        <v>1380</v>
      </c>
      <c r="B1381" t="s">
        <v>3796</v>
      </c>
      <c r="C1381" s="1">
        <v>41855</v>
      </c>
      <c r="D1381" s="2">
        <v>2014</v>
      </c>
      <c r="E1381" s="1" t="s">
        <v>132</v>
      </c>
      <c r="F1381" s="3">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v>7.9449999999999932</v>
      </c>
    </row>
    <row r="1382" spans="1:23" x14ac:dyDescent="0.3">
      <c r="A1382">
        <v>1381</v>
      </c>
      <c r="B1382" t="s">
        <v>3796</v>
      </c>
      <c r="C1382" s="1">
        <v>41855</v>
      </c>
      <c r="D1382" s="2">
        <v>2014</v>
      </c>
      <c r="E1382" s="1" t="s">
        <v>132</v>
      </c>
      <c r="F1382" s="3">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v>4.7792000000000003</v>
      </c>
    </row>
    <row r="1383" spans="1:23" x14ac:dyDescent="0.3">
      <c r="A1383">
        <v>1382</v>
      </c>
      <c r="B1383" t="s">
        <v>3808</v>
      </c>
      <c r="C1383" s="1">
        <v>42616</v>
      </c>
      <c r="D1383" s="2">
        <v>2016</v>
      </c>
      <c r="E1383" s="1" t="s">
        <v>161</v>
      </c>
      <c r="F1383" s="3">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v>-90.24839999999999</v>
      </c>
    </row>
    <row r="1384" spans="1:23" x14ac:dyDescent="0.3">
      <c r="A1384">
        <v>1383</v>
      </c>
      <c r="B1384" t="s">
        <v>3811</v>
      </c>
      <c r="C1384" s="1">
        <v>42405</v>
      </c>
      <c r="D1384" s="2">
        <v>2016</v>
      </c>
      <c r="E1384" s="1" t="s">
        <v>568</v>
      </c>
      <c r="F1384" s="3">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v>1.6196000000000055</v>
      </c>
    </row>
    <row r="1385" spans="1:23" x14ac:dyDescent="0.3">
      <c r="A1385">
        <v>1384</v>
      </c>
      <c r="B1385" t="s">
        <v>3811</v>
      </c>
      <c r="C1385" s="1">
        <v>42405</v>
      </c>
      <c r="D1385" s="2">
        <v>2016</v>
      </c>
      <c r="E1385" s="1" t="s">
        <v>568</v>
      </c>
      <c r="F1385" s="3">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v>170.9316</v>
      </c>
    </row>
    <row r="1386" spans="1:23" x14ac:dyDescent="0.3">
      <c r="A1386">
        <v>1385</v>
      </c>
      <c r="B1386" t="s">
        <v>3811</v>
      </c>
      <c r="C1386" s="1">
        <v>42405</v>
      </c>
      <c r="D1386" s="2">
        <v>2016</v>
      </c>
      <c r="E1386" s="1" t="s">
        <v>568</v>
      </c>
      <c r="F1386" s="3">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v>0.18900000000000028</v>
      </c>
    </row>
    <row r="1387" spans="1:23" x14ac:dyDescent="0.3">
      <c r="A1387">
        <v>1386</v>
      </c>
      <c r="B1387" t="s">
        <v>3811</v>
      </c>
      <c r="C1387" s="1">
        <v>42405</v>
      </c>
      <c r="D1387" s="2">
        <v>2016</v>
      </c>
      <c r="E1387" s="1" t="s">
        <v>568</v>
      </c>
      <c r="F1387" s="3">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v>7.1592000000000002</v>
      </c>
    </row>
    <row r="1388" spans="1:23" x14ac:dyDescent="0.3">
      <c r="A1388">
        <v>1387</v>
      </c>
      <c r="B1388" t="s">
        <v>3811</v>
      </c>
      <c r="C1388" s="1">
        <v>42405</v>
      </c>
      <c r="D1388" s="2">
        <v>2016</v>
      </c>
      <c r="E1388" s="1" t="s">
        <v>568</v>
      </c>
      <c r="F1388" s="3">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v>52.795599999999979</v>
      </c>
    </row>
    <row r="1389" spans="1:23" x14ac:dyDescent="0.3">
      <c r="A1389">
        <v>1388</v>
      </c>
      <c r="B1389" t="s">
        <v>3811</v>
      </c>
      <c r="C1389" s="1">
        <v>42405</v>
      </c>
      <c r="D1389" s="2">
        <v>2016</v>
      </c>
      <c r="E1389" s="1" t="s">
        <v>568</v>
      </c>
      <c r="F1389" s="3">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v>78.941199999999995</v>
      </c>
    </row>
    <row r="1390" spans="1:23" x14ac:dyDescent="0.3">
      <c r="A1390">
        <v>1389</v>
      </c>
      <c r="B1390" t="s">
        <v>3811</v>
      </c>
      <c r="C1390" s="1">
        <v>42405</v>
      </c>
      <c r="D1390" s="2">
        <v>2016</v>
      </c>
      <c r="E1390" s="1" t="s">
        <v>568</v>
      </c>
      <c r="F1390" s="3">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v>28.309500000000007</v>
      </c>
    </row>
    <row r="1391" spans="1:23" x14ac:dyDescent="0.3">
      <c r="A1391">
        <v>1390</v>
      </c>
      <c r="B1391" t="s">
        <v>3811</v>
      </c>
      <c r="C1391" s="1">
        <v>42405</v>
      </c>
      <c r="D1391" s="2">
        <v>2016</v>
      </c>
      <c r="E1391" s="1" t="s">
        <v>568</v>
      </c>
      <c r="F1391" s="3">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v>126.05580000000002</v>
      </c>
    </row>
    <row r="1392" spans="1:23" x14ac:dyDescent="0.3">
      <c r="A1392">
        <v>1391</v>
      </c>
      <c r="B1392" t="s">
        <v>3811</v>
      </c>
      <c r="C1392" s="1">
        <v>42405</v>
      </c>
      <c r="D1392" s="2">
        <v>2016</v>
      </c>
      <c r="E1392" s="1" t="s">
        <v>568</v>
      </c>
      <c r="F1392" s="3">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v>60.255300000000005</v>
      </c>
    </row>
    <row r="1393" spans="1:23" x14ac:dyDescent="0.3">
      <c r="A1393">
        <v>1392</v>
      </c>
      <c r="B1393" t="s">
        <v>3811</v>
      </c>
      <c r="C1393" s="1">
        <v>42405</v>
      </c>
      <c r="D1393" s="2">
        <v>2016</v>
      </c>
      <c r="E1393" s="1" t="s">
        <v>568</v>
      </c>
      <c r="F1393" s="3">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v>1.5444000000000031</v>
      </c>
    </row>
    <row r="1394" spans="1:23" x14ac:dyDescent="0.3">
      <c r="A1394">
        <v>1393</v>
      </c>
      <c r="B1394" t="s">
        <v>3811</v>
      </c>
      <c r="C1394" s="1">
        <v>42405</v>
      </c>
      <c r="D1394" s="2">
        <v>2016</v>
      </c>
      <c r="E1394" s="1" t="s">
        <v>568</v>
      </c>
      <c r="F1394" s="3">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v>160.91389999999998</v>
      </c>
    </row>
    <row r="1395" spans="1:23" x14ac:dyDescent="0.3">
      <c r="A1395">
        <v>1394</v>
      </c>
      <c r="B1395" t="s">
        <v>3822</v>
      </c>
      <c r="C1395" s="1">
        <v>42919</v>
      </c>
      <c r="D1395" s="2">
        <v>2017</v>
      </c>
      <c r="E1395" s="1" t="s">
        <v>152</v>
      </c>
      <c r="F1395" s="3">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v>1.5521999999999991</v>
      </c>
    </row>
    <row r="1396" spans="1:23" x14ac:dyDescent="0.3">
      <c r="A1396">
        <v>1395</v>
      </c>
      <c r="B1396" t="s">
        <v>3825</v>
      </c>
      <c r="C1396" s="1">
        <v>43017</v>
      </c>
      <c r="D1396" s="2">
        <v>2017</v>
      </c>
      <c r="E1396" s="1" t="s">
        <v>53</v>
      </c>
      <c r="F1396" s="3">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v>-430.61700000000019</v>
      </c>
    </row>
    <row r="1397" spans="1:23" x14ac:dyDescent="0.3">
      <c r="A1397">
        <v>1396</v>
      </c>
      <c r="B1397" t="s">
        <v>3825</v>
      </c>
      <c r="C1397" s="1">
        <v>43017</v>
      </c>
      <c r="D1397" s="2">
        <v>2017</v>
      </c>
      <c r="E1397" s="1" t="s">
        <v>53</v>
      </c>
      <c r="F1397" s="3">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v>-42.652799999999999</v>
      </c>
    </row>
    <row r="1398" spans="1:23" x14ac:dyDescent="0.3">
      <c r="A1398">
        <v>1397</v>
      </c>
      <c r="B1398" t="s">
        <v>3830</v>
      </c>
      <c r="C1398" s="1">
        <v>42698</v>
      </c>
      <c r="D1398" s="2">
        <v>2016</v>
      </c>
      <c r="E1398" s="1" t="s">
        <v>24</v>
      </c>
      <c r="F1398" s="3">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v>6.025599999999999</v>
      </c>
    </row>
    <row r="1399" spans="1:23" x14ac:dyDescent="0.3">
      <c r="A1399">
        <v>1398</v>
      </c>
      <c r="B1399" t="s">
        <v>3830</v>
      </c>
      <c r="C1399" s="1">
        <v>42698</v>
      </c>
      <c r="D1399" s="2">
        <v>2016</v>
      </c>
      <c r="E1399" s="1" t="s">
        <v>24</v>
      </c>
      <c r="F1399" s="3">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v>5.6644000000000005</v>
      </c>
    </row>
    <row r="1400" spans="1:23" x14ac:dyDescent="0.3">
      <c r="A1400">
        <v>1399</v>
      </c>
      <c r="B1400" t="s">
        <v>3830</v>
      </c>
      <c r="C1400" s="1">
        <v>42698</v>
      </c>
      <c r="D1400" s="2">
        <v>2016</v>
      </c>
      <c r="E1400" s="1" t="s">
        <v>24</v>
      </c>
      <c r="F1400" s="3">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v>11.492000000000004</v>
      </c>
    </row>
    <row r="1401" spans="1:23" x14ac:dyDescent="0.3">
      <c r="A1401">
        <v>1400</v>
      </c>
      <c r="B1401" t="s">
        <v>3830</v>
      </c>
      <c r="C1401" s="1">
        <v>42698</v>
      </c>
      <c r="D1401" s="2">
        <v>2016</v>
      </c>
      <c r="E1401" s="1" t="s">
        <v>24</v>
      </c>
      <c r="F1401" s="3">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v>3.1104000000000003</v>
      </c>
    </row>
    <row r="1402" spans="1:23" x14ac:dyDescent="0.3">
      <c r="A1402">
        <v>1401</v>
      </c>
      <c r="B1402" t="s">
        <v>3835</v>
      </c>
      <c r="C1402" s="1">
        <v>42675</v>
      </c>
      <c r="D1402" s="2">
        <v>2016</v>
      </c>
      <c r="E1402" s="1" t="s">
        <v>24</v>
      </c>
      <c r="F1402" s="3">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v>6.104000000000001</v>
      </c>
    </row>
    <row r="1403" spans="1:23" x14ac:dyDescent="0.3">
      <c r="A1403">
        <v>1402</v>
      </c>
      <c r="B1403" t="s">
        <v>3835</v>
      </c>
      <c r="C1403" s="1">
        <v>42675</v>
      </c>
      <c r="D1403" s="2">
        <v>2016</v>
      </c>
      <c r="E1403" s="1" t="s">
        <v>24</v>
      </c>
      <c r="F1403" s="3">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v>118.34129999999999</v>
      </c>
    </row>
    <row r="1404" spans="1:23" x14ac:dyDescent="0.3">
      <c r="A1404">
        <v>1403</v>
      </c>
      <c r="B1404" t="s">
        <v>3838</v>
      </c>
      <c r="C1404" s="1">
        <v>42479</v>
      </c>
      <c r="D1404" s="2">
        <v>2016</v>
      </c>
      <c r="E1404" s="1" t="s">
        <v>89</v>
      </c>
      <c r="F1404" s="3">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v>-58.133199999999988</v>
      </c>
    </row>
    <row r="1405" spans="1:23" x14ac:dyDescent="0.3">
      <c r="A1405">
        <v>1404</v>
      </c>
      <c r="B1405" t="s">
        <v>3838</v>
      </c>
      <c r="C1405" s="1">
        <v>42479</v>
      </c>
      <c r="D1405" s="2">
        <v>2016</v>
      </c>
      <c r="E1405" s="1" t="s">
        <v>89</v>
      </c>
      <c r="F1405" s="3">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v>146.79</v>
      </c>
    </row>
    <row r="1406" spans="1:23" x14ac:dyDescent="0.3">
      <c r="A1406">
        <v>1405</v>
      </c>
      <c r="B1406" t="s">
        <v>3843</v>
      </c>
      <c r="C1406" s="1">
        <v>41735</v>
      </c>
      <c r="D1406" s="2">
        <v>2014</v>
      </c>
      <c r="E1406" s="1" t="s">
        <v>89</v>
      </c>
      <c r="F1406" s="3">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v>-2.1896000000000004</v>
      </c>
    </row>
    <row r="1407" spans="1:23" x14ac:dyDescent="0.3">
      <c r="A1407">
        <v>1406</v>
      </c>
      <c r="B1407" t="s">
        <v>3843</v>
      </c>
      <c r="C1407" s="1">
        <v>41735</v>
      </c>
      <c r="D1407" s="2">
        <v>2014</v>
      </c>
      <c r="E1407" s="1" t="s">
        <v>89</v>
      </c>
      <c r="F1407" s="3">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v>-36.11160000000001</v>
      </c>
    </row>
    <row r="1408" spans="1:23" x14ac:dyDescent="0.3">
      <c r="A1408">
        <v>1407</v>
      </c>
      <c r="B1408" t="s">
        <v>3843</v>
      </c>
      <c r="C1408" s="1">
        <v>41735</v>
      </c>
      <c r="D1408" s="2">
        <v>2014</v>
      </c>
      <c r="E1408" s="1" t="s">
        <v>89</v>
      </c>
      <c r="F1408" s="3">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v>21.896999999999991</v>
      </c>
    </row>
    <row r="1409" spans="1:23" x14ac:dyDescent="0.3">
      <c r="A1409">
        <v>1408</v>
      </c>
      <c r="B1409" t="s">
        <v>3845</v>
      </c>
      <c r="C1409" s="1">
        <v>42615</v>
      </c>
      <c r="D1409" s="2">
        <v>2016</v>
      </c>
      <c r="E1409" s="1" t="s">
        <v>161</v>
      </c>
      <c r="F1409" s="3">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v>19.6248</v>
      </c>
    </row>
    <row r="1410" spans="1:23" x14ac:dyDescent="0.3">
      <c r="A1410">
        <v>1409</v>
      </c>
      <c r="B1410" t="s">
        <v>3845</v>
      </c>
      <c r="C1410" s="1">
        <v>42615</v>
      </c>
      <c r="D1410" s="2">
        <v>2016</v>
      </c>
      <c r="E1410" s="1" t="s">
        <v>161</v>
      </c>
      <c r="F1410" s="3">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v>9.9949999999999974</v>
      </c>
    </row>
    <row r="1411" spans="1:23" x14ac:dyDescent="0.3">
      <c r="A1411">
        <v>1410</v>
      </c>
      <c r="B1411" t="s">
        <v>3848</v>
      </c>
      <c r="C1411" s="1">
        <v>42638</v>
      </c>
      <c r="D1411" s="2">
        <v>2016</v>
      </c>
      <c r="E1411" s="1" t="s">
        <v>161</v>
      </c>
      <c r="F1411" s="3">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v>-204.44580000000005</v>
      </c>
    </row>
    <row r="1412" spans="1:23" x14ac:dyDescent="0.3">
      <c r="A1412">
        <v>1411</v>
      </c>
      <c r="B1412" t="s">
        <v>3851</v>
      </c>
      <c r="C1412" s="1">
        <v>43043</v>
      </c>
      <c r="D1412" s="2">
        <v>2017</v>
      </c>
      <c r="E1412" s="1" t="s">
        <v>24</v>
      </c>
      <c r="F1412" s="3">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v>8.879999999999999</v>
      </c>
    </row>
    <row r="1413" spans="1:23" x14ac:dyDescent="0.3">
      <c r="A1413">
        <v>1412</v>
      </c>
      <c r="B1413" t="s">
        <v>3852</v>
      </c>
      <c r="C1413" s="1">
        <v>42560</v>
      </c>
      <c r="D1413" s="2">
        <v>2016</v>
      </c>
      <c r="E1413" s="1" t="s">
        <v>152</v>
      </c>
      <c r="F1413" s="3">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v>72.534400000000005</v>
      </c>
    </row>
    <row r="1414" spans="1:23" x14ac:dyDescent="0.3">
      <c r="A1414">
        <v>1413</v>
      </c>
      <c r="B1414" t="s">
        <v>3852</v>
      </c>
      <c r="C1414" s="1">
        <v>42560</v>
      </c>
      <c r="D1414" s="2">
        <v>2016</v>
      </c>
      <c r="E1414" s="1" t="s">
        <v>152</v>
      </c>
      <c r="F1414" s="3">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v>14.875200000000007</v>
      </c>
    </row>
    <row r="1415" spans="1:23" x14ac:dyDescent="0.3">
      <c r="A1415">
        <v>1414</v>
      </c>
      <c r="B1415" t="s">
        <v>3853</v>
      </c>
      <c r="C1415" s="1">
        <v>41820</v>
      </c>
      <c r="D1415" s="2">
        <v>2014</v>
      </c>
      <c r="E1415" s="1" t="s">
        <v>41</v>
      </c>
      <c r="F1415" s="3">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v>108.79959999999997</v>
      </c>
    </row>
    <row r="1416" spans="1:23" x14ac:dyDescent="0.3">
      <c r="A1416">
        <v>1415</v>
      </c>
      <c r="B1416" t="s">
        <v>3858</v>
      </c>
      <c r="C1416" s="1">
        <v>42763</v>
      </c>
      <c r="D1416" s="2">
        <v>2017</v>
      </c>
      <c r="E1416" s="1" t="s">
        <v>166</v>
      </c>
      <c r="F1416" s="3">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v>26.39670000000001</v>
      </c>
    </row>
    <row r="1417" spans="1:23" x14ac:dyDescent="0.3">
      <c r="A1417">
        <v>1416</v>
      </c>
      <c r="B1417" t="s">
        <v>3858</v>
      </c>
      <c r="C1417" s="1">
        <v>42763</v>
      </c>
      <c r="D1417" s="2">
        <v>2017</v>
      </c>
      <c r="E1417" s="1" t="s">
        <v>166</v>
      </c>
      <c r="F1417" s="3">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v>12.831599999999996</v>
      </c>
    </row>
    <row r="1418" spans="1:23" x14ac:dyDescent="0.3">
      <c r="A1418">
        <v>1417</v>
      </c>
      <c r="B1418" t="s">
        <v>3863</v>
      </c>
      <c r="C1418" s="1">
        <v>42268</v>
      </c>
      <c r="D1418" s="2">
        <v>2015</v>
      </c>
      <c r="E1418" s="1" t="s">
        <v>161</v>
      </c>
      <c r="F1418" s="3">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v>118.29299999999989</v>
      </c>
    </row>
    <row r="1419" spans="1:23" x14ac:dyDescent="0.3">
      <c r="A1419">
        <v>1418</v>
      </c>
      <c r="B1419" t="s">
        <v>3863</v>
      </c>
      <c r="C1419" s="1">
        <v>42268</v>
      </c>
      <c r="D1419" s="2">
        <v>2015</v>
      </c>
      <c r="E1419" s="1" t="s">
        <v>161</v>
      </c>
      <c r="F1419" s="3">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v>32.130000000000003</v>
      </c>
    </row>
    <row r="1420" spans="1:23" x14ac:dyDescent="0.3">
      <c r="A1420">
        <v>1419</v>
      </c>
      <c r="B1420" t="s">
        <v>3863</v>
      </c>
      <c r="C1420" s="1">
        <v>42268</v>
      </c>
      <c r="D1420" s="2">
        <v>2015</v>
      </c>
      <c r="E1420" s="1" t="s">
        <v>161</v>
      </c>
      <c r="F1420" s="3">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v>-1.4783999999999997</v>
      </c>
    </row>
    <row r="1421" spans="1:23" x14ac:dyDescent="0.3">
      <c r="A1421">
        <v>1420</v>
      </c>
      <c r="B1421" t="s">
        <v>3868</v>
      </c>
      <c r="C1421" s="1">
        <v>42273</v>
      </c>
      <c r="D1421" s="2">
        <v>2015</v>
      </c>
      <c r="E1421" s="1" t="s">
        <v>161</v>
      </c>
      <c r="F1421" s="3">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v>31.273599999999998</v>
      </c>
    </row>
    <row r="1422" spans="1:23" x14ac:dyDescent="0.3">
      <c r="A1422">
        <v>1421</v>
      </c>
      <c r="B1422" t="s">
        <v>3868</v>
      </c>
      <c r="C1422" s="1">
        <v>42273</v>
      </c>
      <c r="D1422" s="2">
        <v>2015</v>
      </c>
      <c r="E1422" s="1" t="s">
        <v>161</v>
      </c>
      <c r="F1422" s="3">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v>-48.391999999999982</v>
      </c>
    </row>
    <row r="1423" spans="1:23" x14ac:dyDescent="0.3">
      <c r="A1423">
        <v>1422</v>
      </c>
      <c r="B1423" t="s">
        <v>3868</v>
      </c>
      <c r="C1423" s="1">
        <v>42273</v>
      </c>
      <c r="D1423" s="2">
        <v>2015</v>
      </c>
      <c r="E1423" s="1" t="s">
        <v>161</v>
      </c>
      <c r="F1423" s="3">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v>14.409600000000003</v>
      </c>
    </row>
    <row r="1424" spans="1:23" x14ac:dyDescent="0.3">
      <c r="A1424">
        <v>1423</v>
      </c>
      <c r="B1424" t="s">
        <v>3868</v>
      </c>
      <c r="C1424" s="1">
        <v>42273</v>
      </c>
      <c r="D1424" s="2">
        <v>2015</v>
      </c>
      <c r="E1424" s="1" t="s">
        <v>161</v>
      </c>
      <c r="F1424" s="3">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v>-59.057100000000005</v>
      </c>
    </row>
    <row r="1425" spans="1:23" x14ac:dyDescent="0.3">
      <c r="A1425">
        <v>1424</v>
      </c>
      <c r="B1425" t="s">
        <v>3868</v>
      </c>
      <c r="C1425" s="1">
        <v>42273</v>
      </c>
      <c r="D1425" s="2">
        <v>2015</v>
      </c>
      <c r="E1425" s="1" t="s">
        <v>161</v>
      </c>
      <c r="F1425" s="3">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v>-1.4988000000000135</v>
      </c>
    </row>
    <row r="1426" spans="1:23" x14ac:dyDescent="0.3">
      <c r="A1426">
        <v>1425</v>
      </c>
      <c r="B1426" t="s">
        <v>3868</v>
      </c>
      <c r="C1426" s="1">
        <v>42273</v>
      </c>
      <c r="D1426" s="2">
        <v>2015</v>
      </c>
      <c r="E1426" s="1" t="s">
        <v>161</v>
      </c>
      <c r="F1426" s="3">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v>23.096500000000006</v>
      </c>
    </row>
    <row r="1427" spans="1:23" x14ac:dyDescent="0.3">
      <c r="A1427">
        <v>1426</v>
      </c>
      <c r="B1427" t="s">
        <v>3868</v>
      </c>
      <c r="C1427" s="1">
        <v>42273</v>
      </c>
      <c r="D1427" s="2">
        <v>2015</v>
      </c>
      <c r="E1427" s="1" t="s">
        <v>161</v>
      </c>
      <c r="F1427" s="3">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v>-86.366400000000027</v>
      </c>
    </row>
    <row r="1428" spans="1:23" x14ac:dyDescent="0.3">
      <c r="A1428">
        <v>1427</v>
      </c>
      <c r="B1428" t="s">
        <v>3877</v>
      </c>
      <c r="C1428" s="1">
        <v>42308</v>
      </c>
      <c r="D1428" s="2">
        <v>2015</v>
      </c>
      <c r="E1428" s="1" t="s">
        <v>53</v>
      </c>
      <c r="F1428" s="3">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v>3.283199999999999</v>
      </c>
    </row>
    <row r="1429" spans="1:23" x14ac:dyDescent="0.3">
      <c r="A1429">
        <v>1428</v>
      </c>
      <c r="B1429" t="s">
        <v>3877</v>
      </c>
      <c r="C1429" s="1">
        <v>42308</v>
      </c>
      <c r="D1429" s="2">
        <v>2015</v>
      </c>
      <c r="E1429" s="1" t="s">
        <v>53</v>
      </c>
      <c r="F1429" s="3">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v>7.08</v>
      </c>
    </row>
    <row r="1430" spans="1:23" x14ac:dyDescent="0.3">
      <c r="A1430">
        <v>1429</v>
      </c>
      <c r="B1430" t="s">
        <v>3877</v>
      </c>
      <c r="C1430" s="1">
        <v>42308</v>
      </c>
      <c r="D1430" s="2">
        <v>2015</v>
      </c>
      <c r="E1430" s="1" t="s">
        <v>53</v>
      </c>
      <c r="F1430" s="3">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v>9.3124999999999982</v>
      </c>
    </row>
    <row r="1431" spans="1:23" x14ac:dyDescent="0.3">
      <c r="A1431">
        <v>1430</v>
      </c>
      <c r="B1431" t="s">
        <v>3877</v>
      </c>
      <c r="C1431" s="1">
        <v>42308</v>
      </c>
      <c r="D1431" s="2">
        <v>2015</v>
      </c>
      <c r="E1431" s="1" t="s">
        <v>53</v>
      </c>
      <c r="F1431" s="3">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v>196.61320000000001</v>
      </c>
    </row>
    <row r="1432" spans="1:23" x14ac:dyDescent="0.3">
      <c r="A1432">
        <v>1431</v>
      </c>
      <c r="B1432" t="s">
        <v>3882</v>
      </c>
      <c r="C1432" s="1">
        <v>43065</v>
      </c>
      <c r="D1432" s="2">
        <v>2017</v>
      </c>
      <c r="E1432" s="1" t="s">
        <v>24</v>
      </c>
      <c r="F1432" s="3">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v>-40.47120000000001</v>
      </c>
    </row>
    <row r="1433" spans="1:23" x14ac:dyDescent="0.3">
      <c r="A1433">
        <v>1432</v>
      </c>
      <c r="B1433" t="s">
        <v>3883</v>
      </c>
      <c r="C1433" s="1">
        <v>41992</v>
      </c>
      <c r="D1433" s="2">
        <v>2014</v>
      </c>
      <c r="E1433" s="1" t="s">
        <v>98</v>
      </c>
      <c r="F1433" s="3">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v>74.852400000000003</v>
      </c>
    </row>
    <row r="1434" spans="1:23" x14ac:dyDescent="0.3">
      <c r="A1434">
        <v>1433</v>
      </c>
      <c r="B1434" t="s">
        <v>3883</v>
      </c>
      <c r="C1434" s="1">
        <v>41992</v>
      </c>
      <c r="D1434" s="2">
        <v>2014</v>
      </c>
      <c r="E1434" s="1" t="s">
        <v>98</v>
      </c>
      <c r="F1434" s="3">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v>1.9629000000000003</v>
      </c>
    </row>
    <row r="1435" spans="1:23" x14ac:dyDescent="0.3">
      <c r="A1435">
        <v>1434</v>
      </c>
      <c r="B1435" t="s">
        <v>3883</v>
      </c>
      <c r="C1435" s="1">
        <v>41992</v>
      </c>
      <c r="D1435" s="2">
        <v>2014</v>
      </c>
      <c r="E1435" s="1" t="s">
        <v>98</v>
      </c>
      <c r="F1435" s="3">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v>163.78740000000002</v>
      </c>
    </row>
    <row r="1436" spans="1:23" x14ac:dyDescent="0.3">
      <c r="A1436">
        <v>1435</v>
      </c>
      <c r="B1436" t="s">
        <v>3886</v>
      </c>
      <c r="C1436" s="1">
        <v>42730</v>
      </c>
      <c r="D1436" s="2">
        <v>2016</v>
      </c>
      <c r="E1436" s="1" t="s">
        <v>98</v>
      </c>
      <c r="F1436" s="3">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v>15.593999999999999</v>
      </c>
    </row>
    <row r="1437" spans="1:23" x14ac:dyDescent="0.3">
      <c r="A1437">
        <v>1436</v>
      </c>
      <c r="B1437" t="s">
        <v>3889</v>
      </c>
      <c r="C1437" s="1">
        <v>42906</v>
      </c>
      <c r="D1437" s="2">
        <v>2017</v>
      </c>
      <c r="E1437" s="1" t="s">
        <v>41</v>
      </c>
      <c r="F1437" s="3">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v>10.8864</v>
      </c>
    </row>
    <row r="1438" spans="1:23" x14ac:dyDescent="0.3">
      <c r="A1438">
        <v>1437</v>
      </c>
      <c r="B1438" t="s">
        <v>3889</v>
      </c>
      <c r="C1438" s="1">
        <v>42906</v>
      </c>
      <c r="D1438" s="2">
        <v>2017</v>
      </c>
      <c r="E1438" s="1" t="s">
        <v>41</v>
      </c>
      <c r="F1438" s="3">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v>0.59039999999999915</v>
      </c>
    </row>
    <row r="1439" spans="1:23" x14ac:dyDescent="0.3">
      <c r="A1439">
        <v>1438</v>
      </c>
      <c r="B1439" t="s">
        <v>3895</v>
      </c>
      <c r="C1439" s="1">
        <v>42292</v>
      </c>
      <c r="D1439" s="2">
        <v>2015</v>
      </c>
      <c r="E1439" s="1" t="s">
        <v>53</v>
      </c>
      <c r="F1439" s="3">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v>42.880500000000012</v>
      </c>
    </row>
    <row r="1440" spans="1:23" x14ac:dyDescent="0.3">
      <c r="A1440">
        <v>1439</v>
      </c>
      <c r="B1440" t="s">
        <v>3895</v>
      </c>
      <c r="C1440" s="1">
        <v>42292</v>
      </c>
      <c r="D1440" s="2">
        <v>2015</v>
      </c>
      <c r="E1440" s="1" t="s">
        <v>53</v>
      </c>
      <c r="F1440" s="3">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v>-350.4899999999999</v>
      </c>
    </row>
    <row r="1441" spans="1:23" x14ac:dyDescent="0.3">
      <c r="A1441">
        <v>1440</v>
      </c>
      <c r="B1441" t="s">
        <v>3898</v>
      </c>
      <c r="C1441" s="1">
        <v>42837</v>
      </c>
      <c r="D1441" s="2">
        <v>2017</v>
      </c>
      <c r="E1441" s="1" t="s">
        <v>89</v>
      </c>
      <c r="F1441" s="3">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v>13.365</v>
      </c>
    </row>
    <row r="1442" spans="1:23" x14ac:dyDescent="0.3">
      <c r="A1442">
        <v>1441</v>
      </c>
      <c r="B1442" t="s">
        <v>3898</v>
      </c>
      <c r="C1442" s="1">
        <v>42837</v>
      </c>
      <c r="D1442" s="2">
        <v>2017</v>
      </c>
      <c r="E1442" s="1" t="s">
        <v>89</v>
      </c>
      <c r="F1442" s="3">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v>17.981999999999999</v>
      </c>
    </row>
    <row r="1443" spans="1:23" x14ac:dyDescent="0.3">
      <c r="A1443">
        <v>1442</v>
      </c>
      <c r="B1443" t="s">
        <v>3902</v>
      </c>
      <c r="C1443" s="1">
        <v>43088</v>
      </c>
      <c r="D1443" s="2">
        <v>2017</v>
      </c>
      <c r="E1443" s="1" t="s">
        <v>98</v>
      </c>
      <c r="F1443" s="3">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v>11.459999999999999</v>
      </c>
    </row>
    <row r="1444" spans="1:23" x14ac:dyDescent="0.3">
      <c r="A1444">
        <v>1443</v>
      </c>
      <c r="B1444" t="s">
        <v>3905</v>
      </c>
      <c r="C1444" s="1">
        <v>42952</v>
      </c>
      <c r="D1444" s="2">
        <v>2017</v>
      </c>
      <c r="E1444" s="1" t="s">
        <v>132</v>
      </c>
      <c r="F1444" s="3">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v>6.3295999999999992</v>
      </c>
    </row>
    <row r="1445" spans="1:23" x14ac:dyDescent="0.3">
      <c r="A1445">
        <v>1444</v>
      </c>
      <c r="B1445" t="s">
        <v>3908</v>
      </c>
      <c r="C1445" s="1">
        <v>42278</v>
      </c>
      <c r="D1445" s="2">
        <v>2015</v>
      </c>
      <c r="E1445" s="1" t="s">
        <v>53</v>
      </c>
      <c r="F1445" s="3">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v>17.42799999999999</v>
      </c>
    </row>
    <row r="1446" spans="1:23" x14ac:dyDescent="0.3">
      <c r="A1446">
        <v>1445</v>
      </c>
      <c r="B1446" t="s">
        <v>3911</v>
      </c>
      <c r="C1446" s="1">
        <v>42513</v>
      </c>
      <c r="D1446" s="2">
        <v>2016</v>
      </c>
      <c r="E1446" s="1" t="s">
        <v>124</v>
      </c>
      <c r="F1446" s="3">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v>148.49459999999993</v>
      </c>
    </row>
    <row r="1447" spans="1:23" x14ac:dyDescent="0.3">
      <c r="A1447">
        <v>1446</v>
      </c>
      <c r="B1447" t="s">
        <v>3912</v>
      </c>
      <c r="C1447" s="1">
        <v>42899</v>
      </c>
      <c r="D1447" s="2">
        <v>2017</v>
      </c>
      <c r="E1447" s="1" t="s">
        <v>41</v>
      </c>
      <c r="F1447" s="3">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v>-39.124799999999993</v>
      </c>
    </row>
    <row r="1448" spans="1:23" x14ac:dyDescent="0.3">
      <c r="A1448">
        <v>1447</v>
      </c>
      <c r="B1448" t="s">
        <v>3912</v>
      </c>
      <c r="C1448" s="1">
        <v>42899</v>
      </c>
      <c r="D1448" s="2">
        <v>2017</v>
      </c>
      <c r="E1448" s="1" t="s">
        <v>41</v>
      </c>
      <c r="F1448" s="3">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v>-87.341800000000035</v>
      </c>
    </row>
    <row r="1449" spans="1:23" x14ac:dyDescent="0.3">
      <c r="A1449">
        <v>1448</v>
      </c>
      <c r="B1449" t="s">
        <v>3912</v>
      </c>
      <c r="C1449" s="1">
        <v>42899</v>
      </c>
      <c r="D1449" s="2">
        <v>2017</v>
      </c>
      <c r="E1449" s="1" t="s">
        <v>41</v>
      </c>
      <c r="F1449" s="3">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v>5.9979999999999922</v>
      </c>
    </row>
    <row r="1450" spans="1:23" x14ac:dyDescent="0.3">
      <c r="A1450">
        <v>1449</v>
      </c>
      <c r="B1450" t="s">
        <v>3917</v>
      </c>
      <c r="C1450" s="1">
        <v>41752</v>
      </c>
      <c r="D1450" s="2">
        <v>2014</v>
      </c>
      <c r="E1450" s="1" t="s">
        <v>89</v>
      </c>
      <c r="F1450" s="3">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v>-1.7513999999999994</v>
      </c>
    </row>
    <row r="1451" spans="1:23" x14ac:dyDescent="0.3">
      <c r="A1451">
        <v>1450</v>
      </c>
      <c r="B1451" t="s">
        <v>3920</v>
      </c>
      <c r="C1451" s="1">
        <v>42125</v>
      </c>
      <c r="D1451" s="2">
        <v>2015</v>
      </c>
      <c r="E1451" s="1" t="s">
        <v>124</v>
      </c>
      <c r="F1451" s="3">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v>11.093999999999998</v>
      </c>
    </row>
    <row r="1452" spans="1:23" x14ac:dyDescent="0.3">
      <c r="A1452">
        <v>1451</v>
      </c>
      <c r="B1452" t="s">
        <v>3923</v>
      </c>
      <c r="C1452" s="1">
        <v>42204</v>
      </c>
      <c r="D1452" s="2">
        <v>2015</v>
      </c>
      <c r="E1452" s="1" t="s">
        <v>152</v>
      </c>
      <c r="F1452" s="3">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v>-1.3499999999999996</v>
      </c>
    </row>
    <row r="1453" spans="1:23" x14ac:dyDescent="0.3">
      <c r="A1453">
        <v>1452</v>
      </c>
      <c r="B1453" t="s">
        <v>3928</v>
      </c>
      <c r="C1453" s="1">
        <v>42700</v>
      </c>
      <c r="D1453" s="2">
        <v>2016</v>
      </c>
      <c r="E1453" s="1" t="s">
        <v>24</v>
      </c>
      <c r="F1453" s="3">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v>34.780200000000001</v>
      </c>
    </row>
    <row r="1454" spans="1:23" x14ac:dyDescent="0.3">
      <c r="A1454">
        <v>1453</v>
      </c>
      <c r="B1454" t="s">
        <v>3928</v>
      </c>
      <c r="C1454" s="1">
        <v>42700</v>
      </c>
      <c r="D1454" s="2">
        <v>2016</v>
      </c>
      <c r="E1454" s="1" t="s">
        <v>24</v>
      </c>
      <c r="F1454" s="3">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v>45.839999999999996</v>
      </c>
    </row>
    <row r="1455" spans="1:23" x14ac:dyDescent="0.3">
      <c r="A1455">
        <v>1454</v>
      </c>
      <c r="B1455" t="s">
        <v>3928</v>
      </c>
      <c r="C1455" s="1">
        <v>42700</v>
      </c>
      <c r="D1455" s="2">
        <v>2016</v>
      </c>
      <c r="E1455" s="1" t="s">
        <v>24</v>
      </c>
      <c r="F1455" s="3">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v>16.875</v>
      </c>
    </row>
    <row r="1456" spans="1:23" x14ac:dyDescent="0.3">
      <c r="A1456">
        <v>1455</v>
      </c>
      <c r="B1456" t="s">
        <v>3928</v>
      </c>
      <c r="C1456" s="1">
        <v>42700</v>
      </c>
      <c r="D1456" s="2">
        <v>2016</v>
      </c>
      <c r="E1456" s="1" t="s">
        <v>24</v>
      </c>
      <c r="F1456" s="3">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v>1459.2</v>
      </c>
    </row>
    <row r="1457" spans="1:23" x14ac:dyDescent="0.3">
      <c r="A1457">
        <v>1456</v>
      </c>
      <c r="B1457" t="s">
        <v>3936</v>
      </c>
      <c r="C1457" s="1">
        <v>42898</v>
      </c>
      <c r="D1457" s="2">
        <v>2017</v>
      </c>
      <c r="E1457" s="1" t="s">
        <v>41</v>
      </c>
      <c r="F1457" s="3">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v>41.951999999999998</v>
      </c>
    </row>
    <row r="1458" spans="1:23" x14ac:dyDescent="0.3">
      <c r="A1458">
        <v>1457</v>
      </c>
      <c r="B1458" t="s">
        <v>3936</v>
      </c>
      <c r="C1458" s="1">
        <v>42898</v>
      </c>
      <c r="D1458" s="2">
        <v>2017</v>
      </c>
      <c r="E1458" s="1" t="s">
        <v>41</v>
      </c>
      <c r="F1458" s="3">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v>67.940999999999974</v>
      </c>
    </row>
    <row r="1459" spans="1:23" x14ac:dyDescent="0.3">
      <c r="A1459">
        <v>1458</v>
      </c>
      <c r="B1459" t="s">
        <v>3943</v>
      </c>
      <c r="C1459" s="1">
        <v>42233</v>
      </c>
      <c r="D1459" s="2">
        <v>2015</v>
      </c>
      <c r="E1459" s="1" t="s">
        <v>132</v>
      </c>
      <c r="F1459" s="3">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v>23.49</v>
      </c>
    </row>
    <row r="1460" spans="1:23" x14ac:dyDescent="0.3">
      <c r="A1460">
        <v>1459</v>
      </c>
      <c r="B1460" t="s">
        <v>3945</v>
      </c>
      <c r="C1460" s="1">
        <v>42638</v>
      </c>
      <c r="D1460" s="2">
        <v>2016</v>
      </c>
      <c r="E1460" s="1" t="s">
        <v>161</v>
      </c>
      <c r="F1460" s="3">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v>5.1791999999999998</v>
      </c>
    </row>
    <row r="1461" spans="1:23" x14ac:dyDescent="0.3">
      <c r="A1461">
        <v>1460</v>
      </c>
      <c r="B1461" t="s">
        <v>3949</v>
      </c>
      <c r="C1461" s="1">
        <v>41763</v>
      </c>
      <c r="D1461" s="2">
        <v>2014</v>
      </c>
      <c r="E1461" s="1" t="s">
        <v>124</v>
      </c>
      <c r="F1461" s="3">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v>9.8856000000000002</v>
      </c>
    </row>
    <row r="1462" spans="1:23" x14ac:dyDescent="0.3">
      <c r="A1462">
        <v>1461</v>
      </c>
      <c r="B1462" t="s">
        <v>3952</v>
      </c>
      <c r="C1462" s="1">
        <v>42339</v>
      </c>
      <c r="D1462" s="2">
        <v>2015</v>
      </c>
      <c r="E1462" s="1" t="s">
        <v>98</v>
      </c>
      <c r="F1462" s="3">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v>19.398399999999995</v>
      </c>
    </row>
    <row r="1463" spans="1:23" x14ac:dyDescent="0.3">
      <c r="A1463">
        <v>1462</v>
      </c>
      <c r="B1463" t="s">
        <v>3955</v>
      </c>
      <c r="C1463" s="1">
        <v>42440</v>
      </c>
      <c r="D1463" s="2">
        <v>2016</v>
      </c>
      <c r="E1463" s="1" t="s">
        <v>237</v>
      </c>
      <c r="F1463" s="3">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v>-31.372200000000007</v>
      </c>
    </row>
    <row r="1464" spans="1:23" x14ac:dyDescent="0.3">
      <c r="A1464">
        <v>1463</v>
      </c>
      <c r="B1464" t="s">
        <v>3959</v>
      </c>
      <c r="C1464" s="1">
        <v>42608</v>
      </c>
      <c r="D1464" s="2">
        <v>2016</v>
      </c>
      <c r="E1464" s="1" t="s">
        <v>132</v>
      </c>
      <c r="F1464" s="3">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v>43.995600000000003</v>
      </c>
    </row>
    <row r="1465" spans="1:23" x14ac:dyDescent="0.3">
      <c r="A1465">
        <v>1464</v>
      </c>
      <c r="B1465" t="s">
        <v>3959</v>
      </c>
      <c r="C1465" s="1">
        <v>42608</v>
      </c>
      <c r="D1465" s="2">
        <v>2016</v>
      </c>
      <c r="E1465" s="1" t="s">
        <v>132</v>
      </c>
      <c r="F1465" s="3">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v>-29.277599999999893</v>
      </c>
    </row>
    <row r="1466" spans="1:23" x14ac:dyDescent="0.3">
      <c r="A1466">
        <v>1465</v>
      </c>
      <c r="B1466" t="s">
        <v>3960</v>
      </c>
      <c r="C1466" s="1">
        <v>42720</v>
      </c>
      <c r="D1466" s="2">
        <v>2016</v>
      </c>
      <c r="E1466" s="1" t="s">
        <v>98</v>
      </c>
      <c r="F1466" s="3">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v>1.8032000000000001</v>
      </c>
    </row>
    <row r="1467" spans="1:23" x14ac:dyDescent="0.3">
      <c r="A1467">
        <v>1466</v>
      </c>
      <c r="B1467" t="s">
        <v>3963</v>
      </c>
      <c r="C1467" s="1">
        <v>41859</v>
      </c>
      <c r="D1467" s="2">
        <v>2014</v>
      </c>
      <c r="E1467" s="1" t="s">
        <v>132</v>
      </c>
      <c r="F1467" s="3">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v>-3.0344000000000122</v>
      </c>
    </row>
    <row r="1468" spans="1:23" x14ac:dyDescent="0.3">
      <c r="A1468">
        <v>1467</v>
      </c>
      <c r="B1468" t="s">
        <v>3963</v>
      </c>
      <c r="C1468" s="1">
        <v>41859</v>
      </c>
      <c r="D1468" s="2">
        <v>2014</v>
      </c>
      <c r="E1468" s="1" t="s">
        <v>132</v>
      </c>
      <c r="F1468" s="3">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v>-10.797300000000011</v>
      </c>
    </row>
    <row r="1469" spans="1:23" x14ac:dyDescent="0.3">
      <c r="A1469">
        <v>1468</v>
      </c>
      <c r="B1469" t="s">
        <v>3965</v>
      </c>
      <c r="C1469" s="1">
        <v>42140</v>
      </c>
      <c r="D1469" s="2">
        <v>2015</v>
      </c>
      <c r="E1469" s="1" t="s">
        <v>124</v>
      </c>
      <c r="F1469" s="3">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v>31.995999999999974</v>
      </c>
    </row>
    <row r="1470" spans="1:23" x14ac:dyDescent="0.3">
      <c r="A1470">
        <v>1469</v>
      </c>
      <c r="B1470" t="s">
        <v>3966</v>
      </c>
      <c r="C1470" s="1">
        <v>43078</v>
      </c>
      <c r="D1470" s="2">
        <v>2017</v>
      </c>
      <c r="E1470" s="1" t="s">
        <v>98</v>
      </c>
      <c r="F1470" s="3">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v>226.96439999999998</v>
      </c>
    </row>
    <row r="1471" spans="1:23" x14ac:dyDescent="0.3">
      <c r="A1471">
        <v>1470</v>
      </c>
      <c r="B1471" t="s">
        <v>3966</v>
      </c>
      <c r="C1471" s="1">
        <v>43078</v>
      </c>
      <c r="D1471" s="2">
        <v>2017</v>
      </c>
      <c r="E1471" s="1" t="s">
        <v>98</v>
      </c>
      <c r="F1471" s="3">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v>19.523799999999998</v>
      </c>
    </row>
    <row r="1472" spans="1:23" x14ac:dyDescent="0.3">
      <c r="A1472">
        <v>1471</v>
      </c>
      <c r="B1472" t="s">
        <v>3966</v>
      </c>
      <c r="C1472" s="1">
        <v>43078</v>
      </c>
      <c r="D1472" s="2">
        <v>2017</v>
      </c>
      <c r="E1472" s="1" t="s">
        <v>98</v>
      </c>
      <c r="F1472" s="3">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v>6.2208000000000006</v>
      </c>
    </row>
    <row r="1473" spans="1:23" x14ac:dyDescent="0.3">
      <c r="A1473">
        <v>1472</v>
      </c>
      <c r="B1473" t="s">
        <v>3971</v>
      </c>
      <c r="C1473" s="1">
        <v>42271</v>
      </c>
      <c r="D1473" s="2">
        <v>2015</v>
      </c>
      <c r="E1473" s="1" t="s">
        <v>161</v>
      </c>
      <c r="F1473" s="3">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v>0.59920000000000018</v>
      </c>
    </row>
    <row r="1474" spans="1:23" x14ac:dyDescent="0.3">
      <c r="A1474">
        <v>1473</v>
      </c>
      <c r="B1474" t="s">
        <v>3974</v>
      </c>
      <c r="C1474" s="1">
        <v>42927</v>
      </c>
      <c r="D1474" s="2">
        <v>2017</v>
      </c>
      <c r="E1474" s="1" t="s">
        <v>152</v>
      </c>
      <c r="F1474" s="3">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v>4.0749000000000004</v>
      </c>
    </row>
    <row r="1475" spans="1:23" x14ac:dyDescent="0.3">
      <c r="A1475">
        <v>1474</v>
      </c>
      <c r="B1475" t="s">
        <v>3977</v>
      </c>
      <c r="C1475" s="1">
        <v>42339</v>
      </c>
      <c r="D1475" s="2">
        <v>2015</v>
      </c>
      <c r="E1475" s="1" t="s">
        <v>98</v>
      </c>
      <c r="F1475" s="3">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v>-4.0127999999999986</v>
      </c>
    </row>
    <row r="1476" spans="1:23" x14ac:dyDescent="0.3">
      <c r="A1476">
        <v>1475</v>
      </c>
      <c r="B1476" t="s">
        <v>3980</v>
      </c>
      <c r="C1476" s="1">
        <v>42693</v>
      </c>
      <c r="D1476" s="2">
        <v>2016</v>
      </c>
      <c r="E1476" s="1" t="s">
        <v>24</v>
      </c>
      <c r="F1476" s="3">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v>5.0111999999999997</v>
      </c>
    </row>
    <row r="1477" spans="1:23" x14ac:dyDescent="0.3">
      <c r="A1477">
        <v>1476</v>
      </c>
      <c r="B1477" t="s">
        <v>3980</v>
      </c>
      <c r="C1477" s="1">
        <v>42693</v>
      </c>
      <c r="D1477" s="2">
        <v>2016</v>
      </c>
      <c r="E1477" s="1" t="s">
        <v>24</v>
      </c>
      <c r="F1477" s="3">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v>6.4206000000000012</v>
      </c>
    </row>
    <row r="1478" spans="1:23" x14ac:dyDescent="0.3">
      <c r="A1478">
        <v>1477</v>
      </c>
      <c r="B1478" t="s">
        <v>3986</v>
      </c>
      <c r="C1478" s="1">
        <v>42813</v>
      </c>
      <c r="D1478" s="2">
        <v>2017</v>
      </c>
      <c r="E1478" s="1" t="s">
        <v>237</v>
      </c>
      <c r="F1478" s="3">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v>13.2986</v>
      </c>
    </row>
    <row r="1479" spans="1:23" x14ac:dyDescent="0.3">
      <c r="A1479">
        <v>1478</v>
      </c>
      <c r="B1479" t="s">
        <v>3989</v>
      </c>
      <c r="C1479" s="1">
        <v>42687</v>
      </c>
      <c r="D1479" s="2">
        <v>2016</v>
      </c>
      <c r="E1479" s="1" t="s">
        <v>24</v>
      </c>
      <c r="F1479" s="3">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v>5.865299999999996</v>
      </c>
    </row>
    <row r="1480" spans="1:23" x14ac:dyDescent="0.3">
      <c r="A1480">
        <v>1479</v>
      </c>
      <c r="B1480" t="s">
        <v>3993</v>
      </c>
      <c r="C1480" s="1">
        <v>43058</v>
      </c>
      <c r="D1480" s="2">
        <v>2017</v>
      </c>
      <c r="E1480" s="1" t="s">
        <v>24</v>
      </c>
      <c r="F1480" s="3">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v>2.3976000000000006</v>
      </c>
    </row>
    <row r="1481" spans="1:23" x14ac:dyDescent="0.3">
      <c r="A1481">
        <v>1480</v>
      </c>
      <c r="B1481" t="s">
        <v>3995</v>
      </c>
      <c r="C1481" s="1">
        <v>42706</v>
      </c>
      <c r="D1481" s="2">
        <v>2016</v>
      </c>
      <c r="E1481" s="1" t="s">
        <v>98</v>
      </c>
      <c r="F1481" s="3">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v>12.441600000000001</v>
      </c>
    </row>
    <row r="1482" spans="1:23" x14ac:dyDescent="0.3">
      <c r="A1482">
        <v>1481</v>
      </c>
      <c r="B1482" t="s">
        <v>3995</v>
      </c>
      <c r="C1482" s="1">
        <v>42706</v>
      </c>
      <c r="D1482" s="2">
        <v>2016</v>
      </c>
      <c r="E1482" s="1" t="s">
        <v>98</v>
      </c>
      <c r="F1482" s="3">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v>19.825400000000002</v>
      </c>
    </row>
    <row r="1483" spans="1:23" x14ac:dyDescent="0.3">
      <c r="A1483">
        <v>1482</v>
      </c>
      <c r="B1483" t="s">
        <v>3995</v>
      </c>
      <c r="C1483" s="1">
        <v>42706</v>
      </c>
      <c r="D1483" s="2">
        <v>2016</v>
      </c>
      <c r="E1483" s="1" t="s">
        <v>98</v>
      </c>
      <c r="F1483" s="3">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v>8.8061999999999987</v>
      </c>
    </row>
    <row r="1484" spans="1:23" x14ac:dyDescent="0.3">
      <c r="A1484">
        <v>1483</v>
      </c>
      <c r="B1484" t="s">
        <v>4002</v>
      </c>
      <c r="C1484" s="1">
        <v>42972</v>
      </c>
      <c r="D1484" s="2">
        <v>2017</v>
      </c>
      <c r="E1484" s="1" t="s">
        <v>132</v>
      </c>
      <c r="F1484" s="3">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v>1.702399999999999</v>
      </c>
    </row>
    <row r="1485" spans="1:23" x14ac:dyDescent="0.3">
      <c r="A1485">
        <v>1484</v>
      </c>
      <c r="B1485" t="s">
        <v>4002</v>
      </c>
      <c r="C1485" s="1">
        <v>42972</v>
      </c>
      <c r="D1485" s="2">
        <v>2017</v>
      </c>
      <c r="E1485" s="1" t="s">
        <v>132</v>
      </c>
      <c r="F1485" s="3">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v>1.0699999999999996</v>
      </c>
    </row>
    <row r="1486" spans="1:23" x14ac:dyDescent="0.3">
      <c r="A1486">
        <v>1485</v>
      </c>
      <c r="B1486" t="s">
        <v>4005</v>
      </c>
      <c r="C1486" s="1">
        <v>42657</v>
      </c>
      <c r="D1486" s="2">
        <v>2016</v>
      </c>
      <c r="E1486" s="1" t="s">
        <v>53</v>
      </c>
      <c r="F1486" s="3">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v>30.089999999999982</v>
      </c>
    </row>
    <row r="1487" spans="1:23" x14ac:dyDescent="0.3">
      <c r="A1487">
        <v>1486</v>
      </c>
      <c r="B1487" t="s">
        <v>4008</v>
      </c>
      <c r="C1487" s="1">
        <v>41970</v>
      </c>
      <c r="D1487" s="2">
        <v>2014</v>
      </c>
      <c r="E1487" s="1" t="s">
        <v>24</v>
      </c>
      <c r="F1487" s="3">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v>1.3159999999999998</v>
      </c>
    </row>
    <row r="1488" spans="1:23" x14ac:dyDescent="0.3">
      <c r="A1488">
        <v>1487</v>
      </c>
      <c r="B1488" t="s">
        <v>4012</v>
      </c>
      <c r="C1488" s="1">
        <v>42311</v>
      </c>
      <c r="D1488" s="2">
        <v>2015</v>
      </c>
      <c r="E1488" s="1" t="s">
        <v>24</v>
      </c>
      <c r="F1488" s="3">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v>106.12420000000014</v>
      </c>
    </row>
    <row r="1489" spans="1:23" x14ac:dyDescent="0.3">
      <c r="A1489">
        <v>1488</v>
      </c>
      <c r="B1489" t="s">
        <v>4012</v>
      </c>
      <c r="C1489" s="1">
        <v>42311</v>
      </c>
      <c r="D1489" s="2">
        <v>2015</v>
      </c>
      <c r="E1489" s="1" t="s">
        <v>24</v>
      </c>
      <c r="F1489" s="3">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v>37.787400000000005</v>
      </c>
    </row>
    <row r="1490" spans="1:23" x14ac:dyDescent="0.3">
      <c r="A1490">
        <v>1489</v>
      </c>
      <c r="B1490" t="s">
        <v>4012</v>
      </c>
      <c r="C1490" s="1">
        <v>42311</v>
      </c>
      <c r="D1490" s="2">
        <v>2015</v>
      </c>
      <c r="E1490" s="1" t="s">
        <v>24</v>
      </c>
      <c r="F1490" s="3">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v>16.614000000000001</v>
      </c>
    </row>
    <row r="1491" spans="1:23" x14ac:dyDescent="0.3">
      <c r="A1491">
        <v>1490</v>
      </c>
      <c r="B1491" t="s">
        <v>4019</v>
      </c>
      <c r="C1491" s="1">
        <v>41972</v>
      </c>
      <c r="D1491" s="2">
        <v>2014</v>
      </c>
      <c r="E1491" s="1" t="s">
        <v>24</v>
      </c>
      <c r="F1491" s="3">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v>1.764</v>
      </c>
    </row>
    <row r="1492" spans="1:23" x14ac:dyDescent="0.3">
      <c r="A1492">
        <v>1491</v>
      </c>
      <c r="B1492" t="s">
        <v>4022</v>
      </c>
      <c r="C1492" s="1">
        <v>42855</v>
      </c>
      <c r="D1492" s="2">
        <v>2017</v>
      </c>
      <c r="E1492" s="1" t="s">
        <v>89</v>
      </c>
      <c r="F1492" s="3">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v>28.332000000000001</v>
      </c>
    </row>
    <row r="1493" spans="1:23" x14ac:dyDescent="0.3">
      <c r="A1493">
        <v>1492</v>
      </c>
      <c r="B1493" t="s">
        <v>4023</v>
      </c>
      <c r="C1493" s="1">
        <v>43063</v>
      </c>
      <c r="D1493" s="2">
        <v>2017</v>
      </c>
      <c r="E1493" s="1" t="s">
        <v>24</v>
      </c>
      <c r="F1493" s="3">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v>2.8811999999999998</v>
      </c>
    </row>
    <row r="1494" spans="1:23" x14ac:dyDescent="0.3">
      <c r="A1494">
        <v>1493</v>
      </c>
      <c r="B1494" t="s">
        <v>4023</v>
      </c>
      <c r="C1494" s="1">
        <v>43063</v>
      </c>
      <c r="D1494" s="2">
        <v>2017</v>
      </c>
      <c r="E1494" s="1" t="s">
        <v>24</v>
      </c>
      <c r="F1494" s="3">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v>173.74080000000001</v>
      </c>
    </row>
    <row r="1495" spans="1:23" x14ac:dyDescent="0.3">
      <c r="A1495">
        <v>1494</v>
      </c>
      <c r="B1495" t="s">
        <v>4028</v>
      </c>
      <c r="C1495" s="1">
        <v>43038</v>
      </c>
      <c r="D1495" s="2">
        <v>2017</v>
      </c>
      <c r="E1495" s="1" t="s">
        <v>53</v>
      </c>
      <c r="F1495" s="3">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v>3.6632000000000007</v>
      </c>
    </row>
    <row r="1496" spans="1:23" x14ac:dyDescent="0.3">
      <c r="A1496">
        <v>1495</v>
      </c>
      <c r="B1496" t="s">
        <v>4031</v>
      </c>
      <c r="C1496" s="1">
        <v>41990</v>
      </c>
      <c r="D1496" s="2">
        <v>2014</v>
      </c>
      <c r="E1496" s="1" t="s">
        <v>98</v>
      </c>
      <c r="F1496" s="3">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v>11.213999999999999</v>
      </c>
    </row>
    <row r="1497" spans="1:23" x14ac:dyDescent="0.3">
      <c r="A1497">
        <v>1496</v>
      </c>
      <c r="B1497" t="s">
        <v>4032</v>
      </c>
      <c r="C1497" s="1">
        <v>42982</v>
      </c>
      <c r="D1497" s="2">
        <v>2017</v>
      </c>
      <c r="E1497" s="1" t="s">
        <v>161</v>
      </c>
      <c r="F1497" s="3">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v>3.1849999999999992</v>
      </c>
    </row>
    <row r="1498" spans="1:23" x14ac:dyDescent="0.3">
      <c r="A1498">
        <v>1497</v>
      </c>
      <c r="B1498" t="s">
        <v>4032</v>
      </c>
      <c r="C1498" s="1">
        <v>42982</v>
      </c>
      <c r="D1498" s="2">
        <v>2017</v>
      </c>
      <c r="E1498" s="1" t="s">
        <v>161</v>
      </c>
      <c r="F1498" s="3">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v>-0.20980000000000043</v>
      </c>
    </row>
    <row r="1499" spans="1:23" x14ac:dyDescent="0.3">
      <c r="A1499">
        <v>1498</v>
      </c>
      <c r="B1499" t="s">
        <v>4032</v>
      </c>
      <c r="C1499" s="1">
        <v>42982</v>
      </c>
      <c r="D1499" s="2">
        <v>2017</v>
      </c>
      <c r="E1499" s="1" t="s">
        <v>161</v>
      </c>
      <c r="F1499" s="3">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v>3.7720000000000002</v>
      </c>
    </row>
    <row r="1500" spans="1:23" x14ac:dyDescent="0.3">
      <c r="A1500">
        <v>1499</v>
      </c>
      <c r="B1500" t="s">
        <v>4038</v>
      </c>
      <c r="C1500" s="1">
        <v>42660</v>
      </c>
      <c r="D1500" s="2">
        <v>2016</v>
      </c>
      <c r="E1500" s="1" t="s">
        <v>53</v>
      </c>
      <c r="F1500" s="3">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v>6.5830000000000011</v>
      </c>
    </row>
    <row r="1501" spans="1:23" x14ac:dyDescent="0.3">
      <c r="A1501">
        <v>1500</v>
      </c>
      <c r="B1501" t="s">
        <v>4039</v>
      </c>
      <c r="C1501" s="1">
        <v>43051</v>
      </c>
      <c r="D1501" s="2">
        <v>2017</v>
      </c>
      <c r="E1501" s="1" t="s">
        <v>24</v>
      </c>
      <c r="F1501" s="3">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v>5.8203000000000005</v>
      </c>
    </row>
    <row r="1502" spans="1:23" x14ac:dyDescent="0.3">
      <c r="A1502">
        <v>1501</v>
      </c>
      <c r="B1502" t="s">
        <v>4039</v>
      </c>
      <c r="C1502" s="1">
        <v>43051</v>
      </c>
      <c r="D1502" s="2">
        <v>2017</v>
      </c>
      <c r="E1502" s="1" t="s">
        <v>24</v>
      </c>
      <c r="F1502" s="3">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v>69.704999999999984</v>
      </c>
    </row>
    <row r="1503" spans="1:23" x14ac:dyDescent="0.3">
      <c r="A1503">
        <v>1502</v>
      </c>
      <c r="B1503" t="s">
        <v>4039</v>
      </c>
      <c r="C1503" s="1">
        <v>43051</v>
      </c>
      <c r="D1503" s="2">
        <v>2017</v>
      </c>
      <c r="E1503" s="1" t="s">
        <v>24</v>
      </c>
      <c r="F1503" s="3">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v>-47.254199999999997</v>
      </c>
    </row>
    <row r="1504" spans="1:23" x14ac:dyDescent="0.3">
      <c r="A1504">
        <v>1503</v>
      </c>
      <c r="B1504" t="s">
        <v>4042</v>
      </c>
      <c r="C1504" s="1">
        <v>42698</v>
      </c>
      <c r="D1504" s="2">
        <v>2016</v>
      </c>
      <c r="E1504" s="1" t="s">
        <v>24</v>
      </c>
      <c r="F1504" s="3">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v>3.3519999999999985</v>
      </c>
    </row>
    <row r="1505" spans="1:23" x14ac:dyDescent="0.3">
      <c r="A1505">
        <v>1504</v>
      </c>
      <c r="B1505" t="s">
        <v>4042</v>
      </c>
      <c r="C1505" s="1">
        <v>42698</v>
      </c>
      <c r="D1505" s="2">
        <v>2016</v>
      </c>
      <c r="E1505" s="1" t="s">
        <v>24</v>
      </c>
      <c r="F1505" s="3">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v>3.0813999999999995</v>
      </c>
    </row>
    <row r="1506" spans="1:23" x14ac:dyDescent="0.3">
      <c r="A1506">
        <v>1505</v>
      </c>
      <c r="B1506" t="s">
        <v>4045</v>
      </c>
      <c r="C1506" s="1">
        <v>42217</v>
      </c>
      <c r="D1506" s="2">
        <v>2015</v>
      </c>
      <c r="E1506" s="1" t="s">
        <v>132</v>
      </c>
      <c r="F1506" s="3">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v>3.36</v>
      </c>
    </row>
    <row r="1507" spans="1:23" x14ac:dyDescent="0.3">
      <c r="A1507">
        <v>1506</v>
      </c>
      <c r="B1507" t="s">
        <v>4045</v>
      </c>
      <c r="C1507" s="1">
        <v>42217</v>
      </c>
      <c r="D1507" s="2">
        <v>2015</v>
      </c>
      <c r="E1507" s="1" t="s">
        <v>132</v>
      </c>
      <c r="F1507" s="3">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v>-175.87080000000009</v>
      </c>
    </row>
    <row r="1508" spans="1:23" x14ac:dyDescent="0.3">
      <c r="A1508">
        <v>1507</v>
      </c>
      <c r="B1508" t="s">
        <v>4050</v>
      </c>
      <c r="C1508" s="1">
        <v>43093</v>
      </c>
      <c r="D1508" s="2">
        <v>2017</v>
      </c>
      <c r="E1508" s="1" t="s">
        <v>98</v>
      </c>
      <c r="F1508" s="3">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v>5.5875000000000004</v>
      </c>
    </row>
    <row r="1509" spans="1:23" x14ac:dyDescent="0.3">
      <c r="A1509">
        <v>1508</v>
      </c>
      <c r="B1509" t="s">
        <v>4053</v>
      </c>
      <c r="C1509" s="1">
        <v>42630</v>
      </c>
      <c r="D1509" s="2">
        <v>2016</v>
      </c>
      <c r="E1509" s="1" t="s">
        <v>161</v>
      </c>
      <c r="F1509" s="3">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v>190.07999999999998</v>
      </c>
    </row>
    <row r="1510" spans="1:23" x14ac:dyDescent="0.3">
      <c r="A1510">
        <v>1509</v>
      </c>
      <c r="B1510" t="s">
        <v>4056</v>
      </c>
      <c r="C1510" s="1">
        <v>43079</v>
      </c>
      <c r="D1510" s="2">
        <v>2017</v>
      </c>
      <c r="E1510" s="1" t="s">
        <v>98</v>
      </c>
      <c r="F1510" s="3">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v>15.524999999999999</v>
      </c>
    </row>
    <row r="1511" spans="1:23" x14ac:dyDescent="0.3">
      <c r="A1511">
        <v>1510</v>
      </c>
      <c r="B1511" t="s">
        <v>4059</v>
      </c>
      <c r="C1511" s="1">
        <v>42990</v>
      </c>
      <c r="D1511" s="2">
        <v>2017</v>
      </c>
      <c r="E1511" s="1" t="s">
        <v>161</v>
      </c>
      <c r="F1511" s="3">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v>3.0095999999999998</v>
      </c>
    </row>
    <row r="1512" spans="1:23" x14ac:dyDescent="0.3">
      <c r="A1512">
        <v>1511</v>
      </c>
      <c r="B1512" t="s">
        <v>4060</v>
      </c>
      <c r="C1512" s="1">
        <v>42910</v>
      </c>
      <c r="D1512" s="2">
        <v>2017</v>
      </c>
      <c r="E1512" s="1" t="s">
        <v>41</v>
      </c>
      <c r="F1512" s="3">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v>111.82399999999996</v>
      </c>
    </row>
    <row r="1513" spans="1:23" x14ac:dyDescent="0.3">
      <c r="A1513">
        <v>1512</v>
      </c>
      <c r="B1513" t="s">
        <v>4060</v>
      </c>
      <c r="C1513" s="1">
        <v>42910</v>
      </c>
      <c r="D1513" s="2">
        <v>2017</v>
      </c>
      <c r="E1513" s="1" t="s">
        <v>41</v>
      </c>
      <c r="F1513" s="3">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v>11.820599999999997</v>
      </c>
    </row>
    <row r="1514" spans="1:23" x14ac:dyDescent="0.3">
      <c r="A1514">
        <v>1513</v>
      </c>
      <c r="B1514" t="s">
        <v>4062</v>
      </c>
      <c r="C1514" s="1">
        <v>42965</v>
      </c>
      <c r="D1514" s="2">
        <v>2017</v>
      </c>
      <c r="E1514" s="1" t="s">
        <v>132</v>
      </c>
      <c r="F1514" s="3">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v>12.504000000000005</v>
      </c>
    </row>
    <row r="1515" spans="1:23" x14ac:dyDescent="0.3">
      <c r="A1515">
        <v>1514</v>
      </c>
      <c r="B1515" t="s">
        <v>4062</v>
      </c>
      <c r="C1515" s="1">
        <v>42965</v>
      </c>
      <c r="D1515" s="2">
        <v>2017</v>
      </c>
      <c r="E1515" s="1" t="s">
        <v>132</v>
      </c>
      <c r="F1515" s="3">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v>-33.139000000000003</v>
      </c>
    </row>
    <row r="1516" spans="1:23" x14ac:dyDescent="0.3">
      <c r="A1516">
        <v>1515</v>
      </c>
      <c r="B1516" t="s">
        <v>4062</v>
      </c>
      <c r="C1516" s="1">
        <v>42965</v>
      </c>
      <c r="D1516" s="2">
        <v>2017</v>
      </c>
      <c r="E1516" s="1" t="s">
        <v>132</v>
      </c>
      <c r="F1516" s="3">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v>-11.4648</v>
      </c>
    </row>
    <row r="1517" spans="1:23" x14ac:dyDescent="0.3">
      <c r="A1517">
        <v>1516</v>
      </c>
      <c r="B1517" t="s">
        <v>4063</v>
      </c>
      <c r="C1517" s="1">
        <v>43080</v>
      </c>
      <c r="D1517" s="2">
        <v>2017</v>
      </c>
      <c r="E1517" s="1" t="s">
        <v>98</v>
      </c>
      <c r="F1517" s="3">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v>-9.0980000000000025</v>
      </c>
    </row>
    <row r="1518" spans="1:23" x14ac:dyDescent="0.3">
      <c r="A1518">
        <v>1517</v>
      </c>
      <c r="B1518" t="s">
        <v>4066</v>
      </c>
      <c r="C1518" s="1">
        <v>43079</v>
      </c>
      <c r="D1518" s="2">
        <v>2017</v>
      </c>
      <c r="E1518" s="1" t="s">
        <v>98</v>
      </c>
      <c r="F1518" s="3">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v>116.87199999999984</v>
      </c>
    </row>
    <row r="1519" spans="1:23" x14ac:dyDescent="0.3">
      <c r="A1519">
        <v>1518</v>
      </c>
      <c r="B1519" t="s">
        <v>4068</v>
      </c>
      <c r="C1519" s="1">
        <v>41673</v>
      </c>
      <c r="D1519" s="2">
        <v>2014</v>
      </c>
      <c r="E1519" s="1" t="s">
        <v>568</v>
      </c>
      <c r="F1519" s="3">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v>27.247999999999998</v>
      </c>
    </row>
    <row r="1520" spans="1:23" x14ac:dyDescent="0.3">
      <c r="A1520">
        <v>1519</v>
      </c>
      <c r="B1520" t="s">
        <v>4068</v>
      </c>
      <c r="C1520" s="1">
        <v>41673</v>
      </c>
      <c r="D1520" s="2">
        <v>2014</v>
      </c>
      <c r="E1520" s="1" t="s">
        <v>568</v>
      </c>
      <c r="F1520" s="3">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v>4.3133999999999997</v>
      </c>
    </row>
    <row r="1521" spans="1:23" x14ac:dyDescent="0.3">
      <c r="A1521">
        <v>1520</v>
      </c>
      <c r="B1521" t="s">
        <v>4071</v>
      </c>
      <c r="C1521" s="1">
        <v>42777</v>
      </c>
      <c r="D1521" s="2">
        <v>2017</v>
      </c>
      <c r="E1521" s="1" t="s">
        <v>568</v>
      </c>
      <c r="F1521" s="3">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v>7.7343000000000011</v>
      </c>
    </row>
    <row r="1522" spans="1:23" x14ac:dyDescent="0.3">
      <c r="A1522">
        <v>1521</v>
      </c>
      <c r="B1522" t="s">
        <v>4072</v>
      </c>
      <c r="C1522" s="1">
        <v>42841</v>
      </c>
      <c r="D1522" s="2">
        <v>2017</v>
      </c>
      <c r="E1522" s="1" t="s">
        <v>89</v>
      </c>
      <c r="F1522" s="3">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v>2.0649999999999986</v>
      </c>
    </row>
    <row r="1523" spans="1:23" x14ac:dyDescent="0.3">
      <c r="A1523">
        <v>1522</v>
      </c>
      <c r="B1523" t="s">
        <v>4077</v>
      </c>
      <c r="C1523" s="1">
        <v>42344</v>
      </c>
      <c r="D1523" s="2">
        <v>2015</v>
      </c>
      <c r="E1523" s="1" t="s">
        <v>98</v>
      </c>
      <c r="F1523" s="3">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v>48.951600000000013</v>
      </c>
    </row>
    <row r="1524" spans="1:23" x14ac:dyDescent="0.3">
      <c r="A1524">
        <v>1523</v>
      </c>
      <c r="B1524" t="s">
        <v>4077</v>
      </c>
      <c r="C1524" s="1">
        <v>42344</v>
      </c>
      <c r="D1524" s="2">
        <v>2015</v>
      </c>
      <c r="E1524" s="1" t="s">
        <v>98</v>
      </c>
      <c r="F1524" s="3">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v>6.7230000000000008</v>
      </c>
    </row>
    <row r="1525" spans="1:23" x14ac:dyDescent="0.3">
      <c r="A1525">
        <v>1524</v>
      </c>
      <c r="B1525" t="s">
        <v>4077</v>
      </c>
      <c r="C1525" s="1">
        <v>42344</v>
      </c>
      <c r="D1525" s="2">
        <v>2015</v>
      </c>
      <c r="E1525" s="1" t="s">
        <v>98</v>
      </c>
      <c r="F1525" s="3">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v>61.959999999999987</v>
      </c>
    </row>
    <row r="1526" spans="1:23" x14ac:dyDescent="0.3">
      <c r="A1526">
        <v>1525</v>
      </c>
      <c r="B1526" t="s">
        <v>4077</v>
      </c>
      <c r="C1526" s="1">
        <v>42344</v>
      </c>
      <c r="D1526" s="2">
        <v>2015</v>
      </c>
      <c r="E1526" s="1" t="s">
        <v>98</v>
      </c>
      <c r="F1526" s="3">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v>-58.68719999999999</v>
      </c>
    </row>
    <row r="1527" spans="1:23" x14ac:dyDescent="0.3">
      <c r="A1527">
        <v>1526</v>
      </c>
      <c r="B1527" t="s">
        <v>4077</v>
      </c>
      <c r="C1527" s="1">
        <v>42344</v>
      </c>
      <c r="D1527" s="2">
        <v>2015</v>
      </c>
      <c r="E1527" s="1" t="s">
        <v>98</v>
      </c>
      <c r="F1527" s="3">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v>9.7091999999999885</v>
      </c>
    </row>
    <row r="1528" spans="1:23" x14ac:dyDescent="0.3">
      <c r="A1528">
        <v>1527</v>
      </c>
      <c r="B1528" t="s">
        <v>4082</v>
      </c>
      <c r="C1528" s="1">
        <v>42573</v>
      </c>
      <c r="D1528" s="2">
        <v>2016</v>
      </c>
      <c r="E1528" s="1" t="s">
        <v>152</v>
      </c>
      <c r="F1528" s="3">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v>0.36400000000000032</v>
      </c>
    </row>
    <row r="1529" spans="1:23" x14ac:dyDescent="0.3">
      <c r="A1529">
        <v>1528</v>
      </c>
      <c r="B1529" t="s">
        <v>4082</v>
      </c>
      <c r="C1529" s="1">
        <v>42573</v>
      </c>
      <c r="D1529" s="2">
        <v>2016</v>
      </c>
      <c r="E1529" s="1" t="s">
        <v>152</v>
      </c>
      <c r="F1529" s="3">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v>3.3488000000000011</v>
      </c>
    </row>
    <row r="1530" spans="1:23" x14ac:dyDescent="0.3">
      <c r="A1530">
        <v>1529</v>
      </c>
      <c r="B1530" t="s">
        <v>4088</v>
      </c>
      <c r="C1530" s="1">
        <v>42315</v>
      </c>
      <c r="D1530" s="2">
        <v>2015</v>
      </c>
      <c r="E1530" s="1" t="s">
        <v>24</v>
      </c>
      <c r="F1530" s="3">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v>0.5236000000000014</v>
      </c>
    </row>
    <row r="1531" spans="1:23" x14ac:dyDescent="0.3">
      <c r="A1531">
        <v>1530</v>
      </c>
      <c r="B1531" t="s">
        <v>4088</v>
      </c>
      <c r="C1531" s="1">
        <v>42315</v>
      </c>
      <c r="D1531" s="2">
        <v>2015</v>
      </c>
      <c r="E1531" s="1" t="s">
        <v>24</v>
      </c>
      <c r="F1531" s="3">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v>3.4309999999999996</v>
      </c>
    </row>
    <row r="1532" spans="1:23" x14ac:dyDescent="0.3">
      <c r="A1532">
        <v>1531</v>
      </c>
      <c r="B1532" t="s">
        <v>4093</v>
      </c>
      <c r="C1532" s="1">
        <v>42089</v>
      </c>
      <c r="D1532" s="2">
        <v>2015</v>
      </c>
      <c r="E1532" s="1" t="s">
        <v>237</v>
      </c>
      <c r="F1532" s="3">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v>23.234999999999992</v>
      </c>
    </row>
    <row r="1533" spans="1:23" x14ac:dyDescent="0.3">
      <c r="A1533">
        <v>1532</v>
      </c>
      <c r="B1533" t="s">
        <v>4096</v>
      </c>
      <c r="C1533" s="1">
        <v>42978</v>
      </c>
      <c r="D1533" s="2">
        <v>2017</v>
      </c>
      <c r="E1533" s="1" t="s">
        <v>132</v>
      </c>
      <c r="F1533" s="3">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v>0.80579999999999963</v>
      </c>
    </row>
    <row r="1534" spans="1:23" x14ac:dyDescent="0.3">
      <c r="A1534">
        <v>1533</v>
      </c>
      <c r="B1534" t="s">
        <v>4096</v>
      </c>
      <c r="C1534" s="1">
        <v>42978</v>
      </c>
      <c r="D1534" s="2">
        <v>2017</v>
      </c>
      <c r="E1534" s="1" t="s">
        <v>132</v>
      </c>
      <c r="F1534" s="3">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v>2.7222</v>
      </c>
    </row>
    <row r="1535" spans="1:23" x14ac:dyDescent="0.3">
      <c r="A1535">
        <v>1534</v>
      </c>
      <c r="B1535" t="s">
        <v>4100</v>
      </c>
      <c r="C1535" s="1">
        <v>42708</v>
      </c>
      <c r="D1535" s="2">
        <v>2016</v>
      </c>
      <c r="E1535" s="1" t="s">
        <v>98</v>
      </c>
      <c r="F1535" s="3">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v>0</v>
      </c>
    </row>
    <row r="1536" spans="1:23" x14ac:dyDescent="0.3">
      <c r="A1536">
        <v>1535</v>
      </c>
      <c r="B1536" t="s">
        <v>4103</v>
      </c>
      <c r="C1536" s="1">
        <v>42776</v>
      </c>
      <c r="D1536" s="2">
        <v>2017</v>
      </c>
      <c r="E1536" s="1" t="s">
        <v>568</v>
      </c>
      <c r="F1536" s="3">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v>16.798599999999979</v>
      </c>
    </row>
    <row r="1537" spans="1:23" x14ac:dyDescent="0.3">
      <c r="A1537">
        <v>1536</v>
      </c>
      <c r="B1537" t="s">
        <v>4107</v>
      </c>
      <c r="C1537" s="1">
        <v>42672</v>
      </c>
      <c r="D1537" s="2">
        <v>2016</v>
      </c>
      <c r="E1537" s="1" t="s">
        <v>53</v>
      </c>
      <c r="F1537" s="3">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v>0.4073999999999991</v>
      </c>
    </row>
    <row r="1538" spans="1:23" x14ac:dyDescent="0.3">
      <c r="A1538">
        <v>1537</v>
      </c>
      <c r="B1538" t="s">
        <v>4107</v>
      </c>
      <c r="C1538" s="1">
        <v>42672</v>
      </c>
      <c r="D1538" s="2">
        <v>2016</v>
      </c>
      <c r="E1538" s="1" t="s">
        <v>53</v>
      </c>
      <c r="F1538" s="3">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v>3.0342000000000002</v>
      </c>
    </row>
    <row r="1539" spans="1:23" x14ac:dyDescent="0.3">
      <c r="A1539">
        <v>1538</v>
      </c>
      <c r="B1539" t="s">
        <v>4115</v>
      </c>
      <c r="C1539" s="1">
        <v>42993</v>
      </c>
      <c r="D1539" s="2">
        <v>2017</v>
      </c>
      <c r="E1539" s="1" t="s">
        <v>161</v>
      </c>
      <c r="F1539" s="3">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v>11.597099999999998</v>
      </c>
    </row>
    <row r="1540" spans="1:23" x14ac:dyDescent="0.3">
      <c r="A1540">
        <v>1539</v>
      </c>
      <c r="B1540" t="s">
        <v>4115</v>
      </c>
      <c r="C1540" s="1">
        <v>42993</v>
      </c>
      <c r="D1540" s="2">
        <v>2017</v>
      </c>
      <c r="E1540" s="1" t="s">
        <v>161</v>
      </c>
      <c r="F1540" s="3">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v>6.5120000000000005</v>
      </c>
    </row>
    <row r="1541" spans="1:23" x14ac:dyDescent="0.3">
      <c r="A1541">
        <v>1540</v>
      </c>
      <c r="B1541" t="s">
        <v>4115</v>
      </c>
      <c r="C1541" s="1">
        <v>42993</v>
      </c>
      <c r="D1541" s="2">
        <v>2017</v>
      </c>
      <c r="E1541" s="1" t="s">
        <v>161</v>
      </c>
      <c r="F1541" s="3">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v>203.56440000000003</v>
      </c>
    </row>
    <row r="1542" spans="1:23" x14ac:dyDescent="0.3">
      <c r="A1542">
        <v>1541</v>
      </c>
      <c r="B1542" t="s">
        <v>4115</v>
      </c>
      <c r="C1542" s="1">
        <v>42993</v>
      </c>
      <c r="D1542" s="2">
        <v>2017</v>
      </c>
      <c r="E1542" s="1" t="s">
        <v>161</v>
      </c>
      <c r="F1542" s="3">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v>116.39039999999999</v>
      </c>
    </row>
    <row r="1543" spans="1:23" x14ac:dyDescent="0.3">
      <c r="A1543">
        <v>1542</v>
      </c>
      <c r="B1543" t="s">
        <v>4119</v>
      </c>
      <c r="C1543" s="1">
        <v>41709</v>
      </c>
      <c r="D1543" s="2">
        <v>2014</v>
      </c>
      <c r="E1543" s="1" t="s">
        <v>237</v>
      </c>
      <c r="F1543" s="3">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v>2.2880000000000003</v>
      </c>
    </row>
    <row r="1544" spans="1:23" x14ac:dyDescent="0.3">
      <c r="A1544">
        <v>1543</v>
      </c>
      <c r="B1544" t="s">
        <v>4119</v>
      </c>
      <c r="C1544" s="1">
        <v>41709</v>
      </c>
      <c r="D1544" s="2">
        <v>2014</v>
      </c>
      <c r="E1544" s="1" t="s">
        <v>237</v>
      </c>
      <c r="F1544" s="3">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v>1.7003999999999992</v>
      </c>
    </row>
    <row r="1545" spans="1:23" x14ac:dyDescent="0.3">
      <c r="A1545">
        <v>1544</v>
      </c>
      <c r="B1545" t="s">
        <v>4121</v>
      </c>
      <c r="C1545" s="1">
        <v>41674</v>
      </c>
      <c r="D1545" s="2">
        <v>2014</v>
      </c>
      <c r="E1545" s="1" t="s">
        <v>568</v>
      </c>
      <c r="F1545" s="3">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v>29.0136</v>
      </c>
    </row>
    <row r="1546" spans="1:23" x14ac:dyDescent="0.3">
      <c r="A1546">
        <v>1545</v>
      </c>
      <c r="B1546" t="s">
        <v>4121</v>
      </c>
      <c r="C1546" s="1">
        <v>41674</v>
      </c>
      <c r="D1546" s="2">
        <v>2014</v>
      </c>
      <c r="E1546" s="1" t="s">
        <v>568</v>
      </c>
      <c r="F1546" s="3">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v>16.0928</v>
      </c>
    </row>
    <row r="1547" spans="1:23" x14ac:dyDescent="0.3">
      <c r="A1547">
        <v>1546</v>
      </c>
      <c r="B1547" t="s">
        <v>4124</v>
      </c>
      <c r="C1547" s="1">
        <v>42004</v>
      </c>
      <c r="D1547" s="2">
        <v>2014</v>
      </c>
      <c r="E1547" s="1" t="s">
        <v>98</v>
      </c>
      <c r="F1547" s="3">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v>196.68599999999986</v>
      </c>
    </row>
    <row r="1548" spans="1:23" x14ac:dyDescent="0.3">
      <c r="A1548">
        <v>1547</v>
      </c>
      <c r="B1548" t="s">
        <v>4126</v>
      </c>
      <c r="C1548" s="1">
        <v>42331</v>
      </c>
      <c r="D1548" s="2">
        <v>2015</v>
      </c>
      <c r="E1548" s="1" t="s">
        <v>24</v>
      </c>
      <c r="F1548" s="3">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v>117.43199999999999</v>
      </c>
    </row>
    <row r="1549" spans="1:23" x14ac:dyDescent="0.3">
      <c r="A1549">
        <v>1548</v>
      </c>
      <c r="B1549" t="s">
        <v>4126</v>
      </c>
      <c r="C1549" s="1">
        <v>42331</v>
      </c>
      <c r="D1549" s="2">
        <v>2015</v>
      </c>
      <c r="E1549" s="1" t="s">
        <v>24</v>
      </c>
      <c r="F1549" s="3">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v>-40.650400000000019</v>
      </c>
    </row>
    <row r="1550" spans="1:23" x14ac:dyDescent="0.3">
      <c r="A1550">
        <v>1549</v>
      </c>
      <c r="B1550" t="s">
        <v>4126</v>
      </c>
      <c r="C1550" s="1">
        <v>42331</v>
      </c>
      <c r="D1550" s="2">
        <v>2015</v>
      </c>
      <c r="E1550" s="1" t="s">
        <v>24</v>
      </c>
      <c r="F1550" s="3">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v>2.3673999999999991</v>
      </c>
    </row>
    <row r="1551" spans="1:23" x14ac:dyDescent="0.3">
      <c r="A1551">
        <v>1550</v>
      </c>
      <c r="B1551" t="s">
        <v>4129</v>
      </c>
      <c r="C1551" s="1">
        <v>41826</v>
      </c>
      <c r="D1551" s="2">
        <v>2014</v>
      </c>
      <c r="E1551" s="1" t="s">
        <v>152</v>
      </c>
      <c r="F1551" s="3">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v>174.99749999999997</v>
      </c>
    </row>
    <row r="1552" spans="1:23" x14ac:dyDescent="0.3">
      <c r="A1552">
        <v>1551</v>
      </c>
      <c r="B1552" t="s">
        <v>4130</v>
      </c>
      <c r="C1552" s="1">
        <v>43052</v>
      </c>
      <c r="D1552" s="2">
        <v>2017</v>
      </c>
      <c r="E1552" s="1" t="s">
        <v>24</v>
      </c>
      <c r="F1552" s="3">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v>-24.708599999999997</v>
      </c>
    </row>
    <row r="1553" spans="1:23" x14ac:dyDescent="0.3">
      <c r="A1553">
        <v>1552</v>
      </c>
      <c r="B1553" t="s">
        <v>4133</v>
      </c>
      <c r="C1553" s="1">
        <v>42538</v>
      </c>
      <c r="D1553" s="2">
        <v>2016</v>
      </c>
      <c r="E1553" s="1" t="s">
        <v>41</v>
      </c>
      <c r="F1553" s="3">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v>54.860399999999998</v>
      </c>
    </row>
    <row r="1554" spans="1:23" x14ac:dyDescent="0.3">
      <c r="A1554">
        <v>1553</v>
      </c>
      <c r="B1554" t="s">
        <v>4136</v>
      </c>
      <c r="C1554" s="1">
        <v>41762</v>
      </c>
      <c r="D1554" s="2">
        <v>2014</v>
      </c>
      <c r="E1554" s="1" t="s">
        <v>124</v>
      </c>
      <c r="F1554" s="3">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v>10.348799999999999</v>
      </c>
    </row>
    <row r="1555" spans="1:23" x14ac:dyDescent="0.3">
      <c r="A1555">
        <v>1554</v>
      </c>
      <c r="B1555" t="s">
        <v>4140</v>
      </c>
      <c r="C1555" s="1">
        <v>43024</v>
      </c>
      <c r="D1555" s="2">
        <v>2017</v>
      </c>
      <c r="E1555" s="1" t="s">
        <v>53</v>
      </c>
      <c r="F1555" s="3">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v>57.384999999999991</v>
      </c>
    </row>
    <row r="1556" spans="1:23" x14ac:dyDescent="0.3">
      <c r="A1556">
        <v>1555</v>
      </c>
      <c r="B1556" t="s">
        <v>4143</v>
      </c>
      <c r="C1556" s="1">
        <v>42041</v>
      </c>
      <c r="D1556" s="2">
        <v>2015</v>
      </c>
      <c r="E1556" s="1" t="s">
        <v>568</v>
      </c>
      <c r="F1556" s="3">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v>1.5311999999999999</v>
      </c>
    </row>
    <row r="1557" spans="1:23" x14ac:dyDescent="0.3">
      <c r="A1557">
        <v>1556</v>
      </c>
      <c r="B1557" t="s">
        <v>4147</v>
      </c>
      <c r="C1557" s="1">
        <v>42982</v>
      </c>
      <c r="D1557" s="2">
        <v>2017</v>
      </c>
      <c r="E1557" s="1" t="s">
        <v>161</v>
      </c>
      <c r="F1557" s="3">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v>39.5428</v>
      </c>
    </row>
    <row r="1558" spans="1:23" x14ac:dyDescent="0.3">
      <c r="A1558">
        <v>1557</v>
      </c>
      <c r="B1558" t="s">
        <v>4150</v>
      </c>
      <c r="C1558" s="1">
        <v>42499</v>
      </c>
      <c r="D1558" s="2">
        <v>2016</v>
      </c>
      <c r="E1558" s="1" t="s">
        <v>124</v>
      </c>
      <c r="F1558" s="3">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v>3.504</v>
      </c>
    </row>
    <row r="1559" spans="1:23" x14ac:dyDescent="0.3">
      <c r="A1559">
        <v>1558</v>
      </c>
      <c r="B1559" t="s">
        <v>4150</v>
      </c>
      <c r="C1559" s="1">
        <v>42499</v>
      </c>
      <c r="D1559" s="2">
        <v>2016</v>
      </c>
      <c r="E1559" s="1" t="s">
        <v>124</v>
      </c>
      <c r="F1559" s="3">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v>9.919999999999991</v>
      </c>
    </row>
    <row r="1560" spans="1:23" x14ac:dyDescent="0.3">
      <c r="A1560">
        <v>1559</v>
      </c>
      <c r="B1560" t="s">
        <v>4156</v>
      </c>
      <c r="C1560" s="1">
        <v>42079</v>
      </c>
      <c r="D1560" s="2">
        <v>2015</v>
      </c>
      <c r="E1560" s="1" t="s">
        <v>237</v>
      </c>
      <c r="F1560" s="3">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v>44.709600000000009</v>
      </c>
    </row>
    <row r="1561" spans="1:23" x14ac:dyDescent="0.3">
      <c r="A1561">
        <v>1560</v>
      </c>
      <c r="B1561" t="s">
        <v>4157</v>
      </c>
      <c r="C1561" s="1">
        <v>42469</v>
      </c>
      <c r="D1561" s="2">
        <v>2016</v>
      </c>
      <c r="E1561" s="1" t="s">
        <v>89</v>
      </c>
      <c r="F1561" s="3">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v>12.815099999999997</v>
      </c>
    </row>
    <row r="1562" spans="1:23" x14ac:dyDescent="0.3">
      <c r="A1562">
        <v>1561</v>
      </c>
      <c r="B1562" t="s">
        <v>4160</v>
      </c>
      <c r="C1562" s="1">
        <v>41733</v>
      </c>
      <c r="D1562" s="2">
        <v>2014</v>
      </c>
      <c r="E1562" s="1" t="s">
        <v>89</v>
      </c>
      <c r="F1562" s="3">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v>9.0719999999999992</v>
      </c>
    </row>
    <row r="1563" spans="1:23" x14ac:dyDescent="0.3">
      <c r="A1563">
        <v>1562</v>
      </c>
      <c r="B1563" t="s">
        <v>4163</v>
      </c>
      <c r="C1563" s="1">
        <v>42983</v>
      </c>
      <c r="D1563" s="2">
        <v>2017</v>
      </c>
      <c r="E1563" s="1" t="s">
        <v>161</v>
      </c>
      <c r="F1563" s="3">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v>0.72279999999999989</v>
      </c>
    </row>
    <row r="1564" spans="1:23" x14ac:dyDescent="0.3">
      <c r="A1564">
        <v>1563</v>
      </c>
      <c r="B1564" t="s">
        <v>4164</v>
      </c>
      <c r="C1564" s="1">
        <v>42916</v>
      </c>
      <c r="D1564" s="2">
        <v>2017</v>
      </c>
      <c r="E1564" s="1" t="s">
        <v>41</v>
      </c>
      <c r="F1564" s="3">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v>-295.97849999999994</v>
      </c>
    </row>
    <row r="1565" spans="1:23" x14ac:dyDescent="0.3">
      <c r="A1565">
        <v>1564</v>
      </c>
      <c r="B1565" t="s">
        <v>4167</v>
      </c>
      <c r="C1565" s="1">
        <v>42317</v>
      </c>
      <c r="D1565" s="2">
        <v>2015</v>
      </c>
      <c r="E1565" s="1" t="s">
        <v>24</v>
      </c>
      <c r="F1565" s="3">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v>4.1151</v>
      </c>
    </row>
    <row r="1566" spans="1:23" x14ac:dyDescent="0.3">
      <c r="A1566">
        <v>1565</v>
      </c>
      <c r="B1566" t="s">
        <v>4170</v>
      </c>
      <c r="C1566" s="1">
        <v>41702</v>
      </c>
      <c r="D1566" s="2">
        <v>2014</v>
      </c>
      <c r="E1566" s="1" t="s">
        <v>237</v>
      </c>
      <c r="F1566" s="3">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v>17.744999999999962</v>
      </c>
    </row>
    <row r="1567" spans="1:23" x14ac:dyDescent="0.3">
      <c r="A1567">
        <v>1566</v>
      </c>
      <c r="B1567" t="s">
        <v>4173</v>
      </c>
      <c r="C1567" s="1">
        <v>42082</v>
      </c>
      <c r="D1567" s="2">
        <v>2015</v>
      </c>
      <c r="E1567" s="1" t="s">
        <v>237</v>
      </c>
      <c r="F1567" s="3">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v>39.687899999999985</v>
      </c>
    </row>
    <row r="1568" spans="1:23" x14ac:dyDescent="0.3">
      <c r="A1568">
        <v>1567</v>
      </c>
      <c r="B1568" t="s">
        <v>4174</v>
      </c>
      <c r="C1568" s="1">
        <v>42337</v>
      </c>
      <c r="D1568" s="2">
        <v>2015</v>
      </c>
      <c r="E1568" s="1" t="s">
        <v>24</v>
      </c>
      <c r="F1568" s="3">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v>-0.26850000000000307</v>
      </c>
    </row>
    <row r="1569" spans="1:23" x14ac:dyDescent="0.3">
      <c r="A1569">
        <v>1568</v>
      </c>
      <c r="B1569" t="s">
        <v>4174</v>
      </c>
      <c r="C1569" s="1">
        <v>42337</v>
      </c>
      <c r="D1569" s="2">
        <v>2015</v>
      </c>
      <c r="E1569" s="1" t="s">
        <v>24</v>
      </c>
      <c r="F1569" s="3">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v>-13.615200000000002</v>
      </c>
    </row>
    <row r="1570" spans="1:23" x14ac:dyDescent="0.3">
      <c r="A1570">
        <v>1569</v>
      </c>
      <c r="B1570" t="s">
        <v>4182</v>
      </c>
      <c r="C1570" s="1">
        <v>42897</v>
      </c>
      <c r="D1570" s="2">
        <v>2017</v>
      </c>
      <c r="E1570" s="1" t="s">
        <v>41</v>
      </c>
      <c r="F1570" s="3">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v>60.255300000000005</v>
      </c>
    </row>
    <row r="1571" spans="1:23" x14ac:dyDescent="0.3">
      <c r="A1571">
        <v>1570</v>
      </c>
      <c r="B1571" t="s">
        <v>4183</v>
      </c>
      <c r="C1571" s="1">
        <v>43065</v>
      </c>
      <c r="D1571" s="2">
        <v>2017</v>
      </c>
      <c r="E1571" s="1" t="s">
        <v>24</v>
      </c>
      <c r="F1571" s="3">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v>3.7235999999999989</v>
      </c>
    </row>
    <row r="1572" spans="1:23" x14ac:dyDescent="0.3">
      <c r="A1572">
        <v>1571</v>
      </c>
      <c r="B1572" t="s">
        <v>4186</v>
      </c>
      <c r="C1572" s="1">
        <v>41966</v>
      </c>
      <c r="D1572" s="2">
        <v>2014</v>
      </c>
      <c r="E1572" s="1" t="s">
        <v>24</v>
      </c>
      <c r="F1572" s="3">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v>-67.941000000000003</v>
      </c>
    </row>
    <row r="1573" spans="1:23" x14ac:dyDescent="0.3">
      <c r="A1573">
        <v>1572</v>
      </c>
      <c r="B1573" t="s">
        <v>4186</v>
      </c>
      <c r="C1573" s="1">
        <v>41966</v>
      </c>
      <c r="D1573" s="2">
        <v>2014</v>
      </c>
      <c r="E1573" s="1" t="s">
        <v>24</v>
      </c>
      <c r="F1573" s="3">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v>10.4832</v>
      </c>
    </row>
    <row r="1574" spans="1:23" x14ac:dyDescent="0.3">
      <c r="A1574">
        <v>1573</v>
      </c>
      <c r="B1574" t="s">
        <v>4186</v>
      </c>
      <c r="C1574" s="1">
        <v>41966</v>
      </c>
      <c r="D1574" s="2">
        <v>2014</v>
      </c>
      <c r="E1574" s="1" t="s">
        <v>24</v>
      </c>
      <c r="F1574" s="3">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v>6.2978999999999985</v>
      </c>
    </row>
    <row r="1575" spans="1:23" x14ac:dyDescent="0.3">
      <c r="A1575">
        <v>1574</v>
      </c>
      <c r="B1575" t="s">
        <v>4186</v>
      </c>
      <c r="C1575" s="1">
        <v>41966</v>
      </c>
      <c r="D1575" s="2">
        <v>2014</v>
      </c>
      <c r="E1575" s="1" t="s">
        <v>24</v>
      </c>
      <c r="F1575" s="3">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v>23.839999999999975</v>
      </c>
    </row>
    <row r="1576" spans="1:23" x14ac:dyDescent="0.3">
      <c r="A1576">
        <v>1575</v>
      </c>
      <c r="B1576" t="s">
        <v>4191</v>
      </c>
      <c r="C1576" s="1">
        <v>41988</v>
      </c>
      <c r="D1576" s="2">
        <v>2014</v>
      </c>
      <c r="E1576" s="1" t="s">
        <v>98</v>
      </c>
      <c r="F1576" s="3">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v>-9.153000000000004</v>
      </c>
    </row>
    <row r="1577" spans="1:23" x14ac:dyDescent="0.3">
      <c r="A1577">
        <v>1576</v>
      </c>
      <c r="B1577" t="s">
        <v>4191</v>
      </c>
      <c r="C1577" s="1">
        <v>41988</v>
      </c>
      <c r="D1577" s="2">
        <v>2014</v>
      </c>
      <c r="E1577" s="1" t="s">
        <v>98</v>
      </c>
      <c r="F1577" s="3">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v>-21.807999999999993</v>
      </c>
    </row>
    <row r="1578" spans="1:23" x14ac:dyDescent="0.3">
      <c r="A1578">
        <v>1577</v>
      </c>
      <c r="B1578" t="s">
        <v>4197</v>
      </c>
      <c r="C1578" s="1">
        <v>42482</v>
      </c>
      <c r="D1578" s="2">
        <v>2016</v>
      </c>
      <c r="E1578" s="1" t="s">
        <v>89</v>
      </c>
      <c r="F1578" s="3">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v>2.3952000000000018</v>
      </c>
    </row>
    <row r="1579" spans="1:23" x14ac:dyDescent="0.3">
      <c r="A1579">
        <v>1578</v>
      </c>
      <c r="B1579" t="s">
        <v>4200</v>
      </c>
      <c r="C1579" s="1">
        <v>42513</v>
      </c>
      <c r="D1579" s="2">
        <v>2016</v>
      </c>
      <c r="E1579" s="1" t="s">
        <v>124</v>
      </c>
      <c r="F1579" s="3">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v>2.4402000000000004</v>
      </c>
    </row>
    <row r="1580" spans="1:23" x14ac:dyDescent="0.3">
      <c r="A1580">
        <v>1579</v>
      </c>
      <c r="B1580" t="s">
        <v>4203</v>
      </c>
      <c r="C1580" s="1">
        <v>42427</v>
      </c>
      <c r="D1580" s="2">
        <v>2016</v>
      </c>
      <c r="E1580" s="1" t="s">
        <v>568</v>
      </c>
      <c r="F1580" s="3">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v>49.555199999999978</v>
      </c>
    </row>
    <row r="1581" spans="1:23" x14ac:dyDescent="0.3">
      <c r="A1581">
        <v>1580</v>
      </c>
      <c r="B1581" t="s">
        <v>4206</v>
      </c>
      <c r="C1581" s="1">
        <v>42225</v>
      </c>
      <c r="D1581" s="2">
        <v>2015</v>
      </c>
      <c r="E1581" s="1" t="s">
        <v>132</v>
      </c>
      <c r="F1581" s="3">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v>89.314199999999971</v>
      </c>
    </row>
    <row r="1582" spans="1:23" x14ac:dyDescent="0.3">
      <c r="A1582">
        <v>1581</v>
      </c>
      <c r="B1582" t="s">
        <v>4206</v>
      </c>
      <c r="C1582" s="1">
        <v>42225</v>
      </c>
      <c r="D1582" s="2">
        <v>2015</v>
      </c>
      <c r="E1582" s="1" t="s">
        <v>132</v>
      </c>
      <c r="F1582" s="3">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v>-153.12239999999997</v>
      </c>
    </row>
    <row r="1583" spans="1:23" x14ac:dyDescent="0.3">
      <c r="A1583">
        <v>1582</v>
      </c>
      <c r="B1583" t="s">
        <v>4206</v>
      </c>
      <c r="C1583" s="1">
        <v>42225</v>
      </c>
      <c r="D1583" s="2">
        <v>2015</v>
      </c>
      <c r="E1583" s="1" t="s">
        <v>132</v>
      </c>
      <c r="F1583" s="3">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v>2.9371999999999971</v>
      </c>
    </row>
    <row r="1584" spans="1:23" x14ac:dyDescent="0.3">
      <c r="A1584">
        <v>1583</v>
      </c>
      <c r="B1584" t="s">
        <v>4206</v>
      </c>
      <c r="C1584" s="1">
        <v>42225</v>
      </c>
      <c r="D1584" s="2">
        <v>2015</v>
      </c>
      <c r="E1584" s="1" t="s">
        <v>132</v>
      </c>
      <c r="F1584" s="3">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v>456.58800000000002</v>
      </c>
    </row>
    <row r="1585" spans="1:23" x14ac:dyDescent="0.3">
      <c r="A1585">
        <v>1584</v>
      </c>
      <c r="B1585" t="s">
        <v>4206</v>
      </c>
      <c r="C1585" s="1">
        <v>42225</v>
      </c>
      <c r="D1585" s="2">
        <v>2015</v>
      </c>
      <c r="E1585" s="1" t="s">
        <v>132</v>
      </c>
      <c r="F1585" s="3">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v>18.345599999999997</v>
      </c>
    </row>
    <row r="1586" spans="1:23" x14ac:dyDescent="0.3">
      <c r="A1586">
        <v>1585</v>
      </c>
      <c r="B1586" t="s">
        <v>4206</v>
      </c>
      <c r="C1586" s="1">
        <v>42225</v>
      </c>
      <c r="D1586" s="2">
        <v>2015</v>
      </c>
      <c r="E1586" s="1" t="s">
        <v>132</v>
      </c>
      <c r="F1586" s="3">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v>2.9567999999999999</v>
      </c>
    </row>
    <row r="1587" spans="1:23" x14ac:dyDescent="0.3">
      <c r="A1587">
        <v>1586</v>
      </c>
      <c r="B1587" t="s">
        <v>4206</v>
      </c>
      <c r="C1587" s="1">
        <v>42225</v>
      </c>
      <c r="D1587" s="2">
        <v>2015</v>
      </c>
      <c r="E1587" s="1" t="s">
        <v>132</v>
      </c>
      <c r="F1587" s="3">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v>274.38600000000008</v>
      </c>
    </row>
    <row r="1588" spans="1:23" x14ac:dyDescent="0.3">
      <c r="A1588">
        <v>1587</v>
      </c>
      <c r="B1588" t="s">
        <v>4206</v>
      </c>
      <c r="C1588" s="1">
        <v>42225</v>
      </c>
      <c r="D1588" s="2">
        <v>2015</v>
      </c>
      <c r="E1588" s="1" t="s">
        <v>132</v>
      </c>
      <c r="F1588" s="3">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v>68.975999999999999</v>
      </c>
    </row>
    <row r="1589" spans="1:23" x14ac:dyDescent="0.3">
      <c r="A1589">
        <v>1588</v>
      </c>
      <c r="B1589" t="s">
        <v>4206</v>
      </c>
      <c r="C1589" s="1">
        <v>42225</v>
      </c>
      <c r="D1589" s="2">
        <v>2015</v>
      </c>
      <c r="E1589" s="1" t="s">
        <v>132</v>
      </c>
      <c r="F1589" s="3">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v>5.0054999999999996</v>
      </c>
    </row>
    <row r="1590" spans="1:23" x14ac:dyDescent="0.3">
      <c r="A1590">
        <v>1589</v>
      </c>
      <c r="B1590" t="s">
        <v>4206</v>
      </c>
      <c r="C1590" s="1">
        <v>42225</v>
      </c>
      <c r="D1590" s="2">
        <v>2015</v>
      </c>
      <c r="E1590" s="1" t="s">
        <v>132</v>
      </c>
      <c r="F1590" s="3">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v>34.692000000000007</v>
      </c>
    </row>
    <row r="1591" spans="1:23" x14ac:dyDescent="0.3">
      <c r="A1591">
        <v>1590</v>
      </c>
      <c r="B1591" t="s">
        <v>4211</v>
      </c>
      <c r="C1591" s="1">
        <v>42502</v>
      </c>
      <c r="D1591" s="2">
        <v>2016</v>
      </c>
      <c r="E1591" s="1" t="s">
        <v>124</v>
      </c>
      <c r="F1591" s="3">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v>2.9592000000000009</v>
      </c>
    </row>
    <row r="1592" spans="1:23" x14ac:dyDescent="0.3">
      <c r="A1592">
        <v>1591</v>
      </c>
      <c r="B1592" t="s">
        <v>4214</v>
      </c>
      <c r="C1592" s="1">
        <v>42475</v>
      </c>
      <c r="D1592" s="2">
        <v>2016</v>
      </c>
      <c r="E1592" s="1" t="s">
        <v>89</v>
      </c>
      <c r="F1592" s="3">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v>5.8603999999999967</v>
      </c>
    </row>
    <row r="1593" spans="1:23" x14ac:dyDescent="0.3">
      <c r="A1593">
        <v>1592</v>
      </c>
      <c r="B1593" t="s">
        <v>4214</v>
      </c>
      <c r="C1593" s="1">
        <v>42475</v>
      </c>
      <c r="D1593" s="2">
        <v>2016</v>
      </c>
      <c r="E1593" s="1" t="s">
        <v>89</v>
      </c>
      <c r="F1593" s="3">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v>2.9144999999999994</v>
      </c>
    </row>
    <row r="1594" spans="1:23" x14ac:dyDescent="0.3">
      <c r="A1594">
        <v>1593</v>
      </c>
      <c r="B1594" t="s">
        <v>4220</v>
      </c>
      <c r="C1594" s="1">
        <v>42178</v>
      </c>
      <c r="D1594" s="2">
        <v>2015</v>
      </c>
      <c r="E1594" s="1" t="s">
        <v>41</v>
      </c>
      <c r="F1594" s="3">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v>22.676399999999994</v>
      </c>
    </row>
    <row r="1595" spans="1:23" x14ac:dyDescent="0.3">
      <c r="A1595">
        <v>1594</v>
      </c>
      <c r="B1595" t="s">
        <v>4225</v>
      </c>
      <c r="C1595" s="1">
        <v>41931</v>
      </c>
      <c r="D1595" s="2">
        <v>2014</v>
      </c>
      <c r="E1595" s="1" t="s">
        <v>53</v>
      </c>
      <c r="F1595" s="3">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v>6.5856000000000012</v>
      </c>
    </row>
    <row r="1596" spans="1:23" x14ac:dyDescent="0.3">
      <c r="A1596">
        <v>1595</v>
      </c>
      <c r="B1596" t="s">
        <v>4228</v>
      </c>
      <c r="C1596" s="1">
        <v>42087</v>
      </c>
      <c r="D1596" s="2">
        <v>2015</v>
      </c>
      <c r="E1596" s="1" t="s">
        <v>237</v>
      </c>
      <c r="F1596" s="3">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v>-35.905799999999999</v>
      </c>
    </row>
    <row r="1597" spans="1:23" x14ac:dyDescent="0.3">
      <c r="A1597">
        <v>1596</v>
      </c>
      <c r="B1597" t="s">
        <v>4233</v>
      </c>
      <c r="C1597" s="1">
        <v>42863</v>
      </c>
      <c r="D1597" s="2">
        <v>2017</v>
      </c>
      <c r="E1597" s="1" t="s">
        <v>124</v>
      </c>
      <c r="F1597" s="3">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v>-2.0567999999999991</v>
      </c>
    </row>
    <row r="1598" spans="1:23" x14ac:dyDescent="0.3">
      <c r="A1598">
        <v>1597</v>
      </c>
      <c r="B1598" t="s">
        <v>4234</v>
      </c>
      <c r="C1598" s="1">
        <v>43024</v>
      </c>
      <c r="D1598" s="2">
        <v>2017</v>
      </c>
      <c r="E1598" s="1" t="s">
        <v>53</v>
      </c>
      <c r="F1598" s="3">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v>175.13599999999997</v>
      </c>
    </row>
    <row r="1599" spans="1:23" x14ac:dyDescent="0.3">
      <c r="A1599">
        <v>1598</v>
      </c>
      <c r="B1599" t="s">
        <v>4235</v>
      </c>
      <c r="C1599" s="1">
        <v>43058</v>
      </c>
      <c r="D1599" s="2">
        <v>2017</v>
      </c>
      <c r="E1599" s="1" t="s">
        <v>24</v>
      </c>
      <c r="F1599" s="3">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v>5.2799999999999994</v>
      </c>
    </row>
    <row r="1600" spans="1:23" x14ac:dyDescent="0.3">
      <c r="A1600">
        <v>1599</v>
      </c>
      <c r="B1600" t="s">
        <v>4235</v>
      </c>
      <c r="C1600" s="1">
        <v>43058</v>
      </c>
      <c r="D1600" s="2">
        <v>2017</v>
      </c>
      <c r="E1600" s="1" t="s">
        <v>24</v>
      </c>
      <c r="F1600" s="3">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v>0.50039999999999996</v>
      </c>
    </row>
    <row r="1601" spans="1:23" x14ac:dyDescent="0.3">
      <c r="A1601">
        <v>1600</v>
      </c>
      <c r="B1601" t="s">
        <v>4235</v>
      </c>
      <c r="C1601" s="1">
        <v>43058</v>
      </c>
      <c r="D1601" s="2">
        <v>2017</v>
      </c>
      <c r="E1601" s="1" t="s">
        <v>24</v>
      </c>
      <c r="F1601" s="3">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v>8.674399999999995</v>
      </c>
    </row>
    <row r="1602" spans="1:23" x14ac:dyDescent="0.3">
      <c r="A1602">
        <v>1601</v>
      </c>
      <c r="B1602" t="s">
        <v>4235</v>
      </c>
      <c r="C1602" s="1">
        <v>43058</v>
      </c>
      <c r="D1602" s="2">
        <v>2017</v>
      </c>
      <c r="E1602" s="1" t="s">
        <v>24</v>
      </c>
      <c r="F1602" s="3">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v>-13.992999999999999</v>
      </c>
    </row>
    <row r="1603" spans="1:23" x14ac:dyDescent="0.3">
      <c r="A1603">
        <v>1602</v>
      </c>
      <c r="B1603" t="s">
        <v>4241</v>
      </c>
      <c r="C1603" s="1">
        <v>42498</v>
      </c>
      <c r="D1603" s="2">
        <v>2016</v>
      </c>
      <c r="E1603" s="1" t="s">
        <v>124</v>
      </c>
      <c r="F1603" s="3">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v>42.391999999999996</v>
      </c>
    </row>
    <row r="1604" spans="1:23" x14ac:dyDescent="0.3">
      <c r="A1604">
        <v>1603</v>
      </c>
      <c r="B1604" t="s">
        <v>4244</v>
      </c>
      <c r="C1604" s="1">
        <v>42715</v>
      </c>
      <c r="D1604" s="2">
        <v>2016</v>
      </c>
      <c r="E1604" s="1" t="s">
        <v>98</v>
      </c>
      <c r="F1604" s="3">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v>1.6679999999999997</v>
      </c>
    </row>
    <row r="1605" spans="1:23" x14ac:dyDescent="0.3">
      <c r="A1605">
        <v>1604</v>
      </c>
      <c r="B1605" t="s">
        <v>4247</v>
      </c>
      <c r="C1605" s="1">
        <v>43069</v>
      </c>
      <c r="D1605" s="2">
        <v>2017</v>
      </c>
      <c r="E1605" s="1" t="s">
        <v>24</v>
      </c>
      <c r="F1605" s="3">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v>45.222599999999993</v>
      </c>
    </row>
    <row r="1606" spans="1:23" x14ac:dyDescent="0.3">
      <c r="A1606">
        <v>1605</v>
      </c>
      <c r="B1606" t="s">
        <v>4250</v>
      </c>
      <c r="C1606" s="1">
        <v>42479</v>
      </c>
      <c r="D1606" s="2">
        <v>2016</v>
      </c>
      <c r="E1606" s="1" t="s">
        <v>89</v>
      </c>
      <c r="F1606" s="3">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v>12.986999999999995</v>
      </c>
    </row>
    <row r="1607" spans="1:23" x14ac:dyDescent="0.3">
      <c r="A1607">
        <v>1606</v>
      </c>
      <c r="B1607" t="s">
        <v>4250</v>
      </c>
      <c r="C1607" s="1">
        <v>42479</v>
      </c>
      <c r="D1607" s="2">
        <v>2016</v>
      </c>
      <c r="E1607" s="1" t="s">
        <v>89</v>
      </c>
      <c r="F1607" s="3">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v>1.5288000000000002</v>
      </c>
    </row>
    <row r="1608" spans="1:23" x14ac:dyDescent="0.3">
      <c r="A1608">
        <v>1607</v>
      </c>
      <c r="B1608" t="s">
        <v>4250</v>
      </c>
      <c r="C1608" s="1">
        <v>42479</v>
      </c>
      <c r="D1608" s="2">
        <v>2016</v>
      </c>
      <c r="E1608" s="1" t="s">
        <v>89</v>
      </c>
      <c r="F1608" s="3">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v>21.227999999999998</v>
      </c>
    </row>
    <row r="1609" spans="1:23" x14ac:dyDescent="0.3">
      <c r="A1609">
        <v>1608</v>
      </c>
      <c r="B1609" t="s">
        <v>4250</v>
      </c>
      <c r="C1609" s="1">
        <v>42479</v>
      </c>
      <c r="D1609" s="2">
        <v>2016</v>
      </c>
      <c r="E1609" s="1" t="s">
        <v>89</v>
      </c>
      <c r="F1609" s="3">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v>1.9709999999999996</v>
      </c>
    </row>
    <row r="1610" spans="1:23" x14ac:dyDescent="0.3">
      <c r="A1610">
        <v>1609</v>
      </c>
      <c r="B1610" t="s">
        <v>4250</v>
      </c>
      <c r="C1610" s="1">
        <v>42479</v>
      </c>
      <c r="D1610" s="2">
        <v>2016</v>
      </c>
      <c r="E1610" s="1" t="s">
        <v>89</v>
      </c>
      <c r="F1610" s="3">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v>10.223999999999998</v>
      </c>
    </row>
    <row r="1611" spans="1:23" x14ac:dyDescent="0.3">
      <c r="A1611">
        <v>1610</v>
      </c>
      <c r="B1611" t="s">
        <v>4250</v>
      </c>
      <c r="C1611" s="1">
        <v>42479</v>
      </c>
      <c r="D1611" s="2">
        <v>2016</v>
      </c>
      <c r="E1611" s="1" t="s">
        <v>89</v>
      </c>
      <c r="F1611" s="3">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v>3.2675999999999994</v>
      </c>
    </row>
    <row r="1612" spans="1:23" x14ac:dyDescent="0.3">
      <c r="A1612">
        <v>1611</v>
      </c>
      <c r="B1612" t="s">
        <v>4257</v>
      </c>
      <c r="C1612" s="1">
        <v>41785</v>
      </c>
      <c r="D1612" s="2">
        <v>2014</v>
      </c>
      <c r="E1612" s="1" t="s">
        <v>124</v>
      </c>
      <c r="F1612" s="3">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v>27.356800000000007</v>
      </c>
    </row>
    <row r="1613" spans="1:23" x14ac:dyDescent="0.3">
      <c r="A1613">
        <v>1612</v>
      </c>
      <c r="B1613" t="s">
        <v>4257</v>
      </c>
      <c r="C1613" s="1">
        <v>41785</v>
      </c>
      <c r="D1613" s="2">
        <v>2014</v>
      </c>
      <c r="E1613" s="1" t="s">
        <v>124</v>
      </c>
      <c r="F1613" s="3">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v>20.158400000000015</v>
      </c>
    </row>
    <row r="1614" spans="1:23" x14ac:dyDescent="0.3">
      <c r="A1614">
        <v>1613</v>
      </c>
      <c r="B1614" t="s">
        <v>4257</v>
      </c>
      <c r="C1614" s="1">
        <v>41785</v>
      </c>
      <c r="D1614" s="2">
        <v>2014</v>
      </c>
      <c r="E1614" s="1" t="s">
        <v>124</v>
      </c>
      <c r="F1614" s="3">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v>31.494</v>
      </c>
    </row>
    <row r="1615" spans="1:23" x14ac:dyDescent="0.3">
      <c r="A1615">
        <v>1614</v>
      </c>
      <c r="B1615" t="s">
        <v>4262</v>
      </c>
      <c r="C1615" s="1">
        <v>43090</v>
      </c>
      <c r="D1615" s="2">
        <v>2017</v>
      </c>
      <c r="E1615" s="1" t="s">
        <v>98</v>
      </c>
      <c r="F1615" s="3">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v>290.00579999999991</v>
      </c>
    </row>
    <row r="1616" spans="1:23" x14ac:dyDescent="0.3">
      <c r="A1616">
        <v>1615</v>
      </c>
      <c r="B1616" t="s">
        <v>4263</v>
      </c>
      <c r="C1616" s="1">
        <v>42444</v>
      </c>
      <c r="D1616" s="2">
        <v>2016</v>
      </c>
      <c r="E1616" s="1" t="s">
        <v>237</v>
      </c>
      <c r="F1616" s="3">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v>-13.646100000000001</v>
      </c>
    </row>
    <row r="1617" spans="1:23" x14ac:dyDescent="0.3">
      <c r="A1617">
        <v>1616</v>
      </c>
      <c r="B1617" t="s">
        <v>4266</v>
      </c>
      <c r="C1617" s="1">
        <v>42226</v>
      </c>
      <c r="D1617" s="2">
        <v>2015</v>
      </c>
      <c r="E1617" s="1" t="s">
        <v>132</v>
      </c>
      <c r="F1617" s="3">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v>1.7999999999999998</v>
      </c>
    </row>
    <row r="1618" spans="1:23" x14ac:dyDescent="0.3">
      <c r="A1618">
        <v>1617</v>
      </c>
      <c r="B1618" t="s">
        <v>4266</v>
      </c>
      <c r="C1618" s="1">
        <v>42226</v>
      </c>
      <c r="D1618" s="2">
        <v>2015</v>
      </c>
      <c r="E1618" s="1" t="s">
        <v>132</v>
      </c>
      <c r="F1618" s="3">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v>19.872</v>
      </c>
    </row>
    <row r="1619" spans="1:23" x14ac:dyDescent="0.3">
      <c r="A1619">
        <v>1618</v>
      </c>
      <c r="B1619" t="s">
        <v>4266</v>
      </c>
      <c r="C1619" s="1">
        <v>42226</v>
      </c>
      <c r="D1619" s="2">
        <v>2015</v>
      </c>
      <c r="E1619" s="1" t="s">
        <v>132</v>
      </c>
      <c r="F1619" s="3">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v>12.511800000000001</v>
      </c>
    </row>
    <row r="1620" spans="1:23" x14ac:dyDescent="0.3">
      <c r="A1620">
        <v>1619</v>
      </c>
      <c r="B1620" t="s">
        <v>4269</v>
      </c>
      <c r="C1620" s="1">
        <v>42623</v>
      </c>
      <c r="D1620" s="2">
        <v>2016</v>
      </c>
      <c r="E1620" s="1" t="s">
        <v>161</v>
      </c>
      <c r="F1620" s="3">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v>8.9220000000000041</v>
      </c>
    </row>
    <row r="1621" spans="1:23" x14ac:dyDescent="0.3">
      <c r="A1621">
        <v>1620</v>
      </c>
      <c r="B1621" t="s">
        <v>4269</v>
      </c>
      <c r="C1621" s="1">
        <v>42623</v>
      </c>
      <c r="D1621" s="2">
        <v>2016</v>
      </c>
      <c r="E1621" s="1" t="s">
        <v>161</v>
      </c>
      <c r="F1621" s="3">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v>3.0773999999999999</v>
      </c>
    </row>
    <row r="1622" spans="1:23" x14ac:dyDescent="0.3">
      <c r="A1622">
        <v>1621</v>
      </c>
      <c r="B1622" t="s">
        <v>4274</v>
      </c>
      <c r="C1622" s="1">
        <v>42924</v>
      </c>
      <c r="D1622" s="2">
        <v>2017</v>
      </c>
      <c r="E1622" s="1" t="s">
        <v>152</v>
      </c>
      <c r="F1622" s="3">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v>99.23</v>
      </c>
    </row>
    <row r="1623" spans="1:23" x14ac:dyDescent="0.3">
      <c r="A1623">
        <v>1622</v>
      </c>
      <c r="B1623" t="s">
        <v>4274</v>
      </c>
      <c r="C1623" s="1">
        <v>42924</v>
      </c>
      <c r="D1623" s="2">
        <v>2017</v>
      </c>
      <c r="E1623" s="1" t="s">
        <v>152</v>
      </c>
      <c r="F1623" s="3">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v>385.37520000000001</v>
      </c>
    </row>
    <row r="1624" spans="1:23" x14ac:dyDescent="0.3">
      <c r="A1624">
        <v>1623</v>
      </c>
      <c r="B1624" t="s">
        <v>4274</v>
      </c>
      <c r="C1624" s="1">
        <v>42924</v>
      </c>
      <c r="D1624" s="2">
        <v>2017</v>
      </c>
      <c r="E1624" s="1" t="s">
        <v>152</v>
      </c>
      <c r="F1624" s="3">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v>7.8191999999999995</v>
      </c>
    </row>
    <row r="1625" spans="1:23" x14ac:dyDescent="0.3">
      <c r="A1625">
        <v>1624</v>
      </c>
      <c r="B1625" t="s">
        <v>4274</v>
      </c>
      <c r="C1625" s="1">
        <v>42924</v>
      </c>
      <c r="D1625" s="2">
        <v>2017</v>
      </c>
      <c r="E1625" s="1" t="s">
        <v>152</v>
      </c>
      <c r="F1625" s="3">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v>10.5</v>
      </c>
    </row>
    <row r="1626" spans="1:23" x14ac:dyDescent="0.3">
      <c r="A1626">
        <v>1625</v>
      </c>
      <c r="B1626" t="s">
        <v>4282</v>
      </c>
      <c r="C1626" s="1">
        <v>42357</v>
      </c>
      <c r="D1626" s="2">
        <v>2015</v>
      </c>
      <c r="E1626" s="1" t="s">
        <v>98</v>
      </c>
      <c r="F1626" s="3">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v>84.494999999999948</v>
      </c>
    </row>
    <row r="1627" spans="1:23" x14ac:dyDescent="0.3">
      <c r="A1627">
        <v>1626</v>
      </c>
      <c r="B1627" t="s">
        <v>4282</v>
      </c>
      <c r="C1627" s="1">
        <v>42357</v>
      </c>
      <c r="D1627" s="2">
        <v>2015</v>
      </c>
      <c r="E1627" s="1" t="s">
        <v>98</v>
      </c>
      <c r="F1627" s="3">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v>556.97400000000005</v>
      </c>
    </row>
    <row r="1628" spans="1:23" x14ac:dyDescent="0.3">
      <c r="A1628">
        <v>1627</v>
      </c>
      <c r="B1628" t="s">
        <v>4286</v>
      </c>
      <c r="C1628" s="1">
        <v>42324</v>
      </c>
      <c r="D1628" s="2">
        <v>2015</v>
      </c>
      <c r="E1628" s="1" t="s">
        <v>24</v>
      </c>
      <c r="F1628" s="3">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v>141.27749999999997</v>
      </c>
    </row>
    <row r="1629" spans="1:23" x14ac:dyDescent="0.3">
      <c r="A1629">
        <v>1628</v>
      </c>
      <c r="B1629" t="s">
        <v>4287</v>
      </c>
      <c r="C1629" s="1">
        <v>42271</v>
      </c>
      <c r="D1629" s="2">
        <v>2015</v>
      </c>
      <c r="E1629" s="1" t="s">
        <v>161</v>
      </c>
      <c r="F1629" s="3">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v>155.24999999999994</v>
      </c>
    </row>
    <row r="1630" spans="1:23" x14ac:dyDescent="0.3">
      <c r="A1630">
        <v>1629</v>
      </c>
      <c r="B1630" t="s">
        <v>4291</v>
      </c>
      <c r="C1630" s="1">
        <v>42907</v>
      </c>
      <c r="D1630" s="2">
        <v>2017</v>
      </c>
      <c r="E1630" s="1" t="s">
        <v>41</v>
      </c>
      <c r="F1630" s="3">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v>2.4639999999999986</v>
      </c>
    </row>
    <row r="1631" spans="1:23" x14ac:dyDescent="0.3">
      <c r="A1631">
        <v>1630</v>
      </c>
      <c r="B1631" t="s">
        <v>4291</v>
      </c>
      <c r="C1631" s="1">
        <v>42907</v>
      </c>
      <c r="D1631" s="2">
        <v>2017</v>
      </c>
      <c r="E1631" s="1" t="s">
        <v>41</v>
      </c>
      <c r="F1631" s="3">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v>-34.38000000000001</v>
      </c>
    </row>
    <row r="1632" spans="1:23" x14ac:dyDescent="0.3">
      <c r="A1632">
        <v>1631</v>
      </c>
      <c r="B1632" t="s">
        <v>4294</v>
      </c>
      <c r="C1632" s="1">
        <v>42498</v>
      </c>
      <c r="D1632" s="2">
        <v>2016</v>
      </c>
      <c r="E1632" s="1" t="s">
        <v>124</v>
      </c>
      <c r="F1632" s="3">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v>88.029900000000055</v>
      </c>
    </row>
    <row r="1633" spans="1:23" x14ac:dyDescent="0.3">
      <c r="A1633">
        <v>1632</v>
      </c>
      <c r="B1633" t="s">
        <v>4294</v>
      </c>
      <c r="C1633" s="1">
        <v>42498</v>
      </c>
      <c r="D1633" s="2">
        <v>2016</v>
      </c>
      <c r="E1633" s="1" t="s">
        <v>124</v>
      </c>
      <c r="F1633" s="3">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v>3.7407999999999997</v>
      </c>
    </row>
    <row r="1634" spans="1:23" x14ac:dyDescent="0.3">
      <c r="A1634">
        <v>1633</v>
      </c>
      <c r="B1634" t="s">
        <v>4294</v>
      </c>
      <c r="C1634" s="1">
        <v>42498</v>
      </c>
      <c r="D1634" s="2">
        <v>2016</v>
      </c>
      <c r="E1634" s="1" t="s">
        <v>124</v>
      </c>
      <c r="F1634" s="3">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v>3.6288</v>
      </c>
    </row>
    <row r="1635" spans="1:23" x14ac:dyDescent="0.3">
      <c r="A1635">
        <v>1634</v>
      </c>
      <c r="B1635" t="s">
        <v>4294</v>
      </c>
      <c r="C1635" s="1">
        <v>42498</v>
      </c>
      <c r="D1635" s="2">
        <v>2016</v>
      </c>
      <c r="E1635" s="1" t="s">
        <v>124</v>
      </c>
      <c r="F1635" s="3">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v>1.5700000000000012</v>
      </c>
    </row>
    <row r="1636" spans="1:23" x14ac:dyDescent="0.3">
      <c r="A1636">
        <v>1635</v>
      </c>
      <c r="B1636" t="s">
        <v>4294</v>
      </c>
      <c r="C1636" s="1">
        <v>42498</v>
      </c>
      <c r="D1636" s="2">
        <v>2016</v>
      </c>
      <c r="E1636" s="1" t="s">
        <v>124</v>
      </c>
      <c r="F1636" s="3">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v>7.263999999999994</v>
      </c>
    </row>
    <row r="1637" spans="1:23" x14ac:dyDescent="0.3">
      <c r="A1637">
        <v>1636</v>
      </c>
      <c r="B1637" t="s">
        <v>4297</v>
      </c>
      <c r="C1637" s="1">
        <v>41969</v>
      </c>
      <c r="D1637" s="2">
        <v>2014</v>
      </c>
      <c r="E1637" s="1" t="s">
        <v>24</v>
      </c>
      <c r="F1637" s="3">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v>5.4432</v>
      </c>
    </row>
    <row r="1638" spans="1:23" x14ac:dyDescent="0.3">
      <c r="A1638">
        <v>1637</v>
      </c>
      <c r="B1638" t="s">
        <v>4297</v>
      </c>
      <c r="C1638" s="1">
        <v>41969</v>
      </c>
      <c r="D1638" s="2">
        <v>2014</v>
      </c>
      <c r="E1638" s="1" t="s">
        <v>24</v>
      </c>
      <c r="F1638" s="3">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v>-167.27</v>
      </c>
    </row>
    <row r="1639" spans="1:23" x14ac:dyDescent="0.3">
      <c r="A1639">
        <v>1638</v>
      </c>
      <c r="B1639" t="s">
        <v>4297</v>
      </c>
      <c r="C1639" s="1">
        <v>41969</v>
      </c>
      <c r="D1639" s="2">
        <v>2014</v>
      </c>
      <c r="E1639" s="1" t="s">
        <v>24</v>
      </c>
      <c r="F1639" s="3">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v>-87.667200000000037</v>
      </c>
    </row>
    <row r="1640" spans="1:23" x14ac:dyDescent="0.3">
      <c r="A1640">
        <v>1639</v>
      </c>
      <c r="B1640" t="s">
        <v>4303</v>
      </c>
      <c r="C1640" s="1">
        <v>42516</v>
      </c>
      <c r="D1640" s="2">
        <v>2016</v>
      </c>
      <c r="E1640" s="1" t="s">
        <v>124</v>
      </c>
      <c r="F1640" s="3">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v>9.3312000000000008</v>
      </c>
    </row>
    <row r="1641" spans="1:23" x14ac:dyDescent="0.3">
      <c r="A1641">
        <v>1640</v>
      </c>
      <c r="B1641" t="s">
        <v>4303</v>
      </c>
      <c r="C1641" s="1">
        <v>42516</v>
      </c>
      <c r="D1641" s="2">
        <v>2016</v>
      </c>
      <c r="E1641" s="1" t="s">
        <v>124</v>
      </c>
      <c r="F1641" s="3">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v>4.4344000000000001</v>
      </c>
    </row>
    <row r="1642" spans="1:23" x14ac:dyDescent="0.3">
      <c r="A1642">
        <v>1641</v>
      </c>
      <c r="B1642" t="s">
        <v>4303</v>
      </c>
      <c r="C1642" s="1">
        <v>42516</v>
      </c>
      <c r="D1642" s="2">
        <v>2016</v>
      </c>
      <c r="E1642" s="1" t="s">
        <v>124</v>
      </c>
      <c r="F1642" s="3">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v>5.8419999999999996</v>
      </c>
    </row>
    <row r="1643" spans="1:23" x14ac:dyDescent="0.3">
      <c r="A1643">
        <v>1642</v>
      </c>
      <c r="B1643" t="s">
        <v>4303</v>
      </c>
      <c r="C1643" s="1">
        <v>42516</v>
      </c>
      <c r="D1643" s="2">
        <v>2016</v>
      </c>
      <c r="E1643" s="1" t="s">
        <v>124</v>
      </c>
      <c r="F1643" s="3">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v>17.375399999999999</v>
      </c>
    </row>
    <row r="1644" spans="1:23" x14ac:dyDescent="0.3">
      <c r="A1644">
        <v>1643</v>
      </c>
      <c r="B1644" t="s">
        <v>4308</v>
      </c>
      <c r="C1644" s="1">
        <v>41972</v>
      </c>
      <c r="D1644" s="2">
        <v>2014</v>
      </c>
      <c r="E1644" s="1" t="s">
        <v>24</v>
      </c>
      <c r="F1644" s="3">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v>3.944999999999999</v>
      </c>
    </row>
    <row r="1645" spans="1:23" x14ac:dyDescent="0.3">
      <c r="A1645">
        <v>1644</v>
      </c>
      <c r="B1645" t="s">
        <v>4312</v>
      </c>
      <c r="C1645" s="1">
        <v>42082</v>
      </c>
      <c r="D1645" s="2">
        <v>2015</v>
      </c>
      <c r="E1645" s="1" t="s">
        <v>237</v>
      </c>
      <c r="F1645" s="3">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v>349.33919999999995</v>
      </c>
    </row>
    <row r="1646" spans="1:23" x14ac:dyDescent="0.3">
      <c r="A1646">
        <v>1645</v>
      </c>
      <c r="B1646" t="s">
        <v>4312</v>
      </c>
      <c r="C1646" s="1">
        <v>42082</v>
      </c>
      <c r="D1646" s="2">
        <v>2015</v>
      </c>
      <c r="E1646" s="1" t="s">
        <v>237</v>
      </c>
      <c r="F1646" s="3">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v>1480.4670999999998</v>
      </c>
    </row>
    <row r="1647" spans="1:23" x14ac:dyDescent="0.3">
      <c r="A1647">
        <v>1646</v>
      </c>
      <c r="B1647" t="s">
        <v>4312</v>
      </c>
      <c r="C1647" s="1">
        <v>42082</v>
      </c>
      <c r="D1647" s="2">
        <v>2015</v>
      </c>
      <c r="E1647" s="1" t="s">
        <v>237</v>
      </c>
      <c r="F1647" s="3">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v>100.65599999999999</v>
      </c>
    </row>
    <row r="1648" spans="1:23" x14ac:dyDescent="0.3">
      <c r="A1648">
        <v>1647</v>
      </c>
      <c r="B1648" t="s">
        <v>4317</v>
      </c>
      <c r="C1648" s="1">
        <v>42309</v>
      </c>
      <c r="D1648" s="2">
        <v>2015</v>
      </c>
      <c r="E1648" s="1" t="s">
        <v>24</v>
      </c>
      <c r="F1648" s="3">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v>-3.0939999999999994</v>
      </c>
    </row>
    <row r="1649" spans="1:23" x14ac:dyDescent="0.3">
      <c r="A1649">
        <v>1648</v>
      </c>
      <c r="B1649" t="s">
        <v>4317</v>
      </c>
      <c r="C1649" s="1">
        <v>42309</v>
      </c>
      <c r="D1649" s="2">
        <v>2015</v>
      </c>
      <c r="E1649" s="1" t="s">
        <v>24</v>
      </c>
      <c r="F1649" s="3">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v>-0.71279999999999988</v>
      </c>
    </row>
    <row r="1650" spans="1:23" x14ac:dyDescent="0.3">
      <c r="A1650">
        <v>1649</v>
      </c>
      <c r="B1650" t="s">
        <v>4320</v>
      </c>
      <c r="C1650" s="1">
        <v>42273</v>
      </c>
      <c r="D1650" s="2">
        <v>2015</v>
      </c>
      <c r="E1650" s="1" t="s">
        <v>161</v>
      </c>
      <c r="F1650" s="3">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v>-100.91999999999999</v>
      </c>
    </row>
    <row r="1651" spans="1:23" x14ac:dyDescent="0.3">
      <c r="A1651">
        <v>1650</v>
      </c>
      <c r="B1651" t="s">
        <v>4320</v>
      </c>
      <c r="C1651" s="1">
        <v>42273</v>
      </c>
      <c r="D1651" s="2">
        <v>2015</v>
      </c>
      <c r="E1651" s="1" t="s">
        <v>161</v>
      </c>
      <c r="F1651" s="3">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v>-9.178799999999999</v>
      </c>
    </row>
    <row r="1652" spans="1:23" x14ac:dyDescent="0.3">
      <c r="A1652">
        <v>1651</v>
      </c>
      <c r="B1652" t="s">
        <v>4325</v>
      </c>
      <c r="C1652" s="1">
        <v>41880</v>
      </c>
      <c r="D1652" s="2">
        <v>2014</v>
      </c>
      <c r="E1652" s="1" t="s">
        <v>132</v>
      </c>
      <c r="F1652" s="3">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v>53.860799999999998</v>
      </c>
    </row>
    <row r="1653" spans="1:23" x14ac:dyDescent="0.3">
      <c r="A1653">
        <v>1652</v>
      </c>
      <c r="B1653" t="s">
        <v>4325</v>
      </c>
      <c r="C1653" s="1">
        <v>41880</v>
      </c>
      <c r="D1653" s="2">
        <v>2014</v>
      </c>
      <c r="E1653" s="1" t="s">
        <v>132</v>
      </c>
      <c r="F1653" s="3">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v>6.4127999999999998</v>
      </c>
    </row>
    <row r="1654" spans="1:23" x14ac:dyDescent="0.3">
      <c r="A1654">
        <v>1653</v>
      </c>
      <c r="B1654" t="s">
        <v>4332</v>
      </c>
      <c r="C1654" s="1">
        <v>43057</v>
      </c>
      <c r="D1654" s="2">
        <v>2017</v>
      </c>
      <c r="E1654" s="1" t="s">
        <v>24</v>
      </c>
      <c r="F1654" s="3">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v>45.813600000000001</v>
      </c>
    </row>
    <row r="1655" spans="1:23" x14ac:dyDescent="0.3">
      <c r="A1655">
        <v>1654</v>
      </c>
      <c r="B1655" t="s">
        <v>4332</v>
      </c>
      <c r="C1655" s="1">
        <v>43057</v>
      </c>
      <c r="D1655" s="2">
        <v>2017</v>
      </c>
      <c r="E1655" s="1" t="s">
        <v>24</v>
      </c>
      <c r="F1655" s="3">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v>54.333200000000005</v>
      </c>
    </row>
    <row r="1656" spans="1:23" x14ac:dyDescent="0.3">
      <c r="A1656">
        <v>1655</v>
      </c>
      <c r="B1656" t="s">
        <v>4332</v>
      </c>
      <c r="C1656" s="1">
        <v>43057</v>
      </c>
      <c r="D1656" s="2">
        <v>2017</v>
      </c>
      <c r="E1656" s="1" t="s">
        <v>24</v>
      </c>
      <c r="F1656" s="3">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v>1.4207999999999998</v>
      </c>
    </row>
    <row r="1657" spans="1:23" x14ac:dyDescent="0.3">
      <c r="A1657">
        <v>1656</v>
      </c>
      <c r="B1657" t="s">
        <v>4332</v>
      </c>
      <c r="C1657" s="1">
        <v>43057</v>
      </c>
      <c r="D1657" s="2">
        <v>2017</v>
      </c>
      <c r="E1657" s="1" t="s">
        <v>24</v>
      </c>
      <c r="F1657" s="3">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v>2.9568000000000003</v>
      </c>
    </row>
    <row r="1658" spans="1:23" x14ac:dyDescent="0.3">
      <c r="A1658">
        <v>1657</v>
      </c>
      <c r="B1658" t="s">
        <v>4332</v>
      </c>
      <c r="C1658" s="1">
        <v>43057</v>
      </c>
      <c r="D1658" s="2">
        <v>2017</v>
      </c>
      <c r="E1658" s="1" t="s">
        <v>24</v>
      </c>
      <c r="F1658" s="3">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v>9.5940000000000012</v>
      </c>
    </row>
    <row r="1659" spans="1:23" x14ac:dyDescent="0.3">
      <c r="A1659">
        <v>1658</v>
      </c>
      <c r="B1659" t="s">
        <v>4339</v>
      </c>
      <c r="C1659" s="1">
        <v>41771</v>
      </c>
      <c r="D1659" s="2">
        <v>2014</v>
      </c>
      <c r="E1659" s="1" t="s">
        <v>124</v>
      </c>
      <c r="F1659" s="3">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v>10.784899999999999</v>
      </c>
    </row>
    <row r="1660" spans="1:23" x14ac:dyDescent="0.3">
      <c r="A1660">
        <v>1659</v>
      </c>
      <c r="B1660" t="s">
        <v>4340</v>
      </c>
      <c r="C1660" s="1">
        <v>42755</v>
      </c>
      <c r="D1660" s="2">
        <v>2017</v>
      </c>
      <c r="E1660" s="1" t="s">
        <v>166</v>
      </c>
      <c r="F1660" s="3">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v>10.048500000000004</v>
      </c>
    </row>
    <row r="1661" spans="1:23" x14ac:dyDescent="0.3">
      <c r="A1661">
        <v>1660</v>
      </c>
      <c r="B1661" t="s">
        <v>4345</v>
      </c>
      <c r="C1661" s="1">
        <v>43038</v>
      </c>
      <c r="D1661" s="2">
        <v>2017</v>
      </c>
      <c r="E1661" s="1" t="s">
        <v>53</v>
      </c>
      <c r="F1661" s="3">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v>27.734999999999996</v>
      </c>
    </row>
    <row r="1662" spans="1:23" x14ac:dyDescent="0.3">
      <c r="A1662">
        <v>1661</v>
      </c>
      <c r="B1662" t="s">
        <v>4345</v>
      </c>
      <c r="C1662" s="1">
        <v>43038</v>
      </c>
      <c r="D1662" s="2">
        <v>2017</v>
      </c>
      <c r="E1662" s="1" t="s">
        <v>53</v>
      </c>
      <c r="F1662" s="3">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v>5.2139999999999995</v>
      </c>
    </row>
    <row r="1663" spans="1:23" x14ac:dyDescent="0.3">
      <c r="A1663">
        <v>1662</v>
      </c>
      <c r="B1663" t="s">
        <v>4348</v>
      </c>
      <c r="C1663" s="1">
        <v>42855</v>
      </c>
      <c r="D1663" s="2">
        <v>2017</v>
      </c>
      <c r="E1663" s="1" t="s">
        <v>89</v>
      </c>
      <c r="F1663" s="3">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v>-158.10199999999998</v>
      </c>
    </row>
    <row r="1664" spans="1:23" x14ac:dyDescent="0.3">
      <c r="A1664">
        <v>1663</v>
      </c>
      <c r="B1664" t="s">
        <v>4348</v>
      </c>
      <c r="C1664" s="1">
        <v>42855</v>
      </c>
      <c r="D1664" s="2">
        <v>2017</v>
      </c>
      <c r="E1664" s="1" t="s">
        <v>89</v>
      </c>
      <c r="F1664" s="3">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v>-9.2639999999999993</v>
      </c>
    </row>
    <row r="1665" spans="1:23" x14ac:dyDescent="0.3">
      <c r="A1665">
        <v>1664</v>
      </c>
      <c r="B1665" t="s">
        <v>4351</v>
      </c>
      <c r="C1665" s="1">
        <v>42698</v>
      </c>
      <c r="D1665" s="2">
        <v>2016</v>
      </c>
      <c r="E1665" s="1" t="s">
        <v>24</v>
      </c>
      <c r="F1665" s="3">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v>3.6679999999999993</v>
      </c>
    </row>
    <row r="1666" spans="1:23" x14ac:dyDescent="0.3">
      <c r="A1666">
        <v>1665</v>
      </c>
      <c r="B1666" t="s">
        <v>4351</v>
      </c>
      <c r="C1666" s="1">
        <v>42698</v>
      </c>
      <c r="D1666" s="2">
        <v>2016</v>
      </c>
      <c r="E1666" s="1" t="s">
        <v>24</v>
      </c>
      <c r="F1666" s="3">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v>-7.4394000000000347</v>
      </c>
    </row>
    <row r="1667" spans="1:23" x14ac:dyDescent="0.3">
      <c r="A1667">
        <v>1666</v>
      </c>
      <c r="B1667" t="s">
        <v>4351</v>
      </c>
      <c r="C1667" s="1">
        <v>42698</v>
      </c>
      <c r="D1667" s="2">
        <v>2016</v>
      </c>
      <c r="E1667" s="1" t="s">
        <v>24</v>
      </c>
      <c r="F1667" s="3">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v>0.86879999999999979</v>
      </c>
    </row>
    <row r="1668" spans="1:23" x14ac:dyDescent="0.3">
      <c r="A1668">
        <v>1667</v>
      </c>
      <c r="B1668" t="s">
        <v>4351</v>
      </c>
      <c r="C1668" s="1">
        <v>42698</v>
      </c>
      <c r="D1668" s="2">
        <v>2016</v>
      </c>
      <c r="E1668" s="1" t="s">
        <v>24</v>
      </c>
      <c r="F1668" s="3">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v>-2.374800000000004</v>
      </c>
    </row>
    <row r="1669" spans="1:23" x14ac:dyDescent="0.3">
      <c r="A1669">
        <v>1668</v>
      </c>
      <c r="B1669" t="s">
        <v>4351</v>
      </c>
      <c r="C1669" s="1">
        <v>42698</v>
      </c>
      <c r="D1669" s="2">
        <v>2016</v>
      </c>
      <c r="E1669" s="1" t="s">
        <v>24</v>
      </c>
      <c r="F1669" s="3">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v>23.234999999999992</v>
      </c>
    </row>
    <row r="1670" spans="1:23" x14ac:dyDescent="0.3">
      <c r="A1670">
        <v>1669</v>
      </c>
      <c r="B1670" t="s">
        <v>4351</v>
      </c>
      <c r="C1670" s="1">
        <v>42698</v>
      </c>
      <c r="D1670" s="2">
        <v>2016</v>
      </c>
      <c r="E1670" s="1" t="s">
        <v>24</v>
      </c>
      <c r="F1670" s="3">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v>1.5794999999999986</v>
      </c>
    </row>
    <row r="1671" spans="1:23" x14ac:dyDescent="0.3">
      <c r="A1671">
        <v>1670</v>
      </c>
      <c r="B1671" t="s">
        <v>4360</v>
      </c>
      <c r="C1671" s="1">
        <v>42014</v>
      </c>
      <c r="D1671" s="2">
        <v>2015</v>
      </c>
      <c r="E1671" s="1" t="s">
        <v>166</v>
      </c>
      <c r="F1671" s="3">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v>-373.3048</v>
      </c>
    </row>
    <row r="1672" spans="1:23" x14ac:dyDescent="0.3">
      <c r="A1672">
        <v>1671</v>
      </c>
      <c r="B1672" t="s">
        <v>4361</v>
      </c>
      <c r="C1672" s="1">
        <v>43027</v>
      </c>
      <c r="D1672" s="2">
        <v>2017</v>
      </c>
      <c r="E1672" s="1" t="s">
        <v>53</v>
      </c>
      <c r="F1672" s="3">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v>5.2125000000000004</v>
      </c>
    </row>
    <row r="1673" spans="1:23" x14ac:dyDescent="0.3">
      <c r="A1673">
        <v>1672</v>
      </c>
      <c r="B1673" t="s">
        <v>4364</v>
      </c>
      <c r="C1673" s="1">
        <v>42451</v>
      </c>
      <c r="D1673" s="2">
        <v>2016</v>
      </c>
      <c r="E1673" s="1" t="s">
        <v>237</v>
      </c>
      <c r="F1673" s="3">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v>19.331399999999995</v>
      </c>
    </row>
    <row r="1674" spans="1:23" x14ac:dyDescent="0.3">
      <c r="A1674">
        <v>1673</v>
      </c>
      <c r="B1674" t="s">
        <v>4367</v>
      </c>
      <c r="C1674" s="1">
        <v>42919</v>
      </c>
      <c r="D1674" s="2">
        <v>2017</v>
      </c>
      <c r="E1674" s="1" t="s">
        <v>152</v>
      </c>
      <c r="F1674" s="3">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v>62.988</v>
      </c>
    </row>
    <row r="1675" spans="1:23" x14ac:dyDescent="0.3">
      <c r="A1675">
        <v>1674</v>
      </c>
      <c r="B1675" t="s">
        <v>4369</v>
      </c>
      <c r="C1675" s="1">
        <v>42349</v>
      </c>
      <c r="D1675" s="2">
        <v>2015</v>
      </c>
      <c r="E1675" s="1" t="s">
        <v>98</v>
      </c>
      <c r="F1675" s="3">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v>96.343800000000002</v>
      </c>
    </row>
    <row r="1676" spans="1:23" x14ac:dyDescent="0.3">
      <c r="A1676">
        <v>1675</v>
      </c>
      <c r="B1676" t="s">
        <v>4373</v>
      </c>
      <c r="C1676" s="1">
        <v>42264</v>
      </c>
      <c r="D1676" s="2">
        <v>2015</v>
      </c>
      <c r="E1676" s="1" t="s">
        <v>161</v>
      </c>
      <c r="F1676" s="3">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v>-10.419600000000003</v>
      </c>
    </row>
    <row r="1677" spans="1:23" x14ac:dyDescent="0.3">
      <c r="A1677">
        <v>1676</v>
      </c>
      <c r="B1677" t="s">
        <v>4373</v>
      </c>
      <c r="C1677" s="1">
        <v>42264</v>
      </c>
      <c r="D1677" s="2">
        <v>2015</v>
      </c>
      <c r="E1677" s="1" t="s">
        <v>161</v>
      </c>
      <c r="F1677" s="3">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v>-10.211400000000005</v>
      </c>
    </row>
    <row r="1678" spans="1:23" x14ac:dyDescent="0.3">
      <c r="A1678">
        <v>1677</v>
      </c>
      <c r="B1678" t="s">
        <v>4374</v>
      </c>
      <c r="C1678" s="1">
        <v>42508</v>
      </c>
      <c r="D1678" s="2">
        <v>2016</v>
      </c>
      <c r="E1678" s="1" t="s">
        <v>124</v>
      </c>
      <c r="F1678" s="3">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v>26.069999999999993</v>
      </c>
    </row>
    <row r="1679" spans="1:23" x14ac:dyDescent="0.3">
      <c r="A1679">
        <v>1678</v>
      </c>
      <c r="B1679" t="s">
        <v>4374</v>
      </c>
      <c r="C1679" s="1">
        <v>42508</v>
      </c>
      <c r="D1679" s="2">
        <v>2016</v>
      </c>
      <c r="E1679" s="1" t="s">
        <v>124</v>
      </c>
      <c r="F1679" s="3">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v>8.7906000000000013</v>
      </c>
    </row>
    <row r="1680" spans="1:23" x14ac:dyDescent="0.3">
      <c r="A1680">
        <v>1679</v>
      </c>
      <c r="B1680" t="s">
        <v>4377</v>
      </c>
      <c r="C1680" s="1">
        <v>41889</v>
      </c>
      <c r="D1680" s="2">
        <v>2014</v>
      </c>
      <c r="E1680" s="1" t="s">
        <v>161</v>
      </c>
      <c r="F1680" s="3">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v>-14.576399999999996</v>
      </c>
    </row>
    <row r="1681" spans="1:23" x14ac:dyDescent="0.3">
      <c r="A1681">
        <v>1680</v>
      </c>
      <c r="B1681" t="s">
        <v>4377</v>
      </c>
      <c r="C1681" s="1">
        <v>41889</v>
      </c>
      <c r="D1681" s="2">
        <v>2014</v>
      </c>
      <c r="E1681" s="1" t="s">
        <v>161</v>
      </c>
      <c r="F1681" s="3">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v>4.3175999999999988</v>
      </c>
    </row>
    <row r="1682" spans="1:23" x14ac:dyDescent="0.3">
      <c r="A1682">
        <v>1681</v>
      </c>
      <c r="B1682" t="s">
        <v>4377</v>
      </c>
      <c r="C1682" s="1">
        <v>41889</v>
      </c>
      <c r="D1682" s="2">
        <v>2014</v>
      </c>
      <c r="E1682" s="1" t="s">
        <v>161</v>
      </c>
      <c r="F1682" s="3">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v>8.4735999999999958</v>
      </c>
    </row>
    <row r="1683" spans="1:23" x14ac:dyDescent="0.3">
      <c r="A1683">
        <v>1682</v>
      </c>
      <c r="B1683" t="s">
        <v>4377</v>
      </c>
      <c r="C1683" s="1">
        <v>41889</v>
      </c>
      <c r="D1683" s="2">
        <v>2014</v>
      </c>
      <c r="E1683" s="1" t="s">
        <v>161</v>
      </c>
      <c r="F1683" s="3">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v>-559.35599999999988</v>
      </c>
    </row>
    <row r="1684" spans="1:23" x14ac:dyDescent="0.3">
      <c r="A1684">
        <v>1683</v>
      </c>
      <c r="B1684" t="s">
        <v>4382</v>
      </c>
      <c r="C1684" s="1">
        <v>42642</v>
      </c>
      <c r="D1684" s="2">
        <v>2016</v>
      </c>
      <c r="E1684" s="1" t="s">
        <v>161</v>
      </c>
      <c r="F1684" s="3">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v>9.105599999999999</v>
      </c>
    </row>
    <row r="1685" spans="1:23" x14ac:dyDescent="0.3">
      <c r="A1685">
        <v>1684</v>
      </c>
      <c r="B1685" t="s">
        <v>4385</v>
      </c>
      <c r="C1685" s="1">
        <v>42681</v>
      </c>
      <c r="D1685" s="2">
        <v>2016</v>
      </c>
      <c r="E1685" s="1" t="s">
        <v>24</v>
      </c>
      <c r="F1685" s="3">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v>6.224400000000001</v>
      </c>
    </row>
    <row r="1686" spans="1:23" x14ac:dyDescent="0.3">
      <c r="A1686">
        <v>1685</v>
      </c>
      <c r="B1686" t="s">
        <v>4386</v>
      </c>
      <c r="C1686" s="1">
        <v>42849</v>
      </c>
      <c r="D1686" s="2">
        <v>2017</v>
      </c>
      <c r="E1686" s="1" t="s">
        <v>89</v>
      </c>
      <c r="F1686" s="3">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v>12.409999999999989</v>
      </c>
    </row>
    <row r="1687" spans="1:23" x14ac:dyDescent="0.3">
      <c r="A1687">
        <v>1686</v>
      </c>
      <c r="B1687" t="s">
        <v>4386</v>
      </c>
      <c r="C1687" s="1">
        <v>42849</v>
      </c>
      <c r="D1687" s="2">
        <v>2017</v>
      </c>
      <c r="E1687" s="1" t="s">
        <v>89</v>
      </c>
      <c r="F1687" s="3">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v>-0.98999999999999977</v>
      </c>
    </row>
    <row r="1688" spans="1:23" x14ac:dyDescent="0.3">
      <c r="A1688">
        <v>1687</v>
      </c>
      <c r="B1688" t="s">
        <v>4386</v>
      </c>
      <c r="C1688" s="1">
        <v>42849</v>
      </c>
      <c r="D1688" s="2">
        <v>2017</v>
      </c>
      <c r="E1688" s="1" t="s">
        <v>89</v>
      </c>
      <c r="F1688" s="3">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v>-5.7637999999999998</v>
      </c>
    </row>
    <row r="1689" spans="1:23" x14ac:dyDescent="0.3">
      <c r="A1689">
        <v>1688</v>
      </c>
      <c r="B1689" t="s">
        <v>4391</v>
      </c>
      <c r="C1689" s="1">
        <v>43079</v>
      </c>
      <c r="D1689" s="2">
        <v>2017</v>
      </c>
      <c r="E1689" s="1" t="s">
        <v>98</v>
      </c>
      <c r="F1689" s="3">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v>3.6288</v>
      </c>
    </row>
    <row r="1690" spans="1:23" x14ac:dyDescent="0.3">
      <c r="A1690">
        <v>1689</v>
      </c>
      <c r="B1690" t="s">
        <v>4391</v>
      </c>
      <c r="C1690" s="1">
        <v>43079</v>
      </c>
      <c r="D1690" s="2">
        <v>2017</v>
      </c>
      <c r="E1690" s="1" t="s">
        <v>98</v>
      </c>
      <c r="F1690" s="3">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v>23.315999999999988</v>
      </c>
    </row>
    <row r="1691" spans="1:23" x14ac:dyDescent="0.3">
      <c r="A1691">
        <v>1690</v>
      </c>
      <c r="B1691" t="s">
        <v>4392</v>
      </c>
      <c r="C1691" s="1">
        <v>41867</v>
      </c>
      <c r="D1691" s="2">
        <v>2014</v>
      </c>
      <c r="E1691" s="1" t="s">
        <v>132</v>
      </c>
      <c r="F1691" s="3">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v>-227.49120000000016</v>
      </c>
    </row>
    <row r="1692" spans="1:23" x14ac:dyDescent="0.3">
      <c r="A1692">
        <v>1691</v>
      </c>
      <c r="B1692" t="s">
        <v>4393</v>
      </c>
      <c r="C1692" s="1">
        <v>43078</v>
      </c>
      <c r="D1692" s="2">
        <v>2017</v>
      </c>
      <c r="E1692" s="1" t="s">
        <v>98</v>
      </c>
      <c r="F1692" s="3">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v>15.387</v>
      </c>
    </row>
    <row r="1693" spans="1:23" x14ac:dyDescent="0.3">
      <c r="A1693">
        <v>1692</v>
      </c>
      <c r="B1693" t="s">
        <v>4393</v>
      </c>
      <c r="C1693" s="1">
        <v>43078</v>
      </c>
      <c r="D1693" s="2">
        <v>2017</v>
      </c>
      <c r="E1693" s="1" t="s">
        <v>98</v>
      </c>
      <c r="F1693" s="3">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v>5.0960000000000001</v>
      </c>
    </row>
    <row r="1694" spans="1:23" x14ac:dyDescent="0.3">
      <c r="A1694">
        <v>1693</v>
      </c>
      <c r="B1694" t="s">
        <v>4397</v>
      </c>
      <c r="C1694" s="1">
        <v>42443</v>
      </c>
      <c r="D1694" s="2">
        <v>2016</v>
      </c>
      <c r="E1694" s="1" t="s">
        <v>237</v>
      </c>
      <c r="F1694" s="3">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v>6.2904999999999998</v>
      </c>
    </row>
    <row r="1695" spans="1:23" x14ac:dyDescent="0.3">
      <c r="A1695">
        <v>1694</v>
      </c>
      <c r="B1695" t="s">
        <v>4400</v>
      </c>
      <c r="C1695" s="1">
        <v>42547</v>
      </c>
      <c r="D1695" s="2">
        <v>2016</v>
      </c>
      <c r="E1695" s="1" t="s">
        <v>41</v>
      </c>
      <c r="F1695" s="3">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v>3.5742000000000012</v>
      </c>
    </row>
    <row r="1696" spans="1:23" x14ac:dyDescent="0.3">
      <c r="A1696">
        <v>1695</v>
      </c>
      <c r="B1696" t="s">
        <v>4403</v>
      </c>
      <c r="C1696" s="1">
        <v>42272</v>
      </c>
      <c r="D1696" s="2">
        <v>2015</v>
      </c>
      <c r="E1696" s="1" t="s">
        <v>161</v>
      </c>
      <c r="F1696" s="3">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v>19.827599999999997</v>
      </c>
    </row>
    <row r="1697" spans="1:23" x14ac:dyDescent="0.3">
      <c r="A1697">
        <v>1696</v>
      </c>
      <c r="B1697" t="s">
        <v>4403</v>
      </c>
      <c r="C1697" s="1">
        <v>42272</v>
      </c>
      <c r="D1697" s="2">
        <v>2015</v>
      </c>
      <c r="E1697" s="1" t="s">
        <v>161</v>
      </c>
      <c r="F1697" s="3">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v>7.0853999999999999</v>
      </c>
    </row>
    <row r="1698" spans="1:23" x14ac:dyDescent="0.3">
      <c r="A1698">
        <v>1697</v>
      </c>
      <c r="B1698" t="s">
        <v>4403</v>
      </c>
      <c r="C1698" s="1">
        <v>42272</v>
      </c>
      <c r="D1698" s="2">
        <v>2015</v>
      </c>
      <c r="E1698" s="1" t="s">
        <v>161</v>
      </c>
      <c r="F1698" s="3">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v>52.49</v>
      </c>
    </row>
    <row r="1699" spans="1:23" x14ac:dyDescent="0.3">
      <c r="A1699">
        <v>1698</v>
      </c>
      <c r="B1699" t="s">
        <v>4407</v>
      </c>
      <c r="C1699" s="1">
        <v>42365</v>
      </c>
      <c r="D1699" s="2">
        <v>2015</v>
      </c>
      <c r="E1699" s="1" t="s">
        <v>98</v>
      </c>
      <c r="F1699" s="3">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v>31.018399999999986</v>
      </c>
    </row>
    <row r="1700" spans="1:23" x14ac:dyDescent="0.3">
      <c r="A1700">
        <v>1699</v>
      </c>
      <c r="B1700" t="s">
        <v>4407</v>
      </c>
      <c r="C1700" s="1">
        <v>42365</v>
      </c>
      <c r="D1700" s="2">
        <v>2015</v>
      </c>
      <c r="E1700" s="1" t="s">
        <v>98</v>
      </c>
      <c r="F1700" s="3">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v>10.348799999999999</v>
      </c>
    </row>
    <row r="1701" spans="1:23" x14ac:dyDescent="0.3">
      <c r="A1701">
        <v>1700</v>
      </c>
      <c r="B1701" t="s">
        <v>4410</v>
      </c>
      <c r="C1701" s="1">
        <v>41793</v>
      </c>
      <c r="D1701" s="2">
        <v>2014</v>
      </c>
      <c r="E1701" s="1" t="s">
        <v>41</v>
      </c>
      <c r="F1701" s="3">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v>113.49359999999999</v>
      </c>
    </row>
    <row r="1702" spans="1:23" x14ac:dyDescent="0.3">
      <c r="A1702">
        <v>1701</v>
      </c>
      <c r="B1702" t="s">
        <v>4411</v>
      </c>
      <c r="C1702" s="1">
        <v>42198</v>
      </c>
      <c r="D1702" s="2">
        <v>2015</v>
      </c>
      <c r="E1702" s="1" t="s">
        <v>152</v>
      </c>
      <c r="F1702" s="3">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v>4.2804000000000002</v>
      </c>
    </row>
    <row r="1703" spans="1:23" x14ac:dyDescent="0.3">
      <c r="A1703">
        <v>1702</v>
      </c>
      <c r="B1703" t="s">
        <v>4411</v>
      </c>
      <c r="C1703" s="1">
        <v>42198</v>
      </c>
      <c r="D1703" s="2">
        <v>2015</v>
      </c>
      <c r="E1703" s="1" t="s">
        <v>152</v>
      </c>
      <c r="F1703" s="3">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v>321.83999999999992</v>
      </c>
    </row>
    <row r="1704" spans="1:23" x14ac:dyDescent="0.3">
      <c r="A1704">
        <v>1703</v>
      </c>
      <c r="B1704" t="s">
        <v>4411</v>
      </c>
      <c r="C1704" s="1">
        <v>42198</v>
      </c>
      <c r="D1704" s="2">
        <v>2015</v>
      </c>
      <c r="E1704" s="1" t="s">
        <v>152</v>
      </c>
      <c r="F1704" s="3">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v>4.6812000000000005</v>
      </c>
    </row>
    <row r="1705" spans="1:23" x14ac:dyDescent="0.3">
      <c r="A1705">
        <v>1704</v>
      </c>
      <c r="B1705" t="s">
        <v>4412</v>
      </c>
      <c r="C1705" s="1">
        <v>41672</v>
      </c>
      <c r="D1705" s="2">
        <v>2014</v>
      </c>
      <c r="E1705" s="1" t="s">
        <v>568</v>
      </c>
      <c r="F1705" s="3">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v>5.8045</v>
      </c>
    </row>
    <row r="1706" spans="1:23" x14ac:dyDescent="0.3">
      <c r="A1706">
        <v>1705</v>
      </c>
      <c r="B1706" t="s">
        <v>4416</v>
      </c>
      <c r="C1706" s="1">
        <v>42437</v>
      </c>
      <c r="D1706" s="2">
        <v>2016</v>
      </c>
      <c r="E1706" s="1" t="s">
        <v>237</v>
      </c>
      <c r="F1706" s="3">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v>-7.1147999999999989</v>
      </c>
    </row>
    <row r="1707" spans="1:23" x14ac:dyDescent="0.3">
      <c r="A1707">
        <v>1706</v>
      </c>
      <c r="B1707" t="s">
        <v>4417</v>
      </c>
      <c r="C1707" s="1">
        <v>42330</v>
      </c>
      <c r="D1707" s="2">
        <v>2015</v>
      </c>
      <c r="E1707" s="1" t="s">
        <v>24</v>
      </c>
      <c r="F1707" s="3">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v>-9.2880000000000003</v>
      </c>
    </row>
    <row r="1708" spans="1:23" x14ac:dyDescent="0.3">
      <c r="A1708">
        <v>1707</v>
      </c>
      <c r="B1708" t="s">
        <v>4418</v>
      </c>
      <c r="C1708" s="1">
        <v>43038</v>
      </c>
      <c r="D1708" s="2">
        <v>2017</v>
      </c>
      <c r="E1708" s="1" t="s">
        <v>53</v>
      </c>
      <c r="F1708" s="3">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v>20.614199999999997</v>
      </c>
    </row>
    <row r="1709" spans="1:23" x14ac:dyDescent="0.3">
      <c r="A1709">
        <v>1708</v>
      </c>
      <c r="B1709" t="s">
        <v>4418</v>
      </c>
      <c r="C1709" s="1">
        <v>43038</v>
      </c>
      <c r="D1709" s="2">
        <v>2017</v>
      </c>
      <c r="E1709" s="1" t="s">
        <v>53</v>
      </c>
      <c r="F1709" s="3">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v>16.703999999999986</v>
      </c>
    </row>
    <row r="1710" spans="1:23" x14ac:dyDescent="0.3">
      <c r="A1710">
        <v>1709</v>
      </c>
      <c r="B1710" t="s">
        <v>4418</v>
      </c>
      <c r="C1710" s="1">
        <v>43038</v>
      </c>
      <c r="D1710" s="2">
        <v>2017</v>
      </c>
      <c r="E1710" s="1" t="s">
        <v>53</v>
      </c>
      <c r="F1710" s="3">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v>3.71</v>
      </c>
    </row>
    <row r="1711" spans="1:23" x14ac:dyDescent="0.3">
      <c r="A1711">
        <v>1710</v>
      </c>
      <c r="B1711" t="s">
        <v>4418</v>
      </c>
      <c r="C1711" s="1">
        <v>43038</v>
      </c>
      <c r="D1711" s="2">
        <v>2017</v>
      </c>
      <c r="E1711" s="1" t="s">
        <v>53</v>
      </c>
      <c r="F1711" s="3">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v>-0.89990000000001302</v>
      </c>
    </row>
    <row r="1712" spans="1:23" x14ac:dyDescent="0.3">
      <c r="A1712">
        <v>1711</v>
      </c>
      <c r="B1712" t="s">
        <v>4418</v>
      </c>
      <c r="C1712" s="1">
        <v>43038</v>
      </c>
      <c r="D1712" s="2">
        <v>2017</v>
      </c>
      <c r="E1712" s="1" t="s">
        <v>53</v>
      </c>
      <c r="F1712" s="3">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v>6.5669999999999984</v>
      </c>
    </row>
    <row r="1713" spans="1:23" x14ac:dyDescent="0.3">
      <c r="A1713">
        <v>1712</v>
      </c>
      <c r="B1713" t="s">
        <v>4418</v>
      </c>
      <c r="C1713" s="1">
        <v>43038</v>
      </c>
      <c r="D1713" s="2">
        <v>2017</v>
      </c>
      <c r="E1713" s="1" t="s">
        <v>53</v>
      </c>
      <c r="F1713" s="3">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v>510.63599999999985</v>
      </c>
    </row>
    <row r="1714" spans="1:23" x14ac:dyDescent="0.3">
      <c r="A1714">
        <v>1713</v>
      </c>
      <c r="B1714" t="s">
        <v>4425</v>
      </c>
      <c r="C1714" s="1">
        <v>42034</v>
      </c>
      <c r="D1714" s="2">
        <v>2015</v>
      </c>
      <c r="E1714" s="1" t="s">
        <v>166</v>
      </c>
      <c r="F1714" s="3">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v>5.0064000000000002</v>
      </c>
    </row>
    <row r="1715" spans="1:23" x14ac:dyDescent="0.3">
      <c r="A1715">
        <v>1714</v>
      </c>
      <c r="B1715" t="s">
        <v>4428</v>
      </c>
      <c r="C1715" s="1">
        <v>42986</v>
      </c>
      <c r="D1715" s="2">
        <v>2017</v>
      </c>
      <c r="E1715" s="1" t="s">
        <v>161</v>
      </c>
      <c r="F1715" s="3">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v>-566.5625</v>
      </c>
    </row>
    <row r="1716" spans="1:23" x14ac:dyDescent="0.3">
      <c r="A1716">
        <v>1715</v>
      </c>
      <c r="B1716" t="s">
        <v>4429</v>
      </c>
      <c r="C1716" s="1">
        <v>43015</v>
      </c>
      <c r="D1716" s="2">
        <v>2017</v>
      </c>
      <c r="E1716" s="1" t="s">
        <v>53</v>
      </c>
      <c r="F1716" s="3">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v>-14.478399999999979</v>
      </c>
    </row>
    <row r="1717" spans="1:23" x14ac:dyDescent="0.3">
      <c r="A1717">
        <v>1716</v>
      </c>
      <c r="B1717" t="s">
        <v>4432</v>
      </c>
      <c r="C1717" s="1">
        <v>42490</v>
      </c>
      <c r="D1717" s="2">
        <v>2016</v>
      </c>
      <c r="E1717" s="1" t="s">
        <v>89</v>
      </c>
      <c r="F1717" s="3">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v>2.7956000000000003</v>
      </c>
    </row>
    <row r="1718" spans="1:23" x14ac:dyDescent="0.3">
      <c r="A1718">
        <v>1717</v>
      </c>
      <c r="B1718" t="s">
        <v>4433</v>
      </c>
      <c r="C1718" s="1">
        <v>42509</v>
      </c>
      <c r="D1718" s="2">
        <v>2016</v>
      </c>
      <c r="E1718" s="1" t="s">
        <v>124</v>
      </c>
      <c r="F1718" s="3">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v>70.440999999999974</v>
      </c>
    </row>
    <row r="1719" spans="1:23" x14ac:dyDescent="0.3">
      <c r="A1719">
        <v>1718</v>
      </c>
      <c r="B1719" t="s">
        <v>4433</v>
      </c>
      <c r="C1719" s="1">
        <v>42509</v>
      </c>
      <c r="D1719" s="2">
        <v>2016</v>
      </c>
      <c r="E1719" s="1" t="s">
        <v>124</v>
      </c>
      <c r="F1719" s="3">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v>0</v>
      </c>
    </row>
    <row r="1720" spans="1:23" x14ac:dyDescent="0.3">
      <c r="A1720">
        <v>1719</v>
      </c>
      <c r="B1720" t="s">
        <v>4433</v>
      </c>
      <c r="C1720" s="1">
        <v>42509</v>
      </c>
      <c r="D1720" s="2">
        <v>2016</v>
      </c>
      <c r="E1720" s="1" t="s">
        <v>124</v>
      </c>
      <c r="F1720" s="3">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v>15.086400000000001</v>
      </c>
    </row>
    <row r="1721" spans="1:23" x14ac:dyDescent="0.3">
      <c r="A1721">
        <v>1720</v>
      </c>
      <c r="B1721" t="s">
        <v>4433</v>
      </c>
      <c r="C1721" s="1">
        <v>42509</v>
      </c>
      <c r="D1721" s="2">
        <v>2016</v>
      </c>
      <c r="E1721" s="1" t="s">
        <v>124</v>
      </c>
      <c r="F1721" s="3">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v>12.325599999999998</v>
      </c>
    </row>
    <row r="1722" spans="1:23" x14ac:dyDescent="0.3">
      <c r="A1722">
        <v>1721</v>
      </c>
      <c r="B1722" t="s">
        <v>4433</v>
      </c>
      <c r="C1722" s="1">
        <v>42509</v>
      </c>
      <c r="D1722" s="2">
        <v>2016</v>
      </c>
      <c r="E1722" s="1" t="s">
        <v>124</v>
      </c>
      <c r="F1722" s="3">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v>14.919999999999995</v>
      </c>
    </row>
    <row r="1723" spans="1:23" x14ac:dyDescent="0.3">
      <c r="A1723">
        <v>1722</v>
      </c>
      <c r="B1723" t="s">
        <v>4436</v>
      </c>
      <c r="C1723" s="1">
        <v>42358</v>
      </c>
      <c r="D1723" s="2">
        <v>2015</v>
      </c>
      <c r="E1723" s="1" t="s">
        <v>98</v>
      </c>
      <c r="F1723" s="3">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v>11.998799999999996</v>
      </c>
    </row>
    <row r="1724" spans="1:23" x14ac:dyDescent="0.3">
      <c r="A1724">
        <v>1723</v>
      </c>
      <c r="B1724" t="s">
        <v>4436</v>
      </c>
      <c r="C1724" s="1">
        <v>42358</v>
      </c>
      <c r="D1724" s="2">
        <v>2015</v>
      </c>
      <c r="E1724" s="1" t="s">
        <v>98</v>
      </c>
      <c r="F1724" s="3">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v>51.193599999999996</v>
      </c>
    </row>
    <row r="1725" spans="1:23" x14ac:dyDescent="0.3">
      <c r="A1725">
        <v>1724</v>
      </c>
      <c r="B1725" t="s">
        <v>4436</v>
      </c>
      <c r="C1725" s="1">
        <v>42358</v>
      </c>
      <c r="D1725" s="2">
        <v>2015</v>
      </c>
      <c r="E1725" s="1" t="s">
        <v>98</v>
      </c>
      <c r="F1725" s="3">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v>-71.811600000000027</v>
      </c>
    </row>
    <row r="1726" spans="1:23" x14ac:dyDescent="0.3">
      <c r="A1726">
        <v>1725</v>
      </c>
      <c r="B1726" t="s">
        <v>4441</v>
      </c>
      <c r="C1726" s="1">
        <v>42357</v>
      </c>
      <c r="D1726" s="2">
        <v>2015</v>
      </c>
      <c r="E1726" s="1" t="s">
        <v>98</v>
      </c>
      <c r="F1726" s="3">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v>43.43519999999998</v>
      </c>
    </row>
    <row r="1727" spans="1:23" x14ac:dyDescent="0.3">
      <c r="A1727">
        <v>1726</v>
      </c>
      <c r="B1727" t="s">
        <v>4441</v>
      </c>
      <c r="C1727" s="1">
        <v>42357</v>
      </c>
      <c r="D1727" s="2">
        <v>2015</v>
      </c>
      <c r="E1727" s="1" t="s">
        <v>98</v>
      </c>
      <c r="F1727" s="3">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v>0.44399999999999973</v>
      </c>
    </row>
    <row r="1728" spans="1:23" x14ac:dyDescent="0.3">
      <c r="A1728">
        <v>1727</v>
      </c>
      <c r="B1728" t="s">
        <v>4441</v>
      </c>
      <c r="C1728" s="1">
        <v>42357</v>
      </c>
      <c r="D1728" s="2">
        <v>2015</v>
      </c>
      <c r="E1728" s="1" t="s">
        <v>98</v>
      </c>
      <c r="F1728" s="3">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v>7.7728000000000002</v>
      </c>
    </row>
    <row r="1729" spans="1:23" x14ac:dyDescent="0.3">
      <c r="A1729">
        <v>1728</v>
      </c>
      <c r="B1729" t="s">
        <v>4448</v>
      </c>
      <c r="C1729" s="1">
        <v>42854</v>
      </c>
      <c r="D1729" s="2">
        <v>2017</v>
      </c>
      <c r="E1729" s="1" t="s">
        <v>89</v>
      </c>
      <c r="F1729" s="3">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v>-69.889999999999986</v>
      </c>
    </row>
    <row r="1730" spans="1:23" x14ac:dyDescent="0.3">
      <c r="A1730">
        <v>1729</v>
      </c>
      <c r="B1730" t="s">
        <v>4453</v>
      </c>
      <c r="C1730" s="1">
        <v>42407</v>
      </c>
      <c r="D1730" s="2">
        <v>2016</v>
      </c>
      <c r="E1730" s="1" t="s">
        <v>568</v>
      </c>
      <c r="F1730" s="3">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v>21</v>
      </c>
    </row>
    <row r="1731" spans="1:23" x14ac:dyDescent="0.3">
      <c r="A1731">
        <v>1730</v>
      </c>
      <c r="B1731" t="s">
        <v>4453</v>
      </c>
      <c r="C1731" s="1">
        <v>42407</v>
      </c>
      <c r="D1731" s="2">
        <v>2016</v>
      </c>
      <c r="E1731" s="1" t="s">
        <v>568</v>
      </c>
      <c r="F1731" s="3">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v>3.6017999999999999</v>
      </c>
    </row>
    <row r="1732" spans="1:23" x14ac:dyDescent="0.3">
      <c r="A1732">
        <v>1731</v>
      </c>
      <c r="B1732" t="s">
        <v>4454</v>
      </c>
      <c r="C1732" s="1">
        <v>41910</v>
      </c>
      <c r="D1732" s="2">
        <v>2014</v>
      </c>
      <c r="E1732" s="1" t="s">
        <v>161</v>
      </c>
      <c r="F1732" s="3">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v>31.283199999999987</v>
      </c>
    </row>
    <row r="1733" spans="1:23" x14ac:dyDescent="0.3">
      <c r="A1733">
        <v>1732</v>
      </c>
      <c r="B1733" t="s">
        <v>4454</v>
      </c>
      <c r="C1733" s="1">
        <v>41910</v>
      </c>
      <c r="D1733" s="2">
        <v>2014</v>
      </c>
      <c r="E1733" s="1" t="s">
        <v>161</v>
      </c>
      <c r="F1733" s="3">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v>3.7407999999999997</v>
      </c>
    </row>
    <row r="1734" spans="1:23" x14ac:dyDescent="0.3">
      <c r="A1734">
        <v>1733</v>
      </c>
      <c r="B1734" t="s">
        <v>4457</v>
      </c>
      <c r="C1734" s="1">
        <v>42561</v>
      </c>
      <c r="D1734" s="2">
        <v>2016</v>
      </c>
      <c r="E1734" s="1" t="s">
        <v>152</v>
      </c>
      <c r="F1734" s="3">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v>-33.804000000000002</v>
      </c>
    </row>
    <row r="1735" spans="1:23" x14ac:dyDescent="0.3">
      <c r="A1735">
        <v>1734</v>
      </c>
      <c r="B1735" t="s">
        <v>4457</v>
      </c>
      <c r="C1735" s="1">
        <v>42561</v>
      </c>
      <c r="D1735" s="2">
        <v>2016</v>
      </c>
      <c r="E1735" s="1" t="s">
        <v>152</v>
      </c>
      <c r="F1735" s="3">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v>17.351999999999975</v>
      </c>
    </row>
    <row r="1736" spans="1:23" x14ac:dyDescent="0.3">
      <c r="A1736">
        <v>1735</v>
      </c>
      <c r="B1736" t="s">
        <v>4458</v>
      </c>
      <c r="C1736" s="1">
        <v>42945</v>
      </c>
      <c r="D1736" s="2">
        <v>2017</v>
      </c>
      <c r="E1736" s="1" t="s">
        <v>152</v>
      </c>
      <c r="F1736" s="3">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v>6.5339999999999971</v>
      </c>
    </row>
    <row r="1737" spans="1:23" x14ac:dyDescent="0.3">
      <c r="A1737">
        <v>1736</v>
      </c>
      <c r="B1737" t="s">
        <v>4458</v>
      </c>
      <c r="C1737" s="1">
        <v>42945</v>
      </c>
      <c r="D1737" s="2">
        <v>2017</v>
      </c>
      <c r="E1737" s="1" t="s">
        <v>152</v>
      </c>
      <c r="F1737" s="3">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v>1.375</v>
      </c>
    </row>
    <row r="1738" spans="1:23" x14ac:dyDescent="0.3">
      <c r="A1738">
        <v>1737</v>
      </c>
      <c r="B1738" t="s">
        <v>4458</v>
      </c>
      <c r="C1738" s="1">
        <v>42945</v>
      </c>
      <c r="D1738" s="2">
        <v>2017</v>
      </c>
      <c r="E1738" s="1" t="s">
        <v>152</v>
      </c>
      <c r="F1738" s="3">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v>0.3822000000000001</v>
      </c>
    </row>
    <row r="1739" spans="1:23" x14ac:dyDescent="0.3">
      <c r="A1739">
        <v>1738</v>
      </c>
      <c r="B1739" t="s">
        <v>4461</v>
      </c>
      <c r="C1739" s="1">
        <v>42250</v>
      </c>
      <c r="D1739" s="2">
        <v>2015</v>
      </c>
      <c r="E1739" s="1" t="s">
        <v>161</v>
      </c>
      <c r="F1739" s="3">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v>8.4888000000000012</v>
      </c>
    </row>
    <row r="1740" spans="1:23" x14ac:dyDescent="0.3">
      <c r="A1740">
        <v>1739</v>
      </c>
      <c r="B1740" t="s">
        <v>4461</v>
      </c>
      <c r="C1740" s="1">
        <v>42250</v>
      </c>
      <c r="D1740" s="2">
        <v>2015</v>
      </c>
      <c r="E1740" s="1" t="s">
        <v>161</v>
      </c>
      <c r="F1740" s="3">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v>3.400999999999998</v>
      </c>
    </row>
    <row r="1741" spans="1:23" x14ac:dyDescent="0.3">
      <c r="A1741">
        <v>1740</v>
      </c>
      <c r="B1741" t="s">
        <v>4461</v>
      </c>
      <c r="C1741" s="1">
        <v>42250</v>
      </c>
      <c r="D1741" s="2">
        <v>2015</v>
      </c>
      <c r="E1741" s="1" t="s">
        <v>161</v>
      </c>
      <c r="F1741" s="3">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v>46.601999999999997</v>
      </c>
    </row>
    <row r="1742" spans="1:23" x14ac:dyDescent="0.3">
      <c r="A1742">
        <v>1741</v>
      </c>
      <c r="B1742" t="s">
        <v>4464</v>
      </c>
      <c r="C1742" s="1">
        <v>41860</v>
      </c>
      <c r="D1742" s="2">
        <v>2014</v>
      </c>
      <c r="E1742" s="1" t="s">
        <v>132</v>
      </c>
      <c r="F1742" s="3">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v>9.6047999999999991</v>
      </c>
    </row>
    <row r="1743" spans="1:23" x14ac:dyDescent="0.3">
      <c r="A1743">
        <v>1742</v>
      </c>
      <c r="B1743" t="s">
        <v>4467</v>
      </c>
      <c r="C1743" s="1">
        <v>43038</v>
      </c>
      <c r="D1743" s="2">
        <v>2017</v>
      </c>
      <c r="E1743" s="1" t="s">
        <v>53</v>
      </c>
      <c r="F1743" s="3">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v>7.2576000000000001</v>
      </c>
    </row>
    <row r="1744" spans="1:23" x14ac:dyDescent="0.3">
      <c r="A1744">
        <v>1743</v>
      </c>
      <c r="B1744" t="s">
        <v>4467</v>
      </c>
      <c r="C1744" s="1">
        <v>43038</v>
      </c>
      <c r="D1744" s="2">
        <v>2017</v>
      </c>
      <c r="E1744" s="1" t="s">
        <v>53</v>
      </c>
      <c r="F1744" s="3">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v>0.98559999999999937</v>
      </c>
    </row>
    <row r="1745" spans="1:23" x14ac:dyDescent="0.3">
      <c r="A1745">
        <v>1744</v>
      </c>
      <c r="B1745" t="s">
        <v>4467</v>
      </c>
      <c r="C1745" s="1">
        <v>43038</v>
      </c>
      <c r="D1745" s="2">
        <v>2017</v>
      </c>
      <c r="E1745" s="1" t="s">
        <v>53</v>
      </c>
      <c r="F1745" s="3">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v>-2.5128000000000008</v>
      </c>
    </row>
    <row r="1746" spans="1:23" x14ac:dyDescent="0.3">
      <c r="A1746">
        <v>1745</v>
      </c>
      <c r="B1746" t="s">
        <v>4467</v>
      </c>
      <c r="C1746" s="1">
        <v>43038</v>
      </c>
      <c r="D1746" s="2">
        <v>2017</v>
      </c>
      <c r="E1746" s="1" t="s">
        <v>53</v>
      </c>
      <c r="F1746" s="3">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v>-55.300000000000068</v>
      </c>
    </row>
    <row r="1747" spans="1:23" x14ac:dyDescent="0.3">
      <c r="A1747">
        <v>1746</v>
      </c>
      <c r="B1747" t="s">
        <v>4470</v>
      </c>
      <c r="C1747" s="1">
        <v>41796</v>
      </c>
      <c r="D1747" s="2">
        <v>2014</v>
      </c>
      <c r="E1747" s="1" t="s">
        <v>41</v>
      </c>
      <c r="F1747" s="3">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v>4.9431999999999992</v>
      </c>
    </row>
    <row r="1748" spans="1:23" x14ac:dyDescent="0.3">
      <c r="A1748">
        <v>1747</v>
      </c>
      <c r="B1748" t="s">
        <v>4471</v>
      </c>
      <c r="C1748" s="1">
        <v>42595</v>
      </c>
      <c r="D1748" s="2">
        <v>2016</v>
      </c>
      <c r="E1748" s="1" t="s">
        <v>132</v>
      </c>
      <c r="F1748" s="3">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v>-8.2367999999999988</v>
      </c>
    </row>
    <row r="1749" spans="1:23" x14ac:dyDescent="0.3">
      <c r="A1749">
        <v>1748</v>
      </c>
      <c r="B1749" t="s">
        <v>4471</v>
      </c>
      <c r="C1749" s="1">
        <v>42595</v>
      </c>
      <c r="D1749" s="2">
        <v>2016</v>
      </c>
      <c r="E1749" s="1" t="s">
        <v>132</v>
      </c>
      <c r="F1749" s="3">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v>3.2099999999999982</v>
      </c>
    </row>
    <row r="1750" spans="1:23" x14ac:dyDescent="0.3">
      <c r="A1750">
        <v>1749</v>
      </c>
      <c r="B1750" t="s">
        <v>4473</v>
      </c>
      <c r="C1750" s="1">
        <v>41754</v>
      </c>
      <c r="D1750" s="2">
        <v>2014</v>
      </c>
      <c r="E1750" s="1" t="s">
        <v>89</v>
      </c>
      <c r="F1750" s="3">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v>3.6288</v>
      </c>
    </row>
    <row r="1751" spans="1:23" x14ac:dyDescent="0.3">
      <c r="A1751">
        <v>1750</v>
      </c>
      <c r="B1751" t="s">
        <v>4473</v>
      </c>
      <c r="C1751" s="1">
        <v>41754</v>
      </c>
      <c r="D1751" s="2">
        <v>2014</v>
      </c>
      <c r="E1751" s="1" t="s">
        <v>89</v>
      </c>
      <c r="F1751" s="3">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v>0.54600000000000071</v>
      </c>
    </row>
    <row r="1752" spans="1:23" x14ac:dyDescent="0.3">
      <c r="A1752">
        <v>1751</v>
      </c>
      <c r="B1752" t="s">
        <v>4476</v>
      </c>
      <c r="C1752" s="1">
        <v>42330</v>
      </c>
      <c r="D1752" s="2">
        <v>2015</v>
      </c>
      <c r="E1752" s="1" t="s">
        <v>24</v>
      </c>
      <c r="F1752" s="3">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v>-32.522600000000011</v>
      </c>
    </row>
    <row r="1753" spans="1:23" x14ac:dyDescent="0.3">
      <c r="A1753">
        <v>1752</v>
      </c>
      <c r="B1753" t="s">
        <v>4479</v>
      </c>
      <c r="C1753" s="1">
        <v>43022</v>
      </c>
      <c r="D1753" s="2">
        <v>2017</v>
      </c>
      <c r="E1753" s="1" t="s">
        <v>53</v>
      </c>
      <c r="F1753" s="3">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v>3.6894000000000009</v>
      </c>
    </row>
    <row r="1754" spans="1:23" x14ac:dyDescent="0.3">
      <c r="A1754">
        <v>1753</v>
      </c>
      <c r="B1754" t="s">
        <v>4482</v>
      </c>
      <c r="C1754" s="1">
        <v>43071</v>
      </c>
      <c r="D1754" s="2">
        <v>2017</v>
      </c>
      <c r="E1754" s="1" t="s">
        <v>98</v>
      </c>
      <c r="F1754" s="3">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v>151.09740000000002</v>
      </c>
    </row>
    <row r="1755" spans="1:23" x14ac:dyDescent="0.3">
      <c r="A1755">
        <v>1754</v>
      </c>
      <c r="B1755" t="s">
        <v>4482</v>
      </c>
      <c r="C1755" s="1">
        <v>43071</v>
      </c>
      <c r="D1755" s="2">
        <v>2017</v>
      </c>
      <c r="E1755" s="1" t="s">
        <v>98</v>
      </c>
      <c r="F1755" s="3">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v>53.860799999999998</v>
      </c>
    </row>
    <row r="1756" spans="1:23" x14ac:dyDescent="0.3">
      <c r="A1756">
        <v>1755</v>
      </c>
      <c r="B1756" t="s">
        <v>4482</v>
      </c>
      <c r="C1756" s="1">
        <v>43071</v>
      </c>
      <c r="D1756" s="2">
        <v>2017</v>
      </c>
      <c r="E1756" s="1" t="s">
        <v>98</v>
      </c>
      <c r="F1756" s="3">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v>3.8519999999999994</v>
      </c>
    </row>
    <row r="1757" spans="1:23" x14ac:dyDescent="0.3">
      <c r="A1757">
        <v>1756</v>
      </c>
      <c r="B1757" t="s">
        <v>4485</v>
      </c>
      <c r="C1757" s="1">
        <v>42346</v>
      </c>
      <c r="D1757" s="2">
        <v>2015</v>
      </c>
      <c r="E1757" s="1" t="s">
        <v>98</v>
      </c>
      <c r="F1757" s="3">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v>130.75810000000001</v>
      </c>
    </row>
    <row r="1758" spans="1:23" x14ac:dyDescent="0.3">
      <c r="A1758">
        <v>1757</v>
      </c>
      <c r="B1758" t="s">
        <v>4485</v>
      </c>
      <c r="C1758" s="1">
        <v>42346</v>
      </c>
      <c r="D1758" s="2">
        <v>2015</v>
      </c>
      <c r="E1758" s="1" t="s">
        <v>98</v>
      </c>
      <c r="F1758" s="3">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v>150.36000000000013</v>
      </c>
    </row>
    <row r="1759" spans="1:23" x14ac:dyDescent="0.3">
      <c r="A1759">
        <v>1758</v>
      </c>
      <c r="B1759" t="s">
        <v>4488</v>
      </c>
      <c r="C1759" s="1">
        <v>42198</v>
      </c>
      <c r="D1759" s="2">
        <v>2015</v>
      </c>
      <c r="E1759" s="1" t="s">
        <v>152</v>
      </c>
      <c r="F1759" s="3">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v>-66.508800000000036</v>
      </c>
    </row>
    <row r="1760" spans="1:23" x14ac:dyDescent="0.3">
      <c r="A1760">
        <v>1759</v>
      </c>
      <c r="B1760" t="s">
        <v>4489</v>
      </c>
      <c r="C1760" s="1">
        <v>41770</v>
      </c>
      <c r="D1760" s="2">
        <v>2014</v>
      </c>
      <c r="E1760" s="1" t="s">
        <v>124</v>
      </c>
      <c r="F1760" s="3">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v>7.615399999999994</v>
      </c>
    </row>
    <row r="1761" spans="1:23" x14ac:dyDescent="0.3">
      <c r="A1761">
        <v>1760</v>
      </c>
      <c r="B1761" t="s">
        <v>4492</v>
      </c>
      <c r="C1761" s="1">
        <v>41644</v>
      </c>
      <c r="D1761" s="2">
        <v>2014</v>
      </c>
      <c r="E1761" s="1" t="s">
        <v>166</v>
      </c>
      <c r="F1761" s="3">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v>4.8840000000000003</v>
      </c>
    </row>
    <row r="1762" spans="1:23" x14ac:dyDescent="0.3">
      <c r="A1762">
        <v>1761</v>
      </c>
      <c r="B1762" t="s">
        <v>4493</v>
      </c>
      <c r="C1762" s="1">
        <v>42252</v>
      </c>
      <c r="D1762" s="2">
        <v>2015</v>
      </c>
      <c r="E1762" s="1" t="s">
        <v>161</v>
      </c>
      <c r="F1762" s="3">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v>-4.8391999999999769</v>
      </c>
    </row>
    <row r="1763" spans="1:23" x14ac:dyDescent="0.3">
      <c r="A1763">
        <v>1762</v>
      </c>
      <c r="B1763" t="s">
        <v>4493</v>
      </c>
      <c r="C1763" s="1">
        <v>42252</v>
      </c>
      <c r="D1763" s="2">
        <v>2015</v>
      </c>
      <c r="E1763" s="1" t="s">
        <v>161</v>
      </c>
      <c r="F1763" s="3">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v>9.7037999999999993</v>
      </c>
    </row>
    <row r="1764" spans="1:23" x14ac:dyDescent="0.3">
      <c r="A1764">
        <v>1763</v>
      </c>
      <c r="B1764" t="s">
        <v>4493</v>
      </c>
      <c r="C1764" s="1">
        <v>42252</v>
      </c>
      <c r="D1764" s="2">
        <v>2015</v>
      </c>
      <c r="E1764" s="1" t="s">
        <v>161</v>
      </c>
      <c r="F1764" s="3">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v>-20.696400000000025</v>
      </c>
    </row>
    <row r="1765" spans="1:23" x14ac:dyDescent="0.3">
      <c r="A1765">
        <v>1764</v>
      </c>
      <c r="B1765" t="s">
        <v>4500</v>
      </c>
      <c r="C1765" s="1">
        <v>42586</v>
      </c>
      <c r="D1765" s="2">
        <v>2016</v>
      </c>
      <c r="E1765" s="1" t="s">
        <v>132</v>
      </c>
      <c r="F1765" s="3">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v>10.517999999999997</v>
      </c>
    </row>
    <row r="1766" spans="1:23" x14ac:dyDescent="0.3">
      <c r="A1766">
        <v>1765</v>
      </c>
      <c r="B1766" t="s">
        <v>4500</v>
      </c>
      <c r="C1766" s="1">
        <v>42586</v>
      </c>
      <c r="D1766" s="2">
        <v>2016</v>
      </c>
      <c r="E1766" s="1" t="s">
        <v>132</v>
      </c>
      <c r="F1766" s="3">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v>1.8997999999999999</v>
      </c>
    </row>
    <row r="1767" spans="1:23" x14ac:dyDescent="0.3">
      <c r="A1767">
        <v>1766</v>
      </c>
      <c r="B1767" t="s">
        <v>4500</v>
      </c>
      <c r="C1767" s="1">
        <v>42586</v>
      </c>
      <c r="D1767" s="2">
        <v>2016</v>
      </c>
      <c r="E1767" s="1" t="s">
        <v>132</v>
      </c>
      <c r="F1767" s="3">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v>46.116000000000007</v>
      </c>
    </row>
    <row r="1768" spans="1:23" x14ac:dyDescent="0.3">
      <c r="A1768">
        <v>1767</v>
      </c>
      <c r="B1768" t="s">
        <v>4500</v>
      </c>
      <c r="C1768" s="1">
        <v>42586</v>
      </c>
      <c r="D1768" s="2">
        <v>2016</v>
      </c>
      <c r="E1768" s="1" t="s">
        <v>132</v>
      </c>
      <c r="F1768" s="3">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v>4.8117999999999999</v>
      </c>
    </row>
    <row r="1769" spans="1:23" x14ac:dyDescent="0.3">
      <c r="A1769">
        <v>1768</v>
      </c>
      <c r="B1769" t="s">
        <v>4507</v>
      </c>
      <c r="C1769" s="1">
        <v>41720</v>
      </c>
      <c r="D1769" s="2">
        <v>2014</v>
      </c>
      <c r="E1769" s="1" t="s">
        <v>237</v>
      </c>
      <c r="F1769" s="3">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v>-5.8603999999999985</v>
      </c>
    </row>
    <row r="1770" spans="1:23" x14ac:dyDescent="0.3">
      <c r="A1770">
        <v>1769</v>
      </c>
      <c r="B1770" t="s">
        <v>4507</v>
      </c>
      <c r="C1770" s="1">
        <v>41720</v>
      </c>
      <c r="D1770" s="2">
        <v>2014</v>
      </c>
      <c r="E1770" s="1" t="s">
        <v>237</v>
      </c>
      <c r="F1770" s="3">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v>-39.456499999999991</v>
      </c>
    </row>
    <row r="1771" spans="1:23" x14ac:dyDescent="0.3">
      <c r="A1771">
        <v>1770</v>
      </c>
      <c r="B1771" t="s">
        <v>4511</v>
      </c>
      <c r="C1771" s="1">
        <v>42796</v>
      </c>
      <c r="D1771" s="2">
        <v>2017</v>
      </c>
      <c r="E1771" s="1" t="s">
        <v>237</v>
      </c>
      <c r="F1771" s="3">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v>-1.3952000000000013</v>
      </c>
    </row>
    <row r="1772" spans="1:23" x14ac:dyDescent="0.3">
      <c r="A1772">
        <v>1771</v>
      </c>
      <c r="B1772" t="s">
        <v>4511</v>
      </c>
      <c r="C1772" s="1">
        <v>42796</v>
      </c>
      <c r="D1772" s="2">
        <v>2017</v>
      </c>
      <c r="E1772" s="1" t="s">
        <v>237</v>
      </c>
      <c r="F1772" s="3">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v>-20.166300000000007</v>
      </c>
    </row>
    <row r="1773" spans="1:23" x14ac:dyDescent="0.3">
      <c r="A1773">
        <v>1772</v>
      </c>
      <c r="B1773" t="s">
        <v>4512</v>
      </c>
      <c r="C1773" s="1">
        <v>42701</v>
      </c>
      <c r="D1773" s="2">
        <v>2016</v>
      </c>
      <c r="E1773" s="1" t="s">
        <v>24</v>
      </c>
      <c r="F1773" s="3">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v>-24.496000000000002</v>
      </c>
    </row>
    <row r="1774" spans="1:23" x14ac:dyDescent="0.3">
      <c r="A1774">
        <v>1773</v>
      </c>
      <c r="B1774" t="s">
        <v>4512</v>
      </c>
      <c r="C1774" s="1">
        <v>42701</v>
      </c>
      <c r="D1774" s="2">
        <v>2016</v>
      </c>
      <c r="E1774" s="1" t="s">
        <v>24</v>
      </c>
      <c r="F1774" s="3">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v>19.499999999999993</v>
      </c>
    </row>
    <row r="1775" spans="1:23" x14ac:dyDescent="0.3">
      <c r="A1775">
        <v>1774</v>
      </c>
      <c r="B1775" t="s">
        <v>4513</v>
      </c>
      <c r="C1775" s="1">
        <v>41757</v>
      </c>
      <c r="D1775" s="2">
        <v>2014</v>
      </c>
      <c r="E1775" s="1" t="s">
        <v>89</v>
      </c>
      <c r="F1775" s="3">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v>9.3869999999999987</v>
      </c>
    </row>
    <row r="1776" spans="1:23" x14ac:dyDescent="0.3">
      <c r="A1776">
        <v>1775</v>
      </c>
      <c r="B1776" t="s">
        <v>4513</v>
      </c>
      <c r="C1776" s="1">
        <v>41757</v>
      </c>
      <c r="D1776" s="2">
        <v>2014</v>
      </c>
      <c r="E1776" s="1" t="s">
        <v>89</v>
      </c>
      <c r="F1776" s="3">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v>129.37860000000001</v>
      </c>
    </row>
    <row r="1777" spans="1:23" x14ac:dyDescent="0.3">
      <c r="A1777">
        <v>1776</v>
      </c>
      <c r="B1777" t="s">
        <v>4513</v>
      </c>
      <c r="C1777" s="1">
        <v>41757</v>
      </c>
      <c r="D1777" s="2">
        <v>2014</v>
      </c>
      <c r="E1777" s="1" t="s">
        <v>89</v>
      </c>
      <c r="F1777" s="3">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v>1.4952000000000001</v>
      </c>
    </row>
    <row r="1778" spans="1:23" x14ac:dyDescent="0.3">
      <c r="A1778">
        <v>1777</v>
      </c>
      <c r="B1778" t="s">
        <v>4513</v>
      </c>
      <c r="C1778" s="1">
        <v>41757</v>
      </c>
      <c r="D1778" s="2">
        <v>2014</v>
      </c>
      <c r="E1778" s="1" t="s">
        <v>89</v>
      </c>
      <c r="F1778" s="3">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v>1.512</v>
      </c>
    </row>
    <row r="1779" spans="1:23" x14ac:dyDescent="0.3">
      <c r="A1779">
        <v>1778</v>
      </c>
      <c r="B1779" t="s">
        <v>4521</v>
      </c>
      <c r="C1779" s="1">
        <v>42332</v>
      </c>
      <c r="D1779" s="2">
        <v>2015</v>
      </c>
      <c r="E1779" s="1" t="s">
        <v>24</v>
      </c>
      <c r="F1779" s="3">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v>180.76590000000002</v>
      </c>
    </row>
    <row r="1780" spans="1:23" x14ac:dyDescent="0.3">
      <c r="A1780">
        <v>1779</v>
      </c>
      <c r="B1780" t="s">
        <v>4521</v>
      </c>
      <c r="C1780" s="1">
        <v>42332</v>
      </c>
      <c r="D1780" s="2">
        <v>2015</v>
      </c>
      <c r="E1780" s="1" t="s">
        <v>24</v>
      </c>
      <c r="F1780" s="3">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v>6.6150000000000002</v>
      </c>
    </row>
    <row r="1781" spans="1:23" x14ac:dyDescent="0.3">
      <c r="A1781">
        <v>1780</v>
      </c>
      <c r="B1781" t="s">
        <v>4524</v>
      </c>
      <c r="C1781" s="1">
        <v>42685</v>
      </c>
      <c r="D1781" s="2">
        <v>2016</v>
      </c>
      <c r="E1781" s="1" t="s">
        <v>24</v>
      </c>
      <c r="F1781" s="3">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v>14.992499999999996</v>
      </c>
    </row>
    <row r="1782" spans="1:23" x14ac:dyDescent="0.3">
      <c r="A1782">
        <v>1781</v>
      </c>
      <c r="B1782" t="s">
        <v>4524</v>
      </c>
      <c r="C1782" s="1">
        <v>42685</v>
      </c>
      <c r="D1782" s="2">
        <v>2016</v>
      </c>
      <c r="E1782" s="1" t="s">
        <v>24</v>
      </c>
      <c r="F1782" s="3">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v>20.840000000000003</v>
      </c>
    </row>
    <row r="1783" spans="1:23" x14ac:dyDescent="0.3">
      <c r="A1783">
        <v>1782</v>
      </c>
      <c r="B1783" t="s">
        <v>4525</v>
      </c>
      <c r="C1783" s="1">
        <v>42194</v>
      </c>
      <c r="D1783" s="2">
        <v>2015</v>
      </c>
      <c r="E1783" s="1" t="s">
        <v>152</v>
      </c>
      <c r="F1783" s="3">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v>3.0267999999999997</v>
      </c>
    </row>
    <row r="1784" spans="1:23" x14ac:dyDescent="0.3">
      <c r="A1784">
        <v>1783</v>
      </c>
      <c r="B1784" t="s">
        <v>4525</v>
      </c>
      <c r="C1784" s="1">
        <v>42194</v>
      </c>
      <c r="D1784" s="2">
        <v>2015</v>
      </c>
      <c r="E1784" s="1" t="s">
        <v>152</v>
      </c>
      <c r="F1784" s="3">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v>59.011199999999988</v>
      </c>
    </row>
    <row r="1785" spans="1:23" x14ac:dyDescent="0.3">
      <c r="A1785">
        <v>1784</v>
      </c>
      <c r="B1785" t="s">
        <v>4528</v>
      </c>
      <c r="C1785" s="1">
        <v>43000</v>
      </c>
      <c r="D1785" s="2">
        <v>2017</v>
      </c>
      <c r="E1785" s="1" t="s">
        <v>161</v>
      </c>
      <c r="F1785" s="3">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v>107.7216</v>
      </c>
    </row>
    <row r="1786" spans="1:23" x14ac:dyDescent="0.3">
      <c r="A1786">
        <v>1785</v>
      </c>
      <c r="B1786" t="s">
        <v>4528</v>
      </c>
      <c r="C1786" s="1">
        <v>43000</v>
      </c>
      <c r="D1786" s="2">
        <v>2017</v>
      </c>
      <c r="E1786" s="1" t="s">
        <v>161</v>
      </c>
      <c r="F1786" s="3">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v>9.8159999999999954</v>
      </c>
    </row>
    <row r="1787" spans="1:23" x14ac:dyDescent="0.3">
      <c r="A1787">
        <v>1786</v>
      </c>
      <c r="B1787" t="s">
        <v>4528</v>
      </c>
      <c r="C1787" s="1">
        <v>43000</v>
      </c>
      <c r="D1787" s="2">
        <v>2017</v>
      </c>
      <c r="E1787" s="1" t="s">
        <v>161</v>
      </c>
      <c r="F1787" s="3">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v>15.5288</v>
      </c>
    </row>
    <row r="1788" spans="1:23" x14ac:dyDescent="0.3">
      <c r="A1788">
        <v>1787</v>
      </c>
      <c r="B1788" t="s">
        <v>4528</v>
      </c>
      <c r="C1788" s="1">
        <v>43000</v>
      </c>
      <c r="D1788" s="2">
        <v>2017</v>
      </c>
      <c r="E1788" s="1" t="s">
        <v>161</v>
      </c>
      <c r="F1788" s="3">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v>25.221299999999989</v>
      </c>
    </row>
    <row r="1789" spans="1:23" x14ac:dyDescent="0.3">
      <c r="A1789">
        <v>1788</v>
      </c>
      <c r="B1789" t="s">
        <v>4533</v>
      </c>
      <c r="C1789" s="1">
        <v>42050</v>
      </c>
      <c r="D1789" s="2">
        <v>2015</v>
      </c>
      <c r="E1789" s="1" t="s">
        <v>568</v>
      </c>
      <c r="F1789" s="3">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v>64.785599999999988</v>
      </c>
    </row>
    <row r="1790" spans="1:23" x14ac:dyDescent="0.3">
      <c r="A1790">
        <v>1789</v>
      </c>
      <c r="B1790" t="s">
        <v>4533</v>
      </c>
      <c r="C1790" s="1">
        <v>42050</v>
      </c>
      <c r="D1790" s="2">
        <v>2015</v>
      </c>
      <c r="E1790" s="1" t="s">
        <v>568</v>
      </c>
      <c r="F1790" s="3">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v>195.99440000000004</v>
      </c>
    </row>
    <row r="1791" spans="1:23" x14ac:dyDescent="0.3">
      <c r="A1791">
        <v>1790</v>
      </c>
      <c r="B1791" t="s">
        <v>4533</v>
      </c>
      <c r="C1791" s="1">
        <v>42050</v>
      </c>
      <c r="D1791" s="2">
        <v>2015</v>
      </c>
      <c r="E1791" s="1" t="s">
        <v>568</v>
      </c>
      <c r="F1791" s="3">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v>26.590499999999988</v>
      </c>
    </row>
    <row r="1792" spans="1:23" x14ac:dyDescent="0.3">
      <c r="A1792">
        <v>1791</v>
      </c>
      <c r="B1792" t="s">
        <v>4539</v>
      </c>
      <c r="C1792" s="1">
        <v>41912</v>
      </c>
      <c r="D1792" s="2">
        <v>2014</v>
      </c>
      <c r="E1792" s="1" t="s">
        <v>161</v>
      </c>
      <c r="F1792" s="3">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v>24.47</v>
      </c>
    </row>
    <row r="1793" spans="1:23" x14ac:dyDescent="0.3">
      <c r="A1793">
        <v>1792</v>
      </c>
      <c r="B1793" t="s">
        <v>4540</v>
      </c>
      <c r="C1793" s="1">
        <v>41974</v>
      </c>
      <c r="D1793" s="2">
        <v>2014</v>
      </c>
      <c r="E1793" s="1" t="s">
        <v>98</v>
      </c>
      <c r="F1793" s="3">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v>673.88160000000016</v>
      </c>
    </row>
    <row r="1794" spans="1:23" x14ac:dyDescent="0.3">
      <c r="A1794">
        <v>1793</v>
      </c>
      <c r="B1794" t="s">
        <v>4540</v>
      </c>
      <c r="C1794" s="1">
        <v>41974</v>
      </c>
      <c r="D1794" s="2">
        <v>2014</v>
      </c>
      <c r="E1794" s="1" t="s">
        <v>98</v>
      </c>
      <c r="F1794" s="3">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v>12.592800000000004</v>
      </c>
    </row>
    <row r="1795" spans="1:23" x14ac:dyDescent="0.3">
      <c r="A1795">
        <v>1794</v>
      </c>
      <c r="B1795" t="s">
        <v>4545</v>
      </c>
      <c r="C1795" s="1">
        <v>41981</v>
      </c>
      <c r="D1795" s="2">
        <v>2014</v>
      </c>
      <c r="E1795" s="1" t="s">
        <v>98</v>
      </c>
      <c r="F1795" s="3">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v>6.0416000000000025</v>
      </c>
    </row>
    <row r="1796" spans="1:23" x14ac:dyDescent="0.3">
      <c r="A1796">
        <v>1795</v>
      </c>
      <c r="B1796" t="s">
        <v>4548</v>
      </c>
      <c r="C1796" s="1">
        <v>42618</v>
      </c>
      <c r="D1796" s="2">
        <v>2016</v>
      </c>
      <c r="E1796" s="1" t="s">
        <v>161</v>
      </c>
      <c r="F1796" s="3">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v>26.984999999999992</v>
      </c>
    </row>
    <row r="1797" spans="1:23" x14ac:dyDescent="0.3">
      <c r="A1797">
        <v>1796</v>
      </c>
      <c r="B1797" t="s">
        <v>4553</v>
      </c>
      <c r="C1797" s="1">
        <v>42974</v>
      </c>
      <c r="D1797" s="2">
        <v>2017</v>
      </c>
      <c r="E1797" s="1" t="s">
        <v>132</v>
      </c>
      <c r="F1797" s="3">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v>16.598399999999998</v>
      </c>
    </row>
    <row r="1798" spans="1:23" x14ac:dyDescent="0.3">
      <c r="A1798">
        <v>1797</v>
      </c>
      <c r="B1798" t="s">
        <v>4553</v>
      </c>
      <c r="C1798" s="1">
        <v>42974</v>
      </c>
      <c r="D1798" s="2">
        <v>2017</v>
      </c>
      <c r="E1798" s="1" t="s">
        <v>132</v>
      </c>
      <c r="F1798" s="3">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v>100.91129999999997</v>
      </c>
    </row>
    <row r="1799" spans="1:23" x14ac:dyDescent="0.3">
      <c r="A1799">
        <v>1798</v>
      </c>
      <c r="B1799" t="s">
        <v>4553</v>
      </c>
      <c r="C1799" s="1">
        <v>42974</v>
      </c>
      <c r="D1799" s="2">
        <v>2017</v>
      </c>
      <c r="E1799" s="1" t="s">
        <v>132</v>
      </c>
      <c r="F1799" s="3">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v>11.565</v>
      </c>
    </row>
    <row r="1800" spans="1:23" x14ac:dyDescent="0.3">
      <c r="A1800">
        <v>1799</v>
      </c>
      <c r="B1800" t="s">
        <v>4556</v>
      </c>
      <c r="C1800" s="1">
        <v>42558</v>
      </c>
      <c r="D1800" s="2">
        <v>2016</v>
      </c>
      <c r="E1800" s="1" t="s">
        <v>152</v>
      </c>
      <c r="F1800" s="3">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v>73.320999999999998</v>
      </c>
    </row>
    <row r="1801" spans="1:23" x14ac:dyDescent="0.3">
      <c r="A1801">
        <v>1800</v>
      </c>
      <c r="B1801" t="s">
        <v>4557</v>
      </c>
      <c r="C1801" s="1">
        <v>42590</v>
      </c>
      <c r="D1801" s="2">
        <v>2016</v>
      </c>
      <c r="E1801" s="1" t="s">
        <v>132</v>
      </c>
      <c r="F1801" s="3">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v>3.6295999999999995</v>
      </c>
    </row>
    <row r="1802" spans="1:23" x14ac:dyDescent="0.3">
      <c r="A1802">
        <v>1801</v>
      </c>
      <c r="B1802" t="s">
        <v>4557</v>
      </c>
      <c r="C1802" s="1">
        <v>42590</v>
      </c>
      <c r="D1802" s="2">
        <v>2016</v>
      </c>
      <c r="E1802" s="1" t="s">
        <v>132</v>
      </c>
      <c r="F1802" s="3">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v>17.534399999999998</v>
      </c>
    </row>
    <row r="1803" spans="1:23" x14ac:dyDescent="0.3">
      <c r="A1803">
        <v>1802</v>
      </c>
      <c r="B1803" t="s">
        <v>4562</v>
      </c>
      <c r="C1803" s="1">
        <v>42687</v>
      </c>
      <c r="D1803" s="2">
        <v>2016</v>
      </c>
      <c r="E1803" s="1" t="s">
        <v>24</v>
      </c>
      <c r="F1803" s="3">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v>1.5047999999999999</v>
      </c>
    </row>
    <row r="1804" spans="1:23" x14ac:dyDescent="0.3">
      <c r="A1804">
        <v>1803</v>
      </c>
      <c r="B1804" t="s">
        <v>4563</v>
      </c>
      <c r="C1804" s="1">
        <v>43000</v>
      </c>
      <c r="D1804" s="2">
        <v>2017</v>
      </c>
      <c r="E1804" s="1" t="s">
        <v>161</v>
      </c>
      <c r="F1804" s="3">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v>-4.2987000000000002</v>
      </c>
    </row>
    <row r="1805" spans="1:23" x14ac:dyDescent="0.3">
      <c r="A1805">
        <v>1804</v>
      </c>
      <c r="B1805" t="s">
        <v>4563</v>
      </c>
      <c r="C1805" s="1">
        <v>43000</v>
      </c>
      <c r="D1805" s="2">
        <v>2017</v>
      </c>
      <c r="E1805" s="1" t="s">
        <v>161</v>
      </c>
      <c r="F1805" s="3">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v>-1049.3406</v>
      </c>
    </row>
    <row r="1806" spans="1:23" x14ac:dyDescent="0.3">
      <c r="A1806">
        <v>1805</v>
      </c>
      <c r="B1806" t="s">
        <v>4563</v>
      </c>
      <c r="C1806" s="1">
        <v>43000</v>
      </c>
      <c r="D1806" s="2">
        <v>2017</v>
      </c>
      <c r="E1806" s="1" t="s">
        <v>161</v>
      </c>
      <c r="F1806" s="3">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v>22.995400000000004</v>
      </c>
    </row>
    <row r="1807" spans="1:23" x14ac:dyDescent="0.3">
      <c r="A1807">
        <v>1806</v>
      </c>
      <c r="B1807" t="s">
        <v>4566</v>
      </c>
      <c r="C1807" s="1">
        <v>42729</v>
      </c>
      <c r="D1807" s="2">
        <v>2016</v>
      </c>
      <c r="E1807" s="1" t="s">
        <v>98</v>
      </c>
      <c r="F1807" s="3">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v>257.59440000000029</v>
      </c>
    </row>
    <row r="1808" spans="1:23" x14ac:dyDescent="0.3">
      <c r="A1808">
        <v>1807</v>
      </c>
      <c r="B1808" t="s">
        <v>4566</v>
      </c>
      <c r="C1808" s="1">
        <v>42729</v>
      </c>
      <c r="D1808" s="2">
        <v>2016</v>
      </c>
      <c r="E1808" s="1" t="s">
        <v>98</v>
      </c>
      <c r="F1808" s="3">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v>21.772800000000004</v>
      </c>
    </row>
    <row r="1809" spans="1:23" x14ac:dyDescent="0.3">
      <c r="A1809">
        <v>1808</v>
      </c>
      <c r="B1809" t="s">
        <v>4566</v>
      </c>
      <c r="C1809" s="1">
        <v>42729</v>
      </c>
      <c r="D1809" s="2">
        <v>2016</v>
      </c>
      <c r="E1809" s="1" t="s">
        <v>98</v>
      </c>
      <c r="F1809" s="3">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v>76.271999999999977</v>
      </c>
    </row>
    <row r="1810" spans="1:23" x14ac:dyDescent="0.3">
      <c r="A1810">
        <v>1809</v>
      </c>
      <c r="B1810" t="s">
        <v>4567</v>
      </c>
      <c r="C1810" s="1">
        <v>42411</v>
      </c>
      <c r="D1810" s="2">
        <v>2016</v>
      </c>
      <c r="E1810" s="1" t="s">
        <v>568</v>
      </c>
      <c r="F1810" s="3">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v>0.69929999999999914</v>
      </c>
    </row>
    <row r="1811" spans="1:23" x14ac:dyDescent="0.3">
      <c r="A1811">
        <v>1810</v>
      </c>
      <c r="B1811" t="s">
        <v>4573</v>
      </c>
      <c r="C1811" s="1">
        <v>42666</v>
      </c>
      <c r="D1811" s="2">
        <v>2016</v>
      </c>
      <c r="E1811" s="1" t="s">
        <v>53</v>
      </c>
      <c r="F1811" s="3">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v>-12.116999999999999</v>
      </c>
    </row>
    <row r="1812" spans="1:23" x14ac:dyDescent="0.3">
      <c r="A1812">
        <v>1811</v>
      </c>
      <c r="B1812" t="s">
        <v>4573</v>
      </c>
      <c r="C1812" s="1">
        <v>42666</v>
      </c>
      <c r="D1812" s="2">
        <v>2016</v>
      </c>
      <c r="E1812" s="1" t="s">
        <v>53</v>
      </c>
      <c r="F1812" s="3">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v>17.815199999999997</v>
      </c>
    </row>
    <row r="1813" spans="1:23" x14ac:dyDescent="0.3">
      <c r="A1813">
        <v>1812</v>
      </c>
      <c r="B1813" t="s">
        <v>4578</v>
      </c>
      <c r="C1813" s="1">
        <v>41799</v>
      </c>
      <c r="D1813" s="2">
        <v>2014</v>
      </c>
      <c r="E1813" s="1" t="s">
        <v>41</v>
      </c>
      <c r="F1813" s="3">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v>245.0209999999999</v>
      </c>
    </row>
    <row r="1814" spans="1:23" x14ac:dyDescent="0.3">
      <c r="A1814">
        <v>1813</v>
      </c>
      <c r="B1814" t="s">
        <v>4579</v>
      </c>
      <c r="C1814" s="1">
        <v>43059</v>
      </c>
      <c r="D1814" s="2">
        <v>2017</v>
      </c>
      <c r="E1814" s="1" t="s">
        <v>24</v>
      </c>
      <c r="F1814" s="3">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v>28.129999999999995</v>
      </c>
    </row>
    <row r="1815" spans="1:23" x14ac:dyDescent="0.3">
      <c r="A1815">
        <v>1814</v>
      </c>
      <c r="B1815" t="s">
        <v>4579</v>
      </c>
      <c r="C1815" s="1">
        <v>43059</v>
      </c>
      <c r="D1815" s="2">
        <v>2017</v>
      </c>
      <c r="E1815" s="1" t="s">
        <v>24</v>
      </c>
      <c r="F1815" s="3">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v>1.5713999999999997</v>
      </c>
    </row>
    <row r="1816" spans="1:23" x14ac:dyDescent="0.3">
      <c r="A1816">
        <v>1815</v>
      </c>
      <c r="B1816" t="s">
        <v>4582</v>
      </c>
      <c r="C1816" s="1">
        <v>42261</v>
      </c>
      <c r="D1816" s="2">
        <v>2015</v>
      </c>
      <c r="E1816" s="1" t="s">
        <v>161</v>
      </c>
      <c r="F1816" s="3">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v>-8.5067999999999913</v>
      </c>
    </row>
    <row r="1817" spans="1:23" x14ac:dyDescent="0.3">
      <c r="A1817">
        <v>1816</v>
      </c>
      <c r="B1817" t="s">
        <v>4583</v>
      </c>
      <c r="C1817" s="1">
        <v>42159</v>
      </c>
      <c r="D1817" s="2">
        <v>2015</v>
      </c>
      <c r="E1817" s="1" t="s">
        <v>41</v>
      </c>
      <c r="F1817" s="3">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v>3.4685999999999999</v>
      </c>
    </row>
    <row r="1818" spans="1:23" x14ac:dyDescent="0.3">
      <c r="A1818">
        <v>1817</v>
      </c>
      <c r="B1818" t="s">
        <v>4583</v>
      </c>
      <c r="C1818" s="1">
        <v>42159</v>
      </c>
      <c r="D1818" s="2">
        <v>2015</v>
      </c>
      <c r="E1818" s="1" t="s">
        <v>41</v>
      </c>
      <c r="F1818" s="3">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v>3.0557999999999996</v>
      </c>
    </row>
    <row r="1819" spans="1:23" x14ac:dyDescent="0.3">
      <c r="A1819">
        <v>1818</v>
      </c>
      <c r="B1819" t="s">
        <v>4586</v>
      </c>
      <c r="C1819" s="1">
        <v>42351</v>
      </c>
      <c r="D1819" s="2">
        <v>2015</v>
      </c>
      <c r="E1819" s="1" t="s">
        <v>98</v>
      </c>
      <c r="F1819" s="3">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v>4.5815999999999999</v>
      </c>
    </row>
    <row r="1820" spans="1:23" x14ac:dyDescent="0.3">
      <c r="A1820">
        <v>1819</v>
      </c>
      <c r="B1820" t="s">
        <v>4589</v>
      </c>
      <c r="C1820" s="1">
        <v>41784</v>
      </c>
      <c r="D1820" s="2">
        <v>2014</v>
      </c>
      <c r="E1820" s="1" t="s">
        <v>124</v>
      </c>
      <c r="F1820" s="3">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v>-166.32000000000005</v>
      </c>
    </row>
    <row r="1821" spans="1:23" x14ac:dyDescent="0.3">
      <c r="A1821">
        <v>1820</v>
      </c>
      <c r="B1821" t="s">
        <v>4589</v>
      </c>
      <c r="C1821" s="1">
        <v>41784</v>
      </c>
      <c r="D1821" s="2">
        <v>2014</v>
      </c>
      <c r="E1821" s="1" t="s">
        <v>124</v>
      </c>
      <c r="F1821" s="3">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v>-24.188999999999993</v>
      </c>
    </row>
    <row r="1822" spans="1:23" x14ac:dyDescent="0.3">
      <c r="A1822">
        <v>1821</v>
      </c>
      <c r="B1822" t="s">
        <v>4596</v>
      </c>
      <c r="C1822" s="1">
        <v>42416</v>
      </c>
      <c r="D1822" s="2">
        <v>2016</v>
      </c>
      <c r="E1822" s="1" t="s">
        <v>568</v>
      </c>
      <c r="F1822" s="3">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v>-225.55680000000007</v>
      </c>
    </row>
    <row r="1823" spans="1:23" x14ac:dyDescent="0.3">
      <c r="A1823">
        <v>1822</v>
      </c>
      <c r="B1823" t="s">
        <v>4596</v>
      </c>
      <c r="C1823" s="1">
        <v>42416</v>
      </c>
      <c r="D1823" s="2">
        <v>2016</v>
      </c>
      <c r="E1823" s="1" t="s">
        <v>568</v>
      </c>
      <c r="F1823" s="3">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v>1.8312000000000004</v>
      </c>
    </row>
    <row r="1824" spans="1:23" x14ac:dyDescent="0.3">
      <c r="A1824">
        <v>1823</v>
      </c>
      <c r="B1824" t="s">
        <v>4596</v>
      </c>
      <c r="C1824" s="1">
        <v>42416</v>
      </c>
      <c r="D1824" s="2">
        <v>2016</v>
      </c>
      <c r="E1824" s="1" t="s">
        <v>568</v>
      </c>
      <c r="F1824" s="3">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v>-2.6981999999999999</v>
      </c>
    </row>
    <row r="1825" spans="1:23" x14ac:dyDescent="0.3">
      <c r="A1825">
        <v>1824</v>
      </c>
      <c r="B1825" t="s">
        <v>4596</v>
      </c>
      <c r="C1825" s="1">
        <v>42416</v>
      </c>
      <c r="D1825" s="2">
        <v>2016</v>
      </c>
      <c r="E1825" s="1" t="s">
        <v>568</v>
      </c>
      <c r="F1825" s="3">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v>1.8144</v>
      </c>
    </row>
    <row r="1826" spans="1:23" x14ac:dyDescent="0.3">
      <c r="A1826">
        <v>1825</v>
      </c>
      <c r="B1826" t="s">
        <v>4603</v>
      </c>
      <c r="C1826" s="1">
        <v>42726</v>
      </c>
      <c r="D1826" s="2">
        <v>2016</v>
      </c>
      <c r="E1826" s="1" t="s">
        <v>98</v>
      </c>
      <c r="F1826" s="3">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v>-25.05599999999999</v>
      </c>
    </row>
    <row r="1827" spans="1:23" x14ac:dyDescent="0.3">
      <c r="A1827">
        <v>1826</v>
      </c>
      <c r="B1827" t="s">
        <v>4603</v>
      </c>
      <c r="C1827" s="1">
        <v>42726</v>
      </c>
      <c r="D1827" s="2">
        <v>2016</v>
      </c>
      <c r="E1827" s="1" t="s">
        <v>98</v>
      </c>
      <c r="F1827" s="3">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v>3.108000000000001</v>
      </c>
    </row>
    <row r="1828" spans="1:23" x14ac:dyDescent="0.3">
      <c r="A1828">
        <v>1827</v>
      </c>
      <c r="B1828" t="s">
        <v>4603</v>
      </c>
      <c r="C1828" s="1">
        <v>42726</v>
      </c>
      <c r="D1828" s="2">
        <v>2016</v>
      </c>
      <c r="E1828" s="1" t="s">
        <v>98</v>
      </c>
      <c r="F1828" s="3">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v>4.8416000000000006</v>
      </c>
    </row>
    <row r="1829" spans="1:23" x14ac:dyDescent="0.3">
      <c r="A1829">
        <v>1828</v>
      </c>
      <c r="B1829" t="s">
        <v>4607</v>
      </c>
      <c r="C1829" s="1">
        <v>42408</v>
      </c>
      <c r="D1829" s="2">
        <v>2016</v>
      </c>
      <c r="E1829" s="1" t="s">
        <v>568</v>
      </c>
      <c r="F1829" s="3">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v>126.8972999999998</v>
      </c>
    </row>
    <row r="1830" spans="1:23" x14ac:dyDescent="0.3">
      <c r="A1830">
        <v>1829</v>
      </c>
      <c r="B1830" t="s">
        <v>4613</v>
      </c>
      <c r="C1830" s="1">
        <v>42198</v>
      </c>
      <c r="D1830" s="2">
        <v>2015</v>
      </c>
      <c r="E1830" s="1" t="s">
        <v>152</v>
      </c>
      <c r="F1830" s="3">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v>18.662400000000002</v>
      </c>
    </row>
    <row r="1831" spans="1:23" x14ac:dyDescent="0.3">
      <c r="A1831">
        <v>1830</v>
      </c>
      <c r="B1831" t="s">
        <v>4616</v>
      </c>
      <c r="C1831" s="1">
        <v>41777</v>
      </c>
      <c r="D1831" s="2">
        <v>2014</v>
      </c>
      <c r="E1831" s="1" t="s">
        <v>124</v>
      </c>
      <c r="F1831" s="3">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v>-168.95579999999995</v>
      </c>
    </row>
    <row r="1832" spans="1:23" x14ac:dyDescent="0.3">
      <c r="A1832">
        <v>1831</v>
      </c>
      <c r="B1832" t="s">
        <v>4619</v>
      </c>
      <c r="C1832" s="1">
        <v>43029</v>
      </c>
      <c r="D1832" s="2">
        <v>2017</v>
      </c>
      <c r="E1832" s="1" t="s">
        <v>53</v>
      </c>
      <c r="F1832" s="3">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v>374.37920000000008</v>
      </c>
    </row>
    <row r="1833" spans="1:23" x14ac:dyDescent="0.3">
      <c r="A1833">
        <v>1832</v>
      </c>
      <c r="B1833" t="s">
        <v>4619</v>
      </c>
      <c r="C1833" s="1">
        <v>43029</v>
      </c>
      <c r="D1833" s="2">
        <v>2017</v>
      </c>
      <c r="E1833" s="1" t="s">
        <v>53</v>
      </c>
      <c r="F1833" s="3">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v>62.906399999999991</v>
      </c>
    </row>
    <row r="1834" spans="1:23" x14ac:dyDescent="0.3">
      <c r="A1834">
        <v>1833</v>
      </c>
      <c r="B1834" t="s">
        <v>4623</v>
      </c>
      <c r="C1834" s="1">
        <v>42313</v>
      </c>
      <c r="D1834" s="2">
        <v>2015</v>
      </c>
      <c r="E1834" s="1" t="s">
        <v>24</v>
      </c>
      <c r="F1834" s="3">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v>25.874999999999972</v>
      </c>
    </row>
    <row r="1835" spans="1:23" x14ac:dyDescent="0.3">
      <c r="A1835">
        <v>1834</v>
      </c>
      <c r="B1835" t="s">
        <v>4624</v>
      </c>
      <c r="C1835" s="1">
        <v>42948</v>
      </c>
      <c r="D1835" s="2">
        <v>2017</v>
      </c>
      <c r="E1835" s="1" t="s">
        <v>132</v>
      </c>
      <c r="F1835" s="3">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v>-263.99670000000026</v>
      </c>
    </row>
    <row r="1836" spans="1:23" x14ac:dyDescent="0.3">
      <c r="A1836">
        <v>1835</v>
      </c>
      <c r="B1836" t="s">
        <v>4624</v>
      </c>
      <c r="C1836" s="1">
        <v>42948</v>
      </c>
      <c r="D1836" s="2">
        <v>2017</v>
      </c>
      <c r="E1836" s="1" t="s">
        <v>132</v>
      </c>
      <c r="F1836" s="3">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v>12.700800000000001</v>
      </c>
    </row>
    <row r="1837" spans="1:23" x14ac:dyDescent="0.3">
      <c r="A1837">
        <v>1836</v>
      </c>
      <c r="B1837" t="s">
        <v>4629</v>
      </c>
      <c r="C1837" s="1">
        <v>41811</v>
      </c>
      <c r="D1837" s="2">
        <v>2014</v>
      </c>
      <c r="E1837" s="1" t="s">
        <v>41</v>
      </c>
      <c r="F1837" s="3">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v>6.2059999999999977</v>
      </c>
    </row>
    <row r="1838" spans="1:23" x14ac:dyDescent="0.3">
      <c r="A1838">
        <v>1837</v>
      </c>
      <c r="B1838" t="s">
        <v>4631</v>
      </c>
      <c r="C1838" s="1">
        <v>42785</v>
      </c>
      <c r="D1838" s="2">
        <v>2017</v>
      </c>
      <c r="E1838" s="1" t="s">
        <v>568</v>
      </c>
      <c r="F1838" s="3">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v>361.29939999999988</v>
      </c>
    </row>
    <row r="1839" spans="1:23" x14ac:dyDescent="0.3">
      <c r="A1839">
        <v>1838</v>
      </c>
      <c r="B1839" t="s">
        <v>4632</v>
      </c>
      <c r="C1839" s="1">
        <v>41852</v>
      </c>
      <c r="D1839" s="2">
        <v>2014</v>
      </c>
      <c r="E1839" s="1" t="s">
        <v>132</v>
      </c>
      <c r="F1839" s="3">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v>5.9210999999999983</v>
      </c>
    </row>
    <row r="1840" spans="1:23" x14ac:dyDescent="0.3">
      <c r="A1840">
        <v>1839</v>
      </c>
      <c r="B1840" t="s">
        <v>4632</v>
      </c>
      <c r="C1840" s="1">
        <v>41852</v>
      </c>
      <c r="D1840" s="2">
        <v>2014</v>
      </c>
      <c r="E1840" s="1" t="s">
        <v>132</v>
      </c>
      <c r="F1840" s="3">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v>12.135200000000001</v>
      </c>
    </row>
    <row r="1841" spans="1:23" x14ac:dyDescent="0.3">
      <c r="A1841">
        <v>1840</v>
      </c>
      <c r="B1841" t="s">
        <v>4632</v>
      </c>
      <c r="C1841" s="1">
        <v>41852</v>
      </c>
      <c r="D1841" s="2">
        <v>2014</v>
      </c>
      <c r="E1841" s="1" t="s">
        <v>132</v>
      </c>
      <c r="F1841" s="3">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v>10.224499999999994</v>
      </c>
    </row>
    <row r="1842" spans="1:23" x14ac:dyDescent="0.3">
      <c r="A1842">
        <v>1841</v>
      </c>
      <c r="B1842" t="s">
        <v>4632</v>
      </c>
      <c r="C1842" s="1">
        <v>41852</v>
      </c>
      <c r="D1842" s="2">
        <v>2014</v>
      </c>
      <c r="E1842" s="1" t="s">
        <v>132</v>
      </c>
      <c r="F1842" s="3">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v>29.363999999999997</v>
      </c>
    </row>
    <row r="1843" spans="1:23" x14ac:dyDescent="0.3">
      <c r="A1843">
        <v>1842</v>
      </c>
      <c r="B1843" t="s">
        <v>4637</v>
      </c>
      <c r="C1843" s="1">
        <v>42569</v>
      </c>
      <c r="D1843" s="2">
        <v>2016</v>
      </c>
      <c r="E1843" s="1" t="s">
        <v>152</v>
      </c>
      <c r="F1843" s="3">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v>39.4268</v>
      </c>
    </row>
    <row r="1844" spans="1:23" x14ac:dyDescent="0.3">
      <c r="A1844">
        <v>1843</v>
      </c>
      <c r="B1844" t="s">
        <v>4643</v>
      </c>
      <c r="C1844" s="1">
        <v>42044</v>
      </c>
      <c r="D1844" s="2">
        <v>2015</v>
      </c>
      <c r="E1844" s="1" t="s">
        <v>568</v>
      </c>
      <c r="F1844" s="3">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v>13.532399999999996</v>
      </c>
    </row>
    <row r="1845" spans="1:23" x14ac:dyDescent="0.3">
      <c r="A1845">
        <v>1844</v>
      </c>
      <c r="B1845" t="s">
        <v>4643</v>
      </c>
      <c r="C1845" s="1">
        <v>42044</v>
      </c>
      <c r="D1845" s="2">
        <v>2015</v>
      </c>
      <c r="E1845" s="1" t="s">
        <v>568</v>
      </c>
      <c r="F1845" s="3">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v>-30.588000000000001</v>
      </c>
    </row>
    <row r="1846" spans="1:23" x14ac:dyDescent="0.3">
      <c r="A1846">
        <v>1845</v>
      </c>
      <c r="B1846" t="s">
        <v>4646</v>
      </c>
      <c r="C1846" s="1">
        <v>42945</v>
      </c>
      <c r="D1846" s="2">
        <v>2017</v>
      </c>
      <c r="E1846" s="1" t="s">
        <v>152</v>
      </c>
      <c r="F1846" s="3">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v>11.774100000000004</v>
      </c>
    </row>
    <row r="1847" spans="1:23" x14ac:dyDescent="0.3">
      <c r="A1847">
        <v>1846</v>
      </c>
      <c r="B1847" t="s">
        <v>4649</v>
      </c>
      <c r="C1847" s="1">
        <v>42747</v>
      </c>
      <c r="D1847" s="2">
        <v>2017</v>
      </c>
      <c r="E1847" s="1" t="s">
        <v>166</v>
      </c>
      <c r="F1847" s="3">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v>19.238399999999999</v>
      </c>
    </row>
    <row r="1848" spans="1:23" x14ac:dyDescent="0.3">
      <c r="A1848">
        <v>1847</v>
      </c>
      <c r="B1848" t="s">
        <v>4649</v>
      </c>
      <c r="C1848" s="1">
        <v>42747</v>
      </c>
      <c r="D1848" s="2">
        <v>2017</v>
      </c>
      <c r="E1848" s="1" t="s">
        <v>166</v>
      </c>
      <c r="F1848" s="3">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v>15.825600000000001</v>
      </c>
    </row>
    <row r="1849" spans="1:23" x14ac:dyDescent="0.3">
      <c r="A1849">
        <v>1848</v>
      </c>
      <c r="B1849" t="s">
        <v>4652</v>
      </c>
      <c r="C1849" s="1">
        <v>42988</v>
      </c>
      <c r="D1849" s="2">
        <v>2017</v>
      </c>
      <c r="E1849" s="1" t="s">
        <v>161</v>
      </c>
      <c r="F1849" s="3">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v>27.176400000000015</v>
      </c>
    </row>
    <row r="1850" spans="1:23" x14ac:dyDescent="0.3">
      <c r="A1850">
        <v>1849</v>
      </c>
      <c r="B1850" t="s">
        <v>4652</v>
      </c>
      <c r="C1850" s="1">
        <v>42988</v>
      </c>
      <c r="D1850" s="2">
        <v>2017</v>
      </c>
      <c r="E1850" s="1" t="s">
        <v>161</v>
      </c>
      <c r="F1850" s="3">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v>2.2449999999999992</v>
      </c>
    </row>
    <row r="1851" spans="1:23" x14ac:dyDescent="0.3">
      <c r="A1851">
        <v>1850</v>
      </c>
      <c r="B1851" t="s">
        <v>4653</v>
      </c>
      <c r="C1851" s="1">
        <v>42205</v>
      </c>
      <c r="D1851" s="2">
        <v>2015</v>
      </c>
      <c r="E1851" s="1" t="s">
        <v>152</v>
      </c>
      <c r="F1851" s="3">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v>9.732800000000001</v>
      </c>
    </row>
    <row r="1852" spans="1:23" x14ac:dyDescent="0.3">
      <c r="A1852">
        <v>1851</v>
      </c>
      <c r="B1852" t="s">
        <v>4653</v>
      </c>
      <c r="C1852" s="1">
        <v>42205</v>
      </c>
      <c r="D1852" s="2">
        <v>2015</v>
      </c>
      <c r="E1852" s="1" t="s">
        <v>152</v>
      </c>
      <c r="F1852" s="3">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v>124.68000000000004</v>
      </c>
    </row>
    <row r="1853" spans="1:23" x14ac:dyDescent="0.3">
      <c r="A1853">
        <v>1852</v>
      </c>
      <c r="B1853" t="s">
        <v>4653</v>
      </c>
      <c r="C1853" s="1">
        <v>42205</v>
      </c>
      <c r="D1853" s="2">
        <v>2015</v>
      </c>
      <c r="E1853" s="1" t="s">
        <v>152</v>
      </c>
      <c r="F1853" s="3">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v>11.879999999999999</v>
      </c>
    </row>
    <row r="1854" spans="1:23" x14ac:dyDescent="0.3">
      <c r="A1854">
        <v>1853</v>
      </c>
      <c r="B1854" t="s">
        <v>4653</v>
      </c>
      <c r="C1854" s="1">
        <v>42205</v>
      </c>
      <c r="D1854" s="2">
        <v>2015</v>
      </c>
      <c r="E1854" s="1" t="s">
        <v>152</v>
      </c>
      <c r="F1854" s="3">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v>49.10499999999999</v>
      </c>
    </row>
    <row r="1855" spans="1:23" x14ac:dyDescent="0.3">
      <c r="A1855">
        <v>1854</v>
      </c>
      <c r="B1855" t="s">
        <v>4653</v>
      </c>
      <c r="C1855" s="1">
        <v>42205</v>
      </c>
      <c r="D1855" s="2">
        <v>2015</v>
      </c>
      <c r="E1855" s="1" t="s">
        <v>152</v>
      </c>
      <c r="F1855" s="3">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v>45.975399999999993</v>
      </c>
    </row>
    <row r="1856" spans="1:23" x14ac:dyDescent="0.3">
      <c r="A1856">
        <v>1855</v>
      </c>
      <c r="B1856" t="s">
        <v>4653</v>
      </c>
      <c r="C1856" s="1">
        <v>42205</v>
      </c>
      <c r="D1856" s="2">
        <v>2015</v>
      </c>
      <c r="E1856" s="1" t="s">
        <v>152</v>
      </c>
      <c r="F1856" s="3">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v>38.177999999999997</v>
      </c>
    </row>
    <row r="1857" spans="1:23" x14ac:dyDescent="0.3">
      <c r="A1857">
        <v>1856</v>
      </c>
      <c r="B1857" t="s">
        <v>4661</v>
      </c>
      <c r="C1857" s="1">
        <v>41803</v>
      </c>
      <c r="D1857" s="2">
        <v>2014</v>
      </c>
      <c r="E1857" s="1" t="s">
        <v>41</v>
      </c>
      <c r="F1857" s="3">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v>4.7915999999999999</v>
      </c>
    </row>
    <row r="1858" spans="1:23" x14ac:dyDescent="0.3">
      <c r="A1858">
        <v>1857</v>
      </c>
      <c r="B1858" t="s">
        <v>4663</v>
      </c>
      <c r="C1858" s="1">
        <v>42867</v>
      </c>
      <c r="D1858" s="2">
        <v>2017</v>
      </c>
      <c r="E1858" s="1" t="s">
        <v>124</v>
      </c>
      <c r="F1858" s="3">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v>-15.990000000000002</v>
      </c>
    </row>
    <row r="1859" spans="1:23" x14ac:dyDescent="0.3">
      <c r="A1859">
        <v>1858</v>
      </c>
      <c r="B1859" t="s">
        <v>4663</v>
      </c>
      <c r="C1859" s="1">
        <v>42867</v>
      </c>
      <c r="D1859" s="2">
        <v>2017</v>
      </c>
      <c r="E1859" s="1" t="s">
        <v>124</v>
      </c>
      <c r="F1859" s="3">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v>-53.072000000000017</v>
      </c>
    </row>
    <row r="1860" spans="1:23" x14ac:dyDescent="0.3">
      <c r="A1860">
        <v>1859</v>
      </c>
      <c r="B1860" t="s">
        <v>4666</v>
      </c>
      <c r="C1860" s="1">
        <v>42250</v>
      </c>
      <c r="D1860" s="2">
        <v>2015</v>
      </c>
      <c r="E1860" s="1" t="s">
        <v>161</v>
      </c>
      <c r="F1860" s="3">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v>60.552800000000005</v>
      </c>
    </row>
    <row r="1861" spans="1:23" x14ac:dyDescent="0.3">
      <c r="A1861">
        <v>1860</v>
      </c>
      <c r="B1861" t="s">
        <v>4666</v>
      </c>
      <c r="C1861" s="1">
        <v>42250</v>
      </c>
      <c r="D1861" s="2">
        <v>2015</v>
      </c>
      <c r="E1861" s="1" t="s">
        <v>161</v>
      </c>
      <c r="F1861" s="3">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v>25.122500000000002</v>
      </c>
    </row>
    <row r="1862" spans="1:23" x14ac:dyDescent="0.3">
      <c r="A1862">
        <v>1861</v>
      </c>
      <c r="B1862" t="s">
        <v>4669</v>
      </c>
      <c r="C1862" s="1">
        <v>42820</v>
      </c>
      <c r="D1862" s="2">
        <v>2017</v>
      </c>
      <c r="E1862" s="1" t="s">
        <v>237</v>
      </c>
      <c r="F1862" s="3">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v>-28.976400000000012</v>
      </c>
    </row>
    <row r="1863" spans="1:23" x14ac:dyDescent="0.3">
      <c r="A1863">
        <v>1862</v>
      </c>
      <c r="B1863" t="s">
        <v>4669</v>
      </c>
      <c r="C1863" s="1">
        <v>42820</v>
      </c>
      <c r="D1863" s="2">
        <v>2017</v>
      </c>
      <c r="E1863" s="1" t="s">
        <v>237</v>
      </c>
      <c r="F1863" s="3">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v>33.588800000000006</v>
      </c>
    </row>
    <row r="1864" spans="1:23" x14ac:dyDescent="0.3">
      <c r="A1864">
        <v>1863</v>
      </c>
      <c r="B1864" t="s">
        <v>4672</v>
      </c>
      <c r="C1864" s="1">
        <v>41955</v>
      </c>
      <c r="D1864" s="2">
        <v>2014</v>
      </c>
      <c r="E1864" s="1" t="s">
        <v>24</v>
      </c>
      <c r="F1864" s="3">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v>4.9632000000000005</v>
      </c>
    </row>
    <row r="1865" spans="1:23" x14ac:dyDescent="0.3">
      <c r="A1865">
        <v>1864</v>
      </c>
      <c r="B1865" t="s">
        <v>4673</v>
      </c>
      <c r="C1865" s="1">
        <v>42656</v>
      </c>
      <c r="D1865" s="2">
        <v>2016</v>
      </c>
      <c r="E1865" s="1" t="s">
        <v>53</v>
      </c>
      <c r="F1865" s="3">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v>-465.5680000000001</v>
      </c>
    </row>
    <row r="1866" spans="1:23" x14ac:dyDescent="0.3">
      <c r="A1866">
        <v>1865</v>
      </c>
      <c r="B1866" t="s">
        <v>4673</v>
      </c>
      <c r="C1866" s="1">
        <v>42656</v>
      </c>
      <c r="D1866" s="2">
        <v>2016</v>
      </c>
      <c r="E1866" s="1" t="s">
        <v>53</v>
      </c>
      <c r="F1866" s="3">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v>4.3679999999999986</v>
      </c>
    </row>
    <row r="1867" spans="1:23" x14ac:dyDescent="0.3">
      <c r="A1867">
        <v>1866</v>
      </c>
      <c r="B1867" t="s">
        <v>4678</v>
      </c>
      <c r="C1867" s="1">
        <v>43051</v>
      </c>
      <c r="D1867" s="2">
        <v>2017</v>
      </c>
      <c r="E1867" s="1" t="s">
        <v>24</v>
      </c>
      <c r="F1867" s="3">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v>-92.695500000000038</v>
      </c>
    </row>
    <row r="1868" spans="1:23" x14ac:dyDescent="0.3">
      <c r="A1868">
        <v>1867</v>
      </c>
      <c r="B1868" t="s">
        <v>4681</v>
      </c>
      <c r="C1868" s="1">
        <v>42840</v>
      </c>
      <c r="D1868" s="2">
        <v>2017</v>
      </c>
      <c r="E1868" s="1" t="s">
        <v>89</v>
      </c>
      <c r="F1868" s="3">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v>70.72199999999998</v>
      </c>
    </row>
    <row r="1869" spans="1:23" x14ac:dyDescent="0.3">
      <c r="A1869">
        <v>1868</v>
      </c>
      <c r="B1869" t="s">
        <v>4682</v>
      </c>
      <c r="C1869" s="1">
        <v>42180</v>
      </c>
      <c r="D1869" s="2">
        <v>2015</v>
      </c>
      <c r="E1869" s="1" t="s">
        <v>41</v>
      </c>
      <c r="F1869" s="3">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v>10.8864</v>
      </c>
    </row>
    <row r="1870" spans="1:23" x14ac:dyDescent="0.3">
      <c r="A1870">
        <v>1869</v>
      </c>
      <c r="B1870" t="s">
        <v>4682</v>
      </c>
      <c r="C1870" s="1">
        <v>42180</v>
      </c>
      <c r="D1870" s="2">
        <v>2015</v>
      </c>
      <c r="E1870" s="1" t="s">
        <v>41</v>
      </c>
      <c r="F1870" s="3">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v>-17.607599999999998</v>
      </c>
    </row>
    <row r="1871" spans="1:23" x14ac:dyDescent="0.3">
      <c r="A1871">
        <v>1870</v>
      </c>
      <c r="B1871" t="s">
        <v>4687</v>
      </c>
      <c r="C1871" s="1">
        <v>42608</v>
      </c>
      <c r="D1871" s="2">
        <v>2016</v>
      </c>
      <c r="E1871" s="1" t="s">
        <v>132</v>
      </c>
      <c r="F1871" s="3">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v>3.1104000000000003</v>
      </c>
    </row>
    <row r="1872" spans="1:23" x14ac:dyDescent="0.3">
      <c r="A1872">
        <v>1871</v>
      </c>
      <c r="B1872" t="s">
        <v>4688</v>
      </c>
      <c r="C1872" s="1">
        <v>41841</v>
      </c>
      <c r="D1872" s="2">
        <v>2014</v>
      </c>
      <c r="E1872" s="1" t="s">
        <v>152</v>
      </c>
      <c r="F1872" s="3">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v>25.792000000000002</v>
      </c>
    </row>
    <row r="1873" spans="1:23" x14ac:dyDescent="0.3">
      <c r="A1873">
        <v>1872</v>
      </c>
      <c r="B1873" t="s">
        <v>4688</v>
      </c>
      <c r="C1873" s="1">
        <v>41841</v>
      </c>
      <c r="D1873" s="2">
        <v>2014</v>
      </c>
      <c r="E1873" s="1" t="s">
        <v>152</v>
      </c>
      <c r="F1873" s="3">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v>50.097999999999985</v>
      </c>
    </row>
    <row r="1874" spans="1:23" x14ac:dyDescent="0.3">
      <c r="A1874">
        <v>1873</v>
      </c>
      <c r="B1874" t="s">
        <v>4688</v>
      </c>
      <c r="C1874" s="1">
        <v>41841</v>
      </c>
      <c r="D1874" s="2">
        <v>2014</v>
      </c>
      <c r="E1874" s="1" t="s">
        <v>152</v>
      </c>
      <c r="F1874" s="3">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v>27.284800000000004</v>
      </c>
    </row>
    <row r="1875" spans="1:23" x14ac:dyDescent="0.3">
      <c r="A1875">
        <v>1874</v>
      </c>
      <c r="B1875" t="s">
        <v>4695</v>
      </c>
      <c r="C1875" s="1">
        <v>43060</v>
      </c>
      <c r="D1875" s="2">
        <v>2017</v>
      </c>
      <c r="E1875" s="1" t="s">
        <v>24</v>
      </c>
      <c r="F1875" s="3">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v>20.584199999999996</v>
      </c>
    </row>
    <row r="1876" spans="1:23" x14ac:dyDescent="0.3">
      <c r="A1876">
        <v>1875</v>
      </c>
      <c r="B1876" t="s">
        <v>4701</v>
      </c>
      <c r="C1876" s="1">
        <v>41794</v>
      </c>
      <c r="D1876" s="2">
        <v>2014</v>
      </c>
      <c r="E1876" s="1" t="s">
        <v>41</v>
      </c>
      <c r="F1876" s="3">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v>5.8812000000000006</v>
      </c>
    </row>
    <row r="1877" spans="1:23" x14ac:dyDescent="0.3">
      <c r="A1877">
        <v>1876</v>
      </c>
      <c r="B1877" t="s">
        <v>4702</v>
      </c>
      <c r="C1877" s="1">
        <v>42439</v>
      </c>
      <c r="D1877" s="2">
        <v>2016</v>
      </c>
      <c r="E1877" s="1" t="s">
        <v>237</v>
      </c>
      <c r="F1877" s="3">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v>-22.098000000000013</v>
      </c>
    </row>
    <row r="1878" spans="1:23" x14ac:dyDescent="0.3">
      <c r="A1878">
        <v>1877</v>
      </c>
      <c r="B1878" t="s">
        <v>4703</v>
      </c>
      <c r="C1878" s="1">
        <v>42819</v>
      </c>
      <c r="D1878" s="2">
        <v>2017</v>
      </c>
      <c r="E1878" s="1" t="s">
        <v>237</v>
      </c>
      <c r="F1878" s="3">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v>47.037600000000026</v>
      </c>
    </row>
    <row r="1879" spans="1:23" x14ac:dyDescent="0.3">
      <c r="A1879">
        <v>1878</v>
      </c>
      <c r="B1879" t="s">
        <v>4706</v>
      </c>
      <c r="C1879" s="1">
        <v>43098</v>
      </c>
      <c r="D1879" s="2">
        <v>2017</v>
      </c>
      <c r="E1879" s="1" t="s">
        <v>98</v>
      </c>
      <c r="F1879" s="3">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v>-44.276400000000024</v>
      </c>
    </row>
    <row r="1880" spans="1:23" x14ac:dyDescent="0.3">
      <c r="A1880">
        <v>1879</v>
      </c>
      <c r="B1880" t="s">
        <v>4706</v>
      </c>
      <c r="C1880" s="1">
        <v>43098</v>
      </c>
      <c r="D1880" s="2">
        <v>2017</v>
      </c>
      <c r="E1880" s="1" t="s">
        <v>98</v>
      </c>
      <c r="F1880" s="3">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v>22.678200000000018</v>
      </c>
    </row>
    <row r="1881" spans="1:23" x14ac:dyDescent="0.3">
      <c r="A1881">
        <v>1880</v>
      </c>
      <c r="B1881" t="s">
        <v>4707</v>
      </c>
      <c r="C1881" s="1">
        <v>42822</v>
      </c>
      <c r="D1881" s="2">
        <v>2017</v>
      </c>
      <c r="E1881" s="1" t="s">
        <v>237</v>
      </c>
      <c r="F1881" s="3">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v>-48.119399999999985</v>
      </c>
    </row>
    <row r="1882" spans="1:23" x14ac:dyDescent="0.3">
      <c r="A1882">
        <v>1881</v>
      </c>
      <c r="B1882" t="s">
        <v>4708</v>
      </c>
      <c r="C1882" s="1">
        <v>42068</v>
      </c>
      <c r="D1882" s="2">
        <v>2015</v>
      </c>
      <c r="E1882" s="1" t="s">
        <v>237</v>
      </c>
      <c r="F1882" s="3">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v>14.669999999999998</v>
      </c>
    </row>
    <row r="1883" spans="1:23" x14ac:dyDescent="0.3">
      <c r="A1883">
        <v>1882</v>
      </c>
      <c r="B1883" t="s">
        <v>4708</v>
      </c>
      <c r="C1883" s="1">
        <v>42068</v>
      </c>
      <c r="D1883" s="2">
        <v>2015</v>
      </c>
      <c r="E1883" s="1" t="s">
        <v>237</v>
      </c>
      <c r="F1883" s="3">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v>63.934499999999971</v>
      </c>
    </row>
    <row r="1884" spans="1:23" x14ac:dyDescent="0.3">
      <c r="A1884">
        <v>1883</v>
      </c>
      <c r="B1884" t="s">
        <v>4708</v>
      </c>
      <c r="C1884" s="1">
        <v>42068</v>
      </c>
      <c r="D1884" s="2">
        <v>2015</v>
      </c>
      <c r="E1884" s="1" t="s">
        <v>237</v>
      </c>
      <c r="F1884" s="3">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v>67.608000000000004</v>
      </c>
    </row>
    <row r="1885" spans="1:23" x14ac:dyDescent="0.3">
      <c r="A1885">
        <v>1884</v>
      </c>
      <c r="B1885" t="s">
        <v>4710</v>
      </c>
      <c r="C1885" s="1">
        <v>42687</v>
      </c>
      <c r="D1885" s="2">
        <v>2016</v>
      </c>
      <c r="E1885" s="1" t="s">
        <v>24</v>
      </c>
      <c r="F1885" s="3">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v>78.6828</v>
      </c>
    </row>
    <row r="1886" spans="1:23" x14ac:dyDescent="0.3">
      <c r="A1886">
        <v>1885</v>
      </c>
      <c r="B1886" t="s">
        <v>4711</v>
      </c>
      <c r="C1886" s="1">
        <v>42754</v>
      </c>
      <c r="D1886" s="2">
        <v>2017</v>
      </c>
      <c r="E1886" s="1" t="s">
        <v>166</v>
      </c>
      <c r="F1886" s="3">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v>2.0999999999999996</v>
      </c>
    </row>
    <row r="1887" spans="1:23" x14ac:dyDescent="0.3">
      <c r="A1887">
        <v>1886</v>
      </c>
      <c r="B1887" t="s">
        <v>4715</v>
      </c>
      <c r="C1887" s="1">
        <v>42482</v>
      </c>
      <c r="D1887" s="2">
        <v>2016</v>
      </c>
      <c r="E1887" s="1" t="s">
        <v>89</v>
      </c>
      <c r="F1887" s="3">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v>10.4148</v>
      </c>
    </row>
    <row r="1888" spans="1:23" x14ac:dyDescent="0.3">
      <c r="A1888">
        <v>1887</v>
      </c>
      <c r="B1888" t="s">
        <v>4718</v>
      </c>
      <c r="C1888" s="1">
        <v>41772</v>
      </c>
      <c r="D1888" s="2">
        <v>2014</v>
      </c>
      <c r="E1888" s="1" t="s">
        <v>124</v>
      </c>
      <c r="F1888" s="3">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v>2.3976000000000002</v>
      </c>
    </row>
    <row r="1889" spans="1:23" x14ac:dyDescent="0.3">
      <c r="A1889">
        <v>1888</v>
      </c>
      <c r="B1889" t="s">
        <v>4718</v>
      </c>
      <c r="C1889" s="1">
        <v>41772</v>
      </c>
      <c r="D1889" s="2">
        <v>2014</v>
      </c>
      <c r="E1889" s="1" t="s">
        <v>124</v>
      </c>
      <c r="F1889" s="3">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v>-331.95999999999992</v>
      </c>
    </row>
    <row r="1890" spans="1:23" x14ac:dyDescent="0.3">
      <c r="A1890">
        <v>1889</v>
      </c>
      <c r="B1890" t="s">
        <v>4719</v>
      </c>
      <c r="C1890" s="1">
        <v>41933</v>
      </c>
      <c r="D1890" s="2">
        <v>2014</v>
      </c>
      <c r="E1890" s="1" t="s">
        <v>53</v>
      </c>
      <c r="F1890" s="3">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v>13.701599999999988</v>
      </c>
    </row>
    <row r="1891" spans="1:23" x14ac:dyDescent="0.3">
      <c r="A1891">
        <v>1890</v>
      </c>
      <c r="B1891" t="s">
        <v>4719</v>
      </c>
      <c r="C1891" s="1">
        <v>41933</v>
      </c>
      <c r="D1891" s="2">
        <v>2014</v>
      </c>
      <c r="E1891" s="1" t="s">
        <v>53</v>
      </c>
      <c r="F1891" s="3">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v>-122.87700000000004</v>
      </c>
    </row>
    <row r="1892" spans="1:23" x14ac:dyDescent="0.3">
      <c r="A1892">
        <v>1891</v>
      </c>
      <c r="B1892" t="s">
        <v>4720</v>
      </c>
      <c r="C1892" s="1">
        <v>41712</v>
      </c>
      <c r="D1892" s="2">
        <v>2014</v>
      </c>
      <c r="E1892" s="1" t="s">
        <v>237</v>
      </c>
      <c r="F1892" s="3">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v>4.7519999999999998</v>
      </c>
    </row>
    <row r="1893" spans="1:23" x14ac:dyDescent="0.3">
      <c r="A1893">
        <v>1892</v>
      </c>
      <c r="B1893" t="s">
        <v>4720</v>
      </c>
      <c r="C1893" s="1">
        <v>41712</v>
      </c>
      <c r="D1893" s="2">
        <v>2014</v>
      </c>
      <c r="E1893" s="1" t="s">
        <v>237</v>
      </c>
      <c r="F1893" s="3">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v>1.2505999999999999</v>
      </c>
    </row>
    <row r="1894" spans="1:23" x14ac:dyDescent="0.3">
      <c r="A1894">
        <v>1893</v>
      </c>
      <c r="B1894" t="s">
        <v>4723</v>
      </c>
      <c r="C1894" s="1">
        <v>43091</v>
      </c>
      <c r="D1894" s="2">
        <v>2017</v>
      </c>
      <c r="E1894" s="1" t="s">
        <v>98</v>
      </c>
      <c r="F1894" s="3">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v>2.9339999999999997</v>
      </c>
    </row>
    <row r="1895" spans="1:23" x14ac:dyDescent="0.3">
      <c r="A1895">
        <v>1894</v>
      </c>
      <c r="B1895" t="s">
        <v>4725</v>
      </c>
      <c r="C1895" s="1">
        <v>42698</v>
      </c>
      <c r="D1895" s="2">
        <v>2016</v>
      </c>
      <c r="E1895" s="1" t="s">
        <v>24</v>
      </c>
      <c r="F1895" s="3">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v>7.7449999999999983</v>
      </c>
    </row>
    <row r="1896" spans="1:23" x14ac:dyDescent="0.3">
      <c r="A1896">
        <v>1895</v>
      </c>
      <c r="B1896" t="s">
        <v>4729</v>
      </c>
      <c r="C1896" s="1">
        <v>43071</v>
      </c>
      <c r="D1896" s="2">
        <v>2017</v>
      </c>
      <c r="E1896" s="1" t="s">
        <v>98</v>
      </c>
      <c r="F1896" s="3">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v>10.395</v>
      </c>
    </row>
    <row r="1897" spans="1:23" x14ac:dyDescent="0.3">
      <c r="A1897">
        <v>1896</v>
      </c>
      <c r="B1897" t="s">
        <v>4735</v>
      </c>
      <c r="C1897" s="1">
        <v>42369</v>
      </c>
      <c r="D1897" s="2">
        <v>2015</v>
      </c>
      <c r="E1897" s="1" t="s">
        <v>98</v>
      </c>
      <c r="F1897" s="3">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v>152.49499999999998</v>
      </c>
    </row>
    <row r="1898" spans="1:23" x14ac:dyDescent="0.3">
      <c r="A1898">
        <v>1897</v>
      </c>
      <c r="B1898" t="s">
        <v>4737</v>
      </c>
      <c r="C1898" s="1">
        <v>43011</v>
      </c>
      <c r="D1898" s="2">
        <v>2017</v>
      </c>
      <c r="E1898" s="1" t="s">
        <v>53</v>
      </c>
      <c r="F1898" s="3">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v>843.17059999999992</v>
      </c>
    </row>
    <row r="1899" spans="1:23" x14ac:dyDescent="0.3">
      <c r="A1899">
        <v>1898</v>
      </c>
      <c r="B1899" t="s">
        <v>4742</v>
      </c>
      <c r="C1899" s="1">
        <v>41880</v>
      </c>
      <c r="D1899" s="2">
        <v>2014</v>
      </c>
      <c r="E1899" s="1" t="s">
        <v>132</v>
      </c>
      <c r="F1899" s="3">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v>10.805399999999997</v>
      </c>
    </row>
    <row r="1900" spans="1:23" x14ac:dyDescent="0.3">
      <c r="A1900">
        <v>1899</v>
      </c>
      <c r="B1900" t="s">
        <v>4742</v>
      </c>
      <c r="C1900" s="1">
        <v>41880</v>
      </c>
      <c r="D1900" s="2">
        <v>2014</v>
      </c>
      <c r="E1900" s="1" t="s">
        <v>132</v>
      </c>
      <c r="F1900" s="3">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v>-336.78399999999988</v>
      </c>
    </row>
    <row r="1901" spans="1:23" x14ac:dyDescent="0.3">
      <c r="A1901">
        <v>1900</v>
      </c>
      <c r="B1901" t="s">
        <v>4742</v>
      </c>
      <c r="C1901" s="1">
        <v>41880</v>
      </c>
      <c r="D1901" s="2">
        <v>2014</v>
      </c>
      <c r="E1901" s="1" t="s">
        <v>132</v>
      </c>
      <c r="F1901" s="3">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v>-110.76450000000001</v>
      </c>
    </row>
    <row r="1902" spans="1:23" x14ac:dyDescent="0.3">
      <c r="A1902">
        <v>1901</v>
      </c>
      <c r="B1902" t="s">
        <v>4747</v>
      </c>
      <c r="C1902" s="1">
        <v>42550</v>
      </c>
      <c r="D1902" s="2">
        <v>2016</v>
      </c>
      <c r="E1902" s="1" t="s">
        <v>41</v>
      </c>
      <c r="F1902" s="3">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v>19.188000000000002</v>
      </c>
    </row>
    <row r="1903" spans="1:23" x14ac:dyDescent="0.3">
      <c r="A1903">
        <v>1902</v>
      </c>
      <c r="B1903" t="s">
        <v>4748</v>
      </c>
      <c r="C1903" s="1">
        <v>42602</v>
      </c>
      <c r="D1903" s="2">
        <v>2016</v>
      </c>
      <c r="E1903" s="1" t="s">
        <v>132</v>
      </c>
      <c r="F1903" s="3">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v>3.9906000000000006</v>
      </c>
    </row>
    <row r="1904" spans="1:23" x14ac:dyDescent="0.3">
      <c r="A1904">
        <v>1903</v>
      </c>
      <c r="B1904" t="s">
        <v>4751</v>
      </c>
      <c r="C1904" s="1">
        <v>43029</v>
      </c>
      <c r="D1904" s="2">
        <v>2017</v>
      </c>
      <c r="E1904" s="1" t="s">
        <v>53</v>
      </c>
      <c r="F1904" s="3">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v>1.8144</v>
      </c>
    </row>
    <row r="1905" spans="1:23" x14ac:dyDescent="0.3">
      <c r="A1905">
        <v>1904</v>
      </c>
      <c r="B1905" t="s">
        <v>4751</v>
      </c>
      <c r="C1905" s="1">
        <v>43029</v>
      </c>
      <c r="D1905" s="2">
        <v>2017</v>
      </c>
      <c r="E1905" s="1" t="s">
        <v>53</v>
      </c>
      <c r="F1905" s="3">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v>47.848000000000013</v>
      </c>
    </row>
    <row r="1906" spans="1:23" x14ac:dyDescent="0.3">
      <c r="A1906">
        <v>1905</v>
      </c>
      <c r="B1906" t="s">
        <v>4751</v>
      </c>
      <c r="C1906" s="1">
        <v>43029</v>
      </c>
      <c r="D1906" s="2">
        <v>2017</v>
      </c>
      <c r="E1906" s="1" t="s">
        <v>53</v>
      </c>
      <c r="F1906" s="3">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v>6.7449999999999983</v>
      </c>
    </row>
    <row r="1907" spans="1:23" x14ac:dyDescent="0.3">
      <c r="A1907">
        <v>1906</v>
      </c>
      <c r="B1907" t="s">
        <v>4754</v>
      </c>
      <c r="C1907" s="1">
        <v>43029</v>
      </c>
      <c r="D1907" s="2">
        <v>2017</v>
      </c>
      <c r="E1907" s="1" t="s">
        <v>53</v>
      </c>
      <c r="F1907" s="3">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v>9.091199999999958</v>
      </c>
    </row>
    <row r="1908" spans="1:23" x14ac:dyDescent="0.3">
      <c r="A1908">
        <v>1907</v>
      </c>
      <c r="B1908" t="s">
        <v>4757</v>
      </c>
      <c r="C1908" s="1">
        <v>42507</v>
      </c>
      <c r="D1908" s="2">
        <v>2016</v>
      </c>
      <c r="E1908" s="1" t="s">
        <v>124</v>
      </c>
      <c r="F1908" s="3">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v>-2.1648000000000005</v>
      </c>
    </row>
    <row r="1909" spans="1:23" x14ac:dyDescent="0.3">
      <c r="A1909">
        <v>1908</v>
      </c>
      <c r="B1909" t="s">
        <v>4757</v>
      </c>
      <c r="C1909" s="1">
        <v>42507</v>
      </c>
      <c r="D1909" s="2">
        <v>2016</v>
      </c>
      <c r="E1909" s="1" t="s">
        <v>124</v>
      </c>
      <c r="F1909" s="3">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v>-21.61440000000001</v>
      </c>
    </row>
    <row r="1910" spans="1:23" x14ac:dyDescent="0.3">
      <c r="A1910">
        <v>1909</v>
      </c>
      <c r="B1910" t="s">
        <v>4761</v>
      </c>
      <c r="C1910" s="1">
        <v>42038</v>
      </c>
      <c r="D1910" s="2">
        <v>2015</v>
      </c>
      <c r="E1910" s="1" t="s">
        <v>568</v>
      </c>
      <c r="F1910" s="3">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v>41.075999999999993</v>
      </c>
    </row>
    <row r="1911" spans="1:23" x14ac:dyDescent="0.3">
      <c r="A1911">
        <v>1910</v>
      </c>
      <c r="B1911" t="s">
        <v>4764</v>
      </c>
      <c r="C1911" s="1">
        <v>43087</v>
      </c>
      <c r="D1911" s="2">
        <v>2017</v>
      </c>
      <c r="E1911" s="1" t="s">
        <v>98</v>
      </c>
      <c r="F1911" s="3">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v>8.532</v>
      </c>
    </row>
    <row r="1912" spans="1:23" x14ac:dyDescent="0.3">
      <c r="A1912">
        <v>1911</v>
      </c>
      <c r="B1912" t="s">
        <v>4769</v>
      </c>
      <c r="C1912" s="1">
        <v>42689</v>
      </c>
      <c r="D1912" s="2">
        <v>2016</v>
      </c>
      <c r="E1912" s="1" t="s">
        <v>24</v>
      </c>
      <c r="F1912" s="3">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v>40.749900000000004</v>
      </c>
    </row>
    <row r="1913" spans="1:23" x14ac:dyDescent="0.3">
      <c r="A1913">
        <v>1912</v>
      </c>
      <c r="B1913" t="s">
        <v>4770</v>
      </c>
      <c r="C1913" s="1">
        <v>42919</v>
      </c>
      <c r="D1913" s="2">
        <v>2017</v>
      </c>
      <c r="E1913" s="1" t="s">
        <v>152</v>
      </c>
      <c r="F1913" s="3">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v>92.43989999999998</v>
      </c>
    </row>
    <row r="1914" spans="1:23" x14ac:dyDescent="0.3">
      <c r="A1914">
        <v>1913</v>
      </c>
      <c r="B1914" t="s">
        <v>4770</v>
      </c>
      <c r="C1914" s="1">
        <v>42919</v>
      </c>
      <c r="D1914" s="2">
        <v>2017</v>
      </c>
      <c r="E1914" s="1" t="s">
        <v>152</v>
      </c>
      <c r="F1914" s="3">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v>49.760999999999967</v>
      </c>
    </row>
    <row r="1915" spans="1:23" x14ac:dyDescent="0.3">
      <c r="A1915">
        <v>1914</v>
      </c>
      <c r="B1915" t="s">
        <v>4775</v>
      </c>
      <c r="C1915" s="1">
        <v>41654</v>
      </c>
      <c r="D1915" s="2">
        <v>2014</v>
      </c>
      <c r="E1915" s="1" t="s">
        <v>166</v>
      </c>
      <c r="F1915" s="3">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v>65.978000000000009</v>
      </c>
    </row>
    <row r="1916" spans="1:23" x14ac:dyDescent="0.3">
      <c r="A1916">
        <v>1915</v>
      </c>
      <c r="B1916" t="s">
        <v>4778</v>
      </c>
      <c r="C1916" s="1">
        <v>42855</v>
      </c>
      <c r="D1916" s="2">
        <v>2017</v>
      </c>
      <c r="E1916" s="1" t="s">
        <v>89</v>
      </c>
      <c r="F1916" s="3">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v>1.6704000000000001</v>
      </c>
    </row>
    <row r="1917" spans="1:23" x14ac:dyDescent="0.3">
      <c r="A1917">
        <v>1916</v>
      </c>
      <c r="B1917" t="s">
        <v>4778</v>
      </c>
      <c r="C1917" s="1">
        <v>42855</v>
      </c>
      <c r="D1917" s="2">
        <v>2017</v>
      </c>
      <c r="E1917" s="1" t="s">
        <v>89</v>
      </c>
      <c r="F1917" s="3">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v>4.8524999999999991</v>
      </c>
    </row>
    <row r="1918" spans="1:23" x14ac:dyDescent="0.3">
      <c r="A1918">
        <v>1917</v>
      </c>
      <c r="B1918" t="s">
        <v>4778</v>
      </c>
      <c r="C1918" s="1">
        <v>42855</v>
      </c>
      <c r="D1918" s="2">
        <v>2017</v>
      </c>
      <c r="E1918" s="1" t="s">
        <v>89</v>
      </c>
      <c r="F1918" s="3">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v>3.8843999999999994</v>
      </c>
    </row>
    <row r="1919" spans="1:23" x14ac:dyDescent="0.3">
      <c r="A1919">
        <v>1918</v>
      </c>
      <c r="B1919" t="s">
        <v>4781</v>
      </c>
      <c r="C1919" s="1">
        <v>42316</v>
      </c>
      <c r="D1919" s="2">
        <v>2015</v>
      </c>
      <c r="E1919" s="1" t="s">
        <v>24</v>
      </c>
      <c r="F1919" s="3">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v>3.3784999999999989</v>
      </c>
    </row>
    <row r="1920" spans="1:23" x14ac:dyDescent="0.3">
      <c r="A1920">
        <v>1919</v>
      </c>
      <c r="B1920" t="s">
        <v>4782</v>
      </c>
      <c r="C1920" s="1">
        <v>42307</v>
      </c>
      <c r="D1920" s="2">
        <v>2015</v>
      </c>
      <c r="E1920" s="1" t="s">
        <v>53</v>
      </c>
      <c r="F1920" s="3">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v>74.974999999999994</v>
      </c>
    </row>
    <row r="1921" spans="1:23" x14ac:dyDescent="0.3">
      <c r="A1921">
        <v>1920</v>
      </c>
      <c r="B1921" t="s">
        <v>4785</v>
      </c>
      <c r="C1921" s="1">
        <v>42964</v>
      </c>
      <c r="D1921" s="2">
        <v>2017</v>
      </c>
      <c r="E1921" s="1" t="s">
        <v>132</v>
      </c>
      <c r="F1921" s="3">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v>302.37299999999993</v>
      </c>
    </row>
    <row r="1922" spans="1:23" x14ac:dyDescent="0.3">
      <c r="A1922">
        <v>1921</v>
      </c>
      <c r="B1922" t="s">
        <v>4785</v>
      </c>
      <c r="C1922" s="1">
        <v>42964</v>
      </c>
      <c r="D1922" s="2">
        <v>2017</v>
      </c>
      <c r="E1922" s="1" t="s">
        <v>132</v>
      </c>
      <c r="F1922" s="3">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v>97.652399999999943</v>
      </c>
    </row>
    <row r="1923" spans="1:23" x14ac:dyDescent="0.3">
      <c r="A1923">
        <v>1922</v>
      </c>
      <c r="B1923" t="s">
        <v>4792</v>
      </c>
      <c r="C1923" s="1">
        <v>42280</v>
      </c>
      <c r="D1923" s="2">
        <v>2015</v>
      </c>
      <c r="E1923" s="1" t="s">
        <v>53</v>
      </c>
      <c r="F1923" s="3">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v>1.5007999999999999</v>
      </c>
    </row>
    <row r="1924" spans="1:23" x14ac:dyDescent="0.3">
      <c r="A1924">
        <v>1923</v>
      </c>
      <c r="B1924" t="s">
        <v>4795</v>
      </c>
      <c r="C1924" s="1">
        <v>42559</v>
      </c>
      <c r="D1924" s="2">
        <v>2016</v>
      </c>
      <c r="E1924" s="1" t="s">
        <v>152</v>
      </c>
      <c r="F1924" s="3">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v>107.95499999999998</v>
      </c>
    </row>
    <row r="1925" spans="1:23" x14ac:dyDescent="0.3">
      <c r="A1925">
        <v>1924</v>
      </c>
      <c r="B1925" t="s">
        <v>4795</v>
      </c>
      <c r="C1925" s="1">
        <v>42559</v>
      </c>
      <c r="D1925" s="2">
        <v>2016</v>
      </c>
      <c r="E1925" s="1" t="s">
        <v>152</v>
      </c>
      <c r="F1925" s="3">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v>3.571200000000001</v>
      </c>
    </row>
    <row r="1926" spans="1:23" x14ac:dyDescent="0.3">
      <c r="A1926">
        <v>1925</v>
      </c>
      <c r="B1926" t="s">
        <v>4800</v>
      </c>
      <c r="C1926" s="1">
        <v>43074</v>
      </c>
      <c r="D1926" s="2">
        <v>2017</v>
      </c>
      <c r="E1926" s="1" t="s">
        <v>98</v>
      </c>
      <c r="F1926" s="3">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v>41.822999999999993</v>
      </c>
    </row>
    <row r="1927" spans="1:23" x14ac:dyDescent="0.3">
      <c r="A1927">
        <v>1926</v>
      </c>
      <c r="B1927" t="s">
        <v>4801</v>
      </c>
      <c r="C1927" s="1">
        <v>42803</v>
      </c>
      <c r="D1927" s="2">
        <v>2017</v>
      </c>
      <c r="E1927" s="1" t="s">
        <v>237</v>
      </c>
      <c r="F1927" s="3">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v>69.992999999999995</v>
      </c>
    </row>
    <row r="1928" spans="1:23" x14ac:dyDescent="0.3">
      <c r="A1928">
        <v>1927</v>
      </c>
      <c r="B1928" t="s">
        <v>4802</v>
      </c>
      <c r="C1928" s="1">
        <v>42530</v>
      </c>
      <c r="D1928" s="2">
        <v>2016</v>
      </c>
      <c r="E1928" s="1" t="s">
        <v>41</v>
      </c>
      <c r="F1928" s="3">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v>19.966499999999982</v>
      </c>
    </row>
    <row r="1929" spans="1:23" x14ac:dyDescent="0.3">
      <c r="A1929">
        <v>1928</v>
      </c>
      <c r="B1929" t="s">
        <v>4805</v>
      </c>
      <c r="C1929" s="1">
        <v>43067</v>
      </c>
      <c r="D1929" s="2">
        <v>2017</v>
      </c>
      <c r="E1929" s="1" t="s">
        <v>24</v>
      </c>
      <c r="F1929" s="3">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v>31.068799999999996</v>
      </c>
    </row>
    <row r="1930" spans="1:23" x14ac:dyDescent="0.3">
      <c r="A1930">
        <v>1929</v>
      </c>
      <c r="B1930" t="s">
        <v>4806</v>
      </c>
      <c r="C1930" s="1">
        <v>42810</v>
      </c>
      <c r="D1930" s="2">
        <v>2017</v>
      </c>
      <c r="E1930" s="1" t="s">
        <v>237</v>
      </c>
      <c r="F1930" s="3">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v>3.1104000000000003</v>
      </c>
    </row>
    <row r="1931" spans="1:23" x14ac:dyDescent="0.3">
      <c r="A1931">
        <v>1930</v>
      </c>
      <c r="B1931" t="s">
        <v>4806</v>
      </c>
      <c r="C1931" s="1">
        <v>42810</v>
      </c>
      <c r="D1931" s="2">
        <v>2017</v>
      </c>
      <c r="E1931" s="1" t="s">
        <v>237</v>
      </c>
      <c r="F1931" s="3">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v>1.8603999999999985</v>
      </c>
    </row>
    <row r="1932" spans="1:23" x14ac:dyDescent="0.3">
      <c r="A1932">
        <v>1931</v>
      </c>
      <c r="B1932" t="s">
        <v>4806</v>
      </c>
      <c r="C1932" s="1">
        <v>42810</v>
      </c>
      <c r="D1932" s="2">
        <v>2017</v>
      </c>
      <c r="E1932" s="1" t="s">
        <v>237</v>
      </c>
      <c r="F1932" s="3">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v>49.498199999999969</v>
      </c>
    </row>
    <row r="1933" spans="1:23" x14ac:dyDescent="0.3">
      <c r="A1933">
        <v>1932</v>
      </c>
      <c r="B1933" t="s">
        <v>4809</v>
      </c>
      <c r="C1933" s="1">
        <v>42701</v>
      </c>
      <c r="D1933" s="2">
        <v>2016</v>
      </c>
      <c r="E1933" s="1" t="s">
        <v>24</v>
      </c>
      <c r="F1933" s="3">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v>23.799300000000002</v>
      </c>
    </row>
    <row r="1934" spans="1:23" x14ac:dyDescent="0.3">
      <c r="A1934">
        <v>1933</v>
      </c>
      <c r="B1934" t="s">
        <v>4812</v>
      </c>
      <c r="C1934" s="1">
        <v>42953</v>
      </c>
      <c r="D1934" s="2">
        <v>2017</v>
      </c>
      <c r="E1934" s="1" t="s">
        <v>132</v>
      </c>
      <c r="F1934" s="3">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v>23.318400000000011</v>
      </c>
    </row>
    <row r="1935" spans="1:23" x14ac:dyDescent="0.3">
      <c r="A1935">
        <v>1934</v>
      </c>
      <c r="B1935" t="s">
        <v>4812</v>
      </c>
      <c r="C1935" s="1">
        <v>42953</v>
      </c>
      <c r="D1935" s="2">
        <v>2017</v>
      </c>
      <c r="E1935" s="1" t="s">
        <v>132</v>
      </c>
      <c r="F1935" s="3">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v>7.3919999999999995</v>
      </c>
    </row>
    <row r="1936" spans="1:23" x14ac:dyDescent="0.3">
      <c r="A1936">
        <v>1935</v>
      </c>
      <c r="B1936" t="s">
        <v>4815</v>
      </c>
      <c r="C1936" s="1">
        <v>43066</v>
      </c>
      <c r="D1936" s="2">
        <v>2017</v>
      </c>
      <c r="E1936" s="1" t="s">
        <v>24</v>
      </c>
      <c r="F1936" s="3">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v>114.93849999999998</v>
      </c>
    </row>
    <row r="1937" spans="1:23" x14ac:dyDescent="0.3">
      <c r="A1937">
        <v>1936</v>
      </c>
      <c r="B1937" t="s">
        <v>4815</v>
      </c>
      <c r="C1937" s="1">
        <v>43066</v>
      </c>
      <c r="D1937" s="2">
        <v>2017</v>
      </c>
      <c r="E1937" s="1" t="s">
        <v>24</v>
      </c>
      <c r="F1937" s="3">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v>59.817599999999999</v>
      </c>
    </row>
    <row r="1938" spans="1:23" x14ac:dyDescent="0.3">
      <c r="A1938">
        <v>1937</v>
      </c>
      <c r="B1938" t="s">
        <v>4818</v>
      </c>
      <c r="C1938" s="1">
        <v>42149</v>
      </c>
      <c r="D1938" s="2">
        <v>2015</v>
      </c>
      <c r="E1938" s="1" t="s">
        <v>124</v>
      </c>
      <c r="F1938" s="3">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v>4.8608999999999991</v>
      </c>
    </row>
    <row r="1939" spans="1:23" x14ac:dyDescent="0.3">
      <c r="A1939">
        <v>1938</v>
      </c>
      <c r="B1939" t="s">
        <v>4819</v>
      </c>
      <c r="C1939" s="1">
        <v>42559</v>
      </c>
      <c r="D1939" s="2">
        <v>2016</v>
      </c>
      <c r="E1939" s="1" t="s">
        <v>152</v>
      </c>
      <c r="F1939" s="3">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v>-13.311999999999998</v>
      </c>
    </row>
    <row r="1940" spans="1:23" x14ac:dyDescent="0.3">
      <c r="A1940">
        <v>1939</v>
      </c>
      <c r="B1940" t="s">
        <v>4819</v>
      </c>
      <c r="C1940" s="1">
        <v>42559</v>
      </c>
      <c r="D1940" s="2">
        <v>2016</v>
      </c>
      <c r="E1940" s="1" t="s">
        <v>152</v>
      </c>
      <c r="F1940" s="3">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v>-1.2558000000000051</v>
      </c>
    </row>
    <row r="1941" spans="1:23" x14ac:dyDescent="0.3">
      <c r="A1941">
        <v>1940</v>
      </c>
      <c r="B1941" t="s">
        <v>4819</v>
      </c>
      <c r="C1941" s="1">
        <v>42559</v>
      </c>
      <c r="D1941" s="2">
        <v>2016</v>
      </c>
      <c r="E1941" s="1" t="s">
        <v>152</v>
      </c>
      <c r="F1941" s="3">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v>-6.1151999999999997</v>
      </c>
    </row>
    <row r="1942" spans="1:23" x14ac:dyDescent="0.3">
      <c r="A1942">
        <v>1941</v>
      </c>
      <c r="B1942" t="s">
        <v>4819</v>
      </c>
      <c r="C1942" s="1">
        <v>42559</v>
      </c>
      <c r="D1942" s="2">
        <v>2016</v>
      </c>
      <c r="E1942" s="1" t="s">
        <v>152</v>
      </c>
      <c r="F1942" s="3">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v>74.573999999999955</v>
      </c>
    </row>
    <row r="1943" spans="1:23" x14ac:dyDescent="0.3">
      <c r="A1943">
        <v>1942</v>
      </c>
      <c r="B1943" t="s">
        <v>4827</v>
      </c>
      <c r="C1943" s="1">
        <v>42976</v>
      </c>
      <c r="D1943" s="2">
        <v>2017</v>
      </c>
      <c r="E1943" s="1" t="s">
        <v>132</v>
      </c>
      <c r="F1943" s="3">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v>17.759999999999998</v>
      </c>
    </row>
    <row r="1944" spans="1:23" x14ac:dyDescent="0.3">
      <c r="A1944">
        <v>1943</v>
      </c>
      <c r="B1944" t="s">
        <v>4827</v>
      </c>
      <c r="C1944" s="1">
        <v>42976</v>
      </c>
      <c r="D1944" s="2">
        <v>2017</v>
      </c>
      <c r="E1944" s="1" t="s">
        <v>132</v>
      </c>
      <c r="F1944" s="3">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v>2.4009999999999998</v>
      </c>
    </row>
    <row r="1945" spans="1:23" x14ac:dyDescent="0.3">
      <c r="A1945">
        <v>1944</v>
      </c>
      <c r="B1945" t="s">
        <v>4827</v>
      </c>
      <c r="C1945" s="1">
        <v>42976</v>
      </c>
      <c r="D1945" s="2">
        <v>2017</v>
      </c>
      <c r="E1945" s="1" t="s">
        <v>132</v>
      </c>
      <c r="F1945" s="3">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v>-5.1840000000000011</v>
      </c>
    </row>
    <row r="1946" spans="1:23" x14ac:dyDescent="0.3">
      <c r="A1946">
        <v>1945</v>
      </c>
      <c r="B1946" t="s">
        <v>4828</v>
      </c>
      <c r="C1946" s="1">
        <v>42541</v>
      </c>
      <c r="D1946" s="2">
        <v>2016</v>
      </c>
      <c r="E1946" s="1" t="s">
        <v>41</v>
      </c>
      <c r="F1946" s="3">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v>26.391200000000001</v>
      </c>
    </row>
    <row r="1947" spans="1:23" x14ac:dyDescent="0.3">
      <c r="A1947">
        <v>1946</v>
      </c>
      <c r="B1947" t="s">
        <v>4828</v>
      </c>
      <c r="C1947" s="1">
        <v>42541</v>
      </c>
      <c r="D1947" s="2">
        <v>2016</v>
      </c>
      <c r="E1947" s="1" t="s">
        <v>41</v>
      </c>
      <c r="F1947" s="3">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v>3.6288</v>
      </c>
    </row>
    <row r="1948" spans="1:23" x14ac:dyDescent="0.3">
      <c r="A1948">
        <v>1947</v>
      </c>
      <c r="B1948" t="s">
        <v>4829</v>
      </c>
      <c r="C1948" s="1">
        <v>42980</v>
      </c>
      <c r="D1948" s="2">
        <v>2017</v>
      </c>
      <c r="E1948" s="1" t="s">
        <v>161</v>
      </c>
      <c r="F1948" s="3">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v>6.468</v>
      </c>
    </row>
    <row r="1949" spans="1:23" x14ac:dyDescent="0.3">
      <c r="A1949">
        <v>1948</v>
      </c>
      <c r="B1949" t="s">
        <v>4829</v>
      </c>
      <c r="C1949" s="1">
        <v>42980</v>
      </c>
      <c r="D1949" s="2">
        <v>2017</v>
      </c>
      <c r="E1949" s="1" t="s">
        <v>161</v>
      </c>
      <c r="F1949" s="3">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v>3.4619999999999997</v>
      </c>
    </row>
    <row r="1950" spans="1:23" x14ac:dyDescent="0.3">
      <c r="A1950">
        <v>1949</v>
      </c>
      <c r="B1950" t="s">
        <v>4829</v>
      </c>
      <c r="C1950" s="1">
        <v>42980</v>
      </c>
      <c r="D1950" s="2">
        <v>2017</v>
      </c>
      <c r="E1950" s="1" t="s">
        <v>161</v>
      </c>
      <c r="F1950" s="3">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v>-93.3262</v>
      </c>
    </row>
    <row r="1951" spans="1:23" x14ac:dyDescent="0.3">
      <c r="A1951">
        <v>1950</v>
      </c>
      <c r="B1951" t="s">
        <v>4829</v>
      </c>
      <c r="C1951" s="1">
        <v>42980</v>
      </c>
      <c r="D1951" s="2">
        <v>2017</v>
      </c>
      <c r="E1951" s="1" t="s">
        <v>161</v>
      </c>
      <c r="F1951" s="3">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v>3.7641999999999989</v>
      </c>
    </row>
    <row r="1952" spans="1:23" x14ac:dyDescent="0.3">
      <c r="A1952">
        <v>1951</v>
      </c>
      <c r="B1952" t="s">
        <v>4829</v>
      </c>
      <c r="C1952" s="1">
        <v>42980</v>
      </c>
      <c r="D1952" s="2">
        <v>2017</v>
      </c>
      <c r="E1952" s="1" t="s">
        <v>161</v>
      </c>
      <c r="F1952" s="3">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v>8.9207999999999998</v>
      </c>
    </row>
    <row r="1953" spans="1:23" x14ac:dyDescent="0.3">
      <c r="A1953">
        <v>1952</v>
      </c>
      <c r="B1953" t="s">
        <v>4829</v>
      </c>
      <c r="C1953" s="1">
        <v>42980</v>
      </c>
      <c r="D1953" s="2">
        <v>2017</v>
      </c>
      <c r="E1953" s="1" t="s">
        <v>161</v>
      </c>
      <c r="F1953" s="3">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v>57.41129999999999</v>
      </c>
    </row>
    <row r="1954" spans="1:23" x14ac:dyDescent="0.3">
      <c r="A1954">
        <v>1953</v>
      </c>
      <c r="B1954" t="s">
        <v>4829</v>
      </c>
      <c r="C1954" s="1">
        <v>42980</v>
      </c>
      <c r="D1954" s="2">
        <v>2017</v>
      </c>
      <c r="E1954" s="1" t="s">
        <v>161</v>
      </c>
      <c r="F1954" s="3">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v>9.0719999999999992</v>
      </c>
    </row>
    <row r="1955" spans="1:23" x14ac:dyDescent="0.3">
      <c r="A1955">
        <v>1954</v>
      </c>
      <c r="B1955" t="s">
        <v>4829</v>
      </c>
      <c r="C1955" s="1">
        <v>42980</v>
      </c>
      <c r="D1955" s="2">
        <v>2017</v>
      </c>
      <c r="E1955" s="1" t="s">
        <v>161</v>
      </c>
      <c r="F1955" s="3">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v>213.73500000000001</v>
      </c>
    </row>
    <row r="1956" spans="1:23" x14ac:dyDescent="0.3">
      <c r="A1956">
        <v>1955</v>
      </c>
      <c r="B1956" t="s">
        <v>4829</v>
      </c>
      <c r="C1956" s="1">
        <v>42980</v>
      </c>
      <c r="D1956" s="2">
        <v>2017</v>
      </c>
      <c r="E1956" s="1" t="s">
        <v>161</v>
      </c>
      <c r="F1956" s="3">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v>2.2139999999999995</v>
      </c>
    </row>
    <row r="1957" spans="1:23" x14ac:dyDescent="0.3">
      <c r="A1957">
        <v>1956</v>
      </c>
      <c r="B1957" t="s">
        <v>4829</v>
      </c>
      <c r="C1957" s="1">
        <v>42980</v>
      </c>
      <c r="D1957" s="2">
        <v>2017</v>
      </c>
      <c r="E1957" s="1" t="s">
        <v>161</v>
      </c>
      <c r="F1957" s="3">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v>38.080000000000013</v>
      </c>
    </row>
    <row r="1958" spans="1:23" x14ac:dyDescent="0.3">
      <c r="A1958">
        <v>1957</v>
      </c>
      <c r="B1958" t="s">
        <v>4829</v>
      </c>
      <c r="C1958" s="1">
        <v>42980</v>
      </c>
      <c r="D1958" s="2">
        <v>2017</v>
      </c>
      <c r="E1958" s="1" t="s">
        <v>161</v>
      </c>
      <c r="F1958" s="3">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v>40.31280000000001</v>
      </c>
    </row>
    <row r="1959" spans="1:23" x14ac:dyDescent="0.3">
      <c r="A1959">
        <v>1958</v>
      </c>
      <c r="B1959" t="s">
        <v>4829</v>
      </c>
      <c r="C1959" s="1">
        <v>42980</v>
      </c>
      <c r="D1959" s="2">
        <v>2017</v>
      </c>
      <c r="E1959" s="1" t="s">
        <v>161</v>
      </c>
      <c r="F1959" s="3">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v>7.7039999999999988</v>
      </c>
    </row>
    <row r="1960" spans="1:23" x14ac:dyDescent="0.3">
      <c r="A1960">
        <v>1959</v>
      </c>
      <c r="B1960" t="s">
        <v>4836</v>
      </c>
      <c r="C1960" s="1">
        <v>42988</v>
      </c>
      <c r="D1960" s="2">
        <v>2017</v>
      </c>
      <c r="E1960" s="1" t="s">
        <v>161</v>
      </c>
      <c r="F1960" s="3">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v>7.7759999999999998</v>
      </c>
    </row>
    <row r="1961" spans="1:23" x14ac:dyDescent="0.3">
      <c r="A1961">
        <v>1960</v>
      </c>
      <c r="B1961" t="s">
        <v>4836</v>
      </c>
      <c r="C1961" s="1">
        <v>42988</v>
      </c>
      <c r="D1961" s="2">
        <v>2017</v>
      </c>
      <c r="E1961" s="1" t="s">
        <v>161</v>
      </c>
      <c r="F1961" s="3">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v>14.615700000000004</v>
      </c>
    </row>
    <row r="1962" spans="1:23" x14ac:dyDescent="0.3">
      <c r="A1962">
        <v>1961</v>
      </c>
      <c r="B1962" t="s">
        <v>4836</v>
      </c>
      <c r="C1962" s="1">
        <v>42988</v>
      </c>
      <c r="D1962" s="2">
        <v>2017</v>
      </c>
      <c r="E1962" s="1" t="s">
        <v>161</v>
      </c>
      <c r="F1962" s="3">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v>53.432999999999993</v>
      </c>
    </row>
    <row r="1963" spans="1:23" x14ac:dyDescent="0.3">
      <c r="A1963">
        <v>1962</v>
      </c>
      <c r="B1963" t="s">
        <v>4836</v>
      </c>
      <c r="C1963" s="1">
        <v>42988</v>
      </c>
      <c r="D1963" s="2">
        <v>2017</v>
      </c>
      <c r="E1963" s="1" t="s">
        <v>161</v>
      </c>
      <c r="F1963" s="3">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v>6.7680000000000007</v>
      </c>
    </row>
    <row r="1964" spans="1:23" x14ac:dyDescent="0.3">
      <c r="A1964">
        <v>1963</v>
      </c>
      <c r="B1964" t="s">
        <v>4836</v>
      </c>
      <c r="C1964" s="1">
        <v>42988</v>
      </c>
      <c r="D1964" s="2">
        <v>2017</v>
      </c>
      <c r="E1964" s="1" t="s">
        <v>161</v>
      </c>
      <c r="F1964" s="3">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v>6.5808</v>
      </c>
    </row>
    <row r="1965" spans="1:23" x14ac:dyDescent="0.3">
      <c r="A1965">
        <v>1964</v>
      </c>
      <c r="B1965" t="s">
        <v>4836</v>
      </c>
      <c r="C1965" s="1">
        <v>42988</v>
      </c>
      <c r="D1965" s="2">
        <v>2017</v>
      </c>
      <c r="E1965" s="1" t="s">
        <v>161</v>
      </c>
      <c r="F1965" s="3">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v>11.703000000000001</v>
      </c>
    </row>
    <row r="1966" spans="1:23" x14ac:dyDescent="0.3">
      <c r="A1966">
        <v>1965</v>
      </c>
      <c r="B1966" t="s">
        <v>4836</v>
      </c>
      <c r="C1966" s="1">
        <v>42988</v>
      </c>
      <c r="D1966" s="2">
        <v>2017</v>
      </c>
      <c r="E1966" s="1" t="s">
        <v>161</v>
      </c>
      <c r="F1966" s="3">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v>17.177399999999977</v>
      </c>
    </row>
    <row r="1967" spans="1:23" x14ac:dyDescent="0.3">
      <c r="A1967">
        <v>1966</v>
      </c>
      <c r="B1967" t="s">
        <v>4836</v>
      </c>
      <c r="C1967" s="1">
        <v>42988</v>
      </c>
      <c r="D1967" s="2">
        <v>2017</v>
      </c>
      <c r="E1967" s="1" t="s">
        <v>161</v>
      </c>
      <c r="F1967" s="3">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v>7.2539999999999978</v>
      </c>
    </row>
    <row r="1968" spans="1:23" x14ac:dyDescent="0.3">
      <c r="A1968">
        <v>1967</v>
      </c>
      <c r="B1968" t="s">
        <v>4845</v>
      </c>
      <c r="C1968" s="1">
        <v>43090</v>
      </c>
      <c r="D1968" s="2">
        <v>2017</v>
      </c>
      <c r="E1968" s="1" t="s">
        <v>98</v>
      </c>
      <c r="F1968" s="3">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v>78.951599999999999</v>
      </c>
    </row>
    <row r="1969" spans="1:23" x14ac:dyDescent="0.3">
      <c r="A1969">
        <v>1968</v>
      </c>
      <c r="B1969" t="s">
        <v>4845</v>
      </c>
      <c r="C1969" s="1">
        <v>43090</v>
      </c>
      <c r="D1969" s="2">
        <v>2017</v>
      </c>
      <c r="E1969" s="1" t="s">
        <v>98</v>
      </c>
      <c r="F1969" s="3">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v>20.154999999999994</v>
      </c>
    </row>
    <row r="1970" spans="1:23" x14ac:dyDescent="0.3">
      <c r="A1970">
        <v>1969</v>
      </c>
      <c r="B1970" t="s">
        <v>4845</v>
      </c>
      <c r="C1970" s="1">
        <v>43090</v>
      </c>
      <c r="D1970" s="2">
        <v>2017</v>
      </c>
      <c r="E1970" s="1" t="s">
        <v>98</v>
      </c>
      <c r="F1970" s="3">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v>79.891199999999998</v>
      </c>
    </row>
    <row r="1971" spans="1:23" x14ac:dyDescent="0.3">
      <c r="A1971">
        <v>1970</v>
      </c>
      <c r="B1971" t="s">
        <v>4849</v>
      </c>
      <c r="C1971" s="1">
        <v>43001</v>
      </c>
      <c r="D1971" s="2">
        <v>2017</v>
      </c>
      <c r="E1971" s="1" t="s">
        <v>161</v>
      </c>
      <c r="F1971" s="3">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v>102.18599999999998</v>
      </c>
    </row>
    <row r="1972" spans="1:23" x14ac:dyDescent="0.3">
      <c r="A1972">
        <v>1971</v>
      </c>
      <c r="B1972" t="s">
        <v>4850</v>
      </c>
      <c r="C1972" s="1">
        <v>42861</v>
      </c>
      <c r="D1972" s="2">
        <v>2017</v>
      </c>
      <c r="E1972" s="1" t="s">
        <v>124</v>
      </c>
      <c r="F1972" s="3">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v>0.64079999999999981</v>
      </c>
    </row>
    <row r="1973" spans="1:23" x14ac:dyDescent="0.3">
      <c r="A1973">
        <v>1972</v>
      </c>
      <c r="B1973" t="s">
        <v>4850</v>
      </c>
      <c r="C1973" s="1">
        <v>42861</v>
      </c>
      <c r="D1973" s="2">
        <v>2017</v>
      </c>
      <c r="E1973" s="1" t="s">
        <v>124</v>
      </c>
      <c r="F1973" s="3">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v>76.639499999999984</v>
      </c>
    </row>
    <row r="1974" spans="1:23" x14ac:dyDescent="0.3">
      <c r="A1974">
        <v>1973</v>
      </c>
      <c r="B1974" t="s">
        <v>4851</v>
      </c>
      <c r="C1974" s="1">
        <v>41987</v>
      </c>
      <c r="D1974" s="2">
        <v>2014</v>
      </c>
      <c r="E1974" s="1" t="s">
        <v>98</v>
      </c>
      <c r="F1974" s="3">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v>-8.6768000000000018</v>
      </c>
    </row>
    <row r="1975" spans="1:23" x14ac:dyDescent="0.3">
      <c r="A1975">
        <v>1974</v>
      </c>
      <c r="B1975" t="s">
        <v>4851</v>
      </c>
      <c r="C1975" s="1">
        <v>41987</v>
      </c>
      <c r="D1975" s="2">
        <v>2014</v>
      </c>
      <c r="E1975" s="1" t="s">
        <v>98</v>
      </c>
      <c r="F1975" s="3">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v>0.4705999999999998</v>
      </c>
    </row>
    <row r="1976" spans="1:23" x14ac:dyDescent="0.3">
      <c r="A1976">
        <v>1975</v>
      </c>
      <c r="B1976" t="s">
        <v>4851</v>
      </c>
      <c r="C1976" s="1">
        <v>41987</v>
      </c>
      <c r="D1976" s="2">
        <v>2014</v>
      </c>
      <c r="E1976" s="1" t="s">
        <v>98</v>
      </c>
      <c r="F1976" s="3">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v>-2.188500000000003</v>
      </c>
    </row>
    <row r="1977" spans="1:23" x14ac:dyDescent="0.3">
      <c r="A1977">
        <v>1976</v>
      </c>
      <c r="B1977" t="s">
        <v>4858</v>
      </c>
      <c r="C1977" s="1">
        <v>41930</v>
      </c>
      <c r="D1977" s="2">
        <v>2014</v>
      </c>
      <c r="E1977" s="1" t="s">
        <v>53</v>
      </c>
      <c r="F1977" s="3">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v>11.038799999999981</v>
      </c>
    </row>
    <row r="1978" spans="1:23" x14ac:dyDescent="0.3">
      <c r="A1978">
        <v>1977</v>
      </c>
      <c r="B1978" t="s">
        <v>4858</v>
      </c>
      <c r="C1978" s="1">
        <v>41930</v>
      </c>
      <c r="D1978" s="2">
        <v>2014</v>
      </c>
      <c r="E1978" s="1" t="s">
        <v>53</v>
      </c>
      <c r="F1978" s="3">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v>362.68699999999995</v>
      </c>
    </row>
    <row r="1979" spans="1:23" x14ac:dyDescent="0.3">
      <c r="A1979">
        <v>1978</v>
      </c>
      <c r="B1979" t="s">
        <v>4858</v>
      </c>
      <c r="C1979" s="1">
        <v>41930</v>
      </c>
      <c r="D1979" s="2">
        <v>2014</v>
      </c>
      <c r="E1979" s="1" t="s">
        <v>53</v>
      </c>
      <c r="F1979" s="3">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v>70.964399999999983</v>
      </c>
    </row>
    <row r="1980" spans="1:23" x14ac:dyDescent="0.3">
      <c r="A1980">
        <v>1979</v>
      </c>
      <c r="B1980" t="s">
        <v>4863</v>
      </c>
      <c r="C1980" s="1">
        <v>42132</v>
      </c>
      <c r="D1980" s="2">
        <v>2015</v>
      </c>
      <c r="E1980" s="1" t="s">
        <v>124</v>
      </c>
      <c r="F1980" s="3">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v>0.59039999999999915</v>
      </c>
    </row>
    <row r="1981" spans="1:23" x14ac:dyDescent="0.3">
      <c r="A1981">
        <v>1980</v>
      </c>
      <c r="B1981" t="s">
        <v>4866</v>
      </c>
      <c r="C1981" s="1">
        <v>42474</v>
      </c>
      <c r="D1981" s="2">
        <v>2016</v>
      </c>
      <c r="E1981" s="1" t="s">
        <v>89</v>
      </c>
      <c r="F1981" s="3">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v>105.02279999999996</v>
      </c>
    </row>
    <row r="1982" spans="1:23" x14ac:dyDescent="0.3">
      <c r="A1982">
        <v>1981</v>
      </c>
      <c r="B1982" t="s">
        <v>4866</v>
      </c>
      <c r="C1982" s="1">
        <v>42474</v>
      </c>
      <c r="D1982" s="2">
        <v>2016</v>
      </c>
      <c r="E1982" s="1" t="s">
        <v>89</v>
      </c>
      <c r="F1982" s="3">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v>4.2976000000000028</v>
      </c>
    </row>
    <row r="1983" spans="1:23" x14ac:dyDescent="0.3">
      <c r="A1983">
        <v>1982</v>
      </c>
      <c r="B1983" t="s">
        <v>4867</v>
      </c>
      <c r="C1983" s="1">
        <v>42352</v>
      </c>
      <c r="D1983" s="2">
        <v>2015</v>
      </c>
      <c r="E1983" s="1" t="s">
        <v>98</v>
      </c>
      <c r="F1983" s="3">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v>1.8047999999999997</v>
      </c>
    </row>
    <row r="1984" spans="1:23" x14ac:dyDescent="0.3">
      <c r="A1984">
        <v>1983</v>
      </c>
      <c r="B1984" t="s">
        <v>4868</v>
      </c>
      <c r="C1984" s="1">
        <v>41976</v>
      </c>
      <c r="D1984" s="2">
        <v>2014</v>
      </c>
      <c r="E1984" s="1" t="s">
        <v>98</v>
      </c>
      <c r="F1984" s="3">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v>134.3888</v>
      </c>
    </row>
    <row r="1985" spans="1:23" x14ac:dyDescent="0.3">
      <c r="A1985">
        <v>1984</v>
      </c>
      <c r="B1985" t="s">
        <v>4872</v>
      </c>
      <c r="C1985" s="1">
        <v>41968</v>
      </c>
      <c r="D1985" s="2">
        <v>2014</v>
      </c>
      <c r="E1985" s="1" t="s">
        <v>24</v>
      </c>
      <c r="F1985" s="3">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v>93.055199999999957</v>
      </c>
    </row>
    <row r="1986" spans="1:23" x14ac:dyDescent="0.3">
      <c r="A1986">
        <v>1985</v>
      </c>
      <c r="B1986" t="s">
        <v>4872</v>
      </c>
      <c r="C1986" s="1">
        <v>41968</v>
      </c>
      <c r="D1986" s="2">
        <v>2014</v>
      </c>
      <c r="E1986" s="1" t="s">
        <v>24</v>
      </c>
      <c r="F1986" s="3">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v>10.507200000000001</v>
      </c>
    </row>
    <row r="1987" spans="1:23" x14ac:dyDescent="0.3">
      <c r="A1987">
        <v>1986</v>
      </c>
      <c r="B1987" t="s">
        <v>4872</v>
      </c>
      <c r="C1987" s="1">
        <v>41968</v>
      </c>
      <c r="D1987" s="2">
        <v>2014</v>
      </c>
      <c r="E1987" s="1" t="s">
        <v>24</v>
      </c>
      <c r="F1987" s="3">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v>12.3096</v>
      </c>
    </row>
    <row r="1988" spans="1:23" x14ac:dyDescent="0.3">
      <c r="A1988">
        <v>1987</v>
      </c>
      <c r="B1988" t="s">
        <v>4873</v>
      </c>
      <c r="C1988" s="1">
        <v>42576</v>
      </c>
      <c r="D1988" s="2">
        <v>2016</v>
      </c>
      <c r="E1988" s="1" t="s">
        <v>152</v>
      </c>
      <c r="F1988" s="3">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v>191.99680000000001</v>
      </c>
    </row>
    <row r="1989" spans="1:23" x14ac:dyDescent="0.3">
      <c r="A1989">
        <v>1988</v>
      </c>
      <c r="B1989" t="s">
        <v>4876</v>
      </c>
      <c r="C1989" s="1">
        <v>42317</v>
      </c>
      <c r="D1989" s="2">
        <v>2015</v>
      </c>
      <c r="E1989" s="1" t="s">
        <v>24</v>
      </c>
      <c r="F1989" s="3">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v>7.9212000000000007</v>
      </c>
    </row>
    <row r="1990" spans="1:23" x14ac:dyDescent="0.3">
      <c r="A1990">
        <v>1989</v>
      </c>
      <c r="B1990" t="s">
        <v>4876</v>
      </c>
      <c r="C1990" s="1">
        <v>42317</v>
      </c>
      <c r="D1990" s="2">
        <v>2015</v>
      </c>
      <c r="E1990" s="1" t="s">
        <v>24</v>
      </c>
      <c r="F1990" s="3">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v>215.11979999999994</v>
      </c>
    </row>
    <row r="1991" spans="1:23" x14ac:dyDescent="0.3">
      <c r="A1991">
        <v>1990</v>
      </c>
      <c r="B1991" t="s">
        <v>4876</v>
      </c>
      <c r="C1991" s="1">
        <v>42317</v>
      </c>
      <c r="D1991" s="2">
        <v>2015</v>
      </c>
      <c r="E1991" s="1" t="s">
        <v>24</v>
      </c>
      <c r="F1991" s="3">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v>12.323399999999999</v>
      </c>
    </row>
    <row r="1992" spans="1:23" x14ac:dyDescent="0.3">
      <c r="A1992">
        <v>1991</v>
      </c>
      <c r="B1992" t="s">
        <v>4876</v>
      </c>
      <c r="C1992" s="1">
        <v>42317</v>
      </c>
      <c r="D1992" s="2">
        <v>2015</v>
      </c>
      <c r="E1992" s="1" t="s">
        <v>24</v>
      </c>
      <c r="F1992" s="3">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v>8.4966000000000008</v>
      </c>
    </row>
    <row r="1993" spans="1:23" x14ac:dyDescent="0.3">
      <c r="A1993">
        <v>1992</v>
      </c>
      <c r="B1993" t="s">
        <v>4884</v>
      </c>
      <c r="C1993" s="1">
        <v>42790</v>
      </c>
      <c r="D1993" s="2">
        <v>2017</v>
      </c>
      <c r="E1993" s="1" t="s">
        <v>568</v>
      </c>
      <c r="F1993" s="3">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v>-3.7995999999999981</v>
      </c>
    </row>
    <row r="1994" spans="1:23" x14ac:dyDescent="0.3">
      <c r="A1994">
        <v>1993</v>
      </c>
      <c r="B1994" t="s">
        <v>4885</v>
      </c>
      <c r="C1994" s="1">
        <v>42911</v>
      </c>
      <c r="D1994" s="2">
        <v>2017</v>
      </c>
      <c r="E1994" s="1" t="s">
        <v>41</v>
      </c>
      <c r="F1994" s="3">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v>26.640000000000004</v>
      </c>
    </row>
    <row r="1995" spans="1:23" x14ac:dyDescent="0.3">
      <c r="A1995">
        <v>1994</v>
      </c>
      <c r="B1995" t="s">
        <v>4885</v>
      </c>
      <c r="C1995" s="1">
        <v>42911</v>
      </c>
      <c r="D1995" s="2">
        <v>2017</v>
      </c>
      <c r="E1995" s="1" t="s">
        <v>41</v>
      </c>
      <c r="F1995" s="3">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v>0.73479999999999923</v>
      </c>
    </row>
    <row r="1996" spans="1:23" x14ac:dyDescent="0.3">
      <c r="A1996">
        <v>1995</v>
      </c>
      <c r="B1996" t="s">
        <v>4885</v>
      </c>
      <c r="C1996" s="1">
        <v>42911</v>
      </c>
      <c r="D1996" s="2">
        <v>2017</v>
      </c>
      <c r="E1996" s="1" t="s">
        <v>41</v>
      </c>
      <c r="F1996" s="3">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v>-2.1194999999999999</v>
      </c>
    </row>
    <row r="1997" spans="1:23" x14ac:dyDescent="0.3">
      <c r="A1997">
        <v>1996</v>
      </c>
      <c r="B1997" t="s">
        <v>4890</v>
      </c>
      <c r="C1997" s="1">
        <v>43071</v>
      </c>
      <c r="D1997" s="2">
        <v>2017</v>
      </c>
      <c r="E1997" s="1" t="s">
        <v>98</v>
      </c>
      <c r="F1997" s="3">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v>-766.01199999999994</v>
      </c>
    </row>
    <row r="1998" spans="1:23" x14ac:dyDescent="0.3">
      <c r="A1998">
        <v>1997</v>
      </c>
      <c r="B1998" t="s">
        <v>4890</v>
      </c>
      <c r="C1998" s="1">
        <v>43071</v>
      </c>
      <c r="D1998" s="2">
        <v>2017</v>
      </c>
      <c r="E1998" s="1" t="s">
        <v>98</v>
      </c>
      <c r="F1998" s="3">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v>-3.719599999999998</v>
      </c>
    </row>
    <row r="1999" spans="1:23" x14ac:dyDescent="0.3">
      <c r="A1999">
        <v>1998</v>
      </c>
      <c r="B1999" t="s">
        <v>4895</v>
      </c>
      <c r="C1999" s="1">
        <v>41676</v>
      </c>
      <c r="D1999" s="2">
        <v>2014</v>
      </c>
      <c r="E1999" s="1" t="s">
        <v>568</v>
      </c>
      <c r="F1999" s="3">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v>7.1999999999999993</v>
      </c>
    </row>
    <row r="2000" spans="1:23" x14ac:dyDescent="0.3">
      <c r="A2000">
        <v>1999</v>
      </c>
      <c r="B2000" t="s">
        <v>4895</v>
      </c>
      <c r="C2000" s="1">
        <v>41676</v>
      </c>
      <c r="D2000" s="2">
        <v>2014</v>
      </c>
      <c r="E2000" s="1" t="s">
        <v>568</v>
      </c>
      <c r="F2000" s="3">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v>42.018600000000006</v>
      </c>
    </row>
    <row r="2001" spans="1:23" x14ac:dyDescent="0.3">
      <c r="A2001">
        <v>2000</v>
      </c>
      <c r="B2001" t="s">
        <v>4895</v>
      </c>
      <c r="C2001" s="1">
        <v>41676</v>
      </c>
      <c r="D2001" s="2">
        <v>2014</v>
      </c>
      <c r="E2001" s="1" t="s">
        <v>568</v>
      </c>
      <c r="F2001" s="3">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v>42.035499999999985</v>
      </c>
    </row>
    <row r="2002" spans="1:23" x14ac:dyDescent="0.3">
      <c r="A2002">
        <v>2001</v>
      </c>
      <c r="B2002" t="s">
        <v>4897</v>
      </c>
      <c r="C2002" s="1">
        <v>42836</v>
      </c>
      <c r="D2002" s="2">
        <v>2017</v>
      </c>
      <c r="E2002" s="1" t="s">
        <v>89</v>
      </c>
      <c r="F2002" s="3">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v>21.994499999999988</v>
      </c>
    </row>
    <row r="2003" spans="1:23" x14ac:dyDescent="0.3">
      <c r="A2003">
        <v>2002</v>
      </c>
      <c r="B2003" t="s">
        <v>4897</v>
      </c>
      <c r="C2003" s="1">
        <v>42836</v>
      </c>
      <c r="D2003" s="2">
        <v>2017</v>
      </c>
      <c r="E2003" s="1" t="s">
        <v>89</v>
      </c>
      <c r="F2003" s="3">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v>14.232399999999998</v>
      </c>
    </row>
    <row r="2004" spans="1:23" x14ac:dyDescent="0.3">
      <c r="A2004">
        <v>2003</v>
      </c>
      <c r="B2004" t="s">
        <v>4900</v>
      </c>
      <c r="C2004" s="1">
        <v>43094</v>
      </c>
      <c r="D2004" s="2">
        <v>2017</v>
      </c>
      <c r="E2004" s="1" t="s">
        <v>98</v>
      </c>
      <c r="F2004" s="3">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v>9.5940000000000012</v>
      </c>
    </row>
    <row r="2005" spans="1:23" x14ac:dyDescent="0.3">
      <c r="A2005">
        <v>2004</v>
      </c>
      <c r="B2005" t="s">
        <v>4900</v>
      </c>
      <c r="C2005" s="1">
        <v>43094</v>
      </c>
      <c r="D2005" s="2">
        <v>2017</v>
      </c>
      <c r="E2005" s="1" t="s">
        <v>98</v>
      </c>
      <c r="F2005" s="3">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v>76.112499999999983</v>
      </c>
    </row>
    <row r="2006" spans="1:23" x14ac:dyDescent="0.3">
      <c r="A2006">
        <v>2005</v>
      </c>
      <c r="B2006" t="s">
        <v>4901</v>
      </c>
      <c r="C2006" s="1">
        <v>42836</v>
      </c>
      <c r="D2006" s="2">
        <v>2017</v>
      </c>
      <c r="E2006" s="1" t="s">
        <v>89</v>
      </c>
      <c r="F2006" s="3">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v>-17.045999999999999</v>
      </c>
    </row>
    <row r="2007" spans="1:23" x14ac:dyDescent="0.3">
      <c r="A2007">
        <v>2006</v>
      </c>
      <c r="B2007" t="s">
        <v>4903</v>
      </c>
      <c r="C2007" s="1">
        <v>42004</v>
      </c>
      <c r="D2007" s="2">
        <v>2014</v>
      </c>
      <c r="E2007" s="1" t="s">
        <v>98</v>
      </c>
      <c r="F2007" s="3">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v>11.575199999999999</v>
      </c>
    </row>
    <row r="2008" spans="1:23" x14ac:dyDescent="0.3">
      <c r="A2008">
        <v>2007</v>
      </c>
      <c r="B2008" t="s">
        <v>4903</v>
      </c>
      <c r="C2008" s="1">
        <v>42004</v>
      </c>
      <c r="D2008" s="2">
        <v>2014</v>
      </c>
      <c r="E2008" s="1" t="s">
        <v>98</v>
      </c>
      <c r="F2008" s="3">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v>16.160200000000003</v>
      </c>
    </row>
    <row r="2009" spans="1:23" x14ac:dyDescent="0.3">
      <c r="A2009">
        <v>2008</v>
      </c>
      <c r="B2009" t="s">
        <v>4904</v>
      </c>
      <c r="C2009" s="1">
        <v>42950</v>
      </c>
      <c r="D2009" s="2">
        <v>2017</v>
      </c>
      <c r="E2009" s="1" t="s">
        <v>132</v>
      </c>
      <c r="F2009" s="3">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v>-36.674399999999991</v>
      </c>
    </row>
    <row r="2010" spans="1:23" x14ac:dyDescent="0.3">
      <c r="A2010">
        <v>2009</v>
      </c>
      <c r="B2010" t="s">
        <v>4907</v>
      </c>
      <c r="C2010" s="1">
        <v>41958</v>
      </c>
      <c r="D2010" s="2">
        <v>2014</v>
      </c>
      <c r="E2010" s="1" t="s">
        <v>24</v>
      </c>
      <c r="F2010" s="3">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v>0.47519999999999984</v>
      </c>
    </row>
    <row r="2011" spans="1:23" x14ac:dyDescent="0.3">
      <c r="A2011">
        <v>2010</v>
      </c>
      <c r="B2011" t="s">
        <v>4907</v>
      </c>
      <c r="C2011" s="1">
        <v>41958</v>
      </c>
      <c r="D2011" s="2">
        <v>2014</v>
      </c>
      <c r="E2011" s="1" t="s">
        <v>24</v>
      </c>
      <c r="F2011" s="3">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v>29.142400000000009</v>
      </c>
    </row>
    <row r="2012" spans="1:23" x14ac:dyDescent="0.3">
      <c r="A2012">
        <v>2011</v>
      </c>
      <c r="B2012" t="s">
        <v>4907</v>
      </c>
      <c r="C2012" s="1">
        <v>41958</v>
      </c>
      <c r="D2012" s="2">
        <v>2014</v>
      </c>
      <c r="E2012" s="1" t="s">
        <v>24</v>
      </c>
      <c r="F2012" s="3">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v>7.7799999999999976</v>
      </c>
    </row>
    <row r="2013" spans="1:23" x14ac:dyDescent="0.3">
      <c r="A2013">
        <v>2012</v>
      </c>
      <c r="B2013" t="s">
        <v>4909</v>
      </c>
      <c r="C2013" s="1">
        <v>42349</v>
      </c>
      <c r="D2013" s="2">
        <v>2015</v>
      </c>
      <c r="E2013" s="1" t="s">
        <v>98</v>
      </c>
      <c r="F2013" s="3">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v>35.996400000000001</v>
      </c>
    </row>
    <row r="2014" spans="1:23" x14ac:dyDescent="0.3">
      <c r="A2014">
        <v>2013</v>
      </c>
      <c r="B2014" t="s">
        <v>4909</v>
      </c>
      <c r="C2014" s="1">
        <v>42349</v>
      </c>
      <c r="D2014" s="2">
        <v>2015</v>
      </c>
      <c r="E2014" s="1" t="s">
        <v>98</v>
      </c>
      <c r="F2014" s="3">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v>4.6344000000000012</v>
      </c>
    </row>
    <row r="2015" spans="1:23" x14ac:dyDescent="0.3">
      <c r="A2015">
        <v>2014</v>
      </c>
      <c r="B2015" t="s">
        <v>4914</v>
      </c>
      <c r="C2015" s="1">
        <v>42631</v>
      </c>
      <c r="D2015" s="2">
        <v>2016</v>
      </c>
      <c r="E2015" s="1" t="s">
        <v>161</v>
      </c>
      <c r="F2015" s="3">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v>84.23520000000002</v>
      </c>
    </row>
    <row r="2016" spans="1:23" x14ac:dyDescent="0.3">
      <c r="A2016">
        <v>2015</v>
      </c>
      <c r="B2016" t="s">
        <v>4914</v>
      </c>
      <c r="C2016" s="1">
        <v>42631</v>
      </c>
      <c r="D2016" s="2">
        <v>2016</v>
      </c>
      <c r="E2016" s="1" t="s">
        <v>161</v>
      </c>
      <c r="F2016" s="3">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v>6.0167999999999999</v>
      </c>
    </row>
    <row r="2017" spans="1:23" x14ac:dyDescent="0.3">
      <c r="A2017">
        <v>2016</v>
      </c>
      <c r="B2017" t="s">
        <v>4914</v>
      </c>
      <c r="C2017" s="1">
        <v>42631</v>
      </c>
      <c r="D2017" s="2">
        <v>2016</v>
      </c>
      <c r="E2017" s="1" t="s">
        <v>161</v>
      </c>
      <c r="F2017" s="3">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v>117.0104</v>
      </c>
    </row>
    <row r="2018" spans="1:23" x14ac:dyDescent="0.3">
      <c r="A2018">
        <v>2017</v>
      </c>
      <c r="B2018" t="s">
        <v>4919</v>
      </c>
      <c r="C2018" s="1">
        <v>42082</v>
      </c>
      <c r="D2018" s="2">
        <v>2015</v>
      </c>
      <c r="E2018" s="1" t="s">
        <v>237</v>
      </c>
      <c r="F2018" s="3">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v>6.3684000000000003</v>
      </c>
    </row>
    <row r="2019" spans="1:23" x14ac:dyDescent="0.3">
      <c r="A2019">
        <v>2018</v>
      </c>
      <c r="B2019" t="s">
        <v>4919</v>
      </c>
      <c r="C2019" s="1">
        <v>42082</v>
      </c>
      <c r="D2019" s="2">
        <v>2015</v>
      </c>
      <c r="E2019" s="1" t="s">
        <v>237</v>
      </c>
      <c r="F2019" s="3">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v>6.8713999999999995</v>
      </c>
    </row>
    <row r="2020" spans="1:23" x14ac:dyDescent="0.3">
      <c r="A2020">
        <v>2019</v>
      </c>
      <c r="B2020" t="s">
        <v>4919</v>
      </c>
      <c r="C2020" s="1">
        <v>42082</v>
      </c>
      <c r="D2020" s="2">
        <v>2015</v>
      </c>
      <c r="E2020" s="1" t="s">
        <v>237</v>
      </c>
      <c r="F2020" s="3">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v>8.6736000000000004</v>
      </c>
    </row>
    <row r="2021" spans="1:23" x14ac:dyDescent="0.3">
      <c r="A2021">
        <v>2020</v>
      </c>
      <c r="B2021" t="s">
        <v>4919</v>
      </c>
      <c r="C2021" s="1">
        <v>42082</v>
      </c>
      <c r="D2021" s="2">
        <v>2015</v>
      </c>
      <c r="E2021" s="1" t="s">
        <v>237</v>
      </c>
      <c r="F2021" s="3">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v>19.668600000000001</v>
      </c>
    </row>
    <row r="2022" spans="1:23" x14ac:dyDescent="0.3">
      <c r="A2022">
        <v>2021</v>
      </c>
      <c r="B2022" t="s">
        <v>4921</v>
      </c>
      <c r="C2022" s="1">
        <v>42632</v>
      </c>
      <c r="D2022" s="2">
        <v>2016</v>
      </c>
      <c r="E2022" s="1" t="s">
        <v>161</v>
      </c>
      <c r="F2022" s="3">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v>481.86899999999986</v>
      </c>
    </row>
    <row r="2023" spans="1:23" x14ac:dyDescent="0.3">
      <c r="A2023">
        <v>2022</v>
      </c>
      <c r="B2023" t="s">
        <v>4921</v>
      </c>
      <c r="C2023" s="1">
        <v>42632</v>
      </c>
      <c r="D2023" s="2">
        <v>2016</v>
      </c>
      <c r="E2023" s="1" t="s">
        <v>161</v>
      </c>
      <c r="F2023" s="3">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v>7.6679999999999993</v>
      </c>
    </row>
    <row r="2024" spans="1:23" x14ac:dyDescent="0.3">
      <c r="A2024">
        <v>2023</v>
      </c>
      <c r="B2024" t="s">
        <v>4921</v>
      </c>
      <c r="C2024" s="1">
        <v>42632</v>
      </c>
      <c r="D2024" s="2">
        <v>2016</v>
      </c>
      <c r="E2024" s="1" t="s">
        <v>161</v>
      </c>
      <c r="F2024" s="3">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v>23.774400000000004</v>
      </c>
    </row>
    <row r="2025" spans="1:23" x14ac:dyDescent="0.3">
      <c r="A2025">
        <v>2024</v>
      </c>
      <c r="B2025" t="s">
        <v>4921</v>
      </c>
      <c r="C2025" s="1">
        <v>42632</v>
      </c>
      <c r="D2025" s="2">
        <v>2016</v>
      </c>
      <c r="E2025" s="1" t="s">
        <v>161</v>
      </c>
      <c r="F2025" s="3">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v>244.24959999999999</v>
      </c>
    </row>
    <row r="2026" spans="1:23" x14ac:dyDescent="0.3">
      <c r="A2026">
        <v>2025</v>
      </c>
      <c r="B2026" t="s">
        <v>4924</v>
      </c>
      <c r="C2026" s="1">
        <v>42967</v>
      </c>
      <c r="D2026" s="2">
        <v>2017</v>
      </c>
      <c r="E2026" s="1" t="s">
        <v>132</v>
      </c>
      <c r="F2026" s="3">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v>77.71399999999997</v>
      </c>
    </row>
    <row r="2027" spans="1:23" x14ac:dyDescent="0.3">
      <c r="A2027">
        <v>2026</v>
      </c>
      <c r="B2027" t="s">
        <v>4925</v>
      </c>
      <c r="C2027" s="1">
        <v>42076</v>
      </c>
      <c r="D2027" s="2">
        <v>2015</v>
      </c>
      <c r="E2027" s="1" t="s">
        <v>237</v>
      </c>
      <c r="F2027" s="3">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v>39.748800000000003</v>
      </c>
    </row>
    <row r="2028" spans="1:23" x14ac:dyDescent="0.3">
      <c r="A2028">
        <v>2027</v>
      </c>
      <c r="B2028" t="s">
        <v>4926</v>
      </c>
      <c r="C2028" s="1">
        <v>42621</v>
      </c>
      <c r="D2028" s="2">
        <v>2016</v>
      </c>
      <c r="E2028" s="1" t="s">
        <v>161</v>
      </c>
      <c r="F2028" s="3">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v>11.558399999999999</v>
      </c>
    </row>
    <row r="2029" spans="1:23" x14ac:dyDescent="0.3">
      <c r="A2029">
        <v>2028</v>
      </c>
      <c r="B2029" t="s">
        <v>4926</v>
      </c>
      <c r="C2029" s="1">
        <v>42621</v>
      </c>
      <c r="D2029" s="2">
        <v>2016</v>
      </c>
      <c r="E2029" s="1" t="s">
        <v>161</v>
      </c>
      <c r="F2029" s="3">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v>23.497599999999995</v>
      </c>
    </row>
    <row r="2030" spans="1:23" x14ac:dyDescent="0.3">
      <c r="A2030">
        <v>2029</v>
      </c>
      <c r="B2030" t="s">
        <v>4927</v>
      </c>
      <c r="C2030" s="1">
        <v>42334</v>
      </c>
      <c r="D2030" s="2">
        <v>2015</v>
      </c>
      <c r="E2030" s="1" t="s">
        <v>24</v>
      </c>
      <c r="F2030" s="3">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v>6.9230999999999998</v>
      </c>
    </row>
    <row r="2031" spans="1:23" x14ac:dyDescent="0.3">
      <c r="A2031">
        <v>2030</v>
      </c>
      <c r="B2031" t="s">
        <v>4927</v>
      </c>
      <c r="C2031" s="1">
        <v>42334</v>
      </c>
      <c r="D2031" s="2">
        <v>2015</v>
      </c>
      <c r="E2031" s="1" t="s">
        <v>24</v>
      </c>
      <c r="F2031" s="3">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v>25.175999999999998</v>
      </c>
    </row>
    <row r="2032" spans="1:23" x14ac:dyDescent="0.3">
      <c r="A2032">
        <v>2031</v>
      </c>
      <c r="B2032" t="s">
        <v>4927</v>
      </c>
      <c r="C2032" s="1">
        <v>42334</v>
      </c>
      <c r="D2032" s="2">
        <v>2015</v>
      </c>
      <c r="E2032" s="1" t="s">
        <v>24</v>
      </c>
      <c r="F2032" s="3">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v>30.52</v>
      </c>
    </row>
    <row r="2033" spans="1:23" x14ac:dyDescent="0.3">
      <c r="A2033">
        <v>2032</v>
      </c>
      <c r="B2033" t="s">
        <v>4927</v>
      </c>
      <c r="C2033" s="1">
        <v>42334</v>
      </c>
      <c r="D2033" s="2">
        <v>2015</v>
      </c>
      <c r="E2033" s="1" t="s">
        <v>24</v>
      </c>
      <c r="F2033" s="3">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v>5.1464999999999996</v>
      </c>
    </row>
    <row r="2034" spans="1:23" x14ac:dyDescent="0.3">
      <c r="A2034">
        <v>2033</v>
      </c>
      <c r="B2034" t="s">
        <v>4931</v>
      </c>
      <c r="C2034" s="1">
        <v>42713</v>
      </c>
      <c r="D2034" s="2">
        <v>2016</v>
      </c>
      <c r="E2034" s="1" t="s">
        <v>98</v>
      </c>
      <c r="F2034" s="3">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v>3.2871999999999999</v>
      </c>
    </row>
    <row r="2035" spans="1:23" x14ac:dyDescent="0.3">
      <c r="A2035">
        <v>2034</v>
      </c>
      <c r="B2035" t="s">
        <v>4931</v>
      </c>
      <c r="C2035" s="1">
        <v>42713</v>
      </c>
      <c r="D2035" s="2">
        <v>2016</v>
      </c>
      <c r="E2035" s="1" t="s">
        <v>98</v>
      </c>
      <c r="F2035" s="3">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v>0.8162000000000007</v>
      </c>
    </row>
    <row r="2036" spans="1:23" x14ac:dyDescent="0.3">
      <c r="A2036">
        <v>2035</v>
      </c>
      <c r="B2036" t="s">
        <v>4932</v>
      </c>
      <c r="C2036" s="1">
        <v>43003</v>
      </c>
      <c r="D2036" s="2">
        <v>2017</v>
      </c>
      <c r="E2036" s="1" t="s">
        <v>161</v>
      </c>
      <c r="F2036" s="3">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v>3.8822000000000001</v>
      </c>
    </row>
    <row r="2037" spans="1:23" x14ac:dyDescent="0.3">
      <c r="A2037">
        <v>2036</v>
      </c>
      <c r="B2037" t="s">
        <v>4932</v>
      </c>
      <c r="C2037" s="1">
        <v>43003</v>
      </c>
      <c r="D2037" s="2">
        <v>2017</v>
      </c>
      <c r="E2037" s="1" t="s">
        <v>161</v>
      </c>
      <c r="F2037" s="3">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v>51.294299999999964</v>
      </c>
    </row>
    <row r="2038" spans="1:23" x14ac:dyDescent="0.3">
      <c r="A2038">
        <v>2037</v>
      </c>
      <c r="B2038" t="s">
        <v>4935</v>
      </c>
      <c r="C2038" s="1">
        <v>42027</v>
      </c>
      <c r="D2038" s="2">
        <v>2015</v>
      </c>
      <c r="E2038" s="1" t="s">
        <v>166</v>
      </c>
      <c r="F2038" s="3">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v>13.9392</v>
      </c>
    </row>
    <row r="2039" spans="1:23" x14ac:dyDescent="0.3">
      <c r="A2039">
        <v>2038</v>
      </c>
      <c r="B2039" t="s">
        <v>4935</v>
      </c>
      <c r="C2039" s="1">
        <v>42027</v>
      </c>
      <c r="D2039" s="2">
        <v>2015</v>
      </c>
      <c r="E2039" s="1" t="s">
        <v>166</v>
      </c>
      <c r="F2039" s="3">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v>6.8713999999999995</v>
      </c>
    </row>
    <row r="2040" spans="1:23" x14ac:dyDescent="0.3">
      <c r="A2040">
        <v>2039</v>
      </c>
      <c r="B2040" t="s">
        <v>4937</v>
      </c>
      <c r="C2040" s="1">
        <v>42173</v>
      </c>
      <c r="D2040" s="2">
        <v>2015</v>
      </c>
      <c r="E2040" s="1" t="s">
        <v>41</v>
      </c>
      <c r="F2040" s="3">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v>4.3326000000000002</v>
      </c>
    </row>
    <row r="2041" spans="1:23" x14ac:dyDescent="0.3">
      <c r="A2041">
        <v>2040</v>
      </c>
      <c r="B2041" t="s">
        <v>4937</v>
      </c>
      <c r="C2041" s="1">
        <v>42173</v>
      </c>
      <c r="D2041" s="2">
        <v>2015</v>
      </c>
      <c r="E2041" s="1" t="s">
        <v>41</v>
      </c>
      <c r="F2041" s="3">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v>-3.3263999999999996</v>
      </c>
    </row>
    <row r="2042" spans="1:23" x14ac:dyDescent="0.3">
      <c r="A2042">
        <v>2041</v>
      </c>
      <c r="B2042" t="s">
        <v>4937</v>
      </c>
      <c r="C2042" s="1">
        <v>42173</v>
      </c>
      <c r="D2042" s="2">
        <v>2015</v>
      </c>
      <c r="E2042" s="1" t="s">
        <v>41</v>
      </c>
      <c r="F2042" s="3">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v>-6.1039999999999974</v>
      </c>
    </row>
    <row r="2043" spans="1:23" x14ac:dyDescent="0.3">
      <c r="A2043">
        <v>2042</v>
      </c>
      <c r="B2043" t="s">
        <v>4937</v>
      </c>
      <c r="C2043" s="1">
        <v>42173</v>
      </c>
      <c r="D2043" s="2">
        <v>2015</v>
      </c>
      <c r="E2043" s="1" t="s">
        <v>41</v>
      </c>
      <c r="F2043" s="3">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v>20.724000000000007</v>
      </c>
    </row>
    <row r="2044" spans="1:23" x14ac:dyDescent="0.3">
      <c r="A2044">
        <v>2043</v>
      </c>
      <c r="B2044" t="s">
        <v>4940</v>
      </c>
      <c r="C2044" s="1">
        <v>42279</v>
      </c>
      <c r="D2044" s="2">
        <v>2015</v>
      </c>
      <c r="E2044" s="1" t="s">
        <v>53</v>
      </c>
      <c r="F2044" s="3">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v>20.1264</v>
      </c>
    </row>
    <row r="2045" spans="1:23" x14ac:dyDescent="0.3">
      <c r="A2045">
        <v>2044</v>
      </c>
      <c r="B2045" t="s">
        <v>4943</v>
      </c>
      <c r="C2045" s="1">
        <v>43057</v>
      </c>
      <c r="D2045" s="2">
        <v>2017</v>
      </c>
      <c r="E2045" s="1" t="s">
        <v>24</v>
      </c>
      <c r="F2045" s="3">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v>7.7728000000000002</v>
      </c>
    </row>
    <row r="2046" spans="1:23" x14ac:dyDescent="0.3">
      <c r="A2046">
        <v>2045</v>
      </c>
      <c r="B2046" t="s">
        <v>4944</v>
      </c>
      <c r="C2046" s="1">
        <v>41868</v>
      </c>
      <c r="D2046" s="2">
        <v>2014</v>
      </c>
      <c r="E2046" s="1" t="s">
        <v>132</v>
      </c>
      <c r="F2046" s="3">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v>5.4432</v>
      </c>
    </row>
    <row r="2047" spans="1:23" x14ac:dyDescent="0.3">
      <c r="A2047">
        <v>2046</v>
      </c>
      <c r="B2047" t="s">
        <v>4945</v>
      </c>
      <c r="C2047" s="1">
        <v>42568</v>
      </c>
      <c r="D2047" s="2">
        <v>2016</v>
      </c>
      <c r="E2047" s="1" t="s">
        <v>152</v>
      </c>
      <c r="F2047" s="3">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v>45.539199999999994</v>
      </c>
    </row>
    <row r="2048" spans="1:23" x14ac:dyDescent="0.3">
      <c r="A2048">
        <v>2047</v>
      </c>
      <c r="B2048" t="s">
        <v>4945</v>
      </c>
      <c r="C2048" s="1">
        <v>42568</v>
      </c>
      <c r="D2048" s="2">
        <v>2016</v>
      </c>
      <c r="E2048" s="1" t="s">
        <v>152</v>
      </c>
      <c r="F2048" s="3">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v>280.59000000000003</v>
      </c>
    </row>
    <row r="2049" spans="1:23" x14ac:dyDescent="0.3">
      <c r="A2049">
        <v>2048</v>
      </c>
      <c r="B2049" t="s">
        <v>4945</v>
      </c>
      <c r="C2049" s="1">
        <v>42568</v>
      </c>
      <c r="D2049" s="2">
        <v>2016</v>
      </c>
      <c r="E2049" s="1" t="s">
        <v>152</v>
      </c>
      <c r="F2049" s="3">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v>26.630399999999998</v>
      </c>
    </row>
    <row r="2050" spans="1:23" x14ac:dyDescent="0.3">
      <c r="A2050">
        <v>2049</v>
      </c>
      <c r="B2050" t="s">
        <v>4949</v>
      </c>
      <c r="C2050" s="1">
        <v>42196</v>
      </c>
      <c r="D2050" s="2">
        <v>2015</v>
      </c>
      <c r="E2050" s="1" t="s">
        <v>152</v>
      </c>
      <c r="F2050" s="3">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v>36.224999999999966</v>
      </c>
    </row>
    <row r="2051" spans="1:23" x14ac:dyDescent="0.3">
      <c r="A2051">
        <v>2050</v>
      </c>
      <c r="B2051" t="s">
        <v>4949</v>
      </c>
      <c r="C2051" s="1">
        <v>42196</v>
      </c>
      <c r="D2051" s="2">
        <v>2015</v>
      </c>
      <c r="E2051" s="1" t="s">
        <v>152</v>
      </c>
      <c r="F2051" s="3">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v>-2.0015999999999998</v>
      </c>
    </row>
    <row r="2052" spans="1:23" x14ac:dyDescent="0.3">
      <c r="A2052">
        <v>2051</v>
      </c>
      <c r="B2052" t="s">
        <v>4949</v>
      </c>
      <c r="C2052" s="1">
        <v>42196</v>
      </c>
      <c r="D2052" s="2">
        <v>2015</v>
      </c>
      <c r="E2052" s="1" t="s">
        <v>152</v>
      </c>
      <c r="F2052" s="3">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v>-4.7519999999999989</v>
      </c>
    </row>
    <row r="2053" spans="1:23" x14ac:dyDescent="0.3">
      <c r="A2053">
        <v>2052</v>
      </c>
      <c r="B2053" t="s">
        <v>4949</v>
      </c>
      <c r="C2053" s="1">
        <v>42196</v>
      </c>
      <c r="D2053" s="2">
        <v>2015</v>
      </c>
      <c r="E2053" s="1" t="s">
        <v>152</v>
      </c>
      <c r="F2053" s="3">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v>-73.175999999999988</v>
      </c>
    </row>
    <row r="2054" spans="1:23" x14ac:dyDescent="0.3">
      <c r="A2054">
        <v>2053</v>
      </c>
      <c r="B2054" t="s">
        <v>4949</v>
      </c>
      <c r="C2054" s="1">
        <v>42196</v>
      </c>
      <c r="D2054" s="2">
        <v>2015</v>
      </c>
      <c r="E2054" s="1" t="s">
        <v>152</v>
      </c>
      <c r="F2054" s="3">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v>0.83399999999999963</v>
      </c>
    </row>
    <row r="2055" spans="1:23" x14ac:dyDescent="0.3">
      <c r="A2055">
        <v>2054</v>
      </c>
      <c r="B2055" t="s">
        <v>4949</v>
      </c>
      <c r="C2055" s="1">
        <v>42196</v>
      </c>
      <c r="D2055" s="2">
        <v>2015</v>
      </c>
      <c r="E2055" s="1" t="s">
        <v>152</v>
      </c>
      <c r="F2055" s="3">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v>3.4847999999999981</v>
      </c>
    </row>
    <row r="2056" spans="1:23" x14ac:dyDescent="0.3">
      <c r="A2056">
        <v>2055</v>
      </c>
      <c r="B2056" t="s">
        <v>4954</v>
      </c>
      <c r="C2056" s="1">
        <v>42705</v>
      </c>
      <c r="D2056" s="2">
        <v>2016</v>
      </c>
      <c r="E2056" s="1" t="s">
        <v>98</v>
      </c>
      <c r="F2056" s="3">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v>5.1929999999999996</v>
      </c>
    </row>
    <row r="2057" spans="1:23" x14ac:dyDescent="0.3">
      <c r="A2057">
        <v>2056</v>
      </c>
      <c r="B2057" t="s">
        <v>4955</v>
      </c>
      <c r="C2057" s="1">
        <v>43091</v>
      </c>
      <c r="D2057" s="2">
        <v>2017</v>
      </c>
      <c r="E2057" s="1" t="s">
        <v>98</v>
      </c>
      <c r="F2057" s="3">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v>63.983999999999988</v>
      </c>
    </row>
    <row r="2058" spans="1:23" x14ac:dyDescent="0.3">
      <c r="A2058">
        <v>2057</v>
      </c>
      <c r="B2058" t="s">
        <v>4955</v>
      </c>
      <c r="C2058" s="1">
        <v>43091</v>
      </c>
      <c r="D2058" s="2">
        <v>2017</v>
      </c>
      <c r="E2058" s="1" t="s">
        <v>98</v>
      </c>
      <c r="F2058" s="3">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v>412.5394</v>
      </c>
    </row>
    <row r="2059" spans="1:23" x14ac:dyDescent="0.3">
      <c r="A2059">
        <v>2058</v>
      </c>
      <c r="B2059" t="s">
        <v>4955</v>
      </c>
      <c r="C2059" s="1">
        <v>43091</v>
      </c>
      <c r="D2059" s="2">
        <v>2017</v>
      </c>
      <c r="E2059" s="1" t="s">
        <v>98</v>
      </c>
      <c r="F2059" s="3">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v>30.596399999999996</v>
      </c>
    </row>
    <row r="2060" spans="1:23" x14ac:dyDescent="0.3">
      <c r="A2060">
        <v>2059</v>
      </c>
      <c r="B2060" t="s">
        <v>4955</v>
      </c>
      <c r="C2060" s="1">
        <v>43091</v>
      </c>
      <c r="D2060" s="2">
        <v>2017</v>
      </c>
      <c r="E2060" s="1" t="s">
        <v>98</v>
      </c>
      <c r="F2060" s="3">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v>70.005999999999972</v>
      </c>
    </row>
    <row r="2061" spans="1:23" x14ac:dyDescent="0.3">
      <c r="A2061">
        <v>2060</v>
      </c>
      <c r="B2061" t="s">
        <v>4958</v>
      </c>
      <c r="C2061" s="1">
        <v>41943</v>
      </c>
      <c r="D2061" s="2">
        <v>2014</v>
      </c>
      <c r="E2061" s="1" t="s">
        <v>53</v>
      </c>
      <c r="F2061" s="3">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v>5.2164000000000001</v>
      </c>
    </row>
    <row r="2062" spans="1:23" x14ac:dyDescent="0.3">
      <c r="A2062">
        <v>2061</v>
      </c>
      <c r="B2062" t="s">
        <v>4958</v>
      </c>
      <c r="C2062" s="1">
        <v>41943</v>
      </c>
      <c r="D2062" s="2">
        <v>2014</v>
      </c>
      <c r="E2062" s="1" t="s">
        <v>53</v>
      </c>
      <c r="F2062" s="3">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v>20.877999999999997</v>
      </c>
    </row>
    <row r="2063" spans="1:23" x14ac:dyDescent="0.3">
      <c r="A2063">
        <v>2062</v>
      </c>
      <c r="B2063" t="s">
        <v>4958</v>
      </c>
      <c r="C2063" s="1">
        <v>41943</v>
      </c>
      <c r="D2063" s="2">
        <v>2014</v>
      </c>
      <c r="E2063" s="1" t="s">
        <v>53</v>
      </c>
      <c r="F2063" s="3">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v>5.3891999999999989</v>
      </c>
    </row>
    <row r="2064" spans="1:23" x14ac:dyDescent="0.3">
      <c r="A2064">
        <v>2063</v>
      </c>
      <c r="B2064" t="s">
        <v>4958</v>
      </c>
      <c r="C2064" s="1">
        <v>41943</v>
      </c>
      <c r="D2064" s="2">
        <v>2014</v>
      </c>
      <c r="E2064" s="1" t="s">
        <v>53</v>
      </c>
      <c r="F2064" s="3">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v>30.427800000000005</v>
      </c>
    </row>
    <row r="2065" spans="1:23" x14ac:dyDescent="0.3">
      <c r="A2065">
        <v>2064</v>
      </c>
      <c r="B2065" t="s">
        <v>4958</v>
      </c>
      <c r="C2065" s="1">
        <v>41943</v>
      </c>
      <c r="D2065" s="2">
        <v>2014</v>
      </c>
      <c r="E2065" s="1" t="s">
        <v>53</v>
      </c>
      <c r="F2065" s="3">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v>6.0299999999999994</v>
      </c>
    </row>
    <row r="2066" spans="1:23" x14ac:dyDescent="0.3">
      <c r="A2066">
        <v>2065</v>
      </c>
      <c r="B2066" t="s">
        <v>4958</v>
      </c>
      <c r="C2066" s="1">
        <v>41943</v>
      </c>
      <c r="D2066" s="2">
        <v>2014</v>
      </c>
      <c r="E2066" s="1" t="s">
        <v>53</v>
      </c>
      <c r="F2066" s="3">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v>12.169199999999989</v>
      </c>
    </row>
    <row r="2067" spans="1:23" x14ac:dyDescent="0.3">
      <c r="A2067">
        <v>2066</v>
      </c>
      <c r="B2067" t="s">
        <v>4958</v>
      </c>
      <c r="C2067" s="1">
        <v>41943</v>
      </c>
      <c r="D2067" s="2">
        <v>2014</v>
      </c>
      <c r="E2067" s="1" t="s">
        <v>53</v>
      </c>
      <c r="F2067" s="3">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v>-9.1470000000000056</v>
      </c>
    </row>
    <row r="2068" spans="1:23" x14ac:dyDescent="0.3">
      <c r="A2068">
        <v>2067</v>
      </c>
      <c r="B2068" t="s">
        <v>4958</v>
      </c>
      <c r="C2068" s="1">
        <v>41943</v>
      </c>
      <c r="D2068" s="2">
        <v>2014</v>
      </c>
      <c r="E2068" s="1" t="s">
        <v>53</v>
      </c>
      <c r="F2068" s="3">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v>47.862899999999982</v>
      </c>
    </row>
    <row r="2069" spans="1:23" x14ac:dyDescent="0.3">
      <c r="A2069">
        <v>2068</v>
      </c>
      <c r="B2069" t="s">
        <v>4958</v>
      </c>
      <c r="C2069" s="1">
        <v>41943</v>
      </c>
      <c r="D2069" s="2">
        <v>2014</v>
      </c>
      <c r="E2069" s="1" t="s">
        <v>53</v>
      </c>
      <c r="F2069" s="3">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v>3.7169999999999996</v>
      </c>
    </row>
    <row r="2070" spans="1:23" x14ac:dyDescent="0.3">
      <c r="A2070">
        <v>2069</v>
      </c>
      <c r="B2070" t="s">
        <v>4968</v>
      </c>
      <c r="C2070" s="1">
        <v>42107</v>
      </c>
      <c r="D2070" s="2">
        <v>2015</v>
      </c>
      <c r="E2070" s="1" t="s">
        <v>89</v>
      </c>
      <c r="F2070" s="3">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v>69.98599999999999</v>
      </c>
    </row>
    <row r="2071" spans="1:23" x14ac:dyDescent="0.3">
      <c r="A2071">
        <v>2070</v>
      </c>
      <c r="B2071" t="s">
        <v>4968</v>
      </c>
      <c r="C2071" s="1">
        <v>42107</v>
      </c>
      <c r="D2071" s="2">
        <v>2015</v>
      </c>
      <c r="E2071" s="1" t="s">
        <v>89</v>
      </c>
      <c r="F2071" s="3">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v>-97.739399999999989</v>
      </c>
    </row>
    <row r="2072" spans="1:23" x14ac:dyDescent="0.3">
      <c r="A2072">
        <v>2071</v>
      </c>
      <c r="B2072" t="s">
        <v>4973</v>
      </c>
      <c r="C2072" s="1">
        <v>42572</v>
      </c>
      <c r="D2072" s="2">
        <v>2016</v>
      </c>
      <c r="E2072" s="1" t="s">
        <v>152</v>
      </c>
      <c r="F2072" s="3">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v>-1.294</v>
      </c>
    </row>
    <row r="2073" spans="1:23" x14ac:dyDescent="0.3">
      <c r="A2073">
        <v>2072</v>
      </c>
      <c r="B2073" t="s">
        <v>4976</v>
      </c>
      <c r="C2073" s="1">
        <v>43059</v>
      </c>
      <c r="D2073" s="2">
        <v>2017</v>
      </c>
      <c r="E2073" s="1" t="s">
        <v>24</v>
      </c>
      <c r="F2073" s="3">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v>-46.137000000000029</v>
      </c>
    </row>
    <row r="2074" spans="1:23" x14ac:dyDescent="0.3">
      <c r="A2074">
        <v>2073</v>
      </c>
      <c r="B2074" t="s">
        <v>4980</v>
      </c>
      <c r="C2074" s="1">
        <v>42700</v>
      </c>
      <c r="D2074" s="2">
        <v>2016</v>
      </c>
      <c r="E2074" s="1" t="s">
        <v>24</v>
      </c>
      <c r="F2074" s="3">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v>2.5591999999999997</v>
      </c>
    </row>
    <row r="2075" spans="1:23" x14ac:dyDescent="0.3">
      <c r="A2075">
        <v>2074</v>
      </c>
      <c r="B2075" t="s">
        <v>4983</v>
      </c>
      <c r="C2075" s="1">
        <v>43046</v>
      </c>
      <c r="D2075" s="2">
        <v>2017</v>
      </c>
      <c r="E2075" s="1" t="s">
        <v>24</v>
      </c>
      <c r="F2075" s="3">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v>13.793099999999999</v>
      </c>
    </row>
    <row r="2076" spans="1:23" x14ac:dyDescent="0.3">
      <c r="A2076">
        <v>2075</v>
      </c>
      <c r="B2076" t="s">
        <v>4983</v>
      </c>
      <c r="C2076" s="1">
        <v>43046</v>
      </c>
      <c r="D2076" s="2">
        <v>2017</v>
      </c>
      <c r="E2076" s="1" t="s">
        <v>24</v>
      </c>
      <c r="F2076" s="3">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v>66.635100000000023</v>
      </c>
    </row>
    <row r="2077" spans="1:23" x14ac:dyDescent="0.3">
      <c r="A2077">
        <v>2076</v>
      </c>
      <c r="B2077" t="s">
        <v>4988</v>
      </c>
      <c r="C2077" s="1">
        <v>41974</v>
      </c>
      <c r="D2077" s="2">
        <v>2014</v>
      </c>
      <c r="E2077" s="1" t="s">
        <v>98</v>
      </c>
      <c r="F2077" s="3">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v>28.517999999999994</v>
      </c>
    </row>
    <row r="2078" spans="1:23" x14ac:dyDescent="0.3">
      <c r="A2078">
        <v>2077</v>
      </c>
      <c r="B2078" t="s">
        <v>4989</v>
      </c>
      <c r="C2078" s="1">
        <v>42990</v>
      </c>
      <c r="D2078" s="2">
        <v>2017</v>
      </c>
      <c r="E2078" s="1" t="s">
        <v>161</v>
      </c>
      <c r="F2078" s="3">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v>19.950000000000003</v>
      </c>
    </row>
    <row r="2079" spans="1:23" x14ac:dyDescent="0.3">
      <c r="A2079">
        <v>2078</v>
      </c>
      <c r="B2079" t="s">
        <v>4989</v>
      </c>
      <c r="C2079" s="1">
        <v>42990</v>
      </c>
      <c r="D2079" s="2">
        <v>2017</v>
      </c>
      <c r="E2079" s="1" t="s">
        <v>161</v>
      </c>
      <c r="F2079" s="3">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v>26.349399999999992</v>
      </c>
    </row>
    <row r="2080" spans="1:23" x14ac:dyDescent="0.3">
      <c r="A2080">
        <v>2079</v>
      </c>
      <c r="B2080" t="s">
        <v>4989</v>
      </c>
      <c r="C2080" s="1">
        <v>42990</v>
      </c>
      <c r="D2080" s="2">
        <v>2017</v>
      </c>
      <c r="E2080" s="1" t="s">
        <v>161</v>
      </c>
      <c r="F2080" s="3">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v>45.527999999999992</v>
      </c>
    </row>
    <row r="2081" spans="1:23" x14ac:dyDescent="0.3">
      <c r="A2081">
        <v>2080</v>
      </c>
      <c r="B2081" t="s">
        <v>4992</v>
      </c>
      <c r="C2081" s="1">
        <v>42362</v>
      </c>
      <c r="D2081" s="2">
        <v>2015</v>
      </c>
      <c r="E2081" s="1" t="s">
        <v>98</v>
      </c>
      <c r="F2081" s="3">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v>37.181199999999997</v>
      </c>
    </row>
    <row r="2082" spans="1:23" x14ac:dyDescent="0.3">
      <c r="A2082">
        <v>2081</v>
      </c>
      <c r="B2082" t="s">
        <v>4992</v>
      </c>
      <c r="C2082" s="1">
        <v>42362</v>
      </c>
      <c r="D2082" s="2">
        <v>2015</v>
      </c>
      <c r="E2082" s="1" t="s">
        <v>98</v>
      </c>
      <c r="F2082" s="3">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v>11.198400000000003</v>
      </c>
    </row>
    <row r="2083" spans="1:23" x14ac:dyDescent="0.3">
      <c r="A2083">
        <v>2082</v>
      </c>
      <c r="B2083" t="s">
        <v>4992</v>
      </c>
      <c r="C2083" s="1">
        <v>42362</v>
      </c>
      <c r="D2083" s="2">
        <v>2015</v>
      </c>
      <c r="E2083" s="1" t="s">
        <v>98</v>
      </c>
      <c r="F2083" s="3">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v>1.7352000000000005</v>
      </c>
    </row>
    <row r="2084" spans="1:23" x14ac:dyDescent="0.3">
      <c r="A2084">
        <v>2083</v>
      </c>
      <c r="B2084" t="s">
        <v>4995</v>
      </c>
      <c r="C2084" s="1">
        <v>42789</v>
      </c>
      <c r="D2084" s="2">
        <v>2017</v>
      </c>
      <c r="E2084" s="1" t="s">
        <v>568</v>
      </c>
      <c r="F2084" s="3">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v>16.847999999999999</v>
      </c>
    </row>
    <row r="2085" spans="1:23" x14ac:dyDescent="0.3">
      <c r="A2085">
        <v>2084</v>
      </c>
      <c r="B2085" t="s">
        <v>4996</v>
      </c>
      <c r="C2085" s="1">
        <v>41966</v>
      </c>
      <c r="D2085" s="2">
        <v>2014</v>
      </c>
      <c r="E2085" s="1" t="s">
        <v>24</v>
      </c>
      <c r="F2085" s="3">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v>8.879999999999999</v>
      </c>
    </row>
    <row r="2086" spans="1:23" x14ac:dyDescent="0.3">
      <c r="A2086">
        <v>2085</v>
      </c>
      <c r="B2086" t="s">
        <v>4997</v>
      </c>
      <c r="C2086" s="1">
        <v>42544</v>
      </c>
      <c r="D2086" s="2">
        <v>2016</v>
      </c>
      <c r="E2086" s="1" t="s">
        <v>41</v>
      </c>
      <c r="F2086" s="3">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v>56.175200000000004</v>
      </c>
    </row>
    <row r="2087" spans="1:23" x14ac:dyDescent="0.3">
      <c r="A2087">
        <v>2086</v>
      </c>
      <c r="B2087" t="s">
        <v>4997</v>
      </c>
      <c r="C2087" s="1">
        <v>42544</v>
      </c>
      <c r="D2087" s="2">
        <v>2016</v>
      </c>
      <c r="E2087" s="1" t="s">
        <v>41</v>
      </c>
      <c r="F2087" s="3">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v>8.6715</v>
      </c>
    </row>
    <row r="2088" spans="1:23" x14ac:dyDescent="0.3">
      <c r="A2088">
        <v>2087</v>
      </c>
      <c r="B2088" t="s">
        <v>4997</v>
      </c>
      <c r="C2088" s="1">
        <v>42544</v>
      </c>
      <c r="D2088" s="2">
        <v>2016</v>
      </c>
      <c r="E2088" s="1" t="s">
        <v>41</v>
      </c>
      <c r="F2088" s="3">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v>38.988000000000014</v>
      </c>
    </row>
    <row r="2089" spans="1:23" x14ac:dyDescent="0.3">
      <c r="A2089">
        <v>2088</v>
      </c>
      <c r="B2089" t="s">
        <v>4997</v>
      </c>
      <c r="C2089" s="1">
        <v>42544</v>
      </c>
      <c r="D2089" s="2">
        <v>2016</v>
      </c>
      <c r="E2089" s="1" t="s">
        <v>41</v>
      </c>
      <c r="F2089" s="3">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v>68.963099999999997</v>
      </c>
    </row>
    <row r="2090" spans="1:23" x14ac:dyDescent="0.3">
      <c r="A2090">
        <v>2089</v>
      </c>
      <c r="B2090" t="s">
        <v>4997</v>
      </c>
      <c r="C2090" s="1">
        <v>42544</v>
      </c>
      <c r="D2090" s="2">
        <v>2016</v>
      </c>
      <c r="E2090" s="1" t="s">
        <v>41</v>
      </c>
      <c r="F2090" s="3">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v>1.4651999999999998</v>
      </c>
    </row>
    <row r="2091" spans="1:23" x14ac:dyDescent="0.3">
      <c r="A2091">
        <v>2090</v>
      </c>
      <c r="B2091" t="s">
        <v>5002</v>
      </c>
      <c r="C2091" s="1">
        <v>42303</v>
      </c>
      <c r="D2091" s="2">
        <v>2015</v>
      </c>
      <c r="E2091" s="1" t="s">
        <v>53</v>
      </c>
      <c r="F2091" s="3">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v>2.6495999999999995</v>
      </c>
    </row>
    <row r="2092" spans="1:23" x14ac:dyDescent="0.3">
      <c r="A2092">
        <v>2091</v>
      </c>
      <c r="B2092" t="s">
        <v>5006</v>
      </c>
      <c r="C2092" s="1">
        <v>42931</v>
      </c>
      <c r="D2092" s="2">
        <v>2017</v>
      </c>
      <c r="E2092" s="1" t="s">
        <v>152</v>
      </c>
      <c r="F2092" s="3">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v>13.009499999999999</v>
      </c>
    </row>
    <row r="2093" spans="1:23" x14ac:dyDescent="0.3">
      <c r="A2093">
        <v>2092</v>
      </c>
      <c r="B2093" t="s">
        <v>5006</v>
      </c>
      <c r="C2093" s="1">
        <v>42931</v>
      </c>
      <c r="D2093" s="2">
        <v>2017</v>
      </c>
      <c r="E2093" s="1" t="s">
        <v>152</v>
      </c>
      <c r="F2093" s="3">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v>-48.783900000000031</v>
      </c>
    </row>
    <row r="2094" spans="1:23" x14ac:dyDescent="0.3">
      <c r="A2094">
        <v>2093</v>
      </c>
      <c r="B2094" t="s">
        <v>5009</v>
      </c>
      <c r="C2094" s="1">
        <v>41960</v>
      </c>
      <c r="D2094" s="2">
        <v>2014</v>
      </c>
      <c r="E2094" s="1" t="s">
        <v>24</v>
      </c>
      <c r="F2094" s="3">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v>81.58299999999997</v>
      </c>
    </row>
    <row r="2095" spans="1:23" x14ac:dyDescent="0.3">
      <c r="A2095">
        <v>2094</v>
      </c>
      <c r="B2095" t="s">
        <v>5011</v>
      </c>
      <c r="C2095" s="1">
        <v>42107</v>
      </c>
      <c r="D2095" s="2">
        <v>2015</v>
      </c>
      <c r="E2095" s="1" t="s">
        <v>89</v>
      </c>
      <c r="F2095" s="3">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v>0.38640000000000008</v>
      </c>
    </row>
    <row r="2096" spans="1:23" x14ac:dyDescent="0.3">
      <c r="A2096">
        <v>2095</v>
      </c>
      <c r="B2096" t="s">
        <v>5012</v>
      </c>
      <c r="C2096" s="1">
        <v>42333</v>
      </c>
      <c r="D2096" s="2">
        <v>2015</v>
      </c>
      <c r="E2096" s="1" t="s">
        <v>24</v>
      </c>
      <c r="F2096" s="3">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v>1.4759999999999982</v>
      </c>
    </row>
    <row r="2097" spans="1:23" x14ac:dyDescent="0.3">
      <c r="A2097">
        <v>2096</v>
      </c>
      <c r="B2097" t="s">
        <v>5015</v>
      </c>
      <c r="C2097" s="1">
        <v>42505</v>
      </c>
      <c r="D2097" s="2">
        <v>2016</v>
      </c>
      <c r="E2097" s="1" t="s">
        <v>124</v>
      </c>
      <c r="F2097" s="3">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v>240.56479999999999</v>
      </c>
    </row>
    <row r="2098" spans="1:23" x14ac:dyDescent="0.3">
      <c r="A2098">
        <v>2097</v>
      </c>
      <c r="B2098" t="s">
        <v>5015</v>
      </c>
      <c r="C2098" s="1">
        <v>42505</v>
      </c>
      <c r="D2098" s="2">
        <v>2016</v>
      </c>
      <c r="E2098" s="1" t="s">
        <v>124</v>
      </c>
      <c r="F2098" s="3">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v>25.748800000000003</v>
      </c>
    </row>
    <row r="2099" spans="1:23" x14ac:dyDescent="0.3">
      <c r="A2099">
        <v>2098</v>
      </c>
      <c r="B2099" t="s">
        <v>5015</v>
      </c>
      <c r="C2099" s="1">
        <v>42505</v>
      </c>
      <c r="D2099" s="2">
        <v>2016</v>
      </c>
      <c r="E2099" s="1" t="s">
        <v>124</v>
      </c>
      <c r="F2099" s="3">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v>2.1683999999999997</v>
      </c>
    </row>
    <row r="2100" spans="1:23" x14ac:dyDescent="0.3">
      <c r="A2100">
        <v>2099</v>
      </c>
      <c r="B2100" t="s">
        <v>5020</v>
      </c>
      <c r="C2100" s="1">
        <v>42985</v>
      </c>
      <c r="D2100" s="2">
        <v>2017</v>
      </c>
      <c r="E2100" s="1" t="s">
        <v>161</v>
      </c>
      <c r="F2100" s="3">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v>2.3550000000000022</v>
      </c>
    </row>
    <row r="2101" spans="1:23" x14ac:dyDescent="0.3">
      <c r="A2101">
        <v>2100</v>
      </c>
      <c r="B2101" t="s">
        <v>5020</v>
      </c>
      <c r="C2101" s="1">
        <v>42985</v>
      </c>
      <c r="D2101" s="2">
        <v>2017</v>
      </c>
      <c r="E2101" s="1" t="s">
        <v>161</v>
      </c>
      <c r="F2101" s="3">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v>80.48390000000002</v>
      </c>
    </row>
    <row r="2102" spans="1:23" x14ac:dyDescent="0.3">
      <c r="A2102">
        <v>2101</v>
      </c>
      <c r="B2102" t="s">
        <v>5021</v>
      </c>
      <c r="C2102" s="1">
        <v>41708</v>
      </c>
      <c r="D2102" s="2">
        <v>2014</v>
      </c>
      <c r="E2102" s="1" t="s">
        <v>237</v>
      </c>
      <c r="F2102" s="3">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v>-15.910200000000088</v>
      </c>
    </row>
    <row r="2103" spans="1:23" x14ac:dyDescent="0.3">
      <c r="A2103">
        <v>2102</v>
      </c>
      <c r="B2103" t="s">
        <v>5021</v>
      </c>
      <c r="C2103" s="1">
        <v>41708</v>
      </c>
      <c r="D2103" s="2">
        <v>2014</v>
      </c>
      <c r="E2103" s="1" t="s">
        <v>237</v>
      </c>
      <c r="F2103" s="3">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v>9.3563999999999936</v>
      </c>
    </row>
    <row r="2104" spans="1:23" x14ac:dyDescent="0.3">
      <c r="A2104">
        <v>2103</v>
      </c>
      <c r="B2104" t="s">
        <v>5024</v>
      </c>
      <c r="C2104" s="1">
        <v>41838</v>
      </c>
      <c r="D2104" s="2">
        <v>2014</v>
      </c>
      <c r="E2104" s="1" t="s">
        <v>152</v>
      </c>
      <c r="F2104" s="3">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v>-25.913599999999988</v>
      </c>
    </row>
    <row r="2105" spans="1:23" x14ac:dyDescent="0.3">
      <c r="A2105">
        <v>2104</v>
      </c>
      <c r="B2105" t="s">
        <v>5027</v>
      </c>
      <c r="C2105" s="1">
        <v>42818</v>
      </c>
      <c r="D2105" s="2">
        <v>2017</v>
      </c>
      <c r="E2105" s="1" t="s">
        <v>237</v>
      </c>
      <c r="F2105" s="3">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v>106.52159999999999</v>
      </c>
    </row>
    <row r="2106" spans="1:23" x14ac:dyDescent="0.3">
      <c r="A2106">
        <v>2105</v>
      </c>
      <c r="B2106" t="s">
        <v>5027</v>
      </c>
      <c r="C2106" s="1">
        <v>42818</v>
      </c>
      <c r="D2106" s="2">
        <v>2017</v>
      </c>
      <c r="E2106" s="1" t="s">
        <v>237</v>
      </c>
      <c r="F2106" s="3">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v>11.7</v>
      </c>
    </row>
    <row r="2107" spans="1:23" x14ac:dyDescent="0.3">
      <c r="A2107">
        <v>2106</v>
      </c>
      <c r="B2107" t="s">
        <v>5029</v>
      </c>
      <c r="C2107" s="1">
        <v>41912</v>
      </c>
      <c r="D2107" s="2">
        <v>2014</v>
      </c>
      <c r="E2107" s="1" t="s">
        <v>161</v>
      </c>
      <c r="F2107" s="3">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v>5.4432</v>
      </c>
    </row>
    <row r="2108" spans="1:23" x14ac:dyDescent="0.3">
      <c r="A2108">
        <v>2107</v>
      </c>
      <c r="B2108" t="s">
        <v>5032</v>
      </c>
      <c r="C2108" s="1">
        <v>41908</v>
      </c>
      <c r="D2108" s="2">
        <v>2014</v>
      </c>
      <c r="E2108" s="1" t="s">
        <v>161</v>
      </c>
      <c r="F2108" s="3">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v>-1.4016000000000002</v>
      </c>
    </row>
    <row r="2109" spans="1:23" x14ac:dyDescent="0.3">
      <c r="A2109">
        <v>2108</v>
      </c>
      <c r="B2109" t="s">
        <v>5034</v>
      </c>
      <c r="C2109" s="1">
        <v>42308</v>
      </c>
      <c r="D2109" s="2">
        <v>2015</v>
      </c>
      <c r="E2109" s="1" t="s">
        <v>53</v>
      </c>
      <c r="F2109" s="3">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v>9.3905999999999992</v>
      </c>
    </row>
    <row r="2110" spans="1:23" x14ac:dyDescent="0.3">
      <c r="A2110">
        <v>2109</v>
      </c>
      <c r="B2110" t="s">
        <v>5034</v>
      </c>
      <c r="C2110" s="1">
        <v>42308</v>
      </c>
      <c r="D2110" s="2">
        <v>2015</v>
      </c>
      <c r="E2110" s="1" t="s">
        <v>53</v>
      </c>
      <c r="F2110" s="3">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v>124.48499999999999</v>
      </c>
    </row>
    <row r="2111" spans="1:23" x14ac:dyDescent="0.3">
      <c r="A2111">
        <v>2110</v>
      </c>
      <c r="B2111" t="s">
        <v>5034</v>
      </c>
      <c r="C2111" s="1">
        <v>42308</v>
      </c>
      <c r="D2111" s="2">
        <v>2015</v>
      </c>
      <c r="E2111" s="1" t="s">
        <v>53</v>
      </c>
      <c r="F2111" s="3">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v>1.2599999999999998</v>
      </c>
    </row>
    <row r="2112" spans="1:23" x14ac:dyDescent="0.3">
      <c r="A2112">
        <v>2111</v>
      </c>
      <c r="B2112" t="s">
        <v>5034</v>
      </c>
      <c r="C2112" s="1">
        <v>42308</v>
      </c>
      <c r="D2112" s="2">
        <v>2015</v>
      </c>
      <c r="E2112" s="1" t="s">
        <v>53</v>
      </c>
      <c r="F2112" s="3">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v>8.0269999999999992</v>
      </c>
    </row>
    <row r="2113" spans="1:23" x14ac:dyDescent="0.3">
      <c r="A2113">
        <v>2112</v>
      </c>
      <c r="B2113" t="s">
        <v>5034</v>
      </c>
      <c r="C2113" s="1">
        <v>42308</v>
      </c>
      <c r="D2113" s="2">
        <v>2015</v>
      </c>
      <c r="E2113" s="1" t="s">
        <v>53</v>
      </c>
      <c r="F2113" s="3">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v>20.196000000000012</v>
      </c>
    </row>
    <row r="2114" spans="1:23" x14ac:dyDescent="0.3">
      <c r="A2114">
        <v>2113</v>
      </c>
      <c r="B2114" t="s">
        <v>5034</v>
      </c>
      <c r="C2114" s="1">
        <v>42308</v>
      </c>
      <c r="D2114" s="2">
        <v>2015</v>
      </c>
      <c r="E2114" s="1" t="s">
        <v>53</v>
      </c>
      <c r="F2114" s="3">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v>8.0190000000000001</v>
      </c>
    </row>
    <row r="2115" spans="1:23" x14ac:dyDescent="0.3">
      <c r="A2115">
        <v>2114</v>
      </c>
      <c r="B2115" t="s">
        <v>5034</v>
      </c>
      <c r="C2115" s="1">
        <v>42308</v>
      </c>
      <c r="D2115" s="2">
        <v>2015</v>
      </c>
      <c r="E2115" s="1" t="s">
        <v>53</v>
      </c>
      <c r="F2115" s="3">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v>145.78199999999993</v>
      </c>
    </row>
    <row r="2116" spans="1:23" x14ac:dyDescent="0.3">
      <c r="A2116">
        <v>2115</v>
      </c>
      <c r="B2116" t="s">
        <v>5034</v>
      </c>
      <c r="C2116" s="1">
        <v>42308</v>
      </c>
      <c r="D2116" s="2">
        <v>2015</v>
      </c>
      <c r="E2116" s="1" t="s">
        <v>53</v>
      </c>
      <c r="F2116" s="3">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v>12.646799999999999</v>
      </c>
    </row>
    <row r="2117" spans="1:23" x14ac:dyDescent="0.3">
      <c r="A2117">
        <v>2116</v>
      </c>
      <c r="B2117" t="s">
        <v>5034</v>
      </c>
      <c r="C2117" s="1">
        <v>42308</v>
      </c>
      <c r="D2117" s="2">
        <v>2015</v>
      </c>
      <c r="E2117" s="1" t="s">
        <v>53</v>
      </c>
      <c r="F2117" s="3">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v>20.03919999999998</v>
      </c>
    </row>
    <row r="2118" spans="1:23" x14ac:dyDescent="0.3">
      <c r="A2118">
        <v>2117</v>
      </c>
      <c r="B2118" t="s">
        <v>5043</v>
      </c>
      <c r="C2118" s="1">
        <v>42289</v>
      </c>
      <c r="D2118" s="2">
        <v>2015</v>
      </c>
      <c r="E2118" s="1" t="s">
        <v>53</v>
      </c>
      <c r="F2118" s="3">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v>-13.978000000000009</v>
      </c>
    </row>
    <row r="2119" spans="1:23" x14ac:dyDescent="0.3">
      <c r="A2119">
        <v>2118</v>
      </c>
      <c r="B2119" t="s">
        <v>5044</v>
      </c>
      <c r="C2119" s="1">
        <v>42632</v>
      </c>
      <c r="D2119" s="2">
        <v>2016</v>
      </c>
      <c r="E2119" s="1" t="s">
        <v>161</v>
      </c>
      <c r="F2119" s="3">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v>73.544799999999995</v>
      </c>
    </row>
    <row r="2120" spans="1:23" x14ac:dyDescent="0.3">
      <c r="A2120">
        <v>2119</v>
      </c>
      <c r="B2120" t="s">
        <v>5048</v>
      </c>
      <c r="C2120" s="1">
        <v>42838</v>
      </c>
      <c r="D2120" s="2">
        <v>2017</v>
      </c>
      <c r="E2120" s="1" t="s">
        <v>89</v>
      </c>
      <c r="F2120" s="3">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v>2.3759999999999999</v>
      </c>
    </row>
    <row r="2121" spans="1:23" x14ac:dyDescent="0.3">
      <c r="A2121">
        <v>2120</v>
      </c>
      <c r="B2121" t="s">
        <v>5048</v>
      </c>
      <c r="C2121" s="1">
        <v>42838</v>
      </c>
      <c r="D2121" s="2">
        <v>2017</v>
      </c>
      <c r="E2121" s="1" t="s">
        <v>89</v>
      </c>
      <c r="F2121" s="3">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v>302.37299999999993</v>
      </c>
    </row>
    <row r="2122" spans="1:23" x14ac:dyDescent="0.3">
      <c r="A2122">
        <v>2121</v>
      </c>
      <c r="B2122" t="s">
        <v>5049</v>
      </c>
      <c r="C2122" s="1">
        <v>42742</v>
      </c>
      <c r="D2122" s="2">
        <v>2017</v>
      </c>
      <c r="E2122" s="1" t="s">
        <v>166</v>
      </c>
      <c r="F2122" s="3">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v>-1.9656000000000002</v>
      </c>
    </row>
    <row r="2123" spans="1:23" x14ac:dyDescent="0.3">
      <c r="A2123">
        <v>2122</v>
      </c>
      <c r="B2123" t="s">
        <v>5051</v>
      </c>
      <c r="C2123" s="1">
        <v>43048</v>
      </c>
      <c r="D2123" s="2">
        <v>2017</v>
      </c>
      <c r="E2123" s="1" t="s">
        <v>24</v>
      </c>
      <c r="F2123" s="3">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v>-2.6997000000000355</v>
      </c>
    </row>
    <row r="2124" spans="1:23" x14ac:dyDescent="0.3">
      <c r="A2124">
        <v>2123</v>
      </c>
      <c r="B2124" t="s">
        <v>5053</v>
      </c>
      <c r="C2124" s="1">
        <v>43000</v>
      </c>
      <c r="D2124" s="2">
        <v>2017</v>
      </c>
      <c r="E2124" s="1" t="s">
        <v>161</v>
      </c>
      <c r="F2124" s="3">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v>41.133199999999988</v>
      </c>
    </row>
    <row r="2125" spans="1:23" x14ac:dyDescent="0.3">
      <c r="A2125">
        <v>2124</v>
      </c>
      <c r="B2125" t="s">
        <v>5053</v>
      </c>
      <c r="C2125" s="1">
        <v>43000</v>
      </c>
      <c r="D2125" s="2">
        <v>2017</v>
      </c>
      <c r="E2125" s="1" t="s">
        <v>161</v>
      </c>
      <c r="F2125" s="3">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v>13.3056</v>
      </c>
    </row>
    <row r="2126" spans="1:23" x14ac:dyDescent="0.3">
      <c r="A2126">
        <v>2125</v>
      </c>
      <c r="B2126" t="s">
        <v>5054</v>
      </c>
      <c r="C2126" s="1">
        <v>43070</v>
      </c>
      <c r="D2126" s="2">
        <v>2017</v>
      </c>
      <c r="E2126" s="1" t="s">
        <v>98</v>
      </c>
      <c r="F2126" s="3">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v>35.329499999999996</v>
      </c>
    </row>
    <row r="2127" spans="1:23" x14ac:dyDescent="0.3">
      <c r="A2127">
        <v>2126</v>
      </c>
      <c r="B2127" t="s">
        <v>5054</v>
      </c>
      <c r="C2127" s="1">
        <v>43070</v>
      </c>
      <c r="D2127" s="2">
        <v>2017</v>
      </c>
      <c r="E2127" s="1" t="s">
        <v>98</v>
      </c>
      <c r="F2127" s="3">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v>9.4436999999999998</v>
      </c>
    </row>
    <row r="2128" spans="1:23" x14ac:dyDescent="0.3">
      <c r="A2128">
        <v>2127</v>
      </c>
      <c r="B2128" t="s">
        <v>5059</v>
      </c>
      <c r="C2128" s="1">
        <v>41813</v>
      </c>
      <c r="D2128" s="2">
        <v>2014</v>
      </c>
      <c r="E2128" s="1" t="s">
        <v>41</v>
      </c>
      <c r="F2128" s="3">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v>1.079699999999999</v>
      </c>
    </row>
    <row r="2129" spans="1:23" x14ac:dyDescent="0.3">
      <c r="A2129">
        <v>2128</v>
      </c>
      <c r="B2129" t="s">
        <v>5062</v>
      </c>
      <c r="C2129" s="1">
        <v>42281</v>
      </c>
      <c r="D2129" s="2">
        <v>2015</v>
      </c>
      <c r="E2129" s="1" t="s">
        <v>53</v>
      </c>
      <c r="F2129" s="3">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v>6.4943999999999953</v>
      </c>
    </row>
    <row r="2130" spans="1:23" x14ac:dyDescent="0.3">
      <c r="A2130">
        <v>2129</v>
      </c>
      <c r="B2130" t="s">
        <v>5062</v>
      </c>
      <c r="C2130" s="1">
        <v>42281</v>
      </c>
      <c r="D2130" s="2">
        <v>2015</v>
      </c>
      <c r="E2130" s="1" t="s">
        <v>53</v>
      </c>
      <c r="F2130" s="3">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v>7.2576000000000001</v>
      </c>
    </row>
    <row r="2131" spans="1:23" x14ac:dyDescent="0.3">
      <c r="A2131">
        <v>2130</v>
      </c>
      <c r="B2131" t="s">
        <v>5065</v>
      </c>
      <c r="C2131" s="1">
        <v>41779</v>
      </c>
      <c r="D2131" s="2">
        <v>2014</v>
      </c>
      <c r="E2131" s="1" t="s">
        <v>124</v>
      </c>
      <c r="F2131" s="3">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v>9.3184000000000005</v>
      </c>
    </row>
    <row r="2132" spans="1:23" x14ac:dyDescent="0.3">
      <c r="A2132">
        <v>2131</v>
      </c>
      <c r="B2132" t="s">
        <v>5065</v>
      </c>
      <c r="C2132" s="1">
        <v>41779</v>
      </c>
      <c r="D2132" s="2">
        <v>2014</v>
      </c>
      <c r="E2132" s="1" t="s">
        <v>124</v>
      </c>
      <c r="F2132" s="3">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v>11.9412</v>
      </c>
    </row>
    <row r="2133" spans="1:23" x14ac:dyDescent="0.3">
      <c r="A2133">
        <v>2132</v>
      </c>
      <c r="B2133" t="s">
        <v>5065</v>
      </c>
      <c r="C2133" s="1">
        <v>41779</v>
      </c>
      <c r="D2133" s="2">
        <v>2014</v>
      </c>
      <c r="E2133" s="1" t="s">
        <v>124</v>
      </c>
      <c r="F2133" s="3">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v>60.139800000000015</v>
      </c>
    </row>
    <row r="2134" spans="1:23" x14ac:dyDescent="0.3">
      <c r="A2134">
        <v>2133</v>
      </c>
      <c r="B2134" t="s">
        <v>5072</v>
      </c>
      <c r="C2134" s="1">
        <v>42328</v>
      </c>
      <c r="D2134" s="2">
        <v>2015</v>
      </c>
      <c r="E2134" s="1" t="s">
        <v>24</v>
      </c>
      <c r="F2134" s="3">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v>9.0389999999999997</v>
      </c>
    </row>
    <row r="2135" spans="1:23" x14ac:dyDescent="0.3">
      <c r="A2135">
        <v>2134</v>
      </c>
      <c r="B2135" t="s">
        <v>5075</v>
      </c>
      <c r="C2135" s="1">
        <v>42338</v>
      </c>
      <c r="D2135" s="2">
        <v>2015</v>
      </c>
      <c r="E2135" s="1" t="s">
        <v>24</v>
      </c>
      <c r="F2135" s="3">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v>-122.39280000000002</v>
      </c>
    </row>
    <row r="2136" spans="1:23" x14ac:dyDescent="0.3">
      <c r="A2136">
        <v>2135</v>
      </c>
      <c r="B2136" t="s">
        <v>5075</v>
      </c>
      <c r="C2136" s="1">
        <v>42338</v>
      </c>
      <c r="D2136" s="2">
        <v>2015</v>
      </c>
      <c r="E2136" s="1" t="s">
        <v>24</v>
      </c>
      <c r="F2136" s="3">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v>-2.3813999999999993</v>
      </c>
    </row>
    <row r="2137" spans="1:23" x14ac:dyDescent="0.3">
      <c r="A2137">
        <v>2136</v>
      </c>
      <c r="B2137" t="s">
        <v>5075</v>
      </c>
      <c r="C2137" s="1">
        <v>42338</v>
      </c>
      <c r="D2137" s="2">
        <v>2015</v>
      </c>
      <c r="E2137" s="1" t="s">
        <v>24</v>
      </c>
      <c r="F2137" s="3">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v>15.819999999999993</v>
      </c>
    </row>
    <row r="2138" spans="1:23" x14ac:dyDescent="0.3">
      <c r="A2138">
        <v>2137</v>
      </c>
      <c r="B2138" t="s">
        <v>5080</v>
      </c>
      <c r="C2138" s="1">
        <v>42369</v>
      </c>
      <c r="D2138" s="2">
        <v>2015</v>
      </c>
      <c r="E2138" s="1" t="s">
        <v>98</v>
      </c>
      <c r="F2138" s="3">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v>-11.439000000000004</v>
      </c>
    </row>
    <row r="2139" spans="1:23" x14ac:dyDescent="0.3">
      <c r="A2139">
        <v>2138</v>
      </c>
      <c r="B2139" t="s">
        <v>5080</v>
      </c>
      <c r="C2139" s="1">
        <v>42369</v>
      </c>
      <c r="D2139" s="2">
        <v>2015</v>
      </c>
      <c r="E2139" s="1" t="s">
        <v>98</v>
      </c>
      <c r="F2139" s="3">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v>-5.8496000000000024</v>
      </c>
    </row>
    <row r="2140" spans="1:23" x14ac:dyDescent="0.3">
      <c r="A2140">
        <v>2139</v>
      </c>
      <c r="B2140" t="s">
        <v>5085</v>
      </c>
      <c r="C2140" s="1">
        <v>43055</v>
      </c>
      <c r="D2140" s="2">
        <v>2017</v>
      </c>
      <c r="E2140" s="1" t="s">
        <v>24</v>
      </c>
      <c r="F2140" s="3">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v>73.41</v>
      </c>
    </row>
    <row r="2141" spans="1:23" x14ac:dyDescent="0.3">
      <c r="A2141">
        <v>2140</v>
      </c>
      <c r="B2141" t="s">
        <v>5086</v>
      </c>
      <c r="C2141" s="1">
        <v>41796</v>
      </c>
      <c r="D2141" s="2">
        <v>2014</v>
      </c>
      <c r="E2141" s="1" t="s">
        <v>41</v>
      </c>
      <c r="F2141" s="3">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v>50.471099999999993</v>
      </c>
    </row>
    <row r="2142" spans="1:23" x14ac:dyDescent="0.3">
      <c r="A2142">
        <v>2141</v>
      </c>
      <c r="B2142" t="s">
        <v>5086</v>
      </c>
      <c r="C2142" s="1">
        <v>41796</v>
      </c>
      <c r="D2142" s="2">
        <v>2014</v>
      </c>
      <c r="E2142" s="1" t="s">
        <v>41</v>
      </c>
      <c r="F2142" s="3">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v>4.4564000000000004</v>
      </c>
    </row>
    <row r="2143" spans="1:23" x14ac:dyDescent="0.3">
      <c r="A2143">
        <v>2142</v>
      </c>
      <c r="B2143" t="s">
        <v>5086</v>
      </c>
      <c r="C2143" s="1">
        <v>41796</v>
      </c>
      <c r="D2143" s="2">
        <v>2014</v>
      </c>
      <c r="E2143" s="1" t="s">
        <v>41</v>
      </c>
      <c r="F2143" s="3">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v>-347.11740000000009</v>
      </c>
    </row>
    <row r="2144" spans="1:23" x14ac:dyDescent="0.3">
      <c r="A2144">
        <v>2143</v>
      </c>
      <c r="B2144" t="s">
        <v>5091</v>
      </c>
      <c r="C2144" s="1">
        <v>42614</v>
      </c>
      <c r="D2144" s="2">
        <v>2016</v>
      </c>
      <c r="E2144" s="1" t="s">
        <v>161</v>
      </c>
      <c r="F2144" s="3">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v>9.9059999999999988</v>
      </c>
    </row>
    <row r="2145" spans="1:23" x14ac:dyDescent="0.3">
      <c r="A2145">
        <v>2144</v>
      </c>
      <c r="B2145" t="s">
        <v>5091</v>
      </c>
      <c r="C2145" s="1">
        <v>42614</v>
      </c>
      <c r="D2145" s="2">
        <v>2016</v>
      </c>
      <c r="E2145" s="1" t="s">
        <v>161</v>
      </c>
      <c r="F2145" s="3">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v>-4.7975999999999974</v>
      </c>
    </row>
    <row r="2146" spans="1:23" x14ac:dyDescent="0.3">
      <c r="A2146">
        <v>2145</v>
      </c>
      <c r="B2146" t="s">
        <v>5091</v>
      </c>
      <c r="C2146" s="1">
        <v>42614</v>
      </c>
      <c r="D2146" s="2">
        <v>2016</v>
      </c>
      <c r="E2146" s="1" t="s">
        <v>161</v>
      </c>
      <c r="F2146" s="3">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v>5.4235999999999995</v>
      </c>
    </row>
    <row r="2147" spans="1:23" x14ac:dyDescent="0.3">
      <c r="A2147">
        <v>2146</v>
      </c>
      <c r="B2147" t="s">
        <v>5092</v>
      </c>
      <c r="C2147" s="1">
        <v>42546</v>
      </c>
      <c r="D2147" s="2">
        <v>2016</v>
      </c>
      <c r="E2147" s="1" t="s">
        <v>41</v>
      </c>
      <c r="F2147" s="3">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v>-18.088200000000001</v>
      </c>
    </row>
    <row r="2148" spans="1:23" x14ac:dyDescent="0.3">
      <c r="A2148">
        <v>2147</v>
      </c>
      <c r="B2148" t="s">
        <v>5092</v>
      </c>
      <c r="C2148" s="1">
        <v>42546</v>
      </c>
      <c r="D2148" s="2">
        <v>2016</v>
      </c>
      <c r="E2148" s="1" t="s">
        <v>41</v>
      </c>
      <c r="F2148" s="3">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v>-27.93119999999999</v>
      </c>
    </row>
    <row r="2149" spans="1:23" x14ac:dyDescent="0.3">
      <c r="A2149">
        <v>2148</v>
      </c>
      <c r="B2149" t="s">
        <v>5092</v>
      </c>
      <c r="C2149" s="1">
        <v>42546</v>
      </c>
      <c r="D2149" s="2">
        <v>2016</v>
      </c>
      <c r="E2149" s="1" t="s">
        <v>41</v>
      </c>
      <c r="F2149" s="3">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v>-50.870400000000018</v>
      </c>
    </row>
    <row r="2150" spans="1:23" x14ac:dyDescent="0.3">
      <c r="A2150">
        <v>2149</v>
      </c>
      <c r="B2150" t="s">
        <v>5094</v>
      </c>
      <c r="C2150" s="1">
        <v>41985</v>
      </c>
      <c r="D2150" s="2">
        <v>2014</v>
      </c>
      <c r="E2150" s="1" t="s">
        <v>98</v>
      </c>
      <c r="F2150" s="3">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v>4.330999999999996</v>
      </c>
    </row>
    <row r="2151" spans="1:23" x14ac:dyDescent="0.3">
      <c r="A2151">
        <v>2150</v>
      </c>
      <c r="B2151" t="s">
        <v>5095</v>
      </c>
      <c r="C2151" s="1">
        <v>42825</v>
      </c>
      <c r="D2151" s="2">
        <v>2017</v>
      </c>
      <c r="E2151" s="1" t="s">
        <v>237</v>
      </c>
      <c r="F2151" s="3">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v>22.086999999999996</v>
      </c>
    </row>
    <row r="2152" spans="1:23" x14ac:dyDescent="0.3">
      <c r="A2152">
        <v>2151</v>
      </c>
      <c r="B2152" t="s">
        <v>5098</v>
      </c>
      <c r="C2152" s="1">
        <v>43058</v>
      </c>
      <c r="D2152" s="2">
        <v>2017</v>
      </c>
      <c r="E2152" s="1" t="s">
        <v>24</v>
      </c>
      <c r="F2152" s="3">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v>-53.270399999999995</v>
      </c>
    </row>
    <row r="2153" spans="1:23" x14ac:dyDescent="0.3">
      <c r="A2153">
        <v>2152</v>
      </c>
      <c r="B2153" t="s">
        <v>5102</v>
      </c>
      <c r="C2153" s="1">
        <v>41967</v>
      </c>
      <c r="D2153" s="2">
        <v>2014</v>
      </c>
      <c r="E2153" s="1" t="s">
        <v>24</v>
      </c>
      <c r="F2153" s="3">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v>43.598100000000002</v>
      </c>
    </row>
    <row r="2154" spans="1:23" x14ac:dyDescent="0.3">
      <c r="A2154">
        <v>2153</v>
      </c>
      <c r="B2154" t="s">
        <v>5106</v>
      </c>
      <c r="C2154" s="1">
        <v>42330</v>
      </c>
      <c r="D2154" s="2">
        <v>2015</v>
      </c>
      <c r="E2154" s="1" t="s">
        <v>24</v>
      </c>
      <c r="F2154" s="3">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v>7.0218000000000007</v>
      </c>
    </row>
    <row r="2155" spans="1:23" x14ac:dyDescent="0.3">
      <c r="A2155">
        <v>2154</v>
      </c>
      <c r="B2155" t="s">
        <v>5107</v>
      </c>
      <c r="C2155" s="1">
        <v>42565</v>
      </c>
      <c r="D2155" s="2">
        <v>2016</v>
      </c>
      <c r="E2155" s="1" t="s">
        <v>152</v>
      </c>
      <c r="F2155" s="3">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v>5.133</v>
      </c>
    </row>
    <row r="2156" spans="1:23" x14ac:dyDescent="0.3">
      <c r="A2156">
        <v>2155</v>
      </c>
      <c r="B2156" t="s">
        <v>5108</v>
      </c>
      <c r="C2156" s="1">
        <v>42490</v>
      </c>
      <c r="D2156" s="2">
        <v>2016</v>
      </c>
      <c r="E2156" s="1" t="s">
        <v>89</v>
      </c>
      <c r="F2156" s="3">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v>-10.173599999999997</v>
      </c>
    </row>
    <row r="2157" spans="1:23" x14ac:dyDescent="0.3">
      <c r="A2157">
        <v>2156</v>
      </c>
      <c r="B2157" t="s">
        <v>5109</v>
      </c>
      <c r="C2157" s="1">
        <v>42576</v>
      </c>
      <c r="D2157" s="2">
        <v>2016</v>
      </c>
      <c r="E2157" s="1" t="s">
        <v>152</v>
      </c>
      <c r="F2157" s="3">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v>10.74</v>
      </c>
    </row>
    <row r="2158" spans="1:23" x14ac:dyDescent="0.3">
      <c r="A2158">
        <v>2157</v>
      </c>
      <c r="B2158" t="s">
        <v>5110</v>
      </c>
      <c r="C2158" s="1">
        <v>41812</v>
      </c>
      <c r="D2158" s="2">
        <v>2014</v>
      </c>
      <c r="E2158" s="1" t="s">
        <v>41</v>
      </c>
      <c r="F2158" s="3">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v>0</v>
      </c>
    </row>
    <row r="2159" spans="1:23" x14ac:dyDescent="0.3">
      <c r="A2159">
        <v>2158</v>
      </c>
      <c r="B2159" t="s">
        <v>5110</v>
      </c>
      <c r="C2159" s="1">
        <v>41812</v>
      </c>
      <c r="D2159" s="2">
        <v>2014</v>
      </c>
      <c r="E2159" s="1" t="s">
        <v>41</v>
      </c>
      <c r="F2159" s="3">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v>9.716399999999993</v>
      </c>
    </row>
    <row r="2160" spans="1:23" x14ac:dyDescent="0.3">
      <c r="A2160">
        <v>2159</v>
      </c>
      <c r="B2160" t="s">
        <v>5111</v>
      </c>
      <c r="C2160" s="1">
        <v>43029</v>
      </c>
      <c r="D2160" s="2">
        <v>2017</v>
      </c>
      <c r="E2160" s="1" t="s">
        <v>53</v>
      </c>
      <c r="F2160" s="3">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v>2.0087999999999973</v>
      </c>
    </row>
    <row r="2161" spans="1:23" x14ac:dyDescent="0.3">
      <c r="A2161">
        <v>2160</v>
      </c>
      <c r="B2161" t="s">
        <v>5114</v>
      </c>
      <c r="C2161" s="1">
        <v>42616</v>
      </c>
      <c r="D2161" s="2">
        <v>2016</v>
      </c>
      <c r="E2161" s="1" t="s">
        <v>161</v>
      </c>
      <c r="F2161" s="3">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v>-14.973600000000001</v>
      </c>
    </row>
    <row r="2162" spans="1:23" x14ac:dyDescent="0.3">
      <c r="A2162">
        <v>2161</v>
      </c>
      <c r="B2162" t="s">
        <v>5115</v>
      </c>
      <c r="C2162" s="1">
        <v>42504</v>
      </c>
      <c r="D2162" s="2">
        <v>2016</v>
      </c>
      <c r="E2162" s="1" t="s">
        <v>124</v>
      </c>
      <c r="F2162" s="3">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v>29.768999999999998</v>
      </c>
    </row>
    <row r="2163" spans="1:23" x14ac:dyDescent="0.3">
      <c r="A2163">
        <v>2162</v>
      </c>
      <c r="B2163" t="s">
        <v>5116</v>
      </c>
      <c r="C2163" s="1">
        <v>42376</v>
      </c>
      <c r="D2163" s="2">
        <v>2016</v>
      </c>
      <c r="E2163" s="1" t="s">
        <v>166</v>
      </c>
      <c r="F2163" s="3">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v>10.028199999999998</v>
      </c>
    </row>
    <row r="2164" spans="1:23" x14ac:dyDescent="0.3">
      <c r="A2164">
        <v>2163</v>
      </c>
      <c r="B2164" t="s">
        <v>5119</v>
      </c>
      <c r="C2164" s="1">
        <v>42807</v>
      </c>
      <c r="D2164" s="2">
        <v>2017</v>
      </c>
      <c r="E2164" s="1" t="s">
        <v>237</v>
      </c>
      <c r="F2164" s="3">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v>150.98399999999998</v>
      </c>
    </row>
    <row r="2165" spans="1:23" x14ac:dyDescent="0.3">
      <c r="A2165">
        <v>2164</v>
      </c>
      <c r="B2165" t="s">
        <v>5123</v>
      </c>
      <c r="C2165" s="1">
        <v>42656</v>
      </c>
      <c r="D2165" s="2">
        <v>2016</v>
      </c>
      <c r="E2165" s="1" t="s">
        <v>53</v>
      </c>
      <c r="F2165" s="3">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v>23.996999999999986</v>
      </c>
    </row>
    <row r="2166" spans="1:23" x14ac:dyDescent="0.3">
      <c r="A2166">
        <v>2165</v>
      </c>
      <c r="B2166" t="s">
        <v>5123</v>
      </c>
      <c r="C2166" s="1">
        <v>42656</v>
      </c>
      <c r="D2166" s="2">
        <v>2016</v>
      </c>
      <c r="E2166" s="1" t="s">
        <v>53</v>
      </c>
      <c r="F2166" s="3">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v>3.0043999999999995</v>
      </c>
    </row>
    <row r="2167" spans="1:23" x14ac:dyDescent="0.3">
      <c r="A2167">
        <v>2166</v>
      </c>
      <c r="B2167" t="s">
        <v>5123</v>
      </c>
      <c r="C2167" s="1">
        <v>42656</v>
      </c>
      <c r="D2167" s="2">
        <v>2016</v>
      </c>
      <c r="E2167" s="1" t="s">
        <v>53</v>
      </c>
      <c r="F2167" s="3">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v>-150.41399999999999</v>
      </c>
    </row>
    <row r="2168" spans="1:23" x14ac:dyDescent="0.3">
      <c r="A2168">
        <v>2167</v>
      </c>
      <c r="B2168" t="s">
        <v>5123</v>
      </c>
      <c r="C2168" s="1">
        <v>42656</v>
      </c>
      <c r="D2168" s="2">
        <v>2016</v>
      </c>
      <c r="E2168" s="1" t="s">
        <v>53</v>
      </c>
      <c r="F2168" s="3">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v>1.1904000000000003</v>
      </c>
    </row>
    <row r="2169" spans="1:23" x14ac:dyDescent="0.3">
      <c r="A2169">
        <v>2168</v>
      </c>
      <c r="B2169" t="s">
        <v>5123</v>
      </c>
      <c r="C2169" s="1">
        <v>42656</v>
      </c>
      <c r="D2169" s="2">
        <v>2016</v>
      </c>
      <c r="E2169" s="1" t="s">
        <v>53</v>
      </c>
      <c r="F2169" s="3">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v>-11.000500000000008</v>
      </c>
    </row>
    <row r="2170" spans="1:23" x14ac:dyDescent="0.3">
      <c r="A2170">
        <v>2169</v>
      </c>
      <c r="B2170" t="s">
        <v>5126</v>
      </c>
      <c r="C2170" s="1">
        <v>42762</v>
      </c>
      <c r="D2170" s="2">
        <v>2017</v>
      </c>
      <c r="E2170" s="1" t="s">
        <v>166</v>
      </c>
      <c r="F2170" s="3">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v>1.7519999999999998</v>
      </c>
    </row>
    <row r="2171" spans="1:23" x14ac:dyDescent="0.3">
      <c r="A2171">
        <v>2170</v>
      </c>
      <c r="B2171" t="s">
        <v>5126</v>
      </c>
      <c r="C2171" s="1">
        <v>42762</v>
      </c>
      <c r="D2171" s="2">
        <v>2017</v>
      </c>
      <c r="E2171" s="1" t="s">
        <v>166</v>
      </c>
      <c r="F2171" s="3">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v>-8.9970000000000034</v>
      </c>
    </row>
    <row r="2172" spans="1:23" x14ac:dyDescent="0.3">
      <c r="A2172">
        <v>2171</v>
      </c>
      <c r="B2172" t="s">
        <v>5126</v>
      </c>
      <c r="C2172" s="1">
        <v>42762</v>
      </c>
      <c r="D2172" s="2">
        <v>2017</v>
      </c>
      <c r="E2172" s="1" t="s">
        <v>166</v>
      </c>
      <c r="F2172" s="3">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v>-26.995499999999993</v>
      </c>
    </row>
    <row r="2173" spans="1:23" x14ac:dyDescent="0.3">
      <c r="A2173">
        <v>2172</v>
      </c>
      <c r="B2173" t="s">
        <v>5129</v>
      </c>
      <c r="C2173" s="1">
        <v>43058</v>
      </c>
      <c r="D2173" s="2">
        <v>2017</v>
      </c>
      <c r="E2173" s="1" t="s">
        <v>24</v>
      </c>
      <c r="F2173" s="3">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v>-8.7232000000000198</v>
      </c>
    </row>
    <row r="2174" spans="1:23" x14ac:dyDescent="0.3">
      <c r="A2174">
        <v>2173</v>
      </c>
      <c r="B2174" t="s">
        <v>5131</v>
      </c>
      <c r="C2174" s="1">
        <v>41852</v>
      </c>
      <c r="D2174" s="2">
        <v>2014</v>
      </c>
      <c r="E2174" s="1" t="s">
        <v>132</v>
      </c>
      <c r="F2174" s="3">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v>6.9131999999999998</v>
      </c>
    </row>
    <row r="2175" spans="1:23" x14ac:dyDescent="0.3">
      <c r="A2175">
        <v>2174</v>
      </c>
      <c r="B2175" t="s">
        <v>5136</v>
      </c>
      <c r="C2175" s="1">
        <v>42581</v>
      </c>
      <c r="D2175" s="2">
        <v>2016</v>
      </c>
      <c r="E2175" s="1" t="s">
        <v>152</v>
      </c>
      <c r="F2175" s="3">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v>-13.895999999999997</v>
      </c>
    </row>
    <row r="2176" spans="1:23" x14ac:dyDescent="0.3">
      <c r="A2176">
        <v>2175</v>
      </c>
      <c r="B2176" t="s">
        <v>5137</v>
      </c>
      <c r="C2176" s="1">
        <v>42215</v>
      </c>
      <c r="D2176" s="2">
        <v>2015</v>
      </c>
      <c r="E2176" s="1" t="s">
        <v>152</v>
      </c>
      <c r="F2176" s="3">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v>6.1792000000000016</v>
      </c>
    </row>
    <row r="2177" spans="1:23" x14ac:dyDescent="0.3">
      <c r="A2177">
        <v>2176</v>
      </c>
      <c r="B2177" t="s">
        <v>5138</v>
      </c>
      <c r="C2177" s="1">
        <v>42658</v>
      </c>
      <c r="D2177" s="2">
        <v>2016</v>
      </c>
      <c r="E2177" s="1" t="s">
        <v>53</v>
      </c>
      <c r="F2177" s="3">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v>21.012799999999999</v>
      </c>
    </row>
    <row r="2178" spans="1:23" x14ac:dyDescent="0.3">
      <c r="A2178">
        <v>2177</v>
      </c>
      <c r="B2178" t="s">
        <v>5138</v>
      </c>
      <c r="C2178" s="1">
        <v>42658</v>
      </c>
      <c r="D2178" s="2">
        <v>2016</v>
      </c>
      <c r="E2178" s="1" t="s">
        <v>53</v>
      </c>
      <c r="F2178" s="3">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v>28.857599999999998</v>
      </c>
    </row>
    <row r="2179" spans="1:23" x14ac:dyDescent="0.3">
      <c r="A2179">
        <v>2178</v>
      </c>
      <c r="B2179" t="s">
        <v>5138</v>
      </c>
      <c r="C2179" s="1">
        <v>42658</v>
      </c>
      <c r="D2179" s="2">
        <v>2016</v>
      </c>
      <c r="E2179" s="1" t="s">
        <v>53</v>
      </c>
      <c r="F2179" s="3">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v>13.037499999999998</v>
      </c>
    </row>
    <row r="2180" spans="1:23" x14ac:dyDescent="0.3">
      <c r="A2180">
        <v>2179</v>
      </c>
      <c r="B2180" t="s">
        <v>5138</v>
      </c>
      <c r="C2180" s="1">
        <v>42658</v>
      </c>
      <c r="D2180" s="2">
        <v>2016</v>
      </c>
      <c r="E2180" s="1" t="s">
        <v>53</v>
      </c>
      <c r="F2180" s="3">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v>32.935999999999993</v>
      </c>
    </row>
    <row r="2181" spans="1:23" x14ac:dyDescent="0.3">
      <c r="A2181">
        <v>2180</v>
      </c>
      <c r="B2181" t="s">
        <v>5144</v>
      </c>
      <c r="C2181" s="1">
        <v>42497</v>
      </c>
      <c r="D2181" s="2">
        <v>2016</v>
      </c>
      <c r="E2181" s="1" t="s">
        <v>124</v>
      </c>
      <c r="F2181" s="3">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v>30.896599999999996</v>
      </c>
    </row>
    <row r="2182" spans="1:23" x14ac:dyDescent="0.3">
      <c r="A2182">
        <v>2181</v>
      </c>
      <c r="B2182" t="s">
        <v>5144</v>
      </c>
      <c r="C2182" s="1">
        <v>42497</v>
      </c>
      <c r="D2182" s="2">
        <v>2016</v>
      </c>
      <c r="E2182" s="1" t="s">
        <v>124</v>
      </c>
      <c r="F2182" s="3">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v>22.200000000000003</v>
      </c>
    </row>
    <row r="2183" spans="1:23" x14ac:dyDescent="0.3">
      <c r="A2183">
        <v>2182</v>
      </c>
      <c r="B2183" t="s">
        <v>5144</v>
      </c>
      <c r="C2183" s="1">
        <v>42497</v>
      </c>
      <c r="D2183" s="2">
        <v>2016</v>
      </c>
      <c r="E2183" s="1" t="s">
        <v>124</v>
      </c>
      <c r="F2183" s="3">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v>59.035200000000003</v>
      </c>
    </row>
    <row r="2184" spans="1:23" x14ac:dyDescent="0.3">
      <c r="A2184">
        <v>2183</v>
      </c>
      <c r="B2184" t="s">
        <v>5144</v>
      </c>
      <c r="C2184" s="1">
        <v>42497</v>
      </c>
      <c r="D2184" s="2">
        <v>2016</v>
      </c>
      <c r="E2184" s="1" t="s">
        <v>124</v>
      </c>
      <c r="F2184" s="3">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v>1159.9854999999998</v>
      </c>
    </row>
    <row r="2185" spans="1:23" x14ac:dyDescent="0.3">
      <c r="A2185">
        <v>2184</v>
      </c>
      <c r="B2185" t="s">
        <v>5144</v>
      </c>
      <c r="C2185" s="1">
        <v>42497</v>
      </c>
      <c r="D2185" s="2">
        <v>2016</v>
      </c>
      <c r="E2185" s="1" t="s">
        <v>124</v>
      </c>
      <c r="F2185" s="3">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v>21.994499999999988</v>
      </c>
    </row>
    <row r="2186" spans="1:23" x14ac:dyDescent="0.3">
      <c r="A2186">
        <v>2185</v>
      </c>
      <c r="B2186" t="s">
        <v>5144</v>
      </c>
      <c r="C2186" s="1">
        <v>42497</v>
      </c>
      <c r="D2186" s="2">
        <v>2016</v>
      </c>
      <c r="E2186" s="1" t="s">
        <v>124</v>
      </c>
      <c r="F2186" s="3">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v>28.019200000000005</v>
      </c>
    </row>
    <row r="2187" spans="1:23" x14ac:dyDescent="0.3">
      <c r="A2187">
        <v>2186</v>
      </c>
      <c r="B2187" t="s">
        <v>5147</v>
      </c>
      <c r="C2187" s="1">
        <v>42948</v>
      </c>
      <c r="D2187" s="2">
        <v>2017</v>
      </c>
      <c r="E2187" s="1" t="s">
        <v>132</v>
      </c>
      <c r="F2187" s="3">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v>18.5274</v>
      </c>
    </row>
    <row r="2188" spans="1:23" x14ac:dyDescent="0.3">
      <c r="A2188">
        <v>2187</v>
      </c>
      <c r="B2188" t="s">
        <v>5148</v>
      </c>
      <c r="C2188" s="1">
        <v>42565</v>
      </c>
      <c r="D2188" s="2">
        <v>2016</v>
      </c>
      <c r="E2188" s="1" t="s">
        <v>152</v>
      </c>
      <c r="F2188" s="3">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v>7.25</v>
      </c>
    </row>
    <row r="2189" spans="1:23" x14ac:dyDescent="0.3">
      <c r="A2189">
        <v>2188</v>
      </c>
      <c r="B2189" t="s">
        <v>5151</v>
      </c>
      <c r="C2189" s="1">
        <v>42957</v>
      </c>
      <c r="D2189" s="2">
        <v>2017</v>
      </c>
      <c r="E2189" s="1" t="s">
        <v>132</v>
      </c>
      <c r="F2189" s="3">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v>35.04</v>
      </c>
    </row>
    <row r="2190" spans="1:23" x14ac:dyDescent="0.3">
      <c r="A2190">
        <v>2189</v>
      </c>
      <c r="B2190" t="s">
        <v>5151</v>
      </c>
      <c r="C2190" s="1">
        <v>42957</v>
      </c>
      <c r="D2190" s="2">
        <v>2017</v>
      </c>
      <c r="E2190" s="1" t="s">
        <v>132</v>
      </c>
      <c r="F2190" s="3">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v>25.472999999999999</v>
      </c>
    </row>
    <row r="2191" spans="1:23" x14ac:dyDescent="0.3">
      <c r="A2191">
        <v>2190</v>
      </c>
      <c r="B2191" t="s">
        <v>5151</v>
      </c>
      <c r="C2191" s="1">
        <v>42957</v>
      </c>
      <c r="D2191" s="2">
        <v>2017</v>
      </c>
      <c r="E2191" s="1" t="s">
        <v>132</v>
      </c>
      <c r="F2191" s="3">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v>378.16740000000004</v>
      </c>
    </row>
    <row r="2192" spans="1:23" x14ac:dyDescent="0.3">
      <c r="A2192">
        <v>2191</v>
      </c>
      <c r="B2192" t="s">
        <v>5152</v>
      </c>
      <c r="C2192" s="1">
        <v>42546</v>
      </c>
      <c r="D2192" s="2">
        <v>2016</v>
      </c>
      <c r="E2192" s="1" t="s">
        <v>41</v>
      </c>
      <c r="F2192" s="3">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v>17.026800000000001</v>
      </c>
    </row>
    <row r="2193" spans="1:23" x14ac:dyDescent="0.3">
      <c r="A2193">
        <v>2192</v>
      </c>
      <c r="B2193" t="s">
        <v>5155</v>
      </c>
      <c r="C2193" s="1">
        <v>42714</v>
      </c>
      <c r="D2193" s="2">
        <v>2016</v>
      </c>
      <c r="E2193" s="1" t="s">
        <v>98</v>
      </c>
      <c r="F2193" s="3">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v>51.823799999999999</v>
      </c>
    </row>
    <row r="2194" spans="1:23" x14ac:dyDescent="0.3">
      <c r="A2194">
        <v>2193</v>
      </c>
      <c r="B2194" t="s">
        <v>5155</v>
      </c>
      <c r="C2194" s="1">
        <v>42714</v>
      </c>
      <c r="D2194" s="2">
        <v>2016</v>
      </c>
      <c r="E2194" s="1" t="s">
        <v>98</v>
      </c>
      <c r="F2194" s="3">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v>22.869</v>
      </c>
    </row>
    <row r="2195" spans="1:23" x14ac:dyDescent="0.3">
      <c r="A2195">
        <v>2194</v>
      </c>
      <c r="B2195" t="s">
        <v>5155</v>
      </c>
      <c r="C2195" s="1">
        <v>42714</v>
      </c>
      <c r="D2195" s="2">
        <v>2016</v>
      </c>
      <c r="E2195" s="1" t="s">
        <v>98</v>
      </c>
      <c r="F2195" s="3">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v>55.763999999999996</v>
      </c>
    </row>
    <row r="2196" spans="1:23" x14ac:dyDescent="0.3">
      <c r="A2196">
        <v>2195</v>
      </c>
      <c r="B2196" t="s">
        <v>5155</v>
      </c>
      <c r="C2196" s="1">
        <v>42714</v>
      </c>
      <c r="D2196" s="2">
        <v>2016</v>
      </c>
      <c r="E2196" s="1" t="s">
        <v>98</v>
      </c>
      <c r="F2196" s="3">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v>12.285</v>
      </c>
    </row>
    <row r="2197" spans="1:23" x14ac:dyDescent="0.3">
      <c r="A2197">
        <v>2196</v>
      </c>
      <c r="B2197" t="s">
        <v>5155</v>
      </c>
      <c r="C2197" s="1">
        <v>42714</v>
      </c>
      <c r="D2197" s="2">
        <v>2016</v>
      </c>
      <c r="E2197" s="1" t="s">
        <v>98</v>
      </c>
      <c r="F2197" s="3">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v>8.5024999999999942</v>
      </c>
    </row>
    <row r="2198" spans="1:23" x14ac:dyDescent="0.3">
      <c r="A2198">
        <v>2197</v>
      </c>
      <c r="B2198" t="s">
        <v>5158</v>
      </c>
      <c r="C2198" s="1">
        <v>42705</v>
      </c>
      <c r="D2198" s="2">
        <v>2016</v>
      </c>
      <c r="E2198" s="1" t="s">
        <v>98</v>
      </c>
      <c r="F2198" s="3">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v>0.41160000000000019</v>
      </c>
    </row>
    <row r="2199" spans="1:23" x14ac:dyDescent="0.3">
      <c r="A2199">
        <v>2198</v>
      </c>
      <c r="B2199" t="s">
        <v>5160</v>
      </c>
      <c r="C2199" s="1">
        <v>41971</v>
      </c>
      <c r="D2199" s="2">
        <v>2014</v>
      </c>
      <c r="E2199" s="1" t="s">
        <v>24</v>
      </c>
      <c r="F2199" s="3">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v>3.9609000000000001</v>
      </c>
    </row>
    <row r="2200" spans="1:23" x14ac:dyDescent="0.3">
      <c r="A2200">
        <v>2199</v>
      </c>
      <c r="B2200" t="s">
        <v>5161</v>
      </c>
      <c r="C2200" s="1">
        <v>42091</v>
      </c>
      <c r="D2200" s="2">
        <v>2015</v>
      </c>
      <c r="E2200" s="1" t="s">
        <v>237</v>
      </c>
      <c r="F2200" s="3">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v>5.4432</v>
      </c>
    </row>
    <row r="2201" spans="1:23" x14ac:dyDescent="0.3">
      <c r="A2201">
        <v>2200</v>
      </c>
      <c r="B2201" t="s">
        <v>5161</v>
      </c>
      <c r="C2201" s="1">
        <v>42091</v>
      </c>
      <c r="D2201" s="2">
        <v>2015</v>
      </c>
      <c r="E2201" s="1" t="s">
        <v>237</v>
      </c>
      <c r="F2201" s="3">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v>1.7003999999999999</v>
      </c>
    </row>
    <row r="2202" spans="1:23" x14ac:dyDescent="0.3">
      <c r="A2202">
        <v>2201</v>
      </c>
      <c r="B2202" t="s">
        <v>5162</v>
      </c>
      <c r="C2202" s="1">
        <v>41791</v>
      </c>
      <c r="D2202" s="2">
        <v>2014</v>
      </c>
      <c r="E2202" s="1" t="s">
        <v>41</v>
      </c>
      <c r="F2202" s="3">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v>9.1020000000000021</v>
      </c>
    </row>
    <row r="2203" spans="1:23" x14ac:dyDescent="0.3">
      <c r="A2203">
        <v>2202</v>
      </c>
      <c r="B2203" t="s">
        <v>5162</v>
      </c>
      <c r="C2203" s="1">
        <v>41791</v>
      </c>
      <c r="D2203" s="2">
        <v>2014</v>
      </c>
      <c r="E2203" s="1" t="s">
        <v>41</v>
      </c>
      <c r="F2203" s="3">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v>229.30180000000001</v>
      </c>
    </row>
    <row r="2204" spans="1:23" x14ac:dyDescent="0.3">
      <c r="A2204">
        <v>2203</v>
      </c>
      <c r="B2204" t="s">
        <v>5164</v>
      </c>
      <c r="C2204" s="1">
        <v>42253</v>
      </c>
      <c r="D2204" s="2">
        <v>2015</v>
      </c>
      <c r="E2204" s="1" t="s">
        <v>161</v>
      </c>
      <c r="F2204" s="3">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v>2.1335999999999999</v>
      </c>
    </row>
    <row r="2205" spans="1:23" x14ac:dyDescent="0.3">
      <c r="A2205">
        <v>2204</v>
      </c>
      <c r="B2205" t="s">
        <v>5164</v>
      </c>
      <c r="C2205" s="1">
        <v>42253</v>
      </c>
      <c r="D2205" s="2">
        <v>2015</v>
      </c>
      <c r="E2205" s="1" t="s">
        <v>161</v>
      </c>
      <c r="F2205" s="3">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v>74.809799999999996</v>
      </c>
    </row>
    <row r="2206" spans="1:23" x14ac:dyDescent="0.3">
      <c r="A2206">
        <v>2205</v>
      </c>
      <c r="B2206" t="s">
        <v>5167</v>
      </c>
      <c r="C2206" s="1">
        <v>42184</v>
      </c>
      <c r="D2206" s="2">
        <v>2015</v>
      </c>
      <c r="E2206" s="1" t="s">
        <v>41</v>
      </c>
      <c r="F2206" s="3">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v>1.7591000000000001</v>
      </c>
    </row>
    <row r="2207" spans="1:23" x14ac:dyDescent="0.3">
      <c r="A2207">
        <v>2206</v>
      </c>
      <c r="B2207" t="s">
        <v>5169</v>
      </c>
      <c r="C2207" s="1">
        <v>42623</v>
      </c>
      <c r="D2207" s="2">
        <v>2016</v>
      </c>
      <c r="E2207" s="1" t="s">
        <v>161</v>
      </c>
      <c r="F2207" s="3">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v>8.4449999999999896</v>
      </c>
    </row>
    <row r="2208" spans="1:23" x14ac:dyDescent="0.3">
      <c r="A2208">
        <v>2207</v>
      </c>
      <c r="B2208" t="s">
        <v>5172</v>
      </c>
      <c r="C2208" s="1">
        <v>41834</v>
      </c>
      <c r="D2208" s="2">
        <v>2014</v>
      </c>
      <c r="E2208" s="1" t="s">
        <v>152</v>
      </c>
      <c r="F2208" s="3">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v>-46.394600000000011</v>
      </c>
    </row>
    <row r="2209" spans="1:23" x14ac:dyDescent="0.3">
      <c r="A2209">
        <v>2208</v>
      </c>
      <c r="B2209" t="s">
        <v>5172</v>
      </c>
      <c r="C2209" s="1">
        <v>41834</v>
      </c>
      <c r="D2209" s="2">
        <v>2014</v>
      </c>
      <c r="E2209" s="1" t="s">
        <v>152</v>
      </c>
      <c r="F2209" s="3">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v>3.8272000000000013</v>
      </c>
    </row>
    <row r="2210" spans="1:23" x14ac:dyDescent="0.3">
      <c r="A2210">
        <v>2209</v>
      </c>
      <c r="B2210" t="s">
        <v>5175</v>
      </c>
      <c r="C2210" s="1">
        <v>42238</v>
      </c>
      <c r="D2210" s="2">
        <v>2015</v>
      </c>
      <c r="E2210" s="1" t="s">
        <v>132</v>
      </c>
      <c r="F2210" s="3">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v>7.5991999999999997</v>
      </c>
    </row>
    <row r="2211" spans="1:23" x14ac:dyDescent="0.3">
      <c r="A2211">
        <v>2210</v>
      </c>
      <c r="B2211" t="s">
        <v>5176</v>
      </c>
      <c r="C2211" s="1">
        <v>41957</v>
      </c>
      <c r="D2211" s="2">
        <v>2014</v>
      </c>
      <c r="E2211" s="1" t="s">
        <v>24</v>
      </c>
      <c r="F2211" s="3">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v>233.22039999999998</v>
      </c>
    </row>
    <row r="2212" spans="1:23" x14ac:dyDescent="0.3">
      <c r="A2212">
        <v>2211</v>
      </c>
      <c r="B2212" t="s">
        <v>5176</v>
      </c>
      <c r="C2212" s="1">
        <v>41957</v>
      </c>
      <c r="D2212" s="2">
        <v>2014</v>
      </c>
      <c r="E2212" s="1" t="s">
        <v>24</v>
      </c>
      <c r="F2212" s="3">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v>21.023999999999997</v>
      </c>
    </row>
    <row r="2213" spans="1:23" x14ac:dyDescent="0.3">
      <c r="A2213">
        <v>2212</v>
      </c>
      <c r="B2213" t="s">
        <v>5181</v>
      </c>
      <c r="C2213" s="1">
        <v>42701</v>
      </c>
      <c r="D2213" s="2">
        <v>2016</v>
      </c>
      <c r="E2213" s="1" t="s">
        <v>24</v>
      </c>
      <c r="F2213" s="3">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v>29.7408</v>
      </c>
    </row>
    <row r="2214" spans="1:23" x14ac:dyDescent="0.3">
      <c r="A2214">
        <v>2213</v>
      </c>
      <c r="B2214" t="s">
        <v>5185</v>
      </c>
      <c r="C2214" s="1">
        <v>43060</v>
      </c>
      <c r="D2214" s="2">
        <v>2017</v>
      </c>
      <c r="E2214" s="1" t="s">
        <v>24</v>
      </c>
      <c r="F2214" s="3">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v>11.2422</v>
      </c>
    </row>
    <row r="2215" spans="1:23" x14ac:dyDescent="0.3">
      <c r="A2215">
        <v>2214</v>
      </c>
      <c r="B2215" t="s">
        <v>5186</v>
      </c>
      <c r="C2215" s="1">
        <v>43009</v>
      </c>
      <c r="D2215" s="2">
        <v>2017</v>
      </c>
      <c r="E2215" s="1" t="s">
        <v>53</v>
      </c>
      <c r="F2215" s="3">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v>0.504</v>
      </c>
    </row>
    <row r="2216" spans="1:23" x14ac:dyDescent="0.3">
      <c r="A2216">
        <v>2215</v>
      </c>
      <c r="B2216" t="s">
        <v>5186</v>
      </c>
      <c r="C2216" s="1">
        <v>43009</v>
      </c>
      <c r="D2216" s="2">
        <v>2017</v>
      </c>
      <c r="E2216" s="1" t="s">
        <v>53</v>
      </c>
      <c r="F2216" s="3">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v>20.849399999999996</v>
      </c>
    </row>
    <row r="2217" spans="1:23" x14ac:dyDescent="0.3">
      <c r="A2217">
        <v>2216</v>
      </c>
      <c r="B2217" t="s">
        <v>5186</v>
      </c>
      <c r="C2217" s="1">
        <v>43009</v>
      </c>
      <c r="D2217" s="2">
        <v>2017</v>
      </c>
      <c r="E2217" s="1" t="s">
        <v>53</v>
      </c>
      <c r="F2217" s="3">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v>60.490000000000009</v>
      </c>
    </row>
    <row r="2218" spans="1:23" x14ac:dyDescent="0.3">
      <c r="A2218">
        <v>2217</v>
      </c>
      <c r="B2218" t="s">
        <v>5186</v>
      </c>
      <c r="C2218" s="1">
        <v>43009</v>
      </c>
      <c r="D2218" s="2">
        <v>2017</v>
      </c>
      <c r="E2218" s="1" t="s">
        <v>53</v>
      </c>
      <c r="F2218" s="3">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v>9.5031999999999925</v>
      </c>
    </row>
    <row r="2219" spans="1:23" x14ac:dyDescent="0.3">
      <c r="A2219">
        <v>2218</v>
      </c>
      <c r="B2219" t="s">
        <v>5189</v>
      </c>
      <c r="C2219" s="1">
        <v>41902</v>
      </c>
      <c r="D2219" s="2">
        <v>2014</v>
      </c>
      <c r="E2219" s="1" t="s">
        <v>161</v>
      </c>
      <c r="F2219" s="3">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v>0.98559999999999992</v>
      </c>
    </row>
    <row r="2220" spans="1:23" x14ac:dyDescent="0.3">
      <c r="A2220">
        <v>2219</v>
      </c>
      <c r="B2220" t="s">
        <v>5194</v>
      </c>
      <c r="C2220" s="1">
        <v>42944</v>
      </c>
      <c r="D2220" s="2">
        <v>2017</v>
      </c>
      <c r="E2220" s="1" t="s">
        <v>152</v>
      </c>
      <c r="F2220" s="3">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v>3.6191999999999993</v>
      </c>
    </row>
    <row r="2221" spans="1:23" x14ac:dyDescent="0.3">
      <c r="A2221">
        <v>2220</v>
      </c>
      <c r="B2221" t="s">
        <v>5194</v>
      </c>
      <c r="C2221" s="1">
        <v>42944</v>
      </c>
      <c r="D2221" s="2">
        <v>2017</v>
      </c>
      <c r="E2221" s="1" t="s">
        <v>152</v>
      </c>
      <c r="F2221" s="3">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v>4.1943999999999999</v>
      </c>
    </row>
    <row r="2222" spans="1:23" x14ac:dyDescent="0.3">
      <c r="A2222">
        <v>2221</v>
      </c>
      <c r="B2222" t="s">
        <v>5194</v>
      </c>
      <c r="C2222" s="1">
        <v>42944</v>
      </c>
      <c r="D2222" s="2">
        <v>2017</v>
      </c>
      <c r="E2222" s="1" t="s">
        <v>152</v>
      </c>
      <c r="F2222" s="3">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v>100.24000000000007</v>
      </c>
    </row>
    <row r="2223" spans="1:23" x14ac:dyDescent="0.3">
      <c r="A2223">
        <v>2222</v>
      </c>
      <c r="B2223" t="s">
        <v>5197</v>
      </c>
      <c r="C2223" s="1">
        <v>42344</v>
      </c>
      <c r="D2223" s="2">
        <v>2015</v>
      </c>
      <c r="E2223" s="1" t="s">
        <v>98</v>
      </c>
      <c r="F2223" s="3">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v>-89.089000000000055</v>
      </c>
    </row>
    <row r="2224" spans="1:23" x14ac:dyDescent="0.3">
      <c r="A2224">
        <v>2223</v>
      </c>
      <c r="B2224" t="s">
        <v>5197</v>
      </c>
      <c r="C2224" s="1">
        <v>42344</v>
      </c>
      <c r="D2224" s="2">
        <v>2015</v>
      </c>
      <c r="E2224" s="1" t="s">
        <v>98</v>
      </c>
      <c r="F2224" s="3">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v>4.6719999999999988</v>
      </c>
    </row>
    <row r="2225" spans="1:23" x14ac:dyDescent="0.3">
      <c r="A2225">
        <v>2224</v>
      </c>
      <c r="B2225" t="s">
        <v>5197</v>
      </c>
      <c r="C2225" s="1">
        <v>42344</v>
      </c>
      <c r="D2225" s="2">
        <v>2015</v>
      </c>
      <c r="E2225" s="1" t="s">
        <v>98</v>
      </c>
      <c r="F2225" s="3">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v>-24.23520000000001</v>
      </c>
    </row>
    <row r="2226" spans="1:23" x14ac:dyDescent="0.3">
      <c r="A2226">
        <v>2225</v>
      </c>
      <c r="B2226" t="s">
        <v>5201</v>
      </c>
      <c r="C2226" s="1">
        <v>42947</v>
      </c>
      <c r="D2226" s="2">
        <v>2017</v>
      </c>
      <c r="E2226" s="1" t="s">
        <v>152</v>
      </c>
      <c r="F2226" s="3">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v>17.815199999999997</v>
      </c>
    </row>
    <row r="2227" spans="1:23" x14ac:dyDescent="0.3">
      <c r="A2227">
        <v>2226</v>
      </c>
      <c r="B2227" t="s">
        <v>5204</v>
      </c>
      <c r="C2227" s="1">
        <v>42448</v>
      </c>
      <c r="D2227" s="2">
        <v>2016</v>
      </c>
      <c r="E2227" s="1" t="s">
        <v>237</v>
      </c>
      <c r="F2227" s="3">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v>-98.801799999999986</v>
      </c>
    </row>
    <row r="2228" spans="1:23" x14ac:dyDescent="0.3">
      <c r="A2228">
        <v>2227</v>
      </c>
      <c r="B2228" t="s">
        <v>5210</v>
      </c>
      <c r="C2228" s="1">
        <v>42945</v>
      </c>
      <c r="D2228" s="2">
        <v>2017</v>
      </c>
      <c r="E2228" s="1" t="s">
        <v>152</v>
      </c>
      <c r="F2228" s="3">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v>0.4705999999999998</v>
      </c>
    </row>
    <row r="2229" spans="1:23" x14ac:dyDescent="0.3">
      <c r="A2229">
        <v>2228</v>
      </c>
      <c r="B2229" t="s">
        <v>5210</v>
      </c>
      <c r="C2229" s="1">
        <v>42945</v>
      </c>
      <c r="D2229" s="2">
        <v>2017</v>
      </c>
      <c r="E2229" s="1" t="s">
        <v>152</v>
      </c>
      <c r="F2229" s="3">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v>15.598999999999993</v>
      </c>
    </row>
    <row r="2230" spans="1:23" x14ac:dyDescent="0.3">
      <c r="A2230">
        <v>2229</v>
      </c>
      <c r="B2230" t="s">
        <v>5211</v>
      </c>
      <c r="C2230" s="1">
        <v>42644</v>
      </c>
      <c r="D2230" s="2">
        <v>2016</v>
      </c>
      <c r="E2230" s="1" t="s">
        <v>53</v>
      </c>
      <c r="F2230" s="3">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v>-115.70580000000004</v>
      </c>
    </row>
    <row r="2231" spans="1:23" x14ac:dyDescent="0.3">
      <c r="A2231">
        <v>2230</v>
      </c>
      <c r="B2231" t="s">
        <v>5212</v>
      </c>
      <c r="C2231" s="1">
        <v>41729</v>
      </c>
      <c r="D2231" s="2">
        <v>2014</v>
      </c>
      <c r="E2231" s="1" t="s">
        <v>237</v>
      </c>
      <c r="F2231" s="3">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v>252.58799999999999</v>
      </c>
    </row>
    <row r="2232" spans="1:23" x14ac:dyDescent="0.3">
      <c r="A2232">
        <v>2231</v>
      </c>
      <c r="B2232" t="s">
        <v>5212</v>
      </c>
      <c r="C2232" s="1">
        <v>41729</v>
      </c>
      <c r="D2232" s="2">
        <v>2014</v>
      </c>
      <c r="E2232" s="1" t="s">
        <v>237</v>
      </c>
      <c r="F2232" s="3">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v>14.834400000000002</v>
      </c>
    </row>
    <row r="2233" spans="1:23" x14ac:dyDescent="0.3">
      <c r="A2233">
        <v>2232</v>
      </c>
      <c r="B2233" t="s">
        <v>5215</v>
      </c>
      <c r="C2233" s="1">
        <v>42912</v>
      </c>
      <c r="D2233" s="2">
        <v>2017</v>
      </c>
      <c r="E2233" s="1" t="s">
        <v>41</v>
      </c>
      <c r="F2233" s="3">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v>31.586999999999961</v>
      </c>
    </row>
    <row r="2234" spans="1:23" x14ac:dyDescent="0.3">
      <c r="A2234">
        <v>2233</v>
      </c>
      <c r="B2234" t="s">
        <v>5218</v>
      </c>
      <c r="C2234" s="1">
        <v>42925</v>
      </c>
      <c r="D2234" s="2">
        <v>2017</v>
      </c>
      <c r="E2234" s="1" t="s">
        <v>152</v>
      </c>
      <c r="F2234" s="3">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v>14.307499999999997</v>
      </c>
    </row>
    <row r="2235" spans="1:23" x14ac:dyDescent="0.3">
      <c r="A2235">
        <v>2234</v>
      </c>
      <c r="B2235" t="s">
        <v>5221</v>
      </c>
      <c r="C2235" s="1">
        <v>42352</v>
      </c>
      <c r="D2235" s="2">
        <v>2015</v>
      </c>
      <c r="E2235" s="1" t="s">
        <v>98</v>
      </c>
      <c r="F2235" s="3">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v>35.996399999999952</v>
      </c>
    </row>
    <row r="2236" spans="1:23" x14ac:dyDescent="0.3">
      <c r="A2236">
        <v>2235</v>
      </c>
      <c r="B2236" t="s">
        <v>5224</v>
      </c>
      <c r="C2236" s="1">
        <v>43074</v>
      </c>
      <c r="D2236" s="2">
        <v>2017</v>
      </c>
      <c r="E2236" s="1" t="s">
        <v>98</v>
      </c>
      <c r="F2236" s="3">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v>67.659899999999979</v>
      </c>
    </row>
    <row r="2237" spans="1:23" x14ac:dyDescent="0.3">
      <c r="A2237">
        <v>2236</v>
      </c>
      <c r="B2237" t="s">
        <v>5227</v>
      </c>
      <c r="C2237" s="1">
        <v>42262</v>
      </c>
      <c r="D2237" s="2">
        <v>2015</v>
      </c>
      <c r="E2237" s="1" t="s">
        <v>161</v>
      </c>
      <c r="F2237" s="3">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v>11.451599999999985</v>
      </c>
    </row>
    <row r="2238" spans="1:23" x14ac:dyDescent="0.3">
      <c r="A2238">
        <v>2237</v>
      </c>
      <c r="B2238" t="s">
        <v>5227</v>
      </c>
      <c r="C2238" s="1">
        <v>42262</v>
      </c>
      <c r="D2238" s="2">
        <v>2015</v>
      </c>
      <c r="E2238" s="1" t="s">
        <v>161</v>
      </c>
      <c r="F2238" s="3">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v>8.2687999999999988</v>
      </c>
    </row>
    <row r="2239" spans="1:23" x14ac:dyDescent="0.3">
      <c r="A2239">
        <v>2238</v>
      </c>
      <c r="B2239" t="s">
        <v>5230</v>
      </c>
      <c r="C2239" s="1">
        <v>42566</v>
      </c>
      <c r="D2239" s="2">
        <v>2016</v>
      </c>
      <c r="E2239" s="1" t="s">
        <v>152</v>
      </c>
      <c r="F2239" s="3">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v>12.432000000000002</v>
      </c>
    </row>
    <row r="2240" spans="1:23" x14ac:dyDescent="0.3">
      <c r="A2240">
        <v>2239</v>
      </c>
      <c r="B2240" t="s">
        <v>5233</v>
      </c>
      <c r="C2240" s="1">
        <v>42845</v>
      </c>
      <c r="D2240" s="2">
        <v>2017</v>
      </c>
      <c r="E2240" s="1" t="s">
        <v>89</v>
      </c>
      <c r="F2240" s="3">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v>-52.169999999999987</v>
      </c>
    </row>
    <row r="2241" spans="1:23" x14ac:dyDescent="0.3">
      <c r="A2241">
        <v>2240</v>
      </c>
      <c r="B2241" t="s">
        <v>5236</v>
      </c>
      <c r="C2241" s="1">
        <v>42689</v>
      </c>
      <c r="D2241" s="2">
        <v>2016</v>
      </c>
      <c r="E2241" s="1" t="s">
        <v>24</v>
      </c>
      <c r="F2241" s="3">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v>381.29700000000003</v>
      </c>
    </row>
    <row r="2242" spans="1:23" x14ac:dyDescent="0.3">
      <c r="A2242">
        <v>2241</v>
      </c>
      <c r="B2242" t="s">
        <v>5236</v>
      </c>
      <c r="C2242" s="1">
        <v>42689</v>
      </c>
      <c r="D2242" s="2">
        <v>2016</v>
      </c>
      <c r="E2242" s="1" t="s">
        <v>24</v>
      </c>
      <c r="F2242" s="3">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v>13.347599999999998</v>
      </c>
    </row>
    <row r="2243" spans="1:23" x14ac:dyDescent="0.3">
      <c r="A2243">
        <v>2242</v>
      </c>
      <c r="B2243" t="s">
        <v>5241</v>
      </c>
      <c r="C2243" s="1">
        <v>42700</v>
      </c>
      <c r="D2243" s="2">
        <v>2016</v>
      </c>
      <c r="E2243" s="1" t="s">
        <v>24</v>
      </c>
      <c r="F2243" s="3">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v>-115.49580000000006</v>
      </c>
    </row>
    <row r="2244" spans="1:23" x14ac:dyDescent="0.3">
      <c r="A2244">
        <v>2243</v>
      </c>
      <c r="B2244" t="s">
        <v>5242</v>
      </c>
      <c r="C2244" s="1">
        <v>43060</v>
      </c>
      <c r="D2244" s="2">
        <v>2017</v>
      </c>
      <c r="E2244" s="1" t="s">
        <v>24</v>
      </c>
      <c r="F2244" s="3">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v>15.2712</v>
      </c>
    </row>
    <row r="2245" spans="1:23" x14ac:dyDescent="0.3">
      <c r="A2245">
        <v>2244</v>
      </c>
      <c r="B2245" t="s">
        <v>5242</v>
      </c>
      <c r="C2245" s="1">
        <v>43060</v>
      </c>
      <c r="D2245" s="2">
        <v>2017</v>
      </c>
      <c r="E2245" s="1" t="s">
        <v>24</v>
      </c>
      <c r="F2245" s="3">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v>1.4455999999999998</v>
      </c>
    </row>
    <row r="2246" spans="1:23" x14ac:dyDescent="0.3">
      <c r="A2246">
        <v>2245</v>
      </c>
      <c r="B2246" t="s">
        <v>5242</v>
      </c>
      <c r="C2246" s="1">
        <v>43060</v>
      </c>
      <c r="D2246" s="2">
        <v>2017</v>
      </c>
      <c r="E2246" s="1" t="s">
        <v>24</v>
      </c>
      <c r="F2246" s="3">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v>3.5178000000000003</v>
      </c>
    </row>
    <row r="2247" spans="1:23" x14ac:dyDescent="0.3">
      <c r="A2247">
        <v>2246</v>
      </c>
      <c r="B2247" t="s">
        <v>5242</v>
      </c>
      <c r="C2247" s="1">
        <v>43060</v>
      </c>
      <c r="D2247" s="2">
        <v>2017</v>
      </c>
      <c r="E2247" s="1" t="s">
        <v>24</v>
      </c>
      <c r="F2247" s="3">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v>2.2412000000000001</v>
      </c>
    </row>
    <row r="2248" spans="1:23" x14ac:dyDescent="0.3">
      <c r="A2248">
        <v>2247</v>
      </c>
      <c r="B2248" t="s">
        <v>5242</v>
      </c>
      <c r="C2248" s="1">
        <v>43060</v>
      </c>
      <c r="D2248" s="2">
        <v>2017</v>
      </c>
      <c r="E2248" s="1" t="s">
        <v>24</v>
      </c>
      <c r="F2248" s="3">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v>49.498199999999969</v>
      </c>
    </row>
    <row r="2249" spans="1:23" x14ac:dyDescent="0.3">
      <c r="A2249">
        <v>2248</v>
      </c>
      <c r="B2249" t="s">
        <v>5245</v>
      </c>
      <c r="C2249" s="1">
        <v>42050</v>
      </c>
      <c r="D2249" s="2">
        <v>2015</v>
      </c>
      <c r="E2249" s="1" t="s">
        <v>568</v>
      </c>
      <c r="F2249" s="3">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v>6.4127999999999998</v>
      </c>
    </row>
    <row r="2250" spans="1:23" x14ac:dyDescent="0.3">
      <c r="A2250">
        <v>2249</v>
      </c>
      <c r="B2250" t="s">
        <v>5245</v>
      </c>
      <c r="C2250" s="1">
        <v>42050</v>
      </c>
      <c r="D2250" s="2">
        <v>2015</v>
      </c>
      <c r="E2250" s="1" t="s">
        <v>568</v>
      </c>
      <c r="F2250" s="3">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v>13.037499999999998</v>
      </c>
    </row>
    <row r="2251" spans="1:23" x14ac:dyDescent="0.3">
      <c r="A2251">
        <v>2250</v>
      </c>
      <c r="B2251" t="s">
        <v>5245</v>
      </c>
      <c r="C2251" s="1">
        <v>42050</v>
      </c>
      <c r="D2251" s="2">
        <v>2015</v>
      </c>
      <c r="E2251" s="1" t="s">
        <v>568</v>
      </c>
      <c r="F2251" s="3">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v>4.1760000000000002</v>
      </c>
    </row>
    <row r="2252" spans="1:23" x14ac:dyDescent="0.3">
      <c r="A2252">
        <v>2251</v>
      </c>
      <c r="B2252" t="s">
        <v>5245</v>
      </c>
      <c r="C2252" s="1">
        <v>42050</v>
      </c>
      <c r="D2252" s="2">
        <v>2015</v>
      </c>
      <c r="E2252" s="1" t="s">
        <v>568</v>
      </c>
      <c r="F2252" s="3">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v>157.01759999999993</v>
      </c>
    </row>
    <row r="2253" spans="1:23" x14ac:dyDescent="0.3">
      <c r="A2253">
        <v>2252</v>
      </c>
      <c r="B2253" t="s">
        <v>5245</v>
      </c>
      <c r="C2253" s="1">
        <v>42050</v>
      </c>
      <c r="D2253" s="2">
        <v>2015</v>
      </c>
      <c r="E2253" s="1" t="s">
        <v>568</v>
      </c>
      <c r="F2253" s="3">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v>9.3312000000000008</v>
      </c>
    </row>
    <row r="2254" spans="1:23" x14ac:dyDescent="0.3">
      <c r="A2254">
        <v>2253</v>
      </c>
      <c r="B2254" t="s">
        <v>5253</v>
      </c>
      <c r="C2254" s="1">
        <v>42475</v>
      </c>
      <c r="D2254" s="2">
        <v>2016</v>
      </c>
      <c r="E2254" s="1" t="s">
        <v>89</v>
      </c>
      <c r="F2254" s="3">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v>68.975999999999999</v>
      </c>
    </row>
    <row r="2255" spans="1:23" x14ac:dyDescent="0.3">
      <c r="A2255">
        <v>2254</v>
      </c>
      <c r="B2255" t="s">
        <v>5254</v>
      </c>
      <c r="C2255" s="1">
        <v>42275</v>
      </c>
      <c r="D2255" s="2">
        <v>2015</v>
      </c>
      <c r="E2255" s="1" t="s">
        <v>161</v>
      </c>
      <c r="F2255" s="3">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v>14.275799999999998</v>
      </c>
    </row>
    <row r="2256" spans="1:23" x14ac:dyDescent="0.3">
      <c r="A2256">
        <v>2255</v>
      </c>
      <c r="B2256" t="s">
        <v>5254</v>
      </c>
      <c r="C2256" s="1">
        <v>42275</v>
      </c>
      <c r="D2256" s="2">
        <v>2015</v>
      </c>
      <c r="E2256" s="1" t="s">
        <v>161</v>
      </c>
      <c r="F2256" s="3">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v>15.245999999999999</v>
      </c>
    </row>
    <row r="2257" spans="1:23" x14ac:dyDescent="0.3">
      <c r="A2257">
        <v>2256</v>
      </c>
      <c r="B2257" t="s">
        <v>5255</v>
      </c>
      <c r="C2257" s="1">
        <v>42630</v>
      </c>
      <c r="D2257" s="2">
        <v>2016</v>
      </c>
      <c r="E2257" s="1" t="s">
        <v>161</v>
      </c>
      <c r="F2257" s="3">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v>131.35499999999996</v>
      </c>
    </row>
    <row r="2258" spans="1:23" x14ac:dyDescent="0.3">
      <c r="A2258">
        <v>2257</v>
      </c>
      <c r="B2258" t="s">
        <v>5255</v>
      </c>
      <c r="C2258" s="1">
        <v>42630</v>
      </c>
      <c r="D2258" s="2">
        <v>2016</v>
      </c>
      <c r="E2258" s="1" t="s">
        <v>161</v>
      </c>
      <c r="F2258" s="3">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v>33.938800000000001</v>
      </c>
    </row>
    <row r="2259" spans="1:23" x14ac:dyDescent="0.3">
      <c r="A2259">
        <v>2258</v>
      </c>
      <c r="B2259" t="s">
        <v>5260</v>
      </c>
      <c r="C2259" s="1">
        <v>42902</v>
      </c>
      <c r="D2259" s="2">
        <v>2017</v>
      </c>
      <c r="E2259" s="1" t="s">
        <v>41</v>
      </c>
      <c r="F2259" s="3">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v>90.97199999999998</v>
      </c>
    </row>
    <row r="2260" spans="1:23" x14ac:dyDescent="0.3">
      <c r="A2260">
        <v>2259</v>
      </c>
      <c r="B2260" t="s">
        <v>5260</v>
      </c>
      <c r="C2260" s="1">
        <v>42902</v>
      </c>
      <c r="D2260" s="2">
        <v>2017</v>
      </c>
      <c r="E2260" s="1" t="s">
        <v>41</v>
      </c>
      <c r="F2260" s="3">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v>8.7137999999999991</v>
      </c>
    </row>
    <row r="2261" spans="1:23" x14ac:dyDescent="0.3">
      <c r="A2261">
        <v>2260</v>
      </c>
      <c r="B2261" t="s">
        <v>5263</v>
      </c>
      <c r="C2261" s="1">
        <v>42316</v>
      </c>
      <c r="D2261" s="2">
        <v>2015</v>
      </c>
      <c r="E2261" s="1" t="s">
        <v>24</v>
      </c>
      <c r="F2261" s="3">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v>2.4</v>
      </c>
    </row>
    <row r="2262" spans="1:23" x14ac:dyDescent="0.3">
      <c r="A2262">
        <v>2261</v>
      </c>
      <c r="B2262" t="s">
        <v>5263</v>
      </c>
      <c r="C2262" s="1">
        <v>42316</v>
      </c>
      <c r="D2262" s="2">
        <v>2015</v>
      </c>
      <c r="E2262" s="1" t="s">
        <v>24</v>
      </c>
      <c r="F2262" s="3">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v>66.954599999999971</v>
      </c>
    </row>
    <row r="2263" spans="1:23" x14ac:dyDescent="0.3">
      <c r="A2263">
        <v>2262</v>
      </c>
      <c r="B2263" t="s">
        <v>5266</v>
      </c>
      <c r="C2263" s="1">
        <v>42356</v>
      </c>
      <c r="D2263" s="2">
        <v>2015</v>
      </c>
      <c r="E2263" s="1" t="s">
        <v>98</v>
      </c>
      <c r="F2263" s="3">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v>24.936000000000007</v>
      </c>
    </row>
    <row r="2264" spans="1:23" x14ac:dyDescent="0.3">
      <c r="A2264">
        <v>2263</v>
      </c>
      <c r="B2264" t="s">
        <v>5269</v>
      </c>
      <c r="C2264" s="1">
        <v>42772</v>
      </c>
      <c r="D2264" s="2">
        <v>2017</v>
      </c>
      <c r="E2264" s="1" t="s">
        <v>568</v>
      </c>
      <c r="F2264" s="3">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v>79.193399999999968</v>
      </c>
    </row>
    <row r="2265" spans="1:23" x14ac:dyDescent="0.3">
      <c r="A2265">
        <v>2264</v>
      </c>
      <c r="B2265" t="s">
        <v>5272</v>
      </c>
      <c r="C2265" s="1">
        <v>42688</v>
      </c>
      <c r="D2265" s="2">
        <v>2016</v>
      </c>
      <c r="E2265" s="1" t="s">
        <v>24</v>
      </c>
      <c r="F2265" s="3">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v>114.99540000000002</v>
      </c>
    </row>
    <row r="2266" spans="1:23" x14ac:dyDescent="0.3">
      <c r="A2266">
        <v>2265</v>
      </c>
      <c r="B2266" t="s">
        <v>5272</v>
      </c>
      <c r="C2266" s="1">
        <v>42688</v>
      </c>
      <c r="D2266" s="2">
        <v>2016</v>
      </c>
      <c r="E2266" s="1" t="s">
        <v>24</v>
      </c>
      <c r="F2266" s="3">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v>2.3759999999999999</v>
      </c>
    </row>
    <row r="2267" spans="1:23" x14ac:dyDescent="0.3">
      <c r="A2267">
        <v>2266</v>
      </c>
      <c r="B2267" t="s">
        <v>5272</v>
      </c>
      <c r="C2267" s="1">
        <v>42688</v>
      </c>
      <c r="D2267" s="2">
        <v>2016</v>
      </c>
      <c r="E2267" s="1" t="s">
        <v>24</v>
      </c>
      <c r="F2267" s="3">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v>3.8822000000000001</v>
      </c>
    </row>
    <row r="2268" spans="1:23" x14ac:dyDescent="0.3">
      <c r="A2268">
        <v>2267</v>
      </c>
      <c r="B2268" t="s">
        <v>5275</v>
      </c>
      <c r="C2268" s="1">
        <v>43020</v>
      </c>
      <c r="D2268" s="2">
        <v>2017</v>
      </c>
      <c r="E2268" s="1" t="s">
        <v>53</v>
      </c>
      <c r="F2268" s="3">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v>2.6892000000000005</v>
      </c>
    </row>
    <row r="2269" spans="1:23" x14ac:dyDescent="0.3">
      <c r="A2269">
        <v>2268</v>
      </c>
      <c r="B2269" t="s">
        <v>5280</v>
      </c>
      <c r="C2269" s="1">
        <v>42995</v>
      </c>
      <c r="D2269" s="2">
        <v>2017</v>
      </c>
      <c r="E2269" s="1" t="s">
        <v>161</v>
      </c>
      <c r="F2269" s="3">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v>6.3504000000000005</v>
      </c>
    </row>
    <row r="2270" spans="1:23" x14ac:dyDescent="0.3">
      <c r="A2270">
        <v>2269</v>
      </c>
      <c r="B2270" t="s">
        <v>5285</v>
      </c>
      <c r="C2270" s="1">
        <v>43089</v>
      </c>
      <c r="D2270" s="2">
        <v>2017</v>
      </c>
      <c r="E2270" s="1" t="s">
        <v>98</v>
      </c>
      <c r="F2270" s="3">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v>3.1104000000000003</v>
      </c>
    </row>
    <row r="2271" spans="1:23" x14ac:dyDescent="0.3">
      <c r="A2271">
        <v>2270</v>
      </c>
      <c r="B2271" t="s">
        <v>5285</v>
      </c>
      <c r="C2271" s="1">
        <v>43089</v>
      </c>
      <c r="D2271" s="2">
        <v>2017</v>
      </c>
      <c r="E2271" s="1" t="s">
        <v>98</v>
      </c>
      <c r="F2271" s="3">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v>2.3570999999999991</v>
      </c>
    </row>
    <row r="2272" spans="1:23" x14ac:dyDescent="0.3">
      <c r="A2272">
        <v>2271</v>
      </c>
      <c r="B2272" t="s">
        <v>5288</v>
      </c>
      <c r="C2272" s="1">
        <v>43071</v>
      </c>
      <c r="D2272" s="2">
        <v>2017</v>
      </c>
      <c r="E2272" s="1" t="s">
        <v>98</v>
      </c>
      <c r="F2272" s="3">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v>4.196499999999995</v>
      </c>
    </row>
    <row r="2273" spans="1:23" x14ac:dyDescent="0.3">
      <c r="A2273">
        <v>2272</v>
      </c>
      <c r="B2273" t="s">
        <v>5289</v>
      </c>
      <c r="C2273" s="1">
        <v>42268</v>
      </c>
      <c r="D2273" s="2">
        <v>2015</v>
      </c>
      <c r="E2273" s="1" t="s">
        <v>161</v>
      </c>
      <c r="F2273" s="3">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v>47.937599999999996</v>
      </c>
    </row>
    <row r="2274" spans="1:23" x14ac:dyDescent="0.3">
      <c r="A2274">
        <v>2273</v>
      </c>
      <c r="B2274" t="s">
        <v>5292</v>
      </c>
      <c r="C2274" s="1">
        <v>42069</v>
      </c>
      <c r="D2274" s="2">
        <v>2015</v>
      </c>
      <c r="E2274" s="1" t="s">
        <v>237</v>
      </c>
      <c r="F2274" s="3">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v>95.757200000000012</v>
      </c>
    </row>
    <row r="2275" spans="1:23" x14ac:dyDescent="0.3">
      <c r="A2275">
        <v>2274</v>
      </c>
      <c r="B2275" t="s">
        <v>5292</v>
      </c>
      <c r="C2275" s="1">
        <v>42069</v>
      </c>
      <c r="D2275" s="2">
        <v>2015</v>
      </c>
      <c r="E2275" s="1" t="s">
        <v>237</v>
      </c>
      <c r="F2275" s="3">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v>377.99459999999993</v>
      </c>
    </row>
    <row r="2276" spans="1:23" x14ac:dyDescent="0.3">
      <c r="A2276">
        <v>2275</v>
      </c>
      <c r="B2276" t="s">
        <v>5297</v>
      </c>
      <c r="C2276" s="1">
        <v>41915</v>
      </c>
      <c r="D2276" s="2">
        <v>2014</v>
      </c>
      <c r="E2276" s="1" t="s">
        <v>53</v>
      </c>
      <c r="F2276" s="3">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v>3.5857999999999848</v>
      </c>
    </row>
    <row r="2277" spans="1:23" x14ac:dyDescent="0.3">
      <c r="A2277">
        <v>2276</v>
      </c>
      <c r="B2277" t="s">
        <v>5297</v>
      </c>
      <c r="C2277" s="1">
        <v>41915</v>
      </c>
      <c r="D2277" s="2">
        <v>2014</v>
      </c>
      <c r="E2277" s="1" t="s">
        <v>53</v>
      </c>
      <c r="F2277" s="3">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v>13.764599999999994</v>
      </c>
    </row>
    <row r="2278" spans="1:23" x14ac:dyDescent="0.3">
      <c r="A2278">
        <v>2277</v>
      </c>
      <c r="B2278" t="s">
        <v>5300</v>
      </c>
      <c r="C2278" s="1">
        <v>41817</v>
      </c>
      <c r="D2278" s="2">
        <v>2014</v>
      </c>
      <c r="E2278" s="1" t="s">
        <v>41</v>
      </c>
      <c r="F2278" s="3">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v>0</v>
      </c>
    </row>
    <row r="2279" spans="1:23" x14ac:dyDescent="0.3">
      <c r="A2279">
        <v>2278</v>
      </c>
      <c r="B2279" t="s">
        <v>5300</v>
      </c>
      <c r="C2279" s="1">
        <v>41817</v>
      </c>
      <c r="D2279" s="2">
        <v>2014</v>
      </c>
      <c r="E2279" s="1" t="s">
        <v>41</v>
      </c>
      <c r="F2279" s="3">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v>22.354800000000004</v>
      </c>
    </row>
    <row r="2280" spans="1:23" x14ac:dyDescent="0.3">
      <c r="A2280">
        <v>2279</v>
      </c>
      <c r="B2280" t="s">
        <v>5300</v>
      </c>
      <c r="C2280" s="1">
        <v>41817</v>
      </c>
      <c r="D2280" s="2">
        <v>2014</v>
      </c>
      <c r="E2280" s="1" t="s">
        <v>41</v>
      </c>
      <c r="F2280" s="3">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v>53.750400000000013</v>
      </c>
    </row>
    <row r="2281" spans="1:23" x14ac:dyDescent="0.3">
      <c r="A2281">
        <v>2280</v>
      </c>
      <c r="B2281" t="s">
        <v>5302</v>
      </c>
      <c r="C2281" s="1">
        <v>43038</v>
      </c>
      <c r="D2281" s="2">
        <v>2017</v>
      </c>
      <c r="E2281" s="1" t="s">
        <v>53</v>
      </c>
      <c r="F2281" s="3">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v>-6.0980000000000025</v>
      </c>
    </row>
    <row r="2282" spans="1:23" x14ac:dyDescent="0.3">
      <c r="A2282">
        <v>2281</v>
      </c>
      <c r="B2282" t="s">
        <v>5302</v>
      </c>
      <c r="C2282" s="1">
        <v>43038</v>
      </c>
      <c r="D2282" s="2">
        <v>2017</v>
      </c>
      <c r="E2282" s="1" t="s">
        <v>53</v>
      </c>
      <c r="F2282" s="3">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v>-23.03520000000006</v>
      </c>
    </row>
    <row r="2283" spans="1:23" x14ac:dyDescent="0.3">
      <c r="A2283">
        <v>2282</v>
      </c>
      <c r="B2283" t="s">
        <v>5302</v>
      </c>
      <c r="C2283" s="1">
        <v>43038</v>
      </c>
      <c r="D2283" s="2">
        <v>2017</v>
      </c>
      <c r="E2283" s="1" t="s">
        <v>53</v>
      </c>
      <c r="F2283" s="3">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v>37.996199999999988</v>
      </c>
    </row>
    <row r="2284" spans="1:23" x14ac:dyDescent="0.3">
      <c r="A2284">
        <v>2283</v>
      </c>
      <c r="B2284" t="s">
        <v>5305</v>
      </c>
      <c r="C2284" s="1">
        <v>42616</v>
      </c>
      <c r="D2284" s="2">
        <v>2016</v>
      </c>
      <c r="E2284" s="1" t="s">
        <v>161</v>
      </c>
      <c r="F2284" s="3">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v>22.153599999999997</v>
      </c>
    </row>
    <row r="2285" spans="1:23" x14ac:dyDescent="0.3">
      <c r="A2285">
        <v>2284</v>
      </c>
      <c r="B2285" t="s">
        <v>5306</v>
      </c>
      <c r="C2285" s="1">
        <v>42068</v>
      </c>
      <c r="D2285" s="2">
        <v>2015</v>
      </c>
      <c r="E2285" s="1" t="s">
        <v>237</v>
      </c>
      <c r="F2285" s="3">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v>6.6976000000000013</v>
      </c>
    </row>
    <row r="2286" spans="1:23" x14ac:dyDescent="0.3">
      <c r="A2286">
        <v>2285</v>
      </c>
      <c r="B2286" t="s">
        <v>5306</v>
      </c>
      <c r="C2286" s="1">
        <v>42068</v>
      </c>
      <c r="D2286" s="2">
        <v>2015</v>
      </c>
      <c r="E2286" s="1" t="s">
        <v>237</v>
      </c>
      <c r="F2286" s="3">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v>16.386300000000002</v>
      </c>
    </row>
    <row r="2287" spans="1:23" x14ac:dyDescent="0.3">
      <c r="A2287">
        <v>2286</v>
      </c>
      <c r="B2287" t="s">
        <v>5309</v>
      </c>
      <c r="C2287" s="1">
        <v>42495</v>
      </c>
      <c r="D2287" s="2">
        <v>2016</v>
      </c>
      <c r="E2287" s="1" t="s">
        <v>124</v>
      </c>
      <c r="F2287" s="3">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v>5.2026000000000003</v>
      </c>
    </row>
    <row r="2288" spans="1:23" x14ac:dyDescent="0.3">
      <c r="A2288">
        <v>2287</v>
      </c>
      <c r="B2288" t="s">
        <v>5314</v>
      </c>
      <c r="C2288" s="1">
        <v>43056</v>
      </c>
      <c r="D2288" s="2">
        <v>2017</v>
      </c>
      <c r="E2288" s="1" t="s">
        <v>24</v>
      </c>
      <c r="F2288" s="3">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v>12.263999999999999</v>
      </c>
    </row>
    <row r="2289" spans="1:23" x14ac:dyDescent="0.3">
      <c r="A2289">
        <v>2288</v>
      </c>
      <c r="B2289" t="s">
        <v>5317</v>
      </c>
      <c r="C2289" s="1">
        <v>42887</v>
      </c>
      <c r="D2289" s="2">
        <v>2017</v>
      </c>
      <c r="E2289" s="1" t="s">
        <v>41</v>
      </c>
      <c r="F2289" s="3">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v>1.3109999999999999</v>
      </c>
    </row>
    <row r="2290" spans="1:23" x14ac:dyDescent="0.3">
      <c r="A2290">
        <v>2289</v>
      </c>
      <c r="B2290" t="s">
        <v>5320</v>
      </c>
      <c r="C2290" s="1">
        <v>42896</v>
      </c>
      <c r="D2290" s="2">
        <v>2017</v>
      </c>
      <c r="E2290" s="1" t="s">
        <v>41</v>
      </c>
      <c r="F2290" s="3">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v>4.7559999999999985</v>
      </c>
    </row>
    <row r="2291" spans="1:23" x14ac:dyDescent="0.3">
      <c r="A2291">
        <v>2290</v>
      </c>
      <c r="B2291" t="s">
        <v>5321</v>
      </c>
      <c r="C2291" s="1">
        <v>42743</v>
      </c>
      <c r="D2291" s="2">
        <v>2017</v>
      </c>
      <c r="E2291" s="1" t="s">
        <v>166</v>
      </c>
      <c r="F2291" s="3">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v>80.368200000000002</v>
      </c>
    </row>
    <row r="2292" spans="1:23" x14ac:dyDescent="0.3">
      <c r="A2292">
        <v>2291</v>
      </c>
      <c r="B2292" t="s">
        <v>5326</v>
      </c>
      <c r="C2292" s="1">
        <v>42114</v>
      </c>
      <c r="D2292" s="2">
        <v>2015</v>
      </c>
      <c r="E2292" s="1" t="s">
        <v>89</v>
      </c>
      <c r="F2292" s="3">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v>77.751899999999992</v>
      </c>
    </row>
    <row r="2293" spans="1:23" x14ac:dyDescent="0.3">
      <c r="A2293">
        <v>2292</v>
      </c>
      <c r="B2293" t="s">
        <v>5326</v>
      </c>
      <c r="C2293" s="1">
        <v>42114</v>
      </c>
      <c r="D2293" s="2">
        <v>2015</v>
      </c>
      <c r="E2293" s="1" t="s">
        <v>89</v>
      </c>
      <c r="F2293" s="3">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v>297.69</v>
      </c>
    </row>
    <row r="2294" spans="1:23" x14ac:dyDescent="0.3">
      <c r="A2294">
        <v>2293</v>
      </c>
      <c r="B2294" t="s">
        <v>5326</v>
      </c>
      <c r="C2294" s="1">
        <v>42114</v>
      </c>
      <c r="D2294" s="2">
        <v>2015</v>
      </c>
      <c r="E2294" s="1" t="s">
        <v>89</v>
      </c>
      <c r="F2294" s="3">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v>6.2208000000000006</v>
      </c>
    </row>
    <row r="2295" spans="1:23" x14ac:dyDescent="0.3">
      <c r="A2295">
        <v>2294</v>
      </c>
      <c r="B2295" t="s">
        <v>5327</v>
      </c>
      <c r="C2295" s="1">
        <v>42309</v>
      </c>
      <c r="D2295" s="2">
        <v>2015</v>
      </c>
      <c r="E2295" s="1" t="s">
        <v>24</v>
      </c>
      <c r="F2295" s="3">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v>1.3365</v>
      </c>
    </row>
    <row r="2296" spans="1:23" x14ac:dyDescent="0.3">
      <c r="A2296">
        <v>2295</v>
      </c>
      <c r="B2296" t="s">
        <v>5328</v>
      </c>
      <c r="C2296" s="1">
        <v>43092</v>
      </c>
      <c r="D2296" s="2">
        <v>2017</v>
      </c>
      <c r="E2296" s="1" t="s">
        <v>98</v>
      </c>
      <c r="F2296" s="3">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v>38.209499999999998</v>
      </c>
    </row>
    <row r="2297" spans="1:23" x14ac:dyDescent="0.3">
      <c r="A2297">
        <v>2296</v>
      </c>
      <c r="B2297" t="s">
        <v>5329</v>
      </c>
      <c r="C2297" s="1">
        <v>42309</v>
      </c>
      <c r="D2297" s="2">
        <v>2015</v>
      </c>
      <c r="E2297" s="1" t="s">
        <v>24</v>
      </c>
      <c r="F2297" s="3">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v>6.219199999999999</v>
      </c>
    </row>
    <row r="2298" spans="1:23" x14ac:dyDescent="0.3">
      <c r="A2298">
        <v>2297</v>
      </c>
      <c r="B2298" t="s">
        <v>5329</v>
      </c>
      <c r="C2298" s="1">
        <v>42309</v>
      </c>
      <c r="D2298" s="2">
        <v>2015</v>
      </c>
      <c r="E2298" s="1" t="s">
        <v>24</v>
      </c>
      <c r="F2298" s="3">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v>106.477</v>
      </c>
    </row>
    <row r="2299" spans="1:23" x14ac:dyDescent="0.3">
      <c r="A2299">
        <v>2298</v>
      </c>
      <c r="B2299" t="s">
        <v>5329</v>
      </c>
      <c r="C2299" s="1">
        <v>42309</v>
      </c>
      <c r="D2299" s="2">
        <v>2015</v>
      </c>
      <c r="E2299" s="1" t="s">
        <v>24</v>
      </c>
      <c r="F2299" s="3">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v>1.2884999999999991</v>
      </c>
    </row>
    <row r="2300" spans="1:23" x14ac:dyDescent="0.3">
      <c r="A2300">
        <v>2299</v>
      </c>
      <c r="B2300" t="s">
        <v>5329</v>
      </c>
      <c r="C2300" s="1">
        <v>42309</v>
      </c>
      <c r="D2300" s="2">
        <v>2015</v>
      </c>
      <c r="E2300" s="1" t="s">
        <v>24</v>
      </c>
      <c r="F2300" s="3">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v>601.96990000000005</v>
      </c>
    </row>
    <row r="2301" spans="1:23" x14ac:dyDescent="0.3">
      <c r="A2301">
        <v>2300</v>
      </c>
      <c r="B2301" t="s">
        <v>5329</v>
      </c>
      <c r="C2301" s="1">
        <v>42309</v>
      </c>
      <c r="D2301" s="2">
        <v>2015</v>
      </c>
      <c r="E2301" s="1" t="s">
        <v>24</v>
      </c>
      <c r="F2301" s="3">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v>125.99000000000001</v>
      </c>
    </row>
    <row r="2302" spans="1:23" x14ac:dyDescent="0.3">
      <c r="A2302">
        <v>2301</v>
      </c>
      <c r="B2302" t="s">
        <v>5332</v>
      </c>
      <c r="C2302" s="1">
        <v>41957</v>
      </c>
      <c r="D2302" s="2">
        <v>2014</v>
      </c>
      <c r="E2302" s="1" t="s">
        <v>24</v>
      </c>
      <c r="F2302" s="3">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v>6.36</v>
      </c>
    </row>
    <row r="2303" spans="1:23" x14ac:dyDescent="0.3">
      <c r="A2303">
        <v>2302</v>
      </c>
      <c r="B2303" t="s">
        <v>5332</v>
      </c>
      <c r="C2303" s="1">
        <v>41957</v>
      </c>
      <c r="D2303" s="2">
        <v>2014</v>
      </c>
      <c r="E2303" s="1" t="s">
        <v>24</v>
      </c>
      <c r="F2303" s="3">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v>5.6448</v>
      </c>
    </row>
    <row r="2304" spans="1:23" x14ac:dyDescent="0.3">
      <c r="A2304">
        <v>2303</v>
      </c>
      <c r="B2304" t="s">
        <v>5334</v>
      </c>
      <c r="C2304" s="1">
        <v>42386</v>
      </c>
      <c r="D2304" s="2">
        <v>2016</v>
      </c>
      <c r="E2304" s="1" t="s">
        <v>166</v>
      </c>
      <c r="F2304" s="3">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v>31.599999999999966</v>
      </c>
    </row>
    <row r="2305" spans="1:23" x14ac:dyDescent="0.3">
      <c r="A2305">
        <v>2304</v>
      </c>
      <c r="B2305" t="s">
        <v>5335</v>
      </c>
      <c r="C2305" s="1">
        <v>42995</v>
      </c>
      <c r="D2305" s="2">
        <v>2017</v>
      </c>
      <c r="E2305" s="1" t="s">
        <v>161</v>
      </c>
      <c r="F2305" s="3">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v>188.2192</v>
      </c>
    </row>
    <row r="2306" spans="1:23" x14ac:dyDescent="0.3">
      <c r="A2306">
        <v>2305</v>
      </c>
      <c r="B2306" t="s">
        <v>5335</v>
      </c>
      <c r="C2306" s="1">
        <v>42995</v>
      </c>
      <c r="D2306" s="2">
        <v>2017</v>
      </c>
      <c r="E2306" s="1" t="s">
        <v>161</v>
      </c>
      <c r="F2306" s="3">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v>49.970399999999991</v>
      </c>
    </row>
    <row r="2307" spans="1:23" x14ac:dyDescent="0.3">
      <c r="A2307">
        <v>2306</v>
      </c>
      <c r="B2307" t="s">
        <v>5336</v>
      </c>
      <c r="C2307" s="1">
        <v>42727</v>
      </c>
      <c r="D2307" s="2">
        <v>2016</v>
      </c>
      <c r="E2307" s="1" t="s">
        <v>98</v>
      </c>
      <c r="F2307" s="3">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v>-14.137200000000014</v>
      </c>
    </row>
    <row r="2308" spans="1:23" x14ac:dyDescent="0.3">
      <c r="A2308">
        <v>2307</v>
      </c>
      <c r="B2308" t="s">
        <v>5337</v>
      </c>
      <c r="C2308" s="1">
        <v>42222</v>
      </c>
      <c r="D2308" s="2">
        <v>2015</v>
      </c>
      <c r="E2308" s="1" t="s">
        <v>132</v>
      </c>
      <c r="F2308" s="3">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v>9.8657999999999983</v>
      </c>
    </row>
    <row r="2309" spans="1:23" x14ac:dyDescent="0.3">
      <c r="A2309">
        <v>2308</v>
      </c>
      <c r="B2309" t="s">
        <v>5338</v>
      </c>
      <c r="C2309" s="1">
        <v>43044</v>
      </c>
      <c r="D2309" s="2">
        <v>2017</v>
      </c>
      <c r="E2309" s="1" t="s">
        <v>24</v>
      </c>
      <c r="F2309" s="3">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v>171.93000000000006</v>
      </c>
    </row>
    <row r="2310" spans="1:23" x14ac:dyDescent="0.3">
      <c r="A2310">
        <v>2309</v>
      </c>
      <c r="B2310" t="s">
        <v>5341</v>
      </c>
      <c r="C2310" s="1">
        <v>42897</v>
      </c>
      <c r="D2310" s="2">
        <v>2017</v>
      </c>
      <c r="E2310" s="1" t="s">
        <v>41</v>
      </c>
      <c r="F2310" s="3">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v>35.098999999999961</v>
      </c>
    </row>
    <row r="2311" spans="1:23" x14ac:dyDescent="0.3">
      <c r="A2311">
        <v>2310</v>
      </c>
      <c r="B2311" t="s">
        <v>5341</v>
      </c>
      <c r="C2311" s="1">
        <v>42897</v>
      </c>
      <c r="D2311" s="2">
        <v>2017</v>
      </c>
      <c r="E2311" s="1" t="s">
        <v>41</v>
      </c>
      <c r="F2311" s="3">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v>7.7003999999999948</v>
      </c>
    </row>
    <row r="2312" spans="1:23" x14ac:dyDescent="0.3">
      <c r="A2312">
        <v>2311</v>
      </c>
      <c r="B2312" t="s">
        <v>5341</v>
      </c>
      <c r="C2312" s="1">
        <v>42897</v>
      </c>
      <c r="D2312" s="2">
        <v>2017</v>
      </c>
      <c r="E2312" s="1" t="s">
        <v>41</v>
      </c>
      <c r="F2312" s="3">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v>6.602999999999998</v>
      </c>
    </row>
    <row r="2313" spans="1:23" x14ac:dyDescent="0.3">
      <c r="A2313">
        <v>2312</v>
      </c>
      <c r="B2313" t="s">
        <v>5341</v>
      </c>
      <c r="C2313" s="1">
        <v>42897</v>
      </c>
      <c r="D2313" s="2">
        <v>2017</v>
      </c>
      <c r="E2313" s="1" t="s">
        <v>41</v>
      </c>
      <c r="F2313" s="3">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v>1.9839999999999982</v>
      </c>
    </row>
    <row r="2314" spans="1:23" x14ac:dyDescent="0.3">
      <c r="A2314">
        <v>2313</v>
      </c>
      <c r="B2314" t="s">
        <v>5341</v>
      </c>
      <c r="C2314" s="1">
        <v>42897</v>
      </c>
      <c r="D2314" s="2">
        <v>2017</v>
      </c>
      <c r="E2314" s="1" t="s">
        <v>41</v>
      </c>
      <c r="F2314" s="3">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v>-48.508200000000009</v>
      </c>
    </row>
    <row r="2315" spans="1:23" x14ac:dyDescent="0.3">
      <c r="A2315">
        <v>2314</v>
      </c>
      <c r="B2315" t="s">
        <v>5344</v>
      </c>
      <c r="C2315" s="1">
        <v>42936</v>
      </c>
      <c r="D2315" s="2">
        <v>2017</v>
      </c>
      <c r="E2315" s="1" t="s">
        <v>152</v>
      </c>
      <c r="F2315" s="3">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v>6.8713999999999995</v>
      </c>
    </row>
    <row r="2316" spans="1:23" x14ac:dyDescent="0.3">
      <c r="A2316">
        <v>2315</v>
      </c>
      <c r="B2316" t="s">
        <v>5344</v>
      </c>
      <c r="C2316" s="1">
        <v>42936</v>
      </c>
      <c r="D2316" s="2">
        <v>2017</v>
      </c>
      <c r="E2316" s="1" t="s">
        <v>152</v>
      </c>
      <c r="F2316" s="3">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v>112.40640000000002</v>
      </c>
    </row>
    <row r="2317" spans="1:23" x14ac:dyDescent="0.3">
      <c r="A2317">
        <v>2316</v>
      </c>
      <c r="B2317" t="s">
        <v>5344</v>
      </c>
      <c r="C2317" s="1">
        <v>42936</v>
      </c>
      <c r="D2317" s="2">
        <v>2017</v>
      </c>
      <c r="E2317" s="1" t="s">
        <v>152</v>
      </c>
      <c r="F2317" s="3">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v>20.21</v>
      </c>
    </row>
    <row r="2318" spans="1:23" x14ac:dyDescent="0.3">
      <c r="A2318">
        <v>2317</v>
      </c>
      <c r="B2318" t="s">
        <v>5344</v>
      </c>
      <c r="C2318" s="1">
        <v>42936</v>
      </c>
      <c r="D2318" s="2">
        <v>2017</v>
      </c>
      <c r="E2318" s="1" t="s">
        <v>152</v>
      </c>
      <c r="F2318" s="3">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v>27.440999999999995</v>
      </c>
    </row>
    <row r="2319" spans="1:23" x14ac:dyDescent="0.3">
      <c r="A2319">
        <v>2318</v>
      </c>
      <c r="B2319" t="s">
        <v>5344</v>
      </c>
      <c r="C2319" s="1">
        <v>42936</v>
      </c>
      <c r="D2319" s="2">
        <v>2017</v>
      </c>
      <c r="E2319" s="1" t="s">
        <v>152</v>
      </c>
      <c r="F2319" s="3">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v>30.414999999999999</v>
      </c>
    </row>
    <row r="2320" spans="1:23" x14ac:dyDescent="0.3">
      <c r="A2320">
        <v>2319</v>
      </c>
      <c r="B2320" t="s">
        <v>5344</v>
      </c>
      <c r="C2320" s="1">
        <v>42936</v>
      </c>
      <c r="D2320" s="2">
        <v>2017</v>
      </c>
      <c r="E2320" s="1" t="s">
        <v>152</v>
      </c>
      <c r="F2320" s="3">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v>132.58980000000003</v>
      </c>
    </row>
    <row r="2321" spans="1:23" x14ac:dyDescent="0.3">
      <c r="A2321">
        <v>2320</v>
      </c>
      <c r="B2321" t="s">
        <v>5351</v>
      </c>
      <c r="C2321" s="1">
        <v>42361</v>
      </c>
      <c r="D2321" s="2">
        <v>2015</v>
      </c>
      <c r="E2321" s="1" t="s">
        <v>98</v>
      </c>
      <c r="F2321" s="3">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v>56.352799999999974</v>
      </c>
    </row>
    <row r="2322" spans="1:23" x14ac:dyDescent="0.3">
      <c r="A2322">
        <v>2321</v>
      </c>
      <c r="B2322" t="s">
        <v>5352</v>
      </c>
      <c r="C2322" s="1">
        <v>42814</v>
      </c>
      <c r="D2322" s="2">
        <v>2017</v>
      </c>
      <c r="E2322" s="1" t="s">
        <v>237</v>
      </c>
      <c r="F2322" s="3">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v>63.8232</v>
      </c>
    </row>
    <row r="2323" spans="1:23" x14ac:dyDescent="0.3">
      <c r="A2323">
        <v>2322</v>
      </c>
      <c r="B2323" t="s">
        <v>5355</v>
      </c>
      <c r="C2323" s="1">
        <v>42369</v>
      </c>
      <c r="D2323" s="2">
        <v>2015</v>
      </c>
      <c r="E2323" s="1" t="s">
        <v>98</v>
      </c>
      <c r="F2323" s="3">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v>44.527799999999992</v>
      </c>
    </row>
    <row r="2324" spans="1:23" x14ac:dyDescent="0.3">
      <c r="A2324">
        <v>2323</v>
      </c>
      <c r="B2324" t="s">
        <v>5355</v>
      </c>
      <c r="C2324" s="1">
        <v>42369</v>
      </c>
      <c r="D2324" s="2">
        <v>2015</v>
      </c>
      <c r="E2324" s="1" t="s">
        <v>98</v>
      </c>
      <c r="F2324" s="3">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v>27.894399999999997</v>
      </c>
    </row>
    <row r="2325" spans="1:23" x14ac:dyDescent="0.3">
      <c r="A2325">
        <v>2324</v>
      </c>
      <c r="B2325" t="s">
        <v>5355</v>
      </c>
      <c r="C2325" s="1">
        <v>42369</v>
      </c>
      <c r="D2325" s="2">
        <v>2015</v>
      </c>
      <c r="E2325" s="1" t="s">
        <v>98</v>
      </c>
      <c r="F2325" s="3">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v>38.15</v>
      </c>
    </row>
    <row r="2326" spans="1:23" x14ac:dyDescent="0.3">
      <c r="A2326">
        <v>2325</v>
      </c>
      <c r="B2326" t="s">
        <v>5355</v>
      </c>
      <c r="C2326" s="1">
        <v>42369</v>
      </c>
      <c r="D2326" s="2">
        <v>2015</v>
      </c>
      <c r="E2326" s="1" t="s">
        <v>98</v>
      </c>
      <c r="F2326" s="3">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v>167.80799999999999</v>
      </c>
    </row>
    <row r="2327" spans="1:23" x14ac:dyDescent="0.3">
      <c r="A2327">
        <v>2326</v>
      </c>
      <c r="B2327" t="s">
        <v>5356</v>
      </c>
      <c r="C2327" s="1">
        <v>42262</v>
      </c>
      <c r="D2327" s="2">
        <v>2015</v>
      </c>
      <c r="E2327" s="1" t="s">
        <v>161</v>
      </c>
      <c r="F2327" s="3">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v>29.951999999999998</v>
      </c>
    </row>
    <row r="2328" spans="1:23" x14ac:dyDescent="0.3">
      <c r="A2328">
        <v>2327</v>
      </c>
      <c r="B2328" t="s">
        <v>5356</v>
      </c>
      <c r="C2328" s="1">
        <v>42262</v>
      </c>
      <c r="D2328" s="2">
        <v>2015</v>
      </c>
      <c r="E2328" s="1" t="s">
        <v>161</v>
      </c>
      <c r="F2328" s="3">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v>1.1596000000000011</v>
      </c>
    </row>
    <row r="2329" spans="1:23" x14ac:dyDescent="0.3">
      <c r="A2329">
        <v>2328</v>
      </c>
      <c r="B2329" t="s">
        <v>5356</v>
      </c>
      <c r="C2329" s="1">
        <v>42262</v>
      </c>
      <c r="D2329" s="2">
        <v>2015</v>
      </c>
      <c r="E2329" s="1" t="s">
        <v>161</v>
      </c>
      <c r="F2329" s="3">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v>6.2208000000000006</v>
      </c>
    </row>
    <row r="2330" spans="1:23" x14ac:dyDescent="0.3">
      <c r="A2330">
        <v>2329</v>
      </c>
      <c r="B2330" t="s">
        <v>5359</v>
      </c>
      <c r="C2330" s="1">
        <v>43001</v>
      </c>
      <c r="D2330" s="2">
        <v>2017</v>
      </c>
      <c r="E2330" s="1" t="s">
        <v>161</v>
      </c>
      <c r="F2330" s="3">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v>5.2026000000000003</v>
      </c>
    </row>
    <row r="2331" spans="1:23" x14ac:dyDescent="0.3">
      <c r="A2331">
        <v>2330</v>
      </c>
      <c r="B2331" t="s">
        <v>5365</v>
      </c>
      <c r="C2331" s="1">
        <v>42363</v>
      </c>
      <c r="D2331" s="2">
        <v>2015</v>
      </c>
      <c r="E2331" s="1" t="s">
        <v>98</v>
      </c>
      <c r="F2331" s="3">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v>-68.392000000000053</v>
      </c>
    </row>
    <row r="2332" spans="1:23" x14ac:dyDescent="0.3">
      <c r="A2332">
        <v>2331</v>
      </c>
      <c r="B2332" t="s">
        <v>5368</v>
      </c>
      <c r="C2332" s="1">
        <v>42637</v>
      </c>
      <c r="D2332" s="2">
        <v>2016</v>
      </c>
      <c r="E2332" s="1" t="s">
        <v>161</v>
      </c>
      <c r="F2332" s="3">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v>2.9371999999999971</v>
      </c>
    </row>
    <row r="2333" spans="1:23" x14ac:dyDescent="0.3">
      <c r="A2333">
        <v>2332</v>
      </c>
      <c r="B2333" t="s">
        <v>5368</v>
      </c>
      <c r="C2333" s="1">
        <v>42637</v>
      </c>
      <c r="D2333" s="2">
        <v>2016</v>
      </c>
      <c r="E2333" s="1" t="s">
        <v>161</v>
      </c>
      <c r="F2333" s="3">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v>20.85</v>
      </c>
    </row>
    <row r="2334" spans="1:23" x14ac:dyDescent="0.3">
      <c r="A2334">
        <v>2333</v>
      </c>
      <c r="B2334" t="s">
        <v>5371</v>
      </c>
      <c r="C2334" s="1">
        <v>42815</v>
      </c>
      <c r="D2334" s="2">
        <v>2017</v>
      </c>
      <c r="E2334" s="1" t="s">
        <v>237</v>
      </c>
      <c r="F2334" s="3">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v>133.15199999999999</v>
      </c>
    </row>
    <row r="2335" spans="1:23" x14ac:dyDescent="0.3">
      <c r="A2335">
        <v>2334</v>
      </c>
      <c r="B2335" t="s">
        <v>5371</v>
      </c>
      <c r="C2335" s="1">
        <v>42815</v>
      </c>
      <c r="D2335" s="2">
        <v>2017</v>
      </c>
      <c r="E2335" s="1" t="s">
        <v>237</v>
      </c>
      <c r="F2335" s="3">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v>2.8322000000000003</v>
      </c>
    </row>
    <row r="2336" spans="1:23" x14ac:dyDescent="0.3">
      <c r="A2336">
        <v>2335</v>
      </c>
      <c r="B2336" t="s">
        <v>5372</v>
      </c>
      <c r="C2336" s="1">
        <v>41912</v>
      </c>
      <c r="D2336" s="2">
        <v>2014</v>
      </c>
      <c r="E2336" s="1" t="s">
        <v>161</v>
      </c>
      <c r="F2336" s="3">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v>11.247599999999995</v>
      </c>
    </row>
    <row r="2337" spans="1:23" x14ac:dyDescent="0.3">
      <c r="A2337">
        <v>2336</v>
      </c>
      <c r="B2337" t="s">
        <v>5376</v>
      </c>
      <c r="C2337" s="1">
        <v>43079</v>
      </c>
      <c r="D2337" s="2">
        <v>2017</v>
      </c>
      <c r="E2337" s="1" t="s">
        <v>98</v>
      </c>
      <c r="F2337" s="3">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v>5.1042000000000005</v>
      </c>
    </row>
    <row r="2338" spans="1:23" x14ac:dyDescent="0.3">
      <c r="A2338">
        <v>2337</v>
      </c>
      <c r="B2338" t="s">
        <v>5376</v>
      </c>
      <c r="C2338" s="1">
        <v>43079</v>
      </c>
      <c r="D2338" s="2">
        <v>2017</v>
      </c>
      <c r="E2338" s="1" t="s">
        <v>98</v>
      </c>
      <c r="F2338" s="3">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v>123.76909999999995</v>
      </c>
    </row>
    <row r="2339" spans="1:23" x14ac:dyDescent="0.3">
      <c r="A2339">
        <v>2338</v>
      </c>
      <c r="B2339" t="s">
        <v>5379</v>
      </c>
      <c r="C2339" s="1">
        <v>41874</v>
      </c>
      <c r="D2339" s="2">
        <v>2014</v>
      </c>
      <c r="E2339" s="1" t="s">
        <v>132</v>
      </c>
      <c r="F2339" s="3">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v>12.441600000000001</v>
      </c>
    </row>
    <row r="2340" spans="1:23" x14ac:dyDescent="0.3">
      <c r="A2340">
        <v>2339</v>
      </c>
      <c r="B2340" t="s">
        <v>5379</v>
      </c>
      <c r="C2340" s="1">
        <v>41874</v>
      </c>
      <c r="D2340" s="2">
        <v>2014</v>
      </c>
      <c r="E2340" s="1" t="s">
        <v>132</v>
      </c>
      <c r="F2340" s="3">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v>22.500800000000002</v>
      </c>
    </row>
    <row r="2341" spans="1:23" x14ac:dyDescent="0.3">
      <c r="A2341">
        <v>2340</v>
      </c>
      <c r="B2341" t="s">
        <v>5382</v>
      </c>
      <c r="C2341" s="1">
        <v>41870</v>
      </c>
      <c r="D2341" s="2">
        <v>2014</v>
      </c>
      <c r="E2341" s="1" t="s">
        <v>132</v>
      </c>
      <c r="F2341" s="3">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v>1.7419999999999987</v>
      </c>
    </row>
    <row r="2342" spans="1:23" x14ac:dyDescent="0.3">
      <c r="A2342">
        <v>2341</v>
      </c>
      <c r="B2342" t="s">
        <v>5383</v>
      </c>
      <c r="C2342" s="1">
        <v>42684</v>
      </c>
      <c r="D2342" s="2">
        <v>2016</v>
      </c>
      <c r="E2342" s="1" t="s">
        <v>24</v>
      </c>
      <c r="F2342" s="3">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v>10.465</v>
      </c>
    </row>
    <row r="2343" spans="1:23" x14ac:dyDescent="0.3">
      <c r="A2343">
        <v>2342</v>
      </c>
      <c r="B2343" t="s">
        <v>5384</v>
      </c>
      <c r="C2343" s="1">
        <v>42004</v>
      </c>
      <c r="D2343" s="2">
        <v>2014</v>
      </c>
      <c r="E2343" s="1" t="s">
        <v>98</v>
      </c>
      <c r="F2343" s="3">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v>23.384</v>
      </c>
    </row>
    <row r="2344" spans="1:23" x14ac:dyDescent="0.3">
      <c r="A2344">
        <v>2343</v>
      </c>
      <c r="B2344" t="s">
        <v>5384</v>
      </c>
      <c r="C2344" s="1">
        <v>42004</v>
      </c>
      <c r="D2344" s="2">
        <v>2014</v>
      </c>
      <c r="E2344" s="1" t="s">
        <v>98</v>
      </c>
      <c r="F2344" s="3">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v>27.352799999999998</v>
      </c>
    </row>
    <row r="2345" spans="1:23" x14ac:dyDescent="0.3">
      <c r="A2345">
        <v>2344</v>
      </c>
      <c r="B2345" t="s">
        <v>5387</v>
      </c>
      <c r="C2345" s="1">
        <v>41846</v>
      </c>
      <c r="D2345" s="2">
        <v>2014</v>
      </c>
      <c r="E2345" s="1" t="s">
        <v>152</v>
      </c>
      <c r="F2345" s="3">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v>-29.343599999999995</v>
      </c>
    </row>
    <row r="2346" spans="1:23" x14ac:dyDescent="0.3">
      <c r="A2346">
        <v>2345</v>
      </c>
      <c r="B2346" t="s">
        <v>5388</v>
      </c>
      <c r="C2346" s="1">
        <v>42422</v>
      </c>
      <c r="D2346" s="2">
        <v>2016</v>
      </c>
      <c r="E2346" s="1" t="s">
        <v>568</v>
      </c>
      <c r="F2346" s="3">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v>137.28960000000004</v>
      </c>
    </row>
    <row r="2347" spans="1:23" x14ac:dyDescent="0.3">
      <c r="A2347">
        <v>2346</v>
      </c>
      <c r="B2347" t="s">
        <v>5391</v>
      </c>
      <c r="C2347" s="1">
        <v>42442</v>
      </c>
      <c r="D2347" s="2">
        <v>2016</v>
      </c>
      <c r="E2347" s="1" t="s">
        <v>237</v>
      </c>
      <c r="F2347" s="3">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v>24.527999999999995</v>
      </c>
    </row>
    <row r="2348" spans="1:23" x14ac:dyDescent="0.3">
      <c r="A2348">
        <v>2347</v>
      </c>
      <c r="B2348" t="s">
        <v>5391</v>
      </c>
      <c r="C2348" s="1">
        <v>42442</v>
      </c>
      <c r="D2348" s="2">
        <v>2016</v>
      </c>
      <c r="E2348" s="1" t="s">
        <v>237</v>
      </c>
      <c r="F2348" s="3">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v>-2.1624000000000012</v>
      </c>
    </row>
    <row r="2349" spans="1:23" x14ac:dyDescent="0.3">
      <c r="A2349">
        <v>2348</v>
      </c>
      <c r="B2349" t="s">
        <v>5391</v>
      </c>
      <c r="C2349" s="1">
        <v>42442</v>
      </c>
      <c r="D2349" s="2">
        <v>2016</v>
      </c>
      <c r="E2349" s="1" t="s">
        <v>237</v>
      </c>
      <c r="F2349" s="3">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v>0</v>
      </c>
    </row>
    <row r="2350" spans="1:23" x14ac:dyDescent="0.3">
      <c r="A2350">
        <v>2349</v>
      </c>
      <c r="B2350" t="s">
        <v>5395</v>
      </c>
      <c r="C2350" s="1">
        <v>43071</v>
      </c>
      <c r="D2350" s="2">
        <v>2017</v>
      </c>
      <c r="E2350" s="1" t="s">
        <v>98</v>
      </c>
      <c r="F2350" s="3">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v>3.1583999999999985</v>
      </c>
    </row>
    <row r="2351" spans="1:23" x14ac:dyDescent="0.3">
      <c r="A2351">
        <v>2350</v>
      </c>
      <c r="B2351" t="s">
        <v>5395</v>
      </c>
      <c r="C2351" s="1">
        <v>43071</v>
      </c>
      <c r="D2351" s="2">
        <v>2017</v>
      </c>
      <c r="E2351" s="1" t="s">
        <v>98</v>
      </c>
      <c r="F2351" s="3">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v>22.573199999999996</v>
      </c>
    </row>
    <row r="2352" spans="1:23" x14ac:dyDescent="0.3">
      <c r="A2352">
        <v>2351</v>
      </c>
      <c r="B2352" t="s">
        <v>5395</v>
      </c>
      <c r="C2352" s="1">
        <v>43071</v>
      </c>
      <c r="D2352" s="2">
        <v>2017</v>
      </c>
      <c r="E2352" s="1" t="s">
        <v>98</v>
      </c>
      <c r="F2352" s="3">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v>5.3213999999999997</v>
      </c>
    </row>
    <row r="2353" spans="1:23" x14ac:dyDescent="0.3">
      <c r="A2353">
        <v>2352</v>
      </c>
      <c r="B2353" t="s">
        <v>5395</v>
      </c>
      <c r="C2353" s="1">
        <v>43071</v>
      </c>
      <c r="D2353" s="2">
        <v>2017</v>
      </c>
      <c r="E2353" s="1" t="s">
        <v>98</v>
      </c>
      <c r="F2353" s="3">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v>22.251600000000003</v>
      </c>
    </row>
    <row r="2354" spans="1:23" x14ac:dyDescent="0.3">
      <c r="A2354">
        <v>2353</v>
      </c>
      <c r="B2354" t="s">
        <v>5395</v>
      </c>
      <c r="C2354" s="1">
        <v>43071</v>
      </c>
      <c r="D2354" s="2">
        <v>2017</v>
      </c>
      <c r="E2354" s="1" t="s">
        <v>98</v>
      </c>
      <c r="F2354" s="3">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v>5.04</v>
      </c>
    </row>
    <row r="2355" spans="1:23" x14ac:dyDescent="0.3">
      <c r="A2355">
        <v>2354</v>
      </c>
      <c r="B2355" t="s">
        <v>5398</v>
      </c>
      <c r="C2355" s="1">
        <v>42247</v>
      </c>
      <c r="D2355" s="2">
        <v>2015</v>
      </c>
      <c r="E2355" s="1" t="s">
        <v>132</v>
      </c>
      <c r="F2355" s="3">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v>200.95460000000008</v>
      </c>
    </row>
    <row r="2356" spans="1:23" x14ac:dyDescent="0.3">
      <c r="A2356">
        <v>2355</v>
      </c>
      <c r="B2356" t="s">
        <v>5398</v>
      </c>
      <c r="C2356" s="1">
        <v>42247</v>
      </c>
      <c r="D2356" s="2">
        <v>2015</v>
      </c>
      <c r="E2356" s="1" t="s">
        <v>132</v>
      </c>
      <c r="F2356" s="3">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v>46.3185</v>
      </c>
    </row>
    <row r="2357" spans="1:23" x14ac:dyDescent="0.3">
      <c r="A2357">
        <v>2356</v>
      </c>
      <c r="B2357" t="s">
        <v>5398</v>
      </c>
      <c r="C2357" s="1">
        <v>42247</v>
      </c>
      <c r="D2357" s="2">
        <v>2015</v>
      </c>
      <c r="E2357" s="1" t="s">
        <v>132</v>
      </c>
      <c r="F2357" s="3">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v>15.699300000000001</v>
      </c>
    </row>
    <row r="2358" spans="1:23" x14ac:dyDescent="0.3">
      <c r="A2358">
        <v>2357</v>
      </c>
      <c r="B2358" t="s">
        <v>5398</v>
      </c>
      <c r="C2358" s="1">
        <v>42247</v>
      </c>
      <c r="D2358" s="2">
        <v>2015</v>
      </c>
      <c r="E2358" s="1" t="s">
        <v>132</v>
      </c>
      <c r="F2358" s="3">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v>80.991899999999987</v>
      </c>
    </row>
    <row r="2359" spans="1:23" x14ac:dyDescent="0.3">
      <c r="A2359">
        <v>2358</v>
      </c>
      <c r="B2359" t="s">
        <v>5405</v>
      </c>
      <c r="C2359" s="1">
        <v>41715</v>
      </c>
      <c r="D2359" s="2">
        <v>2014</v>
      </c>
      <c r="E2359" s="1" t="s">
        <v>237</v>
      </c>
      <c r="F2359" s="3">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v>-447.59469999999988</v>
      </c>
    </row>
    <row r="2360" spans="1:23" x14ac:dyDescent="0.3">
      <c r="A2360">
        <v>2359</v>
      </c>
      <c r="B2360" t="s">
        <v>5405</v>
      </c>
      <c r="C2360" s="1">
        <v>41715</v>
      </c>
      <c r="D2360" s="2">
        <v>2014</v>
      </c>
      <c r="E2360" s="1" t="s">
        <v>237</v>
      </c>
      <c r="F2360" s="3">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v>-553.64760000000001</v>
      </c>
    </row>
    <row r="2361" spans="1:23" x14ac:dyDescent="0.3">
      <c r="A2361">
        <v>2360</v>
      </c>
      <c r="B2361" t="s">
        <v>5405</v>
      </c>
      <c r="C2361" s="1">
        <v>41715</v>
      </c>
      <c r="D2361" s="2">
        <v>2014</v>
      </c>
      <c r="E2361" s="1" t="s">
        <v>237</v>
      </c>
      <c r="F2361" s="3">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v>-122.78160000000003</v>
      </c>
    </row>
    <row r="2362" spans="1:23" x14ac:dyDescent="0.3">
      <c r="A2362">
        <v>2361</v>
      </c>
      <c r="B2362" t="s">
        <v>5405</v>
      </c>
      <c r="C2362" s="1">
        <v>41715</v>
      </c>
      <c r="D2362" s="2">
        <v>2014</v>
      </c>
      <c r="E2362" s="1" t="s">
        <v>237</v>
      </c>
      <c r="F2362" s="3">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v>16.3842</v>
      </c>
    </row>
    <row r="2363" spans="1:23" x14ac:dyDescent="0.3">
      <c r="A2363">
        <v>2362</v>
      </c>
      <c r="B2363" t="s">
        <v>5405</v>
      </c>
      <c r="C2363" s="1">
        <v>41715</v>
      </c>
      <c r="D2363" s="2">
        <v>2014</v>
      </c>
      <c r="E2363" s="1" t="s">
        <v>237</v>
      </c>
      <c r="F2363" s="3">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v>75.9696</v>
      </c>
    </row>
    <row r="2364" spans="1:23" x14ac:dyDescent="0.3">
      <c r="A2364">
        <v>2363</v>
      </c>
      <c r="B2364" t="s">
        <v>5410</v>
      </c>
      <c r="C2364" s="1">
        <v>42841</v>
      </c>
      <c r="D2364" s="2">
        <v>2017</v>
      </c>
      <c r="E2364" s="1" t="s">
        <v>89</v>
      </c>
      <c r="F2364" s="3">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v>-10.053999999999998</v>
      </c>
    </row>
    <row r="2365" spans="1:23" x14ac:dyDescent="0.3">
      <c r="A2365">
        <v>2364</v>
      </c>
      <c r="B2365" t="s">
        <v>5413</v>
      </c>
      <c r="C2365" s="1">
        <v>42442</v>
      </c>
      <c r="D2365" s="2">
        <v>2016</v>
      </c>
      <c r="E2365" s="1" t="s">
        <v>237</v>
      </c>
      <c r="F2365" s="3">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v>40.921599999999998</v>
      </c>
    </row>
    <row r="2366" spans="1:23" x14ac:dyDescent="0.3">
      <c r="A2366">
        <v>2365</v>
      </c>
      <c r="B2366" t="s">
        <v>5413</v>
      </c>
      <c r="C2366" s="1">
        <v>42442</v>
      </c>
      <c r="D2366" s="2">
        <v>2016</v>
      </c>
      <c r="E2366" s="1" t="s">
        <v>237</v>
      </c>
      <c r="F2366" s="3">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v>44.889600000000002</v>
      </c>
    </row>
    <row r="2367" spans="1:23" x14ac:dyDescent="0.3">
      <c r="A2367">
        <v>2366</v>
      </c>
      <c r="B2367" t="s">
        <v>5413</v>
      </c>
      <c r="C2367" s="1">
        <v>42442</v>
      </c>
      <c r="D2367" s="2">
        <v>2016</v>
      </c>
      <c r="E2367" s="1" t="s">
        <v>237</v>
      </c>
      <c r="F2367" s="3">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v>20.7</v>
      </c>
    </row>
    <row r="2368" spans="1:23" x14ac:dyDescent="0.3">
      <c r="A2368">
        <v>2367</v>
      </c>
      <c r="B2368" t="s">
        <v>5416</v>
      </c>
      <c r="C2368" s="1">
        <v>41967</v>
      </c>
      <c r="D2368" s="2">
        <v>2014</v>
      </c>
      <c r="E2368" s="1" t="s">
        <v>24</v>
      </c>
      <c r="F2368" s="3">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v>-18.106799999999993</v>
      </c>
    </row>
    <row r="2369" spans="1:23" x14ac:dyDescent="0.3">
      <c r="A2369">
        <v>2368</v>
      </c>
      <c r="B2369" t="s">
        <v>5420</v>
      </c>
      <c r="C2369" s="1">
        <v>42776</v>
      </c>
      <c r="D2369" s="2">
        <v>2017</v>
      </c>
      <c r="E2369" s="1" t="s">
        <v>568</v>
      </c>
      <c r="F2369" s="3">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v>11.328800000000001</v>
      </c>
    </row>
    <row r="2370" spans="1:23" x14ac:dyDescent="0.3">
      <c r="A2370">
        <v>2369</v>
      </c>
      <c r="B2370" t="s">
        <v>5421</v>
      </c>
      <c r="C2370" s="1">
        <v>42636</v>
      </c>
      <c r="D2370" s="2">
        <v>2016</v>
      </c>
      <c r="E2370" s="1" t="s">
        <v>161</v>
      </c>
      <c r="F2370" s="3">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v>-26.635200000000026</v>
      </c>
    </row>
    <row r="2371" spans="1:23" x14ac:dyDescent="0.3">
      <c r="A2371">
        <v>2370</v>
      </c>
      <c r="B2371" t="s">
        <v>5421</v>
      </c>
      <c r="C2371" s="1">
        <v>42636</v>
      </c>
      <c r="D2371" s="2">
        <v>2016</v>
      </c>
      <c r="E2371" s="1" t="s">
        <v>161</v>
      </c>
      <c r="F2371" s="3">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v>0.30700000000000016</v>
      </c>
    </row>
    <row r="2372" spans="1:23" x14ac:dyDescent="0.3">
      <c r="A2372">
        <v>2371</v>
      </c>
      <c r="B2372" t="s">
        <v>5426</v>
      </c>
      <c r="C2372" s="1">
        <v>42923</v>
      </c>
      <c r="D2372" s="2">
        <v>2017</v>
      </c>
      <c r="E2372" s="1" t="s">
        <v>152</v>
      </c>
      <c r="F2372" s="3">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v>93.240000000000009</v>
      </c>
    </row>
    <row r="2373" spans="1:23" x14ac:dyDescent="0.3">
      <c r="A2373">
        <v>2372</v>
      </c>
      <c r="B2373" t="s">
        <v>5427</v>
      </c>
      <c r="C2373" s="1">
        <v>42558</v>
      </c>
      <c r="D2373" s="2">
        <v>2016</v>
      </c>
      <c r="E2373" s="1" t="s">
        <v>152</v>
      </c>
      <c r="F2373" s="3">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v>-27.129599999999996</v>
      </c>
    </row>
    <row r="2374" spans="1:23" x14ac:dyDescent="0.3">
      <c r="A2374">
        <v>2373</v>
      </c>
      <c r="B2374" t="s">
        <v>5427</v>
      </c>
      <c r="C2374" s="1">
        <v>42558</v>
      </c>
      <c r="D2374" s="2">
        <v>2016</v>
      </c>
      <c r="E2374" s="1" t="s">
        <v>152</v>
      </c>
      <c r="F2374" s="3">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v>0.8224999999999999</v>
      </c>
    </row>
    <row r="2375" spans="1:23" x14ac:dyDescent="0.3">
      <c r="A2375">
        <v>2374</v>
      </c>
      <c r="B2375" t="s">
        <v>5427</v>
      </c>
      <c r="C2375" s="1">
        <v>42558</v>
      </c>
      <c r="D2375" s="2">
        <v>2016</v>
      </c>
      <c r="E2375" s="1" t="s">
        <v>152</v>
      </c>
      <c r="F2375" s="3">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v>7.698599999999999</v>
      </c>
    </row>
    <row r="2376" spans="1:23" x14ac:dyDescent="0.3">
      <c r="A2376">
        <v>2375</v>
      </c>
      <c r="B2376" t="s">
        <v>5427</v>
      </c>
      <c r="C2376" s="1">
        <v>42558</v>
      </c>
      <c r="D2376" s="2">
        <v>2016</v>
      </c>
      <c r="E2376" s="1" t="s">
        <v>152</v>
      </c>
      <c r="F2376" s="3">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v>-14.478399999999993</v>
      </c>
    </row>
    <row r="2377" spans="1:23" x14ac:dyDescent="0.3">
      <c r="A2377">
        <v>2376</v>
      </c>
      <c r="B2377" t="s">
        <v>5430</v>
      </c>
      <c r="C2377" s="1">
        <v>42759</v>
      </c>
      <c r="D2377" s="2">
        <v>2017</v>
      </c>
      <c r="E2377" s="1" t="s">
        <v>166</v>
      </c>
      <c r="F2377" s="3">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v>0.11340000000000017</v>
      </c>
    </row>
    <row r="2378" spans="1:23" x14ac:dyDescent="0.3">
      <c r="A2378">
        <v>2377</v>
      </c>
      <c r="B2378" t="s">
        <v>5431</v>
      </c>
      <c r="C2378" s="1">
        <v>41870</v>
      </c>
      <c r="D2378" s="2">
        <v>2014</v>
      </c>
      <c r="E2378" s="1" t="s">
        <v>132</v>
      </c>
      <c r="F2378" s="3">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v>-58.861599999999981</v>
      </c>
    </row>
    <row r="2379" spans="1:23" x14ac:dyDescent="0.3">
      <c r="A2379">
        <v>2378</v>
      </c>
      <c r="B2379" t="s">
        <v>5431</v>
      </c>
      <c r="C2379" s="1">
        <v>41870</v>
      </c>
      <c r="D2379" s="2">
        <v>2014</v>
      </c>
      <c r="E2379" s="1" t="s">
        <v>132</v>
      </c>
      <c r="F2379" s="3">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v>1.1479999999999988</v>
      </c>
    </row>
    <row r="2380" spans="1:23" x14ac:dyDescent="0.3">
      <c r="A2380">
        <v>2379</v>
      </c>
      <c r="B2380" t="s">
        <v>5434</v>
      </c>
      <c r="C2380" s="1">
        <v>42344</v>
      </c>
      <c r="D2380" s="2">
        <v>2015</v>
      </c>
      <c r="E2380" s="1" t="s">
        <v>98</v>
      </c>
      <c r="F2380" s="3">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v>15.065</v>
      </c>
    </row>
    <row r="2381" spans="1:23" x14ac:dyDescent="0.3">
      <c r="A2381">
        <v>2380</v>
      </c>
      <c r="B2381" t="s">
        <v>5436</v>
      </c>
      <c r="C2381" s="1">
        <v>42496</v>
      </c>
      <c r="D2381" s="2">
        <v>2016</v>
      </c>
      <c r="E2381" s="1" t="s">
        <v>124</v>
      </c>
      <c r="F2381" s="3">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v>1.7138000000000002</v>
      </c>
    </row>
    <row r="2382" spans="1:23" x14ac:dyDescent="0.3">
      <c r="A2382">
        <v>2381</v>
      </c>
      <c r="B2382" t="s">
        <v>5436</v>
      </c>
      <c r="C2382" s="1">
        <v>42496</v>
      </c>
      <c r="D2382" s="2">
        <v>2016</v>
      </c>
      <c r="E2382" s="1" t="s">
        <v>124</v>
      </c>
      <c r="F2382" s="3">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v>15.489999999999997</v>
      </c>
    </row>
    <row r="2383" spans="1:23" x14ac:dyDescent="0.3">
      <c r="A2383">
        <v>2382</v>
      </c>
      <c r="B2383" t="s">
        <v>5436</v>
      </c>
      <c r="C2383" s="1">
        <v>42496</v>
      </c>
      <c r="D2383" s="2">
        <v>2016</v>
      </c>
      <c r="E2383" s="1" t="s">
        <v>124</v>
      </c>
      <c r="F2383" s="3">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v>11.626299999999999</v>
      </c>
    </row>
    <row r="2384" spans="1:23" x14ac:dyDescent="0.3">
      <c r="A2384">
        <v>2383</v>
      </c>
      <c r="B2384" t="s">
        <v>5440</v>
      </c>
      <c r="C2384" s="1">
        <v>42819</v>
      </c>
      <c r="D2384" s="2">
        <v>2017</v>
      </c>
      <c r="E2384" s="1" t="s">
        <v>237</v>
      </c>
      <c r="F2384" s="3">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v>45.770399999999995</v>
      </c>
    </row>
    <row r="2385" spans="1:23" x14ac:dyDescent="0.3">
      <c r="A2385">
        <v>2384</v>
      </c>
      <c r="B2385" t="s">
        <v>5440</v>
      </c>
      <c r="C2385" s="1">
        <v>42819</v>
      </c>
      <c r="D2385" s="2">
        <v>2017</v>
      </c>
      <c r="E2385" s="1" t="s">
        <v>237</v>
      </c>
      <c r="F2385" s="3">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v>4.4855999999999998</v>
      </c>
    </row>
    <row r="2386" spans="1:23" x14ac:dyDescent="0.3">
      <c r="A2386">
        <v>2385</v>
      </c>
      <c r="B2386" t="s">
        <v>5440</v>
      </c>
      <c r="C2386" s="1">
        <v>42819</v>
      </c>
      <c r="D2386" s="2">
        <v>2017</v>
      </c>
      <c r="E2386" s="1" t="s">
        <v>237</v>
      </c>
      <c r="F2386" s="3">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v>62.74799999999999</v>
      </c>
    </row>
    <row r="2387" spans="1:23" x14ac:dyDescent="0.3">
      <c r="A2387">
        <v>2386</v>
      </c>
      <c r="B2387" t="s">
        <v>5440</v>
      </c>
      <c r="C2387" s="1">
        <v>42819</v>
      </c>
      <c r="D2387" s="2">
        <v>2017</v>
      </c>
      <c r="E2387" s="1" t="s">
        <v>237</v>
      </c>
      <c r="F2387" s="3">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v>15.837600000000009</v>
      </c>
    </row>
    <row r="2388" spans="1:23" x14ac:dyDescent="0.3">
      <c r="A2388">
        <v>2387</v>
      </c>
      <c r="B2388" t="s">
        <v>5440</v>
      </c>
      <c r="C2388" s="1">
        <v>42819</v>
      </c>
      <c r="D2388" s="2">
        <v>2017</v>
      </c>
      <c r="E2388" s="1" t="s">
        <v>237</v>
      </c>
      <c r="F2388" s="3">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v>59.997999999999962</v>
      </c>
    </row>
    <row r="2389" spans="1:23" x14ac:dyDescent="0.3">
      <c r="A2389">
        <v>2388</v>
      </c>
      <c r="B2389" t="s">
        <v>5450</v>
      </c>
      <c r="C2389" s="1">
        <v>42350</v>
      </c>
      <c r="D2389" s="2">
        <v>2015</v>
      </c>
      <c r="E2389" s="1" t="s">
        <v>98</v>
      </c>
      <c r="F2389" s="3">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v>3.6155999999999997</v>
      </c>
    </row>
    <row r="2390" spans="1:23" x14ac:dyDescent="0.3">
      <c r="A2390">
        <v>2389</v>
      </c>
      <c r="B2390" t="s">
        <v>5450</v>
      </c>
      <c r="C2390" s="1">
        <v>42350</v>
      </c>
      <c r="D2390" s="2">
        <v>2015</v>
      </c>
      <c r="E2390" s="1" t="s">
        <v>98</v>
      </c>
      <c r="F2390" s="3">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v>8.8623999999999992</v>
      </c>
    </row>
    <row r="2391" spans="1:23" x14ac:dyDescent="0.3">
      <c r="A2391">
        <v>2390</v>
      </c>
      <c r="B2391" t="s">
        <v>5454</v>
      </c>
      <c r="C2391" s="1">
        <v>42344</v>
      </c>
      <c r="D2391" s="2">
        <v>2015</v>
      </c>
      <c r="E2391" s="1" t="s">
        <v>98</v>
      </c>
      <c r="F2391" s="3">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v>3.1104000000000003</v>
      </c>
    </row>
    <row r="2392" spans="1:23" x14ac:dyDescent="0.3">
      <c r="A2392">
        <v>2391</v>
      </c>
      <c r="B2392" t="s">
        <v>5454</v>
      </c>
      <c r="C2392" s="1">
        <v>42344</v>
      </c>
      <c r="D2392" s="2">
        <v>2015</v>
      </c>
      <c r="E2392" s="1" t="s">
        <v>98</v>
      </c>
      <c r="F2392" s="3">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v>20.511400000000002</v>
      </c>
    </row>
    <row r="2393" spans="1:23" x14ac:dyDescent="0.3">
      <c r="A2393">
        <v>2392</v>
      </c>
      <c r="B2393" t="s">
        <v>5454</v>
      </c>
      <c r="C2393" s="1">
        <v>42344</v>
      </c>
      <c r="D2393" s="2">
        <v>2015</v>
      </c>
      <c r="E2393" s="1" t="s">
        <v>98</v>
      </c>
      <c r="F2393" s="3">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v>97.194599999999923</v>
      </c>
    </row>
    <row r="2394" spans="1:23" x14ac:dyDescent="0.3">
      <c r="A2394">
        <v>2393</v>
      </c>
      <c r="B2394" t="s">
        <v>5454</v>
      </c>
      <c r="C2394" s="1">
        <v>42344</v>
      </c>
      <c r="D2394" s="2">
        <v>2015</v>
      </c>
      <c r="E2394" s="1" t="s">
        <v>98</v>
      </c>
      <c r="F2394" s="3">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v>42.150400000000005</v>
      </c>
    </row>
    <row r="2395" spans="1:23" x14ac:dyDescent="0.3">
      <c r="A2395">
        <v>2394</v>
      </c>
      <c r="B2395" t="s">
        <v>5463</v>
      </c>
      <c r="C2395" s="1">
        <v>42446</v>
      </c>
      <c r="D2395" s="2">
        <v>2016</v>
      </c>
      <c r="E2395" s="1" t="s">
        <v>237</v>
      </c>
      <c r="F2395" s="3">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v>10.316800000000001</v>
      </c>
    </row>
    <row r="2396" spans="1:23" x14ac:dyDescent="0.3">
      <c r="A2396">
        <v>2395</v>
      </c>
      <c r="B2396" t="s">
        <v>5465</v>
      </c>
      <c r="C2396" s="1">
        <v>42322</v>
      </c>
      <c r="D2396" s="2">
        <v>2015</v>
      </c>
      <c r="E2396" s="1" t="s">
        <v>24</v>
      </c>
      <c r="F2396" s="3">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v>2.2560000000000002</v>
      </c>
    </row>
    <row r="2397" spans="1:23" x14ac:dyDescent="0.3">
      <c r="A2397">
        <v>2396</v>
      </c>
      <c r="B2397" t="s">
        <v>5465</v>
      </c>
      <c r="C2397" s="1">
        <v>42322</v>
      </c>
      <c r="D2397" s="2">
        <v>2015</v>
      </c>
      <c r="E2397" s="1" t="s">
        <v>24</v>
      </c>
      <c r="F2397" s="3">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v>23.96</v>
      </c>
    </row>
    <row r="2398" spans="1:23" x14ac:dyDescent="0.3">
      <c r="A2398">
        <v>2397</v>
      </c>
      <c r="B2398" t="s">
        <v>5465</v>
      </c>
      <c r="C2398" s="1">
        <v>42322</v>
      </c>
      <c r="D2398" s="2">
        <v>2015</v>
      </c>
      <c r="E2398" s="1" t="s">
        <v>24</v>
      </c>
      <c r="F2398" s="3">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v>16.649999999999999</v>
      </c>
    </row>
    <row r="2399" spans="1:23" x14ac:dyDescent="0.3">
      <c r="A2399">
        <v>2398</v>
      </c>
      <c r="B2399" t="s">
        <v>5466</v>
      </c>
      <c r="C2399" s="1">
        <v>42961</v>
      </c>
      <c r="D2399" s="2">
        <v>2017</v>
      </c>
      <c r="E2399" s="1" t="s">
        <v>132</v>
      </c>
      <c r="F2399" s="3">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v>2.8224</v>
      </c>
    </row>
    <row r="2400" spans="1:23" x14ac:dyDescent="0.3">
      <c r="A2400">
        <v>2399</v>
      </c>
      <c r="B2400" t="s">
        <v>5466</v>
      </c>
      <c r="C2400" s="1">
        <v>42961</v>
      </c>
      <c r="D2400" s="2">
        <v>2017</v>
      </c>
      <c r="E2400" s="1" t="s">
        <v>132</v>
      </c>
      <c r="F2400" s="3">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v>4.3367999999999993</v>
      </c>
    </row>
    <row r="2401" spans="1:23" x14ac:dyDescent="0.3">
      <c r="A2401">
        <v>2400</v>
      </c>
      <c r="B2401" t="s">
        <v>5467</v>
      </c>
      <c r="C2401" s="1">
        <v>42987</v>
      </c>
      <c r="D2401" s="2">
        <v>2017</v>
      </c>
      <c r="E2401" s="1" t="s">
        <v>161</v>
      </c>
      <c r="F2401" s="3">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v>12.576199999999986</v>
      </c>
    </row>
    <row r="2402" spans="1:23" x14ac:dyDescent="0.3">
      <c r="A2402">
        <v>2401</v>
      </c>
      <c r="B2402" t="s">
        <v>5467</v>
      </c>
      <c r="C2402" s="1">
        <v>42987</v>
      </c>
      <c r="D2402" s="2">
        <v>2017</v>
      </c>
      <c r="E2402" s="1" t="s">
        <v>161</v>
      </c>
      <c r="F2402" s="3">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v>14.676999999999998</v>
      </c>
    </row>
    <row r="2403" spans="1:23" x14ac:dyDescent="0.3">
      <c r="A2403">
        <v>2402</v>
      </c>
      <c r="B2403" t="s">
        <v>5468</v>
      </c>
      <c r="C2403" s="1">
        <v>42826</v>
      </c>
      <c r="D2403" s="2">
        <v>2017</v>
      </c>
      <c r="E2403" s="1" t="s">
        <v>89</v>
      </c>
      <c r="F2403" s="3">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v>23.550000000000004</v>
      </c>
    </row>
    <row r="2404" spans="1:23" x14ac:dyDescent="0.3">
      <c r="A2404">
        <v>2403</v>
      </c>
      <c r="B2404" t="s">
        <v>5468</v>
      </c>
      <c r="C2404" s="1">
        <v>42826</v>
      </c>
      <c r="D2404" s="2">
        <v>2017</v>
      </c>
      <c r="E2404" s="1" t="s">
        <v>89</v>
      </c>
      <c r="F2404" s="3">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v>13.347999999999997</v>
      </c>
    </row>
    <row r="2405" spans="1:23" x14ac:dyDescent="0.3">
      <c r="A2405">
        <v>2404</v>
      </c>
      <c r="B2405" t="s">
        <v>5469</v>
      </c>
      <c r="C2405" s="1">
        <v>42640</v>
      </c>
      <c r="D2405" s="2">
        <v>2016</v>
      </c>
      <c r="E2405" s="1" t="s">
        <v>161</v>
      </c>
      <c r="F2405" s="3">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v>-225.09759999999991</v>
      </c>
    </row>
    <row r="2406" spans="1:23" x14ac:dyDescent="0.3">
      <c r="A2406">
        <v>2405</v>
      </c>
      <c r="B2406" t="s">
        <v>5472</v>
      </c>
      <c r="C2406" s="1">
        <v>43015</v>
      </c>
      <c r="D2406" s="2">
        <v>2017</v>
      </c>
      <c r="E2406" s="1" t="s">
        <v>53</v>
      </c>
      <c r="F2406" s="3">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v>200.86379999999991</v>
      </c>
    </row>
    <row r="2407" spans="1:23" x14ac:dyDescent="0.3">
      <c r="A2407">
        <v>2406</v>
      </c>
      <c r="B2407" t="s">
        <v>5472</v>
      </c>
      <c r="C2407" s="1">
        <v>43015</v>
      </c>
      <c r="D2407" s="2">
        <v>2017</v>
      </c>
      <c r="E2407" s="1" t="s">
        <v>53</v>
      </c>
      <c r="F2407" s="3">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v>-28.967399999999991</v>
      </c>
    </row>
    <row r="2408" spans="1:23" x14ac:dyDescent="0.3">
      <c r="A2408">
        <v>2407</v>
      </c>
      <c r="B2408" t="s">
        <v>5472</v>
      </c>
      <c r="C2408" s="1">
        <v>43015</v>
      </c>
      <c r="D2408" s="2">
        <v>2017</v>
      </c>
      <c r="E2408" s="1" t="s">
        <v>53</v>
      </c>
      <c r="F2408" s="3">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v>26.972999999999992</v>
      </c>
    </row>
    <row r="2409" spans="1:23" x14ac:dyDescent="0.3">
      <c r="A2409">
        <v>2408</v>
      </c>
      <c r="B2409" t="s">
        <v>5473</v>
      </c>
      <c r="C2409" s="1">
        <v>42755</v>
      </c>
      <c r="D2409" s="2">
        <v>2017</v>
      </c>
      <c r="E2409" s="1" t="s">
        <v>166</v>
      </c>
      <c r="F2409" s="3">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v>7.9859999999999998</v>
      </c>
    </row>
    <row r="2410" spans="1:23" x14ac:dyDescent="0.3">
      <c r="A2410">
        <v>2409</v>
      </c>
      <c r="B2410" t="s">
        <v>5473</v>
      </c>
      <c r="C2410" s="1">
        <v>42755</v>
      </c>
      <c r="D2410" s="2">
        <v>2017</v>
      </c>
      <c r="E2410" s="1" t="s">
        <v>166</v>
      </c>
      <c r="F2410" s="3">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v>130.49130000000002</v>
      </c>
    </row>
    <row r="2411" spans="1:23" x14ac:dyDescent="0.3">
      <c r="A2411">
        <v>2410</v>
      </c>
      <c r="B2411" t="s">
        <v>5478</v>
      </c>
      <c r="C2411" s="1">
        <v>42817</v>
      </c>
      <c r="D2411" s="2">
        <v>2017</v>
      </c>
      <c r="E2411" s="1" t="s">
        <v>237</v>
      </c>
      <c r="F2411" s="3">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v>76.262399999999985</v>
      </c>
    </row>
    <row r="2412" spans="1:23" x14ac:dyDescent="0.3">
      <c r="A2412">
        <v>2411</v>
      </c>
      <c r="B2412" t="s">
        <v>5479</v>
      </c>
      <c r="C2412" s="1">
        <v>41852</v>
      </c>
      <c r="D2412" s="2">
        <v>2014</v>
      </c>
      <c r="E2412" s="1" t="s">
        <v>132</v>
      </c>
      <c r="F2412" s="3">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v>1.9169999999999998</v>
      </c>
    </row>
    <row r="2413" spans="1:23" x14ac:dyDescent="0.3">
      <c r="A2413">
        <v>2412</v>
      </c>
      <c r="B2413" t="s">
        <v>5480</v>
      </c>
      <c r="C2413" s="1">
        <v>42162</v>
      </c>
      <c r="D2413" s="2">
        <v>2015</v>
      </c>
      <c r="E2413" s="1" t="s">
        <v>41</v>
      </c>
      <c r="F2413" s="3">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v>2.6319999999999997</v>
      </c>
    </row>
    <row r="2414" spans="1:23" x14ac:dyDescent="0.3">
      <c r="A2414">
        <v>2413</v>
      </c>
      <c r="B2414" t="s">
        <v>5483</v>
      </c>
      <c r="C2414" s="1">
        <v>41955</v>
      </c>
      <c r="D2414" s="2">
        <v>2014</v>
      </c>
      <c r="E2414" s="1" t="s">
        <v>24</v>
      </c>
      <c r="F2414" s="3">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v>5.8604000000000003</v>
      </c>
    </row>
    <row r="2415" spans="1:23" x14ac:dyDescent="0.3">
      <c r="A2415">
        <v>2414</v>
      </c>
      <c r="B2415" t="s">
        <v>5483</v>
      </c>
      <c r="C2415" s="1">
        <v>41955</v>
      </c>
      <c r="D2415" s="2">
        <v>2014</v>
      </c>
      <c r="E2415" s="1" t="s">
        <v>24</v>
      </c>
      <c r="F2415" s="3">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v>31.453199999999953</v>
      </c>
    </row>
    <row r="2416" spans="1:23" x14ac:dyDescent="0.3">
      <c r="A2416">
        <v>2415</v>
      </c>
      <c r="B2416" t="s">
        <v>5484</v>
      </c>
      <c r="C2416" s="1">
        <v>42733</v>
      </c>
      <c r="D2416" s="2">
        <v>2016</v>
      </c>
      <c r="E2416" s="1" t="s">
        <v>98</v>
      </c>
      <c r="F2416" s="3">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v>60.356000000000023</v>
      </c>
    </row>
    <row r="2417" spans="1:23" x14ac:dyDescent="0.3">
      <c r="A2417">
        <v>2416</v>
      </c>
      <c r="B2417" t="s">
        <v>5485</v>
      </c>
      <c r="C2417" s="1">
        <v>42191</v>
      </c>
      <c r="D2417" s="2">
        <v>2015</v>
      </c>
      <c r="E2417" s="1" t="s">
        <v>152</v>
      </c>
      <c r="F2417" s="3">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v>60.391999999999996</v>
      </c>
    </row>
    <row r="2418" spans="1:23" x14ac:dyDescent="0.3">
      <c r="A2418">
        <v>2417</v>
      </c>
      <c r="B2418" t="s">
        <v>5487</v>
      </c>
      <c r="C2418" s="1">
        <v>43020</v>
      </c>
      <c r="D2418" s="2">
        <v>2017</v>
      </c>
      <c r="E2418" s="1" t="s">
        <v>53</v>
      </c>
      <c r="F2418" s="3">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v>95.200000000000031</v>
      </c>
    </row>
    <row r="2419" spans="1:23" x14ac:dyDescent="0.3">
      <c r="A2419">
        <v>2418</v>
      </c>
      <c r="B2419" t="s">
        <v>5487</v>
      </c>
      <c r="C2419" s="1">
        <v>43020</v>
      </c>
      <c r="D2419" s="2">
        <v>2017</v>
      </c>
      <c r="E2419" s="1" t="s">
        <v>53</v>
      </c>
      <c r="F2419" s="3">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v>29.951999999999998</v>
      </c>
    </row>
    <row r="2420" spans="1:23" x14ac:dyDescent="0.3">
      <c r="A2420">
        <v>2419</v>
      </c>
      <c r="B2420" t="s">
        <v>5491</v>
      </c>
      <c r="C2420" s="1">
        <v>42511</v>
      </c>
      <c r="D2420" s="2">
        <v>2016</v>
      </c>
      <c r="E2420" s="1" t="s">
        <v>124</v>
      </c>
      <c r="F2420" s="3">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v>179.73000000000013</v>
      </c>
    </row>
    <row r="2421" spans="1:23" x14ac:dyDescent="0.3">
      <c r="A2421">
        <v>2420</v>
      </c>
      <c r="B2421" t="s">
        <v>5495</v>
      </c>
      <c r="C2421" s="1">
        <v>43048</v>
      </c>
      <c r="D2421" s="2">
        <v>2017</v>
      </c>
      <c r="E2421" s="1" t="s">
        <v>24</v>
      </c>
      <c r="F2421" s="3">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v>3.1779999999999973</v>
      </c>
    </row>
    <row r="2422" spans="1:23" x14ac:dyDescent="0.3">
      <c r="A2422">
        <v>2421</v>
      </c>
      <c r="B2422" t="s">
        <v>5495</v>
      </c>
      <c r="C2422" s="1">
        <v>43048</v>
      </c>
      <c r="D2422" s="2">
        <v>2017</v>
      </c>
      <c r="E2422" s="1" t="s">
        <v>24</v>
      </c>
      <c r="F2422" s="3">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v>43.995600000000003</v>
      </c>
    </row>
    <row r="2423" spans="1:23" x14ac:dyDescent="0.3">
      <c r="A2423">
        <v>2422</v>
      </c>
      <c r="B2423" t="s">
        <v>5499</v>
      </c>
      <c r="C2423" s="1">
        <v>42478</v>
      </c>
      <c r="D2423" s="2">
        <v>2016</v>
      </c>
      <c r="E2423" s="1" t="s">
        <v>89</v>
      </c>
      <c r="F2423" s="3">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v>-48.954900000000002</v>
      </c>
    </row>
    <row r="2424" spans="1:23" x14ac:dyDescent="0.3">
      <c r="A2424">
        <v>2423</v>
      </c>
      <c r="B2424" t="s">
        <v>5499</v>
      </c>
      <c r="C2424" s="1">
        <v>42478</v>
      </c>
      <c r="D2424" s="2">
        <v>2016</v>
      </c>
      <c r="E2424" s="1" t="s">
        <v>89</v>
      </c>
      <c r="F2424" s="3">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v>3.2615999999999996</v>
      </c>
    </row>
    <row r="2425" spans="1:23" x14ac:dyDescent="0.3">
      <c r="A2425">
        <v>2424</v>
      </c>
      <c r="B2425" t="s">
        <v>5503</v>
      </c>
      <c r="C2425" s="1">
        <v>43094</v>
      </c>
      <c r="D2425" s="2">
        <v>2017</v>
      </c>
      <c r="E2425" s="1" t="s">
        <v>98</v>
      </c>
      <c r="F2425" s="3">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v>41.718599999999995</v>
      </c>
    </row>
    <row r="2426" spans="1:23" x14ac:dyDescent="0.3">
      <c r="A2426">
        <v>2425</v>
      </c>
      <c r="B2426" t="s">
        <v>5503</v>
      </c>
      <c r="C2426" s="1">
        <v>43094</v>
      </c>
      <c r="D2426" s="2">
        <v>2017</v>
      </c>
      <c r="E2426" s="1" t="s">
        <v>98</v>
      </c>
      <c r="F2426" s="3">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v>-10.418399999999998</v>
      </c>
    </row>
    <row r="2427" spans="1:23" x14ac:dyDescent="0.3">
      <c r="A2427">
        <v>2426</v>
      </c>
      <c r="B2427" t="s">
        <v>5503</v>
      </c>
      <c r="C2427" s="1">
        <v>43094</v>
      </c>
      <c r="D2427" s="2">
        <v>2017</v>
      </c>
      <c r="E2427" s="1" t="s">
        <v>98</v>
      </c>
      <c r="F2427" s="3">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v>-104.67300000000006</v>
      </c>
    </row>
    <row r="2428" spans="1:23" x14ac:dyDescent="0.3">
      <c r="A2428">
        <v>2427</v>
      </c>
      <c r="B2428" t="s">
        <v>5503</v>
      </c>
      <c r="C2428" s="1">
        <v>43094</v>
      </c>
      <c r="D2428" s="2">
        <v>2017</v>
      </c>
      <c r="E2428" s="1" t="s">
        <v>98</v>
      </c>
      <c r="F2428" s="3">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v>12.776399999999999</v>
      </c>
    </row>
    <row r="2429" spans="1:23" x14ac:dyDescent="0.3">
      <c r="A2429">
        <v>2428</v>
      </c>
      <c r="B2429" t="s">
        <v>5506</v>
      </c>
      <c r="C2429" s="1">
        <v>42532</v>
      </c>
      <c r="D2429" s="2">
        <v>2016</v>
      </c>
      <c r="E2429" s="1" t="s">
        <v>41</v>
      </c>
      <c r="F2429" s="3">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v>-2.1504000000000008</v>
      </c>
    </row>
    <row r="2430" spans="1:23" x14ac:dyDescent="0.3">
      <c r="A2430">
        <v>2429</v>
      </c>
      <c r="B2430" t="s">
        <v>5506</v>
      </c>
      <c r="C2430" s="1">
        <v>42532</v>
      </c>
      <c r="D2430" s="2">
        <v>2016</v>
      </c>
      <c r="E2430" s="1" t="s">
        <v>41</v>
      </c>
      <c r="F2430" s="3">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v>-13.648800000000001</v>
      </c>
    </row>
    <row r="2431" spans="1:23" x14ac:dyDescent="0.3">
      <c r="A2431">
        <v>2430</v>
      </c>
      <c r="B2431" t="s">
        <v>5506</v>
      </c>
      <c r="C2431" s="1">
        <v>42532</v>
      </c>
      <c r="D2431" s="2">
        <v>2016</v>
      </c>
      <c r="E2431" s="1" t="s">
        <v>41</v>
      </c>
      <c r="F2431" s="3">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v>-9.0944000000000038</v>
      </c>
    </row>
    <row r="2432" spans="1:23" x14ac:dyDescent="0.3">
      <c r="A2432">
        <v>2431</v>
      </c>
      <c r="B2432" t="s">
        <v>5511</v>
      </c>
      <c r="C2432" s="1">
        <v>42868</v>
      </c>
      <c r="D2432" s="2">
        <v>2017</v>
      </c>
      <c r="E2432" s="1" t="s">
        <v>124</v>
      </c>
      <c r="F2432" s="3">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v>27.485599999999998</v>
      </c>
    </row>
    <row r="2433" spans="1:23" x14ac:dyDescent="0.3">
      <c r="A2433">
        <v>2432</v>
      </c>
      <c r="B2433" t="s">
        <v>5512</v>
      </c>
      <c r="C2433" s="1">
        <v>43097</v>
      </c>
      <c r="D2433" s="2">
        <v>2017</v>
      </c>
      <c r="E2433" s="1" t="s">
        <v>98</v>
      </c>
      <c r="F2433" s="3">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v>3.0340000000000007</v>
      </c>
    </row>
    <row r="2434" spans="1:23" x14ac:dyDescent="0.3">
      <c r="A2434">
        <v>2433</v>
      </c>
      <c r="B2434" t="s">
        <v>5513</v>
      </c>
      <c r="C2434" s="1">
        <v>41723</v>
      </c>
      <c r="D2434" s="2">
        <v>2014</v>
      </c>
      <c r="E2434" s="1" t="s">
        <v>237</v>
      </c>
      <c r="F2434" s="3">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v>65.206400000000002</v>
      </c>
    </row>
    <row r="2435" spans="1:23" x14ac:dyDescent="0.3">
      <c r="A2435">
        <v>2434</v>
      </c>
      <c r="B2435" t="s">
        <v>5518</v>
      </c>
      <c r="C2435" s="1">
        <v>42883</v>
      </c>
      <c r="D2435" s="2">
        <v>2017</v>
      </c>
      <c r="E2435" s="1" t="s">
        <v>124</v>
      </c>
      <c r="F2435" s="3">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v>4.0775999999999968</v>
      </c>
    </row>
    <row r="2436" spans="1:23" x14ac:dyDescent="0.3">
      <c r="A2436">
        <v>2435</v>
      </c>
      <c r="B2436" t="s">
        <v>5519</v>
      </c>
      <c r="C2436" s="1">
        <v>42322</v>
      </c>
      <c r="D2436" s="2">
        <v>2015</v>
      </c>
      <c r="E2436" s="1" t="s">
        <v>24</v>
      </c>
      <c r="F2436" s="3">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v>16.98</v>
      </c>
    </row>
    <row r="2437" spans="1:23" x14ac:dyDescent="0.3">
      <c r="A2437">
        <v>2436</v>
      </c>
      <c r="B2437" t="s">
        <v>5519</v>
      </c>
      <c r="C2437" s="1">
        <v>42322</v>
      </c>
      <c r="D2437" s="2">
        <v>2015</v>
      </c>
      <c r="E2437" s="1" t="s">
        <v>24</v>
      </c>
      <c r="F2437" s="3">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v>322.18290000000002</v>
      </c>
    </row>
    <row r="2438" spans="1:23" x14ac:dyDescent="0.3">
      <c r="A2438">
        <v>2437</v>
      </c>
      <c r="B2438" t="s">
        <v>5522</v>
      </c>
      <c r="C2438" s="1">
        <v>42919</v>
      </c>
      <c r="D2438" s="2">
        <v>2017</v>
      </c>
      <c r="E2438" s="1" t="s">
        <v>152</v>
      </c>
      <c r="F2438" s="3">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v>114.6285</v>
      </c>
    </row>
    <row r="2439" spans="1:23" x14ac:dyDescent="0.3">
      <c r="A2439">
        <v>2438</v>
      </c>
      <c r="B2439" t="s">
        <v>5523</v>
      </c>
      <c r="C2439" s="1">
        <v>41961</v>
      </c>
      <c r="D2439" s="2">
        <v>2014</v>
      </c>
      <c r="E2439" s="1" t="s">
        <v>24</v>
      </c>
      <c r="F2439" s="3">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v>-99.266399999999976</v>
      </c>
    </row>
    <row r="2440" spans="1:23" x14ac:dyDescent="0.3">
      <c r="A2440">
        <v>2439</v>
      </c>
      <c r="B2440" t="s">
        <v>5523</v>
      </c>
      <c r="C2440" s="1">
        <v>41961</v>
      </c>
      <c r="D2440" s="2">
        <v>2014</v>
      </c>
      <c r="E2440" s="1" t="s">
        <v>24</v>
      </c>
      <c r="F2440" s="3">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v>12.5328</v>
      </c>
    </row>
    <row r="2441" spans="1:23" x14ac:dyDescent="0.3">
      <c r="A2441">
        <v>2440</v>
      </c>
      <c r="B2441" t="s">
        <v>5528</v>
      </c>
      <c r="C2441" s="1">
        <v>42933</v>
      </c>
      <c r="D2441" s="2">
        <v>2017</v>
      </c>
      <c r="E2441" s="1" t="s">
        <v>152</v>
      </c>
      <c r="F2441" s="3">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v>2.1736000000000004</v>
      </c>
    </row>
    <row r="2442" spans="1:23" x14ac:dyDescent="0.3">
      <c r="A2442">
        <v>2441</v>
      </c>
      <c r="B2442" t="s">
        <v>5529</v>
      </c>
      <c r="C2442" s="1">
        <v>42512</v>
      </c>
      <c r="D2442" s="2">
        <v>2016</v>
      </c>
      <c r="E2442" s="1" t="s">
        <v>124</v>
      </c>
      <c r="F2442" s="3">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v>86.25</v>
      </c>
    </row>
    <row r="2443" spans="1:23" x14ac:dyDescent="0.3">
      <c r="A2443">
        <v>2442</v>
      </c>
      <c r="B2443" t="s">
        <v>5529</v>
      </c>
      <c r="C2443" s="1">
        <v>42512</v>
      </c>
      <c r="D2443" s="2">
        <v>2016</v>
      </c>
      <c r="E2443" s="1" t="s">
        <v>124</v>
      </c>
      <c r="F2443" s="3">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v>-19.918399999999991</v>
      </c>
    </row>
    <row r="2444" spans="1:23" x14ac:dyDescent="0.3">
      <c r="A2444">
        <v>2443</v>
      </c>
      <c r="B2444" t="s">
        <v>5529</v>
      </c>
      <c r="C2444" s="1">
        <v>42512</v>
      </c>
      <c r="D2444" s="2">
        <v>2016</v>
      </c>
      <c r="E2444" s="1" t="s">
        <v>124</v>
      </c>
      <c r="F2444" s="3">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v>172.33840000000004</v>
      </c>
    </row>
    <row r="2445" spans="1:23" x14ac:dyDescent="0.3">
      <c r="A2445">
        <v>2444</v>
      </c>
      <c r="B2445" t="s">
        <v>5529</v>
      </c>
      <c r="C2445" s="1">
        <v>42512</v>
      </c>
      <c r="D2445" s="2">
        <v>2016</v>
      </c>
      <c r="E2445" s="1" t="s">
        <v>124</v>
      </c>
      <c r="F2445" s="3">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v>30.431999999999995</v>
      </c>
    </row>
    <row r="2446" spans="1:23" x14ac:dyDescent="0.3">
      <c r="A2446">
        <v>2445</v>
      </c>
      <c r="B2446" t="s">
        <v>5529</v>
      </c>
      <c r="C2446" s="1">
        <v>42512</v>
      </c>
      <c r="D2446" s="2">
        <v>2016</v>
      </c>
      <c r="E2446" s="1" t="s">
        <v>124</v>
      </c>
      <c r="F2446" s="3">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v>12.902400000000002</v>
      </c>
    </row>
    <row r="2447" spans="1:23" x14ac:dyDescent="0.3">
      <c r="A2447">
        <v>2446</v>
      </c>
      <c r="B2447" t="s">
        <v>5529</v>
      </c>
      <c r="C2447" s="1">
        <v>42512</v>
      </c>
      <c r="D2447" s="2">
        <v>2016</v>
      </c>
      <c r="E2447" s="1" t="s">
        <v>124</v>
      </c>
      <c r="F2447" s="3">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v>74.8142</v>
      </c>
    </row>
    <row r="2448" spans="1:23" x14ac:dyDescent="0.3">
      <c r="A2448">
        <v>2447</v>
      </c>
      <c r="B2448" t="s">
        <v>5533</v>
      </c>
      <c r="C2448" s="1">
        <v>42272</v>
      </c>
      <c r="D2448" s="2">
        <v>2015</v>
      </c>
      <c r="E2448" s="1" t="s">
        <v>161</v>
      </c>
      <c r="F2448" s="3">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v>8.2156000000000002</v>
      </c>
    </row>
    <row r="2449" spans="1:23" x14ac:dyDescent="0.3">
      <c r="A2449">
        <v>2448</v>
      </c>
      <c r="B2449" t="s">
        <v>5534</v>
      </c>
      <c r="C2449" s="1">
        <v>42674</v>
      </c>
      <c r="D2449" s="2">
        <v>2016</v>
      </c>
      <c r="E2449" s="1" t="s">
        <v>53</v>
      </c>
      <c r="F2449" s="3">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v>-14.080999999999989</v>
      </c>
    </row>
    <row r="2450" spans="1:23" x14ac:dyDescent="0.3">
      <c r="A2450">
        <v>2449</v>
      </c>
      <c r="B2450" t="s">
        <v>5535</v>
      </c>
      <c r="C2450" s="1">
        <v>42261</v>
      </c>
      <c r="D2450" s="2">
        <v>2015</v>
      </c>
      <c r="E2450" s="1" t="s">
        <v>161</v>
      </c>
      <c r="F2450" s="3">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v>5.3897999999999939</v>
      </c>
    </row>
    <row r="2451" spans="1:23" x14ac:dyDescent="0.3">
      <c r="A2451">
        <v>2450</v>
      </c>
      <c r="B2451" t="s">
        <v>5537</v>
      </c>
      <c r="C2451" s="1">
        <v>42679</v>
      </c>
      <c r="D2451" s="2">
        <v>2016</v>
      </c>
      <c r="E2451" s="1" t="s">
        <v>24</v>
      </c>
      <c r="F2451" s="3">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v>9.8279999999999959</v>
      </c>
    </row>
    <row r="2452" spans="1:23" x14ac:dyDescent="0.3">
      <c r="A2452">
        <v>2451</v>
      </c>
      <c r="B2452" t="s">
        <v>5540</v>
      </c>
      <c r="C2452" s="1">
        <v>42811</v>
      </c>
      <c r="D2452" s="2">
        <v>2017</v>
      </c>
      <c r="E2452" s="1" t="s">
        <v>237</v>
      </c>
      <c r="F2452" s="3">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v>9</v>
      </c>
    </row>
    <row r="2453" spans="1:23" x14ac:dyDescent="0.3">
      <c r="A2453">
        <v>2452</v>
      </c>
      <c r="B2453" t="s">
        <v>5540</v>
      </c>
      <c r="C2453" s="1">
        <v>42811</v>
      </c>
      <c r="D2453" s="2">
        <v>2017</v>
      </c>
      <c r="E2453" s="1" t="s">
        <v>237</v>
      </c>
      <c r="F2453" s="3">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v>31.121999999999996</v>
      </c>
    </row>
    <row r="2454" spans="1:23" x14ac:dyDescent="0.3">
      <c r="A2454">
        <v>2453</v>
      </c>
      <c r="B2454" t="s">
        <v>5540</v>
      </c>
      <c r="C2454" s="1">
        <v>42811</v>
      </c>
      <c r="D2454" s="2">
        <v>2017</v>
      </c>
      <c r="E2454" s="1" t="s">
        <v>237</v>
      </c>
      <c r="F2454" s="3">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v>3.0860999999999996</v>
      </c>
    </row>
    <row r="2455" spans="1:23" x14ac:dyDescent="0.3">
      <c r="A2455">
        <v>2454</v>
      </c>
      <c r="B2455" t="s">
        <v>5540</v>
      </c>
      <c r="C2455" s="1">
        <v>42811</v>
      </c>
      <c r="D2455" s="2">
        <v>2017</v>
      </c>
      <c r="E2455" s="1" t="s">
        <v>237</v>
      </c>
      <c r="F2455" s="3">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v>18.2592</v>
      </c>
    </row>
    <row r="2456" spans="1:23" x14ac:dyDescent="0.3">
      <c r="A2456">
        <v>2455</v>
      </c>
      <c r="B2456" t="s">
        <v>5540</v>
      </c>
      <c r="C2456" s="1">
        <v>42811</v>
      </c>
      <c r="D2456" s="2">
        <v>2017</v>
      </c>
      <c r="E2456" s="1" t="s">
        <v>237</v>
      </c>
      <c r="F2456" s="3">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v>13.603999999999992</v>
      </c>
    </row>
    <row r="2457" spans="1:23" x14ac:dyDescent="0.3">
      <c r="A2457">
        <v>2456</v>
      </c>
      <c r="B2457" t="s">
        <v>5540</v>
      </c>
      <c r="C2457" s="1">
        <v>42811</v>
      </c>
      <c r="D2457" s="2">
        <v>2017</v>
      </c>
      <c r="E2457" s="1" t="s">
        <v>237</v>
      </c>
      <c r="F2457" s="3">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v>27.934399999999997</v>
      </c>
    </row>
    <row r="2458" spans="1:23" x14ac:dyDescent="0.3">
      <c r="A2458">
        <v>2457</v>
      </c>
      <c r="B2458" t="s">
        <v>5540</v>
      </c>
      <c r="C2458" s="1">
        <v>42811</v>
      </c>
      <c r="D2458" s="2">
        <v>2017</v>
      </c>
      <c r="E2458" s="1" t="s">
        <v>237</v>
      </c>
      <c r="F2458" s="3">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v>3.4356999999999998</v>
      </c>
    </row>
    <row r="2459" spans="1:23" x14ac:dyDescent="0.3">
      <c r="A2459">
        <v>2458</v>
      </c>
      <c r="B2459" t="s">
        <v>5540</v>
      </c>
      <c r="C2459" s="1">
        <v>42811</v>
      </c>
      <c r="D2459" s="2">
        <v>2017</v>
      </c>
      <c r="E2459" s="1" t="s">
        <v>237</v>
      </c>
      <c r="F2459" s="3">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v>22.458000000000002</v>
      </c>
    </row>
    <row r="2460" spans="1:23" x14ac:dyDescent="0.3">
      <c r="A2460">
        <v>2459</v>
      </c>
      <c r="B2460" t="s">
        <v>5540</v>
      </c>
      <c r="C2460" s="1">
        <v>42811</v>
      </c>
      <c r="D2460" s="2">
        <v>2017</v>
      </c>
      <c r="E2460" s="1" t="s">
        <v>237</v>
      </c>
      <c r="F2460" s="3">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v>12.097800000000001</v>
      </c>
    </row>
    <row r="2461" spans="1:23" x14ac:dyDescent="0.3">
      <c r="A2461">
        <v>2460</v>
      </c>
      <c r="B2461" t="s">
        <v>5543</v>
      </c>
      <c r="C2461" s="1">
        <v>42962</v>
      </c>
      <c r="D2461" s="2">
        <v>2017</v>
      </c>
      <c r="E2461" s="1" t="s">
        <v>132</v>
      </c>
      <c r="F2461" s="3">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v>25.438400000000001</v>
      </c>
    </row>
    <row r="2462" spans="1:23" x14ac:dyDescent="0.3">
      <c r="A2462">
        <v>2461</v>
      </c>
      <c r="B2462" t="s">
        <v>5544</v>
      </c>
      <c r="C2462" s="1">
        <v>42196</v>
      </c>
      <c r="D2462" s="2">
        <v>2015</v>
      </c>
      <c r="E2462" s="1" t="s">
        <v>152</v>
      </c>
      <c r="F2462" s="3">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v>13.486499999999999</v>
      </c>
    </row>
    <row r="2463" spans="1:23" x14ac:dyDescent="0.3">
      <c r="A2463">
        <v>2462</v>
      </c>
      <c r="B2463" t="s">
        <v>5544</v>
      </c>
      <c r="C2463" s="1">
        <v>42196</v>
      </c>
      <c r="D2463" s="2">
        <v>2015</v>
      </c>
      <c r="E2463" s="1" t="s">
        <v>152</v>
      </c>
      <c r="F2463" s="3">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v>34.423199999999987</v>
      </c>
    </row>
    <row r="2464" spans="1:23" x14ac:dyDescent="0.3">
      <c r="A2464">
        <v>2463</v>
      </c>
      <c r="B2464" t="s">
        <v>5547</v>
      </c>
      <c r="C2464" s="1">
        <v>43072</v>
      </c>
      <c r="D2464" s="2">
        <v>2017</v>
      </c>
      <c r="E2464" s="1" t="s">
        <v>98</v>
      </c>
      <c r="F2464" s="3">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v>29.371999999999993</v>
      </c>
    </row>
    <row r="2465" spans="1:23" x14ac:dyDescent="0.3">
      <c r="A2465">
        <v>2464</v>
      </c>
      <c r="B2465" t="s">
        <v>5547</v>
      </c>
      <c r="C2465" s="1">
        <v>43072</v>
      </c>
      <c r="D2465" s="2">
        <v>2017</v>
      </c>
      <c r="E2465" s="1" t="s">
        <v>98</v>
      </c>
      <c r="F2465" s="3">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v>5.1183999999999994</v>
      </c>
    </row>
    <row r="2466" spans="1:23" x14ac:dyDescent="0.3">
      <c r="A2466">
        <v>2465</v>
      </c>
      <c r="B2466" t="s">
        <v>5547</v>
      </c>
      <c r="C2466" s="1">
        <v>43072</v>
      </c>
      <c r="D2466" s="2">
        <v>2017</v>
      </c>
      <c r="E2466" s="1" t="s">
        <v>98</v>
      </c>
      <c r="F2466" s="3">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v>36.987300000000005</v>
      </c>
    </row>
    <row r="2467" spans="1:23" x14ac:dyDescent="0.3">
      <c r="A2467">
        <v>2466</v>
      </c>
      <c r="B2467" t="s">
        <v>5547</v>
      </c>
      <c r="C2467" s="1">
        <v>43072</v>
      </c>
      <c r="D2467" s="2">
        <v>2017</v>
      </c>
      <c r="E2467" s="1" t="s">
        <v>98</v>
      </c>
      <c r="F2467" s="3">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v>1.512</v>
      </c>
    </row>
    <row r="2468" spans="1:23" x14ac:dyDescent="0.3">
      <c r="A2468">
        <v>2467</v>
      </c>
      <c r="B2468" t="s">
        <v>5548</v>
      </c>
      <c r="C2468" s="1">
        <v>42859</v>
      </c>
      <c r="D2468" s="2">
        <v>2017</v>
      </c>
      <c r="E2468" s="1" t="s">
        <v>124</v>
      </c>
      <c r="F2468" s="3">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v>4.099499999999999</v>
      </c>
    </row>
    <row r="2469" spans="1:23" x14ac:dyDescent="0.3">
      <c r="A2469">
        <v>2468</v>
      </c>
      <c r="B2469" t="s">
        <v>5548</v>
      </c>
      <c r="C2469" s="1">
        <v>42859</v>
      </c>
      <c r="D2469" s="2">
        <v>2017</v>
      </c>
      <c r="E2469" s="1" t="s">
        <v>124</v>
      </c>
      <c r="F2469" s="3">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v>165.71759999999995</v>
      </c>
    </row>
    <row r="2470" spans="1:23" x14ac:dyDescent="0.3">
      <c r="A2470">
        <v>2469</v>
      </c>
      <c r="B2470" t="s">
        <v>5548</v>
      </c>
      <c r="C2470" s="1">
        <v>42859</v>
      </c>
      <c r="D2470" s="2">
        <v>2017</v>
      </c>
      <c r="E2470" s="1" t="s">
        <v>124</v>
      </c>
      <c r="F2470" s="3">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v>15.552000000000001</v>
      </c>
    </row>
    <row r="2471" spans="1:23" x14ac:dyDescent="0.3">
      <c r="A2471">
        <v>2470</v>
      </c>
      <c r="B2471" t="s">
        <v>5548</v>
      </c>
      <c r="C2471" s="1">
        <v>42859</v>
      </c>
      <c r="D2471" s="2">
        <v>2017</v>
      </c>
      <c r="E2471" s="1" t="s">
        <v>124</v>
      </c>
      <c r="F2471" s="3">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v>4.5656999999999996</v>
      </c>
    </row>
    <row r="2472" spans="1:23" x14ac:dyDescent="0.3">
      <c r="A2472">
        <v>2471</v>
      </c>
      <c r="B2472" t="s">
        <v>5554</v>
      </c>
      <c r="C2472" s="1">
        <v>42391</v>
      </c>
      <c r="D2472" s="2">
        <v>2016</v>
      </c>
      <c r="E2472" s="1" t="s">
        <v>166</v>
      </c>
      <c r="F2472" s="3">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v>4.281600000000001</v>
      </c>
    </row>
    <row r="2473" spans="1:23" x14ac:dyDescent="0.3">
      <c r="A2473">
        <v>2472</v>
      </c>
      <c r="B2473" t="s">
        <v>5554</v>
      </c>
      <c r="C2473" s="1">
        <v>42391</v>
      </c>
      <c r="D2473" s="2">
        <v>2016</v>
      </c>
      <c r="E2473" s="1" t="s">
        <v>166</v>
      </c>
      <c r="F2473" s="3">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v>-67.670399999999972</v>
      </c>
    </row>
    <row r="2474" spans="1:23" x14ac:dyDescent="0.3">
      <c r="A2474">
        <v>2473</v>
      </c>
      <c r="B2474" t="s">
        <v>5554</v>
      </c>
      <c r="C2474" s="1">
        <v>42391</v>
      </c>
      <c r="D2474" s="2">
        <v>2016</v>
      </c>
      <c r="E2474" s="1" t="s">
        <v>166</v>
      </c>
      <c r="F2474" s="3">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v>6.4864000000000033</v>
      </c>
    </row>
    <row r="2475" spans="1:23" x14ac:dyDescent="0.3">
      <c r="A2475">
        <v>2474</v>
      </c>
      <c r="B2475" t="s">
        <v>5560</v>
      </c>
      <c r="C2475" s="1">
        <v>42677</v>
      </c>
      <c r="D2475" s="2">
        <v>2016</v>
      </c>
      <c r="E2475" s="1" t="s">
        <v>24</v>
      </c>
      <c r="F2475" s="3">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v>-29.917800000000021</v>
      </c>
    </row>
    <row r="2476" spans="1:23" x14ac:dyDescent="0.3">
      <c r="A2476">
        <v>2475</v>
      </c>
      <c r="B2476" t="s">
        <v>5560</v>
      </c>
      <c r="C2476" s="1">
        <v>42677</v>
      </c>
      <c r="D2476" s="2">
        <v>2016</v>
      </c>
      <c r="E2476" s="1" t="s">
        <v>24</v>
      </c>
      <c r="F2476" s="3">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v>29.032499999999999</v>
      </c>
    </row>
    <row r="2477" spans="1:23" x14ac:dyDescent="0.3">
      <c r="A2477">
        <v>2476</v>
      </c>
      <c r="B2477" t="s">
        <v>5560</v>
      </c>
      <c r="C2477" s="1">
        <v>42677</v>
      </c>
      <c r="D2477" s="2">
        <v>2016</v>
      </c>
      <c r="E2477" s="1" t="s">
        <v>24</v>
      </c>
      <c r="F2477" s="3">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v>41.223699999999994</v>
      </c>
    </row>
    <row r="2478" spans="1:23" x14ac:dyDescent="0.3">
      <c r="A2478">
        <v>2477</v>
      </c>
      <c r="B2478" t="s">
        <v>5560</v>
      </c>
      <c r="C2478" s="1">
        <v>42677</v>
      </c>
      <c r="D2478" s="2">
        <v>2016</v>
      </c>
      <c r="E2478" s="1" t="s">
        <v>24</v>
      </c>
      <c r="F2478" s="3">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v>429.57720000000006</v>
      </c>
    </row>
    <row r="2479" spans="1:23" x14ac:dyDescent="0.3">
      <c r="A2479">
        <v>2478</v>
      </c>
      <c r="B2479" t="s">
        <v>5567</v>
      </c>
      <c r="C2479" s="1">
        <v>42982</v>
      </c>
      <c r="D2479" s="2">
        <v>2017</v>
      </c>
      <c r="E2479" s="1" t="s">
        <v>161</v>
      </c>
      <c r="F2479" s="3">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v>-99.176400000000001</v>
      </c>
    </row>
    <row r="2480" spans="1:23" x14ac:dyDescent="0.3">
      <c r="A2480">
        <v>2479</v>
      </c>
      <c r="B2480" t="s">
        <v>5570</v>
      </c>
      <c r="C2480" s="1">
        <v>41895</v>
      </c>
      <c r="D2480" s="2">
        <v>2014</v>
      </c>
      <c r="E2480" s="1" t="s">
        <v>161</v>
      </c>
      <c r="F2480" s="3">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v>1.4742000000000002</v>
      </c>
    </row>
    <row r="2481" spans="1:23" x14ac:dyDescent="0.3">
      <c r="A2481">
        <v>2480</v>
      </c>
      <c r="B2481" t="s">
        <v>5571</v>
      </c>
      <c r="C2481" s="1">
        <v>42905</v>
      </c>
      <c r="D2481" s="2">
        <v>2017</v>
      </c>
      <c r="E2481" s="1" t="s">
        <v>41</v>
      </c>
      <c r="F2481" s="3">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v>0.83879999999999999</v>
      </c>
    </row>
    <row r="2482" spans="1:23" x14ac:dyDescent="0.3">
      <c r="A2482">
        <v>2481</v>
      </c>
      <c r="B2482" t="s">
        <v>5571</v>
      </c>
      <c r="C2482" s="1">
        <v>42905</v>
      </c>
      <c r="D2482" s="2">
        <v>2017</v>
      </c>
      <c r="E2482" s="1" t="s">
        <v>41</v>
      </c>
      <c r="F2482" s="3">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v>-32.636600000000001</v>
      </c>
    </row>
    <row r="2483" spans="1:23" x14ac:dyDescent="0.3">
      <c r="A2483">
        <v>2482</v>
      </c>
      <c r="B2483" t="s">
        <v>5574</v>
      </c>
      <c r="C2483" s="1">
        <v>43093</v>
      </c>
      <c r="D2483" s="2">
        <v>2017</v>
      </c>
      <c r="E2483" s="1" t="s">
        <v>98</v>
      </c>
      <c r="F2483" s="3">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v>0</v>
      </c>
    </row>
    <row r="2484" spans="1:23" x14ac:dyDescent="0.3">
      <c r="A2484">
        <v>2483</v>
      </c>
      <c r="B2484" t="s">
        <v>5575</v>
      </c>
      <c r="C2484" s="1">
        <v>42975</v>
      </c>
      <c r="D2484" s="2">
        <v>2017</v>
      </c>
      <c r="E2484" s="1" t="s">
        <v>132</v>
      </c>
      <c r="F2484" s="3">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v>11.429599999999999</v>
      </c>
    </row>
    <row r="2485" spans="1:23" x14ac:dyDescent="0.3">
      <c r="A2485">
        <v>2484</v>
      </c>
      <c r="B2485" t="s">
        <v>5575</v>
      </c>
      <c r="C2485" s="1">
        <v>42975</v>
      </c>
      <c r="D2485" s="2">
        <v>2017</v>
      </c>
      <c r="E2485" s="1" t="s">
        <v>132</v>
      </c>
      <c r="F2485" s="3">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v>250.30500000000004</v>
      </c>
    </row>
    <row r="2486" spans="1:23" x14ac:dyDescent="0.3">
      <c r="A2486">
        <v>2485</v>
      </c>
      <c r="B2486" t="s">
        <v>5575</v>
      </c>
      <c r="C2486" s="1">
        <v>42975</v>
      </c>
      <c r="D2486" s="2">
        <v>2017</v>
      </c>
      <c r="E2486" s="1" t="s">
        <v>132</v>
      </c>
      <c r="F2486" s="3">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v>32.396000000000001</v>
      </c>
    </row>
    <row r="2487" spans="1:23" x14ac:dyDescent="0.3">
      <c r="A2487">
        <v>2486</v>
      </c>
      <c r="B2487" t="s">
        <v>5575</v>
      </c>
      <c r="C2487" s="1">
        <v>42975</v>
      </c>
      <c r="D2487" s="2">
        <v>2017</v>
      </c>
      <c r="E2487" s="1" t="s">
        <v>132</v>
      </c>
      <c r="F2487" s="3">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v>1.4455999999999998</v>
      </c>
    </row>
    <row r="2488" spans="1:23" x14ac:dyDescent="0.3">
      <c r="A2488">
        <v>2487</v>
      </c>
      <c r="B2488" t="s">
        <v>5578</v>
      </c>
      <c r="C2488" s="1">
        <v>42006</v>
      </c>
      <c r="D2488" s="2">
        <v>2015</v>
      </c>
      <c r="E2488" s="1" t="s">
        <v>166</v>
      </c>
      <c r="F2488" s="3">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v>22.235199999999999</v>
      </c>
    </row>
    <row r="2489" spans="1:23" x14ac:dyDescent="0.3">
      <c r="A2489">
        <v>2488</v>
      </c>
      <c r="B2489" t="s">
        <v>5578</v>
      </c>
      <c r="C2489" s="1">
        <v>42006</v>
      </c>
      <c r="D2489" s="2">
        <v>2015</v>
      </c>
      <c r="E2489" s="1" t="s">
        <v>166</v>
      </c>
      <c r="F2489" s="3">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v>2.6568000000000005</v>
      </c>
    </row>
    <row r="2490" spans="1:23" x14ac:dyDescent="0.3">
      <c r="A2490">
        <v>2489</v>
      </c>
      <c r="B2490" t="s">
        <v>5578</v>
      </c>
      <c r="C2490" s="1">
        <v>42006</v>
      </c>
      <c r="D2490" s="2">
        <v>2015</v>
      </c>
      <c r="E2490" s="1" t="s">
        <v>166</v>
      </c>
      <c r="F2490" s="3">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v>9.6191999999999993</v>
      </c>
    </row>
    <row r="2491" spans="1:23" x14ac:dyDescent="0.3">
      <c r="A2491">
        <v>2490</v>
      </c>
      <c r="B2491" t="s">
        <v>5583</v>
      </c>
      <c r="C2491" s="1">
        <v>42286</v>
      </c>
      <c r="D2491" s="2">
        <v>2015</v>
      </c>
      <c r="E2491" s="1" t="s">
        <v>53</v>
      </c>
      <c r="F2491" s="3">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v>303.3408</v>
      </c>
    </row>
    <row r="2492" spans="1:23" x14ac:dyDescent="0.3">
      <c r="A2492">
        <v>2491</v>
      </c>
      <c r="B2492" t="s">
        <v>5583</v>
      </c>
      <c r="C2492" s="1">
        <v>42286</v>
      </c>
      <c r="D2492" s="2">
        <v>2015</v>
      </c>
      <c r="E2492" s="1" t="s">
        <v>53</v>
      </c>
      <c r="F2492" s="3">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v>10.763999999999999</v>
      </c>
    </row>
    <row r="2493" spans="1:23" x14ac:dyDescent="0.3">
      <c r="A2493">
        <v>2492</v>
      </c>
      <c r="B2493" t="s">
        <v>5590</v>
      </c>
      <c r="C2493" s="1">
        <v>41986</v>
      </c>
      <c r="D2493" s="2">
        <v>2014</v>
      </c>
      <c r="E2493" s="1" t="s">
        <v>98</v>
      </c>
      <c r="F2493" s="3">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v>41.51039999999999</v>
      </c>
    </row>
    <row r="2494" spans="1:23" x14ac:dyDescent="0.3">
      <c r="A2494">
        <v>2493</v>
      </c>
      <c r="B2494" t="s">
        <v>5591</v>
      </c>
      <c r="C2494" s="1">
        <v>41962</v>
      </c>
      <c r="D2494" s="2">
        <v>2014</v>
      </c>
      <c r="E2494" s="1" t="s">
        <v>24</v>
      </c>
      <c r="F2494" s="3">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v>1228.1787000000004</v>
      </c>
    </row>
    <row r="2495" spans="1:23" x14ac:dyDescent="0.3">
      <c r="A2495">
        <v>2494</v>
      </c>
      <c r="B2495" t="s">
        <v>5595</v>
      </c>
      <c r="C2495" s="1">
        <v>42623</v>
      </c>
      <c r="D2495" s="2">
        <v>2016</v>
      </c>
      <c r="E2495" s="1" t="s">
        <v>161</v>
      </c>
      <c r="F2495" s="3">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v>-34.39200000000001</v>
      </c>
    </row>
    <row r="2496" spans="1:23" x14ac:dyDescent="0.3">
      <c r="A2496">
        <v>2495</v>
      </c>
      <c r="B2496" t="s">
        <v>5595</v>
      </c>
      <c r="C2496" s="1">
        <v>42623</v>
      </c>
      <c r="D2496" s="2">
        <v>2016</v>
      </c>
      <c r="E2496" s="1" t="s">
        <v>161</v>
      </c>
      <c r="F2496" s="3">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v>53.997000000000043</v>
      </c>
    </row>
    <row r="2497" spans="1:23" x14ac:dyDescent="0.3">
      <c r="A2497">
        <v>2496</v>
      </c>
      <c r="B2497" t="s">
        <v>5596</v>
      </c>
      <c r="C2497" s="1">
        <v>41806</v>
      </c>
      <c r="D2497" s="2">
        <v>2014</v>
      </c>
      <c r="E2497" s="1" t="s">
        <v>41</v>
      </c>
      <c r="F2497" s="3">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v>32.391999999999939</v>
      </c>
    </row>
    <row r="2498" spans="1:23" x14ac:dyDescent="0.3">
      <c r="A2498">
        <v>2497</v>
      </c>
      <c r="B2498" t="s">
        <v>5600</v>
      </c>
      <c r="C2498" s="1">
        <v>42273</v>
      </c>
      <c r="D2498" s="2">
        <v>2015</v>
      </c>
      <c r="E2498" s="1" t="s">
        <v>161</v>
      </c>
      <c r="F2498" s="3">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v>18.609299999999998</v>
      </c>
    </row>
    <row r="2499" spans="1:23" x14ac:dyDescent="0.3">
      <c r="A2499">
        <v>2498</v>
      </c>
      <c r="B2499" t="s">
        <v>5600</v>
      </c>
      <c r="C2499" s="1">
        <v>42273</v>
      </c>
      <c r="D2499" s="2">
        <v>2015</v>
      </c>
      <c r="E2499" s="1" t="s">
        <v>161</v>
      </c>
      <c r="F2499" s="3">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v>58.496199999999988</v>
      </c>
    </row>
    <row r="2500" spans="1:23" x14ac:dyDescent="0.3">
      <c r="A2500">
        <v>2499</v>
      </c>
      <c r="B2500" t="s">
        <v>5601</v>
      </c>
      <c r="C2500" s="1">
        <v>42509</v>
      </c>
      <c r="D2500" s="2">
        <v>2016</v>
      </c>
      <c r="E2500" s="1" t="s">
        <v>124</v>
      </c>
      <c r="F2500" s="3">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v>3.3543999999999996</v>
      </c>
    </row>
    <row r="2501" spans="1:23" x14ac:dyDescent="0.3">
      <c r="A2501">
        <v>2500</v>
      </c>
      <c r="B2501" t="s">
        <v>5602</v>
      </c>
      <c r="C2501" s="1">
        <v>42908</v>
      </c>
      <c r="D2501" s="2">
        <v>2017</v>
      </c>
      <c r="E2501" s="1" t="s">
        <v>41</v>
      </c>
      <c r="F2501" s="3">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v>12.692699999999995</v>
      </c>
    </row>
    <row r="2502" spans="1:23" x14ac:dyDescent="0.3">
      <c r="A2502">
        <v>2501</v>
      </c>
      <c r="B2502" t="s">
        <v>5605</v>
      </c>
      <c r="C2502" s="1">
        <v>42903</v>
      </c>
      <c r="D2502" s="2">
        <v>2017</v>
      </c>
      <c r="E2502" s="1" t="s">
        <v>41</v>
      </c>
      <c r="F2502" s="3">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v>4.4311999999999996</v>
      </c>
    </row>
    <row r="2503" spans="1:23" x14ac:dyDescent="0.3">
      <c r="A2503">
        <v>2502</v>
      </c>
      <c r="B2503" t="s">
        <v>5605</v>
      </c>
      <c r="C2503" s="1">
        <v>42903</v>
      </c>
      <c r="D2503" s="2">
        <v>2017</v>
      </c>
      <c r="E2503" s="1" t="s">
        <v>41</v>
      </c>
      <c r="F2503" s="3">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v>-3.5711999999999993</v>
      </c>
    </row>
    <row r="2504" spans="1:23" x14ac:dyDescent="0.3">
      <c r="A2504">
        <v>2503</v>
      </c>
      <c r="B2504" t="s">
        <v>5605</v>
      </c>
      <c r="C2504" s="1">
        <v>42903</v>
      </c>
      <c r="D2504" s="2">
        <v>2017</v>
      </c>
      <c r="E2504" s="1" t="s">
        <v>41</v>
      </c>
      <c r="F2504" s="3">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v>-16.380000000000003</v>
      </c>
    </row>
    <row r="2505" spans="1:23" x14ac:dyDescent="0.3">
      <c r="A2505">
        <v>2504</v>
      </c>
      <c r="B2505" t="s">
        <v>5608</v>
      </c>
      <c r="C2505" s="1">
        <v>42688</v>
      </c>
      <c r="D2505" s="2">
        <v>2016</v>
      </c>
      <c r="E2505" s="1" t="s">
        <v>24</v>
      </c>
      <c r="F2505" s="3">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v>3.4685999999999999</v>
      </c>
    </row>
    <row r="2506" spans="1:23" x14ac:dyDescent="0.3">
      <c r="A2506">
        <v>2505</v>
      </c>
      <c r="B2506" t="s">
        <v>5611</v>
      </c>
      <c r="C2506" s="1">
        <v>41845</v>
      </c>
      <c r="D2506" s="2">
        <v>2014</v>
      </c>
      <c r="E2506" s="1" t="s">
        <v>152</v>
      </c>
      <c r="F2506" s="3">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v>15.041600000000003</v>
      </c>
    </row>
    <row r="2507" spans="1:23" x14ac:dyDescent="0.3">
      <c r="A2507">
        <v>2506</v>
      </c>
      <c r="B2507" t="s">
        <v>5611</v>
      </c>
      <c r="C2507" s="1">
        <v>41845</v>
      </c>
      <c r="D2507" s="2">
        <v>2014</v>
      </c>
      <c r="E2507" s="1" t="s">
        <v>152</v>
      </c>
      <c r="F2507" s="3">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v>327.50599999999963</v>
      </c>
    </row>
    <row r="2508" spans="1:23" x14ac:dyDescent="0.3">
      <c r="A2508">
        <v>2507</v>
      </c>
      <c r="B2508" t="s">
        <v>5611</v>
      </c>
      <c r="C2508" s="1">
        <v>41845</v>
      </c>
      <c r="D2508" s="2">
        <v>2014</v>
      </c>
      <c r="E2508" s="1" t="s">
        <v>152</v>
      </c>
      <c r="F2508" s="3">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v>34.284800000000004</v>
      </c>
    </row>
    <row r="2509" spans="1:23" x14ac:dyDescent="0.3">
      <c r="A2509">
        <v>2508</v>
      </c>
      <c r="B2509" t="s">
        <v>5614</v>
      </c>
      <c r="C2509" s="1">
        <v>42187</v>
      </c>
      <c r="D2509" s="2">
        <v>2015</v>
      </c>
      <c r="E2509" s="1" t="s">
        <v>152</v>
      </c>
      <c r="F2509" s="3">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v>-85.238399999999999</v>
      </c>
    </row>
    <row r="2510" spans="1:23" x14ac:dyDescent="0.3">
      <c r="A2510">
        <v>2509</v>
      </c>
      <c r="B2510" t="s">
        <v>5617</v>
      </c>
      <c r="C2510" s="1">
        <v>42796</v>
      </c>
      <c r="D2510" s="2">
        <v>2017</v>
      </c>
      <c r="E2510" s="1" t="s">
        <v>237</v>
      </c>
      <c r="F2510" s="3">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v>14.758199999999995</v>
      </c>
    </row>
    <row r="2511" spans="1:23" x14ac:dyDescent="0.3">
      <c r="A2511">
        <v>2510</v>
      </c>
      <c r="B2511" t="s">
        <v>5617</v>
      </c>
      <c r="C2511" s="1">
        <v>42796</v>
      </c>
      <c r="D2511" s="2">
        <v>2017</v>
      </c>
      <c r="E2511" s="1" t="s">
        <v>237</v>
      </c>
      <c r="F2511" s="3">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v>52.79340000000002</v>
      </c>
    </row>
    <row r="2512" spans="1:23" x14ac:dyDescent="0.3">
      <c r="A2512">
        <v>2511</v>
      </c>
      <c r="B2512" t="s">
        <v>5620</v>
      </c>
      <c r="C2512" s="1">
        <v>42692</v>
      </c>
      <c r="D2512" s="2">
        <v>2016</v>
      </c>
      <c r="E2512" s="1" t="s">
        <v>24</v>
      </c>
      <c r="F2512" s="3">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v>55.895999999999958</v>
      </c>
    </row>
    <row r="2513" spans="1:23" x14ac:dyDescent="0.3">
      <c r="A2513">
        <v>2512</v>
      </c>
      <c r="B2513" t="s">
        <v>5623</v>
      </c>
      <c r="C2513" s="1">
        <v>42112</v>
      </c>
      <c r="D2513" s="2">
        <v>2015</v>
      </c>
      <c r="E2513" s="1" t="s">
        <v>89</v>
      </c>
      <c r="F2513" s="3">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v>41.534999999999997</v>
      </c>
    </row>
    <row r="2514" spans="1:23" x14ac:dyDescent="0.3">
      <c r="A2514">
        <v>2513</v>
      </c>
      <c r="B2514" t="s">
        <v>5624</v>
      </c>
      <c r="C2514" s="1">
        <v>43071</v>
      </c>
      <c r="D2514" s="2">
        <v>2017</v>
      </c>
      <c r="E2514" s="1" t="s">
        <v>98</v>
      </c>
      <c r="F2514" s="3">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v>-33.483999999999995</v>
      </c>
    </row>
    <row r="2515" spans="1:23" x14ac:dyDescent="0.3">
      <c r="A2515">
        <v>2514</v>
      </c>
      <c r="B2515" t="s">
        <v>5627</v>
      </c>
      <c r="C2515" s="1">
        <v>42685</v>
      </c>
      <c r="D2515" s="2">
        <v>2016</v>
      </c>
      <c r="E2515" s="1" t="s">
        <v>24</v>
      </c>
      <c r="F2515" s="3">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v>1.1995999999999931</v>
      </c>
    </row>
    <row r="2516" spans="1:23" x14ac:dyDescent="0.3">
      <c r="A2516">
        <v>2515</v>
      </c>
      <c r="B2516" t="s">
        <v>5627</v>
      </c>
      <c r="C2516" s="1">
        <v>42685</v>
      </c>
      <c r="D2516" s="2">
        <v>2016</v>
      </c>
      <c r="E2516" s="1" t="s">
        <v>24</v>
      </c>
      <c r="F2516" s="3">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v>-2.0567999999999991</v>
      </c>
    </row>
    <row r="2517" spans="1:23" x14ac:dyDescent="0.3">
      <c r="A2517">
        <v>2516</v>
      </c>
      <c r="B2517" t="s">
        <v>5628</v>
      </c>
      <c r="C2517" s="1">
        <v>41887</v>
      </c>
      <c r="D2517" s="2">
        <v>2014</v>
      </c>
      <c r="E2517" s="1" t="s">
        <v>161</v>
      </c>
      <c r="F2517" s="3">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v>19.823999999999998</v>
      </c>
    </row>
    <row r="2518" spans="1:23" x14ac:dyDescent="0.3">
      <c r="A2518">
        <v>2517</v>
      </c>
      <c r="B2518" t="s">
        <v>5629</v>
      </c>
      <c r="C2518" s="1">
        <v>41958</v>
      </c>
      <c r="D2518" s="2">
        <v>2014</v>
      </c>
      <c r="E2518" s="1" t="s">
        <v>24</v>
      </c>
      <c r="F2518" s="3">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v>204.07139999999995</v>
      </c>
    </row>
    <row r="2519" spans="1:23" x14ac:dyDescent="0.3">
      <c r="A2519">
        <v>2518</v>
      </c>
      <c r="B2519" t="s">
        <v>5630</v>
      </c>
      <c r="C2519" s="1">
        <v>42857</v>
      </c>
      <c r="D2519" s="2">
        <v>2017</v>
      </c>
      <c r="E2519" s="1" t="s">
        <v>124</v>
      </c>
      <c r="F2519" s="3">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v>12.992999999999988</v>
      </c>
    </row>
    <row r="2520" spans="1:23" x14ac:dyDescent="0.3">
      <c r="A2520">
        <v>2519</v>
      </c>
      <c r="B2520" t="s">
        <v>5631</v>
      </c>
      <c r="C2520" s="1">
        <v>42658</v>
      </c>
      <c r="D2520" s="2">
        <v>2016</v>
      </c>
      <c r="E2520" s="1" t="s">
        <v>53</v>
      </c>
      <c r="F2520" s="3">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v>9.8783999999999992</v>
      </c>
    </row>
    <row r="2521" spans="1:23" x14ac:dyDescent="0.3">
      <c r="A2521">
        <v>2520</v>
      </c>
      <c r="B2521" t="s">
        <v>5631</v>
      </c>
      <c r="C2521" s="1">
        <v>42658</v>
      </c>
      <c r="D2521" s="2">
        <v>2016</v>
      </c>
      <c r="E2521" s="1" t="s">
        <v>53</v>
      </c>
      <c r="F2521" s="3">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v>14.4354</v>
      </c>
    </row>
    <row r="2522" spans="1:23" x14ac:dyDescent="0.3">
      <c r="A2522">
        <v>2521</v>
      </c>
      <c r="B2522" t="s">
        <v>5631</v>
      </c>
      <c r="C2522" s="1">
        <v>42658</v>
      </c>
      <c r="D2522" s="2">
        <v>2016</v>
      </c>
      <c r="E2522" s="1" t="s">
        <v>53</v>
      </c>
      <c r="F2522" s="3">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v>251.89109999999988</v>
      </c>
    </row>
    <row r="2523" spans="1:23" x14ac:dyDescent="0.3">
      <c r="A2523">
        <v>2522</v>
      </c>
      <c r="B2523" t="s">
        <v>5631</v>
      </c>
      <c r="C2523" s="1">
        <v>42658</v>
      </c>
      <c r="D2523" s="2">
        <v>2016</v>
      </c>
      <c r="E2523" s="1" t="s">
        <v>53</v>
      </c>
      <c r="F2523" s="3">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v>6.2208000000000006</v>
      </c>
    </row>
    <row r="2524" spans="1:23" x14ac:dyDescent="0.3">
      <c r="A2524">
        <v>2523</v>
      </c>
      <c r="B2524" t="s">
        <v>5631</v>
      </c>
      <c r="C2524" s="1">
        <v>42658</v>
      </c>
      <c r="D2524" s="2">
        <v>2016</v>
      </c>
      <c r="E2524" s="1" t="s">
        <v>53</v>
      </c>
      <c r="F2524" s="3">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v>1.375</v>
      </c>
    </row>
    <row r="2525" spans="1:23" x14ac:dyDescent="0.3">
      <c r="A2525">
        <v>2524</v>
      </c>
      <c r="B2525" t="s">
        <v>5631</v>
      </c>
      <c r="C2525" s="1">
        <v>42658</v>
      </c>
      <c r="D2525" s="2">
        <v>2016</v>
      </c>
      <c r="E2525" s="1" t="s">
        <v>53</v>
      </c>
      <c r="F2525" s="3">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v>55.935999999999993</v>
      </c>
    </row>
    <row r="2526" spans="1:23" x14ac:dyDescent="0.3">
      <c r="A2526">
        <v>2525</v>
      </c>
      <c r="B2526" t="s">
        <v>5636</v>
      </c>
      <c r="C2526" s="1">
        <v>42100</v>
      </c>
      <c r="D2526" s="2">
        <v>2015</v>
      </c>
      <c r="E2526" s="1" t="s">
        <v>89</v>
      </c>
      <c r="F2526" s="3">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v>5.2559999999999985</v>
      </c>
    </row>
    <row r="2527" spans="1:23" x14ac:dyDescent="0.3">
      <c r="A2527">
        <v>2526</v>
      </c>
      <c r="B2527" t="s">
        <v>5636</v>
      </c>
      <c r="C2527" s="1">
        <v>42100</v>
      </c>
      <c r="D2527" s="2">
        <v>2015</v>
      </c>
      <c r="E2527" s="1" t="s">
        <v>89</v>
      </c>
      <c r="F2527" s="3">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v>4.4603999999999999</v>
      </c>
    </row>
    <row r="2528" spans="1:23" x14ac:dyDescent="0.3">
      <c r="A2528">
        <v>2527</v>
      </c>
      <c r="B2528" t="s">
        <v>5636</v>
      </c>
      <c r="C2528" s="1">
        <v>42100</v>
      </c>
      <c r="D2528" s="2">
        <v>2015</v>
      </c>
      <c r="E2528" s="1" t="s">
        <v>89</v>
      </c>
      <c r="F2528" s="3">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v>-12.075000000000003</v>
      </c>
    </row>
    <row r="2529" spans="1:23" x14ac:dyDescent="0.3">
      <c r="A2529">
        <v>2528</v>
      </c>
      <c r="B2529" t="s">
        <v>5636</v>
      </c>
      <c r="C2529" s="1">
        <v>42100</v>
      </c>
      <c r="D2529" s="2">
        <v>2015</v>
      </c>
      <c r="E2529" s="1" t="s">
        <v>89</v>
      </c>
      <c r="F2529" s="3">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v>-16.884</v>
      </c>
    </row>
    <row r="2530" spans="1:23" x14ac:dyDescent="0.3">
      <c r="A2530">
        <v>2529</v>
      </c>
      <c r="B2530" t="s">
        <v>5636</v>
      </c>
      <c r="C2530" s="1">
        <v>42100</v>
      </c>
      <c r="D2530" s="2">
        <v>2015</v>
      </c>
      <c r="E2530" s="1" t="s">
        <v>89</v>
      </c>
      <c r="F2530" s="3">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v>2.8884000000000007</v>
      </c>
    </row>
    <row r="2531" spans="1:23" x14ac:dyDescent="0.3">
      <c r="A2531">
        <v>2530</v>
      </c>
      <c r="B2531" t="s">
        <v>5641</v>
      </c>
      <c r="C2531" s="1">
        <v>41936</v>
      </c>
      <c r="D2531" s="2">
        <v>2014</v>
      </c>
      <c r="E2531" s="1" t="s">
        <v>53</v>
      </c>
      <c r="F2531" s="3">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v>3.6288</v>
      </c>
    </row>
    <row r="2532" spans="1:23" x14ac:dyDescent="0.3">
      <c r="A2532">
        <v>2531</v>
      </c>
      <c r="B2532" t="s">
        <v>5642</v>
      </c>
      <c r="C2532" s="1">
        <v>41868</v>
      </c>
      <c r="D2532" s="2">
        <v>2014</v>
      </c>
      <c r="E2532" s="1" t="s">
        <v>132</v>
      </c>
      <c r="F2532" s="3">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v>52.531999999999996</v>
      </c>
    </row>
    <row r="2533" spans="1:23" x14ac:dyDescent="0.3">
      <c r="A2533">
        <v>2532</v>
      </c>
      <c r="B2533" t="s">
        <v>5642</v>
      </c>
      <c r="C2533" s="1">
        <v>41868</v>
      </c>
      <c r="D2533" s="2">
        <v>2014</v>
      </c>
      <c r="E2533" s="1" t="s">
        <v>132</v>
      </c>
      <c r="F2533" s="3">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v>8.2615999999999996</v>
      </c>
    </row>
    <row r="2534" spans="1:23" x14ac:dyDescent="0.3">
      <c r="A2534">
        <v>2533</v>
      </c>
      <c r="B2534" t="s">
        <v>5642</v>
      </c>
      <c r="C2534" s="1">
        <v>41868</v>
      </c>
      <c r="D2534" s="2">
        <v>2014</v>
      </c>
      <c r="E2534" s="1" t="s">
        <v>132</v>
      </c>
      <c r="F2534" s="3">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v>4.5611999999999995</v>
      </c>
    </row>
    <row r="2535" spans="1:23" x14ac:dyDescent="0.3">
      <c r="A2535">
        <v>2534</v>
      </c>
      <c r="B2535" t="s">
        <v>5642</v>
      </c>
      <c r="C2535" s="1">
        <v>41868</v>
      </c>
      <c r="D2535" s="2">
        <v>2014</v>
      </c>
      <c r="E2535" s="1" t="s">
        <v>132</v>
      </c>
      <c r="F2535" s="3">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v>122.38559999999998</v>
      </c>
    </row>
    <row r="2536" spans="1:23" x14ac:dyDescent="0.3">
      <c r="A2536">
        <v>2535</v>
      </c>
      <c r="B2536" t="s">
        <v>5644</v>
      </c>
      <c r="C2536" s="1">
        <v>42962</v>
      </c>
      <c r="D2536" s="2">
        <v>2017</v>
      </c>
      <c r="E2536" s="1" t="s">
        <v>132</v>
      </c>
      <c r="F2536" s="3">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v>-337.80600000000004</v>
      </c>
    </row>
    <row r="2537" spans="1:23" x14ac:dyDescent="0.3">
      <c r="A2537">
        <v>2536</v>
      </c>
      <c r="B2537" t="s">
        <v>5645</v>
      </c>
      <c r="C2537" s="1">
        <v>42253</v>
      </c>
      <c r="D2537" s="2">
        <v>2015</v>
      </c>
      <c r="E2537" s="1" t="s">
        <v>161</v>
      </c>
      <c r="F2537" s="3">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v>18.064800000000002</v>
      </c>
    </row>
    <row r="2538" spans="1:23" x14ac:dyDescent="0.3">
      <c r="A2538">
        <v>2537</v>
      </c>
      <c r="B2538" t="s">
        <v>5649</v>
      </c>
      <c r="C2538" s="1">
        <v>42031</v>
      </c>
      <c r="D2538" s="2">
        <v>2015</v>
      </c>
      <c r="E2538" s="1" t="s">
        <v>166</v>
      </c>
      <c r="F2538" s="3">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v>-54.595799999999997</v>
      </c>
    </row>
    <row r="2539" spans="1:23" x14ac:dyDescent="0.3">
      <c r="A2539">
        <v>2538</v>
      </c>
      <c r="B2539" t="s">
        <v>5649</v>
      </c>
      <c r="C2539" s="1">
        <v>42031</v>
      </c>
      <c r="D2539" s="2">
        <v>2015</v>
      </c>
      <c r="E2539" s="1" t="s">
        <v>166</v>
      </c>
      <c r="F2539" s="3">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v>-100.7944</v>
      </c>
    </row>
    <row r="2540" spans="1:23" x14ac:dyDescent="0.3">
      <c r="A2540">
        <v>2539</v>
      </c>
      <c r="B2540" t="s">
        <v>5649</v>
      </c>
      <c r="C2540" s="1">
        <v>42031</v>
      </c>
      <c r="D2540" s="2">
        <v>2015</v>
      </c>
      <c r="E2540" s="1" t="s">
        <v>166</v>
      </c>
      <c r="F2540" s="3">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v>-36.253</v>
      </c>
    </row>
    <row r="2541" spans="1:23" x14ac:dyDescent="0.3">
      <c r="A2541">
        <v>2540</v>
      </c>
      <c r="B2541" t="s">
        <v>5652</v>
      </c>
      <c r="C2541" s="1">
        <v>42201</v>
      </c>
      <c r="D2541" s="2">
        <v>2015</v>
      </c>
      <c r="E2541" s="1" t="s">
        <v>152</v>
      </c>
      <c r="F2541" s="3">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v>-219.16440000000023</v>
      </c>
    </row>
    <row r="2542" spans="1:23" x14ac:dyDescent="0.3">
      <c r="A2542">
        <v>2541</v>
      </c>
      <c r="B2542" t="s">
        <v>5652</v>
      </c>
      <c r="C2542" s="1">
        <v>42201</v>
      </c>
      <c r="D2542" s="2">
        <v>2015</v>
      </c>
      <c r="E2542" s="1" t="s">
        <v>152</v>
      </c>
      <c r="F2542" s="3">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v>78.767099999999971</v>
      </c>
    </row>
    <row r="2543" spans="1:23" x14ac:dyDescent="0.3">
      <c r="A2543">
        <v>2542</v>
      </c>
      <c r="B2543" t="s">
        <v>5653</v>
      </c>
      <c r="C2543" s="1">
        <v>42490</v>
      </c>
      <c r="D2543" s="2">
        <v>2016</v>
      </c>
      <c r="E2543" s="1" t="s">
        <v>89</v>
      </c>
      <c r="F2543" s="3">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v>22.377600000000001</v>
      </c>
    </row>
    <row r="2544" spans="1:23" x14ac:dyDescent="0.3">
      <c r="A2544">
        <v>2543</v>
      </c>
      <c r="B2544" t="s">
        <v>5656</v>
      </c>
      <c r="C2544" s="1">
        <v>41908</v>
      </c>
      <c r="D2544" s="2">
        <v>2014</v>
      </c>
      <c r="E2544" s="1" t="s">
        <v>161</v>
      </c>
      <c r="F2544" s="3">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v>14.39520000000001</v>
      </c>
    </row>
    <row r="2545" spans="1:23" x14ac:dyDescent="0.3">
      <c r="A2545">
        <v>2544</v>
      </c>
      <c r="B2545" t="s">
        <v>5659</v>
      </c>
      <c r="C2545" s="1">
        <v>42621</v>
      </c>
      <c r="D2545" s="2">
        <v>2016</v>
      </c>
      <c r="E2545" s="1" t="s">
        <v>161</v>
      </c>
      <c r="F2545" s="3">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v>13.915199999999992</v>
      </c>
    </row>
    <row r="2546" spans="1:23" x14ac:dyDescent="0.3">
      <c r="A2546">
        <v>2545</v>
      </c>
      <c r="B2546" t="s">
        <v>5659</v>
      </c>
      <c r="C2546" s="1">
        <v>42621</v>
      </c>
      <c r="D2546" s="2">
        <v>2016</v>
      </c>
      <c r="E2546" s="1" t="s">
        <v>161</v>
      </c>
      <c r="F2546" s="3">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v>6.9371999999999998</v>
      </c>
    </row>
    <row r="2547" spans="1:23" x14ac:dyDescent="0.3">
      <c r="A2547">
        <v>2546</v>
      </c>
      <c r="B2547" t="s">
        <v>5662</v>
      </c>
      <c r="C2547" s="1">
        <v>42841</v>
      </c>
      <c r="D2547" s="2">
        <v>2017</v>
      </c>
      <c r="E2547" s="1" t="s">
        <v>89</v>
      </c>
      <c r="F2547" s="3">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v>2.0592000000000041</v>
      </c>
    </row>
    <row r="2548" spans="1:23" x14ac:dyDescent="0.3">
      <c r="A2548">
        <v>2547</v>
      </c>
      <c r="B2548" t="s">
        <v>5662</v>
      </c>
      <c r="C2548" s="1">
        <v>42841</v>
      </c>
      <c r="D2548" s="2">
        <v>2017</v>
      </c>
      <c r="E2548" s="1" t="s">
        <v>89</v>
      </c>
      <c r="F2548" s="3">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v>-6.0489999999999995</v>
      </c>
    </row>
    <row r="2549" spans="1:23" x14ac:dyDescent="0.3">
      <c r="A2549">
        <v>2548</v>
      </c>
      <c r="B2549" t="s">
        <v>5663</v>
      </c>
      <c r="C2549" s="1">
        <v>42232</v>
      </c>
      <c r="D2549" s="2">
        <v>2015</v>
      </c>
      <c r="E2549" s="1" t="s">
        <v>132</v>
      </c>
      <c r="F2549" s="3">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v>0.25919999999999999</v>
      </c>
    </row>
    <row r="2550" spans="1:23" x14ac:dyDescent="0.3">
      <c r="A2550">
        <v>2549</v>
      </c>
      <c r="B2550" t="s">
        <v>5663</v>
      </c>
      <c r="C2550" s="1">
        <v>42232</v>
      </c>
      <c r="D2550" s="2">
        <v>2015</v>
      </c>
      <c r="E2550" s="1" t="s">
        <v>132</v>
      </c>
      <c r="F2550" s="3">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v>211.49549999999977</v>
      </c>
    </row>
    <row r="2551" spans="1:23" x14ac:dyDescent="0.3">
      <c r="A2551">
        <v>2550</v>
      </c>
      <c r="B2551" t="s">
        <v>5663</v>
      </c>
      <c r="C2551" s="1">
        <v>42232</v>
      </c>
      <c r="D2551" s="2">
        <v>2015</v>
      </c>
      <c r="E2551" s="1" t="s">
        <v>132</v>
      </c>
      <c r="F2551" s="3">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v>105.64559999999997</v>
      </c>
    </row>
    <row r="2552" spans="1:23" x14ac:dyDescent="0.3">
      <c r="A2552">
        <v>2551</v>
      </c>
      <c r="B2552" t="s">
        <v>5663</v>
      </c>
      <c r="C2552" s="1">
        <v>42232</v>
      </c>
      <c r="D2552" s="2">
        <v>2015</v>
      </c>
      <c r="E2552" s="1" t="s">
        <v>132</v>
      </c>
      <c r="F2552" s="3">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v>1.764</v>
      </c>
    </row>
    <row r="2553" spans="1:23" x14ac:dyDescent="0.3">
      <c r="A2553">
        <v>2552</v>
      </c>
      <c r="B2553" t="s">
        <v>5664</v>
      </c>
      <c r="C2553" s="1">
        <v>43058</v>
      </c>
      <c r="D2553" s="2">
        <v>2017</v>
      </c>
      <c r="E2553" s="1" t="s">
        <v>24</v>
      </c>
      <c r="F2553" s="3">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v>213.68880000000001</v>
      </c>
    </row>
    <row r="2554" spans="1:23" x14ac:dyDescent="0.3">
      <c r="A2554">
        <v>2553</v>
      </c>
      <c r="B2554" t="s">
        <v>5664</v>
      </c>
      <c r="C2554" s="1">
        <v>43058</v>
      </c>
      <c r="D2554" s="2">
        <v>2017</v>
      </c>
      <c r="E2554" s="1" t="s">
        <v>24</v>
      </c>
      <c r="F2554" s="3">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v>10.760400000000001</v>
      </c>
    </row>
    <row r="2555" spans="1:23" x14ac:dyDescent="0.3">
      <c r="A2555">
        <v>2554</v>
      </c>
      <c r="B2555" t="s">
        <v>5667</v>
      </c>
      <c r="C2555" s="1">
        <v>42627</v>
      </c>
      <c r="D2555" s="2">
        <v>2016</v>
      </c>
      <c r="E2555" s="1" t="s">
        <v>161</v>
      </c>
      <c r="F2555" s="3">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v>12.441600000000001</v>
      </c>
    </row>
    <row r="2556" spans="1:23" x14ac:dyDescent="0.3">
      <c r="A2556">
        <v>2555</v>
      </c>
      <c r="B2556" t="s">
        <v>5668</v>
      </c>
      <c r="C2556" s="1">
        <v>42597</v>
      </c>
      <c r="D2556" s="2">
        <v>2016</v>
      </c>
      <c r="E2556" s="1" t="s">
        <v>132</v>
      </c>
      <c r="F2556" s="3">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v>70.554400000000072</v>
      </c>
    </row>
    <row r="2557" spans="1:23" x14ac:dyDescent="0.3">
      <c r="A2557">
        <v>2556</v>
      </c>
      <c r="B2557" t="s">
        <v>5672</v>
      </c>
      <c r="C2557" s="1">
        <v>42273</v>
      </c>
      <c r="D2557" s="2">
        <v>2015</v>
      </c>
      <c r="E2557" s="1" t="s">
        <v>161</v>
      </c>
      <c r="F2557" s="3">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v>12</v>
      </c>
    </row>
    <row r="2558" spans="1:23" x14ac:dyDescent="0.3">
      <c r="A2558">
        <v>2557</v>
      </c>
      <c r="B2558" t="s">
        <v>5675</v>
      </c>
      <c r="C2558" s="1">
        <v>42651</v>
      </c>
      <c r="D2558" s="2">
        <v>2016</v>
      </c>
      <c r="E2558" s="1" t="s">
        <v>53</v>
      </c>
      <c r="F2558" s="3">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v>-32.320000000000007</v>
      </c>
    </row>
    <row r="2559" spans="1:23" x14ac:dyDescent="0.3">
      <c r="A2559">
        <v>2558</v>
      </c>
      <c r="B2559" t="s">
        <v>5678</v>
      </c>
      <c r="C2559" s="1">
        <v>42087</v>
      </c>
      <c r="D2559" s="2">
        <v>2015</v>
      </c>
      <c r="E2559" s="1" t="s">
        <v>237</v>
      </c>
      <c r="F2559" s="3">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v>0.52439999999999998</v>
      </c>
    </row>
    <row r="2560" spans="1:23" x14ac:dyDescent="0.3">
      <c r="A2560">
        <v>2559</v>
      </c>
      <c r="B2560" t="s">
        <v>5679</v>
      </c>
      <c r="C2560" s="1">
        <v>42155</v>
      </c>
      <c r="D2560" s="2">
        <v>2015</v>
      </c>
      <c r="E2560" s="1" t="s">
        <v>124</v>
      </c>
      <c r="F2560" s="3">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v>140.68599999999989</v>
      </c>
    </row>
    <row r="2561" spans="1:23" x14ac:dyDescent="0.3">
      <c r="A2561">
        <v>2560</v>
      </c>
      <c r="B2561" t="s">
        <v>5679</v>
      </c>
      <c r="C2561" s="1">
        <v>42155</v>
      </c>
      <c r="D2561" s="2">
        <v>2015</v>
      </c>
      <c r="E2561" s="1" t="s">
        <v>124</v>
      </c>
      <c r="F2561" s="3">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v>7.5600000000000005</v>
      </c>
    </row>
    <row r="2562" spans="1:23" x14ac:dyDescent="0.3">
      <c r="A2562">
        <v>2561</v>
      </c>
      <c r="B2562" t="s">
        <v>5679</v>
      </c>
      <c r="C2562" s="1">
        <v>42155</v>
      </c>
      <c r="D2562" s="2">
        <v>2015</v>
      </c>
      <c r="E2562" s="1" t="s">
        <v>124</v>
      </c>
      <c r="F2562" s="3">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v>61.38900000000001</v>
      </c>
    </row>
    <row r="2563" spans="1:23" x14ac:dyDescent="0.3">
      <c r="A2563">
        <v>2562</v>
      </c>
      <c r="B2563" t="s">
        <v>5682</v>
      </c>
      <c r="C2563" s="1">
        <v>42363</v>
      </c>
      <c r="D2563" s="2">
        <v>2015</v>
      </c>
      <c r="E2563" s="1" t="s">
        <v>98</v>
      </c>
      <c r="F2563" s="3">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v>3.3408000000000002</v>
      </c>
    </row>
    <row r="2564" spans="1:23" x14ac:dyDescent="0.3">
      <c r="A2564">
        <v>2563</v>
      </c>
      <c r="B2564" t="s">
        <v>5682</v>
      </c>
      <c r="C2564" s="1">
        <v>42363</v>
      </c>
      <c r="D2564" s="2">
        <v>2015</v>
      </c>
      <c r="E2564" s="1" t="s">
        <v>98</v>
      </c>
      <c r="F2564" s="3">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v>3.6288</v>
      </c>
    </row>
    <row r="2565" spans="1:23" x14ac:dyDescent="0.3">
      <c r="A2565">
        <v>2564</v>
      </c>
      <c r="B2565" t="s">
        <v>5684</v>
      </c>
      <c r="C2565" s="1">
        <v>42080</v>
      </c>
      <c r="D2565" s="2">
        <v>2015</v>
      </c>
      <c r="E2565" s="1" t="s">
        <v>237</v>
      </c>
      <c r="F2565" s="3">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v>2.7035999999999998</v>
      </c>
    </row>
    <row r="2566" spans="1:23" x14ac:dyDescent="0.3">
      <c r="A2566">
        <v>2565</v>
      </c>
      <c r="B2566" t="s">
        <v>5684</v>
      </c>
      <c r="C2566" s="1">
        <v>42080</v>
      </c>
      <c r="D2566" s="2">
        <v>2015</v>
      </c>
      <c r="E2566" s="1" t="s">
        <v>237</v>
      </c>
      <c r="F2566" s="3">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v>9.1313999999999993</v>
      </c>
    </row>
    <row r="2567" spans="1:23" x14ac:dyDescent="0.3">
      <c r="A2567">
        <v>2566</v>
      </c>
      <c r="B2567" t="s">
        <v>5687</v>
      </c>
      <c r="C2567" s="1">
        <v>43090</v>
      </c>
      <c r="D2567" s="2">
        <v>2017</v>
      </c>
      <c r="E2567" s="1" t="s">
        <v>98</v>
      </c>
      <c r="F2567" s="3">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v>27.689999999999998</v>
      </c>
    </row>
    <row r="2568" spans="1:23" x14ac:dyDescent="0.3">
      <c r="A2568">
        <v>2567</v>
      </c>
      <c r="B2568" t="s">
        <v>5690</v>
      </c>
      <c r="C2568" s="1">
        <v>43040</v>
      </c>
      <c r="D2568" s="2">
        <v>2017</v>
      </c>
      <c r="E2568" s="1" t="s">
        <v>24</v>
      </c>
      <c r="F2568" s="3">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v>7.8499999999999979</v>
      </c>
    </row>
    <row r="2569" spans="1:23" x14ac:dyDescent="0.3">
      <c r="A2569">
        <v>2568</v>
      </c>
      <c r="B2569" t="s">
        <v>5690</v>
      </c>
      <c r="C2569" s="1">
        <v>43040</v>
      </c>
      <c r="D2569" s="2">
        <v>2017</v>
      </c>
      <c r="E2569" s="1" t="s">
        <v>24</v>
      </c>
      <c r="F2569" s="3">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v>239.90580000000011</v>
      </c>
    </row>
    <row r="2570" spans="1:23" x14ac:dyDescent="0.3">
      <c r="A2570">
        <v>2569</v>
      </c>
      <c r="B2570" t="s">
        <v>5694</v>
      </c>
      <c r="C2570" s="1">
        <v>42985</v>
      </c>
      <c r="D2570" s="2">
        <v>2017</v>
      </c>
      <c r="E2570" s="1" t="s">
        <v>161</v>
      </c>
      <c r="F2570" s="3">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v>133.86240000000004</v>
      </c>
    </row>
    <row r="2571" spans="1:23" x14ac:dyDescent="0.3">
      <c r="A2571">
        <v>2570</v>
      </c>
      <c r="B2571" t="s">
        <v>5695</v>
      </c>
      <c r="C2571" s="1">
        <v>43096</v>
      </c>
      <c r="D2571" s="2">
        <v>2017</v>
      </c>
      <c r="E2571" s="1" t="s">
        <v>98</v>
      </c>
      <c r="F2571" s="3">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v>-35.617400000000004</v>
      </c>
    </row>
    <row r="2572" spans="1:23" x14ac:dyDescent="0.3">
      <c r="A2572">
        <v>2571</v>
      </c>
      <c r="B2572" t="s">
        <v>5695</v>
      </c>
      <c r="C2572" s="1">
        <v>43096</v>
      </c>
      <c r="D2572" s="2">
        <v>2017</v>
      </c>
      <c r="E2572" s="1" t="s">
        <v>98</v>
      </c>
      <c r="F2572" s="3">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v>3.6431999999999998</v>
      </c>
    </row>
    <row r="2573" spans="1:23" x14ac:dyDescent="0.3">
      <c r="A2573">
        <v>2572</v>
      </c>
      <c r="B2573" t="s">
        <v>5696</v>
      </c>
      <c r="C2573" s="1">
        <v>42932</v>
      </c>
      <c r="D2573" s="2">
        <v>2017</v>
      </c>
      <c r="E2573" s="1" t="s">
        <v>152</v>
      </c>
      <c r="F2573" s="3">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v>0.90999999999999981</v>
      </c>
    </row>
    <row r="2574" spans="1:23" x14ac:dyDescent="0.3">
      <c r="A2574">
        <v>2573</v>
      </c>
      <c r="B2574" t="s">
        <v>5698</v>
      </c>
      <c r="C2574" s="1">
        <v>42594</v>
      </c>
      <c r="D2574" s="2">
        <v>2016</v>
      </c>
      <c r="E2574" s="1" t="s">
        <v>132</v>
      </c>
      <c r="F2574" s="3">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v>52.497900000000016</v>
      </c>
    </row>
    <row r="2575" spans="1:23" x14ac:dyDescent="0.3">
      <c r="A2575">
        <v>2574</v>
      </c>
      <c r="B2575" t="s">
        <v>5701</v>
      </c>
      <c r="C2575" s="1">
        <v>42925</v>
      </c>
      <c r="D2575" s="2">
        <v>2017</v>
      </c>
      <c r="E2575" s="1" t="s">
        <v>152</v>
      </c>
      <c r="F2575" s="3">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v>31.586999999999961</v>
      </c>
    </row>
    <row r="2576" spans="1:23" x14ac:dyDescent="0.3">
      <c r="A2576">
        <v>2575</v>
      </c>
      <c r="B2576" t="s">
        <v>5702</v>
      </c>
      <c r="C2576" s="1">
        <v>41965</v>
      </c>
      <c r="D2576" s="2">
        <v>2014</v>
      </c>
      <c r="E2576" s="1" t="s">
        <v>24</v>
      </c>
      <c r="F2576" s="3">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v>7.9527000000000001</v>
      </c>
    </row>
    <row r="2577" spans="1:23" x14ac:dyDescent="0.3">
      <c r="A2577">
        <v>2576</v>
      </c>
      <c r="B2577" t="s">
        <v>5702</v>
      </c>
      <c r="C2577" s="1">
        <v>41965</v>
      </c>
      <c r="D2577" s="2">
        <v>2014</v>
      </c>
      <c r="E2577" s="1" t="s">
        <v>24</v>
      </c>
      <c r="F2577" s="3">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v>156.751</v>
      </c>
    </row>
    <row r="2578" spans="1:23" x14ac:dyDescent="0.3">
      <c r="A2578">
        <v>2577</v>
      </c>
      <c r="B2578" t="s">
        <v>5702</v>
      </c>
      <c r="C2578" s="1">
        <v>41965</v>
      </c>
      <c r="D2578" s="2">
        <v>2014</v>
      </c>
      <c r="E2578" s="1" t="s">
        <v>24</v>
      </c>
      <c r="F2578" s="3">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v>5.3391999999999991</v>
      </c>
    </row>
    <row r="2579" spans="1:23" x14ac:dyDescent="0.3">
      <c r="A2579">
        <v>2578</v>
      </c>
      <c r="B2579" t="s">
        <v>5702</v>
      </c>
      <c r="C2579" s="1">
        <v>41965</v>
      </c>
      <c r="D2579" s="2">
        <v>2014</v>
      </c>
      <c r="E2579" s="1" t="s">
        <v>24</v>
      </c>
      <c r="F2579" s="3">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v>290.30160000000001</v>
      </c>
    </row>
    <row r="2580" spans="1:23" x14ac:dyDescent="0.3">
      <c r="A2580">
        <v>2579</v>
      </c>
      <c r="B2580" t="s">
        <v>5705</v>
      </c>
      <c r="C2580" s="1">
        <v>41665</v>
      </c>
      <c r="D2580" s="2">
        <v>2014</v>
      </c>
      <c r="E2580" s="1" t="s">
        <v>166</v>
      </c>
      <c r="F2580" s="3">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v>30.7818</v>
      </c>
    </row>
    <row r="2581" spans="1:23" x14ac:dyDescent="0.3">
      <c r="A2581">
        <v>2580</v>
      </c>
      <c r="B2581" t="s">
        <v>5705</v>
      </c>
      <c r="C2581" s="1">
        <v>41665</v>
      </c>
      <c r="D2581" s="2">
        <v>2014</v>
      </c>
      <c r="E2581" s="1" t="s">
        <v>166</v>
      </c>
      <c r="F2581" s="3">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v>0</v>
      </c>
    </row>
    <row r="2582" spans="1:23" x14ac:dyDescent="0.3">
      <c r="A2582">
        <v>2581</v>
      </c>
      <c r="B2582" t="s">
        <v>5705</v>
      </c>
      <c r="C2582" s="1">
        <v>41665</v>
      </c>
      <c r="D2582" s="2">
        <v>2014</v>
      </c>
      <c r="E2582" s="1" t="s">
        <v>166</v>
      </c>
      <c r="F2582" s="3">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v>9.3312000000000008</v>
      </c>
    </row>
    <row r="2583" spans="1:23" x14ac:dyDescent="0.3">
      <c r="A2583">
        <v>2582</v>
      </c>
      <c r="B2583" t="s">
        <v>5705</v>
      </c>
      <c r="C2583" s="1">
        <v>41665</v>
      </c>
      <c r="D2583" s="2">
        <v>2014</v>
      </c>
      <c r="E2583" s="1" t="s">
        <v>166</v>
      </c>
      <c r="F2583" s="3">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v>8.34</v>
      </c>
    </row>
    <row r="2584" spans="1:23" x14ac:dyDescent="0.3">
      <c r="A2584">
        <v>2583</v>
      </c>
      <c r="B2584" t="s">
        <v>5705</v>
      </c>
      <c r="C2584" s="1">
        <v>41665</v>
      </c>
      <c r="D2584" s="2">
        <v>2014</v>
      </c>
      <c r="E2584" s="1" t="s">
        <v>166</v>
      </c>
      <c r="F2584" s="3">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v>0</v>
      </c>
    </row>
    <row r="2585" spans="1:23" x14ac:dyDescent="0.3">
      <c r="A2585">
        <v>2584</v>
      </c>
      <c r="B2585" t="s">
        <v>5705</v>
      </c>
      <c r="C2585" s="1">
        <v>41665</v>
      </c>
      <c r="D2585" s="2">
        <v>2014</v>
      </c>
      <c r="E2585" s="1" t="s">
        <v>166</v>
      </c>
      <c r="F2585" s="3">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v>4.4711999999999996</v>
      </c>
    </row>
    <row r="2586" spans="1:23" x14ac:dyDescent="0.3">
      <c r="A2586">
        <v>2585</v>
      </c>
      <c r="B2586" t="s">
        <v>5705</v>
      </c>
      <c r="C2586" s="1">
        <v>41665</v>
      </c>
      <c r="D2586" s="2">
        <v>2014</v>
      </c>
      <c r="E2586" s="1" t="s">
        <v>166</v>
      </c>
      <c r="F2586" s="3">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v>52.634399999999999</v>
      </c>
    </row>
    <row r="2587" spans="1:23" x14ac:dyDescent="0.3">
      <c r="A2587">
        <v>2586</v>
      </c>
      <c r="B2587" t="s">
        <v>5712</v>
      </c>
      <c r="C2587" s="1">
        <v>42311</v>
      </c>
      <c r="D2587" s="2">
        <v>2015</v>
      </c>
      <c r="E2587" s="1" t="s">
        <v>24</v>
      </c>
      <c r="F2587" s="3">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v>2.1475999999999997</v>
      </c>
    </row>
    <row r="2588" spans="1:23" x14ac:dyDescent="0.3">
      <c r="A2588">
        <v>2587</v>
      </c>
      <c r="B2588" t="s">
        <v>5714</v>
      </c>
      <c r="C2588" s="1">
        <v>42916</v>
      </c>
      <c r="D2588" s="2">
        <v>2017</v>
      </c>
      <c r="E2588" s="1" t="s">
        <v>41</v>
      </c>
      <c r="F2588" s="3">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v>67.113900000000015</v>
      </c>
    </row>
    <row r="2589" spans="1:23" x14ac:dyDescent="0.3">
      <c r="A2589">
        <v>2588</v>
      </c>
      <c r="B2589" t="s">
        <v>5714</v>
      </c>
      <c r="C2589" s="1">
        <v>42916</v>
      </c>
      <c r="D2589" s="2">
        <v>2017</v>
      </c>
      <c r="E2589" s="1" t="s">
        <v>41</v>
      </c>
      <c r="F2589" s="3">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v>9.7812000000000019</v>
      </c>
    </row>
    <row r="2590" spans="1:23" x14ac:dyDescent="0.3">
      <c r="A2590">
        <v>2589</v>
      </c>
      <c r="B2590" t="s">
        <v>5717</v>
      </c>
      <c r="C2590" s="1">
        <v>42495</v>
      </c>
      <c r="D2590" s="2">
        <v>2016</v>
      </c>
      <c r="E2590" s="1" t="s">
        <v>124</v>
      </c>
      <c r="F2590" s="3">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v>1.0165999999999995</v>
      </c>
    </row>
    <row r="2591" spans="1:23" x14ac:dyDescent="0.3">
      <c r="A2591">
        <v>2590</v>
      </c>
      <c r="B2591" t="s">
        <v>5717</v>
      </c>
      <c r="C2591" s="1">
        <v>42495</v>
      </c>
      <c r="D2591" s="2">
        <v>2016</v>
      </c>
      <c r="E2591" s="1" t="s">
        <v>124</v>
      </c>
      <c r="F2591" s="3">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v>21.539699999999996</v>
      </c>
    </row>
    <row r="2592" spans="1:23" x14ac:dyDescent="0.3">
      <c r="A2592">
        <v>2591</v>
      </c>
      <c r="B2592" t="s">
        <v>5718</v>
      </c>
      <c r="C2592" s="1">
        <v>42621</v>
      </c>
      <c r="D2592" s="2">
        <v>2016</v>
      </c>
      <c r="E2592" s="1" t="s">
        <v>161</v>
      </c>
      <c r="F2592" s="3">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v>-7.774799999999999</v>
      </c>
    </row>
    <row r="2593" spans="1:23" x14ac:dyDescent="0.3">
      <c r="A2593">
        <v>2592</v>
      </c>
      <c r="B2593" t="s">
        <v>5718</v>
      </c>
      <c r="C2593" s="1">
        <v>42621</v>
      </c>
      <c r="D2593" s="2">
        <v>2016</v>
      </c>
      <c r="E2593" s="1" t="s">
        <v>161</v>
      </c>
      <c r="F2593" s="3">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v>-300.73500000000001</v>
      </c>
    </row>
    <row r="2594" spans="1:23" x14ac:dyDescent="0.3">
      <c r="A2594">
        <v>2593</v>
      </c>
      <c r="B2594" t="s">
        <v>5724</v>
      </c>
      <c r="C2594" s="1">
        <v>43063</v>
      </c>
      <c r="D2594" s="2">
        <v>2017</v>
      </c>
      <c r="E2594" s="1" t="s">
        <v>24</v>
      </c>
      <c r="F2594" s="3">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v>39.549999999999997</v>
      </c>
    </row>
    <row r="2595" spans="1:23" x14ac:dyDescent="0.3">
      <c r="A2595">
        <v>2594</v>
      </c>
      <c r="B2595" t="s">
        <v>5724</v>
      </c>
      <c r="C2595" s="1">
        <v>43063</v>
      </c>
      <c r="D2595" s="2">
        <v>2017</v>
      </c>
      <c r="E2595" s="1" t="s">
        <v>24</v>
      </c>
      <c r="F2595" s="3">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v>157.36319999999998</v>
      </c>
    </row>
    <row r="2596" spans="1:23" x14ac:dyDescent="0.3">
      <c r="A2596">
        <v>2595</v>
      </c>
      <c r="B2596" t="s">
        <v>5726</v>
      </c>
      <c r="C2596" s="1">
        <v>42868</v>
      </c>
      <c r="D2596" s="2">
        <v>2017</v>
      </c>
      <c r="E2596" s="1" t="s">
        <v>124</v>
      </c>
      <c r="F2596" s="3">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v>81.432000000000002</v>
      </c>
    </row>
    <row r="2597" spans="1:23" x14ac:dyDescent="0.3">
      <c r="A2597">
        <v>2596</v>
      </c>
      <c r="B2597" t="s">
        <v>5726</v>
      </c>
      <c r="C2597" s="1">
        <v>42868</v>
      </c>
      <c r="D2597" s="2">
        <v>2017</v>
      </c>
      <c r="E2597" s="1" t="s">
        <v>124</v>
      </c>
      <c r="F2597" s="3">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v>411.73649999999998</v>
      </c>
    </row>
    <row r="2598" spans="1:23" x14ac:dyDescent="0.3">
      <c r="A2598">
        <v>2597</v>
      </c>
      <c r="B2598" t="s">
        <v>5726</v>
      </c>
      <c r="C2598" s="1">
        <v>42868</v>
      </c>
      <c r="D2598" s="2">
        <v>2017</v>
      </c>
      <c r="E2598" s="1" t="s">
        <v>124</v>
      </c>
      <c r="F2598" s="3">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v>158.75190000000003</v>
      </c>
    </row>
    <row r="2599" spans="1:23" x14ac:dyDescent="0.3">
      <c r="A2599">
        <v>2598</v>
      </c>
      <c r="B2599" t="s">
        <v>5726</v>
      </c>
      <c r="C2599" s="1">
        <v>42868</v>
      </c>
      <c r="D2599" s="2">
        <v>2017</v>
      </c>
      <c r="E2599" s="1" t="s">
        <v>124</v>
      </c>
      <c r="F2599" s="3">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v>95.461199999999963</v>
      </c>
    </row>
    <row r="2600" spans="1:23" x14ac:dyDescent="0.3">
      <c r="A2600">
        <v>2599</v>
      </c>
      <c r="B2600" t="s">
        <v>5726</v>
      </c>
      <c r="C2600" s="1">
        <v>42868</v>
      </c>
      <c r="D2600" s="2">
        <v>2017</v>
      </c>
      <c r="E2600" s="1" t="s">
        <v>124</v>
      </c>
      <c r="F2600" s="3">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v>7.3206000000000007</v>
      </c>
    </row>
    <row r="2601" spans="1:23" x14ac:dyDescent="0.3">
      <c r="A2601">
        <v>2600</v>
      </c>
      <c r="B2601" t="s">
        <v>5730</v>
      </c>
      <c r="C2601" s="1">
        <v>42848</v>
      </c>
      <c r="D2601" s="2">
        <v>2017</v>
      </c>
      <c r="E2601" s="1" t="s">
        <v>89</v>
      </c>
      <c r="F2601" s="3">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v>35.362599999999986</v>
      </c>
    </row>
    <row r="2602" spans="1:23" x14ac:dyDescent="0.3">
      <c r="A2602">
        <v>2601</v>
      </c>
      <c r="B2602" t="s">
        <v>5730</v>
      </c>
      <c r="C2602" s="1">
        <v>42848</v>
      </c>
      <c r="D2602" s="2">
        <v>2017</v>
      </c>
      <c r="E2602" s="1" t="s">
        <v>89</v>
      </c>
      <c r="F2602" s="3">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v>36.812999999999988</v>
      </c>
    </row>
    <row r="2603" spans="1:23" x14ac:dyDescent="0.3">
      <c r="A2603">
        <v>2602</v>
      </c>
      <c r="B2603" t="s">
        <v>5731</v>
      </c>
      <c r="C2603" s="1">
        <v>42525</v>
      </c>
      <c r="D2603" s="2">
        <v>2016</v>
      </c>
      <c r="E2603" s="1" t="s">
        <v>41</v>
      </c>
      <c r="F2603" s="3">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v>7.0218000000000007</v>
      </c>
    </row>
    <row r="2604" spans="1:23" x14ac:dyDescent="0.3">
      <c r="A2604">
        <v>2603</v>
      </c>
      <c r="B2604" t="s">
        <v>5731</v>
      </c>
      <c r="C2604" s="1">
        <v>42525</v>
      </c>
      <c r="D2604" s="2">
        <v>2016</v>
      </c>
      <c r="E2604" s="1" t="s">
        <v>41</v>
      </c>
      <c r="F2604" s="3">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v>364.45949999999993</v>
      </c>
    </row>
    <row r="2605" spans="1:23" x14ac:dyDescent="0.3">
      <c r="A2605">
        <v>2604</v>
      </c>
      <c r="B2605" t="s">
        <v>5731</v>
      </c>
      <c r="C2605" s="1">
        <v>42525</v>
      </c>
      <c r="D2605" s="2">
        <v>2016</v>
      </c>
      <c r="E2605" s="1" t="s">
        <v>41</v>
      </c>
      <c r="F2605" s="3">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v>5.129400000000004</v>
      </c>
    </row>
    <row r="2606" spans="1:23" x14ac:dyDescent="0.3">
      <c r="A2606">
        <v>2605</v>
      </c>
      <c r="B2606" t="s">
        <v>5731</v>
      </c>
      <c r="C2606" s="1">
        <v>42525</v>
      </c>
      <c r="D2606" s="2">
        <v>2016</v>
      </c>
      <c r="E2606" s="1" t="s">
        <v>41</v>
      </c>
      <c r="F2606" s="3">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v>20.780799999999999</v>
      </c>
    </row>
    <row r="2607" spans="1:23" x14ac:dyDescent="0.3">
      <c r="A2607">
        <v>2606</v>
      </c>
      <c r="B2607" t="s">
        <v>5736</v>
      </c>
      <c r="C2607" s="1">
        <v>41989</v>
      </c>
      <c r="D2607" s="2">
        <v>2014</v>
      </c>
      <c r="E2607" s="1" t="s">
        <v>98</v>
      </c>
      <c r="F2607" s="3">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v>-0.85579999999999989</v>
      </c>
    </row>
    <row r="2608" spans="1:23" x14ac:dyDescent="0.3">
      <c r="A2608">
        <v>2607</v>
      </c>
      <c r="B2608" t="s">
        <v>5739</v>
      </c>
      <c r="C2608" s="1">
        <v>42433</v>
      </c>
      <c r="D2608" s="2">
        <v>2016</v>
      </c>
      <c r="E2608" s="1" t="s">
        <v>237</v>
      </c>
      <c r="F2608" s="3">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v>4.9270999999999976</v>
      </c>
    </row>
    <row r="2609" spans="1:23" x14ac:dyDescent="0.3">
      <c r="A2609">
        <v>2608</v>
      </c>
      <c r="B2609" t="s">
        <v>5742</v>
      </c>
      <c r="C2609" s="1">
        <v>41968</v>
      </c>
      <c r="D2609" s="2">
        <v>2014</v>
      </c>
      <c r="E2609" s="1" t="s">
        <v>24</v>
      </c>
      <c r="F2609" s="3">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v>0</v>
      </c>
    </row>
    <row r="2610" spans="1:23" x14ac:dyDescent="0.3">
      <c r="A2610">
        <v>2609</v>
      </c>
      <c r="B2610" t="s">
        <v>5742</v>
      </c>
      <c r="C2610" s="1">
        <v>41968</v>
      </c>
      <c r="D2610" s="2">
        <v>2014</v>
      </c>
      <c r="E2610" s="1" t="s">
        <v>24</v>
      </c>
      <c r="F2610" s="3">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v>0.88200000000000001</v>
      </c>
    </row>
    <row r="2611" spans="1:23" x14ac:dyDescent="0.3">
      <c r="A2611">
        <v>2610</v>
      </c>
      <c r="B2611" t="s">
        <v>5742</v>
      </c>
      <c r="C2611" s="1">
        <v>41968</v>
      </c>
      <c r="D2611" s="2">
        <v>2014</v>
      </c>
      <c r="E2611" s="1" t="s">
        <v>24</v>
      </c>
      <c r="F2611" s="3">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v>-121.87349999999992</v>
      </c>
    </row>
    <row r="2612" spans="1:23" x14ac:dyDescent="0.3">
      <c r="A2612">
        <v>2611</v>
      </c>
      <c r="B2612" t="s">
        <v>5742</v>
      </c>
      <c r="C2612" s="1">
        <v>41968</v>
      </c>
      <c r="D2612" s="2">
        <v>2014</v>
      </c>
      <c r="E2612" s="1" t="s">
        <v>24</v>
      </c>
      <c r="F2612" s="3">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v>1.9925999999999999</v>
      </c>
    </row>
    <row r="2613" spans="1:23" x14ac:dyDescent="0.3">
      <c r="A2613">
        <v>2612</v>
      </c>
      <c r="B2613" t="s">
        <v>5742</v>
      </c>
      <c r="C2613" s="1">
        <v>41968</v>
      </c>
      <c r="D2613" s="2">
        <v>2014</v>
      </c>
      <c r="E2613" s="1" t="s">
        <v>24</v>
      </c>
      <c r="F2613" s="3">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v>5.1011999999999995</v>
      </c>
    </row>
    <row r="2614" spans="1:23" x14ac:dyDescent="0.3">
      <c r="A2614">
        <v>2613</v>
      </c>
      <c r="B2614" t="s">
        <v>5742</v>
      </c>
      <c r="C2614" s="1">
        <v>41968</v>
      </c>
      <c r="D2614" s="2">
        <v>2014</v>
      </c>
      <c r="E2614" s="1" t="s">
        <v>24</v>
      </c>
      <c r="F2614" s="3">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v>-3.9624000000000006</v>
      </c>
    </row>
    <row r="2615" spans="1:23" x14ac:dyDescent="0.3">
      <c r="A2615">
        <v>2614</v>
      </c>
      <c r="B2615" t="s">
        <v>5745</v>
      </c>
      <c r="C2615" s="1">
        <v>42488</v>
      </c>
      <c r="D2615" s="2">
        <v>2016</v>
      </c>
      <c r="E2615" s="1" t="s">
        <v>89</v>
      </c>
      <c r="F2615" s="3">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v>2.5980000000000008</v>
      </c>
    </row>
    <row r="2616" spans="1:23" x14ac:dyDescent="0.3">
      <c r="A2616">
        <v>2615</v>
      </c>
      <c r="B2616" t="s">
        <v>5748</v>
      </c>
      <c r="C2616" s="1">
        <v>41755</v>
      </c>
      <c r="D2616" s="2">
        <v>2014</v>
      </c>
      <c r="E2616" s="1" t="s">
        <v>89</v>
      </c>
      <c r="F2616" s="3">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v>23.027999999999992</v>
      </c>
    </row>
    <row r="2617" spans="1:23" x14ac:dyDescent="0.3">
      <c r="A2617">
        <v>2616</v>
      </c>
      <c r="B2617" t="s">
        <v>5748</v>
      </c>
      <c r="C2617" s="1">
        <v>41755</v>
      </c>
      <c r="D2617" s="2">
        <v>2014</v>
      </c>
      <c r="E2617" s="1" t="s">
        <v>89</v>
      </c>
      <c r="F2617" s="3">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v>5.714999999999999</v>
      </c>
    </row>
    <row r="2618" spans="1:23" x14ac:dyDescent="0.3">
      <c r="A2618">
        <v>2617</v>
      </c>
      <c r="B2618" t="s">
        <v>5751</v>
      </c>
      <c r="C2618" s="1">
        <v>42826</v>
      </c>
      <c r="D2618" s="2">
        <v>2017</v>
      </c>
      <c r="E2618" s="1" t="s">
        <v>89</v>
      </c>
      <c r="F2618" s="3">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v>2.7166000000000001</v>
      </c>
    </row>
    <row r="2619" spans="1:23" x14ac:dyDescent="0.3">
      <c r="A2619">
        <v>2618</v>
      </c>
      <c r="B2619" t="s">
        <v>5751</v>
      </c>
      <c r="C2619" s="1">
        <v>42826</v>
      </c>
      <c r="D2619" s="2">
        <v>2017</v>
      </c>
      <c r="E2619" s="1" t="s">
        <v>89</v>
      </c>
      <c r="F2619" s="3">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v>38.024999999999977</v>
      </c>
    </row>
    <row r="2620" spans="1:23" x14ac:dyDescent="0.3">
      <c r="A2620">
        <v>2619</v>
      </c>
      <c r="B2620" t="s">
        <v>5754</v>
      </c>
      <c r="C2620" s="1">
        <v>43091</v>
      </c>
      <c r="D2620" s="2">
        <v>2017</v>
      </c>
      <c r="E2620" s="1" t="s">
        <v>98</v>
      </c>
      <c r="F2620" s="3">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v>1.0841999999999998</v>
      </c>
    </row>
    <row r="2621" spans="1:23" x14ac:dyDescent="0.3">
      <c r="A2621">
        <v>2620</v>
      </c>
      <c r="B2621" t="s">
        <v>5754</v>
      </c>
      <c r="C2621" s="1">
        <v>43091</v>
      </c>
      <c r="D2621" s="2">
        <v>2017</v>
      </c>
      <c r="E2621" s="1" t="s">
        <v>98</v>
      </c>
      <c r="F2621" s="3">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v>6.7039999999999971</v>
      </c>
    </row>
    <row r="2622" spans="1:23" x14ac:dyDescent="0.3">
      <c r="A2622">
        <v>2621</v>
      </c>
      <c r="B2622" t="s">
        <v>5754</v>
      </c>
      <c r="C2622" s="1">
        <v>43091</v>
      </c>
      <c r="D2622" s="2">
        <v>2017</v>
      </c>
      <c r="E2622" s="1" t="s">
        <v>98</v>
      </c>
      <c r="F2622" s="3">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v>10.4496</v>
      </c>
    </row>
    <row r="2623" spans="1:23" x14ac:dyDescent="0.3">
      <c r="A2623">
        <v>2622</v>
      </c>
      <c r="B2623" t="s">
        <v>5754</v>
      </c>
      <c r="C2623" s="1">
        <v>43091</v>
      </c>
      <c r="D2623" s="2">
        <v>2017</v>
      </c>
      <c r="E2623" s="1" t="s">
        <v>98</v>
      </c>
      <c r="F2623" s="3">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v>8.6715</v>
      </c>
    </row>
    <row r="2624" spans="1:23" x14ac:dyDescent="0.3">
      <c r="A2624">
        <v>2623</v>
      </c>
      <c r="B2624" t="s">
        <v>5755</v>
      </c>
      <c r="C2624" s="1">
        <v>41976</v>
      </c>
      <c r="D2624" s="2">
        <v>2014</v>
      </c>
      <c r="E2624" s="1" t="s">
        <v>98</v>
      </c>
      <c r="F2624" s="3">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v>12.441600000000001</v>
      </c>
    </row>
    <row r="2625" spans="1:23" x14ac:dyDescent="0.3">
      <c r="A2625">
        <v>2624</v>
      </c>
      <c r="B2625" t="s">
        <v>5758</v>
      </c>
      <c r="C2625" s="1">
        <v>43030</v>
      </c>
      <c r="D2625" s="2">
        <v>2017</v>
      </c>
      <c r="E2625" s="1" t="s">
        <v>53</v>
      </c>
      <c r="F2625" s="3">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v>3919.9887999999992</v>
      </c>
    </row>
    <row r="2626" spans="1:23" x14ac:dyDescent="0.3">
      <c r="A2626">
        <v>2625</v>
      </c>
      <c r="B2626" t="s">
        <v>5758</v>
      </c>
      <c r="C2626" s="1">
        <v>43030</v>
      </c>
      <c r="D2626" s="2">
        <v>2017</v>
      </c>
      <c r="E2626" s="1" t="s">
        <v>53</v>
      </c>
      <c r="F2626" s="3">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v>647.89200000000005</v>
      </c>
    </row>
    <row r="2627" spans="1:23" x14ac:dyDescent="0.3">
      <c r="A2627">
        <v>2626</v>
      </c>
      <c r="B2627" t="s">
        <v>5758</v>
      </c>
      <c r="C2627" s="1">
        <v>43030</v>
      </c>
      <c r="D2627" s="2">
        <v>2017</v>
      </c>
      <c r="E2627" s="1" t="s">
        <v>53</v>
      </c>
      <c r="F2627" s="3">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v>28.754999999999995</v>
      </c>
    </row>
    <row r="2628" spans="1:23" x14ac:dyDescent="0.3">
      <c r="A2628">
        <v>2627</v>
      </c>
      <c r="B2628" t="s">
        <v>5758</v>
      </c>
      <c r="C2628" s="1">
        <v>43030</v>
      </c>
      <c r="D2628" s="2">
        <v>2017</v>
      </c>
      <c r="E2628" s="1" t="s">
        <v>53</v>
      </c>
      <c r="F2628" s="3">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v>0.52989999999999782</v>
      </c>
    </row>
    <row r="2629" spans="1:23" x14ac:dyDescent="0.3">
      <c r="A2629">
        <v>2628</v>
      </c>
      <c r="B2629" t="s">
        <v>5763</v>
      </c>
      <c r="C2629" s="1">
        <v>43052</v>
      </c>
      <c r="D2629" s="2">
        <v>2017</v>
      </c>
      <c r="E2629" s="1" t="s">
        <v>24</v>
      </c>
      <c r="F2629" s="3">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v>9.1295999999999964</v>
      </c>
    </row>
    <row r="2630" spans="1:23" x14ac:dyDescent="0.3">
      <c r="A2630">
        <v>2629</v>
      </c>
      <c r="B2630" t="s">
        <v>5763</v>
      </c>
      <c r="C2630" s="1">
        <v>43052</v>
      </c>
      <c r="D2630" s="2">
        <v>2017</v>
      </c>
      <c r="E2630" s="1" t="s">
        <v>24</v>
      </c>
      <c r="F2630" s="3">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v>-935.95949999999993</v>
      </c>
    </row>
    <row r="2631" spans="1:23" x14ac:dyDescent="0.3">
      <c r="A2631">
        <v>2630</v>
      </c>
      <c r="B2631" t="s">
        <v>5763</v>
      </c>
      <c r="C2631" s="1">
        <v>43052</v>
      </c>
      <c r="D2631" s="2">
        <v>2017</v>
      </c>
      <c r="E2631" s="1" t="s">
        <v>24</v>
      </c>
      <c r="F2631" s="3">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v>-7.4799999999999969</v>
      </c>
    </row>
    <row r="2632" spans="1:23" x14ac:dyDescent="0.3">
      <c r="A2632">
        <v>2631</v>
      </c>
      <c r="B2632" t="s">
        <v>5768</v>
      </c>
      <c r="C2632" s="1">
        <v>42257</v>
      </c>
      <c r="D2632" s="2">
        <v>2015</v>
      </c>
      <c r="E2632" s="1" t="s">
        <v>161</v>
      </c>
      <c r="F2632" s="3">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v>7.0218000000000007</v>
      </c>
    </row>
    <row r="2633" spans="1:23" x14ac:dyDescent="0.3">
      <c r="A2633">
        <v>2632</v>
      </c>
      <c r="B2633" t="s">
        <v>5769</v>
      </c>
      <c r="C2633" s="1">
        <v>42870</v>
      </c>
      <c r="D2633" s="2">
        <v>2017</v>
      </c>
      <c r="E2633" s="1" t="s">
        <v>124</v>
      </c>
      <c r="F2633" s="3">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v>17.182800000000004</v>
      </c>
    </row>
    <row r="2634" spans="1:23" x14ac:dyDescent="0.3">
      <c r="A2634">
        <v>2633</v>
      </c>
      <c r="B2634" t="s">
        <v>5769</v>
      </c>
      <c r="C2634" s="1">
        <v>42870</v>
      </c>
      <c r="D2634" s="2">
        <v>2017</v>
      </c>
      <c r="E2634" s="1" t="s">
        <v>124</v>
      </c>
      <c r="F2634" s="3">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v>4.2623999999999977</v>
      </c>
    </row>
    <row r="2635" spans="1:23" x14ac:dyDescent="0.3">
      <c r="A2635">
        <v>2634</v>
      </c>
      <c r="B2635" t="s">
        <v>5769</v>
      </c>
      <c r="C2635" s="1">
        <v>42870</v>
      </c>
      <c r="D2635" s="2">
        <v>2017</v>
      </c>
      <c r="E2635" s="1" t="s">
        <v>124</v>
      </c>
      <c r="F2635" s="3">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v>24.857999999999983</v>
      </c>
    </row>
    <row r="2636" spans="1:23" x14ac:dyDescent="0.3">
      <c r="A2636">
        <v>2635</v>
      </c>
      <c r="B2636" t="s">
        <v>5774</v>
      </c>
      <c r="C2636" s="1">
        <v>42190</v>
      </c>
      <c r="D2636" s="2">
        <v>2015</v>
      </c>
      <c r="E2636" s="1" t="s">
        <v>152</v>
      </c>
      <c r="F2636" s="3">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v>0.73919999999999941</v>
      </c>
    </row>
    <row r="2637" spans="1:23" x14ac:dyDescent="0.3">
      <c r="A2637">
        <v>2636</v>
      </c>
      <c r="B2637" t="s">
        <v>5774</v>
      </c>
      <c r="C2637" s="1">
        <v>42190</v>
      </c>
      <c r="D2637" s="2">
        <v>2015</v>
      </c>
      <c r="E2637" s="1" t="s">
        <v>152</v>
      </c>
      <c r="F2637" s="3">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v>-5.7840000000000007</v>
      </c>
    </row>
    <row r="2638" spans="1:23" x14ac:dyDescent="0.3">
      <c r="A2638">
        <v>2637</v>
      </c>
      <c r="B2638" t="s">
        <v>5777</v>
      </c>
      <c r="C2638" s="1">
        <v>42231</v>
      </c>
      <c r="D2638" s="2">
        <v>2015</v>
      </c>
      <c r="E2638" s="1" t="s">
        <v>132</v>
      </c>
      <c r="F2638" s="3">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v>61.38900000000001</v>
      </c>
    </row>
    <row r="2639" spans="1:23" x14ac:dyDescent="0.3">
      <c r="A2639">
        <v>2638</v>
      </c>
      <c r="B2639" t="s">
        <v>5780</v>
      </c>
      <c r="C2639" s="1">
        <v>42898</v>
      </c>
      <c r="D2639" s="2">
        <v>2017</v>
      </c>
      <c r="E2639" s="1" t="s">
        <v>41</v>
      </c>
      <c r="F2639" s="3">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v>9.3295999999999992</v>
      </c>
    </row>
    <row r="2640" spans="1:23" x14ac:dyDescent="0.3">
      <c r="A2640">
        <v>2639</v>
      </c>
      <c r="B2640" t="s">
        <v>5780</v>
      </c>
      <c r="C2640" s="1">
        <v>42898</v>
      </c>
      <c r="D2640" s="2">
        <v>2017</v>
      </c>
      <c r="E2640" s="1" t="s">
        <v>41</v>
      </c>
      <c r="F2640" s="3">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v>4.2665999999999986</v>
      </c>
    </row>
    <row r="2641" spans="1:23" x14ac:dyDescent="0.3">
      <c r="A2641">
        <v>2640</v>
      </c>
      <c r="B2641" t="s">
        <v>5780</v>
      </c>
      <c r="C2641" s="1">
        <v>42898</v>
      </c>
      <c r="D2641" s="2">
        <v>2017</v>
      </c>
      <c r="E2641" s="1" t="s">
        <v>41</v>
      </c>
      <c r="F2641" s="3">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v>16.676400000000001</v>
      </c>
    </row>
    <row r="2642" spans="1:23" x14ac:dyDescent="0.3">
      <c r="A2642">
        <v>2641</v>
      </c>
      <c r="B2642" t="s">
        <v>5780</v>
      </c>
      <c r="C2642" s="1">
        <v>42898</v>
      </c>
      <c r="D2642" s="2">
        <v>2017</v>
      </c>
      <c r="E2642" s="1" t="s">
        <v>41</v>
      </c>
      <c r="F2642" s="3">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v>143.03999999999996</v>
      </c>
    </row>
    <row r="2643" spans="1:23" x14ac:dyDescent="0.3">
      <c r="A2643">
        <v>2642</v>
      </c>
      <c r="B2643" t="s">
        <v>5787</v>
      </c>
      <c r="C2643" s="1">
        <v>42055</v>
      </c>
      <c r="D2643" s="2">
        <v>2015</v>
      </c>
      <c r="E2643" s="1" t="s">
        <v>568</v>
      </c>
      <c r="F2643" s="3">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v>2.9989999999999988</v>
      </c>
    </row>
    <row r="2644" spans="1:23" x14ac:dyDescent="0.3">
      <c r="A2644">
        <v>2643</v>
      </c>
      <c r="B2644" t="s">
        <v>5789</v>
      </c>
      <c r="C2644" s="1">
        <v>42733</v>
      </c>
      <c r="D2644" s="2">
        <v>2016</v>
      </c>
      <c r="E2644" s="1" t="s">
        <v>98</v>
      </c>
      <c r="F2644" s="3">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v>67.442399999999992</v>
      </c>
    </row>
    <row r="2645" spans="1:23" x14ac:dyDescent="0.3">
      <c r="A2645">
        <v>2644</v>
      </c>
      <c r="B2645" t="s">
        <v>5790</v>
      </c>
      <c r="C2645" s="1">
        <v>42477</v>
      </c>
      <c r="D2645" s="2">
        <v>2016</v>
      </c>
      <c r="E2645" s="1" t="s">
        <v>89</v>
      </c>
      <c r="F2645" s="3">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v>4.1390999999999991</v>
      </c>
    </row>
    <row r="2646" spans="1:23" x14ac:dyDescent="0.3">
      <c r="A2646">
        <v>2645</v>
      </c>
      <c r="B2646" t="s">
        <v>5790</v>
      </c>
      <c r="C2646" s="1">
        <v>42477</v>
      </c>
      <c r="D2646" s="2">
        <v>2016</v>
      </c>
      <c r="E2646" s="1" t="s">
        <v>89</v>
      </c>
      <c r="F2646" s="3">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v>6.2855999999999987</v>
      </c>
    </row>
    <row r="2647" spans="1:23" x14ac:dyDescent="0.3">
      <c r="A2647">
        <v>2646</v>
      </c>
      <c r="B2647" t="s">
        <v>5791</v>
      </c>
      <c r="C2647" s="1">
        <v>41889</v>
      </c>
      <c r="D2647" s="2">
        <v>2014</v>
      </c>
      <c r="E2647" s="1" t="s">
        <v>161</v>
      </c>
      <c r="F2647" s="3">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v>23.652900000000002</v>
      </c>
    </row>
    <row r="2648" spans="1:23" x14ac:dyDescent="0.3">
      <c r="A2648">
        <v>2647</v>
      </c>
      <c r="B2648" t="s">
        <v>5791</v>
      </c>
      <c r="C2648" s="1">
        <v>41889</v>
      </c>
      <c r="D2648" s="2">
        <v>2014</v>
      </c>
      <c r="E2648" s="1" t="s">
        <v>161</v>
      </c>
      <c r="F2648" s="3">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v>20.120699999999999</v>
      </c>
    </row>
    <row r="2649" spans="1:23" x14ac:dyDescent="0.3">
      <c r="A2649">
        <v>2648</v>
      </c>
      <c r="B2649" t="s">
        <v>5791</v>
      </c>
      <c r="C2649" s="1">
        <v>41889</v>
      </c>
      <c r="D2649" s="2">
        <v>2014</v>
      </c>
      <c r="E2649" s="1" t="s">
        <v>161</v>
      </c>
      <c r="F2649" s="3">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v>6.2208000000000006</v>
      </c>
    </row>
    <row r="2650" spans="1:23" x14ac:dyDescent="0.3">
      <c r="A2650">
        <v>2649</v>
      </c>
      <c r="B2650" t="s">
        <v>5791</v>
      </c>
      <c r="C2650" s="1">
        <v>41889</v>
      </c>
      <c r="D2650" s="2">
        <v>2014</v>
      </c>
      <c r="E2650" s="1" t="s">
        <v>161</v>
      </c>
      <c r="F2650" s="3">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v>213.68880000000001</v>
      </c>
    </row>
    <row r="2651" spans="1:23" x14ac:dyDescent="0.3">
      <c r="A2651">
        <v>2650</v>
      </c>
      <c r="B2651" t="s">
        <v>5791</v>
      </c>
      <c r="C2651" s="1">
        <v>41889</v>
      </c>
      <c r="D2651" s="2">
        <v>2014</v>
      </c>
      <c r="E2651" s="1" t="s">
        <v>161</v>
      </c>
      <c r="F2651" s="3">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v>28.309500000000007</v>
      </c>
    </row>
    <row r="2652" spans="1:23" x14ac:dyDescent="0.3">
      <c r="A2652">
        <v>2651</v>
      </c>
      <c r="B2652" t="s">
        <v>5797</v>
      </c>
      <c r="C2652" s="1">
        <v>42639</v>
      </c>
      <c r="D2652" s="2">
        <v>2016</v>
      </c>
      <c r="E2652" s="1" t="s">
        <v>161</v>
      </c>
      <c r="F2652" s="3">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v>19.997999999999976</v>
      </c>
    </row>
    <row r="2653" spans="1:23" x14ac:dyDescent="0.3">
      <c r="A2653">
        <v>2652</v>
      </c>
      <c r="B2653" t="s">
        <v>5798</v>
      </c>
      <c r="C2653" s="1">
        <v>42995</v>
      </c>
      <c r="D2653" s="2">
        <v>2017</v>
      </c>
      <c r="E2653" s="1" t="s">
        <v>161</v>
      </c>
      <c r="F2653" s="3">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v>3.5021999999999989</v>
      </c>
    </row>
    <row r="2654" spans="1:23" x14ac:dyDescent="0.3">
      <c r="A2654">
        <v>2653</v>
      </c>
      <c r="B2654" t="s">
        <v>5798</v>
      </c>
      <c r="C2654" s="1">
        <v>42995</v>
      </c>
      <c r="D2654" s="2">
        <v>2017</v>
      </c>
      <c r="E2654" s="1" t="s">
        <v>161</v>
      </c>
      <c r="F2654" s="3">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v>4.2716999999999992</v>
      </c>
    </row>
    <row r="2655" spans="1:23" x14ac:dyDescent="0.3">
      <c r="A2655">
        <v>2654</v>
      </c>
      <c r="B2655" t="s">
        <v>5798</v>
      </c>
      <c r="C2655" s="1">
        <v>42995</v>
      </c>
      <c r="D2655" s="2">
        <v>2017</v>
      </c>
      <c r="E2655" s="1" t="s">
        <v>161</v>
      </c>
      <c r="F2655" s="3">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v>80.791200000000003</v>
      </c>
    </row>
    <row r="2656" spans="1:23" x14ac:dyDescent="0.3">
      <c r="A2656">
        <v>2655</v>
      </c>
      <c r="B2656" t="s">
        <v>5798</v>
      </c>
      <c r="C2656" s="1">
        <v>42995</v>
      </c>
      <c r="D2656" s="2">
        <v>2017</v>
      </c>
      <c r="E2656" s="1" t="s">
        <v>161</v>
      </c>
      <c r="F2656" s="3">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v>77.576399999999921</v>
      </c>
    </row>
    <row r="2657" spans="1:23" x14ac:dyDescent="0.3">
      <c r="A2657">
        <v>2656</v>
      </c>
      <c r="B2657" t="s">
        <v>5798</v>
      </c>
      <c r="C2657" s="1">
        <v>42995</v>
      </c>
      <c r="D2657" s="2">
        <v>2017</v>
      </c>
      <c r="E2657" s="1" t="s">
        <v>161</v>
      </c>
      <c r="F2657" s="3">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v>8.9543999999999997</v>
      </c>
    </row>
    <row r="2658" spans="1:23" x14ac:dyDescent="0.3">
      <c r="A2658">
        <v>2657</v>
      </c>
      <c r="B2658" t="s">
        <v>5798</v>
      </c>
      <c r="C2658" s="1">
        <v>42995</v>
      </c>
      <c r="D2658" s="2">
        <v>2017</v>
      </c>
      <c r="E2658" s="1" t="s">
        <v>161</v>
      </c>
      <c r="F2658" s="3">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v>65.435000000000002</v>
      </c>
    </row>
    <row r="2659" spans="1:23" x14ac:dyDescent="0.3">
      <c r="A2659">
        <v>2658</v>
      </c>
      <c r="B2659" t="s">
        <v>5798</v>
      </c>
      <c r="C2659" s="1">
        <v>42995</v>
      </c>
      <c r="D2659" s="2">
        <v>2017</v>
      </c>
      <c r="E2659" s="1" t="s">
        <v>161</v>
      </c>
      <c r="F2659" s="3">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v>7.056</v>
      </c>
    </row>
    <row r="2660" spans="1:23" x14ac:dyDescent="0.3">
      <c r="A2660">
        <v>2659</v>
      </c>
      <c r="B2660" t="s">
        <v>5805</v>
      </c>
      <c r="C2660" s="1">
        <v>42598</v>
      </c>
      <c r="D2660" s="2">
        <v>2016</v>
      </c>
      <c r="E2660" s="1" t="s">
        <v>132</v>
      </c>
      <c r="F2660" s="3">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v>5.1042000000000005</v>
      </c>
    </row>
    <row r="2661" spans="1:23" x14ac:dyDescent="0.3">
      <c r="A2661">
        <v>2660</v>
      </c>
      <c r="B2661" t="s">
        <v>5806</v>
      </c>
      <c r="C2661" s="1">
        <v>42362</v>
      </c>
      <c r="D2661" s="2">
        <v>2015</v>
      </c>
      <c r="E2661" s="1" t="s">
        <v>98</v>
      </c>
      <c r="F2661" s="3">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v>99.431999999999931</v>
      </c>
    </row>
    <row r="2662" spans="1:23" x14ac:dyDescent="0.3">
      <c r="A2662">
        <v>2661</v>
      </c>
      <c r="B2662" t="s">
        <v>5807</v>
      </c>
      <c r="C2662" s="1">
        <v>43067</v>
      </c>
      <c r="D2662" s="2">
        <v>2017</v>
      </c>
      <c r="E2662" s="1" t="s">
        <v>24</v>
      </c>
      <c r="F2662" s="3">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v>494.97250000000003</v>
      </c>
    </row>
    <row r="2663" spans="1:23" x14ac:dyDescent="0.3">
      <c r="A2663">
        <v>2662</v>
      </c>
      <c r="B2663" t="s">
        <v>5807</v>
      </c>
      <c r="C2663" s="1">
        <v>43067</v>
      </c>
      <c r="D2663" s="2">
        <v>2017</v>
      </c>
      <c r="E2663" s="1" t="s">
        <v>24</v>
      </c>
      <c r="F2663" s="3">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v>35.981999999999992</v>
      </c>
    </row>
    <row r="2664" spans="1:23" x14ac:dyDescent="0.3">
      <c r="A2664">
        <v>2663</v>
      </c>
      <c r="B2664" t="s">
        <v>5810</v>
      </c>
      <c r="C2664" s="1">
        <v>42839</v>
      </c>
      <c r="D2664" s="2">
        <v>2017</v>
      </c>
      <c r="E2664" s="1" t="s">
        <v>89</v>
      </c>
      <c r="F2664" s="3">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v>4.2047999999999996</v>
      </c>
    </row>
    <row r="2665" spans="1:23" x14ac:dyDescent="0.3">
      <c r="A2665">
        <v>2664</v>
      </c>
      <c r="B2665" t="s">
        <v>5813</v>
      </c>
      <c r="C2665" s="1">
        <v>42491</v>
      </c>
      <c r="D2665" s="2">
        <v>2016</v>
      </c>
      <c r="E2665" s="1" t="s">
        <v>124</v>
      </c>
      <c r="F2665" s="3">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v>1.2948</v>
      </c>
    </row>
    <row r="2666" spans="1:23" x14ac:dyDescent="0.3">
      <c r="A2666">
        <v>2665</v>
      </c>
      <c r="B2666" t="s">
        <v>5813</v>
      </c>
      <c r="C2666" s="1">
        <v>42491</v>
      </c>
      <c r="D2666" s="2">
        <v>2016</v>
      </c>
      <c r="E2666" s="1" t="s">
        <v>124</v>
      </c>
      <c r="F2666" s="3">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v>-142.07100000000008</v>
      </c>
    </row>
    <row r="2667" spans="1:23" x14ac:dyDescent="0.3">
      <c r="A2667">
        <v>2666</v>
      </c>
      <c r="B2667" t="s">
        <v>5813</v>
      </c>
      <c r="C2667" s="1">
        <v>42491</v>
      </c>
      <c r="D2667" s="2">
        <v>2016</v>
      </c>
      <c r="E2667" s="1" t="s">
        <v>124</v>
      </c>
      <c r="F2667" s="3">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v>-2.0107999999999997</v>
      </c>
    </row>
    <row r="2668" spans="1:23" x14ac:dyDescent="0.3">
      <c r="A2668">
        <v>2667</v>
      </c>
      <c r="B2668" t="s">
        <v>5814</v>
      </c>
      <c r="C2668" s="1">
        <v>42644</v>
      </c>
      <c r="D2668" s="2">
        <v>2016</v>
      </c>
      <c r="E2668" s="1" t="s">
        <v>53</v>
      </c>
      <c r="F2668" s="3">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v>20.8719</v>
      </c>
    </row>
    <row r="2669" spans="1:23" x14ac:dyDescent="0.3">
      <c r="A2669">
        <v>2668</v>
      </c>
      <c r="B2669" t="s">
        <v>5814</v>
      </c>
      <c r="C2669" s="1">
        <v>42644</v>
      </c>
      <c r="D2669" s="2">
        <v>2016</v>
      </c>
      <c r="E2669" s="1" t="s">
        <v>53</v>
      </c>
      <c r="F2669" s="3">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v>9.568799999999996</v>
      </c>
    </row>
    <row r="2670" spans="1:23" x14ac:dyDescent="0.3">
      <c r="A2670">
        <v>2669</v>
      </c>
      <c r="B2670" t="s">
        <v>5817</v>
      </c>
      <c r="C2670" s="1">
        <v>42241</v>
      </c>
      <c r="D2670" s="2">
        <v>2015</v>
      </c>
      <c r="E2670" s="1" t="s">
        <v>132</v>
      </c>
      <c r="F2670" s="3">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v>4.5881999999999987</v>
      </c>
    </row>
    <row r="2671" spans="1:23" x14ac:dyDescent="0.3">
      <c r="A2671">
        <v>2670</v>
      </c>
      <c r="B2671" t="s">
        <v>5817</v>
      </c>
      <c r="C2671" s="1">
        <v>42241</v>
      </c>
      <c r="D2671" s="2">
        <v>2015</v>
      </c>
      <c r="E2671" s="1" t="s">
        <v>132</v>
      </c>
      <c r="F2671" s="3">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v>29.668800000000005</v>
      </c>
    </row>
    <row r="2672" spans="1:23" x14ac:dyDescent="0.3">
      <c r="A2672">
        <v>2671</v>
      </c>
      <c r="B2672" t="s">
        <v>5820</v>
      </c>
      <c r="C2672" s="1">
        <v>41891</v>
      </c>
      <c r="D2672" s="2">
        <v>2014</v>
      </c>
      <c r="E2672" s="1" t="s">
        <v>161</v>
      </c>
      <c r="F2672" s="3">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v>79.891199999999998</v>
      </c>
    </row>
    <row r="2673" spans="1:23" x14ac:dyDescent="0.3">
      <c r="A2673">
        <v>2672</v>
      </c>
      <c r="B2673" t="s">
        <v>5820</v>
      </c>
      <c r="C2673" s="1">
        <v>41891</v>
      </c>
      <c r="D2673" s="2">
        <v>2014</v>
      </c>
      <c r="E2673" s="1" t="s">
        <v>161</v>
      </c>
      <c r="F2673" s="3">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v>212.18759999999997</v>
      </c>
    </row>
    <row r="2674" spans="1:23" x14ac:dyDescent="0.3">
      <c r="A2674">
        <v>2673</v>
      </c>
      <c r="B2674" t="s">
        <v>5820</v>
      </c>
      <c r="C2674" s="1">
        <v>41891</v>
      </c>
      <c r="D2674" s="2">
        <v>2014</v>
      </c>
      <c r="E2674" s="1" t="s">
        <v>161</v>
      </c>
      <c r="F2674" s="3">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v>12.837999999999999</v>
      </c>
    </row>
    <row r="2675" spans="1:23" x14ac:dyDescent="0.3">
      <c r="A2675">
        <v>2674</v>
      </c>
      <c r="B2675" t="s">
        <v>5820</v>
      </c>
      <c r="C2675" s="1">
        <v>41891</v>
      </c>
      <c r="D2675" s="2">
        <v>2014</v>
      </c>
      <c r="E2675" s="1" t="s">
        <v>161</v>
      </c>
      <c r="F2675" s="3">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v>238.65299999999991</v>
      </c>
    </row>
    <row r="2676" spans="1:23" x14ac:dyDescent="0.3">
      <c r="A2676">
        <v>2675</v>
      </c>
      <c r="B2676" t="s">
        <v>5827</v>
      </c>
      <c r="C2676" s="1">
        <v>43072</v>
      </c>
      <c r="D2676" s="2">
        <v>2017</v>
      </c>
      <c r="E2676" s="1" t="s">
        <v>98</v>
      </c>
      <c r="F2676" s="3">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v>79.891199999999998</v>
      </c>
    </row>
    <row r="2677" spans="1:23" x14ac:dyDescent="0.3">
      <c r="A2677">
        <v>2676</v>
      </c>
      <c r="B2677" t="s">
        <v>5830</v>
      </c>
      <c r="C2677" s="1">
        <v>43066</v>
      </c>
      <c r="D2677" s="2">
        <v>2017</v>
      </c>
      <c r="E2677" s="1" t="s">
        <v>24</v>
      </c>
      <c r="F2677" s="3">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v>0.76649999999999974</v>
      </c>
    </row>
    <row r="2678" spans="1:23" x14ac:dyDescent="0.3">
      <c r="A2678">
        <v>2677</v>
      </c>
      <c r="B2678" t="s">
        <v>5830</v>
      </c>
      <c r="C2678" s="1">
        <v>43066</v>
      </c>
      <c r="D2678" s="2">
        <v>2017</v>
      </c>
      <c r="E2678" s="1" t="s">
        <v>24</v>
      </c>
      <c r="F2678" s="3">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v>4.3584000000000032</v>
      </c>
    </row>
    <row r="2679" spans="1:23" x14ac:dyDescent="0.3">
      <c r="A2679">
        <v>2678</v>
      </c>
      <c r="B2679" t="s">
        <v>5831</v>
      </c>
      <c r="C2679" s="1">
        <v>41811</v>
      </c>
      <c r="D2679" s="2">
        <v>2014</v>
      </c>
      <c r="E2679" s="1" t="s">
        <v>41</v>
      </c>
      <c r="F2679" s="3">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v>-8.1311999999999998</v>
      </c>
    </row>
    <row r="2680" spans="1:23" x14ac:dyDescent="0.3">
      <c r="A2680">
        <v>2679</v>
      </c>
      <c r="B2680" t="s">
        <v>5831</v>
      </c>
      <c r="C2680" s="1">
        <v>41811</v>
      </c>
      <c r="D2680" s="2">
        <v>2014</v>
      </c>
      <c r="E2680" s="1" t="s">
        <v>41</v>
      </c>
      <c r="F2680" s="3">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v>-16.775999999999996</v>
      </c>
    </row>
    <row r="2681" spans="1:23" x14ac:dyDescent="0.3">
      <c r="A2681">
        <v>2680</v>
      </c>
      <c r="B2681" t="s">
        <v>5834</v>
      </c>
      <c r="C2681" s="1">
        <v>42756</v>
      </c>
      <c r="D2681" s="2">
        <v>2017</v>
      </c>
      <c r="E2681" s="1" t="s">
        <v>166</v>
      </c>
      <c r="F2681" s="3">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v>7.056</v>
      </c>
    </row>
    <row r="2682" spans="1:23" x14ac:dyDescent="0.3">
      <c r="A2682">
        <v>2681</v>
      </c>
      <c r="B2682" t="s">
        <v>5834</v>
      </c>
      <c r="C2682" s="1">
        <v>42756</v>
      </c>
      <c r="D2682" s="2">
        <v>2017</v>
      </c>
      <c r="E2682" s="1" t="s">
        <v>166</v>
      </c>
      <c r="F2682" s="3">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v>111.59099999999995</v>
      </c>
    </row>
    <row r="2683" spans="1:23" x14ac:dyDescent="0.3">
      <c r="A2683">
        <v>2682</v>
      </c>
      <c r="B2683" t="s">
        <v>5834</v>
      </c>
      <c r="C2683" s="1">
        <v>42756</v>
      </c>
      <c r="D2683" s="2">
        <v>2017</v>
      </c>
      <c r="E2683" s="1" t="s">
        <v>166</v>
      </c>
      <c r="F2683" s="3">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v>42.074399999999997</v>
      </c>
    </row>
    <row r="2684" spans="1:23" x14ac:dyDescent="0.3">
      <c r="A2684">
        <v>2683</v>
      </c>
      <c r="B2684" t="s">
        <v>5834</v>
      </c>
      <c r="C2684" s="1">
        <v>42756</v>
      </c>
      <c r="D2684" s="2">
        <v>2017</v>
      </c>
      <c r="E2684" s="1" t="s">
        <v>166</v>
      </c>
      <c r="F2684" s="3">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v>152.08829999999998</v>
      </c>
    </row>
    <row r="2685" spans="1:23" x14ac:dyDescent="0.3">
      <c r="A2685">
        <v>2684</v>
      </c>
      <c r="B2685" t="s">
        <v>5834</v>
      </c>
      <c r="C2685" s="1">
        <v>42756</v>
      </c>
      <c r="D2685" s="2">
        <v>2017</v>
      </c>
      <c r="E2685" s="1" t="s">
        <v>166</v>
      </c>
      <c r="F2685" s="3">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v>49.496999999999986</v>
      </c>
    </row>
    <row r="2686" spans="1:23" x14ac:dyDescent="0.3">
      <c r="A2686">
        <v>2685</v>
      </c>
      <c r="B2686" t="s">
        <v>5841</v>
      </c>
      <c r="C2686" s="1">
        <v>42915</v>
      </c>
      <c r="D2686" s="2">
        <v>2017</v>
      </c>
      <c r="E2686" s="1" t="s">
        <v>41</v>
      </c>
      <c r="F2686" s="3">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v>101.57939999999999</v>
      </c>
    </row>
    <row r="2687" spans="1:23" x14ac:dyDescent="0.3">
      <c r="A2687">
        <v>2686</v>
      </c>
      <c r="B2687" t="s">
        <v>5842</v>
      </c>
      <c r="C2687" s="1">
        <v>42619</v>
      </c>
      <c r="D2687" s="2">
        <v>2016</v>
      </c>
      <c r="E2687" s="1" t="s">
        <v>161</v>
      </c>
      <c r="F2687" s="3">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v>29.984999999999985</v>
      </c>
    </row>
    <row r="2688" spans="1:23" x14ac:dyDescent="0.3">
      <c r="A2688">
        <v>2687</v>
      </c>
      <c r="B2688" t="s">
        <v>5842</v>
      </c>
      <c r="C2688" s="1">
        <v>42619</v>
      </c>
      <c r="D2688" s="2">
        <v>2016</v>
      </c>
      <c r="E2688" s="1" t="s">
        <v>161</v>
      </c>
      <c r="F2688" s="3">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v>-2.4563999999999995</v>
      </c>
    </row>
    <row r="2689" spans="1:23" x14ac:dyDescent="0.3">
      <c r="A2689">
        <v>2688</v>
      </c>
      <c r="B2689" t="s">
        <v>5843</v>
      </c>
      <c r="C2689" s="1">
        <v>42586</v>
      </c>
      <c r="D2689" s="2">
        <v>2016</v>
      </c>
      <c r="E2689" s="1" t="s">
        <v>132</v>
      </c>
      <c r="F2689" s="3">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v>-6.5670000000000019</v>
      </c>
    </row>
    <row r="2690" spans="1:23" x14ac:dyDescent="0.3">
      <c r="A2690">
        <v>2689</v>
      </c>
      <c r="B2690" t="s">
        <v>5846</v>
      </c>
      <c r="C2690" s="1">
        <v>42320</v>
      </c>
      <c r="D2690" s="2">
        <v>2015</v>
      </c>
      <c r="E2690" s="1" t="s">
        <v>24</v>
      </c>
      <c r="F2690" s="3">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v>7.0649999999999995</v>
      </c>
    </row>
    <row r="2691" spans="1:23" x14ac:dyDescent="0.3">
      <c r="A2691">
        <v>2690</v>
      </c>
      <c r="B2691" t="s">
        <v>5849</v>
      </c>
      <c r="C2691" s="1">
        <v>41820</v>
      </c>
      <c r="D2691" s="2">
        <v>2014</v>
      </c>
      <c r="E2691" s="1" t="s">
        <v>41</v>
      </c>
      <c r="F2691" s="3">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v>1.6399999999999995</v>
      </c>
    </row>
    <row r="2692" spans="1:23" x14ac:dyDescent="0.3">
      <c r="A2692">
        <v>2691</v>
      </c>
      <c r="B2692" t="s">
        <v>5850</v>
      </c>
      <c r="C2692" s="1">
        <v>43073</v>
      </c>
      <c r="D2692" s="2">
        <v>2017</v>
      </c>
      <c r="E2692" s="1" t="s">
        <v>98</v>
      </c>
      <c r="F2692" s="3">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v>-4.4550000000000001</v>
      </c>
    </row>
    <row r="2693" spans="1:23" x14ac:dyDescent="0.3">
      <c r="A2693">
        <v>2692</v>
      </c>
      <c r="B2693" t="s">
        <v>5851</v>
      </c>
      <c r="C2693" s="1">
        <v>42610</v>
      </c>
      <c r="D2693" s="2">
        <v>2016</v>
      </c>
      <c r="E2693" s="1" t="s">
        <v>132</v>
      </c>
      <c r="F2693" s="3">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v>5.6115000000000004</v>
      </c>
    </row>
    <row r="2694" spans="1:23" x14ac:dyDescent="0.3">
      <c r="A2694">
        <v>2693</v>
      </c>
      <c r="B2694" t="s">
        <v>5851</v>
      </c>
      <c r="C2694" s="1">
        <v>42610</v>
      </c>
      <c r="D2694" s="2">
        <v>2016</v>
      </c>
      <c r="E2694" s="1" t="s">
        <v>132</v>
      </c>
      <c r="F2694" s="3">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v>8.1432000000000002</v>
      </c>
    </row>
    <row r="2695" spans="1:23" x14ac:dyDescent="0.3">
      <c r="A2695">
        <v>2694</v>
      </c>
      <c r="B2695" t="s">
        <v>5857</v>
      </c>
      <c r="C2695" s="1">
        <v>42391</v>
      </c>
      <c r="D2695" s="2">
        <v>2016</v>
      </c>
      <c r="E2695" s="1" t="s">
        <v>166</v>
      </c>
      <c r="F2695" s="3">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v>37.366</v>
      </c>
    </row>
    <row r="2696" spans="1:23" x14ac:dyDescent="0.3">
      <c r="A2696">
        <v>2695</v>
      </c>
      <c r="B2696" t="s">
        <v>5858</v>
      </c>
      <c r="C2696" s="1">
        <v>41927</v>
      </c>
      <c r="D2696" s="2">
        <v>2014</v>
      </c>
      <c r="E2696" s="1" t="s">
        <v>53</v>
      </c>
      <c r="F2696" s="3">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v>4.0383000000000013</v>
      </c>
    </row>
    <row r="2697" spans="1:23" x14ac:dyDescent="0.3">
      <c r="A2697">
        <v>2696</v>
      </c>
      <c r="B2697" t="s">
        <v>5859</v>
      </c>
      <c r="C2697" s="1">
        <v>42407</v>
      </c>
      <c r="D2697" s="2">
        <v>2016</v>
      </c>
      <c r="E2697" s="1" t="s">
        <v>568</v>
      </c>
      <c r="F2697" s="3">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v>10.623199999999997</v>
      </c>
    </row>
    <row r="2698" spans="1:23" x14ac:dyDescent="0.3">
      <c r="A2698">
        <v>2697</v>
      </c>
      <c r="B2698" t="s">
        <v>5862</v>
      </c>
      <c r="C2698" s="1">
        <v>41716</v>
      </c>
      <c r="D2698" s="2">
        <v>2014</v>
      </c>
      <c r="E2698" s="1" t="s">
        <v>237</v>
      </c>
      <c r="F2698" s="3">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v>-16.426000000000045</v>
      </c>
    </row>
    <row r="2699" spans="1:23" x14ac:dyDescent="0.3">
      <c r="A2699">
        <v>2698</v>
      </c>
      <c r="B2699" t="s">
        <v>5862</v>
      </c>
      <c r="C2699" s="1">
        <v>41716</v>
      </c>
      <c r="D2699" s="2">
        <v>2014</v>
      </c>
      <c r="E2699" s="1" t="s">
        <v>237</v>
      </c>
      <c r="F2699" s="3">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v>-1811.0784000000021</v>
      </c>
    </row>
    <row r="2700" spans="1:23" x14ac:dyDescent="0.3">
      <c r="A2700">
        <v>2699</v>
      </c>
      <c r="B2700" t="s">
        <v>5862</v>
      </c>
      <c r="C2700" s="1">
        <v>41716</v>
      </c>
      <c r="D2700" s="2">
        <v>2014</v>
      </c>
      <c r="E2700" s="1" t="s">
        <v>237</v>
      </c>
      <c r="F2700" s="3">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v>7.4815999999999994</v>
      </c>
    </row>
    <row r="2701" spans="1:23" x14ac:dyDescent="0.3">
      <c r="A2701">
        <v>2700</v>
      </c>
      <c r="B2701" t="s">
        <v>5862</v>
      </c>
      <c r="C2701" s="1">
        <v>41716</v>
      </c>
      <c r="D2701" s="2">
        <v>2014</v>
      </c>
      <c r="E2701" s="1" t="s">
        <v>237</v>
      </c>
      <c r="F2701" s="3">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v>1.0019999999999993</v>
      </c>
    </row>
    <row r="2702" spans="1:23" x14ac:dyDescent="0.3">
      <c r="A2702">
        <v>2701</v>
      </c>
      <c r="B2702" t="s">
        <v>5862</v>
      </c>
      <c r="C2702" s="1">
        <v>41716</v>
      </c>
      <c r="D2702" s="2">
        <v>2014</v>
      </c>
      <c r="E2702" s="1" t="s">
        <v>237</v>
      </c>
      <c r="F2702" s="3">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v>8.0766000000000027</v>
      </c>
    </row>
    <row r="2703" spans="1:23" x14ac:dyDescent="0.3">
      <c r="A2703">
        <v>2702</v>
      </c>
      <c r="B2703" t="s">
        <v>5862</v>
      </c>
      <c r="C2703" s="1">
        <v>41716</v>
      </c>
      <c r="D2703" s="2">
        <v>2014</v>
      </c>
      <c r="E2703" s="1" t="s">
        <v>237</v>
      </c>
      <c r="F2703" s="3">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v>5.9174999999999986</v>
      </c>
    </row>
    <row r="2704" spans="1:23" x14ac:dyDescent="0.3">
      <c r="A2704">
        <v>2703</v>
      </c>
      <c r="B2704" t="s">
        <v>5862</v>
      </c>
      <c r="C2704" s="1">
        <v>41716</v>
      </c>
      <c r="D2704" s="2">
        <v>2014</v>
      </c>
      <c r="E2704" s="1" t="s">
        <v>237</v>
      </c>
      <c r="F2704" s="3">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v>15.29399999999999</v>
      </c>
    </row>
    <row r="2705" spans="1:23" x14ac:dyDescent="0.3">
      <c r="A2705">
        <v>2704</v>
      </c>
      <c r="B2705" t="s">
        <v>5869</v>
      </c>
      <c r="C2705" s="1">
        <v>41783</v>
      </c>
      <c r="D2705" s="2">
        <v>2014</v>
      </c>
      <c r="E2705" s="1" t="s">
        <v>124</v>
      </c>
      <c r="F2705" s="3">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v>56.977199999999996</v>
      </c>
    </row>
    <row r="2706" spans="1:23" x14ac:dyDescent="0.3">
      <c r="A2706">
        <v>2705</v>
      </c>
      <c r="B2706" t="s">
        <v>5872</v>
      </c>
      <c r="C2706" s="1">
        <v>42927</v>
      </c>
      <c r="D2706" s="2">
        <v>2017</v>
      </c>
      <c r="E2706" s="1" t="s">
        <v>152</v>
      </c>
      <c r="F2706" s="3">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v>17.238000000000007</v>
      </c>
    </row>
    <row r="2707" spans="1:23" x14ac:dyDescent="0.3">
      <c r="A2707">
        <v>2706</v>
      </c>
      <c r="B2707" t="s">
        <v>5873</v>
      </c>
      <c r="C2707" s="1">
        <v>42902</v>
      </c>
      <c r="D2707" s="2">
        <v>2017</v>
      </c>
      <c r="E2707" s="1" t="s">
        <v>41</v>
      </c>
      <c r="F2707" s="3">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v>4.3368000000000002</v>
      </c>
    </row>
    <row r="2708" spans="1:23" x14ac:dyDescent="0.3">
      <c r="A2708">
        <v>2707</v>
      </c>
      <c r="B2708" t="s">
        <v>5873</v>
      </c>
      <c r="C2708" s="1">
        <v>42902</v>
      </c>
      <c r="D2708" s="2">
        <v>2017</v>
      </c>
      <c r="E2708" s="1" t="s">
        <v>41</v>
      </c>
      <c r="F2708" s="3">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v>9.3312000000000008</v>
      </c>
    </row>
    <row r="2709" spans="1:23" x14ac:dyDescent="0.3">
      <c r="A2709">
        <v>2708</v>
      </c>
      <c r="B2709" t="s">
        <v>5873</v>
      </c>
      <c r="C2709" s="1">
        <v>42902</v>
      </c>
      <c r="D2709" s="2">
        <v>2017</v>
      </c>
      <c r="E2709" s="1" t="s">
        <v>41</v>
      </c>
      <c r="F2709" s="3">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v>92.236799999999988</v>
      </c>
    </row>
    <row r="2710" spans="1:23" x14ac:dyDescent="0.3">
      <c r="A2710">
        <v>2709</v>
      </c>
      <c r="B2710" t="s">
        <v>5878</v>
      </c>
      <c r="C2710" s="1">
        <v>42034</v>
      </c>
      <c r="D2710" s="2">
        <v>2015</v>
      </c>
      <c r="E2710" s="1" t="s">
        <v>166</v>
      </c>
      <c r="F2710" s="3">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v>81.849599999999981</v>
      </c>
    </row>
    <row r="2711" spans="1:23" x14ac:dyDescent="0.3">
      <c r="A2711">
        <v>2710</v>
      </c>
      <c r="B2711" t="s">
        <v>5878</v>
      </c>
      <c r="C2711" s="1">
        <v>42034</v>
      </c>
      <c r="D2711" s="2">
        <v>2015</v>
      </c>
      <c r="E2711" s="1" t="s">
        <v>166</v>
      </c>
      <c r="F2711" s="3">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v>215.99729999999977</v>
      </c>
    </row>
    <row r="2712" spans="1:23" x14ac:dyDescent="0.3">
      <c r="A2712">
        <v>2711</v>
      </c>
      <c r="B2712" t="s">
        <v>5881</v>
      </c>
      <c r="C2712" s="1">
        <v>42349</v>
      </c>
      <c r="D2712" s="2">
        <v>2015</v>
      </c>
      <c r="E2712" s="1" t="s">
        <v>98</v>
      </c>
      <c r="F2712" s="3">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v>-8.9795999999999978</v>
      </c>
    </row>
    <row r="2713" spans="1:23" x14ac:dyDescent="0.3">
      <c r="A2713">
        <v>2712</v>
      </c>
      <c r="B2713" t="s">
        <v>5882</v>
      </c>
      <c r="C2713" s="1">
        <v>43017</v>
      </c>
      <c r="D2713" s="2">
        <v>2017</v>
      </c>
      <c r="E2713" s="1" t="s">
        <v>53</v>
      </c>
      <c r="F2713" s="3">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v>9.1775999999999982</v>
      </c>
    </row>
    <row r="2714" spans="1:23" x14ac:dyDescent="0.3">
      <c r="A2714">
        <v>2713</v>
      </c>
      <c r="B2714" t="s">
        <v>5883</v>
      </c>
      <c r="C2714" s="1">
        <v>42945</v>
      </c>
      <c r="D2714" s="2">
        <v>2017</v>
      </c>
      <c r="E2714" s="1" t="s">
        <v>152</v>
      </c>
      <c r="F2714" s="3">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v>22.244399999999995</v>
      </c>
    </row>
    <row r="2715" spans="1:23" x14ac:dyDescent="0.3">
      <c r="A2715">
        <v>2714</v>
      </c>
      <c r="B2715" t="s">
        <v>5884</v>
      </c>
      <c r="C2715" s="1">
        <v>41754</v>
      </c>
      <c r="D2715" s="2">
        <v>2014</v>
      </c>
      <c r="E2715" s="1" t="s">
        <v>89</v>
      </c>
      <c r="F2715" s="3">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v>37.796999999999997</v>
      </c>
    </row>
    <row r="2716" spans="1:23" x14ac:dyDescent="0.3">
      <c r="A2716">
        <v>2715</v>
      </c>
      <c r="B2716" t="s">
        <v>5886</v>
      </c>
      <c r="C2716" s="1">
        <v>42339</v>
      </c>
      <c r="D2716" s="2">
        <v>2015</v>
      </c>
      <c r="E2716" s="1" t="s">
        <v>98</v>
      </c>
      <c r="F2716" s="3">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v>5.56</v>
      </c>
    </row>
    <row r="2717" spans="1:23" x14ac:dyDescent="0.3">
      <c r="A2717">
        <v>2716</v>
      </c>
      <c r="B2717" t="s">
        <v>5887</v>
      </c>
      <c r="C2717" s="1">
        <v>41977</v>
      </c>
      <c r="D2717" s="2">
        <v>2014</v>
      </c>
      <c r="E2717" s="1" t="s">
        <v>98</v>
      </c>
      <c r="F2717" s="3">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v>62.3904</v>
      </c>
    </row>
    <row r="2718" spans="1:23" x14ac:dyDescent="0.3">
      <c r="A2718">
        <v>2717</v>
      </c>
      <c r="B2718" t="s">
        <v>5890</v>
      </c>
      <c r="C2718" s="1">
        <v>42973</v>
      </c>
      <c r="D2718" s="2">
        <v>2017</v>
      </c>
      <c r="E2718" s="1" t="s">
        <v>132</v>
      </c>
      <c r="F2718" s="3">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v>15.1158</v>
      </c>
    </row>
    <row r="2719" spans="1:23" x14ac:dyDescent="0.3">
      <c r="A2719">
        <v>2718</v>
      </c>
      <c r="B2719" t="s">
        <v>5893</v>
      </c>
      <c r="C2719" s="1">
        <v>41889</v>
      </c>
      <c r="D2719" s="2">
        <v>2014</v>
      </c>
      <c r="E2719" s="1" t="s">
        <v>161</v>
      </c>
      <c r="F2719" s="3">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v>109.61129999999999</v>
      </c>
    </row>
    <row r="2720" spans="1:23" x14ac:dyDescent="0.3">
      <c r="A2720">
        <v>2719</v>
      </c>
      <c r="B2720" t="s">
        <v>5896</v>
      </c>
      <c r="C2720" s="1">
        <v>43090</v>
      </c>
      <c r="D2720" s="2">
        <v>2017</v>
      </c>
      <c r="E2720" s="1" t="s">
        <v>98</v>
      </c>
      <c r="F2720" s="3">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v>33.577200000000005</v>
      </c>
    </row>
    <row r="2721" spans="1:23" x14ac:dyDescent="0.3">
      <c r="A2721">
        <v>2720</v>
      </c>
      <c r="B2721" t="s">
        <v>5897</v>
      </c>
      <c r="C2721" s="1">
        <v>41979</v>
      </c>
      <c r="D2721" s="2">
        <v>2014</v>
      </c>
      <c r="E2721" s="1" t="s">
        <v>98</v>
      </c>
      <c r="F2721" s="3">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v>-14.385599999999997</v>
      </c>
    </row>
    <row r="2722" spans="1:23" x14ac:dyDescent="0.3">
      <c r="A2722">
        <v>2721</v>
      </c>
      <c r="B2722" t="s">
        <v>5898</v>
      </c>
      <c r="C2722" s="1">
        <v>41947</v>
      </c>
      <c r="D2722" s="2">
        <v>2014</v>
      </c>
      <c r="E2722" s="1" t="s">
        <v>24</v>
      </c>
      <c r="F2722" s="3">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v>2.7222</v>
      </c>
    </row>
    <row r="2723" spans="1:23" x14ac:dyDescent="0.3">
      <c r="A2723">
        <v>2722</v>
      </c>
      <c r="B2723" t="s">
        <v>5898</v>
      </c>
      <c r="C2723" s="1">
        <v>41947</v>
      </c>
      <c r="D2723" s="2">
        <v>2014</v>
      </c>
      <c r="E2723" s="1" t="s">
        <v>24</v>
      </c>
      <c r="F2723" s="3">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v>5.0960000000000001</v>
      </c>
    </row>
    <row r="2724" spans="1:23" x14ac:dyDescent="0.3">
      <c r="A2724">
        <v>2723</v>
      </c>
      <c r="B2724" t="s">
        <v>5899</v>
      </c>
      <c r="C2724" s="1">
        <v>42474</v>
      </c>
      <c r="D2724" s="2">
        <v>2016</v>
      </c>
      <c r="E2724" s="1" t="s">
        <v>89</v>
      </c>
      <c r="F2724" s="3">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v>12.18</v>
      </c>
    </row>
    <row r="2725" spans="1:23" x14ac:dyDescent="0.3">
      <c r="A2725">
        <v>2724</v>
      </c>
      <c r="B2725" t="s">
        <v>5900</v>
      </c>
      <c r="C2725" s="1">
        <v>41916</v>
      </c>
      <c r="D2725" s="2">
        <v>2014</v>
      </c>
      <c r="E2725" s="1" t="s">
        <v>53</v>
      </c>
      <c r="F2725" s="3">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v>6.7915000000000001</v>
      </c>
    </row>
    <row r="2726" spans="1:23" x14ac:dyDescent="0.3">
      <c r="A2726">
        <v>2725</v>
      </c>
      <c r="B2726" t="s">
        <v>5900</v>
      </c>
      <c r="C2726" s="1">
        <v>41916</v>
      </c>
      <c r="D2726" s="2">
        <v>2014</v>
      </c>
      <c r="E2726" s="1" t="s">
        <v>53</v>
      </c>
      <c r="F2726" s="3">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v>31.085599999999989</v>
      </c>
    </row>
    <row r="2727" spans="1:23" x14ac:dyDescent="0.3">
      <c r="A2727">
        <v>2726</v>
      </c>
      <c r="B2727" t="s">
        <v>5903</v>
      </c>
      <c r="C2727" s="1">
        <v>43046</v>
      </c>
      <c r="D2727" s="2">
        <v>2017</v>
      </c>
      <c r="E2727" s="1" t="s">
        <v>24</v>
      </c>
      <c r="F2727" s="3">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v>-71.994000000000028</v>
      </c>
    </row>
    <row r="2728" spans="1:23" x14ac:dyDescent="0.3">
      <c r="A2728">
        <v>2727</v>
      </c>
      <c r="B2728" t="s">
        <v>5903</v>
      </c>
      <c r="C2728" s="1">
        <v>43046</v>
      </c>
      <c r="D2728" s="2">
        <v>2017</v>
      </c>
      <c r="E2728" s="1" t="s">
        <v>24</v>
      </c>
      <c r="F2728" s="3">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v>-140.14079999999996</v>
      </c>
    </row>
    <row r="2729" spans="1:23" x14ac:dyDescent="0.3">
      <c r="A2729">
        <v>2728</v>
      </c>
      <c r="B2729" t="s">
        <v>5904</v>
      </c>
      <c r="C2729" s="1">
        <v>43091</v>
      </c>
      <c r="D2729" s="2">
        <v>2017</v>
      </c>
      <c r="E2729" s="1" t="s">
        <v>98</v>
      </c>
      <c r="F2729" s="3">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v>-1.3128000000000002</v>
      </c>
    </row>
    <row r="2730" spans="1:23" x14ac:dyDescent="0.3">
      <c r="A2730">
        <v>2729</v>
      </c>
      <c r="B2730" t="s">
        <v>5904</v>
      </c>
      <c r="C2730" s="1">
        <v>43091</v>
      </c>
      <c r="D2730" s="2">
        <v>2017</v>
      </c>
      <c r="E2730" s="1" t="s">
        <v>98</v>
      </c>
      <c r="F2730" s="3">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v>94.49369999999999</v>
      </c>
    </row>
    <row r="2731" spans="1:23" x14ac:dyDescent="0.3">
      <c r="A2731">
        <v>2730</v>
      </c>
      <c r="B2731" t="s">
        <v>5905</v>
      </c>
      <c r="C2731" s="1">
        <v>42779</v>
      </c>
      <c r="D2731" s="2">
        <v>2017</v>
      </c>
      <c r="E2731" s="1" t="s">
        <v>568</v>
      </c>
      <c r="F2731" s="3">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v>1.7901</v>
      </c>
    </row>
    <row r="2732" spans="1:23" x14ac:dyDescent="0.3">
      <c r="A2732">
        <v>2731</v>
      </c>
      <c r="B2732" t="s">
        <v>5905</v>
      </c>
      <c r="C2732" s="1">
        <v>42779</v>
      </c>
      <c r="D2732" s="2">
        <v>2017</v>
      </c>
      <c r="E2732" s="1" t="s">
        <v>568</v>
      </c>
      <c r="F2732" s="3">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v>343.98280000000005</v>
      </c>
    </row>
    <row r="2733" spans="1:23" x14ac:dyDescent="0.3">
      <c r="A2733">
        <v>2732</v>
      </c>
      <c r="B2733" t="s">
        <v>5905</v>
      </c>
      <c r="C2733" s="1">
        <v>42779</v>
      </c>
      <c r="D2733" s="2">
        <v>2017</v>
      </c>
      <c r="E2733" s="1" t="s">
        <v>568</v>
      </c>
      <c r="F2733" s="3">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v>21.506</v>
      </c>
    </row>
    <row r="2734" spans="1:23" x14ac:dyDescent="0.3">
      <c r="A2734">
        <v>2733</v>
      </c>
      <c r="B2734" t="s">
        <v>5908</v>
      </c>
      <c r="C2734" s="1">
        <v>41822</v>
      </c>
      <c r="D2734" s="2">
        <v>2014</v>
      </c>
      <c r="E2734" s="1" t="s">
        <v>152</v>
      </c>
      <c r="F2734" s="3">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v>19.974600000000002</v>
      </c>
    </row>
    <row r="2735" spans="1:23" x14ac:dyDescent="0.3">
      <c r="A2735">
        <v>2734</v>
      </c>
      <c r="B2735" t="s">
        <v>5908</v>
      </c>
      <c r="C2735" s="1">
        <v>41822</v>
      </c>
      <c r="D2735" s="2">
        <v>2014</v>
      </c>
      <c r="E2735" s="1" t="s">
        <v>152</v>
      </c>
      <c r="F2735" s="3">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v>2.1762000000000001</v>
      </c>
    </row>
    <row r="2736" spans="1:23" x14ac:dyDescent="0.3">
      <c r="A2736">
        <v>2735</v>
      </c>
      <c r="B2736" t="s">
        <v>5909</v>
      </c>
      <c r="C2736" s="1">
        <v>42056</v>
      </c>
      <c r="D2736" s="2">
        <v>2015</v>
      </c>
      <c r="E2736" s="1" t="s">
        <v>568</v>
      </c>
      <c r="F2736" s="3">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v>23.086399999999998</v>
      </c>
    </row>
    <row r="2737" spans="1:23" x14ac:dyDescent="0.3">
      <c r="A2737">
        <v>2736</v>
      </c>
      <c r="B2737" t="s">
        <v>5911</v>
      </c>
      <c r="C2737" s="1">
        <v>42321</v>
      </c>
      <c r="D2737" s="2">
        <v>2015</v>
      </c>
      <c r="E2737" s="1" t="s">
        <v>24</v>
      </c>
      <c r="F2737" s="3">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v>94.492500000000007</v>
      </c>
    </row>
    <row r="2738" spans="1:23" x14ac:dyDescent="0.3">
      <c r="A2738">
        <v>2737</v>
      </c>
      <c r="B2738" t="s">
        <v>5911</v>
      </c>
      <c r="C2738" s="1">
        <v>42321</v>
      </c>
      <c r="D2738" s="2">
        <v>2015</v>
      </c>
      <c r="E2738" s="1" t="s">
        <v>24</v>
      </c>
      <c r="F2738" s="3">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v>19.871600000000001</v>
      </c>
    </row>
    <row r="2739" spans="1:23" x14ac:dyDescent="0.3">
      <c r="A2739">
        <v>2738</v>
      </c>
      <c r="B2739" t="s">
        <v>5911</v>
      </c>
      <c r="C2739" s="1">
        <v>42321</v>
      </c>
      <c r="D2739" s="2">
        <v>2015</v>
      </c>
      <c r="E2739" s="1" t="s">
        <v>24</v>
      </c>
      <c r="F2739" s="3">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v>56.994299999999981</v>
      </c>
    </row>
    <row r="2740" spans="1:23" x14ac:dyDescent="0.3">
      <c r="A2740">
        <v>2739</v>
      </c>
      <c r="B2740" t="s">
        <v>5911</v>
      </c>
      <c r="C2740" s="1">
        <v>42321</v>
      </c>
      <c r="D2740" s="2">
        <v>2015</v>
      </c>
      <c r="E2740" s="1" t="s">
        <v>24</v>
      </c>
      <c r="F2740" s="3">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v>43.190399999999997</v>
      </c>
    </row>
    <row r="2741" spans="1:23" x14ac:dyDescent="0.3">
      <c r="A2741">
        <v>2740</v>
      </c>
      <c r="B2741" t="s">
        <v>5914</v>
      </c>
      <c r="C2741" s="1">
        <v>42841</v>
      </c>
      <c r="D2741" s="2">
        <v>2017</v>
      </c>
      <c r="E2741" s="1" t="s">
        <v>89</v>
      </c>
      <c r="F2741" s="3">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v>9.5448000000000093</v>
      </c>
    </row>
    <row r="2742" spans="1:23" x14ac:dyDescent="0.3">
      <c r="A2742">
        <v>2741</v>
      </c>
      <c r="B2742" t="s">
        <v>5914</v>
      </c>
      <c r="C2742" s="1">
        <v>42841</v>
      </c>
      <c r="D2742" s="2">
        <v>2017</v>
      </c>
      <c r="E2742" s="1" t="s">
        <v>89</v>
      </c>
      <c r="F2742" s="3">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v>1.558799999999998</v>
      </c>
    </row>
    <row r="2743" spans="1:23" x14ac:dyDescent="0.3">
      <c r="A2743">
        <v>2742</v>
      </c>
      <c r="B2743" t="s">
        <v>5920</v>
      </c>
      <c r="C2743" s="1">
        <v>42425</v>
      </c>
      <c r="D2743" s="2">
        <v>2016</v>
      </c>
      <c r="E2743" s="1" t="s">
        <v>568</v>
      </c>
      <c r="F2743" s="3">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v>17.52</v>
      </c>
    </row>
    <row r="2744" spans="1:23" x14ac:dyDescent="0.3">
      <c r="A2744">
        <v>2743</v>
      </c>
      <c r="B2744" t="s">
        <v>5921</v>
      </c>
      <c r="C2744" s="1">
        <v>41947</v>
      </c>
      <c r="D2744" s="2">
        <v>2014</v>
      </c>
      <c r="E2744" s="1" t="s">
        <v>24</v>
      </c>
      <c r="F2744" s="3">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v>13.429200000000002</v>
      </c>
    </row>
    <row r="2745" spans="1:23" x14ac:dyDescent="0.3">
      <c r="A2745">
        <v>2744</v>
      </c>
      <c r="B2745" t="s">
        <v>5924</v>
      </c>
      <c r="C2745" s="1">
        <v>42175</v>
      </c>
      <c r="D2745" s="2">
        <v>2015</v>
      </c>
      <c r="E2745" s="1" t="s">
        <v>41</v>
      </c>
      <c r="F2745" s="3">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v>100.4796</v>
      </c>
    </row>
    <row r="2746" spans="1:23" x14ac:dyDescent="0.3">
      <c r="A2746">
        <v>2745</v>
      </c>
      <c r="B2746" t="s">
        <v>5924</v>
      </c>
      <c r="C2746" s="1">
        <v>42175</v>
      </c>
      <c r="D2746" s="2">
        <v>2015</v>
      </c>
      <c r="E2746" s="1" t="s">
        <v>41</v>
      </c>
      <c r="F2746" s="3">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v>47.241</v>
      </c>
    </row>
    <row r="2747" spans="1:23" x14ac:dyDescent="0.3">
      <c r="A2747">
        <v>2746</v>
      </c>
      <c r="B2747" t="s">
        <v>5925</v>
      </c>
      <c r="C2747" s="1">
        <v>42954</v>
      </c>
      <c r="D2747" s="2">
        <v>2017</v>
      </c>
      <c r="E2747" s="1" t="s">
        <v>132</v>
      </c>
      <c r="F2747" s="3">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v>21.997800000000002</v>
      </c>
    </row>
    <row r="2748" spans="1:23" x14ac:dyDescent="0.3">
      <c r="A2748">
        <v>2747</v>
      </c>
      <c r="B2748" t="s">
        <v>5926</v>
      </c>
      <c r="C2748" s="1">
        <v>41771</v>
      </c>
      <c r="D2748" s="2">
        <v>2014</v>
      </c>
      <c r="E2748" s="1" t="s">
        <v>124</v>
      </c>
      <c r="F2748" s="3">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v>-130.0104</v>
      </c>
    </row>
    <row r="2749" spans="1:23" x14ac:dyDescent="0.3">
      <c r="A2749">
        <v>2748</v>
      </c>
      <c r="B2749" t="s">
        <v>5927</v>
      </c>
      <c r="C2749" s="1">
        <v>42330</v>
      </c>
      <c r="D2749" s="2">
        <v>2015</v>
      </c>
      <c r="E2749" s="1" t="s">
        <v>24</v>
      </c>
      <c r="F2749" s="3">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v>-1.3583999999999987</v>
      </c>
    </row>
    <row r="2750" spans="1:23" x14ac:dyDescent="0.3">
      <c r="A2750">
        <v>2749</v>
      </c>
      <c r="B2750" t="s">
        <v>5931</v>
      </c>
      <c r="C2750" s="1">
        <v>42342</v>
      </c>
      <c r="D2750" s="2">
        <v>2015</v>
      </c>
      <c r="E2750" s="1" t="s">
        <v>98</v>
      </c>
      <c r="F2750" s="3">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v>-6.0323999999999991</v>
      </c>
    </row>
    <row r="2751" spans="1:23" x14ac:dyDescent="0.3">
      <c r="A2751">
        <v>2750</v>
      </c>
      <c r="B2751" t="s">
        <v>5934</v>
      </c>
      <c r="C2751" s="1">
        <v>41798</v>
      </c>
      <c r="D2751" s="2">
        <v>2014</v>
      </c>
      <c r="E2751" s="1" t="s">
        <v>41</v>
      </c>
      <c r="F2751" s="3">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v>73.19399999999996</v>
      </c>
    </row>
    <row r="2752" spans="1:23" x14ac:dyDescent="0.3">
      <c r="A2752">
        <v>2751</v>
      </c>
      <c r="B2752" t="s">
        <v>5937</v>
      </c>
      <c r="C2752" s="1">
        <v>41859</v>
      </c>
      <c r="D2752" s="2">
        <v>2014</v>
      </c>
      <c r="E2752" s="1" t="s">
        <v>132</v>
      </c>
      <c r="F2752" s="3">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v>110.05279999999999</v>
      </c>
    </row>
    <row r="2753" spans="1:23" x14ac:dyDescent="0.3">
      <c r="A2753">
        <v>2752</v>
      </c>
      <c r="B2753" t="s">
        <v>5941</v>
      </c>
      <c r="C2753" s="1">
        <v>41785</v>
      </c>
      <c r="D2753" s="2">
        <v>2014</v>
      </c>
      <c r="E2753" s="1" t="s">
        <v>124</v>
      </c>
      <c r="F2753" s="3">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v>22.529599999999995</v>
      </c>
    </row>
    <row r="2754" spans="1:23" x14ac:dyDescent="0.3">
      <c r="A2754">
        <v>2753</v>
      </c>
      <c r="B2754" t="s">
        <v>5942</v>
      </c>
      <c r="C2754" s="1">
        <v>42111</v>
      </c>
      <c r="D2754" s="2">
        <v>2015</v>
      </c>
      <c r="E2754" s="1" t="s">
        <v>89</v>
      </c>
      <c r="F2754" s="3">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v>2.2239999999999998</v>
      </c>
    </row>
    <row r="2755" spans="1:23" x14ac:dyDescent="0.3">
      <c r="A2755">
        <v>2754</v>
      </c>
      <c r="B2755" t="s">
        <v>5942</v>
      </c>
      <c r="C2755" s="1">
        <v>42111</v>
      </c>
      <c r="D2755" s="2">
        <v>2015</v>
      </c>
      <c r="E2755" s="1" t="s">
        <v>89</v>
      </c>
      <c r="F2755" s="3">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v>129.34800000000001</v>
      </c>
    </row>
    <row r="2756" spans="1:23" x14ac:dyDescent="0.3">
      <c r="A2756">
        <v>2755</v>
      </c>
      <c r="B2756" t="s">
        <v>5942</v>
      </c>
      <c r="C2756" s="1">
        <v>42111</v>
      </c>
      <c r="D2756" s="2">
        <v>2015</v>
      </c>
      <c r="E2756" s="1" t="s">
        <v>89</v>
      </c>
      <c r="F2756" s="3">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v>68.59650000000002</v>
      </c>
    </row>
    <row r="2757" spans="1:23" x14ac:dyDescent="0.3">
      <c r="A2757">
        <v>2756</v>
      </c>
      <c r="B2757" t="s">
        <v>5942</v>
      </c>
      <c r="C2757" s="1">
        <v>42111</v>
      </c>
      <c r="D2757" s="2">
        <v>2015</v>
      </c>
      <c r="E2757" s="1" t="s">
        <v>89</v>
      </c>
      <c r="F2757" s="3">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v>419.8184999999998</v>
      </c>
    </row>
    <row r="2758" spans="1:23" x14ac:dyDescent="0.3">
      <c r="A2758">
        <v>2757</v>
      </c>
      <c r="B2758" t="s">
        <v>5942</v>
      </c>
      <c r="C2758" s="1">
        <v>42111</v>
      </c>
      <c r="D2758" s="2">
        <v>2015</v>
      </c>
      <c r="E2758" s="1" t="s">
        <v>89</v>
      </c>
      <c r="F2758" s="3">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v>5.8604000000000003</v>
      </c>
    </row>
    <row r="2759" spans="1:23" x14ac:dyDescent="0.3">
      <c r="A2759">
        <v>2758</v>
      </c>
      <c r="B2759" t="s">
        <v>5945</v>
      </c>
      <c r="C2759" s="1">
        <v>42532</v>
      </c>
      <c r="D2759" s="2">
        <v>2016</v>
      </c>
      <c r="E2759" s="1" t="s">
        <v>41</v>
      </c>
      <c r="F2759" s="3">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v>71.990999999999985</v>
      </c>
    </row>
    <row r="2760" spans="1:23" x14ac:dyDescent="0.3">
      <c r="A2760">
        <v>2759</v>
      </c>
      <c r="B2760" t="s">
        <v>5946</v>
      </c>
      <c r="C2760" s="1">
        <v>42440</v>
      </c>
      <c r="D2760" s="2">
        <v>2016</v>
      </c>
      <c r="E2760" s="1" t="s">
        <v>237</v>
      </c>
      <c r="F2760" s="3">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v>31.537200000000006</v>
      </c>
    </row>
    <row r="2761" spans="1:23" x14ac:dyDescent="0.3">
      <c r="A2761">
        <v>2760</v>
      </c>
      <c r="B2761" t="s">
        <v>5946</v>
      </c>
      <c r="C2761" s="1">
        <v>42440</v>
      </c>
      <c r="D2761" s="2">
        <v>2016</v>
      </c>
      <c r="E2761" s="1" t="s">
        <v>237</v>
      </c>
      <c r="F2761" s="3">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v>125.14319999999998</v>
      </c>
    </row>
    <row r="2762" spans="1:23" x14ac:dyDescent="0.3">
      <c r="A2762">
        <v>2761</v>
      </c>
      <c r="B2762" t="s">
        <v>5949</v>
      </c>
      <c r="C2762" s="1">
        <v>41785</v>
      </c>
      <c r="D2762" s="2">
        <v>2014</v>
      </c>
      <c r="E2762" s="1" t="s">
        <v>124</v>
      </c>
      <c r="F2762" s="3">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v>23.231999999999999</v>
      </c>
    </row>
    <row r="2763" spans="1:23" x14ac:dyDescent="0.3">
      <c r="A2763">
        <v>2762</v>
      </c>
      <c r="B2763" t="s">
        <v>5952</v>
      </c>
      <c r="C2763" s="1">
        <v>43020</v>
      </c>
      <c r="D2763" s="2">
        <v>2017</v>
      </c>
      <c r="E2763" s="1" t="s">
        <v>53</v>
      </c>
      <c r="F2763" s="3">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v>0.4356000000000001</v>
      </c>
    </row>
    <row r="2764" spans="1:23" x14ac:dyDescent="0.3">
      <c r="A2764">
        <v>2763</v>
      </c>
      <c r="B2764" t="s">
        <v>5952</v>
      </c>
      <c r="C2764" s="1">
        <v>43020</v>
      </c>
      <c r="D2764" s="2">
        <v>2017</v>
      </c>
      <c r="E2764" s="1" t="s">
        <v>53</v>
      </c>
      <c r="F2764" s="3">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v>36.917000000000002</v>
      </c>
    </row>
    <row r="2765" spans="1:23" x14ac:dyDescent="0.3">
      <c r="A2765">
        <v>2764</v>
      </c>
      <c r="B2765" t="s">
        <v>5955</v>
      </c>
      <c r="C2765" s="1">
        <v>42908</v>
      </c>
      <c r="D2765" s="2">
        <v>2017</v>
      </c>
      <c r="E2765" s="1" t="s">
        <v>41</v>
      </c>
      <c r="F2765" s="3">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v>-7.5767999999999986</v>
      </c>
    </row>
    <row r="2766" spans="1:23" x14ac:dyDescent="0.3">
      <c r="A2766">
        <v>2765</v>
      </c>
      <c r="B2766" t="s">
        <v>5955</v>
      </c>
      <c r="C2766" s="1">
        <v>42908</v>
      </c>
      <c r="D2766" s="2">
        <v>2017</v>
      </c>
      <c r="E2766" s="1" t="s">
        <v>41</v>
      </c>
      <c r="F2766" s="3">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v>-23.8855</v>
      </c>
    </row>
    <row r="2767" spans="1:23" x14ac:dyDescent="0.3">
      <c r="A2767">
        <v>2766</v>
      </c>
      <c r="B2767" t="s">
        <v>5955</v>
      </c>
      <c r="C2767" s="1">
        <v>42908</v>
      </c>
      <c r="D2767" s="2">
        <v>2017</v>
      </c>
      <c r="E2767" s="1" t="s">
        <v>41</v>
      </c>
      <c r="F2767" s="3">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v>0.66959999999999997</v>
      </c>
    </row>
    <row r="2768" spans="1:23" x14ac:dyDescent="0.3">
      <c r="A2768">
        <v>2767</v>
      </c>
      <c r="B2768" t="s">
        <v>5960</v>
      </c>
      <c r="C2768" s="1">
        <v>42750</v>
      </c>
      <c r="D2768" s="2">
        <v>2017</v>
      </c>
      <c r="E2768" s="1" t="s">
        <v>166</v>
      </c>
      <c r="F2768" s="3">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v>3.8681999999999945</v>
      </c>
    </row>
    <row r="2769" spans="1:23" x14ac:dyDescent="0.3">
      <c r="A2769">
        <v>2768</v>
      </c>
      <c r="B2769" t="s">
        <v>5960</v>
      </c>
      <c r="C2769" s="1">
        <v>42750</v>
      </c>
      <c r="D2769" s="2">
        <v>2017</v>
      </c>
      <c r="E2769" s="1" t="s">
        <v>166</v>
      </c>
      <c r="F2769" s="3">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v>312.67599999999993</v>
      </c>
    </row>
    <row r="2770" spans="1:23" x14ac:dyDescent="0.3">
      <c r="A2770">
        <v>2769</v>
      </c>
      <c r="B2770" t="s">
        <v>5963</v>
      </c>
      <c r="C2770" s="1">
        <v>42096</v>
      </c>
      <c r="D2770" s="2">
        <v>2015</v>
      </c>
      <c r="E2770" s="1" t="s">
        <v>89</v>
      </c>
      <c r="F2770" s="3">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v>-80.48</v>
      </c>
    </row>
    <row r="2771" spans="1:23" x14ac:dyDescent="0.3">
      <c r="A2771">
        <v>2770</v>
      </c>
      <c r="B2771" t="s">
        <v>5963</v>
      </c>
      <c r="C2771" s="1">
        <v>42096</v>
      </c>
      <c r="D2771" s="2">
        <v>2015</v>
      </c>
      <c r="E2771" s="1" t="s">
        <v>89</v>
      </c>
      <c r="F2771" s="3">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v>-0.62650000000000716</v>
      </c>
    </row>
    <row r="2772" spans="1:23" x14ac:dyDescent="0.3">
      <c r="A2772">
        <v>2771</v>
      </c>
      <c r="B2772" t="s">
        <v>5963</v>
      </c>
      <c r="C2772" s="1">
        <v>42096</v>
      </c>
      <c r="D2772" s="2">
        <v>2015</v>
      </c>
      <c r="E2772" s="1" t="s">
        <v>89</v>
      </c>
      <c r="F2772" s="3">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v>1.7990999999999993</v>
      </c>
    </row>
    <row r="2773" spans="1:23" x14ac:dyDescent="0.3">
      <c r="A2773">
        <v>2772</v>
      </c>
      <c r="B2773" t="s">
        <v>5968</v>
      </c>
      <c r="C2773" s="1">
        <v>42616</v>
      </c>
      <c r="D2773" s="2">
        <v>2016</v>
      </c>
      <c r="E2773" s="1" t="s">
        <v>161</v>
      </c>
      <c r="F2773" s="3">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v>14.169999999999998</v>
      </c>
    </row>
    <row r="2774" spans="1:23" x14ac:dyDescent="0.3">
      <c r="A2774">
        <v>2773</v>
      </c>
      <c r="B2774" t="s">
        <v>5970</v>
      </c>
      <c r="C2774" s="1">
        <v>43079</v>
      </c>
      <c r="D2774" s="2">
        <v>2017</v>
      </c>
      <c r="E2774" s="1" t="s">
        <v>98</v>
      </c>
      <c r="F2774" s="3">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v>5.7312000000000012</v>
      </c>
    </row>
    <row r="2775" spans="1:23" x14ac:dyDescent="0.3">
      <c r="A2775">
        <v>2774</v>
      </c>
      <c r="B2775" t="s">
        <v>5971</v>
      </c>
      <c r="C2775" s="1">
        <v>42696</v>
      </c>
      <c r="D2775" s="2">
        <v>2016</v>
      </c>
      <c r="E2775" s="1" t="s">
        <v>24</v>
      </c>
      <c r="F2775" s="3">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v>24.2256</v>
      </c>
    </row>
    <row r="2776" spans="1:23" x14ac:dyDescent="0.3">
      <c r="A2776">
        <v>2775</v>
      </c>
      <c r="B2776" t="s">
        <v>5972</v>
      </c>
      <c r="C2776" s="1">
        <v>43050</v>
      </c>
      <c r="D2776" s="2">
        <v>2017</v>
      </c>
      <c r="E2776" s="1" t="s">
        <v>24</v>
      </c>
      <c r="F2776" s="3">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v>3.6288</v>
      </c>
    </row>
    <row r="2777" spans="1:23" x14ac:dyDescent="0.3">
      <c r="A2777">
        <v>2776</v>
      </c>
      <c r="B2777" t="s">
        <v>5973</v>
      </c>
      <c r="C2777" s="1">
        <v>42664</v>
      </c>
      <c r="D2777" s="2">
        <v>2016</v>
      </c>
      <c r="E2777" s="1" t="s">
        <v>53</v>
      </c>
      <c r="F2777" s="3">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v>1.5444000000000031</v>
      </c>
    </row>
    <row r="2778" spans="1:23" x14ac:dyDescent="0.3">
      <c r="A2778">
        <v>2777</v>
      </c>
      <c r="B2778" t="s">
        <v>5974</v>
      </c>
      <c r="C2778" s="1">
        <v>42359</v>
      </c>
      <c r="D2778" s="2">
        <v>2015</v>
      </c>
      <c r="E2778" s="1" t="s">
        <v>98</v>
      </c>
      <c r="F2778" s="3">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v>4.5737999999999985</v>
      </c>
    </row>
    <row r="2779" spans="1:23" x14ac:dyDescent="0.3">
      <c r="A2779">
        <v>2778</v>
      </c>
      <c r="B2779" t="s">
        <v>5975</v>
      </c>
      <c r="C2779" s="1">
        <v>42202</v>
      </c>
      <c r="D2779" s="2">
        <v>2015</v>
      </c>
      <c r="E2779" s="1" t="s">
        <v>152</v>
      </c>
      <c r="F2779" s="3">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v>-13.797600000000017</v>
      </c>
    </row>
    <row r="2780" spans="1:23" x14ac:dyDescent="0.3">
      <c r="A2780">
        <v>2779</v>
      </c>
      <c r="B2780" t="s">
        <v>5977</v>
      </c>
      <c r="C2780" s="1">
        <v>42855</v>
      </c>
      <c r="D2780" s="2">
        <v>2017</v>
      </c>
      <c r="E2780" s="1" t="s">
        <v>89</v>
      </c>
      <c r="F2780" s="3">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v>6.216000000000002</v>
      </c>
    </row>
    <row r="2781" spans="1:23" x14ac:dyDescent="0.3">
      <c r="A2781">
        <v>2780</v>
      </c>
      <c r="B2781" t="s">
        <v>5977</v>
      </c>
      <c r="C2781" s="1">
        <v>42855</v>
      </c>
      <c r="D2781" s="2">
        <v>2017</v>
      </c>
      <c r="E2781" s="1" t="s">
        <v>89</v>
      </c>
      <c r="F2781" s="3">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v>0.74249999999999994</v>
      </c>
    </row>
    <row r="2782" spans="1:23" x14ac:dyDescent="0.3">
      <c r="A2782">
        <v>2781</v>
      </c>
      <c r="B2782" t="s">
        <v>5981</v>
      </c>
      <c r="C2782" s="1">
        <v>42861</v>
      </c>
      <c r="D2782" s="2">
        <v>2017</v>
      </c>
      <c r="E2782" s="1" t="s">
        <v>124</v>
      </c>
      <c r="F2782" s="3">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v>29.6</v>
      </c>
    </row>
    <row r="2783" spans="1:23" x14ac:dyDescent="0.3">
      <c r="A2783">
        <v>2782</v>
      </c>
      <c r="B2783" t="s">
        <v>5982</v>
      </c>
      <c r="C2783" s="1">
        <v>43059</v>
      </c>
      <c r="D2783" s="2">
        <v>2017</v>
      </c>
      <c r="E2783" s="1" t="s">
        <v>24</v>
      </c>
      <c r="F2783" s="3">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v>9.6800000000000015</v>
      </c>
    </row>
    <row r="2784" spans="1:23" x14ac:dyDescent="0.3">
      <c r="A2784">
        <v>2783</v>
      </c>
      <c r="B2784" t="s">
        <v>5983</v>
      </c>
      <c r="C2784" s="1">
        <v>42685</v>
      </c>
      <c r="D2784" s="2">
        <v>2016</v>
      </c>
      <c r="E2784" s="1" t="s">
        <v>24</v>
      </c>
      <c r="F2784" s="3">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v>74.8142</v>
      </c>
    </row>
    <row r="2785" spans="1:23" x14ac:dyDescent="0.3">
      <c r="A2785">
        <v>2784</v>
      </c>
      <c r="B2785" t="s">
        <v>5984</v>
      </c>
      <c r="C2785" s="1">
        <v>42679</v>
      </c>
      <c r="D2785" s="2">
        <v>2016</v>
      </c>
      <c r="E2785" s="1" t="s">
        <v>24</v>
      </c>
      <c r="F2785" s="3">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v>-15.991999999999999</v>
      </c>
    </row>
    <row r="2786" spans="1:23" x14ac:dyDescent="0.3">
      <c r="A2786">
        <v>2785</v>
      </c>
      <c r="B2786" t="s">
        <v>5987</v>
      </c>
      <c r="C2786" s="1">
        <v>42652</v>
      </c>
      <c r="D2786" s="2">
        <v>2016</v>
      </c>
      <c r="E2786" s="1" t="s">
        <v>53</v>
      </c>
      <c r="F2786" s="3">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v>-15.584400000000002</v>
      </c>
    </row>
    <row r="2787" spans="1:23" x14ac:dyDescent="0.3">
      <c r="A2787">
        <v>2786</v>
      </c>
      <c r="B2787" t="s">
        <v>5988</v>
      </c>
      <c r="C2787" s="1">
        <v>42268</v>
      </c>
      <c r="D2787" s="2">
        <v>2015</v>
      </c>
      <c r="E2787" s="1" t="s">
        <v>161</v>
      </c>
      <c r="F2787" s="3">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v>0</v>
      </c>
    </row>
    <row r="2788" spans="1:23" x14ac:dyDescent="0.3">
      <c r="A2788">
        <v>2787</v>
      </c>
      <c r="B2788" t="s">
        <v>5988</v>
      </c>
      <c r="C2788" s="1">
        <v>42268</v>
      </c>
      <c r="D2788" s="2">
        <v>2015</v>
      </c>
      <c r="E2788" s="1" t="s">
        <v>161</v>
      </c>
      <c r="F2788" s="3">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v>2.5279999999999996</v>
      </c>
    </row>
    <row r="2789" spans="1:23" x14ac:dyDescent="0.3">
      <c r="A2789">
        <v>2788</v>
      </c>
      <c r="B2789" t="s">
        <v>5991</v>
      </c>
      <c r="C2789" s="1">
        <v>41975</v>
      </c>
      <c r="D2789" s="2">
        <v>2014</v>
      </c>
      <c r="E2789" s="1" t="s">
        <v>98</v>
      </c>
      <c r="F2789" s="3">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v>-24.802999999999997</v>
      </c>
    </row>
    <row r="2790" spans="1:23" x14ac:dyDescent="0.3">
      <c r="A2790">
        <v>2789</v>
      </c>
      <c r="B2790" t="s">
        <v>5991</v>
      </c>
      <c r="C2790" s="1">
        <v>41975</v>
      </c>
      <c r="D2790" s="2">
        <v>2014</v>
      </c>
      <c r="E2790" s="1" t="s">
        <v>98</v>
      </c>
      <c r="F2790" s="3">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v>1.4406000000000008</v>
      </c>
    </row>
    <row r="2791" spans="1:23" x14ac:dyDescent="0.3">
      <c r="A2791">
        <v>2790</v>
      </c>
      <c r="B2791" t="s">
        <v>5991</v>
      </c>
      <c r="C2791" s="1">
        <v>41975</v>
      </c>
      <c r="D2791" s="2">
        <v>2014</v>
      </c>
      <c r="E2791" s="1" t="s">
        <v>98</v>
      </c>
      <c r="F2791" s="3">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v>-23.975999999999999</v>
      </c>
    </row>
    <row r="2792" spans="1:23" x14ac:dyDescent="0.3">
      <c r="A2792">
        <v>2791</v>
      </c>
      <c r="B2792" t="s">
        <v>5993</v>
      </c>
      <c r="C2792" s="1">
        <v>41903</v>
      </c>
      <c r="D2792" s="2">
        <v>2014</v>
      </c>
      <c r="E2792" s="1" t="s">
        <v>161</v>
      </c>
      <c r="F2792" s="3">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v>7.5283999999999978</v>
      </c>
    </row>
    <row r="2793" spans="1:23" x14ac:dyDescent="0.3">
      <c r="A2793">
        <v>2792</v>
      </c>
      <c r="B2793" t="s">
        <v>5993</v>
      </c>
      <c r="C2793" s="1">
        <v>41903</v>
      </c>
      <c r="D2793" s="2">
        <v>2014</v>
      </c>
      <c r="E2793" s="1" t="s">
        <v>161</v>
      </c>
      <c r="F2793" s="3">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v>10.880999999999997</v>
      </c>
    </row>
    <row r="2794" spans="1:23" x14ac:dyDescent="0.3">
      <c r="A2794">
        <v>2793</v>
      </c>
      <c r="B2794" t="s">
        <v>5993</v>
      </c>
      <c r="C2794" s="1">
        <v>41903</v>
      </c>
      <c r="D2794" s="2">
        <v>2014</v>
      </c>
      <c r="E2794" s="1" t="s">
        <v>161</v>
      </c>
      <c r="F2794" s="3">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v>3.1104000000000003</v>
      </c>
    </row>
    <row r="2795" spans="1:23" x14ac:dyDescent="0.3">
      <c r="A2795">
        <v>2794</v>
      </c>
      <c r="B2795" t="s">
        <v>5994</v>
      </c>
      <c r="C2795" s="1">
        <v>41741</v>
      </c>
      <c r="D2795" s="2">
        <v>2014</v>
      </c>
      <c r="E2795" s="1" t="s">
        <v>89</v>
      </c>
      <c r="F2795" s="3">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v>94.070199999999943</v>
      </c>
    </row>
    <row r="2796" spans="1:23" x14ac:dyDescent="0.3">
      <c r="A2796">
        <v>2795</v>
      </c>
      <c r="B2796" t="s">
        <v>5994</v>
      </c>
      <c r="C2796" s="1">
        <v>41741</v>
      </c>
      <c r="D2796" s="2">
        <v>2014</v>
      </c>
      <c r="E2796" s="1" t="s">
        <v>89</v>
      </c>
      <c r="F2796" s="3">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v>38.357200000000006</v>
      </c>
    </row>
    <row r="2797" spans="1:23" x14ac:dyDescent="0.3">
      <c r="A2797">
        <v>2796</v>
      </c>
      <c r="B2797" t="s">
        <v>5994</v>
      </c>
      <c r="C2797" s="1">
        <v>41741</v>
      </c>
      <c r="D2797" s="2">
        <v>2014</v>
      </c>
      <c r="E2797" s="1" t="s">
        <v>89</v>
      </c>
      <c r="F2797" s="3">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v>6.5569000000000006</v>
      </c>
    </row>
    <row r="2798" spans="1:23" x14ac:dyDescent="0.3">
      <c r="A2798">
        <v>2797</v>
      </c>
      <c r="B2798" t="s">
        <v>5994</v>
      </c>
      <c r="C2798" s="1">
        <v>41741</v>
      </c>
      <c r="D2798" s="2">
        <v>2014</v>
      </c>
      <c r="E2798" s="1" t="s">
        <v>89</v>
      </c>
      <c r="F2798" s="3">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v>-18.146999999999998</v>
      </c>
    </row>
    <row r="2799" spans="1:23" x14ac:dyDescent="0.3">
      <c r="A2799">
        <v>2798</v>
      </c>
      <c r="B2799" t="s">
        <v>5996</v>
      </c>
      <c r="C2799" s="1">
        <v>43028</v>
      </c>
      <c r="D2799" s="2">
        <v>2017</v>
      </c>
      <c r="E2799" s="1" t="s">
        <v>53</v>
      </c>
      <c r="F2799" s="3">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v>4.1415999999999986</v>
      </c>
    </row>
    <row r="2800" spans="1:23" x14ac:dyDescent="0.3">
      <c r="A2800">
        <v>2799</v>
      </c>
      <c r="B2800" t="s">
        <v>5996</v>
      </c>
      <c r="C2800" s="1">
        <v>43028</v>
      </c>
      <c r="D2800" s="2">
        <v>2017</v>
      </c>
      <c r="E2800" s="1" t="s">
        <v>53</v>
      </c>
      <c r="F2800" s="3">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v>18.781199999999998</v>
      </c>
    </row>
    <row r="2801" spans="1:23" x14ac:dyDescent="0.3">
      <c r="A2801">
        <v>2800</v>
      </c>
      <c r="B2801" t="s">
        <v>5996</v>
      </c>
      <c r="C2801" s="1">
        <v>43028</v>
      </c>
      <c r="D2801" s="2">
        <v>2017</v>
      </c>
      <c r="E2801" s="1" t="s">
        <v>53</v>
      </c>
      <c r="F2801" s="3">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v>70.007999999999996</v>
      </c>
    </row>
    <row r="2802" spans="1:23" x14ac:dyDescent="0.3">
      <c r="A2802">
        <v>2801</v>
      </c>
      <c r="B2802" t="s">
        <v>5997</v>
      </c>
      <c r="C2802" s="1">
        <v>42668</v>
      </c>
      <c r="D2802" s="2">
        <v>2016</v>
      </c>
      <c r="E2802" s="1" t="s">
        <v>53</v>
      </c>
      <c r="F2802" s="3">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v>78.396000000000043</v>
      </c>
    </row>
    <row r="2803" spans="1:23" x14ac:dyDescent="0.3">
      <c r="A2803">
        <v>2802</v>
      </c>
      <c r="B2803" t="s">
        <v>5998</v>
      </c>
      <c r="C2803" s="1">
        <v>42309</v>
      </c>
      <c r="D2803" s="2">
        <v>2015</v>
      </c>
      <c r="E2803" s="1" t="s">
        <v>24</v>
      </c>
      <c r="F2803" s="3">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v>1.7730000000000004</v>
      </c>
    </row>
    <row r="2804" spans="1:23" x14ac:dyDescent="0.3">
      <c r="A2804">
        <v>2803</v>
      </c>
      <c r="B2804" t="s">
        <v>5999</v>
      </c>
      <c r="C2804" s="1">
        <v>43042</v>
      </c>
      <c r="D2804" s="2">
        <v>2017</v>
      </c>
      <c r="E2804" s="1" t="s">
        <v>24</v>
      </c>
      <c r="F2804" s="3">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v>17.375399999999999</v>
      </c>
    </row>
    <row r="2805" spans="1:23" x14ac:dyDescent="0.3">
      <c r="A2805">
        <v>2804</v>
      </c>
      <c r="B2805" t="s">
        <v>6002</v>
      </c>
      <c r="C2805" s="1">
        <v>42136</v>
      </c>
      <c r="D2805" s="2">
        <v>2015</v>
      </c>
      <c r="E2805" s="1" t="s">
        <v>124</v>
      </c>
      <c r="F2805" s="3">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v>5.7779999999999987</v>
      </c>
    </row>
    <row r="2806" spans="1:23" x14ac:dyDescent="0.3">
      <c r="A2806">
        <v>2805</v>
      </c>
      <c r="B2806" t="s">
        <v>6002</v>
      </c>
      <c r="C2806" s="1">
        <v>42136</v>
      </c>
      <c r="D2806" s="2">
        <v>2015</v>
      </c>
      <c r="E2806" s="1" t="s">
        <v>124</v>
      </c>
      <c r="F2806" s="3">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v>11.555999999999997</v>
      </c>
    </row>
    <row r="2807" spans="1:23" x14ac:dyDescent="0.3">
      <c r="A2807">
        <v>2806</v>
      </c>
      <c r="B2807" t="s">
        <v>6005</v>
      </c>
      <c r="C2807" s="1">
        <v>42254</v>
      </c>
      <c r="D2807" s="2">
        <v>2015</v>
      </c>
      <c r="E2807" s="1" t="s">
        <v>161</v>
      </c>
      <c r="F2807" s="3">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v>-2.0364000000000004</v>
      </c>
    </row>
    <row r="2808" spans="1:23" x14ac:dyDescent="0.3">
      <c r="A2808">
        <v>2807</v>
      </c>
      <c r="B2808" t="s">
        <v>6006</v>
      </c>
      <c r="C2808" s="1">
        <v>42210</v>
      </c>
      <c r="D2808" s="2">
        <v>2015</v>
      </c>
      <c r="E2808" s="1" t="s">
        <v>152</v>
      </c>
      <c r="F2808" s="3">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v>0.47100000000000009</v>
      </c>
    </row>
    <row r="2809" spans="1:23" x14ac:dyDescent="0.3">
      <c r="A2809">
        <v>2808</v>
      </c>
      <c r="B2809" t="s">
        <v>6006</v>
      </c>
      <c r="C2809" s="1">
        <v>42210</v>
      </c>
      <c r="D2809" s="2">
        <v>2015</v>
      </c>
      <c r="E2809" s="1" t="s">
        <v>152</v>
      </c>
      <c r="F2809" s="3">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v>6.2208000000000006</v>
      </c>
    </row>
    <row r="2810" spans="1:23" x14ac:dyDescent="0.3">
      <c r="A2810">
        <v>2809</v>
      </c>
      <c r="B2810" t="s">
        <v>6006</v>
      </c>
      <c r="C2810" s="1">
        <v>42210</v>
      </c>
      <c r="D2810" s="2">
        <v>2015</v>
      </c>
      <c r="E2810" s="1" t="s">
        <v>152</v>
      </c>
      <c r="F2810" s="3">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v>56.392000000000024</v>
      </c>
    </row>
    <row r="2811" spans="1:23" x14ac:dyDescent="0.3">
      <c r="A2811">
        <v>2810</v>
      </c>
      <c r="B2811" t="s">
        <v>6006</v>
      </c>
      <c r="C2811" s="1">
        <v>42210</v>
      </c>
      <c r="D2811" s="2">
        <v>2015</v>
      </c>
      <c r="E2811" s="1" t="s">
        <v>152</v>
      </c>
      <c r="F2811" s="3">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v>28.078400000000016</v>
      </c>
    </row>
    <row r="2812" spans="1:23" x14ac:dyDescent="0.3">
      <c r="A2812">
        <v>2811</v>
      </c>
      <c r="B2812" t="s">
        <v>6011</v>
      </c>
      <c r="C2812" s="1">
        <v>42324</v>
      </c>
      <c r="D2812" s="2">
        <v>2015</v>
      </c>
      <c r="E2812" s="1" t="s">
        <v>24</v>
      </c>
      <c r="F2812" s="3">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v>84.5154</v>
      </c>
    </row>
    <row r="2813" spans="1:23" x14ac:dyDescent="0.3">
      <c r="A2813">
        <v>2812</v>
      </c>
      <c r="B2813" t="s">
        <v>6011</v>
      </c>
      <c r="C2813" s="1">
        <v>42324</v>
      </c>
      <c r="D2813" s="2">
        <v>2015</v>
      </c>
      <c r="E2813" s="1" t="s">
        <v>24</v>
      </c>
      <c r="F2813" s="3">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v>76.087800000000001</v>
      </c>
    </row>
    <row r="2814" spans="1:23" x14ac:dyDescent="0.3">
      <c r="A2814">
        <v>2813</v>
      </c>
      <c r="B2814" t="s">
        <v>6011</v>
      </c>
      <c r="C2814" s="1">
        <v>42324</v>
      </c>
      <c r="D2814" s="2">
        <v>2015</v>
      </c>
      <c r="E2814" s="1" t="s">
        <v>24</v>
      </c>
      <c r="F2814" s="3">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v>36.398699999999977</v>
      </c>
    </row>
    <row r="2815" spans="1:23" x14ac:dyDescent="0.3">
      <c r="A2815">
        <v>2814</v>
      </c>
      <c r="B2815" t="s">
        <v>6011</v>
      </c>
      <c r="C2815" s="1">
        <v>42324</v>
      </c>
      <c r="D2815" s="2">
        <v>2015</v>
      </c>
      <c r="E2815" s="1" t="s">
        <v>24</v>
      </c>
      <c r="F2815" s="3">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v>229.99080000000004</v>
      </c>
    </row>
    <row r="2816" spans="1:23" x14ac:dyDescent="0.3">
      <c r="A2816">
        <v>2815</v>
      </c>
      <c r="B2816" t="s">
        <v>6011</v>
      </c>
      <c r="C2816" s="1">
        <v>42324</v>
      </c>
      <c r="D2816" s="2">
        <v>2015</v>
      </c>
      <c r="E2816" s="1" t="s">
        <v>24</v>
      </c>
      <c r="F2816" s="3">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v>111.10349999999994</v>
      </c>
    </row>
    <row r="2817" spans="1:23" x14ac:dyDescent="0.3">
      <c r="A2817">
        <v>2816</v>
      </c>
      <c r="B2817" t="s">
        <v>6014</v>
      </c>
      <c r="C2817" s="1">
        <v>42248</v>
      </c>
      <c r="D2817" s="2">
        <v>2015</v>
      </c>
      <c r="E2817" s="1" t="s">
        <v>161</v>
      </c>
      <c r="F2817" s="3">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v>51.57</v>
      </c>
    </row>
    <row r="2818" spans="1:23" x14ac:dyDescent="0.3">
      <c r="A2818">
        <v>2817</v>
      </c>
      <c r="B2818" t="s">
        <v>6014</v>
      </c>
      <c r="C2818" s="1">
        <v>42248</v>
      </c>
      <c r="D2818" s="2">
        <v>2015</v>
      </c>
      <c r="E2818" s="1" t="s">
        <v>161</v>
      </c>
      <c r="F2818" s="3">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v>15.185000000000002</v>
      </c>
    </row>
    <row r="2819" spans="1:23" x14ac:dyDescent="0.3">
      <c r="A2819">
        <v>2818</v>
      </c>
      <c r="B2819" t="s">
        <v>6014</v>
      </c>
      <c r="C2819" s="1">
        <v>42248</v>
      </c>
      <c r="D2819" s="2">
        <v>2015</v>
      </c>
      <c r="E2819" s="1" t="s">
        <v>161</v>
      </c>
      <c r="F2819" s="3">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v>27.359200000000001</v>
      </c>
    </row>
    <row r="2820" spans="1:23" x14ac:dyDescent="0.3">
      <c r="A2820">
        <v>2819</v>
      </c>
      <c r="B2820" t="s">
        <v>6014</v>
      </c>
      <c r="C2820" s="1">
        <v>42248</v>
      </c>
      <c r="D2820" s="2">
        <v>2015</v>
      </c>
      <c r="E2820" s="1" t="s">
        <v>161</v>
      </c>
      <c r="F2820" s="3">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v>315.74039999999985</v>
      </c>
    </row>
    <row r="2821" spans="1:23" x14ac:dyDescent="0.3">
      <c r="A2821">
        <v>2820</v>
      </c>
      <c r="B2821" t="s">
        <v>6017</v>
      </c>
      <c r="C2821" s="1">
        <v>42495</v>
      </c>
      <c r="D2821" s="2">
        <v>2016</v>
      </c>
      <c r="E2821" s="1" t="s">
        <v>124</v>
      </c>
      <c r="F2821" s="3">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v>2.351999999999999</v>
      </c>
    </row>
    <row r="2822" spans="1:23" x14ac:dyDescent="0.3">
      <c r="A2822">
        <v>2821</v>
      </c>
      <c r="B2822" t="s">
        <v>6017</v>
      </c>
      <c r="C2822" s="1">
        <v>42495</v>
      </c>
      <c r="D2822" s="2">
        <v>2016</v>
      </c>
      <c r="E2822" s="1" t="s">
        <v>124</v>
      </c>
      <c r="F2822" s="3">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v>7.4693999999999932</v>
      </c>
    </row>
    <row r="2823" spans="1:23" x14ac:dyDescent="0.3">
      <c r="A2823">
        <v>2822</v>
      </c>
      <c r="B2823" t="s">
        <v>6020</v>
      </c>
      <c r="C2823" s="1">
        <v>42735</v>
      </c>
      <c r="D2823" s="2">
        <v>2016</v>
      </c>
      <c r="E2823" s="1" t="s">
        <v>98</v>
      </c>
      <c r="F2823" s="3">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v>22.678200000000018</v>
      </c>
    </row>
    <row r="2824" spans="1:23" x14ac:dyDescent="0.3">
      <c r="A2824">
        <v>2823</v>
      </c>
      <c r="B2824" t="s">
        <v>6021</v>
      </c>
      <c r="C2824" s="1">
        <v>42996</v>
      </c>
      <c r="D2824" s="2">
        <v>2017</v>
      </c>
      <c r="E2824" s="1" t="s">
        <v>161</v>
      </c>
      <c r="F2824" s="3">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v>0.55799999999999894</v>
      </c>
    </row>
    <row r="2825" spans="1:23" x14ac:dyDescent="0.3">
      <c r="A2825">
        <v>2824</v>
      </c>
      <c r="B2825" t="s">
        <v>6021</v>
      </c>
      <c r="C2825" s="1">
        <v>42996</v>
      </c>
      <c r="D2825" s="2">
        <v>2017</v>
      </c>
      <c r="E2825" s="1" t="s">
        <v>161</v>
      </c>
      <c r="F2825" s="3">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v>-2.9739999999999966</v>
      </c>
    </row>
    <row r="2826" spans="1:23" x14ac:dyDescent="0.3">
      <c r="A2826">
        <v>2825</v>
      </c>
      <c r="B2826" t="s">
        <v>6022</v>
      </c>
      <c r="C2826" s="1">
        <v>41907</v>
      </c>
      <c r="D2826" s="2">
        <v>2014</v>
      </c>
      <c r="E2826" s="1" t="s">
        <v>161</v>
      </c>
      <c r="F2826" s="3">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v>10.559999999999999</v>
      </c>
    </row>
    <row r="2827" spans="1:23" x14ac:dyDescent="0.3">
      <c r="A2827">
        <v>2826</v>
      </c>
      <c r="B2827" t="s">
        <v>6022</v>
      </c>
      <c r="C2827" s="1">
        <v>41907</v>
      </c>
      <c r="D2827" s="2">
        <v>2014</v>
      </c>
      <c r="E2827" s="1" t="s">
        <v>161</v>
      </c>
      <c r="F2827" s="3">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v>-97.23120000000003</v>
      </c>
    </row>
    <row r="2828" spans="1:23" x14ac:dyDescent="0.3">
      <c r="A2828">
        <v>2827</v>
      </c>
      <c r="B2828" t="s">
        <v>6022</v>
      </c>
      <c r="C2828" s="1">
        <v>41907</v>
      </c>
      <c r="D2828" s="2">
        <v>2014</v>
      </c>
      <c r="E2828" s="1" t="s">
        <v>161</v>
      </c>
      <c r="F2828" s="3">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v>-4.3584000000000014</v>
      </c>
    </row>
    <row r="2829" spans="1:23" x14ac:dyDescent="0.3">
      <c r="A2829">
        <v>2828</v>
      </c>
      <c r="B2829" t="s">
        <v>6022</v>
      </c>
      <c r="C2829" s="1">
        <v>41907</v>
      </c>
      <c r="D2829" s="2">
        <v>2014</v>
      </c>
      <c r="E2829" s="1" t="s">
        <v>161</v>
      </c>
      <c r="F2829" s="3">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v>1.1015999999999997</v>
      </c>
    </row>
    <row r="2830" spans="1:23" x14ac:dyDescent="0.3">
      <c r="A2830">
        <v>2829</v>
      </c>
      <c r="B2830" t="s">
        <v>6025</v>
      </c>
      <c r="C2830" s="1">
        <v>42483</v>
      </c>
      <c r="D2830" s="2">
        <v>2016</v>
      </c>
      <c r="E2830" s="1" t="s">
        <v>89</v>
      </c>
      <c r="F2830" s="3">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v>37.917599999999993</v>
      </c>
    </row>
    <row r="2831" spans="1:23" x14ac:dyDescent="0.3">
      <c r="A2831">
        <v>2830</v>
      </c>
      <c r="B2831" t="s">
        <v>6025</v>
      </c>
      <c r="C2831" s="1">
        <v>42483</v>
      </c>
      <c r="D2831" s="2">
        <v>2016</v>
      </c>
      <c r="E2831" s="1" t="s">
        <v>89</v>
      </c>
      <c r="F2831" s="3">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v>6.2910000000000004</v>
      </c>
    </row>
    <row r="2832" spans="1:23" x14ac:dyDescent="0.3">
      <c r="A2832">
        <v>2831</v>
      </c>
      <c r="B2832" t="s">
        <v>6025</v>
      </c>
      <c r="C2832" s="1">
        <v>42483</v>
      </c>
      <c r="D2832" s="2">
        <v>2016</v>
      </c>
      <c r="E2832" s="1" t="s">
        <v>89</v>
      </c>
      <c r="F2832" s="3">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v>29.363999999999997</v>
      </c>
    </row>
    <row r="2833" spans="1:23" x14ac:dyDescent="0.3">
      <c r="A2833">
        <v>2832</v>
      </c>
      <c r="B2833" t="s">
        <v>6030</v>
      </c>
      <c r="C2833" s="1">
        <v>41944</v>
      </c>
      <c r="D2833" s="2">
        <v>2014</v>
      </c>
      <c r="E2833" s="1" t="s">
        <v>24</v>
      </c>
      <c r="F2833" s="3">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v>-94.33299999999997</v>
      </c>
    </row>
    <row r="2834" spans="1:23" x14ac:dyDescent="0.3">
      <c r="A2834">
        <v>2833</v>
      </c>
      <c r="B2834" t="s">
        <v>6030</v>
      </c>
      <c r="C2834" s="1">
        <v>41944</v>
      </c>
      <c r="D2834" s="2">
        <v>2014</v>
      </c>
      <c r="E2834" s="1" t="s">
        <v>24</v>
      </c>
      <c r="F2834" s="3">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v>54.5916</v>
      </c>
    </row>
    <row r="2835" spans="1:23" x14ac:dyDescent="0.3">
      <c r="A2835">
        <v>2834</v>
      </c>
      <c r="B2835" t="s">
        <v>6033</v>
      </c>
      <c r="C2835" s="1">
        <v>42761</v>
      </c>
      <c r="D2835" s="2">
        <v>2017</v>
      </c>
      <c r="E2835" s="1" t="s">
        <v>166</v>
      </c>
      <c r="F2835" s="3">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v>4.1768999999999998</v>
      </c>
    </row>
    <row r="2836" spans="1:23" x14ac:dyDescent="0.3">
      <c r="A2836">
        <v>2835</v>
      </c>
      <c r="B2836" t="s">
        <v>6033</v>
      </c>
      <c r="C2836" s="1">
        <v>42761</v>
      </c>
      <c r="D2836" s="2">
        <v>2017</v>
      </c>
      <c r="E2836" s="1" t="s">
        <v>166</v>
      </c>
      <c r="F2836" s="3">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v>3.4367999999999999</v>
      </c>
    </row>
    <row r="2837" spans="1:23" x14ac:dyDescent="0.3">
      <c r="A2837">
        <v>2836</v>
      </c>
      <c r="B2837" t="s">
        <v>6036</v>
      </c>
      <c r="C2837" s="1">
        <v>43050</v>
      </c>
      <c r="D2837" s="2">
        <v>2017</v>
      </c>
      <c r="E2837" s="1" t="s">
        <v>24</v>
      </c>
      <c r="F2837" s="3">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v>2.8314000000000004</v>
      </c>
    </row>
    <row r="2838" spans="1:23" x14ac:dyDescent="0.3">
      <c r="A2838">
        <v>2837</v>
      </c>
      <c r="B2838" t="s">
        <v>6036</v>
      </c>
      <c r="C2838" s="1">
        <v>43050</v>
      </c>
      <c r="D2838" s="2">
        <v>2017</v>
      </c>
      <c r="E2838" s="1" t="s">
        <v>24</v>
      </c>
      <c r="F2838" s="3">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v>9.3312000000000008</v>
      </c>
    </row>
    <row r="2839" spans="1:23" x14ac:dyDescent="0.3">
      <c r="A2839">
        <v>2838</v>
      </c>
      <c r="B2839" t="s">
        <v>6036</v>
      </c>
      <c r="C2839" s="1">
        <v>43050</v>
      </c>
      <c r="D2839" s="2">
        <v>2017</v>
      </c>
      <c r="E2839" s="1" t="s">
        <v>24</v>
      </c>
      <c r="F2839" s="3">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v>39.519999999999989</v>
      </c>
    </row>
    <row r="2840" spans="1:23" x14ac:dyDescent="0.3">
      <c r="A2840">
        <v>2839</v>
      </c>
      <c r="B2840" t="s">
        <v>6039</v>
      </c>
      <c r="C2840" s="1">
        <v>42530</v>
      </c>
      <c r="D2840" s="2">
        <v>2016</v>
      </c>
      <c r="E2840" s="1" t="s">
        <v>41</v>
      </c>
      <c r="F2840" s="3">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v>-27.827999999999975</v>
      </c>
    </row>
    <row r="2841" spans="1:23" x14ac:dyDescent="0.3">
      <c r="A2841">
        <v>2840</v>
      </c>
      <c r="B2841" t="s">
        <v>6040</v>
      </c>
      <c r="C2841" s="1">
        <v>42250</v>
      </c>
      <c r="D2841" s="2">
        <v>2015</v>
      </c>
      <c r="E2841" s="1" t="s">
        <v>161</v>
      </c>
      <c r="F2841" s="3">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v>31.285799999999995</v>
      </c>
    </row>
    <row r="2842" spans="1:23" x14ac:dyDescent="0.3">
      <c r="A2842">
        <v>2841</v>
      </c>
      <c r="B2842" t="s">
        <v>6041</v>
      </c>
      <c r="C2842" s="1">
        <v>41712</v>
      </c>
      <c r="D2842" s="2">
        <v>2014</v>
      </c>
      <c r="E2842" s="1" t="s">
        <v>237</v>
      </c>
      <c r="F2842" s="3">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v>284.98</v>
      </c>
    </row>
    <row r="2843" spans="1:23" x14ac:dyDescent="0.3">
      <c r="A2843">
        <v>2842</v>
      </c>
      <c r="B2843" t="s">
        <v>6042</v>
      </c>
      <c r="C2843" s="1">
        <v>42978</v>
      </c>
      <c r="D2843" s="2">
        <v>2017</v>
      </c>
      <c r="E2843" s="1" t="s">
        <v>132</v>
      </c>
      <c r="F2843" s="3">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v>83.209699999999998</v>
      </c>
    </row>
    <row r="2844" spans="1:23" x14ac:dyDescent="0.3">
      <c r="A2844">
        <v>2843</v>
      </c>
      <c r="B2844" t="s">
        <v>6043</v>
      </c>
      <c r="C2844" s="1">
        <v>42817</v>
      </c>
      <c r="D2844" s="2">
        <v>2017</v>
      </c>
      <c r="E2844" s="1" t="s">
        <v>237</v>
      </c>
      <c r="F2844" s="3">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v>-32.338800000000006</v>
      </c>
    </row>
    <row r="2845" spans="1:23" x14ac:dyDescent="0.3">
      <c r="A2845">
        <v>2844</v>
      </c>
      <c r="B2845" t="s">
        <v>6046</v>
      </c>
      <c r="C2845" s="1">
        <v>42873</v>
      </c>
      <c r="D2845" s="2">
        <v>2017</v>
      </c>
      <c r="E2845" s="1" t="s">
        <v>124</v>
      </c>
      <c r="F2845" s="3">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v>-0.90120000000000111</v>
      </c>
    </row>
    <row r="2846" spans="1:23" x14ac:dyDescent="0.3">
      <c r="A2846">
        <v>2845</v>
      </c>
      <c r="B2846" t="s">
        <v>6047</v>
      </c>
      <c r="C2846" s="1">
        <v>42731</v>
      </c>
      <c r="D2846" s="2">
        <v>2016</v>
      </c>
      <c r="E2846" s="1" t="s">
        <v>98</v>
      </c>
      <c r="F2846" s="3">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v>-12.078400000000101</v>
      </c>
    </row>
    <row r="2847" spans="1:23" x14ac:dyDescent="0.3">
      <c r="A2847">
        <v>2846</v>
      </c>
      <c r="B2847" t="s">
        <v>6048</v>
      </c>
      <c r="C2847" s="1">
        <v>43056</v>
      </c>
      <c r="D2847" s="2">
        <v>2017</v>
      </c>
      <c r="E2847" s="1" t="s">
        <v>24</v>
      </c>
      <c r="F2847" s="3">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v>14.263200000000001</v>
      </c>
    </row>
    <row r="2848" spans="1:23" x14ac:dyDescent="0.3">
      <c r="A2848">
        <v>2847</v>
      </c>
      <c r="B2848" t="s">
        <v>6049</v>
      </c>
      <c r="C2848" s="1">
        <v>42988</v>
      </c>
      <c r="D2848" s="2">
        <v>2017</v>
      </c>
      <c r="E2848" s="1" t="s">
        <v>161</v>
      </c>
      <c r="F2848" s="3">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v>-1143.8910000000001</v>
      </c>
    </row>
    <row r="2849" spans="1:23" x14ac:dyDescent="0.3">
      <c r="A2849">
        <v>2848</v>
      </c>
      <c r="B2849" t="s">
        <v>6050</v>
      </c>
      <c r="C2849" s="1">
        <v>42833</v>
      </c>
      <c r="D2849" s="2">
        <v>2017</v>
      </c>
      <c r="E2849" s="1" t="s">
        <v>89</v>
      </c>
      <c r="F2849" s="3">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v>15.758400000000002</v>
      </c>
    </row>
    <row r="2850" spans="1:23" x14ac:dyDescent="0.3">
      <c r="A2850">
        <v>2849</v>
      </c>
      <c r="B2850" t="s">
        <v>6050</v>
      </c>
      <c r="C2850" s="1">
        <v>42833</v>
      </c>
      <c r="D2850" s="2">
        <v>2017</v>
      </c>
      <c r="E2850" s="1" t="s">
        <v>89</v>
      </c>
      <c r="F2850" s="3">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v>1264.7558999999999</v>
      </c>
    </row>
    <row r="2851" spans="1:23" x14ac:dyDescent="0.3">
      <c r="A2851">
        <v>2850</v>
      </c>
      <c r="B2851" t="s">
        <v>6055</v>
      </c>
      <c r="C2851" s="1">
        <v>42702</v>
      </c>
      <c r="D2851" s="2">
        <v>2016</v>
      </c>
      <c r="E2851" s="1" t="s">
        <v>24</v>
      </c>
      <c r="F2851" s="3">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v>-5.6993999999999971</v>
      </c>
    </row>
    <row r="2852" spans="1:23" x14ac:dyDescent="0.3">
      <c r="A2852">
        <v>2851</v>
      </c>
      <c r="B2852" t="s">
        <v>6056</v>
      </c>
      <c r="C2852" s="1">
        <v>42523</v>
      </c>
      <c r="D2852" s="2">
        <v>2016</v>
      </c>
      <c r="E2852" s="1" t="s">
        <v>41</v>
      </c>
      <c r="F2852" s="3">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v>-12.956800000000005</v>
      </c>
    </row>
    <row r="2853" spans="1:23" x14ac:dyDescent="0.3">
      <c r="A2853">
        <v>2852</v>
      </c>
      <c r="B2853" t="s">
        <v>6057</v>
      </c>
      <c r="C2853" s="1">
        <v>43086</v>
      </c>
      <c r="D2853" s="2">
        <v>2017</v>
      </c>
      <c r="E2853" s="1" t="s">
        <v>98</v>
      </c>
      <c r="F2853" s="3">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v>13.235199999999999</v>
      </c>
    </row>
    <row r="2854" spans="1:23" x14ac:dyDescent="0.3">
      <c r="A2854">
        <v>2853</v>
      </c>
      <c r="B2854" t="s">
        <v>6060</v>
      </c>
      <c r="C2854" s="1">
        <v>42448</v>
      </c>
      <c r="D2854" s="2">
        <v>2016</v>
      </c>
      <c r="E2854" s="1" t="s">
        <v>237</v>
      </c>
      <c r="F2854" s="3">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v>6.8908000000000005</v>
      </c>
    </row>
    <row r="2855" spans="1:23" x14ac:dyDescent="0.3">
      <c r="A2855">
        <v>2854</v>
      </c>
      <c r="B2855" t="s">
        <v>6060</v>
      </c>
      <c r="C2855" s="1">
        <v>42448</v>
      </c>
      <c r="D2855" s="2">
        <v>2016</v>
      </c>
      <c r="E2855" s="1" t="s">
        <v>237</v>
      </c>
      <c r="F2855" s="3">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v>6.9087999999999994</v>
      </c>
    </row>
    <row r="2856" spans="1:23" x14ac:dyDescent="0.3">
      <c r="A2856">
        <v>2855</v>
      </c>
      <c r="B2856" t="s">
        <v>6063</v>
      </c>
      <c r="C2856" s="1">
        <v>42967</v>
      </c>
      <c r="D2856" s="2">
        <v>2017</v>
      </c>
      <c r="E2856" s="1" t="s">
        <v>132</v>
      </c>
      <c r="F2856" s="3">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v>10.475399999999999</v>
      </c>
    </row>
    <row r="2857" spans="1:23" x14ac:dyDescent="0.3">
      <c r="A2857">
        <v>2856</v>
      </c>
      <c r="B2857" t="s">
        <v>6064</v>
      </c>
      <c r="C2857" s="1">
        <v>42941</v>
      </c>
      <c r="D2857" s="2">
        <v>2017</v>
      </c>
      <c r="E2857" s="1" t="s">
        <v>152</v>
      </c>
      <c r="F2857" s="3">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v>9.5081000000000007</v>
      </c>
    </row>
    <row r="2858" spans="1:23" x14ac:dyDescent="0.3">
      <c r="A2858">
        <v>2857</v>
      </c>
      <c r="B2858" t="s">
        <v>6065</v>
      </c>
      <c r="C2858" s="1">
        <v>42608</v>
      </c>
      <c r="D2858" s="2">
        <v>2016</v>
      </c>
      <c r="E2858" s="1" t="s">
        <v>132</v>
      </c>
      <c r="F2858" s="3">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v>100.19599999999997</v>
      </c>
    </row>
    <row r="2859" spans="1:23" x14ac:dyDescent="0.3">
      <c r="A2859">
        <v>2858</v>
      </c>
      <c r="B2859" t="s">
        <v>6066</v>
      </c>
      <c r="C2859" s="1">
        <v>42597</v>
      </c>
      <c r="D2859" s="2">
        <v>2016</v>
      </c>
      <c r="E2859" s="1" t="s">
        <v>132</v>
      </c>
      <c r="F2859" s="3">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v>22.529599999999995</v>
      </c>
    </row>
    <row r="2860" spans="1:23" x14ac:dyDescent="0.3">
      <c r="A2860">
        <v>2859</v>
      </c>
      <c r="B2860" t="s">
        <v>6069</v>
      </c>
      <c r="C2860" s="1">
        <v>42874</v>
      </c>
      <c r="D2860" s="2">
        <v>2017</v>
      </c>
      <c r="E2860" s="1" t="s">
        <v>124</v>
      </c>
      <c r="F2860" s="3">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v>4.0679999999999978</v>
      </c>
    </row>
    <row r="2861" spans="1:23" x14ac:dyDescent="0.3">
      <c r="A2861">
        <v>2860</v>
      </c>
      <c r="B2861" t="s">
        <v>6069</v>
      </c>
      <c r="C2861" s="1">
        <v>42874</v>
      </c>
      <c r="D2861" s="2">
        <v>2017</v>
      </c>
      <c r="E2861" s="1" t="s">
        <v>124</v>
      </c>
      <c r="F2861" s="3">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v>98.272200000000012</v>
      </c>
    </row>
    <row r="2862" spans="1:23" x14ac:dyDescent="0.3">
      <c r="A2862">
        <v>2861</v>
      </c>
      <c r="B2862" t="s">
        <v>6069</v>
      </c>
      <c r="C2862" s="1">
        <v>42874</v>
      </c>
      <c r="D2862" s="2">
        <v>2017</v>
      </c>
      <c r="E2862" s="1" t="s">
        <v>124</v>
      </c>
      <c r="F2862" s="3">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v>374.62859999999989</v>
      </c>
    </row>
    <row r="2863" spans="1:23" x14ac:dyDescent="0.3">
      <c r="A2863">
        <v>2862</v>
      </c>
      <c r="B2863" t="s">
        <v>6069</v>
      </c>
      <c r="C2863" s="1">
        <v>42874</v>
      </c>
      <c r="D2863" s="2">
        <v>2017</v>
      </c>
      <c r="E2863" s="1" t="s">
        <v>124</v>
      </c>
      <c r="F2863" s="3">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v>140.59569999999999</v>
      </c>
    </row>
    <row r="2864" spans="1:23" x14ac:dyDescent="0.3">
      <c r="A2864">
        <v>2863</v>
      </c>
      <c r="B2864" t="s">
        <v>6072</v>
      </c>
      <c r="C2864" s="1">
        <v>42959</v>
      </c>
      <c r="D2864" s="2">
        <v>2017</v>
      </c>
      <c r="E2864" s="1" t="s">
        <v>132</v>
      </c>
      <c r="F2864" s="3">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v>7.2576000000000001</v>
      </c>
    </row>
    <row r="2865" spans="1:23" x14ac:dyDescent="0.3">
      <c r="A2865">
        <v>2864</v>
      </c>
      <c r="B2865" t="s">
        <v>6074</v>
      </c>
      <c r="C2865" s="1">
        <v>42960</v>
      </c>
      <c r="D2865" s="2">
        <v>2017</v>
      </c>
      <c r="E2865" s="1" t="s">
        <v>132</v>
      </c>
      <c r="F2865" s="3">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v>8.4888000000000012</v>
      </c>
    </row>
    <row r="2866" spans="1:23" x14ac:dyDescent="0.3">
      <c r="A2866">
        <v>2865</v>
      </c>
      <c r="B2866" t="s">
        <v>6074</v>
      </c>
      <c r="C2866" s="1">
        <v>42960</v>
      </c>
      <c r="D2866" s="2">
        <v>2017</v>
      </c>
      <c r="E2866" s="1" t="s">
        <v>132</v>
      </c>
      <c r="F2866" s="3">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v>22.623299999999997</v>
      </c>
    </row>
    <row r="2867" spans="1:23" x14ac:dyDescent="0.3">
      <c r="A2867">
        <v>2866</v>
      </c>
      <c r="B2867" t="s">
        <v>6074</v>
      </c>
      <c r="C2867" s="1">
        <v>42960</v>
      </c>
      <c r="D2867" s="2">
        <v>2017</v>
      </c>
      <c r="E2867" s="1" t="s">
        <v>132</v>
      </c>
      <c r="F2867" s="3">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v>15.475200000000001</v>
      </c>
    </row>
    <row r="2868" spans="1:23" x14ac:dyDescent="0.3">
      <c r="A2868">
        <v>2867</v>
      </c>
      <c r="B2868" t="s">
        <v>6074</v>
      </c>
      <c r="C2868" s="1">
        <v>42960</v>
      </c>
      <c r="D2868" s="2">
        <v>2017</v>
      </c>
      <c r="E2868" s="1" t="s">
        <v>132</v>
      </c>
      <c r="F2868" s="3">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v>9.2567999999999984</v>
      </c>
    </row>
    <row r="2869" spans="1:23" x14ac:dyDescent="0.3">
      <c r="A2869">
        <v>2868</v>
      </c>
      <c r="B2869" t="s">
        <v>6076</v>
      </c>
      <c r="C2869" s="1">
        <v>42684</v>
      </c>
      <c r="D2869" s="2">
        <v>2016</v>
      </c>
      <c r="E2869" s="1" t="s">
        <v>24</v>
      </c>
      <c r="F2869" s="3">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v>-3.3120000000000012</v>
      </c>
    </row>
    <row r="2870" spans="1:23" x14ac:dyDescent="0.3">
      <c r="A2870">
        <v>2869</v>
      </c>
      <c r="B2870" t="s">
        <v>6076</v>
      </c>
      <c r="C2870" s="1">
        <v>42684</v>
      </c>
      <c r="D2870" s="2">
        <v>2016</v>
      </c>
      <c r="E2870" s="1" t="s">
        <v>24</v>
      </c>
      <c r="F2870" s="3">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v>-2.4359999999999999</v>
      </c>
    </row>
    <row r="2871" spans="1:23" x14ac:dyDescent="0.3">
      <c r="A2871">
        <v>2870</v>
      </c>
      <c r="B2871" t="s">
        <v>6077</v>
      </c>
      <c r="C2871" s="1">
        <v>42898</v>
      </c>
      <c r="D2871" s="2">
        <v>2017</v>
      </c>
      <c r="E2871" s="1" t="s">
        <v>41</v>
      </c>
      <c r="F2871" s="3">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v>1.0679999999999996</v>
      </c>
    </row>
    <row r="2872" spans="1:23" x14ac:dyDescent="0.3">
      <c r="A2872">
        <v>2871</v>
      </c>
      <c r="B2872" t="s">
        <v>6080</v>
      </c>
      <c r="C2872" s="1">
        <v>41720</v>
      </c>
      <c r="D2872" s="2">
        <v>2014</v>
      </c>
      <c r="E2872" s="1" t="s">
        <v>237</v>
      </c>
      <c r="F2872" s="3">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v>23.234999999999992</v>
      </c>
    </row>
    <row r="2873" spans="1:23" x14ac:dyDescent="0.3">
      <c r="A2873">
        <v>2872</v>
      </c>
      <c r="B2873" t="s">
        <v>6080</v>
      </c>
      <c r="C2873" s="1">
        <v>41720</v>
      </c>
      <c r="D2873" s="2">
        <v>2014</v>
      </c>
      <c r="E2873" s="1" t="s">
        <v>237</v>
      </c>
      <c r="F2873" s="3">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v>-35.36460000000001</v>
      </c>
    </row>
    <row r="2874" spans="1:23" x14ac:dyDescent="0.3">
      <c r="A2874">
        <v>2873</v>
      </c>
      <c r="B2874" t="s">
        <v>6083</v>
      </c>
      <c r="C2874" s="1">
        <v>42901</v>
      </c>
      <c r="D2874" s="2">
        <v>2017</v>
      </c>
      <c r="E2874" s="1" t="s">
        <v>41</v>
      </c>
      <c r="F2874" s="3">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v>1.7465999999999999</v>
      </c>
    </row>
    <row r="2875" spans="1:23" x14ac:dyDescent="0.3">
      <c r="A2875">
        <v>2874</v>
      </c>
      <c r="B2875" t="s">
        <v>6084</v>
      </c>
      <c r="C2875" s="1">
        <v>43055</v>
      </c>
      <c r="D2875" s="2">
        <v>2017</v>
      </c>
      <c r="E2875" s="1" t="s">
        <v>24</v>
      </c>
      <c r="F2875" s="3">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v>24.338399999999979</v>
      </c>
    </row>
    <row r="2876" spans="1:23" x14ac:dyDescent="0.3">
      <c r="A2876">
        <v>2875</v>
      </c>
      <c r="B2876" t="s">
        <v>6085</v>
      </c>
      <c r="C2876" s="1">
        <v>43098</v>
      </c>
      <c r="D2876" s="2">
        <v>2017</v>
      </c>
      <c r="E2876" s="1" t="s">
        <v>98</v>
      </c>
      <c r="F2876" s="3">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v>2.9546999999999999</v>
      </c>
    </row>
    <row r="2877" spans="1:23" x14ac:dyDescent="0.3">
      <c r="A2877">
        <v>2876</v>
      </c>
      <c r="B2877" t="s">
        <v>6086</v>
      </c>
      <c r="C2877" s="1">
        <v>42390</v>
      </c>
      <c r="D2877" s="2">
        <v>2016</v>
      </c>
      <c r="E2877" s="1" t="s">
        <v>166</v>
      </c>
      <c r="F2877" s="3">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v>-5.758800000000015</v>
      </c>
    </row>
    <row r="2878" spans="1:23" x14ac:dyDescent="0.3">
      <c r="A2878">
        <v>2877</v>
      </c>
      <c r="B2878" t="s">
        <v>6086</v>
      </c>
      <c r="C2878" s="1">
        <v>42390</v>
      </c>
      <c r="D2878" s="2">
        <v>2016</v>
      </c>
      <c r="E2878" s="1" t="s">
        <v>166</v>
      </c>
      <c r="F2878" s="3">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v>76.011600000000016</v>
      </c>
    </row>
    <row r="2879" spans="1:23" x14ac:dyDescent="0.3">
      <c r="A2879">
        <v>2878</v>
      </c>
      <c r="B2879" t="s">
        <v>6087</v>
      </c>
      <c r="C2879" s="1">
        <v>42384</v>
      </c>
      <c r="D2879" s="2">
        <v>2016</v>
      </c>
      <c r="E2879" s="1" t="s">
        <v>166</v>
      </c>
      <c r="F2879" s="3">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v>24.599800000000002</v>
      </c>
    </row>
    <row r="2880" spans="1:23" x14ac:dyDescent="0.3">
      <c r="A2880">
        <v>2879</v>
      </c>
      <c r="B2880" t="s">
        <v>6087</v>
      </c>
      <c r="C2880" s="1">
        <v>42384</v>
      </c>
      <c r="D2880" s="2">
        <v>2016</v>
      </c>
      <c r="E2880" s="1" t="s">
        <v>166</v>
      </c>
      <c r="F2880" s="3">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v>1.3513999999999995</v>
      </c>
    </row>
    <row r="2881" spans="1:23" x14ac:dyDescent="0.3">
      <c r="A2881">
        <v>2880</v>
      </c>
      <c r="B2881" t="s">
        <v>6087</v>
      </c>
      <c r="C2881" s="1">
        <v>42384</v>
      </c>
      <c r="D2881" s="2">
        <v>2016</v>
      </c>
      <c r="E2881" s="1" t="s">
        <v>166</v>
      </c>
      <c r="F2881" s="3">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v>91.789199999999994</v>
      </c>
    </row>
    <row r="2882" spans="1:23" x14ac:dyDescent="0.3">
      <c r="A2882">
        <v>2881</v>
      </c>
      <c r="B2882" t="s">
        <v>6088</v>
      </c>
      <c r="C2882" s="1">
        <v>42632</v>
      </c>
      <c r="D2882" s="2">
        <v>2016</v>
      </c>
      <c r="E2882" s="1" t="s">
        <v>161</v>
      </c>
      <c r="F2882" s="3">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v>12.72</v>
      </c>
    </row>
    <row r="2883" spans="1:23" x14ac:dyDescent="0.3">
      <c r="A2883">
        <v>2882</v>
      </c>
      <c r="B2883" t="s">
        <v>6088</v>
      </c>
      <c r="C2883" s="1">
        <v>42632</v>
      </c>
      <c r="D2883" s="2">
        <v>2016</v>
      </c>
      <c r="E2883" s="1" t="s">
        <v>161</v>
      </c>
      <c r="F2883" s="3">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v>8.0996999999999986</v>
      </c>
    </row>
    <row r="2884" spans="1:23" x14ac:dyDescent="0.3">
      <c r="A2884">
        <v>2883</v>
      </c>
      <c r="B2884" t="s">
        <v>6090</v>
      </c>
      <c r="C2884" s="1">
        <v>41691</v>
      </c>
      <c r="D2884" s="2">
        <v>2014</v>
      </c>
      <c r="E2884" s="1" t="s">
        <v>568</v>
      </c>
      <c r="F2884" s="3">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v>-13.717499999999998</v>
      </c>
    </row>
    <row r="2885" spans="1:23" x14ac:dyDescent="0.3">
      <c r="A2885">
        <v>2884</v>
      </c>
      <c r="B2885" t="s">
        <v>6091</v>
      </c>
      <c r="C2885" s="1">
        <v>42685</v>
      </c>
      <c r="D2885" s="2">
        <v>2016</v>
      </c>
      <c r="E2885" s="1" t="s">
        <v>24</v>
      </c>
      <c r="F2885" s="3">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v>2.2271999999999998</v>
      </c>
    </row>
    <row r="2886" spans="1:23" x14ac:dyDescent="0.3">
      <c r="A2886">
        <v>2885</v>
      </c>
      <c r="B2886" t="s">
        <v>6092</v>
      </c>
      <c r="C2886" s="1">
        <v>42399</v>
      </c>
      <c r="D2886" s="2">
        <v>2016</v>
      </c>
      <c r="E2886" s="1" t="s">
        <v>166</v>
      </c>
      <c r="F2886" s="3">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v>5.8914</v>
      </c>
    </row>
    <row r="2887" spans="1:23" x14ac:dyDescent="0.3">
      <c r="A2887">
        <v>2886</v>
      </c>
      <c r="B2887" t="s">
        <v>6093</v>
      </c>
      <c r="C2887" s="1">
        <v>42661</v>
      </c>
      <c r="D2887" s="2">
        <v>2016</v>
      </c>
      <c r="E2887" s="1" t="s">
        <v>53</v>
      </c>
      <c r="F2887" s="3">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v>-34.64100000000002</v>
      </c>
    </row>
    <row r="2888" spans="1:23" x14ac:dyDescent="0.3">
      <c r="A2888">
        <v>2887</v>
      </c>
      <c r="B2888" t="s">
        <v>6094</v>
      </c>
      <c r="C2888" s="1">
        <v>43087</v>
      </c>
      <c r="D2888" s="2">
        <v>2017</v>
      </c>
      <c r="E2888" s="1" t="s">
        <v>98</v>
      </c>
      <c r="F2888" s="3">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v>1.7901</v>
      </c>
    </row>
    <row r="2889" spans="1:23" x14ac:dyDescent="0.3">
      <c r="A2889">
        <v>2888</v>
      </c>
      <c r="B2889" t="s">
        <v>6094</v>
      </c>
      <c r="C2889" s="1">
        <v>43087</v>
      </c>
      <c r="D2889" s="2">
        <v>2017</v>
      </c>
      <c r="E2889" s="1" t="s">
        <v>98</v>
      </c>
      <c r="F2889" s="3">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v>6.2208000000000006</v>
      </c>
    </row>
    <row r="2890" spans="1:23" x14ac:dyDescent="0.3">
      <c r="A2890">
        <v>2889</v>
      </c>
      <c r="B2890" t="s">
        <v>6094</v>
      </c>
      <c r="C2890" s="1">
        <v>43087</v>
      </c>
      <c r="D2890" s="2">
        <v>2017</v>
      </c>
      <c r="E2890" s="1" t="s">
        <v>98</v>
      </c>
      <c r="F2890" s="3">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v>15.552000000000001</v>
      </c>
    </row>
    <row r="2891" spans="1:23" x14ac:dyDescent="0.3">
      <c r="A2891">
        <v>2890</v>
      </c>
      <c r="B2891" t="s">
        <v>6095</v>
      </c>
      <c r="C2891" s="1">
        <v>43041</v>
      </c>
      <c r="D2891" s="2">
        <v>2017</v>
      </c>
      <c r="E2891" s="1" t="s">
        <v>24</v>
      </c>
      <c r="F2891" s="3">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v>10.732499999999998</v>
      </c>
    </row>
    <row r="2892" spans="1:23" x14ac:dyDescent="0.3">
      <c r="A2892">
        <v>2891</v>
      </c>
      <c r="B2892" t="s">
        <v>6098</v>
      </c>
      <c r="C2892" s="1">
        <v>41758</v>
      </c>
      <c r="D2892" s="2">
        <v>2014</v>
      </c>
      <c r="E2892" s="1" t="s">
        <v>89</v>
      </c>
      <c r="F2892" s="3">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v>12.990000000000002</v>
      </c>
    </row>
    <row r="2893" spans="1:23" x14ac:dyDescent="0.3">
      <c r="A2893">
        <v>2892</v>
      </c>
      <c r="B2893" t="s">
        <v>6098</v>
      </c>
      <c r="C2893" s="1">
        <v>41758</v>
      </c>
      <c r="D2893" s="2">
        <v>2014</v>
      </c>
      <c r="E2893" s="1" t="s">
        <v>89</v>
      </c>
      <c r="F2893" s="3">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v>8.6112000000000002</v>
      </c>
    </row>
    <row r="2894" spans="1:23" x14ac:dyDescent="0.3">
      <c r="A2894">
        <v>2893</v>
      </c>
      <c r="B2894" t="s">
        <v>6102</v>
      </c>
      <c r="C2894" s="1">
        <v>43031</v>
      </c>
      <c r="D2894" s="2">
        <v>2017</v>
      </c>
      <c r="E2894" s="1" t="s">
        <v>53</v>
      </c>
      <c r="F2894" s="3">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v>5.6644000000000005</v>
      </c>
    </row>
    <row r="2895" spans="1:23" x14ac:dyDescent="0.3">
      <c r="A2895">
        <v>2894</v>
      </c>
      <c r="B2895" t="s">
        <v>6102</v>
      </c>
      <c r="C2895" s="1">
        <v>43031</v>
      </c>
      <c r="D2895" s="2">
        <v>2017</v>
      </c>
      <c r="E2895" s="1" t="s">
        <v>53</v>
      </c>
      <c r="F2895" s="3">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v>11.879999999999999</v>
      </c>
    </row>
    <row r="2896" spans="1:23" x14ac:dyDescent="0.3">
      <c r="A2896">
        <v>2895</v>
      </c>
      <c r="B2896" t="s">
        <v>6102</v>
      </c>
      <c r="C2896" s="1">
        <v>43031</v>
      </c>
      <c r="D2896" s="2">
        <v>2017</v>
      </c>
      <c r="E2896" s="1" t="s">
        <v>53</v>
      </c>
      <c r="F2896" s="3">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v>29.013600000000004</v>
      </c>
    </row>
    <row r="2897" spans="1:23" x14ac:dyDescent="0.3">
      <c r="A2897">
        <v>2896</v>
      </c>
      <c r="B2897" t="s">
        <v>6102</v>
      </c>
      <c r="C2897" s="1">
        <v>43031</v>
      </c>
      <c r="D2897" s="2">
        <v>2017</v>
      </c>
      <c r="E2897" s="1" t="s">
        <v>53</v>
      </c>
      <c r="F2897" s="3">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v>10.046400000000002</v>
      </c>
    </row>
    <row r="2898" spans="1:23" x14ac:dyDescent="0.3">
      <c r="A2898">
        <v>2897</v>
      </c>
      <c r="B2898" t="s">
        <v>6107</v>
      </c>
      <c r="C2898" s="1">
        <v>41728</v>
      </c>
      <c r="D2898" s="2">
        <v>2014</v>
      </c>
      <c r="E2898" s="1" t="s">
        <v>237</v>
      </c>
      <c r="F2898" s="3">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v>20.853000000000002</v>
      </c>
    </row>
    <row r="2899" spans="1:23" x14ac:dyDescent="0.3">
      <c r="A2899">
        <v>2898</v>
      </c>
      <c r="B2899" t="s">
        <v>6108</v>
      </c>
      <c r="C2899" s="1">
        <v>42373</v>
      </c>
      <c r="D2899" s="2">
        <v>2016</v>
      </c>
      <c r="E2899" s="1" t="s">
        <v>166</v>
      </c>
      <c r="F2899" s="3">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v>119.99599999999992</v>
      </c>
    </row>
    <row r="2900" spans="1:23" x14ac:dyDescent="0.3">
      <c r="A2900">
        <v>2899</v>
      </c>
      <c r="B2900" t="s">
        <v>6109</v>
      </c>
      <c r="C2900" s="1">
        <v>42120</v>
      </c>
      <c r="D2900" s="2">
        <v>2015</v>
      </c>
      <c r="E2900" s="1" t="s">
        <v>89</v>
      </c>
      <c r="F2900" s="3">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v>-5.8346000000000231</v>
      </c>
    </row>
    <row r="2901" spans="1:23" x14ac:dyDescent="0.3">
      <c r="A2901">
        <v>2900</v>
      </c>
      <c r="B2901" t="s">
        <v>6110</v>
      </c>
      <c r="C2901" s="1">
        <v>42259</v>
      </c>
      <c r="D2901" s="2">
        <v>2015</v>
      </c>
      <c r="E2901" s="1" t="s">
        <v>161</v>
      </c>
      <c r="F2901" s="3">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v>59.997999999999962</v>
      </c>
    </row>
    <row r="2902" spans="1:23" x14ac:dyDescent="0.3">
      <c r="A2902">
        <v>2901</v>
      </c>
      <c r="B2902" t="s">
        <v>6110</v>
      </c>
      <c r="C2902" s="1">
        <v>42259</v>
      </c>
      <c r="D2902" s="2">
        <v>2015</v>
      </c>
      <c r="E2902" s="1" t="s">
        <v>161</v>
      </c>
      <c r="F2902" s="3">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v>6.048</v>
      </c>
    </row>
    <row r="2903" spans="1:23" x14ac:dyDescent="0.3">
      <c r="A2903">
        <v>2902</v>
      </c>
      <c r="B2903" t="s">
        <v>6111</v>
      </c>
      <c r="C2903" s="1">
        <v>42989</v>
      </c>
      <c r="D2903" s="2">
        <v>2017</v>
      </c>
      <c r="E2903" s="1" t="s">
        <v>161</v>
      </c>
      <c r="F2903" s="3">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v>84.943599999999989</v>
      </c>
    </row>
    <row r="2904" spans="1:23" x14ac:dyDescent="0.3">
      <c r="A2904">
        <v>2903</v>
      </c>
      <c r="B2904" t="s">
        <v>6112</v>
      </c>
      <c r="C2904" s="1">
        <v>42533</v>
      </c>
      <c r="D2904" s="2">
        <v>2016</v>
      </c>
      <c r="E2904" s="1" t="s">
        <v>41</v>
      </c>
      <c r="F2904" s="3">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v>8.3810000000000002</v>
      </c>
    </row>
    <row r="2905" spans="1:23" x14ac:dyDescent="0.3">
      <c r="A2905">
        <v>2904</v>
      </c>
      <c r="B2905" t="s">
        <v>6113</v>
      </c>
      <c r="C2905" s="1">
        <v>42548</v>
      </c>
      <c r="D2905" s="2">
        <v>2016</v>
      </c>
      <c r="E2905" s="1" t="s">
        <v>41</v>
      </c>
      <c r="F2905" s="3">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v>12.175799999999999</v>
      </c>
    </row>
    <row r="2906" spans="1:23" x14ac:dyDescent="0.3">
      <c r="A2906">
        <v>2905</v>
      </c>
      <c r="B2906" t="s">
        <v>6113</v>
      </c>
      <c r="C2906" s="1">
        <v>42548</v>
      </c>
      <c r="D2906" s="2">
        <v>2016</v>
      </c>
      <c r="E2906" s="1" t="s">
        <v>41</v>
      </c>
      <c r="F2906" s="3">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v>-7.7094000000001017</v>
      </c>
    </row>
    <row r="2907" spans="1:23" x14ac:dyDescent="0.3">
      <c r="A2907">
        <v>2906</v>
      </c>
      <c r="B2907" t="s">
        <v>6115</v>
      </c>
      <c r="C2907" s="1">
        <v>41908</v>
      </c>
      <c r="D2907" s="2">
        <v>2014</v>
      </c>
      <c r="E2907" s="1" t="s">
        <v>161</v>
      </c>
      <c r="F2907" s="3">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v>80.631200000000007</v>
      </c>
    </row>
    <row r="2908" spans="1:23" x14ac:dyDescent="0.3">
      <c r="A2908">
        <v>2907</v>
      </c>
      <c r="B2908" t="s">
        <v>6118</v>
      </c>
      <c r="C2908" s="1">
        <v>43042</v>
      </c>
      <c r="D2908" s="2">
        <v>2017</v>
      </c>
      <c r="E2908" s="1" t="s">
        <v>24</v>
      </c>
      <c r="F2908" s="3">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v>3.8519999999999994</v>
      </c>
    </row>
    <row r="2909" spans="1:23" x14ac:dyDescent="0.3">
      <c r="A2909">
        <v>2908</v>
      </c>
      <c r="B2909" t="s">
        <v>6118</v>
      </c>
      <c r="C2909" s="1">
        <v>43042</v>
      </c>
      <c r="D2909" s="2">
        <v>2017</v>
      </c>
      <c r="E2909" s="1" t="s">
        <v>24</v>
      </c>
      <c r="F2909" s="3">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v>14.148</v>
      </c>
    </row>
    <row r="2910" spans="1:23" x14ac:dyDescent="0.3">
      <c r="A2910">
        <v>2909</v>
      </c>
      <c r="B2910" t="s">
        <v>6118</v>
      </c>
      <c r="C2910" s="1">
        <v>43042</v>
      </c>
      <c r="D2910" s="2">
        <v>2017</v>
      </c>
      <c r="E2910" s="1" t="s">
        <v>24</v>
      </c>
      <c r="F2910" s="3">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v>6.8723999999999998</v>
      </c>
    </row>
    <row r="2911" spans="1:23" x14ac:dyDescent="0.3">
      <c r="A2911">
        <v>2910</v>
      </c>
      <c r="B2911" t="s">
        <v>6121</v>
      </c>
      <c r="C2911" s="1">
        <v>42785</v>
      </c>
      <c r="D2911" s="2">
        <v>2017</v>
      </c>
      <c r="E2911" s="1" t="s">
        <v>568</v>
      </c>
      <c r="F2911" s="3">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v>0.2244000000000006</v>
      </c>
    </row>
    <row r="2912" spans="1:23" x14ac:dyDescent="0.3">
      <c r="A2912">
        <v>2911</v>
      </c>
      <c r="B2912" t="s">
        <v>6122</v>
      </c>
      <c r="C2912" s="1">
        <v>42313</v>
      </c>
      <c r="D2912" s="2">
        <v>2015</v>
      </c>
      <c r="E2912" s="1" t="s">
        <v>24</v>
      </c>
      <c r="F2912" s="3">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v>24.196000000000012</v>
      </c>
    </row>
    <row r="2913" spans="1:23" x14ac:dyDescent="0.3">
      <c r="A2913">
        <v>2912</v>
      </c>
      <c r="B2913" t="s">
        <v>6123</v>
      </c>
      <c r="C2913" s="1">
        <v>41806</v>
      </c>
      <c r="D2913" s="2">
        <v>2014</v>
      </c>
      <c r="E2913" s="1" t="s">
        <v>41</v>
      </c>
      <c r="F2913" s="3">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v>19.457999999999998</v>
      </c>
    </row>
    <row r="2914" spans="1:23" x14ac:dyDescent="0.3">
      <c r="A2914">
        <v>2913</v>
      </c>
      <c r="B2914" t="s">
        <v>6123</v>
      </c>
      <c r="C2914" s="1">
        <v>41806</v>
      </c>
      <c r="D2914" s="2">
        <v>2014</v>
      </c>
      <c r="E2914" s="1" t="s">
        <v>41</v>
      </c>
      <c r="F2914" s="3">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v>10.499999999999996</v>
      </c>
    </row>
    <row r="2915" spans="1:23" x14ac:dyDescent="0.3">
      <c r="A2915">
        <v>2914</v>
      </c>
      <c r="B2915" t="s">
        <v>6123</v>
      </c>
      <c r="C2915" s="1">
        <v>41806</v>
      </c>
      <c r="D2915" s="2">
        <v>2014</v>
      </c>
      <c r="E2915" s="1" t="s">
        <v>41</v>
      </c>
      <c r="F2915" s="3">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v>14.337599999999998</v>
      </c>
    </row>
    <row r="2916" spans="1:23" x14ac:dyDescent="0.3">
      <c r="A2916">
        <v>2915</v>
      </c>
      <c r="B2916" t="s">
        <v>6128</v>
      </c>
      <c r="C2916" s="1">
        <v>42289</v>
      </c>
      <c r="D2916" s="2">
        <v>2015</v>
      </c>
      <c r="E2916" s="1" t="s">
        <v>53</v>
      </c>
      <c r="F2916" s="3">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v>35.287199999999999</v>
      </c>
    </row>
    <row r="2917" spans="1:23" x14ac:dyDescent="0.3">
      <c r="A2917">
        <v>2916</v>
      </c>
      <c r="B2917" t="s">
        <v>6128</v>
      </c>
      <c r="C2917" s="1">
        <v>42289</v>
      </c>
      <c r="D2917" s="2">
        <v>2015</v>
      </c>
      <c r="E2917" s="1" t="s">
        <v>53</v>
      </c>
      <c r="F2917" s="3">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v>5.6519999999999992</v>
      </c>
    </row>
    <row r="2918" spans="1:23" x14ac:dyDescent="0.3">
      <c r="A2918">
        <v>2917</v>
      </c>
      <c r="B2918" t="s">
        <v>6128</v>
      </c>
      <c r="C2918" s="1">
        <v>42289</v>
      </c>
      <c r="D2918" s="2">
        <v>2015</v>
      </c>
      <c r="E2918" s="1" t="s">
        <v>53</v>
      </c>
      <c r="F2918" s="3">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v>71.269200000000012</v>
      </c>
    </row>
    <row r="2919" spans="1:23" x14ac:dyDescent="0.3">
      <c r="A2919">
        <v>2918</v>
      </c>
      <c r="B2919" t="s">
        <v>6130</v>
      </c>
      <c r="C2919" s="1">
        <v>42974</v>
      </c>
      <c r="D2919" s="2">
        <v>2017</v>
      </c>
      <c r="E2919" s="1" t="s">
        <v>132</v>
      </c>
      <c r="F2919" s="3">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v>0.37200000000000011</v>
      </c>
    </row>
    <row r="2920" spans="1:23" x14ac:dyDescent="0.3">
      <c r="A2920">
        <v>2919</v>
      </c>
      <c r="B2920" t="s">
        <v>6133</v>
      </c>
      <c r="C2920" s="1">
        <v>42697</v>
      </c>
      <c r="D2920" s="2">
        <v>2016</v>
      </c>
      <c r="E2920" s="1" t="s">
        <v>24</v>
      </c>
      <c r="F2920" s="3">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v>2.3699999999999983</v>
      </c>
    </row>
    <row r="2921" spans="1:23" x14ac:dyDescent="0.3">
      <c r="A2921">
        <v>2920</v>
      </c>
      <c r="B2921" t="s">
        <v>6133</v>
      </c>
      <c r="C2921" s="1">
        <v>42697</v>
      </c>
      <c r="D2921" s="2">
        <v>2016</v>
      </c>
      <c r="E2921" s="1" t="s">
        <v>24</v>
      </c>
      <c r="F2921" s="3">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v>3.9512</v>
      </c>
    </row>
    <row r="2922" spans="1:23" x14ac:dyDescent="0.3">
      <c r="A2922">
        <v>2921</v>
      </c>
      <c r="B2922" t="s">
        <v>6133</v>
      </c>
      <c r="C2922" s="1">
        <v>42697</v>
      </c>
      <c r="D2922" s="2">
        <v>2016</v>
      </c>
      <c r="E2922" s="1" t="s">
        <v>24</v>
      </c>
      <c r="F2922" s="3">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v>12.328399999999988</v>
      </c>
    </row>
    <row r="2923" spans="1:23" x14ac:dyDescent="0.3">
      <c r="A2923">
        <v>2922</v>
      </c>
      <c r="B2923" t="s">
        <v>6134</v>
      </c>
      <c r="C2923" s="1">
        <v>42765</v>
      </c>
      <c r="D2923" s="2">
        <v>2017</v>
      </c>
      <c r="E2923" s="1" t="s">
        <v>166</v>
      </c>
      <c r="F2923" s="3">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v>6.4649999999999892</v>
      </c>
    </row>
    <row r="2924" spans="1:23" x14ac:dyDescent="0.3">
      <c r="A2924">
        <v>2923</v>
      </c>
      <c r="B2924" t="s">
        <v>6135</v>
      </c>
      <c r="C2924" s="1">
        <v>42338</v>
      </c>
      <c r="D2924" s="2">
        <v>2015</v>
      </c>
      <c r="E2924" s="1" t="s">
        <v>24</v>
      </c>
      <c r="F2924" s="3">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v>-5.8230000000000004</v>
      </c>
    </row>
    <row r="2925" spans="1:23" x14ac:dyDescent="0.3">
      <c r="A2925">
        <v>2924</v>
      </c>
      <c r="B2925" t="s">
        <v>6136</v>
      </c>
      <c r="C2925" s="1">
        <v>41818</v>
      </c>
      <c r="D2925" s="2">
        <v>2014</v>
      </c>
      <c r="E2925" s="1" t="s">
        <v>41</v>
      </c>
      <c r="F2925" s="3">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v>3.04</v>
      </c>
    </row>
    <row r="2926" spans="1:23" x14ac:dyDescent="0.3">
      <c r="A2926">
        <v>2925</v>
      </c>
      <c r="B2926" t="s">
        <v>6137</v>
      </c>
      <c r="C2926" s="1">
        <v>41884</v>
      </c>
      <c r="D2926" s="2">
        <v>2014</v>
      </c>
      <c r="E2926" s="1" t="s">
        <v>161</v>
      </c>
      <c r="F2926" s="3">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v>8.9549999999999983</v>
      </c>
    </row>
    <row r="2927" spans="1:23" x14ac:dyDescent="0.3">
      <c r="A2927">
        <v>2926</v>
      </c>
      <c r="B2927" t="s">
        <v>6137</v>
      </c>
      <c r="C2927" s="1">
        <v>41884</v>
      </c>
      <c r="D2927" s="2">
        <v>2014</v>
      </c>
      <c r="E2927" s="1" t="s">
        <v>161</v>
      </c>
      <c r="F2927" s="3">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v>4.9496999999999929</v>
      </c>
    </row>
    <row r="2928" spans="1:23" x14ac:dyDescent="0.3">
      <c r="A2928">
        <v>2927</v>
      </c>
      <c r="B2928" t="s">
        <v>6140</v>
      </c>
      <c r="C2928" s="1">
        <v>42926</v>
      </c>
      <c r="D2928" s="2">
        <v>2017</v>
      </c>
      <c r="E2928" s="1" t="s">
        <v>152</v>
      </c>
      <c r="F2928" s="3">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v>7.9128000000000007</v>
      </c>
    </row>
    <row r="2929" spans="1:23" x14ac:dyDescent="0.3">
      <c r="A2929">
        <v>2928</v>
      </c>
      <c r="B2929" t="s">
        <v>6143</v>
      </c>
      <c r="C2929" s="1">
        <v>42890</v>
      </c>
      <c r="D2929" s="2">
        <v>2017</v>
      </c>
      <c r="E2929" s="1" t="s">
        <v>41</v>
      </c>
      <c r="F2929" s="3">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v>2.5055999999999998</v>
      </c>
    </row>
    <row r="2930" spans="1:23" x14ac:dyDescent="0.3">
      <c r="A2930">
        <v>2929</v>
      </c>
      <c r="B2930" t="s">
        <v>6145</v>
      </c>
      <c r="C2930" s="1">
        <v>43027</v>
      </c>
      <c r="D2930" s="2">
        <v>2017</v>
      </c>
      <c r="E2930" s="1" t="s">
        <v>53</v>
      </c>
      <c r="F2930" s="3">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v>-1306.5504000000001</v>
      </c>
    </row>
    <row r="2931" spans="1:23" x14ac:dyDescent="0.3">
      <c r="A2931">
        <v>2930</v>
      </c>
      <c r="B2931" t="s">
        <v>6146</v>
      </c>
      <c r="C2931" s="1">
        <v>43057</v>
      </c>
      <c r="D2931" s="2">
        <v>2017</v>
      </c>
      <c r="E2931" s="1" t="s">
        <v>24</v>
      </c>
      <c r="F2931" s="3">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v>8.2992000000000008</v>
      </c>
    </row>
    <row r="2932" spans="1:23" x14ac:dyDescent="0.3">
      <c r="A2932">
        <v>2931</v>
      </c>
      <c r="B2932" t="s">
        <v>6147</v>
      </c>
      <c r="C2932" s="1">
        <v>42224</v>
      </c>
      <c r="D2932" s="2">
        <v>2015</v>
      </c>
      <c r="E2932" s="1" t="s">
        <v>132</v>
      </c>
      <c r="F2932" s="3">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v>2.2302</v>
      </c>
    </row>
    <row r="2933" spans="1:23" x14ac:dyDescent="0.3">
      <c r="A2933">
        <v>2932</v>
      </c>
      <c r="B2933" t="s">
        <v>6147</v>
      </c>
      <c r="C2933" s="1">
        <v>42224</v>
      </c>
      <c r="D2933" s="2">
        <v>2015</v>
      </c>
      <c r="E2933" s="1" t="s">
        <v>132</v>
      </c>
      <c r="F2933" s="3">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v>2.7299999999999995</v>
      </c>
    </row>
    <row r="2934" spans="1:23" x14ac:dyDescent="0.3">
      <c r="A2934">
        <v>2933</v>
      </c>
      <c r="B2934" t="s">
        <v>6147</v>
      </c>
      <c r="C2934" s="1">
        <v>42224</v>
      </c>
      <c r="D2934" s="2">
        <v>2015</v>
      </c>
      <c r="E2934" s="1" t="s">
        <v>132</v>
      </c>
      <c r="F2934" s="3">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v>10.858800000000002</v>
      </c>
    </row>
    <row r="2935" spans="1:23" x14ac:dyDescent="0.3">
      <c r="A2935">
        <v>2934</v>
      </c>
      <c r="B2935" t="s">
        <v>6148</v>
      </c>
      <c r="C2935" s="1">
        <v>42710</v>
      </c>
      <c r="D2935" s="2">
        <v>2016</v>
      </c>
      <c r="E2935" s="1" t="s">
        <v>98</v>
      </c>
      <c r="F2935" s="3">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v>13.719300000000004</v>
      </c>
    </row>
    <row r="2936" spans="1:23" x14ac:dyDescent="0.3">
      <c r="A2936">
        <v>2935</v>
      </c>
      <c r="B2936" t="s">
        <v>6148</v>
      </c>
      <c r="C2936" s="1">
        <v>42710</v>
      </c>
      <c r="D2936" s="2">
        <v>2016</v>
      </c>
      <c r="E2936" s="1" t="s">
        <v>98</v>
      </c>
      <c r="F2936" s="3">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v>26.998499999999993</v>
      </c>
    </row>
    <row r="2937" spans="1:23" x14ac:dyDescent="0.3">
      <c r="A2937">
        <v>2936</v>
      </c>
      <c r="B2937" t="s">
        <v>6148</v>
      </c>
      <c r="C2937" s="1">
        <v>42710</v>
      </c>
      <c r="D2937" s="2">
        <v>2016</v>
      </c>
      <c r="E2937" s="1" t="s">
        <v>98</v>
      </c>
      <c r="F2937" s="3">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v>16.150499999999997</v>
      </c>
    </row>
    <row r="2938" spans="1:23" x14ac:dyDescent="0.3">
      <c r="A2938">
        <v>2937</v>
      </c>
      <c r="B2938" t="s">
        <v>6148</v>
      </c>
      <c r="C2938" s="1">
        <v>42710</v>
      </c>
      <c r="D2938" s="2">
        <v>2016</v>
      </c>
      <c r="E2938" s="1" t="s">
        <v>98</v>
      </c>
      <c r="F2938" s="3">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v>15.342599999999997</v>
      </c>
    </row>
    <row r="2939" spans="1:23" x14ac:dyDescent="0.3">
      <c r="A2939">
        <v>2938</v>
      </c>
      <c r="B2939" t="s">
        <v>6148</v>
      </c>
      <c r="C2939" s="1">
        <v>42710</v>
      </c>
      <c r="D2939" s="2">
        <v>2016</v>
      </c>
      <c r="E2939" s="1" t="s">
        <v>98</v>
      </c>
      <c r="F2939" s="3">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v>116.59759999999997</v>
      </c>
    </row>
    <row r="2940" spans="1:23" x14ac:dyDescent="0.3">
      <c r="A2940">
        <v>2939</v>
      </c>
      <c r="B2940" t="s">
        <v>6148</v>
      </c>
      <c r="C2940" s="1">
        <v>42710</v>
      </c>
      <c r="D2940" s="2">
        <v>2016</v>
      </c>
      <c r="E2940" s="1" t="s">
        <v>98</v>
      </c>
      <c r="F2940" s="3">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v>89.158999999999992</v>
      </c>
    </row>
    <row r="2941" spans="1:23" x14ac:dyDescent="0.3">
      <c r="A2941">
        <v>2940</v>
      </c>
      <c r="B2941" t="s">
        <v>6148</v>
      </c>
      <c r="C2941" s="1">
        <v>42710</v>
      </c>
      <c r="D2941" s="2">
        <v>2016</v>
      </c>
      <c r="E2941" s="1" t="s">
        <v>98</v>
      </c>
      <c r="F2941" s="3">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v>19.4376</v>
      </c>
    </row>
    <row r="2942" spans="1:23" x14ac:dyDescent="0.3">
      <c r="A2942">
        <v>2941</v>
      </c>
      <c r="B2942" t="s">
        <v>6149</v>
      </c>
      <c r="C2942" s="1">
        <v>42819</v>
      </c>
      <c r="D2942" s="2">
        <v>2017</v>
      </c>
      <c r="E2942" s="1" t="s">
        <v>237</v>
      </c>
      <c r="F2942" s="3">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v>14.558400000000006</v>
      </c>
    </row>
    <row r="2943" spans="1:23" x14ac:dyDescent="0.3">
      <c r="A2943">
        <v>2942</v>
      </c>
      <c r="B2943" t="s">
        <v>6149</v>
      </c>
      <c r="C2943" s="1">
        <v>42819</v>
      </c>
      <c r="D2943" s="2">
        <v>2017</v>
      </c>
      <c r="E2943" s="1" t="s">
        <v>237</v>
      </c>
      <c r="F2943" s="3">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v>427.43679999999995</v>
      </c>
    </row>
    <row r="2944" spans="1:23" x14ac:dyDescent="0.3">
      <c r="A2944">
        <v>2943</v>
      </c>
      <c r="B2944" t="s">
        <v>6149</v>
      </c>
      <c r="C2944" s="1">
        <v>42819</v>
      </c>
      <c r="D2944" s="2">
        <v>2017</v>
      </c>
      <c r="E2944" s="1" t="s">
        <v>237</v>
      </c>
      <c r="F2944" s="3">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v>40.586699999999979</v>
      </c>
    </row>
    <row r="2945" spans="1:23" x14ac:dyDescent="0.3">
      <c r="A2945">
        <v>2944</v>
      </c>
      <c r="B2945" t="s">
        <v>6152</v>
      </c>
      <c r="C2945" s="1">
        <v>43058</v>
      </c>
      <c r="D2945" s="2">
        <v>2017</v>
      </c>
      <c r="E2945" s="1" t="s">
        <v>24</v>
      </c>
      <c r="F2945" s="3">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v>76.252499999999998</v>
      </c>
    </row>
    <row r="2946" spans="1:23" x14ac:dyDescent="0.3">
      <c r="A2946">
        <v>2945</v>
      </c>
      <c r="B2946" t="s">
        <v>6152</v>
      </c>
      <c r="C2946" s="1">
        <v>43058</v>
      </c>
      <c r="D2946" s="2">
        <v>2017</v>
      </c>
      <c r="E2946" s="1" t="s">
        <v>24</v>
      </c>
      <c r="F2946" s="3">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v>7.1059999999999999</v>
      </c>
    </row>
    <row r="2947" spans="1:23" x14ac:dyDescent="0.3">
      <c r="A2947">
        <v>2946</v>
      </c>
      <c r="B2947" t="s">
        <v>6155</v>
      </c>
      <c r="C2947" s="1">
        <v>42678</v>
      </c>
      <c r="D2947" s="2">
        <v>2016</v>
      </c>
      <c r="E2947" s="1" t="s">
        <v>24</v>
      </c>
      <c r="F2947" s="3">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v>16.464700000000001</v>
      </c>
    </row>
    <row r="2948" spans="1:23" x14ac:dyDescent="0.3">
      <c r="A2948">
        <v>2947</v>
      </c>
      <c r="B2948" t="s">
        <v>6156</v>
      </c>
      <c r="C2948" s="1">
        <v>43083</v>
      </c>
      <c r="D2948" s="2">
        <v>2017</v>
      </c>
      <c r="E2948" s="1" t="s">
        <v>98</v>
      </c>
      <c r="F2948" s="3">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v>11.025000000000002</v>
      </c>
    </row>
    <row r="2949" spans="1:23" x14ac:dyDescent="0.3">
      <c r="A2949">
        <v>2948</v>
      </c>
      <c r="B2949" t="s">
        <v>6156</v>
      </c>
      <c r="C2949" s="1">
        <v>43083</v>
      </c>
      <c r="D2949" s="2">
        <v>2017</v>
      </c>
      <c r="E2949" s="1" t="s">
        <v>98</v>
      </c>
      <c r="F2949" s="3">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v>22.736000000000001</v>
      </c>
    </row>
    <row r="2950" spans="1:23" x14ac:dyDescent="0.3">
      <c r="A2950">
        <v>2949</v>
      </c>
      <c r="B2950" t="s">
        <v>6156</v>
      </c>
      <c r="C2950" s="1">
        <v>43083</v>
      </c>
      <c r="D2950" s="2">
        <v>2017</v>
      </c>
      <c r="E2950" s="1" t="s">
        <v>98</v>
      </c>
      <c r="F2950" s="3">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v>20.539000000000001</v>
      </c>
    </row>
    <row r="2951" spans="1:23" x14ac:dyDescent="0.3">
      <c r="A2951">
        <v>2950</v>
      </c>
      <c r="B2951" t="s">
        <v>6161</v>
      </c>
      <c r="C2951" s="1">
        <v>43051</v>
      </c>
      <c r="D2951" s="2">
        <v>2017</v>
      </c>
      <c r="E2951" s="1" t="s">
        <v>24</v>
      </c>
      <c r="F2951" s="3">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v>12.999999999999998</v>
      </c>
    </row>
    <row r="2952" spans="1:23" x14ac:dyDescent="0.3">
      <c r="A2952">
        <v>2951</v>
      </c>
      <c r="B2952" t="s">
        <v>6161</v>
      </c>
      <c r="C2952" s="1">
        <v>43051</v>
      </c>
      <c r="D2952" s="2">
        <v>2017</v>
      </c>
      <c r="E2952" s="1" t="s">
        <v>24</v>
      </c>
      <c r="F2952" s="3">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v>8.3810000000000002</v>
      </c>
    </row>
    <row r="2953" spans="1:23" x14ac:dyDescent="0.3">
      <c r="A2953">
        <v>2952</v>
      </c>
      <c r="B2953" t="s">
        <v>6161</v>
      </c>
      <c r="C2953" s="1">
        <v>43051</v>
      </c>
      <c r="D2953" s="2">
        <v>2017</v>
      </c>
      <c r="E2953" s="1" t="s">
        <v>24</v>
      </c>
      <c r="F2953" s="3">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v>9.9651999999999994</v>
      </c>
    </row>
    <row r="2954" spans="1:23" x14ac:dyDescent="0.3">
      <c r="A2954">
        <v>2953</v>
      </c>
      <c r="B2954" t="s">
        <v>6161</v>
      </c>
      <c r="C2954" s="1">
        <v>43051</v>
      </c>
      <c r="D2954" s="2">
        <v>2017</v>
      </c>
      <c r="E2954" s="1" t="s">
        <v>24</v>
      </c>
      <c r="F2954" s="3">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v>-5.6784000000000034</v>
      </c>
    </row>
    <row r="2955" spans="1:23" x14ac:dyDescent="0.3">
      <c r="A2955">
        <v>2954</v>
      </c>
      <c r="B2955" t="s">
        <v>6161</v>
      </c>
      <c r="C2955" s="1">
        <v>43051</v>
      </c>
      <c r="D2955" s="2">
        <v>2017</v>
      </c>
      <c r="E2955" s="1" t="s">
        <v>24</v>
      </c>
      <c r="F2955" s="3">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v>0.69299999999999984</v>
      </c>
    </row>
    <row r="2956" spans="1:23" x14ac:dyDescent="0.3">
      <c r="A2956">
        <v>2955</v>
      </c>
      <c r="B2956" t="s">
        <v>6161</v>
      </c>
      <c r="C2956" s="1">
        <v>43051</v>
      </c>
      <c r="D2956" s="2">
        <v>2017</v>
      </c>
      <c r="E2956" s="1" t="s">
        <v>24</v>
      </c>
      <c r="F2956" s="3">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v>50.398800000000023</v>
      </c>
    </row>
    <row r="2957" spans="1:23" x14ac:dyDescent="0.3">
      <c r="A2957">
        <v>2956</v>
      </c>
      <c r="B2957" t="s">
        <v>6170</v>
      </c>
      <c r="C2957" s="1">
        <v>42600</v>
      </c>
      <c r="D2957" s="2">
        <v>2016</v>
      </c>
      <c r="E2957" s="1" t="s">
        <v>132</v>
      </c>
      <c r="F2957" s="3">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v>11.597099999999998</v>
      </c>
    </row>
    <row r="2958" spans="1:23" x14ac:dyDescent="0.3">
      <c r="A2958">
        <v>2957</v>
      </c>
      <c r="B2958" t="s">
        <v>6171</v>
      </c>
      <c r="C2958" s="1">
        <v>42913</v>
      </c>
      <c r="D2958" s="2">
        <v>2017</v>
      </c>
      <c r="E2958" s="1" t="s">
        <v>41</v>
      </c>
      <c r="F2958" s="3">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v>31.94100000000001</v>
      </c>
    </row>
    <row r="2959" spans="1:23" x14ac:dyDescent="0.3">
      <c r="A2959">
        <v>2958</v>
      </c>
      <c r="B2959" t="s">
        <v>6174</v>
      </c>
      <c r="C2959" s="1">
        <v>42859</v>
      </c>
      <c r="D2959" s="2">
        <v>2017</v>
      </c>
      <c r="E2959" s="1" t="s">
        <v>124</v>
      </c>
      <c r="F2959" s="3">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v>-1.9274999999999993</v>
      </c>
    </row>
    <row r="2960" spans="1:23" x14ac:dyDescent="0.3">
      <c r="A2960">
        <v>2959</v>
      </c>
      <c r="B2960" t="s">
        <v>6175</v>
      </c>
      <c r="C2960" s="1">
        <v>42362</v>
      </c>
      <c r="D2960" s="2">
        <v>2015</v>
      </c>
      <c r="E2960" s="1" t="s">
        <v>98</v>
      </c>
      <c r="F2960" s="3">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v>7.2267999999999999</v>
      </c>
    </row>
    <row r="2961" spans="1:23" x14ac:dyDescent="0.3">
      <c r="A2961">
        <v>2960</v>
      </c>
      <c r="B2961" t="s">
        <v>6175</v>
      </c>
      <c r="C2961" s="1">
        <v>42362</v>
      </c>
      <c r="D2961" s="2">
        <v>2015</v>
      </c>
      <c r="E2961" s="1" t="s">
        <v>98</v>
      </c>
      <c r="F2961" s="3">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v>21.5824</v>
      </c>
    </row>
    <row r="2962" spans="1:23" x14ac:dyDescent="0.3">
      <c r="A2962">
        <v>2961</v>
      </c>
      <c r="B2962" t="s">
        <v>6176</v>
      </c>
      <c r="C2962" s="1">
        <v>42851</v>
      </c>
      <c r="D2962" s="2">
        <v>2017</v>
      </c>
      <c r="E2962" s="1" t="s">
        <v>89</v>
      </c>
      <c r="F2962" s="3">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v>9.3563999999999989</v>
      </c>
    </row>
    <row r="2963" spans="1:23" x14ac:dyDescent="0.3">
      <c r="A2963">
        <v>2962</v>
      </c>
      <c r="B2963" t="s">
        <v>6176</v>
      </c>
      <c r="C2963" s="1">
        <v>42851</v>
      </c>
      <c r="D2963" s="2">
        <v>2017</v>
      </c>
      <c r="E2963" s="1" t="s">
        <v>89</v>
      </c>
      <c r="F2963" s="3">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v>19.247199999999999</v>
      </c>
    </row>
    <row r="2964" spans="1:23" x14ac:dyDescent="0.3">
      <c r="A2964">
        <v>2963</v>
      </c>
      <c r="B2964" t="s">
        <v>6177</v>
      </c>
      <c r="C2964" s="1">
        <v>43085</v>
      </c>
      <c r="D2964" s="2">
        <v>2017</v>
      </c>
      <c r="E2964" s="1" t="s">
        <v>98</v>
      </c>
      <c r="F2964" s="3">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v>9.1763999999999974</v>
      </c>
    </row>
    <row r="2965" spans="1:23" x14ac:dyDescent="0.3">
      <c r="A2965">
        <v>2964</v>
      </c>
      <c r="B2965" t="s">
        <v>6177</v>
      </c>
      <c r="C2965" s="1">
        <v>43085</v>
      </c>
      <c r="D2965" s="2">
        <v>2017</v>
      </c>
      <c r="E2965" s="1" t="s">
        <v>98</v>
      </c>
      <c r="F2965" s="3">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v>6.0740000000000016</v>
      </c>
    </row>
    <row r="2966" spans="1:23" x14ac:dyDescent="0.3">
      <c r="A2966">
        <v>2965</v>
      </c>
      <c r="B2966" t="s">
        <v>6177</v>
      </c>
      <c r="C2966" s="1">
        <v>43085</v>
      </c>
      <c r="D2966" s="2">
        <v>2017</v>
      </c>
      <c r="E2966" s="1" t="s">
        <v>98</v>
      </c>
      <c r="F2966" s="3">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v>8.2079999999999984</v>
      </c>
    </row>
    <row r="2967" spans="1:23" x14ac:dyDescent="0.3">
      <c r="A2967">
        <v>2966</v>
      </c>
      <c r="B2967" t="s">
        <v>6177</v>
      </c>
      <c r="C2967" s="1">
        <v>43085</v>
      </c>
      <c r="D2967" s="2">
        <v>2017</v>
      </c>
      <c r="E2967" s="1" t="s">
        <v>98</v>
      </c>
      <c r="F2967" s="3">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v>7.5840000000000014</v>
      </c>
    </row>
    <row r="2968" spans="1:23" x14ac:dyDescent="0.3">
      <c r="A2968">
        <v>2967</v>
      </c>
      <c r="B2968" t="s">
        <v>6182</v>
      </c>
      <c r="C2968" s="1">
        <v>42000</v>
      </c>
      <c r="D2968" s="2">
        <v>2014</v>
      </c>
      <c r="E2968" s="1" t="s">
        <v>98</v>
      </c>
      <c r="F2968" s="3">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v>-19.771199999999997</v>
      </c>
    </row>
    <row r="2969" spans="1:23" x14ac:dyDescent="0.3">
      <c r="A2969">
        <v>2968</v>
      </c>
      <c r="B2969" t="s">
        <v>6182</v>
      </c>
      <c r="C2969" s="1">
        <v>42000</v>
      </c>
      <c r="D2969" s="2">
        <v>2014</v>
      </c>
      <c r="E2969" s="1" t="s">
        <v>98</v>
      </c>
      <c r="F2969" s="3">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v>3.0015999999999998</v>
      </c>
    </row>
    <row r="2970" spans="1:23" x14ac:dyDescent="0.3">
      <c r="A2970">
        <v>2969</v>
      </c>
      <c r="B2970" t="s">
        <v>6183</v>
      </c>
      <c r="C2970" s="1">
        <v>43045</v>
      </c>
      <c r="D2970" s="2">
        <v>2017</v>
      </c>
      <c r="E2970" s="1" t="s">
        <v>24</v>
      </c>
      <c r="F2970" s="3">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v>43.713600000000014</v>
      </c>
    </row>
    <row r="2971" spans="1:23" x14ac:dyDescent="0.3">
      <c r="A2971">
        <v>2970</v>
      </c>
      <c r="B2971" t="s">
        <v>6183</v>
      </c>
      <c r="C2971" s="1">
        <v>43045</v>
      </c>
      <c r="D2971" s="2">
        <v>2017</v>
      </c>
      <c r="E2971" s="1" t="s">
        <v>24</v>
      </c>
      <c r="F2971" s="3">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v>10.8864</v>
      </c>
    </row>
    <row r="2972" spans="1:23" x14ac:dyDescent="0.3">
      <c r="A2972">
        <v>2971</v>
      </c>
      <c r="B2972" t="s">
        <v>6183</v>
      </c>
      <c r="C2972" s="1">
        <v>43045</v>
      </c>
      <c r="D2972" s="2">
        <v>2017</v>
      </c>
      <c r="E2972" s="1" t="s">
        <v>24</v>
      </c>
      <c r="F2972" s="3">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v>-10.617599999999999</v>
      </c>
    </row>
    <row r="2973" spans="1:23" x14ac:dyDescent="0.3">
      <c r="A2973">
        <v>2972</v>
      </c>
      <c r="B2973" t="s">
        <v>6183</v>
      </c>
      <c r="C2973" s="1">
        <v>43045</v>
      </c>
      <c r="D2973" s="2">
        <v>2017</v>
      </c>
      <c r="E2973" s="1" t="s">
        <v>24</v>
      </c>
      <c r="F2973" s="3">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v>6.3612000000000002</v>
      </c>
    </row>
    <row r="2974" spans="1:23" x14ac:dyDescent="0.3">
      <c r="A2974">
        <v>2973</v>
      </c>
      <c r="B2974" t="s">
        <v>6183</v>
      </c>
      <c r="C2974" s="1">
        <v>43045</v>
      </c>
      <c r="D2974" s="2">
        <v>2017</v>
      </c>
      <c r="E2974" s="1" t="s">
        <v>24</v>
      </c>
      <c r="F2974" s="3">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v>-51.827200000000019</v>
      </c>
    </row>
    <row r="2975" spans="1:23" x14ac:dyDescent="0.3">
      <c r="A2975">
        <v>2974</v>
      </c>
      <c r="B2975" t="s">
        <v>6184</v>
      </c>
      <c r="C2975" s="1">
        <v>43085</v>
      </c>
      <c r="D2975" s="2">
        <v>2017</v>
      </c>
      <c r="E2975" s="1" t="s">
        <v>98</v>
      </c>
      <c r="F2975" s="3">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v>5.1839999999999993</v>
      </c>
    </row>
    <row r="2976" spans="1:23" x14ac:dyDescent="0.3">
      <c r="A2976">
        <v>2975</v>
      </c>
      <c r="B2976" t="s">
        <v>6185</v>
      </c>
      <c r="C2976" s="1">
        <v>42131</v>
      </c>
      <c r="D2976" s="2">
        <v>2015</v>
      </c>
      <c r="E2976" s="1" t="s">
        <v>124</v>
      </c>
      <c r="F2976" s="3">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v>-31.372200000000007</v>
      </c>
    </row>
    <row r="2977" spans="1:23" x14ac:dyDescent="0.3">
      <c r="A2977">
        <v>2976</v>
      </c>
      <c r="B2977" t="s">
        <v>6185</v>
      </c>
      <c r="C2977" s="1">
        <v>42131</v>
      </c>
      <c r="D2977" s="2">
        <v>2015</v>
      </c>
      <c r="E2977" s="1" t="s">
        <v>124</v>
      </c>
      <c r="F2977" s="3">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v>5.378400000000001</v>
      </c>
    </row>
    <row r="2978" spans="1:23" x14ac:dyDescent="0.3">
      <c r="A2978">
        <v>2977</v>
      </c>
      <c r="B2978" t="s">
        <v>6188</v>
      </c>
      <c r="C2978" s="1">
        <v>43073</v>
      </c>
      <c r="D2978" s="2">
        <v>2017</v>
      </c>
      <c r="E2978" s="1" t="s">
        <v>98</v>
      </c>
      <c r="F2978" s="3">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v>-2.693600000000032</v>
      </c>
    </row>
    <row r="2979" spans="1:23" x14ac:dyDescent="0.3">
      <c r="A2979">
        <v>2978</v>
      </c>
      <c r="B2979" t="s">
        <v>6191</v>
      </c>
      <c r="C2979" s="1">
        <v>43011</v>
      </c>
      <c r="D2979" s="2">
        <v>2017</v>
      </c>
      <c r="E2979" s="1" t="s">
        <v>53</v>
      </c>
      <c r="F2979" s="3">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v>5.8707999999999991</v>
      </c>
    </row>
    <row r="2980" spans="1:23" x14ac:dyDescent="0.3">
      <c r="A2980">
        <v>2979</v>
      </c>
      <c r="B2980" t="s">
        <v>6192</v>
      </c>
      <c r="C2980" s="1">
        <v>41652</v>
      </c>
      <c r="D2980" s="2">
        <v>2014</v>
      </c>
      <c r="E2980" s="1" t="s">
        <v>166</v>
      </c>
      <c r="F2980" s="3">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v>87.350400000000036</v>
      </c>
    </row>
    <row r="2981" spans="1:23" x14ac:dyDescent="0.3">
      <c r="A2981">
        <v>2980</v>
      </c>
      <c r="B2981" t="s">
        <v>6194</v>
      </c>
      <c r="C2981" s="1">
        <v>42167</v>
      </c>
      <c r="D2981" s="2">
        <v>2015</v>
      </c>
      <c r="E2981" s="1" t="s">
        <v>41</v>
      </c>
      <c r="F2981" s="3">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v>7.2576000000000001</v>
      </c>
    </row>
    <row r="2982" spans="1:23" x14ac:dyDescent="0.3">
      <c r="A2982">
        <v>2981</v>
      </c>
      <c r="B2982" t="s">
        <v>6194</v>
      </c>
      <c r="C2982" s="1">
        <v>42167</v>
      </c>
      <c r="D2982" s="2">
        <v>2015</v>
      </c>
      <c r="E2982" s="1" t="s">
        <v>41</v>
      </c>
      <c r="F2982" s="3">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v>4.3295999999999975</v>
      </c>
    </row>
    <row r="2983" spans="1:23" x14ac:dyDescent="0.3">
      <c r="A2983">
        <v>2982</v>
      </c>
      <c r="B2983" t="s">
        <v>6199</v>
      </c>
      <c r="C2983" s="1">
        <v>41832</v>
      </c>
      <c r="D2983" s="2">
        <v>2014</v>
      </c>
      <c r="E2983" s="1" t="s">
        <v>152</v>
      </c>
      <c r="F2983" s="3">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v>13.852799999999981</v>
      </c>
    </row>
    <row r="2984" spans="1:23" x14ac:dyDescent="0.3">
      <c r="A2984">
        <v>2983</v>
      </c>
      <c r="B2984" t="s">
        <v>6199</v>
      </c>
      <c r="C2984" s="1">
        <v>41832</v>
      </c>
      <c r="D2984" s="2">
        <v>2014</v>
      </c>
      <c r="E2984" s="1" t="s">
        <v>152</v>
      </c>
      <c r="F2984" s="3">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v>3.8015999999999992</v>
      </c>
    </row>
    <row r="2985" spans="1:23" x14ac:dyDescent="0.3">
      <c r="A2985">
        <v>2984</v>
      </c>
      <c r="B2985" t="s">
        <v>6200</v>
      </c>
      <c r="C2985" s="1">
        <v>41979</v>
      </c>
      <c r="D2985" s="2">
        <v>2014</v>
      </c>
      <c r="E2985" s="1" t="s">
        <v>98</v>
      </c>
      <c r="F2985" s="3">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v>4.6746000000000016</v>
      </c>
    </row>
    <row r="2986" spans="1:23" x14ac:dyDescent="0.3">
      <c r="A2986">
        <v>2985</v>
      </c>
      <c r="B2986" t="s">
        <v>6200</v>
      </c>
      <c r="C2986" s="1">
        <v>41979</v>
      </c>
      <c r="D2986" s="2">
        <v>2014</v>
      </c>
      <c r="E2986" s="1" t="s">
        <v>98</v>
      </c>
      <c r="F2986" s="3">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v>-170.80380000000002</v>
      </c>
    </row>
    <row r="2987" spans="1:23" x14ac:dyDescent="0.3">
      <c r="A2987">
        <v>2986</v>
      </c>
      <c r="B2987" t="s">
        <v>6201</v>
      </c>
      <c r="C2987" s="1">
        <v>42515</v>
      </c>
      <c r="D2987" s="2">
        <v>2016</v>
      </c>
      <c r="E2987" s="1" t="s">
        <v>124</v>
      </c>
      <c r="F2987" s="3">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v>6.240000000000002</v>
      </c>
    </row>
    <row r="2988" spans="1:23" x14ac:dyDescent="0.3">
      <c r="A2988">
        <v>2987</v>
      </c>
      <c r="B2988" t="s">
        <v>6201</v>
      </c>
      <c r="C2988" s="1">
        <v>42515</v>
      </c>
      <c r="D2988" s="2">
        <v>2016</v>
      </c>
      <c r="E2988" s="1" t="s">
        <v>124</v>
      </c>
      <c r="F2988" s="3">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v>9.2927999999999997</v>
      </c>
    </row>
    <row r="2989" spans="1:23" x14ac:dyDescent="0.3">
      <c r="A2989">
        <v>2988</v>
      </c>
      <c r="B2989" t="s">
        <v>6201</v>
      </c>
      <c r="C2989" s="1">
        <v>42515</v>
      </c>
      <c r="D2989" s="2">
        <v>2016</v>
      </c>
      <c r="E2989" s="1" t="s">
        <v>124</v>
      </c>
      <c r="F2989" s="3">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v>152.11799999999999</v>
      </c>
    </row>
    <row r="2990" spans="1:23" x14ac:dyDescent="0.3">
      <c r="A2990">
        <v>2989</v>
      </c>
      <c r="B2990" t="s">
        <v>6206</v>
      </c>
      <c r="C2990" s="1">
        <v>42421</v>
      </c>
      <c r="D2990" s="2">
        <v>2016</v>
      </c>
      <c r="E2990" s="1" t="s">
        <v>568</v>
      </c>
      <c r="F2990" s="3">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v>0.77939999999999898</v>
      </c>
    </row>
    <row r="2991" spans="1:23" x14ac:dyDescent="0.3">
      <c r="A2991">
        <v>2990</v>
      </c>
      <c r="B2991" t="s">
        <v>6206</v>
      </c>
      <c r="C2991" s="1">
        <v>42421</v>
      </c>
      <c r="D2991" s="2">
        <v>2016</v>
      </c>
      <c r="E2991" s="1" t="s">
        <v>568</v>
      </c>
      <c r="F2991" s="3">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v>6.4959999999999996</v>
      </c>
    </row>
    <row r="2992" spans="1:23" x14ac:dyDescent="0.3">
      <c r="A2992">
        <v>2991</v>
      </c>
      <c r="B2992" t="s">
        <v>6206</v>
      </c>
      <c r="C2992" s="1">
        <v>42421</v>
      </c>
      <c r="D2992" s="2">
        <v>2016</v>
      </c>
      <c r="E2992" s="1" t="s">
        <v>568</v>
      </c>
      <c r="F2992" s="3">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v>8.9829999999999899</v>
      </c>
    </row>
    <row r="2993" spans="1:23" x14ac:dyDescent="0.3">
      <c r="A2993">
        <v>2992</v>
      </c>
      <c r="B2993" t="s">
        <v>6206</v>
      </c>
      <c r="C2993" s="1">
        <v>42421</v>
      </c>
      <c r="D2993" s="2">
        <v>2016</v>
      </c>
      <c r="E2993" s="1" t="s">
        <v>568</v>
      </c>
      <c r="F2993" s="3">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v>10.936799999999998</v>
      </c>
    </row>
    <row r="2994" spans="1:23" x14ac:dyDescent="0.3">
      <c r="A2994">
        <v>2993</v>
      </c>
      <c r="B2994" t="s">
        <v>6207</v>
      </c>
      <c r="C2994" s="1">
        <v>42645</v>
      </c>
      <c r="D2994" s="2">
        <v>2016</v>
      </c>
      <c r="E2994" s="1" t="s">
        <v>53</v>
      </c>
      <c r="F2994" s="3">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v>16.588799999999999</v>
      </c>
    </row>
    <row r="2995" spans="1:23" x14ac:dyDescent="0.3">
      <c r="A2995">
        <v>2994</v>
      </c>
      <c r="B2995" t="s">
        <v>6208</v>
      </c>
      <c r="C2995" s="1">
        <v>42805</v>
      </c>
      <c r="D2995" s="2">
        <v>2017</v>
      </c>
      <c r="E2995" s="1" t="s">
        <v>237</v>
      </c>
      <c r="F2995" s="3">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v>421.08239999999995</v>
      </c>
    </row>
    <row r="2996" spans="1:23" x14ac:dyDescent="0.3">
      <c r="A2996">
        <v>2995</v>
      </c>
      <c r="B2996" t="s">
        <v>6209</v>
      </c>
      <c r="C2996" s="1">
        <v>42622</v>
      </c>
      <c r="D2996" s="2">
        <v>2016</v>
      </c>
      <c r="E2996" s="1" t="s">
        <v>161</v>
      </c>
      <c r="F2996" s="3">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v>18.683999999999997</v>
      </c>
    </row>
    <row r="2997" spans="1:23" x14ac:dyDescent="0.3">
      <c r="A2997">
        <v>2996</v>
      </c>
      <c r="B2997" t="s">
        <v>6211</v>
      </c>
      <c r="C2997" s="1">
        <v>41834</v>
      </c>
      <c r="D2997" s="2">
        <v>2014</v>
      </c>
      <c r="E2997" s="1" t="s">
        <v>152</v>
      </c>
      <c r="F2997" s="3">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v>6.2910000000000004</v>
      </c>
    </row>
    <row r="2998" spans="1:23" x14ac:dyDescent="0.3">
      <c r="A2998">
        <v>2997</v>
      </c>
      <c r="B2998" t="s">
        <v>6212</v>
      </c>
      <c r="C2998" s="1">
        <v>41811</v>
      </c>
      <c r="D2998" s="2">
        <v>2014</v>
      </c>
      <c r="E2998" s="1" t="s">
        <v>41</v>
      </c>
      <c r="F2998" s="3">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v>8.4024000000000001</v>
      </c>
    </row>
    <row r="2999" spans="1:23" x14ac:dyDescent="0.3">
      <c r="A2999">
        <v>2998</v>
      </c>
      <c r="B2999" t="s">
        <v>6212</v>
      </c>
      <c r="C2999" s="1">
        <v>41811</v>
      </c>
      <c r="D2999" s="2">
        <v>2014</v>
      </c>
      <c r="E2999" s="1" t="s">
        <v>41</v>
      </c>
      <c r="F2999" s="3">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v>0.64739999999999964</v>
      </c>
    </row>
    <row r="3000" spans="1:23" x14ac:dyDescent="0.3">
      <c r="A3000">
        <v>2999</v>
      </c>
      <c r="B3000" t="s">
        <v>6212</v>
      </c>
      <c r="C3000" s="1">
        <v>41811</v>
      </c>
      <c r="D3000" s="2">
        <v>2014</v>
      </c>
      <c r="E3000" s="1" t="s">
        <v>41</v>
      </c>
      <c r="F3000" s="3">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v>28.790400000000009</v>
      </c>
    </row>
    <row r="3001" spans="1:23" x14ac:dyDescent="0.3">
      <c r="A3001">
        <v>3000</v>
      </c>
      <c r="B3001" t="s">
        <v>6212</v>
      </c>
      <c r="C3001" s="1">
        <v>41811</v>
      </c>
      <c r="D3001" s="2">
        <v>2014</v>
      </c>
      <c r="E3001" s="1" t="s">
        <v>41</v>
      </c>
      <c r="F3001" s="3">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v>-172.49250000000001</v>
      </c>
    </row>
    <row r="3002" spans="1:23" x14ac:dyDescent="0.3">
      <c r="A3002">
        <v>3001</v>
      </c>
      <c r="B3002" t="s">
        <v>6212</v>
      </c>
      <c r="C3002" s="1">
        <v>41811</v>
      </c>
      <c r="D3002" s="2">
        <v>2014</v>
      </c>
      <c r="E3002" s="1" t="s">
        <v>41</v>
      </c>
      <c r="F3002" s="3">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v>3.8864000000000001</v>
      </c>
    </row>
    <row r="3003" spans="1:23" x14ac:dyDescent="0.3">
      <c r="A3003">
        <v>3002</v>
      </c>
      <c r="B3003" t="s">
        <v>6212</v>
      </c>
      <c r="C3003" s="1">
        <v>41811</v>
      </c>
      <c r="D3003" s="2">
        <v>2014</v>
      </c>
      <c r="E3003" s="1" t="s">
        <v>41</v>
      </c>
      <c r="F3003" s="3">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v>-7.2048000000000023</v>
      </c>
    </row>
    <row r="3004" spans="1:23" x14ac:dyDescent="0.3">
      <c r="A3004">
        <v>3003</v>
      </c>
      <c r="B3004" t="s">
        <v>6217</v>
      </c>
      <c r="C3004" s="1">
        <v>42190</v>
      </c>
      <c r="D3004" s="2">
        <v>2015</v>
      </c>
      <c r="E3004" s="1" t="s">
        <v>152</v>
      </c>
      <c r="F3004" s="3">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v>8.93</v>
      </c>
    </row>
    <row r="3005" spans="1:23" x14ac:dyDescent="0.3">
      <c r="A3005">
        <v>3004</v>
      </c>
      <c r="B3005" t="s">
        <v>6221</v>
      </c>
      <c r="C3005" s="1">
        <v>43085</v>
      </c>
      <c r="D3005" s="2">
        <v>2017</v>
      </c>
      <c r="E3005" s="1" t="s">
        <v>98</v>
      </c>
      <c r="F3005" s="3">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v>10.429999999999998</v>
      </c>
    </row>
    <row r="3006" spans="1:23" x14ac:dyDescent="0.3">
      <c r="A3006">
        <v>3005</v>
      </c>
      <c r="B3006" t="s">
        <v>6222</v>
      </c>
      <c r="C3006" s="1">
        <v>42621</v>
      </c>
      <c r="D3006" s="2">
        <v>2016</v>
      </c>
      <c r="E3006" s="1" t="s">
        <v>161</v>
      </c>
      <c r="F3006" s="3">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v>62.243999999999971</v>
      </c>
    </row>
    <row r="3007" spans="1:23" x14ac:dyDescent="0.3">
      <c r="A3007">
        <v>3006</v>
      </c>
      <c r="B3007" t="s">
        <v>6227</v>
      </c>
      <c r="C3007" s="1">
        <v>41776</v>
      </c>
      <c r="D3007" s="2">
        <v>2014</v>
      </c>
      <c r="E3007" s="1" t="s">
        <v>124</v>
      </c>
      <c r="F3007" s="3">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v>45.839999999999996</v>
      </c>
    </row>
    <row r="3008" spans="1:23" x14ac:dyDescent="0.3">
      <c r="A3008">
        <v>3007</v>
      </c>
      <c r="B3008" t="s">
        <v>6229</v>
      </c>
      <c r="C3008" s="1">
        <v>43021</v>
      </c>
      <c r="D3008" s="2">
        <v>2017</v>
      </c>
      <c r="E3008" s="1" t="s">
        <v>53</v>
      </c>
      <c r="F3008" s="3">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v>253.37199999999996</v>
      </c>
    </row>
    <row r="3009" spans="1:23" x14ac:dyDescent="0.3">
      <c r="A3009">
        <v>3008</v>
      </c>
      <c r="B3009" t="s">
        <v>6230</v>
      </c>
      <c r="C3009" s="1">
        <v>41936</v>
      </c>
      <c r="D3009" s="2">
        <v>2014</v>
      </c>
      <c r="E3009" s="1" t="s">
        <v>53</v>
      </c>
      <c r="F3009" s="3">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v>11.138399999999999</v>
      </c>
    </row>
    <row r="3010" spans="1:23" x14ac:dyDescent="0.3">
      <c r="A3010">
        <v>3009</v>
      </c>
      <c r="B3010" t="s">
        <v>6231</v>
      </c>
      <c r="C3010" s="1">
        <v>42709</v>
      </c>
      <c r="D3010" s="2">
        <v>2016</v>
      </c>
      <c r="E3010" s="1" t="s">
        <v>98</v>
      </c>
      <c r="F3010" s="3">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v>74.809799999999996</v>
      </c>
    </row>
    <row r="3011" spans="1:23" x14ac:dyDescent="0.3">
      <c r="A3011">
        <v>3010</v>
      </c>
      <c r="B3011" t="s">
        <v>6232</v>
      </c>
      <c r="C3011" s="1">
        <v>42576</v>
      </c>
      <c r="D3011" s="2">
        <v>2016</v>
      </c>
      <c r="E3011" s="1" t="s">
        <v>152</v>
      </c>
      <c r="F3011" s="3">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v>27.43649999999996</v>
      </c>
    </row>
    <row r="3012" spans="1:23" x14ac:dyDescent="0.3">
      <c r="A3012">
        <v>3011</v>
      </c>
      <c r="B3012" t="s">
        <v>6233</v>
      </c>
      <c r="C3012" s="1">
        <v>42842</v>
      </c>
      <c r="D3012" s="2">
        <v>2017</v>
      </c>
      <c r="E3012" s="1" t="s">
        <v>89</v>
      </c>
      <c r="F3012" s="3">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v>-9.222999999999999</v>
      </c>
    </row>
    <row r="3013" spans="1:23" x14ac:dyDescent="0.3">
      <c r="A3013">
        <v>3012</v>
      </c>
      <c r="B3013" t="s">
        <v>6233</v>
      </c>
      <c r="C3013" s="1">
        <v>42842</v>
      </c>
      <c r="D3013" s="2">
        <v>2017</v>
      </c>
      <c r="E3013" s="1" t="s">
        <v>89</v>
      </c>
      <c r="F3013" s="3">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v>-3399.9800000000009</v>
      </c>
    </row>
    <row r="3014" spans="1:23" x14ac:dyDescent="0.3">
      <c r="A3014">
        <v>3013</v>
      </c>
      <c r="B3014" t="s">
        <v>6233</v>
      </c>
      <c r="C3014" s="1">
        <v>42842</v>
      </c>
      <c r="D3014" s="2">
        <v>2017</v>
      </c>
      <c r="E3014" s="1" t="s">
        <v>89</v>
      </c>
      <c r="F3014" s="3">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v>-15.835599999999999</v>
      </c>
    </row>
    <row r="3015" spans="1:23" x14ac:dyDescent="0.3">
      <c r="A3015">
        <v>3014</v>
      </c>
      <c r="B3015" t="s">
        <v>6233</v>
      </c>
      <c r="C3015" s="1">
        <v>42842</v>
      </c>
      <c r="D3015" s="2">
        <v>2017</v>
      </c>
      <c r="E3015" s="1" t="s">
        <v>89</v>
      </c>
      <c r="F3015" s="3">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v>-6.573599999999999</v>
      </c>
    </row>
    <row r="3016" spans="1:23" x14ac:dyDescent="0.3">
      <c r="A3016">
        <v>3015</v>
      </c>
      <c r="B3016" t="s">
        <v>6233</v>
      </c>
      <c r="C3016" s="1">
        <v>42842</v>
      </c>
      <c r="D3016" s="2">
        <v>2017</v>
      </c>
      <c r="E3016" s="1" t="s">
        <v>89</v>
      </c>
      <c r="F3016" s="3">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v>7.2576000000000001</v>
      </c>
    </row>
    <row r="3017" spans="1:23" x14ac:dyDescent="0.3">
      <c r="A3017">
        <v>3016</v>
      </c>
      <c r="B3017" t="s">
        <v>6236</v>
      </c>
      <c r="C3017" s="1">
        <v>42264</v>
      </c>
      <c r="D3017" s="2">
        <v>2015</v>
      </c>
      <c r="E3017" s="1" t="s">
        <v>161</v>
      </c>
      <c r="F3017" s="3">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v>-103.26600000000002</v>
      </c>
    </row>
    <row r="3018" spans="1:23" x14ac:dyDescent="0.3">
      <c r="A3018">
        <v>3017</v>
      </c>
      <c r="B3018" t="s">
        <v>6237</v>
      </c>
      <c r="C3018" s="1">
        <v>42605</v>
      </c>
      <c r="D3018" s="2">
        <v>2016</v>
      </c>
      <c r="E3018" s="1" t="s">
        <v>132</v>
      </c>
      <c r="F3018" s="3">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v>-172.73280000000005</v>
      </c>
    </row>
    <row r="3019" spans="1:23" x14ac:dyDescent="0.3">
      <c r="A3019">
        <v>3018</v>
      </c>
      <c r="B3019" t="s">
        <v>6237</v>
      </c>
      <c r="C3019" s="1">
        <v>42605</v>
      </c>
      <c r="D3019" s="2">
        <v>2016</v>
      </c>
      <c r="E3019" s="1" t="s">
        <v>132</v>
      </c>
      <c r="F3019" s="3">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v>-10.173599999999997</v>
      </c>
    </row>
    <row r="3020" spans="1:23" x14ac:dyDescent="0.3">
      <c r="A3020">
        <v>3019</v>
      </c>
      <c r="B3020" t="s">
        <v>6237</v>
      </c>
      <c r="C3020" s="1">
        <v>42605</v>
      </c>
      <c r="D3020" s="2">
        <v>2016</v>
      </c>
      <c r="E3020" s="1" t="s">
        <v>132</v>
      </c>
      <c r="F3020" s="3">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v>-33.319999999999965</v>
      </c>
    </row>
    <row r="3021" spans="1:23" x14ac:dyDescent="0.3">
      <c r="A3021">
        <v>3020</v>
      </c>
      <c r="B3021" t="s">
        <v>6239</v>
      </c>
      <c r="C3021" s="1">
        <v>42316</v>
      </c>
      <c r="D3021" s="2">
        <v>2015</v>
      </c>
      <c r="E3021" s="1" t="s">
        <v>24</v>
      </c>
      <c r="F3021" s="3">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v>0.20159999999999978</v>
      </c>
    </row>
    <row r="3022" spans="1:23" x14ac:dyDescent="0.3">
      <c r="A3022">
        <v>3021</v>
      </c>
      <c r="B3022" t="s">
        <v>6239</v>
      </c>
      <c r="C3022" s="1">
        <v>42316</v>
      </c>
      <c r="D3022" s="2">
        <v>2015</v>
      </c>
      <c r="E3022" s="1" t="s">
        <v>24</v>
      </c>
      <c r="F3022" s="3">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v>41.822999999999993</v>
      </c>
    </row>
    <row r="3023" spans="1:23" x14ac:dyDescent="0.3">
      <c r="A3023">
        <v>3022</v>
      </c>
      <c r="B3023" t="s">
        <v>6239</v>
      </c>
      <c r="C3023" s="1">
        <v>42316</v>
      </c>
      <c r="D3023" s="2">
        <v>2015</v>
      </c>
      <c r="E3023" s="1" t="s">
        <v>24</v>
      </c>
      <c r="F3023" s="3">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v>22.007699999999996</v>
      </c>
    </row>
    <row r="3024" spans="1:23" x14ac:dyDescent="0.3">
      <c r="A3024">
        <v>3023</v>
      </c>
      <c r="B3024" t="s">
        <v>6239</v>
      </c>
      <c r="C3024" s="1">
        <v>42316</v>
      </c>
      <c r="D3024" s="2">
        <v>2015</v>
      </c>
      <c r="E3024" s="1" t="s">
        <v>24</v>
      </c>
      <c r="F3024" s="3">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v>28.65</v>
      </c>
    </row>
    <row r="3025" spans="1:23" x14ac:dyDescent="0.3">
      <c r="A3025">
        <v>3024</v>
      </c>
      <c r="B3025" t="s">
        <v>6242</v>
      </c>
      <c r="C3025" s="1">
        <v>43056</v>
      </c>
      <c r="D3025" s="2">
        <v>2017</v>
      </c>
      <c r="E3025" s="1" t="s">
        <v>24</v>
      </c>
      <c r="F3025" s="3">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v>-14.458800000000025</v>
      </c>
    </row>
    <row r="3026" spans="1:23" x14ac:dyDescent="0.3">
      <c r="A3026">
        <v>3025</v>
      </c>
      <c r="B3026" t="s">
        <v>6245</v>
      </c>
      <c r="C3026" s="1">
        <v>42316</v>
      </c>
      <c r="D3026" s="2">
        <v>2015</v>
      </c>
      <c r="E3026" s="1" t="s">
        <v>24</v>
      </c>
      <c r="F3026" s="3">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v>17.641799999999996</v>
      </c>
    </row>
    <row r="3027" spans="1:23" x14ac:dyDescent="0.3">
      <c r="A3027">
        <v>3026</v>
      </c>
      <c r="B3027" t="s">
        <v>6245</v>
      </c>
      <c r="C3027" s="1">
        <v>42316</v>
      </c>
      <c r="D3027" s="2">
        <v>2015</v>
      </c>
      <c r="E3027" s="1" t="s">
        <v>24</v>
      </c>
      <c r="F3027" s="3">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v>8.0730000000000004</v>
      </c>
    </row>
    <row r="3028" spans="1:23" x14ac:dyDescent="0.3">
      <c r="A3028">
        <v>3027</v>
      </c>
      <c r="B3028" t="s">
        <v>6246</v>
      </c>
      <c r="C3028" s="1">
        <v>42847</v>
      </c>
      <c r="D3028" s="2">
        <v>2017</v>
      </c>
      <c r="E3028" s="1" t="s">
        <v>89</v>
      </c>
      <c r="F3028" s="3">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v>0</v>
      </c>
    </row>
    <row r="3029" spans="1:23" x14ac:dyDescent="0.3">
      <c r="A3029">
        <v>3028</v>
      </c>
      <c r="B3029" t="s">
        <v>6247</v>
      </c>
      <c r="C3029" s="1">
        <v>41875</v>
      </c>
      <c r="D3029" s="2">
        <v>2014</v>
      </c>
      <c r="E3029" s="1" t="s">
        <v>132</v>
      </c>
      <c r="F3029" s="3">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v>2.6935999999999991</v>
      </c>
    </row>
    <row r="3030" spans="1:23" x14ac:dyDescent="0.3">
      <c r="A3030">
        <v>3029</v>
      </c>
      <c r="B3030" t="s">
        <v>6251</v>
      </c>
      <c r="C3030" s="1">
        <v>43086</v>
      </c>
      <c r="D3030" s="2">
        <v>2017</v>
      </c>
      <c r="E3030" s="1" t="s">
        <v>98</v>
      </c>
      <c r="F3030" s="3">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v>80.78400000000002</v>
      </c>
    </row>
    <row r="3031" spans="1:23" x14ac:dyDescent="0.3">
      <c r="A3031">
        <v>3030</v>
      </c>
      <c r="B3031" t="s">
        <v>6252</v>
      </c>
      <c r="C3031" s="1">
        <v>42453</v>
      </c>
      <c r="D3031" s="2">
        <v>2016</v>
      </c>
      <c r="E3031" s="1" t="s">
        <v>237</v>
      </c>
      <c r="F3031" s="3">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v>25.198000000000008</v>
      </c>
    </row>
    <row r="3032" spans="1:23" x14ac:dyDescent="0.3">
      <c r="A3032">
        <v>3031</v>
      </c>
      <c r="B3032" t="s">
        <v>6254</v>
      </c>
      <c r="C3032" s="1">
        <v>42268</v>
      </c>
      <c r="D3032" s="2">
        <v>2015</v>
      </c>
      <c r="E3032" s="1" t="s">
        <v>161</v>
      </c>
      <c r="F3032" s="3">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v>31.091200000000015</v>
      </c>
    </row>
    <row r="3033" spans="1:23" x14ac:dyDescent="0.3">
      <c r="A3033">
        <v>3032</v>
      </c>
      <c r="B3033" t="s">
        <v>6254</v>
      </c>
      <c r="C3033" s="1">
        <v>42268</v>
      </c>
      <c r="D3033" s="2">
        <v>2015</v>
      </c>
      <c r="E3033" s="1" t="s">
        <v>161</v>
      </c>
      <c r="F3033" s="3">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v>7.5370999999999988</v>
      </c>
    </row>
    <row r="3034" spans="1:23" x14ac:dyDescent="0.3">
      <c r="A3034">
        <v>3033</v>
      </c>
      <c r="B3034" t="s">
        <v>6257</v>
      </c>
      <c r="C3034" s="1">
        <v>42695</v>
      </c>
      <c r="D3034" s="2">
        <v>2016</v>
      </c>
      <c r="E3034" s="1" t="s">
        <v>24</v>
      </c>
      <c r="F3034" s="3">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v>-12.196000000000005</v>
      </c>
    </row>
    <row r="3035" spans="1:23" x14ac:dyDescent="0.3">
      <c r="A3035">
        <v>3034</v>
      </c>
      <c r="B3035" t="s">
        <v>6258</v>
      </c>
      <c r="C3035" s="1">
        <v>42994</v>
      </c>
      <c r="D3035" s="2">
        <v>2017</v>
      </c>
      <c r="E3035" s="1" t="s">
        <v>161</v>
      </c>
      <c r="F3035" s="3">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v>7.2576000000000001</v>
      </c>
    </row>
    <row r="3036" spans="1:23" x14ac:dyDescent="0.3">
      <c r="A3036">
        <v>3035</v>
      </c>
      <c r="B3036" t="s">
        <v>6259</v>
      </c>
      <c r="C3036" s="1">
        <v>42166</v>
      </c>
      <c r="D3036" s="2">
        <v>2015</v>
      </c>
      <c r="E3036" s="1" t="s">
        <v>41</v>
      </c>
      <c r="F3036" s="3">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v>10.202999999999994</v>
      </c>
    </row>
    <row r="3037" spans="1:23" x14ac:dyDescent="0.3">
      <c r="A3037">
        <v>3036</v>
      </c>
      <c r="B3037" t="s">
        <v>6259</v>
      </c>
      <c r="C3037" s="1">
        <v>42166</v>
      </c>
      <c r="D3037" s="2">
        <v>2015</v>
      </c>
      <c r="E3037" s="1" t="s">
        <v>41</v>
      </c>
      <c r="F3037" s="3">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v>16.679599999999997</v>
      </c>
    </row>
    <row r="3038" spans="1:23" x14ac:dyDescent="0.3">
      <c r="A3038">
        <v>3037</v>
      </c>
      <c r="B3038" t="s">
        <v>6259</v>
      </c>
      <c r="C3038" s="1">
        <v>42166</v>
      </c>
      <c r="D3038" s="2">
        <v>2015</v>
      </c>
      <c r="E3038" s="1" t="s">
        <v>41</v>
      </c>
      <c r="F3038" s="3">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v>15.764000000000003</v>
      </c>
    </row>
    <row r="3039" spans="1:23" x14ac:dyDescent="0.3">
      <c r="A3039">
        <v>3038</v>
      </c>
      <c r="B3039" t="s">
        <v>6259</v>
      </c>
      <c r="C3039" s="1">
        <v>42166</v>
      </c>
      <c r="D3039" s="2">
        <v>2015</v>
      </c>
      <c r="E3039" s="1" t="s">
        <v>41</v>
      </c>
      <c r="F3039" s="3">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v>15.552000000000001</v>
      </c>
    </row>
    <row r="3040" spans="1:23" x14ac:dyDescent="0.3">
      <c r="A3040">
        <v>3039</v>
      </c>
      <c r="B3040" t="s">
        <v>6259</v>
      </c>
      <c r="C3040" s="1">
        <v>42166</v>
      </c>
      <c r="D3040" s="2">
        <v>2015</v>
      </c>
      <c r="E3040" s="1" t="s">
        <v>41</v>
      </c>
      <c r="F3040" s="3">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v>10.789200000000001</v>
      </c>
    </row>
    <row r="3041" spans="1:23" x14ac:dyDescent="0.3">
      <c r="A3041">
        <v>3040</v>
      </c>
      <c r="B3041" t="s">
        <v>6264</v>
      </c>
      <c r="C3041" s="1">
        <v>43011</v>
      </c>
      <c r="D3041" s="2">
        <v>2017</v>
      </c>
      <c r="E3041" s="1" t="s">
        <v>53</v>
      </c>
      <c r="F3041" s="3">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v>-6.423300000000026</v>
      </c>
    </row>
    <row r="3042" spans="1:23" x14ac:dyDescent="0.3">
      <c r="A3042">
        <v>3041</v>
      </c>
      <c r="B3042" t="s">
        <v>6265</v>
      </c>
      <c r="C3042" s="1">
        <v>42495</v>
      </c>
      <c r="D3042" s="2">
        <v>2016</v>
      </c>
      <c r="E3042" s="1" t="s">
        <v>124</v>
      </c>
      <c r="F3042" s="3">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v>3.3439999999999994</v>
      </c>
    </row>
    <row r="3043" spans="1:23" x14ac:dyDescent="0.3">
      <c r="A3043">
        <v>3042</v>
      </c>
      <c r="B3043" t="s">
        <v>6267</v>
      </c>
      <c r="C3043" s="1">
        <v>42989</v>
      </c>
      <c r="D3043" s="2">
        <v>2017</v>
      </c>
      <c r="E3043" s="1" t="s">
        <v>161</v>
      </c>
      <c r="F3043" s="3">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v>6.2208000000000006</v>
      </c>
    </row>
    <row r="3044" spans="1:23" x14ac:dyDescent="0.3">
      <c r="A3044">
        <v>3043</v>
      </c>
      <c r="B3044" t="s">
        <v>6267</v>
      </c>
      <c r="C3044" s="1">
        <v>42989</v>
      </c>
      <c r="D3044" s="2">
        <v>2017</v>
      </c>
      <c r="E3044" s="1" t="s">
        <v>161</v>
      </c>
      <c r="F3044" s="3">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v>10.8682</v>
      </c>
    </row>
    <row r="3045" spans="1:23" x14ac:dyDescent="0.3">
      <c r="A3045">
        <v>3044</v>
      </c>
      <c r="B3045" t="s">
        <v>6267</v>
      </c>
      <c r="C3045" s="1">
        <v>42989</v>
      </c>
      <c r="D3045" s="2">
        <v>2017</v>
      </c>
      <c r="E3045" s="1" t="s">
        <v>161</v>
      </c>
      <c r="F3045" s="3">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v>256.78399999999976</v>
      </c>
    </row>
    <row r="3046" spans="1:23" x14ac:dyDescent="0.3">
      <c r="A3046">
        <v>3045</v>
      </c>
      <c r="B3046" t="s">
        <v>6272</v>
      </c>
      <c r="C3046" s="1">
        <v>42124</v>
      </c>
      <c r="D3046" s="2">
        <v>2015</v>
      </c>
      <c r="E3046" s="1" t="s">
        <v>89</v>
      </c>
      <c r="F3046" s="3">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v>-255.74250000000001</v>
      </c>
    </row>
    <row r="3047" spans="1:23" x14ac:dyDescent="0.3">
      <c r="A3047">
        <v>3046</v>
      </c>
      <c r="B3047" t="s">
        <v>6273</v>
      </c>
      <c r="C3047" s="1">
        <v>43045</v>
      </c>
      <c r="D3047" s="2">
        <v>2017</v>
      </c>
      <c r="E3047" s="1" t="s">
        <v>24</v>
      </c>
      <c r="F3047" s="3">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v>3.6139999999999994</v>
      </c>
    </row>
    <row r="3048" spans="1:23" x14ac:dyDescent="0.3">
      <c r="A3048">
        <v>3047</v>
      </c>
      <c r="B3048" t="s">
        <v>6273</v>
      </c>
      <c r="C3048" s="1">
        <v>43045</v>
      </c>
      <c r="D3048" s="2">
        <v>2017</v>
      </c>
      <c r="E3048" s="1" t="s">
        <v>24</v>
      </c>
      <c r="F3048" s="3">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v>12.134799999999998</v>
      </c>
    </row>
    <row r="3049" spans="1:23" x14ac:dyDescent="0.3">
      <c r="A3049">
        <v>3048</v>
      </c>
      <c r="B3049" t="s">
        <v>6276</v>
      </c>
      <c r="C3049" s="1">
        <v>41912</v>
      </c>
      <c r="D3049" s="2">
        <v>2014</v>
      </c>
      <c r="E3049" s="1" t="s">
        <v>161</v>
      </c>
      <c r="F3049" s="3">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v>13.4925</v>
      </c>
    </row>
    <row r="3050" spans="1:23" x14ac:dyDescent="0.3">
      <c r="A3050">
        <v>3049</v>
      </c>
      <c r="B3050" t="s">
        <v>6277</v>
      </c>
      <c r="C3050" s="1">
        <v>42827</v>
      </c>
      <c r="D3050" s="2">
        <v>2017</v>
      </c>
      <c r="E3050" s="1" t="s">
        <v>89</v>
      </c>
      <c r="F3050" s="3">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v>70.005999999999972</v>
      </c>
    </row>
    <row r="3051" spans="1:23" x14ac:dyDescent="0.3">
      <c r="A3051">
        <v>3050</v>
      </c>
      <c r="B3051" t="s">
        <v>6277</v>
      </c>
      <c r="C3051" s="1">
        <v>42827</v>
      </c>
      <c r="D3051" s="2">
        <v>2017</v>
      </c>
      <c r="E3051" s="1" t="s">
        <v>89</v>
      </c>
      <c r="F3051" s="3">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v>129.6</v>
      </c>
    </row>
    <row r="3052" spans="1:23" x14ac:dyDescent="0.3">
      <c r="A3052">
        <v>3051</v>
      </c>
      <c r="B3052" t="s">
        <v>6280</v>
      </c>
      <c r="C3052" s="1">
        <v>43014</v>
      </c>
      <c r="D3052" s="2">
        <v>2017</v>
      </c>
      <c r="E3052" s="1" t="s">
        <v>53</v>
      </c>
      <c r="F3052" s="3">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v>2.9371999999999971</v>
      </c>
    </row>
    <row r="3053" spans="1:23" x14ac:dyDescent="0.3">
      <c r="A3053">
        <v>3052</v>
      </c>
      <c r="B3053" t="s">
        <v>6280</v>
      </c>
      <c r="C3053" s="1">
        <v>43014</v>
      </c>
      <c r="D3053" s="2">
        <v>2017</v>
      </c>
      <c r="E3053" s="1" t="s">
        <v>53</v>
      </c>
      <c r="F3053" s="3">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v>66.073599999999971</v>
      </c>
    </row>
    <row r="3054" spans="1:23" x14ac:dyDescent="0.3">
      <c r="A3054">
        <v>3053</v>
      </c>
      <c r="B3054" t="s">
        <v>6280</v>
      </c>
      <c r="C3054" s="1">
        <v>43014</v>
      </c>
      <c r="D3054" s="2">
        <v>2017</v>
      </c>
      <c r="E3054" s="1" t="s">
        <v>53</v>
      </c>
      <c r="F3054" s="3">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v>18.211199999999998</v>
      </c>
    </row>
    <row r="3055" spans="1:23" x14ac:dyDescent="0.3">
      <c r="A3055">
        <v>3054</v>
      </c>
      <c r="B3055" t="s">
        <v>6285</v>
      </c>
      <c r="C3055" s="1">
        <v>42469</v>
      </c>
      <c r="D3055" s="2">
        <v>2016</v>
      </c>
      <c r="E3055" s="1" t="s">
        <v>89</v>
      </c>
      <c r="F3055" s="3">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v>134.654</v>
      </c>
    </row>
    <row r="3056" spans="1:23" x14ac:dyDescent="0.3">
      <c r="A3056">
        <v>3055</v>
      </c>
      <c r="B3056" t="s">
        <v>6285</v>
      </c>
      <c r="C3056" s="1">
        <v>42469</v>
      </c>
      <c r="D3056" s="2">
        <v>2016</v>
      </c>
      <c r="E3056" s="1" t="s">
        <v>89</v>
      </c>
      <c r="F3056" s="3">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v>2.4287999999999998</v>
      </c>
    </row>
    <row r="3057" spans="1:23" x14ac:dyDescent="0.3">
      <c r="A3057">
        <v>3056</v>
      </c>
      <c r="B3057" t="s">
        <v>6288</v>
      </c>
      <c r="C3057" s="1">
        <v>42244</v>
      </c>
      <c r="D3057" s="2">
        <v>2015</v>
      </c>
      <c r="E3057" s="1" t="s">
        <v>132</v>
      </c>
      <c r="F3057" s="3">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v>874.98749999999984</v>
      </c>
    </row>
    <row r="3058" spans="1:23" x14ac:dyDescent="0.3">
      <c r="A3058">
        <v>3057</v>
      </c>
      <c r="B3058" t="s">
        <v>6289</v>
      </c>
      <c r="C3058" s="1">
        <v>43027</v>
      </c>
      <c r="D3058" s="2">
        <v>2017</v>
      </c>
      <c r="E3058" s="1" t="s">
        <v>53</v>
      </c>
      <c r="F3058" s="3">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v>4.3008000000000006</v>
      </c>
    </row>
    <row r="3059" spans="1:23" x14ac:dyDescent="0.3">
      <c r="A3059">
        <v>3058</v>
      </c>
      <c r="B3059" t="s">
        <v>6289</v>
      </c>
      <c r="C3059" s="1">
        <v>43027</v>
      </c>
      <c r="D3059" s="2">
        <v>2017</v>
      </c>
      <c r="E3059" s="1" t="s">
        <v>53</v>
      </c>
      <c r="F3059" s="3">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v>15.120000000000001</v>
      </c>
    </row>
    <row r="3060" spans="1:23" x14ac:dyDescent="0.3">
      <c r="A3060">
        <v>3059</v>
      </c>
      <c r="B3060" t="s">
        <v>6289</v>
      </c>
      <c r="C3060" s="1">
        <v>43027</v>
      </c>
      <c r="D3060" s="2">
        <v>2017</v>
      </c>
      <c r="E3060" s="1" t="s">
        <v>53</v>
      </c>
      <c r="F3060" s="3">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v>10.3904</v>
      </c>
    </row>
    <row r="3061" spans="1:23" x14ac:dyDescent="0.3">
      <c r="A3061">
        <v>3060</v>
      </c>
      <c r="B3061" t="s">
        <v>6289</v>
      </c>
      <c r="C3061" s="1">
        <v>43027</v>
      </c>
      <c r="D3061" s="2">
        <v>2017</v>
      </c>
      <c r="E3061" s="1" t="s">
        <v>53</v>
      </c>
      <c r="F3061" s="3">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v>-3.3506000000000018</v>
      </c>
    </row>
    <row r="3062" spans="1:23" x14ac:dyDescent="0.3">
      <c r="A3062">
        <v>3061</v>
      </c>
      <c r="B3062" t="s">
        <v>6292</v>
      </c>
      <c r="C3062" s="1">
        <v>42681</v>
      </c>
      <c r="D3062" s="2">
        <v>2016</v>
      </c>
      <c r="E3062" s="1" t="s">
        <v>24</v>
      </c>
      <c r="F3062" s="3">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v>22.495499999999989</v>
      </c>
    </row>
    <row r="3063" spans="1:23" x14ac:dyDescent="0.3">
      <c r="A3063">
        <v>3062</v>
      </c>
      <c r="B3063" t="s">
        <v>6293</v>
      </c>
      <c r="C3063" s="1">
        <v>42797</v>
      </c>
      <c r="D3063" s="2">
        <v>2017</v>
      </c>
      <c r="E3063" s="1" t="s">
        <v>237</v>
      </c>
      <c r="F3063" s="3">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v>9.743999999999998</v>
      </c>
    </row>
    <row r="3064" spans="1:23" x14ac:dyDescent="0.3">
      <c r="A3064">
        <v>3063</v>
      </c>
      <c r="B3064" t="s">
        <v>6296</v>
      </c>
      <c r="C3064" s="1">
        <v>42335</v>
      </c>
      <c r="D3064" s="2">
        <v>2015</v>
      </c>
      <c r="E3064" s="1" t="s">
        <v>24</v>
      </c>
      <c r="F3064" s="3">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v>23.511599999999998</v>
      </c>
    </row>
    <row r="3065" spans="1:23" x14ac:dyDescent="0.3">
      <c r="A3065">
        <v>3064</v>
      </c>
      <c r="B3065" t="s">
        <v>6296</v>
      </c>
      <c r="C3065" s="1">
        <v>42335</v>
      </c>
      <c r="D3065" s="2">
        <v>2015</v>
      </c>
      <c r="E3065" s="1" t="s">
        <v>24</v>
      </c>
      <c r="F3065" s="3">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v>7.3479000000000028</v>
      </c>
    </row>
    <row r="3066" spans="1:23" x14ac:dyDescent="0.3">
      <c r="A3066">
        <v>3065</v>
      </c>
      <c r="B3066" t="s">
        <v>6301</v>
      </c>
      <c r="C3066" s="1">
        <v>42807</v>
      </c>
      <c r="D3066" s="2">
        <v>2017</v>
      </c>
      <c r="E3066" s="1" t="s">
        <v>237</v>
      </c>
      <c r="F3066" s="3">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v>25.424000000000007</v>
      </c>
    </row>
    <row r="3067" spans="1:23" x14ac:dyDescent="0.3">
      <c r="A3067">
        <v>3066</v>
      </c>
      <c r="B3067" t="s">
        <v>6301</v>
      </c>
      <c r="C3067" s="1">
        <v>42807</v>
      </c>
      <c r="D3067" s="2">
        <v>2017</v>
      </c>
      <c r="E3067" s="1" t="s">
        <v>237</v>
      </c>
      <c r="F3067" s="3">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v>49.257599999999996</v>
      </c>
    </row>
    <row r="3068" spans="1:23" x14ac:dyDescent="0.3">
      <c r="A3068">
        <v>3067</v>
      </c>
      <c r="B3068" t="s">
        <v>6301</v>
      </c>
      <c r="C3068" s="1">
        <v>42807</v>
      </c>
      <c r="D3068" s="2">
        <v>2017</v>
      </c>
      <c r="E3068" s="1" t="s">
        <v>237</v>
      </c>
      <c r="F3068" s="3">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v>88.129500000000007</v>
      </c>
    </row>
    <row r="3069" spans="1:23" x14ac:dyDescent="0.3">
      <c r="A3069">
        <v>3068</v>
      </c>
      <c r="B3069" t="s">
        <v>6301</v>
      </c>
      <c r="C3069" s="1">
        <v>42807</v>
      </c>
      <c r="D3069" s="2">
        <v>2017</v>
      </c>
      <c r="E3069" s="1" t="s">
        <v>237</v>
      </c>
      <c r="F3069" s="3">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v>21.772800000000004</v>
      </c>
    </row>
    <row r="3070" spans="1:23" x14ac:dyDescent="0.3">
      <c r="A3070">
        <v>3069</v>
      </c>
      <c r="B3070" t="s">
        <v>6301</v>
      </c>
      <c r="C3070" s="1">
        <v>42807</v>
      </c>
      <c r="D3070" s="2">
        <v>2017</v>
      </c>
      <c r="E3070" s="1" t="s">
        <v>237</v>
      </c>
      <c r="F3070" s="3">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v>138.35519999999997</v>
      </c>
    </row>
    <row r="3071" spans="1:23" x14ac:dyDescent="0.3">
      <c r="A3071">
        <v>3070</v>
      </c>
      <c r="B3071" t="s">
        <v>6308</v>
      </c>
      <c r="C3071" s="1">
        <v>43069</v>
      </c>
      <c r="D3071" s="2">
        <v>2017</v>
      </c>
      <c r="E3071" s="1" t="s">
        <v>24</v>
      </c>
      <c r="F3071" s="3">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v>82.991999999999877</v>
      </c>
    </row>
    <row r="3072" spans="1:23" x14ac:dyDescent="0.3">
      <c r="A3072">
        <v>3071</v>
      </c>
      <c r="B3072" t="s">
        <v>6309</v>
      </c>
      <c r="C3072" s="1">
        <v>41960</v>
      </c>
      <c r="D3072" s="2">
        <v>2014</v>
      </c>
      <c r="E3072" s="1" t="s">
        <v>24</v>
      </c>
      <c r="F3072" s="3">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v>792.26910000000021</v>
      </c>
    </row>
    <row r="3073" spans="1:23" x14ac:dyDescent="0.3">
      <c r="A3073">
        <v>3072</v>
      </c>
      <c r="B3073" t="s">
        <v>6309</v>
      </c>
      <c r="C3073" s="1">
        <v>41960</v>
      </c>
      <c r="D3073" s="2">
        <v>2014</v>
      </c>
      <c r="E3073" s="1" t="s">
        <v>24</v>
      </c>
      <c r="F3073" s="3">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v>14.929199999999994</v>
      </c>
    </row>
    <row r="3074" spans="1:23" x14ac:dyDescent="0.3">
      <c r="A3074">
        <v>3073</v>
      </c>
      <c r="B3074" t="s">
        <v>6309</v>
      </c>
      <c r="C3074" s="1">
        <v>41960</v>
      </c>
      <c r="D3074" s="2">
        <v>2014</v>
      </c>
      <c r="E3074" s="1" t="s">
        <v>24</v>
      </c>
      <c r="F3074" s="3">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v>26.564999999999998</v>
      </c>
    </row>
    <row r="3075" spans="1:23" x14ac:dyDescent="0.3">
      <c r="A3075">
        <v>3074</v>
      </c>
      <c r="B3075" t="s">
        <v>6312</v>
      </c>
      <c r="C3075" s="1">
        <v>42372</v>
      </c>
      <c r="D3075" s="2">
        <v>2016</v>
      </c>
      <c r="E3075" s="1" t="s">
        <v>166</v>
      </c>
      <c r="F3075" s="3">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v>28.614999999999995</v>
      </c>
    </row>
    <row r="3076" spans="1:23" x14ac:dyDescent="0.3">
      <c r="A3076">
        <v>3075</v>
      </c>
      <c r="B3076" t="s">
        <v>6313</v>
      </c>
      <c r="C3076" s="1">
        <v>42280</v>
      </c>
      <c r="D3076" s="2">
        <v>2015</v>
      </c>
      <c r="E3076" s="1" t="s">
        <v>53</v>
      </c>
      <c r="F3076" s="3">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v>18.454800000000002</v>
      </c>
    </row>
    <row r="3077" spans="1:23" x14ac:dyDescent="0.3">
      <c r="A3077">
        <v>3076</v>
      </c>
      <c r="B3077" t="s">
        <v>6314</v>
      </c>
      <c r="C3077" s="1">
        <v>41840</v>
      </c>
      <c r="D3077" s="2">
        <v>2014</v>
      </c>
      <c r="E3077" s="1" t="s">
        <v>152</v>
      </c>
      <c r="F3077" s="3">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v>38.572199999999953</v>
      </c>
    </row>
    <row r="3078" spans="1:23" x14ac:dyDescent="0.3">
      <c r="A3078">
        <v>3077</v>
      </c>
      <c r="B3078" t="s">
        <v>6314</v>
      </c>
      <c r="C3078" s="1">
        <v>41840</v>
      </c>
      <c r="D3078" s="2">
        <v>2014</v>
      </c>
      <c r="E3078" s="1" t="s">
        <v>152</v>
      </c>
      <c r="F3078" s="3">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v>-14.228999999999997</v>
      </c>
    </row>
    <row r="3079" spans="1:23" x14ac:dyDescent="0.3">
      <c r="A3079">
        <v>3078</v>
      </c>
      <c r="B3079" t="s">
        <v>6314</v>
      </c>
      <c r="C3079" s="1">
        <v>41840</v>
      </c>
      <c r="D3079" s="2">
        <v>2014</v>
      </c>
      <c r="E3079" s="1" t="s">
        <v>152</v>
      </c>
      <c r="F3079" s="3">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v>-140.19599999999997</v>
      </c>
    </row>
    <row r="3080" spans="1:23" x14ac:dyDescent="0.3">
      <c r="A3080">
        <v>3079</v>
      </c>
      <c r="B3080" t="s">
        <v>6315</v>
      </c>
      <c r="C3080" s="1">
        <v>41780</v>
      </c>
      <c r="D3080" s="2">
        <v>2014</v>
      </c>
      <c r="E3080" s="1" t="s">
        <v>124</v>
      </c>
      <c r="F3080" s="3">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v>10.507199999999997</v>
      </c>
    </row>
    <row r="3081" spans="1:23" x14ac:dyDescent="0.3">
      <c r="A3081">
        <v>3080</v>
      </c>
      <c r="B3081" t="s">
        <v>6316</v>
      </c>
      <c r="C3081" s="1">
        <v>42982</v>
      </c>
      <c r="D3081" s="2">
        <v>2017</v>
      </c>
      <c r="E3081" s="1" t="s">
        <v>161</v>
      </c>
      <c r="F3081" s="3">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v>6.2208000000000006</v>
      </c>
    </row>
    <row r="3082" spans="1:23" x14ac:dyDescent="0.3">
      <c r="A3082">
        <v>3081</v>
      </c>
      <c r="B3082" t="s">
        <v>6316</v>
      </c>
      <c r="C3082" s="1">
        <v>42982</v>
      </c>
      <c r="D3082" s="2">
        <v>2017</v>
      </c>
      <c r="E3082" s="1" t="s">
        <v>161</v>
      </c>
      <c r="F3082" s="3">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v>15.111599999999999</v>
      </c>
    </row>
    <row r="3083" spans="1:23" x14ac:dyDescent="0.3">
      <c r="A3083">
        <v>3082</v>
      </c>
      <c r="B3083" t="s">
        <v>6319</v>
      </c>
      <c r="C3083" s="1">
        <v>42882</v>
      </c>
      <c r="D3083" s="2">
        <v>2017</v>
      </c>
      <c r="E3083" s="1" t="s">
        <v>124</v>
      </c>
      <c r="F3083" s="3">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v>28.0032</v>
      </c>
    </row>
    <row r="3084" spans="1:23" x14ac:dyDescent="0.3">
      <c r="A3084">
        <v>3083</v>
      </c>
      <c r="B3084" t="s">
        <v>6319</v>
      </c>
      <c r="C3084" s="1">
        <v>42882</v>
      </c>
      <c r="D3084" s="2">
        <v>2017</v>
      </c>
      <c r="E3084" s="1" t="s">
        <v>124</v>
      </c>
      <c r="F3084" s="3">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v>134.99250000000001</v>
      </c>
    </row>
    <row r="3085" spans="1:23" x14ac:dyDescent="0.3">
      <c r="A3085">
        <v>3084</v>
      </c>
      <c r="B3085" t="s">
        <v>6320</v>
      </c>
      <c r="C3085" s="1">
        <v>41667</v>
      </c>
      <c r="D3085" s="2">
        <v>2014</v>
      </c>
      <c r="E3085" s="1" t="s">
        <v>166</v>
      </c>
      <c r="F3085" s="3">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v>1.3256999999999999</v>
      </c>
    </row>
    <row r="3086" spans="1:23" x14ac:dyDescent="0.3">
      <c r="A3086">
        <v>3085</v>
      </c>
      <c r="B3086" t="s">
        <v>6321</v>
      </c>
      <c r="C3086" s="1">
        <v>42775</v>
      </c>
      <c r="D3086" s="2">
        <v>2017</v>
      </c>
      <c r="E3086" s="1" t="s">
        <v>568</v>
      </c>
      <c r="F3086" s="3">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v>-417.09360000000004</v>
      </c>
    </row>
    <row r="3087" spans="1:23" x14ac:dyDescent="0.3">
      <c r="A3087">
        <v>3086</v>
      </c>
      <c r="B3087" t="s">
        <v>6321</v>
      </c>
      <c r="C3087" s="1">
        <v>42775</v>
      </c>
      <c r="D3087" s="2">
        <v>2017</v>
      </c>
      <c r="E3087" s="1" t="s">
        <v>568</v>
      </c>
      <c r="F3087" s="3">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v>15.997999999999987</v>
      </c>
    </row>
    <row r="3088" spans="1:23" x14ac:dyDescent="0.3">
      <c r="A3088">
        <v>3087</v>
      </c>
      <c r="B3088" t="s">
        <v>6321</v>
      </c>
      <c r="C3088" s="1">
        <v>42775</v>
      </c>
      <c r="D3088" s="2">
        <v>2017</v>
      </c>
      <c r="E3088" s="1" t="s">
        <v>568</v>
      </c>
      <c r="F3088" s="3">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v>-2.6892000000000005</v>
      </c>
    </row>
    <row r="3089" spans="1:23" x14ac:dyDescent="0.3">
      <c r="A3089">
        <v>3088</v>
      </c>
      <c r="B3089" t="s">
        <v>6321</v>
      </c>
      <c r="C3089" s="1">
        <v>42775</v>
      </c>
      <c r="D3089" s="2">
        <v>2017</v>
      </c>
      <c r="E3089" s="1" t="s">
        <v>568</v>
      </c>
      <c r="F3089" s="3">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v>-32.480000000000004</v>
      </c>
    </row>
    <row r="3090" spans="1:23" x14ac:dyDescent="0.3">
      <c r="A3090">
        <v>3089</v>
      </c>
      <c r="B3090" t="s">
        <v>6322</v>
      </c>
      <c r="C3090" s="1">
        <v>42825</v>
      </c>
      <c r="D3090" s="2">
        <v>2017</v>
      </c>
      <c r="E3090" s="1" t="s">
        <v>237</v>
      </c>
      <c r="F3090" s="3">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v>25.620000000000005</v>
      </c>
    </row>
    <row r="3091" spans="1:23" x14ac:dyDescent="0.3">
      <c r="A3091">
        <v>3090</v>
      </c>
      <c r="B3091" t="s">
        <v>6322</v>
      </c>
      <c r="C3091" s="1">
        <v>42825</v>
      </c>
      <c r="D3091" s="2">
        <v>2017</v>
      </c>
      <c r="E3091" s="1" t="s">
        <v>237</v>
      </c>
      <c r="F3091" s="3">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v>188.1404</v>
      </c>
    </row>
    <row r="3092" spans="1:23" x14ac:dyDescent="0.3">
      <c r="A3092">
        <v>3091</v>
      </c>
      <c r="B3092" t="s">
        <v>6325</v>
      </c>
      <c r="C3092" s="1">
        <v>42432</v>
      </c>
      <c r="D3092" s="2">
        <v>2016</v>
      </c>
      <c r="E3092" s="1" t="s">
        <v>237</v>
      </c>
      <c r="F3092" s="3">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v>219.45140000000001</v>
      </c>
    </row>
    <row r="3093" spans="1:23" x14ac:dyDescent="0.3">
      <c r="A3093">
        <v>3092</v>
      </c>
      <c r="B3093" t="s">
        <v>6325</v>
      </c>
      <c r="C3093" s="1">
        <v>42432</v>
      </c>
      <c r="D3093" s="2">
        <v>2016</v>
      </c>
      <c r="E3093" s="1" t="s">
        <v>237</v>
      </c>
      <c r="F3093" s="3">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v>129.5865</v>
      </c>
    </row>
    <row r="3094" spans="1:23" x14ac:dyDescent="0.3">
      <c r="A3094">
        <v>3093</v>
      </c>
      <c r="B3094" t="s">
        <v>6325</v>
      </c>
      <c r="C3094" s="1">
        <v>42432</v>
      </c>
      <c r="D3094" s="2">
        <v>2016</v>
      </c>
      <c r="E3094" s="1" t="s">
        <v>237</v>
      </c>
      <c r="F3094" s="3">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v>79.891199999999998</v>
      </c>
    </row>
    <row r="3095" spans="1:23" x14ac:dyDescent="0.3">
      <c r="A3095">
        <v>3094</v>
      </c>
      <c r="B3095" t="s">
        <v>6328</v>
      </c>
      <c r="C3095" s="1">
        <v>42239</v>
      </c>
      <c r="D3095" s="2">
        <v>2015</v>
      </c>
      <c r="E3095" s="1" t="s">
        <v>132</v>
      </c>
      <c r="F3095" s="3">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v>2.7719999999999994</v>
      </c>
    </row>
    <row r="3096" spans="1:23" x14ac:dyDescent="0.3">
      <c r="A3096">
        <v>3095</v>
      </c>
      <c r="B3096" t="s">
        <v>6328</v>
      </c>
      <c r="C3096" s="1">
        <v>42239</v>
      </c>
      <c r="D3096" s="2">
        <v>2015</v>
      </c>
      <c r="E3096" s="1" t="s">
        <v>132</v>
      </c>
      <c r="F3096" s="3">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v>3.6288</v>
      </c>
    </row>
    <row r="3097" spans="1:23" x14ac:dyDescent="0.3">
      <c r="A3097">
        <v>3096</v>
      </c>
      <c r="B3097" t="s">
        <v>6328</v>
      </c>
      <c r="C3097" s="1">
        <v>42239</v>
      </c>
      <c r="D3097" s="2">
        <v>2015</v>
      </c>
      <c r="E3097" s="1" t="s">
        <v>132</v>
      </c>
      <c r="F3097" s="3">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v>2.2559999999999993</v>
      </c>
    </row>
    <row r="3098" spans="1:23" x14ac:dyDescent="0.3">
      <c r="A3098">
        <v>3097</v>
      </c>
      <c r="B3098" t="s">
        <v>6328</v>
      </c>
      <c r="C3098" s="1">
        <v>42239</v>
      </c>
      <c r="D3098" s="2">
        <v>2015</v>
      </c>
      <c r="E3098" s="1" t="s">
        <v>132</v>
      </c>
      <c r="F3098" s="3">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v>-13.554800000000004</v>
      </c>
    </row>
    <row r="3099" spans="1:23" x14ac:dyDescent="0.3">
      <c r="A3099">
        <v>3098</v>
      </c>
      <c r="B3099" t="s">
        <v>6330</v>
      </c>
      <c r="C3099" s="1">
        <v>42852</v>
      </c>
      <c r="D3099" s="2">
        <v>2017</v>
      </c>
      <c r="E3099" s="1" t="s">
        <v>89</v>
      </c>
      <c r="F3099" s="3">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v>11.592000000000001</v>
      </c>
    </row>
    <row r="3100" spans="1:23" x14ac:dyDescent="0.3">
      <c r="A3100">
        <v>3099</v>
      </c>
      <c r="B3100" t="s">
        <v>6330</v>
      </c>
      <c r="C3100" s="1">
        <v>42852</v>
      </c>
      <c r="D3100" s="2">
        <v>2017</v>
      </c>
      <c r="E3100" s="1" t="s">
        <v>89</v>
      </c>
      <c r="F3100" s="3">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v>-42.1096</v>
      </c>
    </row>
    <row r="3101" spans="1:23" x14ac:dyDescent="0.3">
      <c r="A3101">
        <v>3100</v>
      </c>
      <c r="B3101" t="s">
        <v>6331</v>
      </c>
      <c r="C3101" s="1">
        <v>42839</v>
      </c>
      <c r="D3101" s="2">
        <v>2017</v>
      </c>
      <c r="E3101" s="1" t="s">
        <v>89</v>
      </c>
      <c r="F3101" s="3">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v>3.5021999999999989</v>
      </c>
    </row>
    <row r="3102" spans="1:23" x14ac:dyDescent="0.3">
      <c r="A3102">
        <v>3101</v>
      </c>
      <c r="B3102" t="s">
        <v>6331</v>
      </c>
      <c r="C3102" s="1">
        <v>42839</v>
      </c>
      <c r="D3102" s="2">
        <v>2017</v>
      </c>
      <c r="E3102" s="1" t="s">
        <v>89</v>
      </c>
      <c r="F3102" s="3">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v>9.0881999999999721</v>
      </c>
    </row>
    <row r="3103" spans="1:23" x14ac:dyDescent="0.3">
      <c r="A3103">
        <v>3102</v>
      </c>
      <c r="B3103" t="s">
        <v>6332</v>
      </c>
      <c r="C3103" s="1">
        <v>43091</v>
      </c>
      <c r="D3103" s="2">
        <v>2017</v>
      </c>
      <c r="E3103" s="1" t="s">
        <v>98</v>
      </c>
      <c r="F3103" s="3">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v>34.757999999999953</v>
      </c>
    </row>
    <row r="3104" spans="1:23" x14ac:dyDescent="0.3">
      <c r="A3104">
        <v>3103</v>
      </c>
      <c r="B3104" t="s">
        <v>6332</v>
      </c>
      <c r="C3104" s="1">
        <v>43091</v>
      </c>
      <c r="D3104" s="2">
        <v>2017</v>
      </c>
      <c r="E3104" s="1" t="s">
        <v>98</v>
      </c>
      <c r="F3104" s="3">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v>50.825400000000002</v>
      </c>
    </row>
    <row r="3105" spans="1:23" x14ac:dyDescent="0.3">
      <c r="A3105">
        <v>3104</v>
      </c>
      <c r="B3105" t="s">
        <v>6337</v>
      </c>
      <c r="C3105" s="1">
        <v>42712</v>
      </c>
      <c r="D3105" s="2">
        <v>2016</v>
      </c>
      <c r="E3105" s="1" t="s">
        <v>98</v>
      </c>
      <c r="F3105" s="3">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v>-9.5018000000000029</v>
      </c>
    </row>
    <row r="3106" spans="1:23" x14ac:dyDescent="0.3">
      <c r="A3106">
        <v>3105</v>
      </c>
      <c r="B3106" t="s">
        <v>6340</v>
      </c>
      <c r="C3106" s="1">
        <v>42817</v>
      </c>
      <c r="D3106" s="2">
        <v>2017</v>
      </c>
      <c r="E3106" s="1" t="s">
        <v>237</v>
      </c>
      <c r="F3106" s="3">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v>11.555999999999997</v>
      </c>
    </row>
    <row r="3107" spans="1:23" x14ac:dyDescent="0.3">
      <c r="A3107">
        <v>3106</v>
      </c>
      <c r="B3107" t="s">
        <v>6345</v>
      </c>
      <c r="C3107" s="1">
        <v>42576</v>
      </c>
      <c r="D3107" s="2">
        <v>2016</v>
      </c>
      <c r="E3107" s="1" t="s">
        <v>152</v>
      </c>
      <c r="F3107" s="3">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v>5.6955999999999989</v>
      </c>
    </row>
    <row r="3108" spans="1:23" x14ac:dyDescent="0.3">
      <c r="A3108">
        <v>3107</v>
      </c>
      <c r="B3108" t="s">
        <v>6346</v>
      </c>
      <c r="C3108" s="1">
        <v>42926</v>
      </c>
      <c r="D3108" s="2">
        <v>2017</v>
      </c>
      <c r="E3108" s="1" t="s">
        <v>152</v>
      </c>
      <c r="F3108" s="3">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v>26.115600000000015</v>
      </c>
    </row>
    <row r="3109" spans="1:23" x14ac:dyDescent="0.3">
      <c r="A3109">
        <v>3108</v>
      </c>
      <c r="B3109" t="s">
        <v>6347</v>
      </c>
      <c r="C3109" s="1">
        <v>42568</v>
      </c>
      <c r="D3109" s="2">
        <v>2016</v>
      </c>
      <c r="E3109" s="1" t="s">
        <v>152</v>
      </c>
      <c r="F3109" s="3">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v>10.087799999999998</v>
      </c>
    </row>
    <row r="3110" spans="1:23" x14ac:dyDescent="0.3">
      <c r="A3110">
        <v>3109</v>
      </c>
      <c r="B3110" t="s">
        <v>6347</v>
      </c>
      <c r="C3110" s="1">
        <v>42568</v>
      </c>
      <c r="D3110" s="2">
        <v>2016</v>
      </c>
      <c r="E3110" s="1" t="s">
        <v>152</v>
      </c>
      <c r="F3110" s="3">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v>4.8588000000000164</v>
      </c>
    </row>
    <row r="3111" spans="1:23" x14ac:dyDescent="0.3">
      <c r="A3111">
        <v>3110</v>
      </c>
      <c r="B3111" t="s">
        <v>6347</v>
      </c>
      <c r="C3111" s="1">
        <v>42568</v>
      </c>
      <c r="D3111" s="2">
        <v>2016</v>
      </c>
      <c r="E3111" s="1" t="s">
        <v>152</v>
      </c>
      <c r="F3111" s="3">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v>3.7435999999999998</v>
      </c>
    </row>
    <row r="3112" spans="1:23" x14ac:dyDescent="0.3">
      <c r="A3112">
        <v>3111</v>
      </c>
      <c r="B3112" t="s">
        <v>6347</v>
      </c>
      <c r="C3112" s="1">
        <v>42568</v>
      </c>
      <c r="D3112" s="2">
        <v>2016</v>
      </c>
      <c r="E3112" s="1" t="s">
        <v>152</v>
      </c>
      <c r="F3112" s="3">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v>25.401600000000002</v>
      </c>
    </row>
    <row r="3113" spans="1:23" x14ac:dyDescent="0.3">
      <c r="A3113">
        <v>3112</v>
      </c>
      <c r="B3113" t="s">
        <v>6347</v>
      </c>
      <c r="C3113" s="1">
        <v>42568</v>
      </c>
      <c r="D3113" s="2">
        <v>2016</v>
      </c>
      <c r="E3113" s="1" t="s">
        <v>152</v>
      </c>
      <c r="F3113" s="3">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v>47.730599999999981</v>
      </c>
    </row>
    <row r="3114" spans="1:23" x14ac:dyDescent="0.3">
      <c r="A3114">
        <v>3113</v>
      </c>
      <c r="B3114" t="s">
        <v>6350</v>
      </c>
      <c r="C3114" s="1">
        <v>42605</v>
      </c>
      <c r="D3114" s="2">
        <v>2016</v>
      </c>
      <c r="E3114" s="1" t="s">
        <v>132</v>
      </c>
      <c r="F3114" s="3">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v>62.82000000000005</v>
      </c>
    </row>
    <row r="3115" spans="1:23" x14ac:dyDescent="0.3">
      <c r="A3115">
        <v>3114</v>
      </c>
      <c r="B3115" t="s">
        <v>6350</v>
      </c>
      <c r="C3115" s="1">
        <v>42605</v>
      </c>
      <c r="D3115" s="2">
        <v>2016</v>
      </c>
      <c r="E3115" s="1" t="s">
        <v>132</v>
      </c>
      <c r="F3115" s="3">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v>63.872999999999998</v>
      </c>
    </row>
    <row r="3116" spans="1:23" x14ac:dyDescent="0.3">
      <c r="A3116">
        <v>3115</v>
      </c>
      <c r="B3116" t="s">
        <v>6350</v>
      </c>
      <c r="C3116" s="1">
        <v>42605</v>
      </c>
      <c r="D3116" s="2">
        <v>2016</v>
      </c>
      <c r="E3116" s="1" t="s">
        <v>132</v>
      </c>
      <c r="F3116" s="3">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v>16.993200000000002</v>
      </c>
    </row>
    <row r="3117" spans="1:23" x14ac:dyDescent="0.3">
      <c r="A3117">
        <v>3116</v>
      </c>
      <c r="B3117" t="s">
        <v>6350</v>
      </c>
      <c r="C3117" s="1">
        <v>42605</v>
      </c>
      <c r="D3117" s="2">
        <v>2016</v>
      </c>
      <c r="E3117" s="1" t="s">
        <v>132</v>
      </c>
      <c r="F3117" s="3">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v>-39.952800000000025</v>
      </c>
    </row>
    <row r="3118" spans="1:23" x14ac:dyDescent="0.3">
      <c r="A3118">
        <v>3117</v>
      </c>
      <c r="B3118" t="s">
        <v>6350</v>
      </c>
      <c r="C3118" s="1">
        <v>42605</v>
      </c>
      <c r="D3118" s="2">
        <v>2016</v>
      </c>
      <c r="E3118" s="1" t="s">
        <v>132</v>
      </c>
      <c r="F3118" s="3">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v>11.206</v>
      </c>
    </row>
    <row r="3119" spans="1:23" x14ac:dyDescent="0.3">
      <c r="A3119">
        <v>3118</v>
      </c>
      <c r="B3119" t="s">
        <v>6350</v>
      </c>
      <c r="C3119" s="1">
        <v>42605</v>
      </c>
      <c r="D3119" s="2">
        <v>2016</v>
      </c>
      <c r="E3119" s="1" t="s">
        <v>132</v>
      </c>
      <c r="F3119" s="3">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v>0.15879999999999939</v>
      </c>
    </row>
    <row r="3120" spans="1:23" x14ac:dyDescent="0.3">
      <c r="A3120">
        <v>3119</v>
      </c>
      <c r="B3120" t="s">
        <v>6353</v>
      </c>
      <c r="C3120" s="1">
        <v>42166</v>
      </c>
      <c r="D3120" s="2">
        <v>2015</v>
      </c>
      <c r="E3120" s="1" t="s">
        <v>41</v>
      </c>
      <c r="F3120" s="3">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v>-182.63700000000017</v>
      </c>
    </row>
    <row r="3121" spans="1:23" x14ac:dyDescent="0.3">
      <c r="A3121">
        <v>3120</v>
      </c>
      <c r="B3121" t="s">
        <v>6353</v>
      </c>
      <c r="C3121" s="1">
        <v>42166</v>
      </c>
      <c r="D3121" s="2">
        <v>2015</v>
      </c>
      <c r="E3121" s="1" t="s">
        <v>41</v>
      </c>
      <c r="F3121" s="3">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v>31.197999999999986</v>
      </c>
    </row>
    <row r="3122" spans="1:23" x14ac:dyDescent="0.3">
      <c r="A3122">
        <v>3121</v>
      </c>
      <c r="B3122" t="s">
        <v>6353</v>
      </c>
      <c r="C3122" s="1">
        <v>42166</v>
      </c>
      <c r="D3122" s="2">
        <v>2015</v>
      </c>
      <c r="E3122" s="1" t="s">
        <v>41</v>
      </c>
      <c r="F3122" s="3">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v>7.3007999999999988</v>
      </c>
    </row>
    <row r="3123" spans="1:23" x14ac:dyDescent="0.3">
      <c r="A3123">
        <v>3122</v>
      </c>
      <c r="B3123" t="s">
        <v>6353</v>
      </c>
      <c r="C3123" s="1">
        <v>42166</v>
      </c>
      <c r="D3123" s="2">
        <v>2015</v>
      </c>
      <c r="E3123" s="1" t="s">
        <v>41</v>
      </c>
      <c r="F3123" s="3">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v>7.5959999999999894</v>
      </c>
    </row>
    <row r="3124" spans="1:23" x14ac:dyDescent="0.3">
      <c r="A3124">
        <v>3123</v>
      </c>
      <c r="B3124" t="s">
        <v>6353</v>
      </c>
      <c r="C3124" s="1">
        <v>42166</v>
      </c>
      <c r="D3124" s="2">
        <v>2015</v>
      </c>
      <c r="E3124" s="1" t="s">
        <v>41</v>
      </c>
      <c r="F3124" s="3">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v>-62.88000000000001</v>
      </c>
    </row>
    <row r="3125" spans="1:23" x14ac:dyDescent="0.3">
      <c r="A3125">
        <v>3124</v>
      </c>
      <c r="B3125" t="s">
        <v>6353</v>
      </c>
      <c r="C3125" s="1">
        <v>42166</v>
      </c>
      <c r="D3125" s="2">
        <v>2015</v>
      </c>
      <c r="E3125" s="1" t="s">
        <v>41</v>
      </c>
      <c r="F3125" s="3">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v>-3.1400000000000006</v>
      </c>
    </row>
    <row r="3126" spans="1:23" x14ac:dyDescent="0.3">
      <c r="A3126">
        <v>3125</v>
      </c>
      <c r="B3126" t="s">
        <v>6353</v>
      </c>
      <c r="C3126" s="1">
        <v>42166</v>
      </c>
      <c r="D3126" s="2">
        <v>2015</v>
      </c>
      <c r="E3126" s="1" t="s">
        <v>41</v>
      </c>
      <c r="F3126" s="3">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v>51.831200000000024</v>
      </c>
    </row>
    <row r="3127" spans="1:23" x14ac:dyDescent="0.3">
      <c r="A3127">
        <v>3126</v>
      </c>
      <c r="B3127" t="s">
        <v>6353</v>
      </c>
      <c r="C3127" s="1">
        <v>42166</v>
      </c>
      <c r="D3127" s="2">
        <v>2015</v>
      </c>
      <c r="E3127" s="1" t="s">
        <v>41</v>
      </c>
      <c r="F3127" s="3">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v>21.142799999999966</v>
      </c>
    </row>
    <row r="3128" spans="1:23" x14ac:dyDescent="0.3">
      <c r="A3128">
        <v>3127</v>
      </c>
      <c r="B3128" t="s">
        <v>6356</v>
      </c>
      <c r="C3128" s="1">
        <v>42986</v>
      </c>
      <c r="D3128" s="2">
        <v>2017</v>
      </c>
      <c r="E3128" s="1" t="s">
        <v>161</v>
      </c>
      <c r="F3128" s="3">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v>-47.396800000000013</v>
      </c>
    </row>
    <row r="3129" spans="1:23" x14ac:dyDescent="0.3">
      <c r="A3129">
        <v>3128</v>
      </c>
      <c r="B3129" t="s">
        <v>6360</v>
      </c>
      <c r="C3129" s="1">
        <v>43010</v>
      </c>
      <c r="D3129" s="2">
        <v>2017</v>
      </c>
      <c r="E3129" s="1" t="s">
        <v>53</v>
      </c>
      <c r="F3129" s="3">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v>23.086399999999998</v>
      </c>
    </row>
    <row r="3130" spans="1:23" x14ac:dyDescent="0.3">
      <c r="A3130">
        <v>3129</v>
      </c>
      <c r="B3130" t="s">
        <v>6363</v>
      </c>
      <c r="C3130" s="1">
        <v>41989</v>
      </c>
      <c r="D3130" s="2">
        <v>2014</v>
      </c>
      <c r="E3130" s="1" t="s">
        <v>98</v>
      </c>
      <c r="F3130" s="3">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v>14.671799999999998</v>
      </c>
    </row>
    <row r="3131" spans="1:23" x14ac:dyDescent="0.3">
      <c r="A3131">
        <v>3130</v>
      </c>
      <c r="B3131" t="s">
        <v>6363</v>
      </c>
      <c r="C3131" s="1">
        <v>41989</v>
      </c>
      <c r="D3131" s="2">
        <v>2014</v>
      </c>
      <c r="E3131" s="1" t="s">
        <v>98</v>
      </c>
      <c r="F3131" s="3">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v>18.11760000000001</v>
      </c>
    </row>
    <row r="3132" spans="1:23" x14ac:dyDescent="0.3">
      <c r="A3132">
        <v>3131</v>
      </c>
      <c r="B3132" t="s">
        <v>6363</v>
      </c>
      <c r="C3132" s="1">
        <v>41989</v>
      </c>
      <c r="D3132" s="2">
        <v>2014</v>
      </c>
      <c r="E3132" s="1" t="s">
        <v>98</v>
      </c>
      <c r="F3132" s="3">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v>39.499999999999957</v>
      </c>
    </row>
    <row r="3133" spans="1:23" x14ac:dyDescent="0.3">
      <c r="A3133">
        <v>3132</v>
      </c>
      <c r="B3133" t="s">
        <v>6363</v>
      </c>
      <c r="C3133" s="1">
        <v>41989</v>
      </c>
      <c r="D3133" s="2">
        <v>2014</v>
      </c>
      <c r="E3133" s="1" t="s">
        <v>98</v>
      </c>
      <c r="F3133" s="3">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v>70.55639999999994</v>
      </c>
    </row>
    <row r="3134" spans="1:23" x14ac:dyDescent="0.3">
      <c r="A3134">
        <v>3133</v>
      </c>
      <c r="B3134" t="s">
        <v>6364</v>
      </c>
      <c r="C3134" s="1">
        <v>41875</v>
      </c>
      <c r="D3134" s="2">
        <v>2014</v>
      </c>
      <c r="E3134" s="1" t="s">
        <v>132</v>
      </c>
      <c r="F3134" s="3">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v>6.3743999999999996</v>
      </c>
    </row>
    <row r="3135" spans="1:23" x14ac:dyDescent="0.3">
      <c r="A3135">
        <v>3134</v>
      </c>
      <c r="B3135" t="s">
        <v>6364</v>
      </c>
      <c r="C3135" s="1">
        <v>41875</v>
      </c>
      <c r="D3135" s="2">
        <v>2014</v>
      </c>
      <c r="E3135" s="1" t="s">
        <v>132</v>
      </c>
      <c r="F3135" s="3">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v>4.4352000000000009</v>
      </c>
    </row>
    <row r="3136" spans="1:23" x14ac:dyDescent="0.3">
      <c r="A3136">
        <v>3135</v>
      </c>
      <c r="B3136" t="s">
        <v>6369</v>
      </c>
      <c r="C3136" s="1">
        <v>43051</v>
      </c>
      <c r="D3136" s="2">
        <v>2017</v>
      </c>
      <c r="E3136" s="1" t="s">
        <v>24</v>
      </c>
      <c r="F3136" s="3">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v>-45.840000000000018</v>
      </c>
    </row>
    <row r="3137" spans="1:23" x14ac:dyDescent="0.3">
      <c r="A3137">
        <v>3136</v>
      </c>
      <c r="B3137" t="s">
        <v>6369</v>
      </c>
      <c r="C3137" s="1">
        <v>43051</v>
      </c>
      <c r="D3137" s="2">
        <v>2017</v>
      </c>
      <c r="E3137" s="1" t="s">
        <v>24</v>
      </c>
      <c r="F3137" s="3">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v>-15.590400000000002</v>
      </c>
    </row>
    <row r="3138" spans="1:23" x14ac:dyDescent="0.3">
      <c r="A3138">
        <v>3137</v>
      </c>
      <c r="B3138" t="s">
        <v>6369</v>
      </c>
      <c r="C3138" s="1">
        <v>43051</v>
      </c>
      <c r="D3138" s="2">
        <v>2017</v>
      </c>
      <c r="E3138" s="1" t="s">
        <v>24</v>
      </c>
      <c r="F3138" s="3">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v>8.4989999999999917</v>
      </c>
    </row>
    <row r="3139" spans="1:23" x14ac:dyDescent="0.3">
      <c r="A3139">
        <v>3138</v>
      </c>
      <c r="B3139" t="s">
        <v>6369</v>
      </c>
      <c r="C3139" s="1">
        <v>43051</v>
      </c>
      <c r="D3139" s="2">
        <v>2017</v>
      </c>
      <c r="E3139" s="1" t="s">
        <v>24</v>
      </c>
      <c r="F3139" s="3">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v>4.4311999999999996</v>
      </c>
    </row>
    <row r="3140" spans="1:23" x14ac:dyDescent="0.3">
      <c r="A3140">
        <v>3139</v>
      </c>
      <c r="B3140" t="s">
        <v>6369</v>
      </c>
      <c r="C3140" s="1">
        <v>43051</v>
      </c>
      <c r="D3140" s="2">
        <v>2017</v>
      </c>
      <c r="E3140" s="1" t="s">
        <v>24</v>
      </c>
      <c r="F3140" s="3">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v>-0.55980000000000452</v>
      </c>
    </row>
    <row r="3141" spans="1:23" x14ac:dyDescent="0.3">
      <c r="A3141">
        <v>3140</v>
      </c>
      <c r="B3141" t="s">
        <v>6369</v>
      </c>
      <c r="C3141" s="1">
        <v>43051</v>
      </c>
      <c r="D3141" s="2">
        <v>2017</v>
      </c>
      <c r="E3141" s="1" t="s">
        <v>24</v>
      </c>
      <c r="F3141" s="3">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v>-17.707200000000007</v>
      </c>
    </row>
    <row r="3142" spans="1:23" x14ac:dyDescent="0.3">
      <c r="A3142">
        <v>3141</v>
      </c>
      <c r="B3142" t="s">
        <v>6372</v>
      </c>
      <c r="C3142" s="1">
        <v>42119</v>
      </c>
      <c r="D3142" s="2">
        <v>2015</v>
      </c>
      <c r="E3142" s="1" t="s">
        <v>89</v>
      </c>
      <c r="F3142" s="3">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v>90.829200000000014</v>
      </c>
    </row>
    <row r="3143" spans="1:23" x14ac:dyDescent="0.3">
      <c r="A3143">
        <v>3142</v>
      </c>
      <c r="B3143" t="s">
        <v>6373</v>
      </c>
      <c r="C3143" s="1">
        <v>41985</v>
      </c>
      <c r="D3143" s="2">
        <v>2014</v>
      </c>
      <c r="E3143" s="1" t="s">
        <v>98</v>
      </c>
      <c r="F3143" s="3">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v>-336.62720000000013</v>
      </c>
    </row>
    <row r="3144" spans="1:23" x14ac:dyDescent="0.3">
      <c r="A3144">
        <v>3143</v>
      </c>
      <c r="B3144" t="s">
        <v>6374</v>
      </c>
      <c r="C3144" s="1">
        <v>43003</v>
      </c>
      <c r="D3144" s="2">
        <v>2017</v>
      </c>
      <c r="E3144" s="1" t="s">
        <v>161</v>
      </c>
      <c r="F3144" s="3">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v>35.988000000000007</v>
      </c>
    </row>
    <row r="3145" spans="1:23" x14ac:dyDescent="0.3">
      <c r="A3145">
        <v>3144</v>
      </c>
      <c r="B3145" t="s">
        <v>6374</v>
      </c>
      <c r="C3145" s="1">
        <v>43003</v>
      </c>
      <c r="D3145" s="2">
        <v>2017</v>
      </c>
      <c r="E3145" s="1" t="s">
        <v>161</v>
      </c>
      <c r="F3145" s="3">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v>0.92819999999999991</v>
      </c>
    </row>
    <row r="3146" spans="1:23" x14ac:dyDescent="0.3">
      <c r="A3146">
        <v>3145</v>
      </c>
      <c r="B3146" t="s">
        <v>6375</v>
      </c>
      <c r="C3146" s="1">
        <v>42618</v>
      </c>
      <c r="D3146" s="2">
        <v>2016</v>
      </c>
      <c r="E3146" s="1" t="s">
        <v>161</v>
      </c>
      <c r="F3146" s="3">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v>-24.842999999999961</v>
      </c>
    </row>
    <row r="3147" spans="1:23" x14ac:dyDescent="0.3">
      <c r="A3147">
        <v>3146</v>
      </c>
      <c r="B3147" t="s">
        <v>6376</v>
      </c>
      <c r="C3147" s="1">
        <v>42777</v>
      </c>
      <c r="D3147" s="2">
        <v>2017</v>
      </c>
      <c r="E3147" s="1" t="s">
        <v>568</v>
      </c>
      <c r="F3147" s="3">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v>108.35279999999986</v>
      </c>
    </row>
    <row r="3148" spans="1:23" x14ac:dyDescent="0.3">
      <c r="A3148">
        <v>3147</v>
      </c>
      <c r="B3148" t="s">
        <v>6376</v>
      </c>
      <c r="C3148" s="1">
        <v>42777</v>
      </c>
      <c r="D3148" s="2">
        <v>2017</v>
      </c>
      <c r="E3148" s="1" t="s">
        <v>568</v>
      </c>
      <c r="F3148" s="3">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v>7.7679000000000009</v>
      </c>
    </row>
    <row r="3149" spans="1:23" x14ac:dyDescent="0.3">
      <c r="A3149">
        <v>3148</v>
      </c>
      <c r="B3149" t="s">
        <v>6381</v>
      </c>
      <c r="C3149" s="1">
        <v>41820</v>
      </c>
      <c r="D3149" s="2">
        <v>2014</v>
      </c>
      <c r="E3149" s="1" t="s">
        <v>41</v>
      </c>
      <c r="F3149" s="3">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v>10.367999999999999</v>
      </c>
    </row>
    <row r="3150" spans="1:23" x14ac:dyDescent="0.3">
      <c r="A3150">
        <v>3149</v>
      </c>
      <c r="B3150" t="s">
        <v>6382</v>
      </c>
      <c r="C3150" s="1">
        <v>42528</v>
      </c>
      <c r="D3150" s="2">
        <v>2016</v>
      </c>
      <c r="E3150" s="1" t="s">
        <v>41</v>
      </c>
      <c r="F3150" s="3">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v>15.552000000000001</v>
      </c>
    </row>
    <row r="3151" spans="1:23" x14ac:dyDescent="0.3">
      <c r="A3151">
        <v>3150</v>
      </c>
      <c r="B3151" t="s">
        <v>6383</v>
      </c>
      <c r="C3151" s="1">
        <v>41993</v>
      </c>
      <c r="D3151" s="2">
        <v>2014</v>
      </c>
      <c r="E3151" s="1" t="s">
        <v>98</v>
      </c>
      <c r="F3151" s="3">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v>14.904</v>
      </c>
    </row>
    <row r="3152" spans="1:23" x14ac:dyDescent="0.3">
      <c r="A3152">
        <v>3151</v>
      </c>
      <c r="B3152" t="s">
        <v>6384</v>
      </c>
      <c r="C3152" s="1">
        <v>42353</v>
      </c>
      <c r="D3152" s="2">
        <v>2015</v>
      </c>
      <c r="E3152" s="1" t="s">
        <v>98</v>
      </c>
      <c r="F3152" s="3">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v>607.60800000000006</v>
      </c>
    </row>
    <row r="3153" spans="1:23" x14ac:dyDescent="0.3">
      <c r="A3153">
        <v>3152</v>
      </c>
      <c r="B3153" t="s">
        <v>6384</v>
      </c>
      <c r="C3153" s="1">
        <v>42353</v>
      </c>
      <c r="D3153" s="2">
        <v>2015</v>
      </c>
      <c r="E3153" s="1" t="s">
        <v>98</v>
      </c>
      <c r="F3153" s="3">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v>-2639.9912000000004</v>
      </c>
    </row>
    <row r="3154" spans="1:23" x14ac:dyDescent="0.3">
      <c r="A3154">
        <v>3153</v>
      </c>
      <c r="B3154" t="s">
        <v>6384</v>
      </c>
      <c r="C3154" s="1">
        <v>42353</v>
      </c>
      <c r="D3154" s="2">
        <v>2015</v>
      </c>
      <c r="E3154" s="1" t="s">
        <v>98</v>
      </c>
      <c r="F3154" s="3">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v>-16.998000000000019</v>
      </c>
    </row>
    <row r="3155" spans="1:23" x14ac:dyDescent="0.3">
      <c r="A3155">
        <v>3154</v>
      </c>
      <c r="B3155" t="s">
        <v>6384</v>
      </c>
      <c r="C3155" s="1">
        <v>42353</v>
      </c>
      <c r="D3155" s="2">
        <v>2015</v>
      </c>
      <c r="E3155" s="1" t="s">
        <v>98</v>
      </c>
      <c r="F3155" s="3">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v>69.001800000000017</v>
      </c>
    </row>
    <row r="3156" spans="1:23" x14ac:dyDescent="0.3">
      <c r="A3156">
        <v>3155</v>
      </c>
      <c r="B3156" t="s">
        <v>6387</v>
      </c>
      <c r="C3156" s="1">
        <v>42936</v>
      </c>
      <c r="D3156" s="2">
        <v>2017</v>
      </c>
      <c r="E3156" s="1" t="s">
        <v>152</v>
      </c>
      <c r="F3156" s="3">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v>331.19099999999997</v>
      </c>
    </row>
    <row r="3157" spans="1:23" x14ac:dyDescent="0.3">
      <c r="A3157">
        <v>3156</v>
      </c>
      <c r="B3157" t="s">
        <v>6391</v>
      </c>
      <c r="C3157" s="1">
        <v>41854</v>
      </c>
      <c r="D3157" s="2">
        <v>2014</v>
      </c>
      <c r="E3157" s="1" t="s">
        <v>132</v>
      </c>
      <c r="F3157" s="3">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v>33.721199999999996</v>
      </c>
    </row>
    <row r="3158" spans="1:23" x14ac:dyDescent="0.3">
      <c r="A3158">
        <v>3157</v>
      </c>
      <c r="B3158" t="s">
        <v>6394</v>
      </c>
      <c r="C3158" s="1">
        <v>42240</v>
      </c>
      <c r="D3158" s="2">
        <v>2015</v>
      </c>
      <c r="E3158" s="1" t="s">
        <v>132</v>
      </c>
      <c r="F3158" s="3">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v>-75.830400000000054</v>
      </c>
    </row>
    <row r="3159" spans="1:23" x14ac:dyDescent="0.3">
      <c r="A3159">
        <v>3158</v>
      </c>
      <c r="B3159" t="s">
        <v>6394</v>
      </c>
      <c r="C3159" s="1">
        <v>42240</v>
      </c>
      <c r="D3159" s="2">
        <v>2015</v>
      </c>
      <c r="E3159" s="1" t="s">
        <v>132</v>
      </c>
      <c r="F3159" s="3">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v>11.7</v>
      </c>
    </row>
    <row r="3160" spans="1:23" x14ac:dyDescent="0.3">
      <c r="A3160">
        <v>3159</v>
      </c>
      <c r="B3160" t="s">
        <v>6395</v>
      </c>
      <c r="C3160" s="1">
        <v>42455</v>
      </c>
      <c r="D3160" s="2">
        <v>2016</v>
      </c>
      <c r="E3160" s="1" t="s">
        <v>237</v>
      </c>
      <c r="F3160" s="3">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v>5.9184999999999981</v>
      </c>
    </row>
    <row r="3161" spans="1:23" x14ac:dyDescent="0.3">
      <c r="A3161">
        <v>3160</v>
      </c>
      <c r="B3161" t="s">
        <v>6395</v>
      </c>
      <c r="C3161" s="1">
        <v>42455</v>
      </c>
      <c r="D3161" s="2">
        <v>2016</v>
      </c>
      <c r="E3161" s="1" t="s">
        <v>237</v>
      </c>
      <c r="F3161" s="3">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v>-17.996400000000019</v>
      </c>
    </row>
    <row r="3162" spans="1:23" x14ac:dyDescent="0.3">
      <c r="A3162">
        <v>3161</v>
      </c>
      <c r="B3162" t="s">
        <v>6396</v>
      </c>
      <c r="C3162" s="1">
        <v>41894</v>
      </c>
      <c r="D3162" s="2">
        <v>2014</v>
      </c>
      <c r="E3162" s="1" t="s">
        <v>161</v>
      </c>
      <c r="F3162" s="3">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v>-8.0289999999999999</v>
      </c>
    </row>
    <row r="3163" spans="1:23" x14ac:dyDescent="0.3">
      <c r="A3163">
        <v>3162</v>
      </c>
      <c r="B3163" t="s">
        <v>6401</v>
      </c>
      <c r="C3163" s="1">
        <v>41903</v>
      </c>
      <c r="D3163" s="2">
        <v>2014</v>
      </c>
      <c r="E3163" s="1" t="s">
        <v>161</v>
      </c>
      <c r="F3163" s="3">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v>7.3132000000000001</v>
      </c>
    </row>
    <row r="3164" spans="1:23" x14ac:dyDescent="0.3">
      <c r="A3164">
        <v>3163</v>
      </c>
      <c r="B3164" t="s">
        <v>6401</v>
      </c>
      <c r="C3164" s="1">
        <v>41903</v>
      </c>
      <c r="D3164" s="2">
        <v>2014</v>
      </c>
      <c r="E3164" s="1" t="s">
        <v>161</v>
      </c>
      <c r="F3164" s="3">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v>36.824499999999993</v>
      </c>
    </row>
    <row r="3165" spans="1:23" x14ac:dyDescent="0.3">
      <c r="A3165">
        <v>3164</v>
      </c>
      <c r="B3165" t="s">
        <v>6401</v>
      </c>
      <c r="C3165" s="1">
        <v>41903</v>
      </c>
      <c r="D3165" s="2">
        <v>2014</v>
      </c>
      <c r="E3165" s="1" t="s">
        <v>161</v>
      </c>
      <c r="F3165" s="3">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v>15.475200000000001</v>
      </c>
    </row>
    <row r="3166" spans="1:23" x14ac:dyDescent="0.3">
      <c r="A3166">
        <v>3165</v>
      </c>
      <c r="B3166" t="s">
        <v>6401</v>
      </c>
      <c r="C3166" s="1">
        <v>41903</v>
      </c>
      <c r="D3166" s="2">
        <v>2014</v>
      </c>
      <c r="E3166" s="1" t="s">
        <v>161</v>
      </c>
      <c r="F3166" s="3">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v>17.333999999999996</v>
      </c>
    </row>
    <row r="3167" spans="1:23" x14ac:dyDescent="0.3">
      <c r="A3167">
        <v>3166</v>
      </c>
      <c r="B3167" t="s">
        <v>6401</v>
      </c>
      <c r="C3167" s="1">
        <v>41903</v>
      </c>
      <c r="D3167" s="2">
        <v>2014</v>
      </c>
      <c r="E3167" s="1" t="s">
        <v>161</v>
      </c>
      <c r="F3167" s="3">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v>23.998400000000004</v>
      </c>
    </row>
    <row r="3168" spans="1:23" x14ac:dyDescent="0.3">
      <c r="A3168">
        <v>3167</v>
      </c>
      <c r="B3168" t="s">
        <v>6401</v>
      </c>
      <c r="C3168" s="1">
        <v>41903</v>
      </c>
      <c r="D3168" s="2">
        <v>2014</v>
      </c>
      <c r="E3168" s="1" t="s">
        <v>161</v>
      </c>
      <c r="F3168" s="3">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v>9.4815000000000005</v>
      </c>
    </row>
    <row r="3169" spans="1:23" x14ac:dyDescent="0.3">
      <c r="A3169">
        <v>3168</v>
      </c>
      <c r="B3169" t="s">
        <v>6406</v>
      </c>
      <c r="C3169" s="1">
        <v>42672</v>
      </c>
      <c r="D3169" s="2">
        <v>2016</v>
      </c>
      <c r="E3169" s="1" t="s">
        <v>53</v>
      </c>
      <c r="F3169" s="3">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v>32.159999999999997</v>
      </c>
    </row>
    <row r="3170" spans="1:23" x14ac:dyDescent="0.3">
      <c r="A3170">
        <v>3169</v>
      </c>
      <c r="B3170" t="s">
        <v>6407</v>
      </c>
      <c r="C3170" s="1">
        <v>42518</v>
      </c>
      <c r="D3170" s="2">
        <v>2016</v>
      </c>
      <c r="E3170" s="1" t="s">
        <v>124</v>
      </c>
      <c r="F3170" s="3">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v>-24.39200000000001</v>
      </c>
    </row>
    <row r="3171" spans="1:23" x14ac:dyDescent="0.3">
      <c r="A3171">
        <v>3170</v>
      </c>
      <c r="B3171" t="s">
        <v>6407</v>
      </c>
      <c r="C3171" s="1">
        <v>42518</v>
      </c>
      <c r="D3171" s="2">
        <v>2016</v>
      </c>
      <c r="E3171" s="1" t="s">
        <v>124</v>
      </c>
      <c r="F3171" s="3">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v>19.434999999999995</v>
      </c>
    </row>
    <row r="3172" spans="1:23" x14ac:dyDescent="0.3">
      <c r="A3172">
        <v>3171</v>
      </c>
      <c r="B3172" t="s">
        <v>6408</v>
      </c>
      <c r="C3172" s="1">
        <v>43090</v>
      </c>
      <c r="D3172" s="2">
        <v>2017</v>
      </c>
      <c r="E3172" s="1" t="s">
        <v>98</v>
      </c>
      <c r="F3172" s="3">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v>11.223600000000001</v>
      </c>
    </row>
    <row r="3173" spans="1:23" x14ac:dyDescent="0.3">
      <c r="A3173">
        <v>3172</v>
      </c>
      <c r="B3173" t="s">
        <v>6409</v>
      </c>
      <c r="C3173" s="1">
        <v>42450</v>
      </c>
      <c r="D3173" s="2">
        <v>2016</v>
      </c>
      <c r="E3173" s="1" t="s">
        <v>237</v>
      </c>
      <c r="F3173" s="3">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v>-4.7520000000000007</v>
      </c>
    </row>
    <row r="3174" spans="1:23" x14ac:dyDescent="0.3">
      <c r="A3174">
        <v>3173</v>
      </c>
      <c r="B3174" t="s">
        <v>6409</v>
      </c>
      <c r="C3174" s="1">
        <v>42450</v>
      </c>
      <c r="D3174" s="2">
        <v>2016</v>
      </c>
      <c r="E3174" s="1" t="s">
        <v>237</v>
      </c>
      <c r="F3174" s="3">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v>0</v>
      </c>
    </row>
    <row r="3175" spans="1:23" x14ac:dyDescent="0.3">
      <c r="A3175">
        <v>3174</v>
      </c>
      <c r="B3175" t="s">
        <v>6409</v>
      </c>
      <c r="C3175" s="1">
        <v>42450</v>
      </c>
      <c r="D3175" s="2">
        <v>2016</v>
      </c>
      <c r="E3175" s="1" t="s">
        <v>237</v>
      </c>
      <c r="F3175" s="3">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v>1.5065999999999975</v>
      </c>
    </row>
    <row r="3176" spans="1:23" x14ac:dyDescent="0.3">
      <c r="A3176">
        <v>3175</v>
      </c>
      <c r="B3176" t="s">
        <v>6410</v>
      </c>
      <c r="C3176" s="1">
        <v>43050</v>
      </c>
      <c r="D3176" s="2">
        <v>2017</v>
      </c>
      <c r="E3176" s="1" t="s">
        <v>24</v>
      </c>
      <c r="F3176" s="3">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v>50.9208</v>
      </c>
    </row>
    <row r="3177" spans="1:23" x14ac:dyDescent="0.3">
      <c r="A3177">
        <v>3176</v>
      </c>
      <c r="B3177" t="s">
        <v>6413</v>
      </c>
      <c r="C3177" s="1">
        <v>43001</v>
      </c>
      <c r="D3177" s="2">
        <v>2017</v>
      </c>
      <c r="E3177" s="1" t="s">
        <v>161</v>
      </c>
      <c r="F3177" s="3">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v>-240.78400000000005</v>
      </c>
    </row>
    <row r="3178" spans="1:23" x14ac:dyDescent="0.3">
      <c r="A3178">
        <v>3177</v>
      </c>
      <c r="B3178" t="s">
        <v>6413</v>
      </c>
      <c r="C3178" s="1">
        <v>43001</v>
      </c>
      <c r="D3178" s="2">
        <v>2017</v>
      </c>
      <c r="E3178" s="1" t="s">
        <v>161</v>
      </c>
      <c r="F3178" s="3">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v>0.59979999999999656</v>
      </c>
    </row>
    <row r="3179" spans="1:23" x14ac:dyDescent="0.3">
      <c r="A3179">
        <v>3178</v>
      </c>
      <c r="B3179" t="s">
        <v>6414</v>
      </c>
      <c r="C3179" s="1">
        <v>42988</v>
      </c>
      <c r="D3179" s="2">
        <v>2017</v>
      </c>
      <c r="E3179" s="1" t="s">
        <v>161</v>
      </c>
      <c r="F3179" s="3">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v>9.0048000000000012</v>
      </c>
    </row>
    <row r="3180" spans="1:23" x14ac:dyDescent="0.3">
      <c r="A3180">
        <v>3179</v>
      </c>
      <c r="B3180" t="s">
        <v>6415</v>
      </c>
      <c r="C3180" s="1">
        <v>43074</v>
      </c>
      <c r="D3180" s="2">
        <v>2017</v>
      </c>
      <c r="E3180" s="1" t="s">
        <v>98</v>
      </c>
      <c r="F3180" s="3">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v>6.0725999999999987</v>
      </c>
    </row>
    <row r="3181" spans="1:23" x14ac:dyDescent="0.3">
      <c r="A3181">
        <v>3180</v>
      </c>
      <c r="B3181" t="s">
        <v>6415</v>
      </c>
      <c r="C3181" s="1">
        <v>43074</v>
      </c>
      <c r="D3181" s="2">
        <v>2017</v>
      </c>
      <c r="E3181" s="1" t="s">
        <v>98</v>
      </c>
      <c r="F3181" s="3">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v>18.190799999999996</v>
      </c>
    </row>
    <row r="3182" spans="1:23" x14ac:dyDescent="0.3">
      <c r="A3182">
        <v>3181</v>
      </c>
      <c r="B3182" t="s">
        <v>6415</v>
      </c>
      <c r="C3182" s="1">
        <v>43074</v>
      </c>
      <c r="D3182" s="2">
        <v>2017</v>
      </c>
      <c r="E3182" s="1" t="s">
        <v>98</v>
      </c>
      <c r="F3182" s="3">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v>68.823000000000008</v>
      </c>
    </row>
    <row r="3183" spans="1:23" x14ac:dyDescent="0.3">
      <c r="A3183">
        <v>3182</v>
      </c>
      <c r="B3183" t="s">
        <v>6416</v>
      </c>
      <c r="C3183" s="1">
        <v>43048</v>
      </c>
      <c r="D3183" s="2">
        <v>2017</v>
      </c>
      <c r="E3183" s="1" t="s">
        <v>24</v>
      </c>
      <c r="F3183" s="3">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v>4.4344000000000001</v>
      </c>
    </row>
    <row r="3184" spans="1:23" x14ac:dyDescent="0.3">
      <c r="A3184">
        <v>3183</v>
      </c>
      <c r="B3184" t="s">
        <v>6416</v>
      </c>
      <c r="C3184" s="1">
        <v>43048</v>
      </c>
      <c r="D3184" s="2">
        <v>2017</v>
      </c>
      <c r="E3184" s="1" t="s">
        <v>24</v>
      </c>
      <c r="F3184" s="3">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v>355.4466000000001</v>
      </c>
    </row>
    <row r="3185" spans="1:23" x14ac:dyDescent="0.3">
      <c r="A3185">
        <v>3184</v>
      </c>
      <c r="B3185" t="s">
        <v>6416</v>
      </c>
      <c r="C3185" s="1">
        <v>43048</v>
      </c>
      <c r="D3185" s="2">
        <v>2017</v>
      </c>
      <c r="E3185" s="1" t="s">
        <v>24</v>
      </c>
      <c r="F3185" s="3">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v>473.61059999999975</v>
      </c>
    </row>
    <row r="3186" spans="1:23" x14ac:dyDescent="0.3">
      <c r="A3186">
        <v>3185</v>
      </c>
      <c r="B3186" t="s">
        <v>6416</v>
      </c>
      <c r="C3186" s="1">
        <v>43048</v>
      </c>
      <c r="D3186" s="2">
        <v>2017</v>
      </c>
      <c r="E3186" s="1" t="s">
        <v>24</v>
      </c>
      <c r="F3186" s="3">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v>157.87019999999993</v>
      </c>
    </row>
    <row r="3187" spans="1:23" x14ac:dyDescent="0.3">
      <c r="A3187">
        <v>3186</v>
      </c>
      <c r="B3187" t="s">
        <v>6417</v>
      </c>
      <c r="C3187" s="1">
        <v>41950</v>
      </c>
      <c r="D3187" s="2">
        <v>2014</v>
      </c>
      <c r="E3187" s="1" t="s">
        <v>24</v>
      </c>
      <c r="F3187" s="3">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v>-44.278199999999998</v>
      </c>
    </row>
    <row r="3188" spans="1:23" x14ac:dyDescent="0.3">
      <c r="A3188">
        <v>3187</v>
      </c>
      <c r="B3188" t="s">
        <v>6417</v>
      </c>
      <c r="C3188" s="1">
        <v>41950</v>
      </c>
      <c r="D3188" s="2">
        <v>2014</v>
      </c>
      <c r="E3188" s="1" t="s">
        <v>24</v>
      </c>
      <c r="F3188" s="3">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v>26.952599999999997</v>
      </c>
    </row>
    <row r="3189" spans="1:23" x14ac:dyDescent="0.3">
      <c r="A3189">
        <v>3188</v>
      </c>
      <c r="B3189" t="s">
        <v>6419</v>
      </c>
      <c r="C3189" s="1">
        <v>42806</v>
      </c>
      <c r="D3189" s="2">
        <v>2017</v>
      </c>
      <c r="E3189" s="1" t="s">
        <v>237</v>
      </c>
      <c r="F3189" s="3">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v>32.1678</v>
      </c>
    </row>
    <row r="3190" spans="1:23" x14ac:dyDescent="0.3">
      <c r="A3190">
        <v>3189</v>
      </c>
      <c r="B3190" t="s">
        <v>6420</v>
      </c>
      <c r="C3190" s="1">
        <v>43028</v>
      </c>
      <c r="D3190" s="2">
        <v>2017</v>
      </c>
      <c r="E3190" s="1" t="s">
        <v>53</v>
      </c>
      <c r="F3190" s="3">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v>1.7999999999999998</v>
      </c>
    </row>
    <row r="3191" spans="1:23" x14ac:dyDescent="0.3">
      <c r="A3191">
        <v>3190</v>
      </c>
      <c r="B3191" t="s">
        <v>6420</v>
      </c>
      <c r="C3191" s="1">
        <v>43028</v>
      </c>
      <c r="D3191" s="2">
        <v>2017</v>
      </c>
      <c r="E3191" s="1" t="s">
        <v>53</v>
      </c>
      <c r="F3191" s="3">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v>7.5864000000000003</v>
      </c>
    </row>
    <row r="3192" spans="1:23" x14ac:dyDescent="0.3">
      <c r="A3192">
        <v>3191</v>
      </c>
      <c r="B3192" t="s">
        <v>6424</v>
      </c>
      <c r="C3192" s="1">
        <v>42365</v>
      </c>
      <c r="D3192" s="2">
        <v>2015</v>
      </c>
      <c r="E3192" s="1" t="s">
        <v>98</v>
      </c>
      <c r="F3192" s="3">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v>-3.1680000000000001</v>
      </c>
    </row>
    <row r="3193" spans="1:23" x14ac:dyDescent="0.3">
      <c r="A3193">
        <v>3192</v>
      </c>
      <c r="B3193" t="s">
        <v>6427</v>
      </c>
      <c r="C3193" s="1">
        <v>43010</v>
      </c>
      <c r="D3193" s="2">
        <v>2017</v>
      </c>
      <c r="E3193" s="1" t="s">
        <v>53</v>
      </c>
      <c r="F3193" s="3">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v>17.157400000000003</v>
      </c>
    </row>
    <row r="3194" spans="1:23" x14ac:dyDescent="0.3">
      <c r="A3194">
        <v>3193</v>
      </c>
      <c r="B3194" t="s">
        <v>6428</v>
      </c>
      <c r="C3194" s="1">
        <v>42890</v>
      </c>
      <c r="D3194" s="2">
        <v>2017</v>
      </c>
      <c r="E3194" s="1" t="s">
        <v>41</v>
      </c>
      <c r="F3194" s="3">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v>-9.5550000000000015</v>
      </c>
    </row>
    <row r="3195" spans="1:23" x14ac:dyDescent="0.3">
      <c r="A3195">
        <v>3194</v>
      </c>
      <c r="B3195" t="s">
        <v>6430</v>
      </c>
      <c r="C3195" s="1">
        <v>41883</v>
      </c>
      <c r="D3195" s="2">
        <v>2014</v>
      </c>
      <c r="E3195" s="1" t="s">
        <v>161</v>
      </c>
      <c r="F3195" s="3">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v>-6.0192000000000032</v>
      </c>
    </row>
    <row r="3196" spans="1:23" x14ac:dyDescent="0.3">
      <c r="A3196">
        <v>3195</v>
      </c>
      <c r="B3196" t="s">
        <v>6430</v>
      </c>
      <c r="C3196" s="1">
        <v>41883</v>
      </c>
      <c r="D3196" s="2">
        <v>2014</v>
      </c>
      <c r="E3196" s="1" t="s">
        <v>161</v>
      </c>
      <c r="F3196" s="3">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v>10.8864</v>
      </c>
    </row>
    <row r="3197" spans="1:23" x14ac:dyDescent="0.3">
      <c r="A3197">
        <v>3196</v>
      </c>
      <c r="B3197" t="s">
        <v>6433</v>
      </c>
      <c r="C3197" s="1">
        <v>42590</v>
      </c>
      <c r="D3197" s="2">
        <v>2016</v>
      </c>
      <c r="E3197" s="1" t="s">
        <v>132</v>
      </c>
      <c r="F3197" s="3">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v>0.23339999999999961</v>
      </c>
    </row>
    <row r="3198" spans="1:23" x14ac:dyDescent="0.3">
      <c r="A3198">
        <v>3197</v>
      </c>
      <c r="B3198" t="s">
        <v>6436</v>
      </c>
      <c r="C3198" s="1">
        <v>42938</v>
      </c>
      <c r="D3198" s="2">
        <v>2017</v>
      </c>
      <c r="E3198" s="1" t="s">
        <v>152</v>
      </c>
      <c r="F3198" s="3">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v>14.085899999999999</v>
      </c>
    </row>
    <row r="3199" spans="1:23" x14ac:dyDescent="0.3">
      <c r="A3199">
        <v>3198</v>
      </c>
      <c r="B3199" t="s">
        <v>6437</v>
      </c>
      <c r="C3199" s="1">
        <v>42195</v>
      </c>
      <c r="D3199" s="2">
        <v>2015</v>
      </c>
      <c r="E3199" s="1" t="s">
        <v>152</v>
      </c>
      <c r="F3199" s="3">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v>-2.2439999999999989</v>
      </c>
    </row>
    <row r="3200" spans="1:23" x14ac:dyDescent="0.3">
      <c r="A3200">
        <v>3199</v>
      </c>
      <c r="B3200" t="s">
        <v>6438</v>
      </c>
      <c r="C3200" s="1">
        <v>41974</v>
      </c>
      <c r="D3200" s="2">
        <v>2014</v>
      </c>
      <c r="E3200" s="1" t="s">
        <v>98</v>
      </c>
      <c r="F3200" s="3">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v>9.5968000000000053</v>
      </c>
    </row>
    <row r="3201" spans="1:23" x14ac:dyDescent="0.3">
      <c r="A3201">
        <v>3200</v>
      </c>
      <c r="B3201" t="s">
        <v>6441</v>
      </c>
      <c r="C3201" s="1">
        <v>43087</v>
      </c>
      <c r="D3201" s="2">
        <v>2017</v>
      </c>
      <c r="E3201" s="1" t="s">
        <v>98</v>
      </c>
      <c r="F3201" s="3">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v>2.3379999999999983</v>
      </c>
    </row>
    <row r="3202" spans="1:23" x14ac:dyDescent="0.3">
      <c r="A3202">
        <v>3201</v>
      </c>
      <c r="B3202" t="s">
        <v>6444</v>
      </c>
      <c r="C3202" s="1">
        <v>41777</v>
      </c>
      <c r="D3202" s="2">
        <v>2014</v>
      </c>
      <c r="E3202" s="1" t="s">
        <v>124</v>
      </c>
      <c r="F3202" s="3">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v>3.7308000000000021</v>
      </c>
    </row>
    <row r="3203" spans="1:23" x14ac:dyDescent="0.3">
      <c r="A3203">
        <v>3202</v>
      </c>
      <c r="B3203" t="s">
        <v>6444</v>
      </c>
      <c r="C3203" s="1">
        <v>41777</v>
      </c>
      <c r="D3203" s="2">
        <v>2014</v>
      </c>
      <c r="E3203" s="1" t="s">
        <v>124</v>
      </c>
      <c r="F3203" s="3">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v>5.7768000000000015</v>
      </c>
    </row>
    <row r="3204" spans="1:23" x14ac:dyDescent="0.3">
      <c r="A3204">
        <v>3203</v>
      </c>
      <c r="B3204" t="s">
        <v>6445</v>
      </c>
      <c r="C3204" s="1">
        <v>41953</v>
      </c>
      <c r="D3204" s="2">
        <v>2014</v>
      </c>
      <c r="E3204" s="1" t="s">
        <v>24</v>
      </c>
      <c r="F3204" s="3">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v>60.153600000000012</v>
      </c>
    </row>
    <row r="3205" spans="1:23" x14ac:dyDescent="0.3">
      <c r="A3205">
        <v>3204</v>
      </c>
      <c r="B3205" t="s">
        <v>6445</v>
      </c>
      <c r="C3205" s="1">
        <v>41953</v>
      </c>
      <c r="D3205" s="2">
        <v>2014</v>
      </c>
      <c r="E3205" s="1" t="s">
        <v>24</v>
      </c>
      <c r="F3205" s="3">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v>4.2861000000000002</v>
      </c>
    </row>
    <row r="3206" spans="1:23" x14ac:dyDescent="0.3">
      <c r="A3206">
        <v>3205</v>
      </c>
      <c r="B3206" t="s">
        <v>6445</v>
      </c>
      <c r="C3206" s="1">
        <v>41953</v>
      </c>
      <c r="D3206" s="2">
        <v>2014</v>
      </c>
      <c r="E3206" s="1" t="s">
        <v>24</v>
      </c>
      <c r="F3206" s="3">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v>11.166400000000003</v>
      </c>
    </row>
    <row r="3207" spans="1:23" x14ac:dyDescent="0.3">
      <c r="A3207">
        <v>3206</v>
      </c>
      <c r="B3207" t="s">
        <v>6445</v>
      </c>
      <c r="C3207" s="1">
        <v>41953</v>
      </c>
      <c r="D3207" s="2">
        <v>2014</v>
      </c>
      <c r="E3207" s="1" t="s">
        <v>24</v>
      </c>
      <c r="F3207" s="3">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v>28.007999999999996</v>
      </c>
    </row>
    <row r="3208" spans="1:23" x14ac:dyDescent="0.3">
      <c r="A3208">
        <v>3207</v>
      </c>
      <c r="B3208" t="s">
        <v>6445</v>
      </c>
      <c r="C3208" s="1">
        <v>41953</v>
      </c>
      <c r="D3208" s="2">
        <v>2014</v>
      </c>
      <c r="E3208" s="1" t="s">
        <v>24</v>
      </c>
      <c r="F3208" s="3">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v>14.896000000000003</v>
      </c>
    </row>
    <row r="3209" spans="1:23" x14ac:dyDescent="0.3">
      <c r="A3209">
        <v>3208</v>
      </c>
      <c r="B3209" t="s">
        <v>6445</v>
      </c>
      <c r="C3209" s="1">
        <v>41953</v>
      </c>
      <c r="D3209" s="2">
        <v>2014</v>
      </c>
      <c r="E3209" s="1" t="s">
        <v>24</v>
      </c>
      <c r="F3209" s="3">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v>18.3264</v>
      </c>
    </row>
    <row r="3210" spans="1:23" x14ac:dyDescent="0.3">
      <c r="A3210">
        <v>3209</v>
      </c>
      <c r="B3210" t="s">
        <v>6448</v>
      </c>
      <c r="C3210" s="1">
        <v>42378</v>
      </c>
      <c r="D3210" s="2">
        <v>2016</v>
      </c>
      <c r="E3210" s="1" t="s">
        <v>166</v>
      </c>
      <c r="F3210" s="3">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v>118.98299999999999</v>
      </c>
    </row>
    <row r="3211" spans="1:23" x14ac:dyDescent="0.3">
      <c r="A3211">
        <v>3210</v>
      </c>
      <c r="B3211" t="s">
        <v>6448</v>
      </c>
      <c r="C3211" s="1">
        <v>42378</v>
      </c>
      <c r="D3211" s="2">
        <v>2016</v>
      </c>
      <c r="E3211" s="1" t="s">
        <v>166</v>
      </c>
      <c r="F3211" s="3">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v>141.72300000000001</v>
      </c>
    </row>
    <row r="3212" spans="1:23" x14ac:dyDescent="0.3">
      <c r="A3212">
        <v>3211</v>
      </c>
      <c r="B3212" t="s">
        <v>6451</v>
      </c>
      <c r="C3212" s="1">
        <v>43000</v>
      </c>
      <c r="D3212" s="2">
        <v>2017</v>
      </c>
      <c r="E3212" s="1" t="s">
        <v>161</v>
      </c>
      <c r="F3212" s="3">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v>5.0220000000000002</v>
      </c>
    </row>
    <row r="3213" spans="1:23" x14ac:dyDescent="0.3">
      <c r="A3213">
        <v>3212</v>
      </c>
      <c r="B3213" t="s">
        <v>6451</v>
      </c>
      <c r="C3213" s="1">
        <v>43000</v>
      </c>
      <c r="D3213" s="2">
        <v>2017</v>
      </c>
      <c r="E3213" s="1" t="s">
        <v>161</v>
      </c>
      <c r="F3213" s="3">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v>-18.52620000000001</v>
      </c>
    </row>
    <row r="3214" spans="1:23" x14ac:dyDescent="0.3">
      <c r="A3214">
        <v>3213</v>
      </c>
      <c r="B3214" t="s">
        <v>6453</v>
      </c>
      <c r="C3214" s="1">
        <v>41996</v>
      </c>
      <c r="D3214" s="2">
        <v>2014</v>
      </c>
      <c r="E3214" s="1" t="s">
        <v>98</v>
      </c>
      <c r="F3214" s="3">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v>58.027200000000001</v>
      </c>
    </row>
    <row r="3215" spans="1:23" x14ac:dyDescent="0.3">
      <c r="A3215">
        <v>3214</v>
      </c>
      <c r="B3215" t="s">
        <v>6454</v>
      </c>
      <c r="C3215" s="1">
        <v>42516</v>
      </c>
      <c r="D3215" s="2">
        <v>2016</v>
      </c>
      <c r="E3215" s="1" t="s">
        <v>124</v>
      </c>
      <c r="F3215" s="3">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v>0.16919999999999991</v>
      </c>
    </row>
    <row r="3216" spans="1:23" x14ac:dyDescent="0.3">
      <c r="A3216">
        <v>3215</v>
      </c>
      <c r="B3216" t="s">
        <v>6454</v>
      </c>
      <c r="C3216" s="1">
        <v>42516</v>
      </c>
      <c r="D3216" s="2">
        <v>2016</v>
      </c>
      <c r="E3216" s="1" t="s">
        <v>124</v>
      </c>
      <c r="F3216" s="3">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v>6.5339999999999971</v>
      </c>
    </row>
    <row r="3217" spans="1:23" x14ac:dyDescent="0.3">
      <c r="A3217">
        <v>3216</v>
      </c>
      <c r="B3217" t="s">
        <v>6455</v>
      </c>
      <c r="C3217" s="1">
        <v>42924</v>
      </c>
      <c r="D3217" s="2">
        <v>2017</v>
      </c>
      <c r="E3217" s="1" t="s">
        <v>152</v>
      </c>
      <c r="F3217" s="3">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v>35.334599999999995</v>
      </c>
    </row>
    <row r="3218" spans="1:23" x14ac:dyDescent="0.3">
      <c r="A3218">
        <v>3217</v>
      </c>
      <c r="B3218" t="s">
        <v>6457</v>
      </c>
      <c r="C3218" s="1">
        <v>41772</v>
      </c>
      <c r="D3218" s="2">
        <v>2014</v>
      </c>
      <c r="E3218" s="1" t="s">
        <v>124</v>
      </c>
      <c r="F3218" s="3">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v>52.489499999999992</v>
      </c>
    </row>
    <row r="3219" spans="1:23" x14ac:dyDescent="0.3">
      <c r="A3219">
        <v>3218</v>
      </c>
      <c r="B3219" t="s">
        <v>6458</v>
      </c>
      <c r="C3219" s="1">
        <v>43049</v>
      </c>
      <c r="D3219" s="2">
        <v>2017</v>
      </c>
      <c r="E3219" s="1" t="s">
        <v>24</v>
      </c>
      <c r="F3219" s="3">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v>314.27190000000002</v>
      </c>
    </row>
    <row r="3220" spans="1:23" x14ac:dyDescent="0.3">
      <c r="A3220">
        <v>3219</v>
      </c>
      <c r="B3220" t="s">
        <v>6458</v>
      </c>
      <c r="C3220" s="1">
        <v>43049</v>
      </c>
      <c r="D3220" s="2">
        <v>2017</v>
      </c>
      <c r="E3220" s="1" t="s">
        <v>24</v>
      </c>
      <c r="F3220" s="3">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v>124.95519999999999</v>
      </c>
    </row>
    <row r="3221" spans="1:23" x14ac:dyDescent="0.3">
      <c r="A3221">
        <v>3220</v>
      </c>
      <c r="B3221" t="s">
        <v>6459</v>
      </c>
      <c r="C3221" s="1">
        <v>42279</v>
      </c>
      <c r="D3221" s="2">
        <v>2015</v>
      </c>
      <c r="E3221" s="1" t="s">
        <v>53</v>
      </c>
      <c r="F3221" s="3">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v>45.527999999999992</v>
      </c>
    </row>
    <row r="3222" spans="1:23" x14ac:dyDescent="0.3">
      <c r="A3222">
        <v>3221</v>
      </c>
      <c r="B3222" t="s">
        <v>6459</v>
      </c>
      <c r="C3222" s="1">
        <v>42279</v>
      </c>
      <c r="D3222" s="2">
        <v>2015</v>
      </c>
      <c r="E3222" s="1" t="s">
        <v>53</v>
      </c>
      <c r="F3222" s="3">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v>23.003999999999998</v>
      </c>
    </row>
    <row r="3223" spans="1:23" x14ac:dyDescent="0.3">
      <c r="A3223">
        <v>3222</v>
      </c>
      <c r="B3223" t="s">
        <v>6459</v>
      </c>
      <c r="C3223" s="1">
        <v>42279</v>
      </c>
      <c r="D3223" s="2">
        <v>2015</v>
      </c>
      <c r="E3223" s="1" t="s">
        <v>53</v>
      </c>
      <c r="F3223" s="3">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v>32.4</v>
      </c>
    </row>
    <row r="3224" spans="1:23" x14ac:dyDescent="0.3">
      <c r="A3224">
        <v>3223</v>
      </c>
      <c r="B3224" t="s">
        <v>6460</v>
      </c>
      <c r="C3224" s="1">
        <v>41914</v>
      </c>
      <c r="D3224" s="2">
        <v>2014</v>
      </c>
      <c r="E3224" s="1" t="s">
        <v>53</v>
      </c>
      <c r="F3224" s="3">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v>3.4103999999999997</v>
      </c>
    </row>
    <row r="3225" spans="1:23" x14ac:dyDescent="0.3">
      <c r="A3225">
        <v>3224</v>
      </c>
      <c r="B3225" t="s">
        <v>6460</v>
      </c>
      <c r="C3225" s="1">
        <v>41914</v>
      </c>
      <c r="D3225" s="2">
        <v>2014</v>
      </c>
      <c r="E3225" s="1" t="s">
        <v>53</v>
      </c>
      <c r="F3225" s="3">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v>1.4599999999999997</v>
      </c>
    </row>
    <row r="3226" spans="1:23" x14ac:dyDescent="0.3">
      <c r="A3226">
        <v>3225</v>
      </c>
      <c r="B3226" t="s">
        <v>6460</v>
      </c>
      <c r="C3226" s="1">
        <v>41914</v>
      </c>
      <c r="D3226" s="2">
        <v>2014</v>
      </c>
      <c r="E3226" s="1" t="s">
        <v>53</v>
      </c>
      <c r="F3226" s="3">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v>107.46</v>
      </c>
    </row>
    <row r="3227" spans="1:23" x14ac:dyDescent="0.3">
      <c r="A3227">
        <v>3226</v>
      </c>
      <c r="B3227" t="s">
        <v>6460</v>
      </c>
      <c r="C3227" s="1">
        <v>41914</v>
      </c>
      <c r="D3227" s="2">
        <v>2014</v>
      </c>
      <c r="E3227" s="1" t="s">
        <v>53</v>
      </c>
      <c r="F3227" s="3">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v>4.628400000000001</v>
      </c>
    </row>
    <row r="3228" spans="1:23" x14ac:dyDescent="0.3">
      <c r="A3228">
        <v>3227</v>
      </c>
      <c r="B3228" t="s">
        <v>6460</v>
      </c>
      <c r="C3228" s="1">
        <v>41914</v>
      </c>
      <c r="D3228" s="2">
        <v>2014</v>
      </c>
      <c r="E3228" s="1" t="s">
        <v>53</v>
      </c>
      <c r="F3228" s="3">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v>-3.2639999999999993</v>
      </c>
    </row>
    <row r="3229" spans="1:23" x14ac:dyDescent="0.3">
      <c r="A3229">
        <v>3228</v>
      </c>
      <c r="B3229" t="s">
        <v>6460</v>
      </c>
      <c r="C3229" s="1">
        <v>41914</v>
      </c>
      <c r="D3229" s="2">
        <v>2014</v>
      </c>
      <c r="E3229" s="1" t="s">
        <v>53</v>
      </c>
      <c r="F3229" s="3">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v>20.157899999999991</v>
      </c>
    </row>
    <row r="3230" spans="1:23" x14ac:dyDescent="0.3">
      <c r="A3230">
        <v>3229</v>
      </c>
      <c r="B3230" t="s">
        <v>6460</v>
      </c>
      <c r="C3230" s="1">
        <v>41914</v>
      </c>
      <c r="D3230" s="2">
        <v>2014</v>
      </c>
      <c r="E3230" s="1" t="s">
        <v>53</v>
      </c>
      <c r="F3230" s="3">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v>-8.9500000000001023E-2</v>
      </c>
    </row>
    <row r="3231" spans="1:23" x14ac:dyDescent="0.3">
      <c r="A3231">
        <v>3230</v>
      </c>
      <c r="B3231" t="s">
        <v>6465</v>
      </c>
      <c r="C3231" s="1">
        <v>41862</v>
      </c>
      <c r="D3231" s="2">
        <v>2014</v>
      </c>
      <c r="E3231" s="1" t="s">
        <v>132</v>
      </c>
      <c r="F3231" s="3">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v>18.766999999999996</v>
      </c>
    </row>
    <row r="3232" spans="1:23" x14ac:dyDescent="0.3">
      <c r="A3232">
        <v>3231</v>
      </c>
      <c r="B3232" t="s">
        <v>6466</v>
      </c>
      <c r="C3232" s="1">
        <v>42979</v>
      </c>
      <c r="D3232" s="2">
        <v>2017</v>
      </c>
      <c r="E3232" s="1" t="s">
        <v>161</v>
      </c>
      <c r="F3232" s="3">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v>39.066000000000003</v>
      </c>
    </row>
    <row r="3233" spans="1:23" x14ac:dyDescent="0.3">
      <c r="A3233">
        <v>3232</v>
      </c>
      <c r="B3233" t="s">
        <v>6467</v>
      </c>
      <c r="C3233" s="1">
        <v>42841</v>
      </c>
      <c r="D3233" s="2">
        <v>2017</v>
      </c>
      <c r="E3233" s="1" t="s">
        <v>89</v>
      </c>
      <c r="F3233" s="3">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v>-44.278199999999998</v>
      </c>
    </row>
    <row r="3234" spans="1:23" x14ac:dyDescent="0.3">
      <c r="A3234">
        <v>3233</v>
      </c>
      <c r="B3234" t="s">
        <v>6467</v>
      </c>
      <c r="C3234" s="1">
        <v>42841</v>
      </c>
      <c r="D3234" s="2">
        <v>2017</v>
      </c>
      <c r="E3234" s="1" t="s">
        <v>89</v>
      </c>
      <c r="F3234" s="3">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v>-4.7784000000000013</v>
      </c>
    </row>
    <row r="3235" spans="1:23" x14ac:dyDescent="0.3">
      <c r="A3235">
        <v>3234</v>
      </c>
      <c r="B3235" t="s">
        <v>6467</v>
      </c>
      <c r="C3235" s="1">
        <v>42841</v>
      </c>
      <c r="D3235" s="2">
        <v>2017</v>
      </c>
      <c r="E3235" s="1" t="s">
        <v>89</v>
      </c>
      <c r="F3235" s="3">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v>-7.7292000000000041</v>
      </c>
    </row>
    <row r="3236" spans="1:23" x14ac:dyDescent="0.3">
      <c r="A3236">
        <v>3235</v>
      </c>
      <c r="B3236" t="s">
        <v>6470</v>
      </c>
      <c r="C3236" s="1">
        <v>42484</v>
      </c>
      <c r="D3236" s="2">
        <v>2016</v>
      </c>
      <c r="E3236" s="1" t="s">
        <v>89</v>
      </c>
      <c r="F3236" s="3">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v>1.3944000000000001</v>
      </c>
    </row>
    <row r="3237" spans="1:23" x14ac:dyDescent="0.3">
      <c r="A3237">
        <v>3236</v>
      </c>
      <c r="B3237" t="s">
        <v>6471</v>
      </c>
      <c r="C3237" s="1">
        <v>42384</v>
      </c>
      <c r="D3237" s="2">
        <v>2016</v>
      </c>
      <c r="E3237" s="1" t="s">
        <v>166</v>
      </c>
      <c r="F3237" s="3">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v>-15.582599999999999</v>
      </c>
    </row>
    <row r="3238" spans="1:23" x14ac:dyDescent="0.3">
      <c r="A3238">
        <v>3237</v>
      </c>
      <c r="B3238" t="s">
        <v>6472</v>
      </c>
      <c r="C3238" s="1">
        <v>42492</v>
      </c>
      <c r="D3238" s="2">
        <v>2016</v>
      </c>
      <c r="E3238" s="1" t="s">
        <v>124</v>
      </c>
      <c r="F3238" s="3">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v>12.5832</v>
      </c>
    </row>
    <row r="3239" spans="1:23" x14ac:dyDescent="0.3">
      <c r="A3239">
        <v>3238</v>
      </c>
      <c r="B3239" t="s">
        <v>6472</v>
      </c>
      <c r="C3239" s="1">
        <v>42492</v>
      </c>
      <c r="D3239" s="2">
        <v>2016</v>
      </c>
      <c r="E3239" s="1" t="s">
        <v>124</v>
      </c>
      <c r="F3239" s="3">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v>15.951599999999997</v>
      </c>
    </row>
    <row r="3240" spans="1:23" x14ac:dyDescent="0.3">
      <c r="A3240">
        <v>3239</v>
      </c>
      <c r="B3240" t="s">
        <v>6475</v>
      </c>
      <c r="C3240" s="1">
        <v>42694</v>
      </c>
      <c r="D3240" s="2">
        <v>2016</v>
      </c>
      <c r="E3240" s="1" t="s">
        <v>24</v>
      </c>
      <c r="F3240" s="3">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v>-77.333000000000013</v>
      </c>
    </row>
    <row r="3241" spans="1:23" x14ac:dyDescent="0.3">
      <c r="A3241">
        <v>3240</v>
      </c>
      <c r="B3241" t="s">
        <v>6475</v>
      </c>
      <c r="C3241" s="1">
        <v>42694</v>
      </c>
      <c r="D3241" s="2">
        <v>2016</v>
      </c>
      <c r="E3241" s="1" t="s">
        <v>24</v>
      </c>
      <c r="F3241" s="3">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v>46.095000000000006</v>
      </c>
    </row>
    <row r="3242" spans="1:23" x14ac:dyDescent="0.3">
      <c r="A3242">
        <v>3241</v>
      </c>
      <c r="B3242" t="s">
        <v>6475</v>
      </c>
      <c r="C3242" s="1">
        <v>42694</v>
      </c>
      <c r="D3242" s="2">
        <v>2016</v>
      </c>
      <c r="E3242" s="1" t="s">
        <v>24</v>
      </c>
      <c r="F3242" s="3">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v>-2.8271999999999995</v>
      </c>
    </row>
    <row r="3243" spans="1:23" x14ac:dyDescent="0.3">
      <c r="A3243">
        <v>3242</v>
      </c>
      <c r="B3243" t="s">
        <v>6480</v>
      </c>
      <c r="C3243" s="1">
        <v>42401</v>
      </c>
      <c r="D3243" s="2">
        <v>2016</v>
      </c>
      <c r="E3243" s="1" t="s">
        <v>568</v>
      </c>
      <c r="F3243" s="3">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v>14.676999999999998</v>
      </c>
    </row>
    <row r="3244" spans="1:23" x14ac:dyDescent="0.3">
      <c r="A3244">
        <v>3243</v>
      </c>
      <c r="B3244" t="s">
        <v>6481</v>
      </c>
      <c r="C3244" s="1">
        <v>42825</v>
      </c>
      <c r="D3244" s="2">
        <v>2017</v>
      </c>
      <c r="E3244" s="1" t="s">
        <v>237</v>
      </c>
      <c r="F3244" s="3">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v>-22.895600000000005</v>
      </c>
    </row>
    <row r="3245" spans="1:23" x14ac:dyDescent="0.3">
      <c r="A3245">
        <v>3244</v>
      </c>
      <c r="B3245" t="s">
        <v>6482</v>
      </c>
      <c r="C3245" s="1">
        <v>43070</v>
      </c>
      <c r="D3245" s="2">
        <v>2017</v>
      </c>
      <c r="E3245" s="1" t="s">
        <v>98</v>
      </c>
      <c r="F3245" s="3">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v>24.727499999999971</v>
      </c>
    </row>
    <row r="3246" spans="1:23" x14ac:dyDescent="0.3">
      <c r="A3246">
        <v>3245</v>
      </c>
      <c r="B3246" t="s">
        <v>6482</v>
      </c>
      <c r="C3246" s="1">
        <v>43070</v>
      </c>
      <c r="D3246" s="2">
        <v>2017</v>
      </c>
      <c r="E3246" s="1" t="s">
        <v>98</v>
      </c>
      <c r="F3246" s="3">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v>-18.117599999999996</v>
      </c>
    </row>
    <row r="3247" spans="1:23" x14ac:dyDescent="0.3">
      <c r="A3247">
        <v>3246</v>
      </c>
      <c r="B3247" t="s">
        <v>6487</v>
      </c>
      <c r="C3247" s="1">
        <v>43079</v>
      </c>
      <c r="D3247" s="2">
        <v>2017</v>
      </c>
      <c r="E3247" s="1" t="s">
        <v>98</v>
      </c>
      <c r="F3247" s="3">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v>4.9079999999999977</v>
      </c>
    </row>
    <row r="3248" spans="1:23" x14ac:dyDescent="0.3">
      <c r="A3248">
        <v>3247</v>
      </c>
      <c r="B3248" t="s">
        <v>6487</v>
      </c>
      <c r="C3248" s="1">
        <v>43079</v>
      </c>
      <c r="D3248" s="2">
        <v>2017</v>
      </c>
      <c r="E3248" s="1" t="s">
        <v>98</v>
      </c>
      <c r="F3248" s="3">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v>38.988000000000014</v>
      </c>
    </row>
    <row r="3249" spans="1:23" x14ac:dyDescent="0.3">
      <c r="A3249">
        <v>3248</v>
      </c>
      <c r="B3249" t="s">
        <v>6487</v>
      </c>
      <c r="C3249" s="1">
        <v>43079</v>
      </c>
      <c r="D3249" s="2">
        <v>2017</v>
      </c>
      <c r="E3249" s="1" t="s">
        <v>98</v>
      </c>
      <c r="F3249" s="3">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v>5.2895999999999983</v>
      </c>
    </row>
    <row r="3250" spans="1:23" x14ac:dyDescent="0.3">
      <c r="A3250">
        <v>3249</v>
      </c>
      <c r="B3250" t="s">
        <v>6490</v>
      </c>
      <c r="C3250" s="1">
        <v>42630</v>
      </c>
      <c r="D3250" s="2">
        <v>2016</v>
      </c>
      <c r="E3250" s="1" t="s">
        <v>161</v>
      </c>
      <c r="F3250" s="3">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v>9.9651999999999994</v>
      </c>
    </row>
    <row r="3251" spans="1:23" x14ac:dyDescent="0.3">
      <c r="A3251">
        <v>3250</v>
      </c>
      <c r="B3251" t="s">
        <v>6490</v>
      </c>
      <c r="C3251" s="1">
        <v>42630</v>
      </c>
      <c r="D3251" s="2">
        <v>2016</v>
      </c>
      <c r="E3251" s="1" t="s">
        <v>161</v>
      </c>
      <c r="F3251" s="3">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v>7.9188000000000045</v>
      </c>
    </row>
    <row r="3252" spans="1:23" x14ac:dyDescent="0.3">
      <c r="A3252">
        <v>3251</v>
      </c>
      <c r="B3252" t="s">
        <v>6491</v>
      </c>
      <c r="C3252" s="1">
        <v>42727</v>
      </c>
      <c r="D3252" s="2">
        <v>2016</v>
      </c>
      <c r="E3252" s="1" t="s">
        <v>98</v>
      </c>
      <c r="F3252" s="3">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v>11.679499999999999</v>
      </c>
    </row>
    <row r="3253" spans="1:23" x14ac:dyDescent="0.3">
      <c r="A3253">
        <v>3252</v>
      </c>
      <c r="B3253" t="s">
        <v>6493</v>
      </c>
      <c r="C3253" s="1">
        <v>42842</v>
      </c>
      <c r="D3253" s="2">
        <v>2017</v>
      </c>
      <c r="E3253" s="1" t="s">
        <v>89</v>
      </c>
      <c r="F3253" s="3">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v>5.2773000000000003</v>
      </c>
    </row>
    <row r="3254" spans="1:23" x14ac:dyDescent="0.3">
      <c r="A3254">
        <v>3253</v>
      </c>
      <c r="B3254" t="s">
        <v>6496</v>
      </c>
      <c r="C3254" s="1">
        <v>43035</v>
      </c>
      <c r="D3254" s="2">
        <v>2017</v>
      </c>
      <c r="E3254" s="1" t="s">
        <v>53</v>
      </c>
      <c r="F3254" s="3">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v>2.2050000000000001</v>
      </c>
    </row>
    <row r="3255" spans="1:23" x14ac:dyDescent="0.3">
      <c r="A3255">
        <v>3254</v>
      </c>
      <c r="B3255" t="s">
        <v>6496</v>
      </c>
      <c r="C3255" s="1">
        <v>43035</v>
      </c>
      <c r="D3255" s="2">
        <v>2017</v>
      </c>
      <c r="E3255" s="1" t="s">
        <v>53</v>
      </c>
      <c r="F3255" s="3">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v>2.0387999999999984</v>
      </c>
    </row>
    <row r="3256" spans="1:23" x14ac:dyDescent="0.3">
      <c r="A3256">
        <v>3255</v>
      </c>
      <c r="B3256" t="s">
        <v>6497</v>
      </c>
      <c r="C3256" s="1">
        <v>42559</v>
      </c>
      <c r="D3256" s="2">
        <v>2016</v>
      </c>
      <c r="E3256" s="1" t="s">
        <v>152</v>
      </c>
      <c r="F3256" s="3">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v>9.4485999999999954</v>
      </c>
    </row>
    <row r="3257" spans="1:23" x14ac:dyDescent="0.3">
      <c r="A3257">
        <v>3256</v>
      </c>
      <c r="B3257" t="s">
        <v>6497</v>
      </c>
      <c r="C3257" s="1">
        <v>42559</v>
      </c>
      <c r="D3257" s="2">
        <v>2016</v>
      </c>
      <c r="E3257" s="1" t="s">
        <v>152</v>
      </c>
      <c r="F3257" s="3">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v>6.0299999999999994</v>
      </c>
    </row>
    <row r="3258" spans="1:23" x14ac:dyDescent="0.3">
      <c r="A3258">
        <v>3257</v>
      </c>
      <c r="B3258" t="s">
        <v>6498</v>
      </c>
      <c r="C3258" s="1">
        <v>42225</v>
      </c>
      <c r="D3258" s="2">
        <v>2015</v>
      </c>
      <c r="E3258" s="1" t="s">
        <v>132</v>
      </c>
      <c r="F3258" s="3">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v>1.6704000000000001</v>
      </c>
    </row>
    <row r="3259" spans="1:23" x14ac:dyDescent="0.3">
      <c r="A3259">
        <v>3258</v>
      </c>
      <c r="B3259" t="s">
        <v>6499</v>
      </c>
      <c r="C3259" s="1">
        <v>42713</v>
      </c>
      <c r="D3259" s="2">
        <v>2016</v>
      </c>
      <c r="E3259" s="1" t="s">
        <v>98</v>
      </c>
      <c r="F3259" s="3">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v>-29.323800000000006</v>
      </c>
    </row>
    <row r="3260" spans="1:23" x14ac:dyDescent="0.3">
      <c r="A3260">
        <v>3259</v>
      </c>
      <c r="B3260" t="s">
        <v>6499</v>
      </c>
      <c r="C3260" s="1">
        <v>42713</v>
      </c>
      <c r="D3260" s="2">
        <v>2016</v>
      </c>
      <c r="E3260" s="1" t="s">
        <v>98</v>
      </c>
      <c r="F3260" s="3">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v>-2.0621999999999998</v>
      </c>
    </row>
    <row r="3261" spans="1:23" x14ac:dyDescent="0.3">
      <c r="A3261">
        <v>3260</v>
      </c>
      <c r="B3261" t="s">
        <v>6500</v>
      </c>
      <c r="C3261" s="1">
        <v>42687</v>
      </c>
      <c r="D3261" s="2">
        <v>2016</v>
      </c>
      <c r="E3261" s="1" t="s">
        <v>24</v>
      </c>
      <c r="F3261" s="3">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v>-4.7040000000000006</v>
      </c>
    </row>
    <row r="3262" spans="1:23" x14ac:dyDescent="0.3">
      <c r="A3262">
        <v>3261</v>
      </c>
      <c r="B3262" t="s">
        <v>6503</v>
      </c>
      <c r="C3262" s="1">
        <v>41957</v>
      </c>
      <c r="D3262" s="2">
        <v>2014</v>
      </c>
      <c r="E3262" s="1" t="s">
        <v>24</v>
      </c>
      <c r="F3262" s="3">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v>7.2576000000000001</v>
      </c>
    </row>
    <row r="3263" spans="1:23" x14ac:dyDescent="0.3">
      <c r="A3263">
        <v>3262</v>
      </c>
      <c r="B3263" t="s">
        <v>6508</v>
      </c>
      <c r="C3263" s="1">
        <v>41960</v>
      </c>
      <c r="D3263" s="2">
        <v>2014</v>
      </c>
      <c r="E3263" s="1" t="s">
        <v>24</v>
      </c>
      <c r="F3263" s="3">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v>7.9983999999999895</v>
      </c>
    </row>
    <row r="3264" spans="1:23" x14ac:dyDescent="0.3">
      <c r="A3264">
        <v>3263</v>
      </c>
      <c r="B3264" t="s">
        <v>6508</v>
      </c>
      <c r="C3264" s="1">
        <v>41960</v>
      </c>
      <c r="D3264" s="2">
        <v>2014</v>
      </c>
      <c r="E3264" s="1" t="s">
        <v>24</v>
      </c>
      <c r="F3264" s="3">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v>352.29599999999999</v>
      </c>
    </row>
    <row r="3265" spans="1:23" x14ac:dyDescent="0.3">
      <c r="A3265">
        <v>3264</v>
      </c>
      <c r="B3265" t="s">
        <v>6508</v>
      </c>
      <c r="C3265" s="1">
        <v>41960</v>
      </c>
      <c r="D3265" s="2">
        <v>2014</v>
      </c>
      <c r="E3265" s="1" t="s">
        <v>24</v>
      </c>
      <c r="F3265" s="3">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v>72.431999999999988</v>
      </c>
    </row>
    <row r="3266" spans="1:23" x14ac:dyDescent="0.3">
      <c r="A3266">
        <v>3265</v>
      </c>
      <c r="B3266" t="s">
        <v>6509</v>
      </c>
      <c r="C3266" s="1">
        <v>42433</v>
      </c>
      <c r="D3266" s="2">
        <v>2016</v>
      </c>
      <c r="E3266" s="1" t="s">
        <v>237</v>
      </c>
      <c r="F3266" s="3">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v>3.528</v>
      </c>
    </row>
    <row r="3267" spans="1:23" x14ac:dyDescent="0.3">
      <c r="A3267">
        <v>3266</v>
      </c>
      <c r="B3267" t="s">
        <v>6510</v>
      </c>
      <c r="C3267" s="1">
        <v>41923</v>
      </c>
      <c r="D3267" s="2">
        <v>2014</v>
      </c>
      <c r="E3267" s="1" t="s">
        <v>53</v>
      </c>
      <c r="F3267" s="3">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v>10.571399999999983</v>
      </c>
    </row>
    <row r="3268" spans="1:23" x14ac:dyDescent="0.3">
      <c r="A3268">
        <v>3267</v>
      </c>
      <c r="B3268" t="s">
        <v>6510</v>
      </c>
      <c r="C3268" s="1">
        <v>41923</v>
      </c>
      <c r="D3268" s="2">
        <v>2014</v>
      </c>
      <c r="E3268" s="1" t="s">
        <v>53</v>
      </c>
      <c r="F3268" s="3">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v>67.983299999999986</v>
      </c>
    </row>
    <row r="3269" spans="1:23" x14ac:dyDescent="0.3">
      <c r="A3269">
        <v>3268</v>
      </c>
      <c r="B3269" t="s">
        <v>6511</v>
      </c>
      <c r="C3269" s="1">
        <v>41781</v>
      </c>
      <c r="D3269" s="2">
        <v>2014</v>
      </c>
      <c r="E3269" s="1" t="s">
        <v>124</v>
      </c>
      <c r="F3269" s="3">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v>33.995000000000005</v>
      </c>
    </row>
    <row r="3270" spans="1:23" x14ac:dyDescent="0.3">
      <c r="A3270">
        <v>3269</v>
      </c>
      <c r="B3270" t="s">
        <v>6511</v>
      </c>
      <c r="C3270" s="1">
        <v>41781</v>
      </c>
      <c r="D3270" s="2">
        <v>2014</v>
      </c>
      <c r="E3270" s="1" t="s">
        <v>124</v>
      </c>
      <c r="F3270" s="3">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v>12.585999999999999</v>
      </c>
    </row>
    <row r="3271" spans="1:23" x14ac:dyDescent="0.3">
      <c r="A3271">
        <v>3270</v>
      </c>
      <c r="B3271" t="s">
        <v>6516</v>
      </c>
      <c r="C3271" s="1">
        <v>41835</v>
      </c>
      <c r="D3271" s="2">
        <v>2014</v>
      </c>
      <c r="E3271" s="1" t="s">
        <v>152</v>
      </c>
      <c r="F3271" s="3">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v>1.3068000000000004</v>
      </c>
    </row>
    <row r="3272" spans="1:23" x14ac:dyDescent="0.3">
      <c r="A3272">
        <v>3271</v>
      </c>
      <c r="B3272" t="s">
        <v>6516</v>
      </c>
      <c r="C3272" s="1">
        <v>41835</v>
      </c>
      <c r="D3272" s="2">
        <v>2014</v>
      </c>
      <c r="E3272" s="1" t="s">
        <v>152</v>
      </c>
      <c r="F3272" s="3">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v>2.6814000000000004</v>
      </c>
    </row>
    <row r="3273" spans="1:23" x14ac:dyDescent="0.3">
      <c r="A3273">
        <v>3272</v>
      </c>
      <c r="B3273" t="s">
        <v>6517</v>
      </c>
      <c r="C3273" s="1">
        <v>42365</v>
      </c>
      <c r="D3273" s="2">
        <v>2015</v>
      </c>
      <c r="E3273" s="1" t="s">
        <v>98</v>
      </c>
      <c r="F3273" s="3">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v>3.4848000000000008</v>
      </c>
    </row>
    <row r="3274" spans="1:23" x14ac:dyDescent="0.3">
      <c r="A3274">
        <v>3273</v>
      </c>
      <c r="B3274" t="s">
        <v>6519</v>
      </c>
      <c r="C3274" s="1">
        <v>42044</v>
      </c>
      <c r="D3274" s="2">
        <v>2015</v>
      </c>
      <c r="E3274" s="1" t="s">
        <v>568</v>
      </c>
      <c r="F3274" s="3">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v>22.940999999999995</v>
      </c>
    </row>
    <row r="3275" spans="1:23" x14ac:dyDescent="0.3">
      <c r="A3275">
        <v>3274</v>
      </c>
      <c r="B3275" t="s">
        <v>6520</v>
      </c>
      <c r="C3275" s="1">
        <v>42863</v>
      </c>
      <c r="D3275" s="2">
        <v>2017</v>
      </c>
      <c r="E3275" s="1" t="s">
        <v>124</v>
      </c>
      <c r="F3275" s="3">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v>1049.9849999999999</v>
      </c>
    </row>
    <row r="3276" spans="1:23" x14ac:dyDescent="0.3">
      <c r="A3276">
        <v>3275</v>
      </c>
      <c r="B3276" t="s">
        <v>6521</v>
      </c>
      <c r="C3276" s="1">
        <v>43041</v>
      </c>
      <c r="D3276" s="2">
        <v>2017</v>
      </c>
      <c r="E3276" s="1" t="s">
        <v>24</v>
      </c>
      <c r="F3276" s="3">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v>9.120000000000001</v>
      </c>
    </row>
    <row r="3277" spans="1:23" x14ac:dyDescent="0.3">
      <c r="A3277">
        <v>3276</v>
      </c>
      <c r="B3277" t="s">
        <v>6521</v>
      </c>
      <c r="C3277" s="1">
        <v>43041</v>
      </c>
      <c r="D3277" s="2">
        <v>2017</v>
      </c>
      <c r="E3277" s="1" t="s">
        <v>24</v>
      </c>
      <c r="F3277" s="3">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v>9.1673999999999989</v>
      </c>
    </row>
    <row r="3278" spans="1:23" x14ac:dyDescent="0.3">
      <c r="A3278">
        <v>3277</v>
      </c>
      <c r="B3278" t="s">
        <v>6523</v>
      </c>
      <c r="C3278" s="1">
        <v>41734</v>
      </c>
      <c r="D3278" s="2">
        <v>2014</v>
      </c>
      <c r="E3278" s="1" t="s">
        <v>89</v>
      </c>
      <c r="F3278" s="3">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v>7.5767999999999986</v>
      </c>
    </row>
    <row r="3279" spans="1:23" x14ac:dyDescent="0.3">
      <c r="A3279">
        <v>3278</v>
      </c>
      <c r="B3279" t="s">
        <v>6523</v>
      </c>
      <c r="C3279" s="1">
        <v>41734</v>
      </c>
      <c r="D3279" s="2">
        <v>2014</v>
      </c>
      <c r="E3279" s="1" t="s">
        <v>89</v>
      </c>
      <c r="F3279" s="3">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v>8.4070999999999962</v>
      </c>
    </row>
    <row r="3280" spans="1:23" x14ac:dyDescent="0.3">
      <c r="A3280">
        <v>3279</v>
      </c>
      <c r="B3280" t="s">
        <v>6523</v>
      </c>
      <c r="C3280" s="1">
        <v>41734</v>
      </c>
      <c r="D3280" s="2">
        <v>2014</v>
      </c>
      <c r="E3280" s="1" t="s">
        <v>89</v>
      </c>
      <c r="F3280" s="3">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v>6.3504000000000005</v>
      </c>
    </row>
    <row r="3281" spans="1:23" x14ac:dyDescent="0.3">
      <c r="A3281">
        <v>3280</v>
      </c>
      <c r="B3281" t="s">
        <v>6523</v>
      </c>
      <c r="C3281" s="1">
        <v>41734</v>
      </c>
      <c r="D3281" s="2">
        <v>2014</v>
      </c>
      <c r="E3281" s="1" t="s">
        <v>89</v>
      </c>
      <c r="F3281" s="3">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v>6.6583999999999968</v>
      </c>
    </row>
    <row r="3282" spans="1:23" x14ac:dyDescent="0.3">
      <c r="A3282">
        <v>3281</v>
      </c>
      <c r="B3282" t="s">
        <v>6523</v>
      </c>
      <c r="C3282" s="1">
        <v>41734</v>
      </c>
      <c r="D3282" s="2">
        <v>2014</v>
      </c>
      <c r="E3282" s="1" t="s">
        <v>89</v>
      </c>
      <c r="F3282" s="3">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v>83.281000000000063</v>
      </c>
    </row>
    <row r="3283" spans="1:23" x14ac:dyDescent="0.3">
      <c r="A3283">
        <v>3282</v>
      </c>
      <c r="B3283" t="s">
        <v>6524</v>
      </c>
      <c r="C3283" s="1">
        <v>41899</v>
      </c>
      <c r="D3283" s="2">
        <v>2014</v>
      </c>
      <c r="E3283" s="1" t="s">
        <v>161</v>
      </c>
      <c r="F3283" s="3">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v>13.195600000000001</v>
      </c>
    </row>
    <row r="3284" spans="1:23" x14ac:dyDescent="0.3">
      <c r="A3284">
        <v>3283</v>
      </c>
      <c r="B3284" t="s">
        <v>6524</v>
      </c>
      <c r="C3284" s="1">
        <v>41899</v>
      </c>
      <c r="D3284" s="2">
        <v>2014</v>
      </c>
      <c r="E3284" s="1" t="s">
        <v>161</v>
      </c>
      <c r="F3284" s="3">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v>1.6762000000000001</v>
      </c>
    </row>
    <row r="3285" spans="1:23" x14ac:dyDescent="0.3">
      <c r="A3285">
        <v>3284</v>
      </c>
      <c r="B3285" t="s">
        <v>6525</v>
      </c>
      <c r="C3285" s="1">
        <v>41912</v>
      </c>
      <c r="D3285" s="2">
        <v>2014</v>
      </c>
      <c r="E3285" s="1" t="s">
        <v>161</v>
      </c>
      <c r="F3285" s="3">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v>5.1815999999999995</v>
      </c>
    </row>
    <row r="3286" spans="1:23" x14ac:dyDescent="0.3">
      <c r="A3286">
        <v>3285</v>
      </c>
      <c r="B3286" t="s">
        <v>6526</v>
      </c>
      <c r="C3286" s="1">
        <v>41894</v>
      </c>
      <c r="D3286" s="2">
        <v>2014</v>
      </c>
      <c r="E3286" s="1" t="s">
        <v>161</v>
      </c>
      <c r="F3286" s="3">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v>-46.877600000000001</v>
      </c>
    </row>
    <row r="3287" spans="1:23" x14ac:dyDescent="0.3">
      <c r="A3287">
        <v>3286</v>
      </c>
      <c r="B3287" t="s">
        <v>6527</v>
      </c>
      <c r="C3287" s="1">
        <v>42786</v>
      </c>
      <c r="D3287" s="2">
        <v>2017</v>
      </c>
      <c r="E3287" s="1" t="s">
        <v>568</v>
      </c>
      <c r="F3287" s="3">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v>1.9023999999999992</v>
      </c>
    </row>
    <row r="3288" spans="1:23" x14ac:dyDescent="0.3">
      <c r="A3288">
        <v>3287</v>
      </c>
      <c r="B3288" t="s">
        <v>6527</v>
      </c>
      <c r="C3288" s="1">
        <v>42786</v>
      </c>
      <c r="D3288" s="2">
        <v>2017</v>
      </c>
      <c r="E3288" s="1" t="s">
        <v>568</v>
      </c>
      <c r="F3288" s="3">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v>3.4086000000000003</v>
      </c>
    </row>
    <row r="3289" spans="1:23" x14ac:dyDescent="0.3">
      <c r="A3289">
        <v>3288</v>
      </c>
      <c r="B3289" t="s">
        <v>6530</v>
      </c>
      <c r="C3289" s="1">
        <v>42351</v>
      </c>
      <c r="D3289" s="2">
        <v>2015</v>
      </c>
      <c r="E3289" s="1" t="s">
        <v>98</v>
      </c>
      <c r="F3289" s="3">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v>49.437599999999975</v>
      </c>
    </row>
    <row r="3290" spans="1:23" x14ac:dyDescent="0.3">
      <c r="A3290">
        <v>3289</v>
      </c>
      <c r="B3290" t="s">
        <v>6530</v>
      </c>
      <c r="C3290" s="1">
        <v>42351</v>
      </c>
      <c r="D3290" s="2">
        <v>2015</v>
      </c>
      <c r="E3290" s="1" t="s">
        <v>98</v>
      </c>
      <c r="F3290" s="3">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v>9.8549999999999969</v>
      </c>
    </row>
    <row r="3291" spans="1:23" x14ac:dyDescent="0.3">
      <c r="A3291">
        <v>3290</v>
      </c>
      <c r="B3291" t="s">
        <v>6530</v>
      </c>
      <c r="C3291" s="1">
        <v>42351</v>
      </c>
      <c r="D3291" s="2">
        <v>2015</v>
      </c>
      <c r="E3291" s="1" t="s">
        <v>98</v>
      </c>
      <c r="F3291" s="3">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v>27.373499999999993</v>
      </c>
    </row>
    <row r="3292" spans="1:23" x14ac:dyDescent="0.3">
      <c r="A3292">
        <v>3291</v>
      </c>
      <c r="B3292" t="s">
        <v>6530</v>
      </c>
      <c r="C3292" s="1">
        <v>42351</v>
      </c>
      <c r="D3292" s="2">
        <v>2015</v>
      </c>
      <c r="E3292" s="1" t="s">
        <v>98</v>
      </c>
      <c r="F3292" s="3">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v>15.220800000000001</v>
      </c>
    </row>
    <row r="3293" spans="1:23" x14ac:dyDescent="0.3">
      <c r="A3293">
        <v>3292</v>
      </c>
      <c r="B3293" t="s">
        <v>6534</v>
      </c>
      <c r="C3293" s="1">
        <v>42673</v>
      </c>
      <c r="D3293" s="2">
        <v>2016</v>
      </c>
      <c r="E3293" s="1" t="s">
        <v>53</v>
      </c>
      <c r="F3293" s="3">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v>3.5039999999999996</v>
      </c>
    </row>
    <row r="3294" spans="1:23" x14ac:dyDescent="0.3">
      <c r="A3294">
        <v>3293</v>
      </c>
      <c r="B3294" t="s">
        <v>6535</v>
      </c>
      <c r="C3294" s="1">
        <v>41999</v>
      </c>
      <c r="D3294" s="2">
        <v>2014</v>
      </c>
      <c r="E3294" s="1" t="s">
        <v>98</v>
      </c>
      <c r="F3294" s="3">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v>0.11909999999999954</v>
      </c>
    </row>
    <row r="3295" spans="1:23" x14ac:dyDescent="0.3">
      <c r="A3295">
        <v>3294</v>
      </c>
      <c r="B3295" t="s">
        <v>6535</v>
      </c>
      <c r="C3295" s="1">
        <v>41999</v>
      </c>
      <c r="D3295" s="2">
        <v>2014</v>
      </c>
      <c r="E3295" s="1" t="s">
        <v>98</v>
      </c>
      <c r="F3295" s="3">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v>1.1135999999999999</v>
      </c>
    </row>
    <row r="3296" spans="1:23" x14ac:dyDescent="0.3">
      <c r="A3296">
        <v>3295</v>
      </c>
      <c r="B3296" t="s">
        <v>6536</v>
      </c>
      <c r="C3296" s="1">
        <v>41866</v>
      </c>
      <c r="D3296" s="2">
        <v>2014</v>
      </c>
      <c r="E3296" s="1" t="s">
        <v>132</v>
      </c>
      <c r="F3296" s="3">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v>-52.632000000000019</v>
      </c>
    </row>
    <row r="3297" spans="1:23" x14ac:dyDescent="0.3">
      <c r="A3297">
        <v>3296</v>
      </c>
      <c r="B3297" t="s">
        <v>6537</v>
      </c>
      <c r="C3297" s="1">
        <v>43009</v>
      </c>
      <c r="D3297" s="2">
        <v>2017</v>
      </c>
      <c r="E3297" s="1" t="s">
        <v>53</v>
      </c>
      <c r="F3297" s="3">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v>767.20049999999992</v>
      </c>
    </row>
    <row r="3298" spans="1:23" x14ac:dyDescent="0.3">
      <c r="A3298">
        <v>3297</v>
      </c>
      <c r="B3298" t="s">
        <v>6540</v>
      </c>
      <c r="C3298" s="1">
        <v>42147</v>
      </c>
      <c r="D3298" s="2">
        <v>2015</v>
      </c>
      <c r="E3298" s="1" t="s">
        <v>124</v>
      </c>
      <c r="F3298" s="3">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v>-12.795999999999999</v>
      </c>
    </row>
    <row r="3299" spans="1:23" x14ac:dyDescent="0.3">
      <c r="A3299">
        <v>3298</v>
      </c>
      <c r="B3299" t="s">
        <v>6540</v>
      </c>
      <c r="C3299" s="1">
        <v>42147</v>
      </c>
      <c r="D3299" s="2">
        <v>2015</v>
      </c>
      <c r="E3299" s="1" t="s">
        <v>124</v>
      </c>
      <c r="F3299" s="3">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v>13.701599999999988</v>
      </c>
    </row>
    <row r="3300" spans="1:23" x14ac:dyDescent="0.3">
      <c r="A3300">
        <v>3299</v>
      </c>
      <c r="B3300" t="s">
        <v>6541</v>
      </c>
      <c r="C3300" s="1">
        <v>43055</v>
      </c>
      <c r="D3300" s="2">
        <v>2017</v>
      </c>
      <c r="E3300" s="1" t="s">
        <v>24</v>
      </c>
      <c r="F3300" s="3">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v>215.99729999999977</v>
      </c>
    </row>
    <row r="3301" spans="1:23" x14ac:dyDescent="0.3">
      <c r="A3301">
        <v>3300</v>
      </c>
      <c r="B3301" t="s">
        <v>6542</v>
      </c>
      <c r="C3301" s="1">
        <v>41961</v>
      </c>
      <c r="D3301" s="2">
        <v>2014</v>
      </c>
      <c r="E3301" s="1" t="s">
        <v>24</v>
      </c>
      <c r="F3301" s="3">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v>-40.797600000000003</v>
      </c>
    </row>
    <row r="3302" spans="1:23" x14ac:dyDescent="0.3">
      <c r="A3302">
        <v>3301</v>
      </c>
      <c r="B3302" t="s">
        <v>6542</v>
      </c>
      <c r="C3302" s="1">
        <v>41961</v>
      </c>
      <c r="D3302" s="2">
        <v>2014</v>
      </c>
      <c r="E3302" s="1" t="s">
        <v>24</v>
      </c>
      <c r="F3302" s="3">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v>-16.318300000000001</v>
      </c>
    </row>
    <row r="3303" spans="1:23" x14ac:dyDescent="0.3">
      <c r="A3303">
        <v>3302</v>
      </c>
      <c r="B3303" t="s">
        <v>6542</v>
      </c>
      <c r="C3303" s="1">
        <v>41961</v>
      </c>
      <c r="D3303" s="2">
        <v>2014</v>
      </c>
      <c r="E3303" s="1" t="s">
        <v>24</v>
      </c>
      <c r="F3303" s="3">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v>-107.99280000000002</v>
      </c>
    </row>
    <row r="3304" spans="1:23" x14ac:dyDescent="0.3">
      <c r="A3304">
        <v>3303</v>
      </c>
      <c r="B3304" t="s">
        <v>6542</v>
      </c>
      <c r="C3304" s="1">
        <v>41961</v>
      </c>
      <c r="D3304" s="2">
        <v>2014</v>
      </c>
      <c r="E3304" s="1" t="s">
        <v>24</v>
      </c>
      <c r="F3304" s="3">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v>5.2773000000000003</v>
      </c>
    </row>
    <row r="3305" spans="1:23" x14ac:dyDescent="0.3">
      <c r="A3305">
        <v>3304</v>
      </c>
      <c r="B3305" t="s">
        <v>6542</v>
      </c>
      <c r="C3305" s="1">
        <v>41961</v>
      </c>
      <c r="D3305" s="2">
        <v>2014</v>
      </c>
      <c r="E3305" s="1" t="s">
        <v>24</v>
      </c>
      <c r="F3305" s="3">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v>-1.4255999999999998</v>
      </c>
    </row>
    <row r="3306" spans="1:23" x14ac:dyDescent="0.3">
      <c r="A3306">
        <v>3305</v>
      </c>
      <c r="B3306" t="s">
        <v>6545</v>
      </c>
      <c r="C3306" s="1">
        <v>42003</v>
      </c>
      <c r="D3306" s="2">
        <v>2014</v>
      </c>
      <c r="E3306" s="1" t="s">
        <v>98</v>
      </c>
      <c r="F3306" s="3">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v>4.7066999999999997</v>
      </c>
    </row>
    <row r="3307" spans="1:23" x14ac:dyDescent="0.3">
      <c r="A3307">
        <v>3306</v>
      </c>
      <c r="B3307" t="s">
        <v>6545</v>
      </c>
      <c r="C3307" s="1">
        <v>42003</v>
      </c>
      <c r="D3307" s="2">
        <v>2014</v>
      </c>
      <c r="E3307" s="1" t="s">
        <v>98</v>
      </c>
      <c r="F3307" s="3">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v>19.03860000000001</v>
      </c>
    </row>
    <row r="3308" spans="1:23" x14ac:dyDescent="0.3">
      <c r="A3308">
        <v>3307</v>
      </c>
      <c r="B3308" t="s">
        <v>6545</v>
      </c>
      <c r="C3308" s="1">
        <v>42003</v>
      </c>
      <c r="D3308" s="2">
        <v>2014</v>
      </c>
      <c r="E3308" s="1" t="s">
        <v>98</v>
      </c>
      <c r="F3308" s="3">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v>28.767899999999997</v>
      </c>
    </row>
    <row r="3309" spans="1:23" x14ac:dyDescent="0.3">
      <c r="A3309">
        <v>3308</v>
      </c>
      <c r="B3309" t="s">
        <v>6545</v>
      </c>
      <c r="C3309" s="1">
        <v>42003</v>
      </c>
      <c r="D3309" s="2">
        <v>2014</v>
      </c>
      <c r="E3309" s="1" t="s">
        <v>98</v>
      </c>
      <c r="F3309" s="3">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v>-3.6576000000000004</v>
      </c>
    </row>
    <row r="3310" spans="1:23" x14ac:dyDescent="0.3">
      <c r="A3310">
        <v>3309</v>
      </c>
      <c r="B3310" t="s">
        <v>6545</v>
      </c>
      <c r="C3310" s="1">
        <v>42003</v>
      </c>
      <c r="D3310" s="2">
        <v>2014</v>
      </c>
      <c r="E3310" s="1" t="s">
        <v>98</v>
      </c>
      <c r="F3310" s="3">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v>14.395200000000004</v>
      </c>
    </row>
    <row r="3311" spans="1:23" x14ac:dyDescent="0.3">
      <c r="A3311">
        <v>3310</v>
      </c>
      <c r="B3311" t="s">
        <v>6546</v>
      </c>
      <c r="C3311" s="1">
        <v>42313</v>
      </c>
      <c r="D3311" s="2">
        <v>2015</v>
      </c>
      <c r="E3311" s="1" t="s">
        <v>24</v>
      </c>
      <c r="F3311" s="3">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v>8.8704000000000018</v>
      </c>
    </row>
    <row r="3312" spans="1:23" x14ac:dyDescent="0.3">
      <c r="A3312">
        <v>3311</v>
      </c>
      <c r="B3312" t="s">
        <v>6547</v>
      </c>
      <c r="C3312" s="1">
        <v>42630</v>
      </c>
      <c r="D3312" s="2">
        <v>2016</v>
      </c>
      <c r="E3312" s="1" t="s">
        <v>161</v>
      </c>
      <c r="F3312" s="3">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v>78.434999999999988</v>
      </c>
    </row>
    <row r="3313" spans="1:23" x14ac:dyDescent="0.3">
      <c r="A3313">
        <v>3312</v>
      </c>
      <c r="B3313" t="s">
        <v>6548</v>
      </c>
      <c r="C3313" s="1">
        <v>42449</v>
      </c>
      <c r="D3313" s="2">
        <v>2016</v>
      </c>
      <c r="E3313" s="1" t="s">
        <v>237</v>
      </c>
      <c r="F3313" s="3">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v>38.038000000000004</v>
      </c>
    </row>
    <row r="3314" spans="1:23" x14ac:dyDescent="0.3">
      <c r="A3314">
        <v>3313</v>
      </c>
      <c r="B3314" t="s">
        <v>6549</v>
      </c>
      <c r="C3314" s="1">
        <v>41909</v>
      </c>
      <c r="D3314" s="2">
        <v>2014</v>
      </c>
      <c r="E3314" s="1" t="s">
        <v>161</v>
      </c>
      <c r="F3314" s="3">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v>45.294000000000011</v>
      </c>
    </row>
    <row r="3315" spans="1:23" x14ac:dyDescent="0.3">
      <c r="A3315">
        <v>3314</v>
      </c>
      <c r="B3315" t="s">
        <v>6549</v>
      </c>
      <c r="C3315" s="1">
        <v>41909</v>
      </c>
      <c r="D3315" s="2">
        <v>2014</v>
      </c>
      <c r="E3315" s="1" t="s">
        <v>161</v>
      </c>
      <c r="F3315" s="3">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v>40.170200000000001</v>
      </c>
    </row>
    <row r="3316" spans="1:23" x14ac:dyDescent="0.3">
      <c r="A3316">
        <v>3315</v>
      </c>
      <c r="B3316" t="s">
        <v>6550</v>
      </c>
      <c r="C3316" s="1">
        <v>43093</v>
      </c>
      <c r="D3316" s="2">
        <v>2017</v>
      </c>
      <c r="E3316" s="1" t="s">
        <v>98</v>
      </c>
      <c r="F3316" s="3">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v>48.313600000000008</v>
      </c>
    </row>
    <row r="3317" spans="1:23" x14ac:dyDescent="0.3">
      <c r="A3317">
        <v>3316</v>
      </c>
      <c r="B3317" t="s">
        <v>6550</v>
      </c>
      <c r="C3317" s="1">
        <v>43093</v>
      </c>
      <c r="D3317" s="2">
        <v>2017</v>
      </c>
      <c r="E3317" s="1" t="s">
        <v>98</v>
      </c>
      <c r="F3317" s="3">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v>4.8518999999999997</v>
      </c>
    </row>
    <row r="3318" spans="1:23" x14ac:dyDescent="0.3">
      <c r="A3318">
        <v>3317</v>
      </c>
      <c r="B3318" t="s">
        <v>6551</v>
      </c>
      <c r="C3318" s="1">
        <v>43049</v>
      </c>
      <c r="D3318" s="2">
        <v>2017</v>
      </c>
      <c r="E3318" s="1" t="s">
        <v>24</v>
      </c>
      <c r="F3318" s="3">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v>-427.45000000000005</v>
      </c>
    </row>
    <row r="3319" spans="1:23" x14ac:dyDescent="0.3">
      <c r="A3319">
        <v>3318</v>
      </c>
      <c r="B3319" t="s">
        <v>6552</v>
      </c>
      <c r="C3319" s="1">
        <v>42258</v>
      </c>
      <c r="D3319" s="2">
        <v>2015</v>
      </c>
      <c r="E3319" s="1" t="s">
        <v>161</v>
      </c>
      <c r="F3319" s="3">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v>48.964500000000001</v>
      </c>
    </row>
    <row r="3320" spans="1:23" x14ac:dyDescent="0.3">
      <c r="A3320">
        <v>3319</v>
      </c>
      <c r="B3320" t="s">
        <v>6552</v>
      </c>
      <c r="C3320" s="1">
        <v>42258</v>
      </c>
      <c r="D3320" s="2">
        <v>2015</v>
      </c>
      <c r="E3320" s="1" t="s">
        <v>161</v>
      </c>
      <c r="F3320" s="3">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v>4.2336</v>
      </c>
    </row>
    <row r="3321" spans="1:23" x14ac:dyDescent="0.3">
      <c r="A3321">
        <v>3320</v>
      </c>
      <c r="B3321" t="s">
        <v>6553</v>
      </c>
      <c r="C3321" s="1">
        <v>41993</v>
      </c>
      <c r="D3321" s="2">
        <v>2014</v>
      </c>
      <c r="E3321" s="1" t="s">
        <v>98</v>
      </c>
      <c r="F3321" s="3">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v>3.8073000000000015</v>
      </c>
    </row>
    <row r="3322" spans="1:23" x14ac:dyDescent="0.3">
      <c r="A3322">
        <v>3321</v>
      </c>
      <c r="B3322" t="s">
        <v>6553</v>
      </c>
      <c r="C3322" s="1">
        <v>41993</v>
      </c>
      <c r="D3322" s="2">
        <v>2014</v>
      </c>
      <c r="E3322" s="1" t="s">
        <v>98</v>
      </c>
      <c r="F3322" s="3">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v>74.573999999999955</v>
      </c>
    </row>
    <row r="3323" spans="1:23" x14ac:dyDescent="0.3">
      <c r="A3323">
        <v>3322</v>
      </c>
      <c r="B3323" t="s">
        <v>6553</v>
      </c>
      <c r="C3323" s="1">
        <v>41993</v>
      </c>
      <c r="D3323" s="2">
        <v>2014</v>
      </c>
      <c r="E3323" s="1" t="s">
        <v>98</v>
      </c>
      <c r="F3323" s="3">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v>9.0719999999999992</v>
      </c>
    </row>
    <row r="3324" spans="1:23" x14ac:dyDescent="0.3">
      <c r="A3324">
        <v>3323</v>
      </c>
      <c r="B3324" t="s">
        <v>6556</v>
      </c>
      <c r="C3324" s="1">
        <v>42208</v>
      </c>
      <c r="D3324" s="2">
        <v>2015</v>
      </c>
      <c r="E3324" s="1" t="s">
        <v>152</v>
      </c>
      <c r="F3324" s="3">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v>20.681999999999995</v>
      </c>
    </row>
    <row r="3325" spans="1:23" x14ac:dyDescent="0.3">
      <c r="A3325">
        <v>3324</v>
      </c>
      <c r="B3325" t="s">
        <v>6556</v>
      </c>
      <c r="C3325" s="1">
        <v>42208</v>
      </c>
      <c r="D3325" s="2">
        <v>2015</v>
      </c>
      <c r="E3325" s="1" t="s">
        <v>152</v>
      </c>
      <c r="F3325" s="3">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v>50.239800000000002</v>
      </c>
    </row>
    <row r="3326" spans="1:23" x14ac:dyDescent="0.3">
      <c r="A3326">
        <v>3325</v>
      </c>
      <c r="B3326" t="s">
        <v>6557</v>
      </c>
      <c r="C3326" s="1">
        <v>41954</v>
      </c>
      <c r="D3326" s="2">
        <v>2014</v>
      </c>
      <c r="E3326" s="1" t="s">
        <v>24</v>
      </c>
      <c r="F3326" s="3">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v>-1480.0335000000009</v>
      </c>
    </row>
    <row r="3327" spans="1:23" x14ac:dyDescent="0.3">
      <c r="A3327">
        <v>3326</v>
      </c>
      <c r="B3327" t="s">
        <v>6557</v>
      </c>
      <c r="C3327" s="1">
        <v>41954</v>
      </c>
      <c r="D3327" s="2">
        <v>2014</v>
      </c>
      <c r="E3327" s="1" t="s">
        <v>24</v>
      </c>
      <c r="F3327" s="3">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v>-1.9744000000000002</v>
      </c>
    </row>
    <row r="3328" spans="1:23" x14ac:dyDescent="0.3">
      <c r="A3328">
        <v>3327</v>
      </c>
      <c r="B3328" t="s">
        <v>6557</v>
      </c>
      <c r="C3328" s="1">
        <v>41954</v>
      </c>
      <c r="D3328" s="2">
        <v>2014</v>
      </c>
      <c r="E3328" s="1" t="s">
        <v>24</v>
      </c>
      <c r="F3328" s="3">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v>6.7560000000000038</v>
      </c>
    </row>
    <row r="3329" spans="1:23" x14ac:dyDescent="0.3">
      <c r="A3329">
        <v>3328</v>
      </c>
      <c r="B3329" t="s">
        <v>6557</v>
      </c>
      <c r="C3329" s="1">
        <v>41954</v>
      </c>
      <c r="D3329" s="2">
        <v>2014</v>
      </c>
      <c r="E3329" s="1" t="s">
        <v>24</v>
      </c>
      <c r="F3329" s="3">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v>7.8734999999999991</v>
      </c>
    </row>
    <row r="3330" spans="1:23" x14ac:dyDescent="0.3">
      <c r="A3330">
        <v>3329</v>
      </c>
      <c r="B3330" t="s">
        <v>6557</v>
      </c>
      <c r="C3330" s="1">
        <v>41954</v>
      </c>
      <c r="D3330" s="2">
        <v>2014</v>
      </c>
      <c r="E3330" s="1" t="s">
        <v>24</v>
      </c>
      <c r="F3330" s="3">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v>95.096800000000002</v>
      </c>
    </row>
    <row r="3331" spans="1:23" x14ac:dyDescent="0.3">
      <c r="A3331">
        <v>3330</v>
      </c>
      <c r="B3331" t="s">
        <v>6557</v>
      </c>
      <c r="C3331" s="1">
        <v>41954</v>
      </c>
      <c r="D3331" s="2">
        <v>2014</v>
      </c>
      <c r="E3331" s="1" t="s">
        <v>24</v>
      </c>
      <c r="F3331" s="3">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v>16.703999999999986</v>
      </c>
    </row>
    <row r="3332" spans="1:23" x14ac:dyDescent="0.3">
      <c r="A3332">
        <v>3331</v>
      </c>
      <c r="B3332" t="s">
        <v>6557</v>
      </c>
      <c r="C3332" s="1">
        <v>41954</v>
      </c>
      <c r="D3332" s="2">
        <v>2014</v>
      </c>
      <c r="E3332" s="1" t="s">
        <v>24</v>
      </c>
      <c r="F3332" s="3">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v>15.07350000000001</v>
      </c>
    </row>
    <row r="3333" spans="1:23" x14ac:dyDescent="0.3">
      <c r="A3333">
        <v>3332</v>
      </c>
      <c r="B3333" t="s">
        <v>6560</v>
      </c>
      <c r="C3333" s="1">
        <v>43083</v>
      </c>
      <c r="D3333" s="2">
        <v>2017</v>
      </c>
      <c r="E3333" s="1" t="s">
        <v>98</v>
      </c>
      <c r="F3333" s="3">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v>28.496999999999957</v>
      </c>
    </row>
    <row r="3334" spans="1:23" x14ac:dyDescent="0.3">
      <c r="A3334">
        <v>3333</v>
      </c>
      <c r="B3334" t="s">
        <v>6560</v>
      </c>
      <c r="C3334" s="1">
        <v>43083</v>
      </c>
      <c r="D3334" s="2">
        <v>2017</v>
      </c>
      <c r="E3334" s="1" t="s">
        <v>98</v>
      </c>
      <c r="F3334" s="3">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v>19.754999999999999</v>
      </c>
    </row>
    <row r="3335" spans="1:23" x14ac:dyDescent="0.3">
      <c r="A3335">
        <v>3334</v>
      </c>
      <c r="B3335" t="s">
        <v>6560</v>
      </c>
      <c r="C3335" s="1">
        <v>43083</v>
      </c>
      <c r="D3335" s="2">
        <v>2017</v>
      </c>
      <c r="E3335" s="1" t="s">
        <v>98</v>
      </c>
      <c r="F3335" s="3">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v>-1.3208000000000002</v>
      </c>
    </row>
    <row r="3336" spans="1:23" x14ac:dyDescent="0.3">
      <c r="A3336">
        <v>3335</v>
      </c>
      <c r="B3336" t="s">
        <v>6565</v>
      </c>
      <c r="C3336" s="1">
        <v>42968</v>
      </c>
      <c r="D3336" s="2">
        <v>2017</v>
      </c>
      <c r="E3336" s="1" t="s">
        <v>132</v>
      </c>
      <c r="F3336" s="3">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v>4.9647999999999985</v>
      </c>
    </row>
    <row r="3337" spans="1:23" x14ac:dyDescent="0.3">
      <c r="A3337">
        <v>3336</v>
      </c>
      <c r="B3337" t="s">
        <v>6565</v>
      </c>
      <c r="C3337" s="1">
        <v>42968</v>
      </c>
      <c r="D3337" s="2">
        <v>2017</v>
      </c>
      <c r="E3337" s="1" t="s">
        <v>132</v>
      </c>
      <c r="F3337" s="3">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v>37.797199999999975</v>
      </c>
    </row>
    <row r="3338" spans="1:23" x14ac:dyDescent="0.3">
      <c r="A3338">
        <v>3337</v>
      </c>
      <c r="B3338" t="s">
        <v>6565</v>
      </c>
      <c r="C3338" s="1">
        <v>42968</v>
      </c>
      <c r="D3338" s="2">
        <v>2017</v>
      </c>
      <c r="E3338" s="1" t="s">
        <v>132</v>
      </c>
      <c r="F3338" s="3">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v>10.393599999999992</v>
      </c>
    </row>
    <row r="3339" spans="1:23" x14ac:dyDescent="0.3">
      <c r="A3339">
        <v>3338</v>
      </c>
      <c r="B3339" t="s">
        <v>6565</v>
      </c>
      <c r="C3339" s="1">
        <v>42968</v>
      </c>
      <c r="D3339" s="2">
        <v>2017</v>
      </c>
      <c r="E3339" s="1" t="s">
        <v>132</v>
      </c>
      <c r="F3339" s="3">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v>28.436399999999935</v>
      </c>
    </row>
    <row r="3340" spans="1:23" x14ac:dyDescent="0.3">
      <c r="A3340">
        <v>3339</v>
      </c>
      <c r="B3340" t="s">
        <v>6565</v>
      </c>
      <c r="C3340" s="1">
        <v>42968</v>
      </c>
      <c r="D3340" s="2">
        <v>2017</v>
      </c>
      <c r="E3340" s="1" t="s">
        <v>132</v>
      </c>
      <c r="F3340" s="3">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v>42.464699999999993</v>
      </c>
    </row>
    <row r="3341" spans="1:23" x14ac:dyDescent="0.3">
      <c r="A3341">
        <v>3340</v>
      </c>
      <c r="B3341" t="s">
        <v>6565</v>
      </c>
      <c r="C3341" s="1">
        <v>42968</v>
      </c>
      <c r="D3341" s="2">
        <v>2017</v>
      </c>
      <c r="E3341" s="1" t="s">
        <v>132</v>
      </c>
      <c r="F3341" s="3">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v>54.950400000000002</v>
      </c>
    </row>
    <row r="3342" spans="1:23" x14ac:dyDescent="0.3">
      <c r="A3342">
        <v>3341</v>
      </c>
      <c r="B3342" t="s">
        <v>6565</v>
      </c>
      <c r="C3342" s="1">
        <v>42968</v>
      </c>
      <c r="D3342" s="2">
        <v>2017</v>
      </c>
      <c r="E3342" s="1" t="s">
        <v>132</v>
      </c>
      <c r="F3342" s="3">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v>24.84</v>
      </c>
    </row>
    <row r="3343" spans="1:23" x14ac:dyDescent="0.3">
      <c r="A3343">
        <v>3342</v>
      </c>
      <c r="B3343" t="s">
        <v>6574</v>
      </c>
      <c r="C3343" s="1">
        <v>42609</v>
      </c>
      <c r="D3343" s="2">
        <v>2016</v>
      </c>
      <c r="E3343" s="1" t="s">
        <v>132</v>
      </c>
      <c r="F3343" s="3">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v>60.255300000000005</v>
      </c>
    </row>
    <row r="3344" spans="1:23" x14ac:dyDescent="0.3">
      <c r="A3344">
        <v>3343</v>
      </c>
      <c r="B3344" t="s">
        <v>6574</v>
      </c>
      <c r="C3344" s="1">
        <v>42609</v>
      </c>
      <c r="D3344" s="2">
        <v>2016</v>
      </c>
      <c r="E3344" s="1" t="s">
        <v>132</v>
      </c>
      <c r="F3344" s="3">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v>20.966999999999999</v>
      </c>
    </row>
    <row r="3345" spans="1:23" x14ac:dyDescent="0.3">
      <c r="A3345">
        <v>3344</v>
      </c>
      <c r="B3345" t="s">
        <v>6574</v>
      </c>
      <c r="C3345" s="1">
        <v>42609</v>
      </c>
      <c r="D3345" s="2">
        <v>2016</v>
      </c>
      <c r="E3345" s="1" t="s">
        <v>132</v>
      </c>
      <c r="F3345" s="3">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v>28.785599999999995</v>
      </c>
    </row>
    <row r="3346" spans="1:23" x14ac:dyDescent="0.3">
      <c r="A3346">
        <v>3345</v>
      </c>
      <c r="B3346" t="s">
        <v>6574</v>
      </c>
      <c r="C3346" s="1">
        <v>42609</v>
      </c>
      <c r="D3346" s="2">
        <v>2016</v>
      </c>
      <c r="E3346" s="1" t="s">
        <v>132</v>
      </c>
      <c r="F3346" s="3">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v>36.692999999999998</v>
      </c>
    </row>
    <row r="3347" spans="1:23" x14ac:dyDescent="0.3">
      <c r="A3347">
        <v>3346</v>
      </c>
      <c r="B3347" t="s">
        <v>6574</v>
      </c>
      <c r="C3347" s="1">
        <v>42609</v>
      </c>
      <c r="D3347" s="2">
        <v>2016</v>
      </c>
      <c r="E3347" s="1" t="s">
        <v>132</v>
      </c>
      <c r="F3347" s="3">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v>5.2559999999999993</v>
      </c>
    </row>
    <row r="3348" spans="1:23" x14ac:dyDescent="0.3">
      <c r="A3348">
        <v>3347</v>
      </c>
      <c r="B3348" t="s">
        <v>6574</v>
      </c>
      <c r="C3348" s="1">
        <v>42609</v>
      </c>
      <c r="D3348" s="2">
        <v>2016</v>
      </c>
      <c r="E3348" s="1" t="s">
        <v>132</v>
      </c>
      <c r="F3348" s="3">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v>13.919999999999998</v>
      </c>
    </row>
    <row r="3349" spans="1:23" x14ac:dyDescent="0.3">
      <c r="A3349">
        <v>3348</v>
      </c>
      <c r="B3349" t="s">
        <v>6575</v>
      </c>
      <c r="C3349" s="1">
        <v>42229</v>
      </c>
      <c r="D3349" s="2">
        <v>2015</v>
      </c>
      <c r="E3349" s="1" t="s">
        <v>132</v>
      </c>
      <c r="F3349" s="3">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v>13.208000000000002</v>
      </c>
    </row>
    <row r="3350" spans="1:23" x14ac:dyDescent="0.3">
      <c r="A3350">
        <v>3349</v>
      </c>
      <c r="B3350" t="s">
        <v>6577</v>
      </c>
      <c r="C3350" s="1">
        <v>43044</v>
      </c>
      <c r="D3350" s="2">
        <v>2017</v>
      </c>
      <c r="E3350" s="1" t="s">
        <v>24</v>
      </c>
      <c r="F3350" s="3">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v>-25.648000000000003</v>
      </c>
    </row>
    <row r="3351" spans="1:23" x14ac:dyDescent="0.3">
      <c r="A3351">
        <v>3350</v>
      </c>
      <c r="B3351" t="s">
        <v>6578</v>
      </c>
      <c r="C3351" s="1">
        <v>42599</v>
      </c>
      <c r="D3351" s="2">
        <v>2016</v>
      </c>
      <c r="E3351" s="1" t="s">
        <v>132</v>
      </c>
      <c r="F3351" s="3">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v>5.6955999999999989</v>
      </c>
    </row>
    <row r="3352" spans="1:23" x14ac:dyDescent="0.3">
      <c r="A3352">
        <v>3351</v>
      </c>
      <c r="B3352" t="s">
        <v>6579</v>
      </c>
      <c r="C3352" s="1">
        <v>42730</v>
      </c>
      <c r="D3352" s="2">
        <v>2016</v>
      </c>
      <c r="E3352" s="1" t="s">
        <v>98</v>
      </c>
      <c r="F3352" s="3">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v>18.893699999999995</v>
      </c>
    </row>
    <row r="3353" spans="1:23" x14ac:dyDescent="0.3">
      <c r="A3353">
        <v>3352</v>
      </c>
      <c r="B3353" t="s">
        <v>6580</v>
      </c>
      <c r="C3353" s="1">
        <v>41905</v>
      </c>
      <c r="D3353" s="2">
        <v>2014</v>
      </c>
      <c r="E3353" s="1" t="s">
        <v>161</v>
      </c>
      <c r="F3353" s="3">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v>20.517599999999987</v>
      </c>
    </row>
    <row r="3354" spans="1:23" x14ac:dyDescent="0.3">
      <c r="A3354">
        <v>3353</v>
      </c>
      <c r="B3354" t="s">
        <v>6580</v>
      </c>
      <c r="C3354" s="1">
        <v>41905</v>
      </c>
      <c r="D3354" s="2">
        <v>2014</v>
      </c>
      <c r="E3354" s="1" t="s">
        <v>161</v>
      </c>
      <c r="F3354" s="3">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v>31.494</v>
      </c>
    </row>
    <row r="3355" spans="1:23" x14ac:dyDescent="0.3">
      <c r="A3355">
        <v>3354</v>
      </c>
      <c r="B3355" t="s">
        <v>6583</v>
      </c>
      <c r="C3355" s="1">
        <v>41839</v>
      </c>
      <c r="D3355" s="2">
        <v>2014</v>
      </c>
      <c r="E3355" s="1" t="s">
        <v>152</v>
      </c>
      <c r="F3355" s="3">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v>93.594800000000021</v>
      </c>
    </row>
    <row r="3356" spans="1:23" x14ac:dyDescent="0.3">
      <c r="A3356">
        <v>3355</v>
      </c>
      <c r="B3356" t="s">
        <v>6583</v>
      </c>
      <c r="C3356" s="1">
        <v>41839</v>
      </c>
      <c r="D3356" s="2">
        <v>2014</v>
      </c>
      <c r="E3356" s="1" t="s">
        <v>152</v>
      </c>
      <c r="F3356" s="3">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v>-4.032</v>
      </c>
    </row>
    <row r="3357" spans="1:23" x14ac:dyDescent="0.3">
      <c r="A3357">
        <v>3356</v>
      </c>
      <c r="B3357" t="s">
        <v>6583</v>
      </c>
      <c r="C3357" s="1">
        <v>41839</v>
      </c>
      <c r="D3357" s="2">
        <v>2014</v>
      </c>
      <c r="E3357" s="1" t="s">
        <v>152</v>
      </c>
      <c r="F3357" s="3">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v>9.6047999999999991</v>
      </c>
    </row>
    <row r="3358" spans="1:23" x14ac:dyDescent="0.3">
      <c r="A3358">
        <v>3357</v>
      </c>
      <c r="B3358" t="s">
        <v>6583</v>
      </c>
      <c r="C3358" s="1">
        <v>41839</v>
      </c>
      <c r="D3358" s="2">
        <v>2014</v>
      </c>
      <c r="E3358" s="1" t="s">
        <v>152</v>
      </c>
      <c r="F3358" s="3">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v>1.8288</v>
      </c>
    </row>
    <row r="3359" spans="1:23" x14ac:dyDescent="0.3">
      <c r="A3359">
        <v>3358</v>
      </c>
      <c r="B3359" t="s">
        <v>6586</v>
      </c>
      <c r="C3359" s="1">
        <v>42985</v>
      </c>
      <c r="D3359" s="2">
        <v>2017</v>
      </c>
      <c r="E3359" s="1" t="s">
        <v>161</v>
      </c>
      <c r="F3359" s="3">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v>26.465400000000006</v>
      </c>
    </row>
    <row r="3360" spans="1:23" x14ac:dyDescent="0.3">
      <c r="A3360">
        <v>3359</v>
      </c>
      <c r="B3360" t="s">
        <v>6587</v>
      </c>
      <c r="C3360" s="1">
        <v>42496</v>
      </c>
      <c r="D3360" s="2">
        <v>2016</v>
      </c>
      <c r="E3360" s="1" t="s">
        <v>124</v>
      </c>
      <c r="F3360" s="3">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v>-5.2932000000000023</v>
      </c>
    </row>
    <row r="3361" spans="1:23" x14ac:dyDescent="0.3">
      <c r="A3361">
        <v>3360</v>
      </c>
      <c r="B3361" t="s">
        <v>6587</v>
      </c>
      <c r="C3361" s="1">
        <v>42496</v>
      </c>
      <c r="D3361" s="2">
        <v>2016</v>
      </c>
      <c r="E3361" s="1" t="s">
        <v>124</v>
      </c>
      <c r="F3361" s="3">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v>-3.272000000000002</v>
      </c>
    </row>
    <row r="3362" spans="1:23" x14ac:dyDescent="0.3">
      <c r="A3362">
        <v>3361</v>
      </c>
      <c r="B3362" t="s">
        <v>6588</v>
      </c>
      <c r="C3362" s="1">
        <v>42159</v>
      </c>
      <c r="D3362" s="2">
        <v>2015</v>
      </c>
      <c r="E3362" s="1" t="s">
        <v>41</v>
      </c>
      <c r="F3362" s="3">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v>14.306799999999999</v>
      </c>
    </row>
    <row r="3363" spans="1:23" x14ac:dyDescent="0.3">
      <c r="A3363">
        <v>3362</v>
      </c>
      <c r="B3363" t="s">
        <v>6588</v>
      </c>
      <c r="C3363" s="1">
        <v>42159</v>
      </c>
      <c r="D3363" s="2">
        <v>2015</v>
      </c>
      <c r="E3363" s="1" t="s">
        <v>41</v>
      </c>
      <c r="F3363" s="3">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v>11.995199999999997</v>
      </c>
    </row>
    <row r="3364" spans="1:23" x14ac:dyDescent="0.3">
      <c r="A3364">
        <v>3363</v>
      </c>
      <c r="B3364" t="s">
        <v>6591</v>
      </c>
      <c r="C3364" s="1">
        <v>42351</v>
      </c>
      <c r="D3364" s="2">
        <v>2015</v>
      </c>
      <c r="E3364" s="1" t="s">
        <v>98</v>
      </c>
      <c r="F3364" s="3">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v>9.3312000000000008</v>
      </c>
    </row>
    <row r="3365" spans="1:23" x14ac:dyDescent="0.3">
      <c r="A3365">
        <v>3364</v>
      </c>
      <c r="B3365" t="s">
        <v>6591</v>
      </c>
      <c r="C3365" s="1">
        <v>42351</v>
      </c>
      <c r="D3365" s="2">
        <v>2015</v>
      </c>
      <c r="E3365" s="1" t="s">
        <v>98</v>
      </c>
      <c r="F3365" s="3">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v>18.940000000000001</v>
      </c>
    </row>
    <row r="3366" spans="1:23" x14ac:dyDescent="0.3">
      <c r="A3366">
        <v>3365</v>
      </c>
      <c r="B3366" t="s">
        <v>6593</v>
      </c>
      <c r="C3366" s="1">
        <v>42567</v>
      </c>
      <c r="D3366" s="2">
        <v>2016</v>
      </c>
      <c r="E3366" s="1" t="s">
        <v>152</v>
      </c>
      <c r="F3366" s="3">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v>-3.8207999999999984</v>
      </c>
    </row>
    <row r="3367" spans="1:23" x14ac:dyDescent="0.3">
      <c r="A3367">
        <v>3366</v>
      </c>
      <c r="B3367" t="s">
        <v>6594</v>
      </c>
      <c r="C3367" s="1">
        <v>41670</v>
      </c>
      <c r="D3367" s="2">
        <v>2014</v>
      </c>
      <c r="E3367" s="1" t="s">
        <v>166</v>
      </c>
      <c r="F3367" s="3">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v>3.4195999999999884</v>
      </c>
    </row>
    <row r="3368" spans="1:23" x14ac:dyDescent="0.3">
      <c r="A3368">
        <v>3367</v>
      </c>
      <c r="B3368" t="s">
        <v>6597</v>
      </c>
      <c r="C3368" s="1">
        <v>41829</v>
      </c>
      <c r="D3368" s="2">
        <v>2014</v>
      </c>
      <c r="E3368" s="1" t="s">
        <v>152</v>
      </c>
      <c r="F3368" s="3">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v>3.6288</v>
      </c>
    </row>
    <row r="3369" spans="1:23" x14ac:dyDescent="0.3">
      <c r="A3369">
        <v>3368</v>
      </c>
      <c r="B3369" t="s">
        <v>6597</v>
      </c>
      <c r="C3369" s="1">
        <v>41829</v>
      </c>
      <c r="D3369" s="2">
        <v>2014</v>
      </c>
      <c r="E3369" s="1" t="s">
        <v>152</v>
      </c>
      <c r="F3369" s="3">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v>4.4849999999999994</v>
      </c>
    </row>
    <row r="3370" spans="1:23" x14ac:dyDescent="0.3">
      <c r="A3370">
        <v>3369</v>
      </c>
      <c r="B3370" t="s">
        <v>6598</v>
      </c>
      <c r="C3370" s="1">
        <v>42329</v>
      </c>
      <c r="D3370" s="2">
        <v>2015</v>
      </c>
      <c r="E3370" s="1" t="s">
        <v>24</v>
      </c>
      <c r="F3370" s="3">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v>41.168399999999991</v>
      </c>
    </row>
    <row r="3371" spans="1:23" x14ac:dyDescent="0.3">
      <c r="A3371">
        <v>3370</v>
      </c>
      <c r="B3371" t="s">
        <v>6598</v>
      </c>
      <c r="C3371" s="1">
        <v>42329</v>
      </c>
      <c r="D3371" s="2">
        <v>2015</v>
      </c>
      <c r="E3371" s="1" t="s">
        <v>24</v>
      </c>
      <c r="F3371" s="3">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v>23.116799999999998</v>
      </c>
    </row>
    <row r="3372" spans="1:23" x14ac:dyDescent="0.3">
      <c r="A3372">
        <v>3371</v>
      </c>
      <c r="B3372" t="s">
        <v>6601</v>
      </c>
      <c r="C3372" s="1">
        <v>42454</v>
      </c>
      <c r="D3372" s="2">
        <v>2016</v>
      </c>
      <c r="E3372" s="1" t="s">
        <v>237</v>
      </c>
      <c r="F3372" s="3">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v>244.61549999999988</v>
      </c>
    </row>
    <row r="3373" spans="1:23" x14ac:dyDescent="0.3">
      <c r="A3373">
        <v>3372</v>
      </c>
      <c r="B3373" t="s">
        <v>6602</v>
      </c>
      <c r="C3373" s="1">
        <v>43001</v>
      </c>
      <c r="D3373" s="2">
        <v>2017</v>
      </c>
      <c r="E3373" s="1" t="s">
        <v>161</v>
      </c>
      <c r="F3373" s="3">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v>9.0383999999999993</v>
      </c>
    </row>
    <row r="3374" spans="1:23" x14ac:dyDescent="0.3">
      <c r="A3374">
        <v>3373</v>
      </c>
      <c r="B3374" t="s">
        <v>6602</v>
      </c>
      <c r="C3374" s="1">
        <v>43001</v>
      </c>
      <c r="D3374" s="2">
        <v>2017</v>
      </c>
      <c r="E3374" s="1" t="s">
        <v>161</v>
      </c>
      <c r="F3374" s="3">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v>48.287999999999997</v>
      </c>
    </row>
    <row r="3375" spans="1:23" x14ac:dyDescent="0.3">
      <c r="A3375">
        <v>3374</v>
      </c>
      <c r="B3375" t="s">
        <v>6603</v>
      </c>
      <c r="C3375" s="1">
        <v>42342</v>
      </c>
      <c r="D3375" s="2">
        <v>2015</v>
      </c>
      <c r="E3375" s="1" t="s">
        <v>98</v>
      </c>
      <c r="F3375" s="3">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v>11.376000000000001</v>
      </c>
    </row>
    <row r="3376" spans="1:23" x14ac:dyDescent="0.3">
      <c r="A3376">
        <v>3375</v>
      </c>
      <c r="B3376" t="s">
        <v>6603</v>
      </c>
      <c r="C3376" s="1">
        <v>42342</v>
      </c>
      <c r="D3376" s="2">
        <v>2015</v>
      </c>
      <c r="E3376" s="1" t="s">
        <v>98</v>
      </c>
      <c r="F3376" s="3">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v>8.0980000000000203</v>
      </c>
    </row>
    <row r="3377" spans="1:23" x14ac:dyDescent="0.3">
      <c r="A3377">
        <v>3376</v>
      </c>
      <c r="B3377" t="s">
        <v>6603</v>
      </c>
      <c r="C3377" s="1">
        <v>42342</v>
      </c>
      <c r="D3377" s="2">
        <v>2015</v>
      </c>
      <c r="E3377" s="1" t="s">
        <v>98</v>
      </c>
      <c r="F3377" s="3">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v>10.389600000000002</v>
      </c>
    </row>
    <row r="3378" spans="1:23" x14ac:dyDescent="0.3">
      <c r="A3378">
        <v>3377</v>
      </c>
      <c r="B3378" t="s">
        <v>6603</v>
      </c>
      <c r="C3378" s="1">
        <v>42342</v>
      </c>
      <c r="D3378" s="2">
        <v>2015</v>
      </c>
      <c r="E3378" s="1" t="s">
        <v>98</v>
      </c>
      <c r="F3378" s="3">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v>68.333200000000005</v>
      </c>
    </row>
    <row r="3379" spans="1:23" x14ac:dyDescent="0.3">
      <c r="A3379">
        <v>3378</v>
      </c>
      <c r="B3379" t="s">
        <v>6604</v>
      </c>
      <c r="C3379" s="1">
        <v>42675</v>
      </c>
      <c r="D3379" s="2">
        <v>2016</v>
      </c>
      <c r="E3379" s="1" t="s">
        <v>24</v>
      </c>
      <c r="F3379" s="3">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v>6.9794999999999909</v>
      </c>
    </row>
    <row r="3380" spans="1:23" x14ac:dyDescent="0.3">
      <c r="A3380">
        <v>3379</v>
      </c>
      <c r="B3380" t="s">
        <v>6609</v>
      </c>
      <c r="C3380" s="1">
        <v>42811</v>
      </c>
      <c r="D3380" s="2">
        <v>2017</v>
      </c>
      <c r="E3380" s="1" t="s">
        <v>237</v>
      </c>
      <c r="F3380" s="3">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v>-22.04160000000001</v>
      </c>
    </row>
    <row r="3381" spans="1:23" x14ac:dyDescent="0.3">
      <c r="A3381">
        <v>3380</v>
      </c>
      <c r="B3381" t="s">
        <v>6609</v>
      </c>
      <c r="C3381" s="1">
        <v>42811</v>
      </c>
      <c r="D3381" s="2">
        <v>2017</v>
      </c>
      <c r="E3381" s="1" t="s">
        <v>237</v>
      </c>
      <c r="F3381" s="3">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v>3.2099999999999982</v>
      </c>
    </row>
    <row r="3382" spans="1:23" x14ac:dyDescent="0.3">
      <c r="A3382">
        <v>3381</v>
      </c>
      <c r="B3382" t="s">
        <v>6612</v>
      </c>
      <c r="C3382" s="1">
        <v>43062</v>
      </c>
      <c r="D3382" s="2">
        <v>2017</v>
      </c>
      <c r="E3382" s="1" t="s">
        <v>24</v>
      </c>
      <c r="F3382" s="3">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v>7.2144000000000013</v>
      </c>
    </row>
    <row r="3383" spans="1:23" x14ac:dyDescent="0.3">
      <c r="A3383">
        <v>3382</v>
      </c>
      <c r="B3383" t="s">
        <v>6615</v>
      </c>
      <c r="C3383" s="1">
        <v>42974</v>
      </c>
      <c r="D3383" s="2">
        <v>2017</v>
      </c>
      <c r="E3383" s="1" t="s">
        <v>132</v>
      </c>
      <c r="F3383" s="3">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v>0.97739999999999994</v>
      </c>
    </row>
    <row r="3384" spans="1:23" x14ac:dyDescent="0.3">
      <c r="A3384">
        <v>3383</v>
      </c>
      <c r="B3384" t="s">
        <v>6616</v>
      </c>
      <c r="C3384" s="1">
        <v>42342</v>
      </c>
      <c r="D3384" s="2">
        <v>2015</v>
      </c>
      <c r="E3384" s="1" t="s">
        <v>98</v>
      </c>
      <c r="F3384" s="3">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v>8.7906000000000013</v>
      </c>
    </row>
    <row r="3385" spans="1:23" x14ac:dyDescent="0.3">
      <c r="A3385">
        <v>3384</v>
      </c>
      <c r="B3385" t="s">
        <v>6616</v>
      </c>
      <c r="C3385" s="1">
        <v>42342</v>
      </c>
      <c r="D3385" s="2">
        <v>2015</v>
      </c>
      <c r="E3385" s="1" t="s">
        <v>98</v>
      </c>
      <c r="F3385" s="3">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v>29.880199999999981</v>
      </c>
    </row>
    <row r="3386" spans="1:23" x14ac:dyDescent="0.3">
      <c r="A3386">
        <v>3385</v>
      </c>
      <c r="B3386" t="s">
        <v>6616</v>
      </c>
      <c r="C3386" s="1">
        <v>42342</v>
      </c>
      <c r="D3386" s="2">
        <v>2015</v>
      </c>
      <c r="E3386" s="1" t="s">
        <v>98</v>
      </c>
      <c r="F3386" s="3">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v>539.92499999999995</v>
      </c>
    </row>
    <row r="3387" spans="1:23" x14ac:dyDescent="0.3">
      <c r="A3387">
        <v>3386</v>
      </c>
      <c r="B3387" t="s">
        <v>6619</v>
      </c>
      <c r="C3387" s="1">
        <v>43015</v>
      </c>
      <c r="D3387" s="2">
        <v>2017</v>
      </c>
      <c r="E3387" s="1" t="s">
        <v>53</v>
      </c>
      <c r="F3387" s="3">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v>65.325599999999895</v>
      </c>
    </row>
    <row r="3388" spans="1:23" x14ac:dyDescent="0.3">
      <c r="A3388">
        <v>3387</v>
      </c>
      <c r="B3388" t="s">
        <v>6619</v>
      </c>
      <c r="C3388" s="1">
        <v>43015</v>
      </c>
      <c r="D3388" s="2">
        <v>2017</v>
      </c>
      <c r="E3388" s="1" t="s">
        <v>53</v>
      </c>
      <c r="F3388" s="3">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v>5.9174999999999986</v>
      </c>
    </row>
    <row r="3389" spans="1:23" x14ac:dyDescent="0.3">
      <c r="A3389">
        <v>3388</v>
      </c>
      <c r="B3389" t="s">
        <v>6619</v>
      </c>
      <c r="C3389" s="1">
        <v>43015</v>
      </c>
      <c r="D3389" s="2">
        <v>2017</v>
      </c>
      <c r="E3389" s="1" t="s">
        <v>53</v>
      </c>
      <c r="F3389" s="3">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v>16.678799999999995</v>
      </c>
    </row>
    <row r="3390" spans="1:23" x14ac:dyDescent="0.3">
      <c r="A3390">
        <v>3389</v>
      </c>
      <c r="B3390" t="s">
        <v>6619</v>
      </c>
      <c r="C3390" s="1">
        <v>43015</v>
      </c>
      <c r="D3390" s="2">
        <v>2017</v>
      </c>
      <c r="E3390" s="1" t="s">
        <v>53</v>
      </c>
      <c r="F3390" s="3">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v>-33.635999999999996</v>
      </c>
    </row>
    <row r="3391" spans="1:23" x14ac:dyDescent="0.3">
      <c r="A3391">
        <v>3390</v>
      </c>
      <c r="B3391" t="s">
        <v>6619</v>
      </c>
      <c r="C3391" s="1">
        <v>43015</v>
      </c>
      <c r="D3391" s="2">
        <v>2017</v>
      </c>
      <c r="E3391" s="1" t="s">
        <v>53</v>
      </c>
      <c r="F3391" s="3">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v>-36.11160000000001</v>
      </c>
    </row>
    <row r="3392" spans="1:23" x14ac:dyDescent="0.3">
      <c r="A3392">
        <v>3391</v>
      </c>
      <c r="B3392" t="s">
        <v>6620</v>
      </c>
      <c r="C3392" s="1">
        <v>42819</v>
      </c>
      <c r="D3392" s="2">
        <v>2017</v>
      </c>
      <c r="E3392" s="1" t="s">
        <v>237</v>
      </c>
      <c r="F3392" s="3">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v>2.1399999999999992</v>
      </c>
    </row>
    <row r="3393" spans="1:23" x14ac:dyDescent="0.3">
      <c r="A3393">
        <v>3392</v>
      </c>
      <c r="B3393" t="s">
        <v>6621</v>
      </c>
      <c r="C3393" s="1">
        <v>41860</v>
      </c>
      <c r="D3393" s="2">
        <v>2014</v>
      </c>
      <c r="E3393" s="1" t="s">
        <v>132</v>
      </c>
      <c r="F3393" s="3">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v>68.197999999999979</v>
      </c>
    </row>
    <row r="3394" spans="1:23" x14ac:dyDescent="0.3">
      <c r="A3394">
        <v>3393</v>
      </c>
      <c r="B3394" t="s">
        <v>6621</v>
      </c>
      <c r="C3394" s="1">
        <v>41860</v>
      </c>
      <c r="D3394" s="2">
        <v>2014</v>
      </c>
      <c r="E3394" s="1" t="s">
        <v>132</v>
      </c>
      <c r="F3394" s="3">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v>-43.833600000000018</v>
      </c>
    </row>
    <row r="3395" spans="1:23" x14ac:dyDescent="0.3">
      <c r="A3395">
        <v>3394</v>
      </c>
      <c r="B3395" t="s">
        <v>6622</v>
      </c>
      <c r="C3395" s="1">
        <v>41965</v>
      </c>
      <c r="D3395" s="2">
        <v>2014</v>
      </c>
      <c r="E3395" s="1" t="s">
        <v>24</v>
      </c>
      <c r="F3395" s="3">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v>-11.084800000000005</v>
      </c>
    </row>
    <row r="3396" spans="1:23" x14ac:dyDescent="0.3">
      <c r="A3396">
        <v>3395</v>
      </c>
      <c r="B3396" t="s">
        <v>6623</v>
      </c>
      <c r="C3396" s="1">
        <v>42896</v>
      </c>
      <c r="D3396" s="2">
        <v>2017</v>
      </c>
      <c r="E3396" s="1" t="s">
        <v>41</v>
      </c>
      <c r="F3396" s="3">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v>15.011999999999999</v>
      </c>
    </row>
    <row r="3397" spans="1:23" x14ac:dyDescent="0.3">
      <c r="A3397">
        <v>3396</v>
      </c>
      <c r="B3397" t="s">
        <v>6624</v>
      </c>
      <c r="C3397" s="1">
        <v>42917</v>
      </c>
      <c r="D3397" s="2">
        <v>2017</v>
      </c>
      <c r="E3397" s="1" t="s">
        <v>152</v>
      </c>
      <c r="F3397" s="3">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v>13.317600000000027</v>
      </c>
    </row>
    <row r="3398" spans="1:23" x14ac:dyDescent="0.3">
      <c r="A3398">
        <v>3397</v>
      </c>
      <c r="B3398" t="s">
        <v>6624</v>
      </c>
      <c r="C3398" s="1">
        <v>42917</v>
      </c>
      <c r="D3398" s="2">
        <v>2017</v>
      </c>
      <c r="E3398" s="1" t="s">
        <v>152</v>
      </c>
      <c r="F3398" s="3">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v>78.195399999999992</v>
      </c>
    </row>
    <row r="3399" spans="1:23" x14ac:dyDescent="0.3">
      <c r="A3399">
        <v>3398</v>
      </c>
      <c r="B3399" t="s">
        <v>6624</v>
      </c>
      <c r="C3399" s="1">
        <v>42917</v>
      </c>
      <c r="D3399" s="2">
        <v>2017</v>
      </c>
      <c r="E3399" s="1" t="s">
        <v>152</v>
      </c>
      <c r="F3399" s="3">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v>12.441600000000001</v>
      </c>
    </row>
    <row r="3400" spans="1:23" x14ac:dyDescent="0.3">
      <c r="A3400">
        <v>3399</v>
      </c>
      <c r="B3400" t="s">
        <v>6625</v>
      </c>
      <c r="C3400" s="1">
        <v>41964</v>
      </c>
      <c r="D3400" s="2">
        <v>2014</v>
      </c>
      <c r="E3400" s="1" t="s">
        <v>24</v>
      </c>
      <c r="F3400" s="3">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v>9.9873000000000012</v>
      </c>
    </row>
    <row r="3401" spans="1:23" x14ac:dyDescent="0.3">
      <c r="A3401">
        <v>3400</v>
      </c>
      <c r="B3401" t="s">
        <v>6625</v>
      </c>
      <c r="C3401" s="1">
        <v>41964</v>
      </c>
      <c r="D3401" s="2">
        <v>2014</v>
      </c>
      <c r="E3401" s="1" t="s">
        <v>24</v>
      </c>
      <c r="F3401" s="3">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v>301.96799999999996</v>
      </c>
    </row>
    <row r="3402" spans="1:23" x14ac:dyDescent="0.3">
      <c r="A3402">
        <v>3401</v>
      </c>
      <c r="B3402" t="s">
        <v>6625</v>
      </c>
      <c r="C3402" s="1">
        <v>41964</v>
      </c>
      <c r="D3402" s="2">
        <v>2014</v>
      </c>
      <c r="E3402" s="1" t="s">
        <v>24</v>
      </c>
      <c r="F3402" s="3">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v>9.6974999999999838</v>
      </c>
    </row>
    <row r="3403" spans="1:23" x14ac:dyDescent="0.3">
      <c r="A3403">
        <v>3402</v>
      </c>
      <c r="B3403" t="s">
        <v>6625</v>
      </c>
      <c r="C3403" s="1">
        <v>41964</v>
      </c>
      <c r="D3403" s="2">
        <v>2014</v>
      </c>
      <c r="E3403" s="1" t="s">
        <v>24</v>
      </c>
      <c r="F3403" s="3">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v>1.4742000000000002</v>
      </c>
    </row>
    <row r="3404" spans="1:23" x14ac:dyDescent="0.3">
      <c r="A3404">
        <v>3403</v>
      </c>
      <c r="B3404" t="s">
        <v>6628</v>
      </c>
      <c r="C3404" s="1">
        <v>42128</v>
      </c>
      <c r="D3404" s="2">
        <v>2015</v>
      </c>
      <c r="E3404" s="1" t="s">
        <v>124</v>
      </c>
      <c r="F3404" s="3">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v>-8.9151999999999987</v>
      </c>
    </row>
    <row r="3405" spans="1:23" x14ac:dyDescent="0.3">
      <c r="A3405">
        <v>3404</v>
      </c>
      <c r="B3405" t="s">
        <v>6630</v>
      </c>
      <c r="C3405" s="1">
        <v>42884</v>
      </c>
      <c r="D3405" s="2">
        <v>2017</v>
      </c>
      <c r="E3405" s="1" t="s">
        <v>124</v>
      </c>
      <c r="F3405" s="3">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v>-52.339199999999991</v>
      </c>
    </row>
    <row r="3406" spans="1:23" x14ac:dyDescent="0.3">
      <c r="A3406">
        <v>3405</v>
      </c>
      <c r="B3406" t="s">
        <v>6633</v>
      </c>
      <c r="C3406" s="1">
        <v>42294</v>
      </c>
      <c r="D3406" s="2">
        <v>2015</v>
      </c>
      <c r="E3406" s="1" t="s">
        <v>53</v>
      </c>
      <c r="F3406" s="3">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v>3.8939999999999912</v>
      </c>
    </row>
    <row r="3407" spans="1:23" x14ac:dyDescent="0.3">
      <c r="A3407">
        <v>3406</v>
      </c>
      <c r="B3407" t="s">
        <v>6634</v>
      </c>
      <c r="C3407" s="1">
        <v>41752</v>
      </c>
      <c r="D3407" s="2">
        <v>2014</v>
      </c>
      <c r="E3407" s="1" t="s">
        <v>89</v>
      </c>
      <c r="F3407" s="3">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v>-12.058799999999991</v>
      </c>
    </row>
    <row r="3408" spans="1:23" x14ac:dyDescent="0.3">
      <c r="A3408">
        <v>3407</v>
      </c>
      <c r="B3408" t="s">
        <v>6634</v>
      </c>
      <c r="C3408" s="1">
        <v>41752</v>
      </c>
      <c r="D3408" s="2">
        <v>2014</v>
      </c>
      <c r="E3408" s="1" t="s">
        <v>89</v>
      </c>
      <c r="F3408" s="3">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v>-12.058799999999991</v>
      </c>
    </row>
    <row r="3409" spans="1:23" x14ac:dyDescent="0.3">
      <c r="A3409">
        <v>3408</v>
      </c>
      <c r="B3409" t="s">
        <v>6634</v>
      </c>
      <c r="C3409" s="1">
        <v>41752</v>
      </c>
      <c r="D3409" s="2">
        <v>2014</v>
      </c>
      <c r="E3409" s="1" t="s">
        <v>89</v>
      </c>
      <c r="F3409" s="3">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v>-5.2415999999999983</v>
      </c>
    </row>
    <row r="3410" spans="1:23" x14ac:dyDescent="0.3">
      <c r="A3410">
        <v>3409</v>
      </c>
      <c r="B3410" t="s">
        <v>6634</v>
      </c>
      <c r="C3410" s="1">
        <v>41752</v>
      </c>
      <c r="D3410" s="2">
        <v>2014</v>
      </c>
      <c r="E3410" s="1" t="s">
        <v>89</v>
      </c>
      <c r="F3410" s="3">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v>7.8175999999999997</v>
      </c>
    </row>
    <row r="3411" spans="1:23" x14ac:dyDescent="0.3">
      <c r="A3411">
        <v>3410</v>
      </c>
      <c r="B3411" t="s">
        <v>6635</v>
      </c>
      <c r="C3411" s="1">
        <v>42855</v>
      </c>
      <c r="D3411" s="2">
        <v>2017</v>
      </c>
      <c r="E3411" s="1" t="s">
        <v>89</v>
      </c>
      <c r="F3411" s="3">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v>3.6288</v>
      </c>
    </row>
    <row r="3412" spans="1:23" x14ac:dyDescent="0.3">
      <c r="A3412">
        <v>3411</v>
      </c>
      <c r="B3412" t="s">
        <v>6636</v>
      </c>
      <c r="C3412" s="1">
        <v>42633</v>
      </c>
      <c r="D3412" s="2">
        <v>2016</v>
      </c>
      <c r="E3412" s="1" t="s">
        <v>161</v>
      </c>
      <c r="F3412" s="3">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v>30.263399999999997</v>
      </c>
    </row>
    <row r="3413" spans="1:23" x14ac:dyDescent="0.3">
      <c r="A3413">
        <v>3412</v>
      </c>
      <c r="B3413" t="s">
        <v>6636</v>
      </c>
      <c r="C3413" s="1">
        <v>42633</v>
      </c>
      <c r="D3413" s="2">
        <v>2016</v>
      </c>
      <c r="E3413" s="1" t="s">
        <v>161</v>
      </c>
      <c r="F3413" s="3">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v>88.394799999999975</v>
      </c>
    </row>
    <row r="3414" spans="1:23" x14ac:dyDescent="0.3">
      <c r="A3414">
        <v>3413</v>
      </c>
      <c r="B3414" t="s">
        <v>6636</v>
      </c>
      <c r="C3414" s="1">
        <v>42633</v>
      </c>
      <c r="D3414" s="2">
        <v>2016</v>
      </c>
      <c r="E3414" s="1" t="s">
        <v>161</v>
      </c>
      <c r="F3414" s="3">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v>3.1752000000000002</v>
      </c>
    </row>
    <row r="3415" spans="1:23" x14ac:dyDescent="0.3">
      <c r="A3415">
        <v>3414</v>
      </c>
      <c r="B3415" t="s">
        <v>6636</v>
      </c>
      <c r="C3415" s="1">
        <v>42633</v>
      </c>
      <c r="D3415" s="2">
        <v>2016</v>
      </c>
      <c r="E3415" s="1" t="s">
        <v>161</v>
      </c>
      <c r="F3415" s="3">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v>37.9848</v>
      </c>
    </row>
    <row r="3416" spans="1:23" x14ac:dyDescent="0.3">
      <c r="A3416">
        <v>3415</v>
      </c>
      <c r="B3416" t="s">
        <v>6636</v>
      </c>
      <c r="C3416" s="1">
        <v>42633</v>
      </c>
      <c r="D3416" s="2">
        <v>2016</v>
      </c>
      <c r="E3416" s="1" t="s">
        <v>161</v>
      </c>
      <c r="F3416" s="3">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v>15.807999999999996</v>
      </c>
    </row>
    <row r="3417" spans="1:23" x14ac:dyDescent="0.3">
      <c r="A3417">
        <v>3416</v>
      </c>
      <c r="B3417" t="s">
        <v>6637</v>
      </c>
      <c r="C3417" s="1">
        <v>42615</v>
      </c>
      <c r="D3417" s="2">
        <v>2016</v>
      </c>
      <c r="E3417" s="1" t="s">
        <v>161</v>
      </c>
      <c r="F3417" s="3">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v>0.65159999999999996</v>
      </c>
    </row>
    <row r="3418" spans="1:23" x14ac:dyDescent="0.3">
      <c r="A3418">
        <v>3417</v>
      </c>
      <c r="B3418" t="s">
        <v>6637</v>
      </c>
      <c r="C3418" s="1">
        <v>42615</v>
      </c>
      <c r="D3418" s="2">
        <v>2016</v>
      </c>
      <c r="E3418" s="1" t="s">
        <v>161</v>
      </c>
      <c r="F3418" s="3">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v>3.8822000000000001</v>
      </c>
    </row>
    <row r="3419" spans="1:23" x14ac:dyDescent="0.3">
      <c r="A3419">
        <v>3418</v>
      </c>
      <c r="B3419" t="s">
        <v>6638</v>
      </c>
      <c r="C3419" s="1">
        <v>42121</v>
      </c>
      <c r="D3419" s="2">
        <v>2015</v>
      </c>
      <c r="E3419" s="1" t="s">
        <v>89</v>
      </c>
      <c r="F3419" s="3">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v>3.2669999999999995</v>
      </c>
    </row>
    <row r="3420" spans="1:23" x14ac:dyDescent="0.3">
      <c r="A3420">
        <v>3419</v>
      </c>
      <c r="B3420" t="s">
        <v>6638</v>
      </c>
      <c r="C3420" s="1">
        <v>42121</v>
      </c>
      <c r="D3420" s="2">
        <v>2015</v>
      </c>
      <c r="E3420" s="1" t="s">
        <v>89</v>
      </c>
      <c r="F3420" s="3">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v>0.72999999999999954</v>
      </c>
    </row>
    <row r="3421" spans="1:23" x14ac:dyDescent="0.3">
      <c r="A3421">
        <v>3420</v>
      </c>
      <c r="B3421" t="s">
        <v>6639</v>
      </c>
      <c r="C3421" s="1">
        <v>42253</v>
      </c>
      <c r="D3421" s="2">
        <v>2015</v>
      </c>
      <c r="E3421" s="1" t="s">
        <v>161</v>
      </c>
      <c r="F3421" s="3">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v>60.391999999999967</v>
      </c>
    </row>
    <row r="3422" spans="1:23" x14ac:dyDescent="0.3">
      <c r="A3422">
        <v>3421</v>
      </c>
      <c r="B3422" t="s">
        <v>6640</v>
      </c>
      <c r="C3422" s="1">
        <v>42518</v>
      </c>
      <c r="D3422" s="2">
        <v>2016</v>
      </c>
      <c r="E3422" s="1" t="s">
        <v>124</v>
      </c>
      <c r="F3422" s="3">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v>78.671999999999997</v>
      </c>
    </row>
    <row r="3423" spans="1:23" x14ac:dyDescent="0.3">
      <c r="A3423">
        <v>3422</v>
      </c>
      <c r="B3423" t="s">
        <v>6640</v>
      </c>
      <c r="C3423" s="1">
        <v>42518</v>
      </c>
      <c r="D3423" s="2">
        <v>2016</v>
      </c>
      <c r="E3423" s="1" t="s">
        <v>124</v>
      </c>
      <c r="F3423" s="3">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v>84.051199999999994</v>
      </c>
    </row>
    <row r="3424" spans="1:23" x14ac:dyDescent="0.3">
      <c r="A3424">
        <v>3423</v>
      </c>
      <c r="B3424" t="s">
        <v>6640</v>
      </c>
      <c r="C3424" s="1">
        <v>42518</v>
      </c>
      <c r="D3424" s="2">
        <v>2016</v>
      </c>
      <c r="E3424" s="1" t="s">
        <v>124</v>
      </c>
      <c r="F3424" s="3">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v>7.8960000000000008</v>
      </c>
    </row>
    <row r="3425" spans="1:23" x14ac:dyDescent="0.3">
      <c r="A3425">
        <v>3424</v>
      </c>
      <c r="B3425" t="s">
        <v>6640</v>
      </c>
      <c r="C3425" s="1">
        <v>42518</v>
      </c>
      <c r="D3425" s="2">
        <v>2016</v>
      </c>
      <c r="E3425" s="1" t="s">
        <v>124</v>
      </c>
      <c r="F3425" s="3">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v>7.3839999999999986</v>
      </c>
    </row>
    <row r="3426" spans="1:23" x14ac:dyDescent="0.3">
      <c r="A3426">
        <v>3425</v>
      </c>
      <c r="B3426" t="s">
        <v>6640</v>
      </c>
      <c r="C3426" s="1">
        <v>42518</v>
      </c>
      <c r="D3426" s="2">
        <v>2016</v>
      </c>
      <c r="E3426" s="1" t="s">
        <v>124</v>
      </c>
      <c r="F3426" s="3">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v>41.880000000000024</v>
      </c>
    </row>
    <row r="3427" spans="1:23" x14ac:dyDescent="0.3">
      <c r="A3427">
        <v>3426</v>
      </c>
      <c r="B3427" t="s">
        <v>6641</v>
      </c>
      <c r="C3427" s="1">
        <v>42271</v>
      </c>
      <c r="D3427" s="2">
        <v>2015</v>
      </c>
      <c r="E3427" s="1" t="s">
        <v>161</v>
      </c>
      <c r="F3427" s="3">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v>6.8579999999999988</v>
      </c>
    </row>
    <row r="3428" spans="1:23" x14ac:dyDescent="0.3">
      <c r="A3428">
        <v>3427</v>
      </c>
      <c r="B3428" t="s">
        <v>6641</v>
      </c>
      <c r="C3428" s="1">
        <v>42271</v>
      </c>
      <c r="D3428" s="2">
        <v>2015</v>
      </c>
      <c r="E3428" s="1" t="s">
        <v>161</v>
      </c>
      <c r="F3428" s="3">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v>394.26800000000003</v>
      </c>
    </row>
    <row r="3429" spans="1:23" x14ac:dyDescent="0.3">
      <c r="A3429">
        <v>3428</v>
      </c>
      <c r="B3429" t="s">
        <v>6643</v>
      </c>
      <c r="C3429" s="1">
        <v>42919</v>
      </c>
      <c r="D3429" s="2">
        <v>2017</v>
      </c>
      <c r="E3429" s="1" t="s">
        <v>152</v>
      </c>
      <c r="F3429" s="3">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v>11.102399999999996</v>
      </c>
    </row>
    <row r="3430" spans="1:23" x14ac:dyDescent="0.3">
      <c r="A3430">
        <v>3429</v>
      </c>
      <c r="B3430" t="s">
        <v>6643</v>
      </c>
      <c r="C3430" s="1">
        <v>42919</v>
      </c>
      <c r="D3430" s="2">
        <v>2017</v>
      </c>
      <c r="E3430" s="1" t="s">
        <v>152</v>
      </c>
      <c r="F3430" s="3">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v>-103.98819999999998</v>
      </c>
    </row>
    <row r="3431" spans="1:23" x14ac:dyDescent="0.3">
      <c r="A3431">
        <v>3430</v>
      </c>
      <c r="B3431" t="s">
        <v>6643</v>
      </c>
      <c r="C3431" s="1">
        <v>42919</v>
      </c>
      <c r="D3431" s="2">
        <v>2017</v>
      </c>
      <c r="E3431" s="1" t="s">
        <v>152</v>
      </c>
      <c r="F3431" s="3">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v>11.223000000000001</v>
      </c>
    </row>
    <row r="3432" spans="1:23" x14ac:dyDescent="0.3">
      <c r="A3432">
        <v>3431</v>
      </c>
      <c r="B3432" t="s">
        <v>6646</v>
      </c>
      <c r="C3432" s="1">
        <v>43077</v>
      </c>
      <c r="D3432" s="2">
        <v>2017</v>
      </c>
      <c r="E3432" s="1" t="s">
        <v>98</v>
      </c>
      <c r="F3432" s="3">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v>8.6390999999999956</v>
      </c>
    </row>
    <row r="3433" spans="1:23" x14ac:dyDescent="0.3">
      <c r="A3433">
        <v>3432</v>
      </c>
      <c r="B3433" t="s">
        <v>6646</v>
      </c>
      <c r="C3433" s="1">
        <v>43077</v>
      </c>
      <c r="D3433" s="2">
        <v>2017</v>
      </c>
      <c r="E3433" s="1" t="s">
        <v>98</v>
      </c>
      <c r="F3433" s="3">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v>15.468000000000004</v>
      </c>
    </row>
    <row r="3434" spans="1:23" x14ac:dyDescent="0.3">
      <c r="A3434">
        <v>3433</v>
      </c>
      <c r="B3434" t="s">
        <v>6646</v>
      </c>
      <c r="C3434" s="1">
        <v>43077</v>
      </c>
      <c r="D3434" s="2">
        <v>2017</v>
      </c>
      <c r="E3434" s="1" t="s">
        <v>98</v>
      </c>
      <c r="F3434" s="3">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v>28.857599999999998</v>
      </c>
    </row>
    <row r="3435" spans="1:23" x14ac:dyDescent="0.3">
      <c r="A3435">
        <v>3434</v>
      </c>
      <c r="B3435" t="s">
        <v>6649</v>
      </c>
      <c r="C3435" s="1">
        <v>43074</v>
      </c>
      <c r="D3435" s="2">
        <v>2017</v>
      </c>
      <c r="E3435" s="1" t="s">
        <v>98</v>
      </c>
      <c r="F3435" s="3">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v>8.3753999999999991</v>
      </c>
    </row>
    <row r="3436" spans="1:23" x14ac:dyDescent="0.3">
      <c r="A3436">
        <v>3435</v>
      </c>
      <c r="B3436" t="s">
        <v>6649</v>
      </c>
      <c r="C3436" s="1">
        <v>43074</v>
      </c>
      <c r="D3436" s="2">
        <v>2017</v>
      </c>
      <c r="E3436" s="1" t="s">
        <v>98</v>
      </c>
      <c r="F3436" s="3">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v>5.4287999999999981</v>
      </c>
    </row>
    <row r="3437" spans="1:23" x14ac:dyDescent="0.3">
      <c r="A3437">
        <v>3436</v>
      </c>
      <c r="B3437" t="s">
        <v>6650</v>
      </c>
      <c r="C3437" s="1">
        <v>42274</v>
      </c>
      <c r="D3437" s="2">
        <v>2015</v>
      </c>
      <c r="E3437" s="1" t="s">
        <v>161</v>
      </c>
      <c r="F3437" s="3">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v>-22.620000000000005</v>
      </c>
    </row>
    <row r="3438" spans="1:23" x14ac:dyDescent="0.3">
      <c r="A3438">
        <v>3437</v>
      </c>
      <c r="B3438" t="s">
        <v>6650</v>
      </c>
      <c r="C3438" s="1">
        <v>42274</v>
      </c>
      <c r="D3438" s="2">
        <v>2015</v>
      </c>
      <c r="E3438" s="1" t="s">
        <v>161</v>
      </c>
      <c r="F3438" s="3">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v>-12.751199999999997</v>
      </c>
    </row>
    <row r="3439" spans="1:23" x14ac:dyDescent="0.3">
      <c r="A3439">
        <v>3438</v>
      </c>
      <c r="B3439" t="s">
        <v>6651</v>
      </c>
      <c r="C3439" s="1">
        <v>43038</v>
      </c>
      <c r="D3439" s="2">
        <v>2017</v>
      </c>
      <c r="E3439" s="1" t="s">
        <v>53</v>
      </c>
      <c r="F3439" s="3">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v>-8.5007999999999981</v>
      </c>
    </row>
    <row r="3440" spans="1:23" x14ac:dyDescent="0.3">
      <c r="A3440">
        <v>3439</v>
      </c>
      <c r="B3440" t="s">
        <v>6651</v>
      </c>
      <c r="C3440" s="1">
        <v>43038</v>
      </c>
      <c r="D3440" s="2">
        <v>2017</v>
      </c>
      <c r="E3440" s="1" t="s">
        <v>53</v>
      </c>
      <c r="F3440" s="3">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v>-68.130199999999988</v>
      </c>
    </row>
    <row r="3441" spans="1:23" x14ac:dyDescent="0.3">
      <c r="A3441">
        <v>3440</v>
      </c>
      <c r="B3441" t="s">
        <v>6651</v>
      </c>
      <c r="C3441" s="1">
        <v>43038</v>
      </c>
      <c r="D3441" s="2">
        <v>2017</v>
      </c>
      <c r="E3441" s="1" t="s">
        <v>53</v>
      </c>
      <c r="F3441" s="3">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v>4.0643999999999973</v>
      </c>
    </row>
    <row r="3442" spans="1:23" x14ac:dyDescent="0.3">
      <c r="A3442">
        <v>3441</v>
      </c>
      <c r="B3442" t="s">
        <v>6652</v>
      </c>
      <c r="C3442" s="1">
        <v>42337</v>
      </c>
      <c r="D3442" s="2">
        <v>2015</v>
      </c>
      <c r="E3442" s="1" t="s">
        <v>24</v>
      </c>
      <c r="F3442" s="3">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v>1.5602</v>
      </c>
    </row>
    <row r="3443" spans="1:23" x14ac:dyDescent="0.3">
      <c r="A3443">
        <v>3442</v>
      </c>
      <c r="B3443" t="s">
        <v>6653</v>
      </c>
      <c r="C3443" s="1">
        <v>41709</v>
      </c>
      <c r="D3443" s="2">
        <v>2014</v>
      </c>
      <c r="E3443" s="1" t="s">
        <v>237</v>
      </c>
      <c r="F3443" s="3">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v>49.013999999999996</v>
      </c>
    </row>
    <row r="3444" spans="1:23" x14ac:dyDescent="0.3">
      <c r="A3444">
        <v>3443</v>
      </c>
      <c r="B3444" t="s">
        <v>6654</v>
      </c>
      <c r="C3444" s="1">
        <v>43058</v>
      </c>
      <c r="D3444" s="2">
        <v>2017</v>
      </c>
      <c r="E3444" s="1" t="s">
        <v>24</v>
      </c>
      <c r="F3444" s="3">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v>8.370000000000001</v>
      </c>
    </row>
    <row r="3445" spans="1:23" x14ac:dyDescent="0.3">
      <c r="A3445">
        <v>3444</v>
      </c>
      <c r="B3445" t="s">
        <v>6654</v>
      </c>
      <c r="C3445" s="1">
        <v>43058</v>
      </c>
      <c r="D3445" s="2">
        <v>2017</v>
      </c>
      <c r="E3445" s="1" t="s">
        <v>24</v>
      </c>
      <c r="F3445" s="3">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v>626.18499999999995</v>
      </c>
    </row>
    <row r="3446" spans="1:23" x14ac:dyDescent="0.3">
      <c r="A3446">
        <v>3445</v>
      </c>
      <c r="B3446" t="s">
        <v>6655</v>
      </c>
      <c r="C3446" s="1">
        <v>42580</v>
      </c>
      <c r="D3446" s="2">
        <v>2016</v>
      </c>
      <c r="E3446" s="1" t="s">
        <v>152</v>
      </c>
      <c r="F3446" s="3">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v>-16.956800000000005</v>
      </c>
    </row>
    <row r="3447" spans="1:23" x14ac:dyDescent="0.3">
      <c r="A3447">
        <v>3446</v>
      </c>
      <c r="B3447" t="s">
        <v>6658</v>
      </c>
      <c r="C3447" s="1">
        <v>42167</v>
      </c>
      <c r="D3447" s="2">
        <v>2015</v>
      </c>
      <c r="E3447" s="1" t="s">
        <v>41</v>
      </c>
      <c r="F3447" s="3">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v>5.0829999999999975</v>
      </c>
    </row>
    <row r="3448" spans="1:23" x14ac:dyDescent="0.3">
      <c r="A3448">
        <v>3447</v>
      </c>
      <c r="B3448" t="s">
        <v>6659</v>
      </c>
      <c r="C3448" s="1">
        <v>42588</v>
      </c>
      <c r="D3448" s="2">
        <v>2016</v>
      </c>
      <c r="E3448" s="1" t="s">
        <v>132</v>
      </c>
      <c r="F3448" s="3">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v>33.313599999999994</v>
      </c>
    </row>
    <row r="3449" spans="1:23" x14ac:dyDescent="0.3">
      <c r="A3449">
        <v>3448</v>
      </c>
      <c r="B3449" t="s">
        <v>6662</v>
      </c>
      <c r="C3449" s="1">
        <v>42897</v>
      </c>
      <c r="D3449" s="2">
        <v>2017</v>
      </c>
      <c r="E3449" s="1" t="s">
        <v>41</v>
      </c>
      <c r="F3449" s="3">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v>1.0903999999999998</v>
      </c>
    </row>
    <row r="3450" spans="1:23" x14ac:dyDescent="0.3">
      <c r="A3450">
        <v>3449</v>
      </c>
      <c r="B3450" t="s">
        <v>6663</v>
      </c>
      <c r="C3450" s="1">
        <v>42650</v>
      </c>
      <c r="D3450" s="2">
        <v>2016</v>
      </c>
      <c r="E3450" s="1" t="s">
        <v>53</v>
      </c>
      <c r="F3450" s="3">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v>8.8607999999999976</v>
      </c>
    </row>
    <row r="3451" spans="1:23" x14ac:dyDescent="0.3">
      <c r="A3451">
        <v>3450</v>
      </c>
      <c r="B3451" t="s">
        <v>6664</v>
      </c>
      <c r="C3451" s="1">
        <v>41890</v>
      </c>
      <c r="D3451" s="2">
        <v>2014</v>
      </c>
      <c r="E3451" s="1" t="s">
        <v>161</v>
      </c>
      <c r="F3451" s="3">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v>24.359500000000004</v>
      </c>
    </row>
    <row r="3452" spans="1:23" x14ac:dyDescent="0.3">
      <c r="A3452">
        <v>3451</v>
      </c>
      <c r="B3452" t="s">
        <v>6664</v>
      </c>
      <c r="C3452" s="1">
        <v>41890</v>
      </c>
      <c r="D3452" s="2">
        <v>2014</v>
      </c>
      <c r="E3452" s="1" t="s">
        <v>161</v>
      </c>
      <c r="F3452" s="3">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v>4.1916000000000011</v>
      </c>
    </row>
    <row r="3453" spans="1:23" x14ac:dyDescent="0.3">
      <c r="A3453">
        <v>3452</v>
      </c>
      <c r="B3453" t="s">
        <v>6664</v>
      </c>
      <c r="C3453" s="1">
        <v>41890</v>
      </c>
      <c r="D3453" s="2">
        <v>2014</v>
      </c>
      <c r="E3453" s="1" t="s">
        <v>161</v>
      </c>
      <c r="F3453" s="3">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v>1.9697999999999998</v>
      </c>
    </row>
    <row r="3454" spans="1:23" x14ac:dyDescent="0.3">
      <c r="A3454">
        <v>3453</v>
      </c>
      <c r="B3454" t="s">
        <v>6665</v>
      </c>
      <c r="C3454" s="1">
        <v>41714</v>
      </c>
      <c r="D3454" s="2">
        <v>2014</v>
      </c>
      <c r="E3454" s="1" t="s">
        <v>237</v>
      </c>
      <c r="F3454" s="3">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v>29.495000000000019</v>
      </c>
    </row>
    <row r="3455" spans="1:23" x14ac:dyDescent="0.3">
      <c r="A3455">
        <v>3454</v>
      </c>
      <c r="B3455" t="s">
        <v>6668</v>
      </c>
      <c r="C3455" s="1">
        <v>42064</v>
      </c>
      <c r="D3455" s="2">
        <v>2015</v>
      </c>
      <c r="E3455" s="1" t="s">
        <v>237</v>
      </c>
      <c r="F3455" s="3">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v>27.011199999999999</v>
      </c>
    </row>
    <row r="3456" spans="1:23" x14ac:dyDescent="0.3">
      <c r="A3456">
        <v>3455</v>
      </c>
      <c r="B3456" t="s">
        <v>6669</v>
      </c>
      <c r="C3456" s="1">
        <v>42194</v>
      </c>
      <c r="D3456" s="2">
        <v>2015</v>
      </c>
      <c r="E3456" s="1" t="s">
        <v>152</v>
      </c>
      <c r="F3456" s="3">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v>0.83849999999999936</v>
      </c>
    </row>
    <row r="3457" spans="1:23" x14ac:dyDescent="0.3">
      <c r="A3457">
        <v>3456</v>
      </c>
      <c r="B3457" t="s">
        <v>6672</v>
      </c>
      <c r="C3457" s="1">
        <v>42420</v>
      </c>
      <c r="D3457" s="2">
        <v>2016</v>
      </c>
      <c r="E3457" s="1" t="s">
        <v>568</v>
      </c>
      <c r="F3457" s="3">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v>5.5673999999999992</v>
      </c>
    </row>
    <row r="3458" spans="1:23" x14ac:dyDescent="0.3">
      <c r="A3458">
        <v>3457</v>
      </c>
      <c r="B3458" t="s">
        <v>6675</v>
      </c>
      <c r="C3458" s="1">
        <v>42994</v>
      </c>
      <c r="D3458" s="2">
        <v>2017</v>
      </c>
      <c r="E3458" s="1" t="s">
        <v>161</v>
      </c>
      <c r="F3458" s="3">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v>19.793400000000005</v>
      </c>
    </row>
    <row r="3459" spans="1:23" x14ac:dyDescent="0.3">
      <c r="A3459">
        <v>3458</v>
      </c>
      <c r="B3459" t="s">
        <v>6675</v>
      </c>
      <c r="C3459" s="1">
        <v>42994</v>
      </c>
      <c r="D3459" s="2">
        <v>2017</v>
      </c>
      <c r="E3459" s="1" t="s">
        <v>161</v>
      </c>
      <c r="F3459" s="3">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v>2.2511999999999999</v>
      </c>
    </row>
    <row r="3460" spans="1:23" x14ac:dyDescent="0.3">
      <c r="A3460">
        <v>3459</v>
      </c>
      <c r="B3460" t="s">
        <v>6675</v>
      </c>
      <c r="C3460" s="1">
        <v>42994</v>
      </c>
      <c r="D3460" s="2">
        <v>2017</v>
      </c>
      <c r="E3460" s="1" t="s">
        <v>161</v>
      </c>
      <c r="F3460" s="3">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v>-2.7551999999999994</v>
      </c>
    </row>
    <row r="3461" spans="1:23" x14ac:dyDescent="0.3">
      <c r="A3461">
        <v>3460</v>
      </c>
      <c r="B3461" t="s">
        <v>6675</v>
      </c>
      <c r="C3461" s="1">
        <v>42994</v>
      </c>
      <c r="D3461" s="2">
        <v>2017</v>
      </c>
      <c r="E3461" s="1" t="s">
        <v>161</v>
      </c>
      <c r="F3461" s="3">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v>-412.61539999999991</v>
      </c>
    </row>
    <row r="3462" spans="1:23" x14ac:dyDescent="0.3">
      <c r="A3462">
        <v>3461</v>
      </c>
      <c r="B3462" t="s">
        <v>6675</v>
      </c>
      <c r="C3462" s="1">
        <v>42994</v>
      </c>
      <c r="D3462" s="2">
        <v>2017</v>
      </c>
      <c r="E3462" s="1" t="s">
        <v>161</v>
      </c>
      <c r="F3462" s="3">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v>14.395200000000004</v>
      </c>
    </row>
    <row r="3463" spans="1:23" x14ac:dyDescent="0.3">
      <c r="A3463">
        <v>3462</v>
      </c>
      <c r="B3463" t="s">
        <v>6676</v>
      </c>
      <c r="C3463" s="1">
        <v>43044</v>
      </c>
      <c r="D3463" s="2">
        <v>2017</v>
      </c>
      <c r="E3463" s="1" t="s">
        <v>24</v>
      </c>
      <c r="F3463" s="3">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v>55.436399999999935</v>
      </c>
    </row>
    <row r="3464" spans="1:23" x14ac:dyDescent="0.3">
      <c r="A3464">
        <v>3463</v>
      </c>
      <c r="B3464" t="s">
        <v>6677</v>
      </c>
      <c r="C3464" s="1">
        <v>42055</v>
      </c>
      <c r="D3464" s="2">
        <v>2015</v>
      </c>
      <c r="E3464" s="1" t="s">
        <v>568</v>
      </c>
      <c r="F3464" s="3">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v>74.565400000000011</v>
      </c>
    </row>
    <row r="3465" spans="1:23" x14ac:dyDescent="0.3">
      <c r="A3465">
        <v>3464</v>
      </c>
      <c r="B3465" t="s">
        <v>6678</v>
      </c>
      <c r="C3465" s="1">
        <v>42699</v>
      </c>
      <c r="D3465" s="2">
        <v>2016</v>
      </c>
      <c r="E3465" s="1" t="s">
        <v>24</v>
      </c>
      <c r="F3465" s="3">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v>1.6509999999999998</v>
      </c>
    </row>
    <row r="3466" spans="1:23" x14ac:dyDescent="0.3">
      <c r="A3466">
        <v>3465</v>
      </c>
      <c r="B3466" t="s">
        <v>6681</v>
      </c>
      <c r="C3466" s="1">
        <v>43072</v>
      </c>
      <c r="D3466" s="2">
        <v>2017</v>
      </c>
      <c r="E3466" s="1" t="s">
        <v>98</v>
      </c>
      <c r="F3466" s="3">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v>7.198799999999995</v>
      </c>
    </row>
    <row r="3467" spans="1:23" x14ac:dyDescent="0.3">
      <c r="A3467">
        <v>3466</v>
      </c>
      <c r="B3467" t="s">
        <v>6682</v>
      </c>
      <c r="C3467" s="1">
        <v>42257</v>
      </c>
      <c r="D3467" s="2">
        <v>2015</v>
      </c>
      <c r="E3467" s="1" t="s">
        <v>161</v>
      </c>
      <c r="F3467" s="3">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v>16.1096</v>
      </c>
    </row>
    <row r="3468" spans="1:23" x14ac:dyDescent="0.3">
      <c r="A3468">
        <v>3467</v>
      </c>
      <c r="B3468" t="s">
        <v>6682</v>
      </c>
      <c r="C3468" s="1">
        <v>42257</v>
      </c>
      <c r="D3468" s="2">
        <v>2015</v>
      </c>
      <c r="E3468" s="1" t="s">
        <v>161</v>
      </c>
      <c r="F3468" s="3">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v>83.25079999999997</v>
      </c>
    </row>
    <row r="3469" spans="1:23" x14ac:dyDescent="0.3">
      <c r="A3469">
        <v>3468</v>
      </c>
      <c r="B3469" t="s">
        <v>6682</v>
      </c>
      <c r="C3469" s="1">
        <v>42257</v>
      </c>
      <c r="D3469" s="2">
        <v>2015</v>
      </c>
      <c r="E3469" s="1" t="s">
        <v>161</v>
      </c>
      <c r="F3469" s="3">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v>125.46899999999999</v>
      </c>
    </row>
    <row r="3470" spans="1:23" x14ac:dyDescent="0.3">
      <c r="A3470">
        <v>3469</v>
      </c>
      <c r="B3470" t="s">
        <v>6683</v>
      </c>
      <c r="C3470" s="1">
        <v>42718</v>
      </c>
      <c r="D3470" s="2">
        <v>2016</v>
      </c>
      <c r="E3470" s="1" t="s">
        <v>98</v>
      </c>
      <c r="F3470" s="3">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v>58.687200000000011</v>
      </c>
    </row>
    <row r="3471" spans="1:23" x14ac:dyDescent="0.3">
      <c r="A3471">
        <v>3470</v>
      </c>
      <c r="B3471" t="s">
        <v>6684</v>
      </c>
      <c r="C3471" s="1">
        <v>42100</v>
      </c>
      <c r="D3471" s="2">
        <v>2015</v>
      </c>
      <c r="E3471" s="1" t="s">
        <v>89</v>
      </c>
      <c r="F3471" s="3">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v>16.183799999999998</v>
      </c>
    </row>
    <row r="3472" spans="1:23" x14ac:dyDescent="0.3">
      <c r="A3472">
        <v>3471</v>
      </c>
      <c r="B3472" t="s">
        <v>6687</v>
      </c>
      <c r="C3472" s="1">
        <v>42705</v>
      </c>
      <c r="D3472" s="2">
        <v>2016</v>
      </c>
      <c r="E3472" s="1" t="s">
        <v>98</v>
      </c>
      <c r="F3472" s="3">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v>4.3523999999999994</v>
      </c>
    </row>
    <row r="3473" spans="1:23" x14ac:dyDescent="0.3">
      <c r="A3473">
        <v>3472</v>
      </c>
      <c r="B3473" t="s">
        <v>6688</v>
      </c>
      <c r="C3473" s="1">
        <v>43051</v>
      </c>
      <c r="D3473" s="2">
        <v>2017</v>
      </c>
      <c r="E3473" s="1" t="s">
        <v>24</v>
      </c>
      <c r="F3473" s="3">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v>3.5255999999999994</v>
      </c>
    </row>
    <row r="3474" spans="1:23" x14ac:dyDescent="0.3">
      <c r="A3474">
        <v>3473</v>
      </c>
      <c r="B3474" t="s">
        <v>6688</v>
      </c>
      <c r="C3474" s="1">
        <v>43051</v>
      </c>
      <c r="D3474" s="2">
        <v>2017</v>
      </c>
      <c r="E3474" s="1" t="s">
        <v>24</v>
      </c>
      <c r="F3474" s="3">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v>3.0133999999999981</v>
      </c>
    </row>
    <row r="3475" spans="1:23" x14ac:dyDescent="0.3">
      <c r="A3475">
        <v>3474</v>
      </c>
      <c r="B3475" t="s">
        <v>6689</v>
      </c>
      <c r="C3475" s="1">
        <v>42797</v>
      </c>
      <c r="D3475" s="2">
        <v>2017</v>
      </c>
      <c r="E3475" s="1" t="s">
        <v>237</v>
      </c>
      <c r="F3475" s="3">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v>47.0548</v>
      </c>
    </row>
    <row r="3476" spans="1:23" x14ac:dyDescent="0.3">
      <c r="A3476">
        <v>3475</v>
      </c>
      <c r="B3476" t="s">
        <v>6689</v>
      </c>
      <c r="C3476" s="1">
        <v>42797</v>
      </c>
      <c r="D3476" s="2">
        <v>2017</v>
      </c>
      <c r="E3476" s="1" t="s">
        <v>237</v>
      </c>
      <c r="F3476" s="3">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v>42.991400000000006</v>
      </c>
    </row>
    <row r="3477" spans="1:23" x14ac:dyDescent="0.3">
      <c r="A3477">
        <v>3476</v>
      </c>
      <c r="B3477" t="s">
        <v>6691</v>
      </c>
      <c r="C3477" s="1">
        <v>42701</v>
      </c>
      <c r="D3477" s="2">
        <v>2016</v>
      </c>
      <c r="E3477" s="1" t="s">
        <v>24</v>
      </c>
      <c r="F3477" s="3">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v>15.378000000000004</v>
      </c>
    </row>
    <row r="3478" spans="1:23" x14ac:dyDescent="0.3">
      <c r="A3478">
        <v>3477</v>
      </c>
      <c r="B3478" t="s">
        <v>6691</v>
      </c>
      <c r="C3478" s="1">
        <v>42701</v>
      </c>
      <c r="D3478" s="2">
        <v>2016</v>
      </c>
      <c r="E3478" s="1" t="s">
        <v>24</v>
      </c>
      <c r="F3478" s="3">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v>69.919999999999987</v>
      </c>
    </row>
    <row r="3479" spans="1:23" x14ac:dyDescent="0.3">
      <c r="A3479">
        <v>3478</v>
      </c>
      <c r="B3479" t="s">
        <v>6692</v>
      </c>
      <c r="C3479" s="1">
        <v>41882</v>
      </c>
      <c r="D3479" s="2">
        <v>2014</v>
      </c>
      <c r="E3479" s="1" t="s">
        <v>132</v>
      </c>
      <c r="F3479" s="3">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v>18.503999999999991</v>
      </c>
    </row>
    <row r="3480" spans="1:23" x14ac:dyDescent="0.3">
      <c r="A3480">
        <v>3479</v>
      </c>
      <c r="B3480" t="s">
        <v>6694</v>
      </c>
      <c r="C3480" s="1">
        <v>42712</v>
      </c>
      <c r="D3480" s="2">
        <v>2016</v>
      </c>
      <c r="E3480" s="1" t="s">
        <v>98</v>
      </c>
      <c r="F3480" s="3">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v>2.4823999999999993</v>
      </c>
    </row>
    <row r="3481" spans="1:23" x14ac:dyDescent="0.3">
      <c r="A3481">
        <v>3480</v>
      </c>
      <c r="B3481" t="s">
        <v>6694</v>
      </c>
      <c r="C3481" s="1">
        <v>42712</v>
      </c>
      <c r="D3481" s="2">
        <v>2016</v>
      </c>
      <c r="E3481" s="1" t="s">
        <v>98</v>
      </c>
      <c r="F3481" s="3">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v>21.772800000000004</v>
      </c>
    </row>
    <row r="3482" spans="1:23" x14ac:dyDescent="0.3">
      <c r="A3482">
        <v>3481</v>
      </c>
      <c r="B3482" t="s">
        <v>6694</v>
      </c>
      <c r="C3482" s="1">
        <v>42712</v>
      </c>
      <c r="D3482" s="2">
        <v>2016</v>
      </c>
      <c r="E3482" s="1" t="s">
        <v>98</v>
      </c>
      <c r="F3482" s="3">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v>-195.47879999999998</v>
      </c>
    </row>
    <row r="3483" spans="1:23" x14ac:dyDescent="0.3">
      <c r="A3483">
        <v>3482</v>
      </c>
      <c r="B3483" t="s">
        <v>6697</v>
      </c>
      <c r="C3483" s="1">
        <v>41736</v>
      </c>
      <c r="D3483" s="2">
        <v>2014</v>
      </c>
      <c r="E3483" s="1" t="s">
        <v>89</v>
      </c>
      <c r="F3483" s="3">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v>2.7775999999999996</v>
      </c>
    </row>
    <row r="3484" spans="1:23" x14ac:dyDescent="0.3">
      <c r="A3484">
        <v>3483</v>
      </c>
      <c r="B3484" t="s">
        <v>6698</v>
      </c>
      <c r="C3484" s="1">
        <v>41878</v>
      </c>
      <c r="D3484" s="2">
        <v>2014</v>
      </c>
      <c r="E3484" s="1" t="s">
        <v>132</v>
      </c>
      <c r="F3484" s="3">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v>168.18549999999993</v>
      </c>
    </row>
    <row r="3485" spans="1:23" x14ac:dyDescent="0.3">
      <c r="A3485">
        <v>3484</v>
      </c>
      <c r="B3485" t="s">
        <v>6698</v>
      </c>
      <c r="C3485" s="1">
        <v>41878</v>
      </c>
      <c r="D3485" s="2">
        <v>2014</v>
      </c>
      <c r="E3485" s="1" t="s">
        <v>132</v>
      </c>
      <c r="F3485" s="3">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v>12.521600000000003</v>
      </c>
    </row>
    <row r="3486" spans="1:23" x14ac:dyDescent="0.3">
      <c r="A3486">
        <v>3485</v>
      </c>
      <c r="B3486" t="s">
        <v>6698</v>
      </c>
      <c r="C3486" s="1">
        <v>41878</v>
      </c>
      <c r="D3486" s="2">
        <v>2014</v>
      </c>
      <c r="E3486" s="1" t="s">
        <v>132</v>
      </c>
      <c r="F3486" s="3">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v>300.73500000000001</v>
      </c>
    </row>
    <row r="3487" spans="1:23" x14ac:dyDescent="0.3">
      <c r="A3487">
        <v>3486</v>
      </c>
      <c r="B3487" t="s">
        <v>6699</v>
      </c>
      <c r="C3487" s="1">
        <v>42664</v>
      </c>
      <c r="D3487" s="2">
        <v>2016</v>
      </c>
      <c r="E3487" s="1" t="s">
        <v>53</v>
      </c>
      <c r="F3487" s="3">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v>3.5640000000000001</v>
      </c>
    </row>
    <row r="3488" spans="1:23" x14ac:dyDescent="0.3">
      <c r="A3488">
        <v>3487</v>
      </c>
      <c r="B3488" t="s">
        <v>6700</v>
      </c>
      <c r="C3488" s="1">
        <v>42704</v>
      </c>
      <c r="D3488" s="2">
        <v>2016</v>
      </c>
      <c r="E3488" s="1" t="s">
        <v>24</v>
      </c>
      <c r="F3488" s="3">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v>2.7143999999999995</v>
      </c>
    </row>
    <row r="3489" spans="1:23" x14ac:dyDescent="0.3">
      <c r="A3489">
        <v>3488</v>
      </c>
      <c r="B3489" t="s">
        <v>6702</v>
      </c>
      <c r="C3489" s="1">
        <v>42983</v>
      </c>
      <c r="D3489" s="2">
        <v>2017</v>
      </c>
      <c r="E3489" s="1" t="s">
        <v>161</v>
      </c>
      <c r="F3489" s="3">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v>-29.436800000000012</v>
      </c>
    </row>
    <row r="3490" spans="1:23" x14ac:dyDescent="0.3">
      <c r="A3490">
        <v>3489</v>
      </c>
      <c r="B3490" t="s">
        <v>6703</v>
      </c>
      <c r="C3490" s="1">
        <v>42187</v>
      </c>
      <c r="D3490" s="2">
        <v>2015</v>
      </c>
      <c r="E3490" s="1" t="s">
        <v>152</v>
      </c>
      <c r="F3490" s="3">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v>-5.8346000000000231</v>
      </c>
    </row>
    <row r="3491" spans="1:23" x14ac:dyDescent="0.3">
      <c r="A3491">
        <v>3490</v>
      </c>
      <c r="B3491" t="s">
        <v>6703</v>
      </c>
      <c r="C3491" s="1">
        <v>42187</v>
      </c>
      <c r="D3491" s="2">
        <v>2015</v>
      </c>
      <c r="E3491" s="1" t="s">
        <v>152</v>
      </c>
      <c r="F3491" s="3">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v>-92.799600000000027</v>
      </c>
    </row>
    <row r="3492" spans="1:23" x14ac:dyDescent="0.3">
      <c r="A3492">
        <v>3491</v>
      </c>
      <c r="B3492" t="s">
        <v>6703</v>
      </c>
      <c r="C3492" s="1">
        <v>42187</v>
      </c>
      <c r="D3492" s="2">
        <v>2015</v>
      </c>
      <c r="E3492" s="1" t="s">
        <v>152</v>
      </c>
      <c r="F3492" s="3">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v>6.0024999999999977</v>
      </c>
    </row>
    <row r="3493" spans="1:23" x14ac:dyDescent="0.3">
      <c r="A3493">
        <v>3492</v>
      </c>
      <c r="B3493" t="s">
        <v>6703</v>
      </c>
      <c r="C3493" s="1">
        <v>42187</v>
      </c>
      <c r="D3493" s="2">
        <v>2015</v>
      </c>
      <c r="E3493" s="1" t="s">
        <v>152</v>
      </c>
      <c r="F3493" s="3">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v>48.994199999999921</v>
      </c>
    </row>
    <row r="3494" spans="1:23" x14ac:dyDescent="0.3">
      <c r="A3494">
        <v>3493</v>
      </c>
      <c r="B3494" t="s">
        <v>6703</v>
      </c>
      <c r="C3494" s="1">
        <v>42187</v>
      </c>
      <c r="D3494" s="2">
        <v>2015</v>
      </c>
      <c r="E3494" s="1" t="s">
        <v>152</v>
      </c>
      <c r="F3494" s="3">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v>3.7692000000000001</v>
      </c>
    </row>
    <row r="3495" spans="1:23" x14ac:dyDescent="0.3">
      <c r="A3495">
        <v>3494</v>
      </c>
      <c r="B3495" t="s">
        <v>6705</v>
      </c>
      <c r="C3495" s="1">
        <v>43002</v>
      </c>
      <c r="D3495" s="2">
        <v>2017</v>
      </c>
      <c r="E3495" s="1" t="s">
        <v>161</v>
      </c>
      <c r="F3495" s="3">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v>12.959999999999994</v>
      </c>
    </row>
    <row r="3496" spans="1:23" x14ac:dyDescent="0.3">
      <c r="A3496">
        <v>3495</v>
      </c>
      <c r="B3496" t="s">
        <v>6705</v>
      </c>
      <c r="C3496" s="1">
        <v>43002</v>
      </c>
      <c r="D3496" s="2">
        <v>2017</v>
      </c>
      <c r="E3496" s="1" t="s">
        <v>161</v>
      </c>
      <c r="F3496" s="3">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v>275.47800000000001</v>
      </c>
    </row>
    <row r="3497" spans="1:23" x14ac:dyDescent="0.3">
      <c r="A3497">
        <v>3496</v>
      </c>
      <c r="B3497" t="s">
        <v>6705</v>
      </c>
      <c r="C3497" s="1">
        <v>43002</v>
      </c>
      <c r="D3497" s="2">
        <v>2017</v>
      </c>
      <c r="E3497" s="1" t="s">
        <v>161</v>
      </c>
      <c r="F3497" s="3">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v>181.17599999999993</v>
      </c>
    </row>
    <row r="3498" spans="1:23" x14ac:dyDescent="0.3">
      <c r="A3498">
        <v>3497</v>
      </c>
      <c r="B3498" t="s">
        <v>6711</v>
      </c>
      <c r="C3498" s="1">
        <v>42590</v>
      </c>
      <c r="D3498" s="2">
        <v>2016</v>
      </c>
      <c r="E3498" s="1" t="s">
        <v>132</v>
      </c>
      <c r="F3498" s="3">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v>12.82559999999998</v>
      </c>
    </row>
    <row r="3499" spans="1:23" x14ac:dyDescent="0.3">
      <c r="A3499">
        <v>3498</v>
      </c>
      <c r="B3499" t="s">
        <v>6711</v>
      </c>
      <c r="C3499" s="1">
        <v>42590</v>
      </c>
      <c r="D3499" s="2">
        <v>2016</v>
      </c>
      <c r="E3499" s="1" t="s">
        <v>132</v>
      </c>
      <c r="F3499" s="3">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v>136.61759999999998</v>
      </c>
    </row>
    <row r="3500" spans="1:23" x14ac:dyDescent="0.3">
      <c r="A3500">
        <v>3499</v>
      </c>
      <c r="B3500" t="s">
        <v>6711</v>
      </c>
      <c r="C3500" s="1">
        <v>42590</v>
      </c>
      <c r="D3500" s="2">
        <v>2016</v>
      </c>
      <c r="E3500" s="1" t="s">
        <v>132</v>
      </c>
      <c r="F3500" s="3">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v>5.3339999999999996</v>
      </c>
    </row>
    <row r="3501" spans="1:23" x14ac:dyDescent="0.3">
      <c r="A3501">
        <v>3500</v>
      </c>
      <c r="B3501" t="s">
        <v>6712</v>
      </c>
      <c r="C3501" s="1">
        <v>42642</v>
      </c>
      <c r="D3501" s="2">
        <v>2016</v>
      </c>
      <c r="E3501" s="1" t="s">
        <v>161</v>
      </c>
      <c r="F3501" s="3">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v>71.389799999999994</v>
      </c>
    </row>
    <row r="3502" spans="1:23" x14ac:dyDescent="0.3">
      <c r="A3502">
        <v>3501</v>
      </c>
      <c r="B3502" t="s">
        <v>6712</v>
      </c>
      <c r="C3502" s="1">
        <v>42642</v>
      </c>
      <c r="D3502" s="2">
        <v>2016</v>
      </c>
      <c r="E3502" s="1" t="s">
        <v>161</v>
      </c>
      <c r="F3502" s="3">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v>30.211199999999998</v>
      </c>
    </row>
    <row r="3503" spans="1:23" x14ac:dyDescent="0.3">
      <c r="A3503">
        <v>3502</v>
      </c>
      <c r="B3503" t="s">
        <v>6712</v>
      </c>
      <c r="C3503" s="1">
        <v>42642</v>
      </c>
      <c r="D3503" s="2">
        <v>2016</v>
      </c>
      <c r="E3503" s="1" t="s">
        <v>161</v>
      </c>
      <c r="F3503" s="3">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v>7.7759999999999989</v>
      </c>
    </row>
    <row r="3504" spans="1:23" x14ac:dyDescent="0.3">
      <c r="A3504">
        <v>3503</v>
      </c>
      <c r="B3504" t="s">
        <v>6713</v>
      </c>
      <c r="C3504" s="1">
        <v>42835</v>
      </c>
      <c r="D3504" s="2">
        <v>2017</v>
      </c>
      <c r="E3504" s="1" t="s">
        <v>89</v>
      </c>
      <c r="F3504" s="3">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v>3.6288</v>
      </c>
    </row>
    <row r="3505" spans="1:23" x14ac:dyDescent="0.3">
      <c r="A3505">
        <v>3504</v>
      </c>
      <c r="B3505" t="s">
        <v>6713</v>
      </c>
      <c r="C3505" s="1">
        <v>42835</v>
      </c>
      <c r="D3505" s="2">
        <v>2017</v>
      </c>
      <c r="E3505" s="1" t="s">
        <v>89</v>
      </c>
      <c r="F3505" s="3">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v>20.343900000000001</v>
      </c>
    </row>
    <row r="3506" spans="1:23" x14ac:dyDescent="0.3">
      <c r="A3506">
        <v>3505</v>
      </c>
      <c r="B3506" t="s">
        <v>6716</v>
      </c>
      <c r="C3506" s="1">
        <v>42722</v>
      </c>
      <c r="D3506" s="2">
        <v>2016</v>
      </c>
      <c r="E3506" s="1" t="s">
        <v>98</v>
      </c>
      <c r="F3506" s="3">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v>117.0104</v>
      </c>
    </row>
    <row r="3507" spans="1:23" x14ac:dyDescent="0.3">
      <c r="A3507">
        <v>3506</v>
      </c>
      <c r="B3507" t="s">
        <v>6717</v>
      </c>
      <c r="C3507" s="1">
        <v>41810</v>
      </c>
      <c r="D3507" s="2">
        <v>2014</v>
      </c>
      <c r="E3507" s="1" t="s">
        <v>41</v>
      </c>
      <c r="F3507" s="3">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v>20.158400000000015</v>
      </c>
    </row>
    <row r="3508" spans="1:23" x14ac:dyDescent="0.3">
      <c r="A3508">
        <v>3507</v>
      </c>
      <c r="B3508" t="s">
        <v>6717</v>
      </c>
      <c r="C3508" s="1">
        <v>41810</v>
      </c>
      <c r="D3508" s="2">
        <v>2014</v>
      </c>
      <c r="E3508" s="1" t="s">
        <v>41</v>
      </c>
      <c r="F3508" s="3">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v>-5.088000000000001</v>
      </c>
    </row>
    <row r="3509" spans="1:23" x14ac:dyDescent="0.3">
      <c r="A3509">
        <v>3508</v>
      </c>
      <c r="B3509" t="s">
        <v>6717</v>
      </c>
      <c r="C3509" s="1">
        <v>41810</v>
      </c>
      <c r="D3509" s="2">
        <v>2014</v>
      </c>
      <c r="E3509" s="1" t="s">
        <v>41</v>
      </c>
      <c r="F3509" s="3">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v>-19.874399999999994</v>
      </c>
    </row>
    <row r="3510" spans="1:23" x14ac:dyDescent="0.3">
      <c r="A3510">
        <v>3509</v>
      </c>
      <c r="B3510" t="s">
        <v>6717</v>
      </c>
      <c r="C3510" s="1">
        <v>41810</v>
      </c>
      <c r="D3510" s="2">
        <v>2014</v>
      </c>
      <c r="E3510" s="1" t="s">
        <v>41</v>
      </c>
      <c r="F3510" s="3">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v>5.4432</v>
      </c>
    </row>
    <row r="3511" spans="1:23" x14ac:dyDescent="0.3">
      <c r="A3511">
        <v>3510</v>
      </c>
      <c r="B3511" t="s">
        <v>6717</v>
      </c>
      <c r="C3511" s="1">
        <v>41810</v>
      </c>
      <c r="D3511" s="2">
        <v>2014</v>
      </c>
      <c r="E3511" s="1" t="s">
        <v>41</v>
      </c>
      <c r="F3511" s="3">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v>4.0768000000000004</v>
      </c>
    </row>
    <row r="3512" spans="1:23" x14ac:dyDescent="0.3">
      <c r="A3512">
        <v>3511</v>
      </c>
      <c r="B3512" t="s">
        <v>6717</v>
      </c>
      <c r="C3512" s="1">
        <v>41810</v>
      </c>
      <c r="D3512" s="2">
        <v>2014</v>
      </c>
      <c r="E3512" s="1" t="s">
        <v>41</v>
      </c>
      <c r="F3512" s="3">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v>-97.71999999999997</v>
      </c>
    </row>
    <row r="3513" spans="1:23" x14ac:dyDescent="0.3">
      <c r="A3513">
        <v>3512</v>
      </c>
      <c r="B3513" t="s">
        <v>6717</v>
      </c>
      <c r="C3513" s="1">
        <v>41810</v>
      </c>
      <c r="D3513" s="2">
        <v>2014</v>
      </c>
      <c r="E3513" s="1" t="s">
        <v>41</v>
      </c>
      <c r="F3513" s="3">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v>-127.37200000000001</v>
      </c>
    </row>
    <row r="3514" spans="1:23" x14ac:dyDescent="0.3">
      <c r="A3514">
        <v>3513</v>
      </c>
      <c r="B3514" t="s">
        <v>6722</v>
      </c>
      <c r="C3514" s="1">
        <v>42982</v>
      </c>
      <c r="D3514" s="2">
        <v>2017</v>
      </c>
      <c r="E3514" s="1" t="s">
        <v>161</v>
      </c>
      <c r="F3514" s="3">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v>-117.88199999999998</v>
      </c>
    </row>
    <row r="3515" spans="1:23" x14ac:dyDescent="0.3">
      <c r="A3515">
        <v>3514</v>
      </c>
      <c r="B3515" t="s">
        <v>6722</v>
      </c>
      <c r="C3515" s="1">
        <v>42982</v>
      </c>
      <c r="D3515" s="2">
        <v>2017</v>
      </c>
      <c r="E3515" s="1" t="s">
        <v>161</v>
      </c>
      <c r="F3515" s="3">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v>5.55</v>
      </c>
    </row>
    <row r="3516" spans="1:23" x14ac:dyDescent="0.3">
      <c r="A3516">
        <v>3515</v>
      </c>
      <c r="B3516" t="s">
        <v>6722</v>
      </c>
      <c r="C3516" s="1">
        <v>42982</v>
      </c>
      <c r="D3516" s="2">
        <v>2017</v>
      </c>
      <c r="E3516" s="1" t="s">
        <v>161</v>
      </c>
      <c r="F3516" s="3">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v>0.86399999999999988</v>
      </c>
    </row>
    <row r="3517" spans="1:23" x14ac:dyDescent="0.3">
      <c r="A3517">
        <v>3516</v>
      </c>
      <c r="B3517" t="s">
        <v>6725</v>
      </c>
      <c r="C3517" s="1">
        <v>42724</v>
      </c>
      <c r="D3517" s="2">
        <v>2016</v>
      </c>
      <c r="E3517" s="1" t="s">
        <v>98</v>
      </c>
      <c r="F3517" s="3">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v>8.6190000000000033</v>
      </c>
    </row>
    <row r="3518" spans="1:23" x14ac:dyDescent="0.3">
      <c r="A3518">
        <v>3517</v>
      </c>
      <c r="B3518" t="s">
        <v>6726</v>
      </c>
      <c r="C3518" s="1">
        <v>42591</v>
      </c>
      <c r="D3518" s="2">
        <v>2016</v>
      </c>
      <c r="E3518" s="1" t="s">
        <v>132</v>
      </c>
      <c r="F3518" s="3">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v>9.6299999999999955</v>
      </c>
    </row>
    <row r="3519" spans="1:23" x14ac:dyDescent="0.3">
      <c r="A3519">
        <v>3518</v>
      </c>
      <c r="B3519" t="s">
        <v>6726</v>
      </c>
      <c r="C3519" s="1">
        <v>42591</v>
      </c>
      <c r="D3519" s="2">
        <v>2016</v>
      </c>
      <c r="E3519" s="1" t="s">
        <v>132</v>
      </c>
      <c r="F3519" s="3">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v>4.4783999999999988</v>
      </c>
    </row>
    <row r="3520" spans="1:23" x14ac:dyDescent="0.3">
      <c r="A3520">
        <v>3519</v>
      </c>
      <c r="B3520" t="s">
        <v>6726</v>
      </c>
      <c r="C3520" s="1">
        <v>42591</v>
      </c>
      <c r="D3520" s="2">
        <v>2016</v>
      </c>
      <c r="E3520" s="1" t="s">
        <v>132</v>
      </c>
      <c r="F3520" s="3">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v>64.072799999999944</v>
      </c>
    </row>
    <row r="3521" spans="1:23" x14ac:dyDescent="0.3">
      <c r="A3521">
        <v>3520</v>
      </c>
      <c r="B3521" t="s">
        <v>6727</v>
      </c>
      <c r="C3521" s="1">
        <v>42177</v>
      </c>
      <c r="D3521" s="2">
        <v>2015</v>
      </c>
      <c r="E3521" s="1" t="s">
        <v>41</v>
      </c>
      <c r="F3521" s="3">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v>-525.6405000000002</v>
      </c>
    </row>
    <row r="3522" spans="1:23" x14ac:dyDescent="0.3">
      <c r="A3522">
        <v>3521</v>
      </c>
      <c r="B3522" t="s">
        <v>6728</v>
      </c>
      <c r="C3522" s="1">
        <v>42104</v>
      </c>
      <c r="D3522" s="2">
        <v>2015</v>
      </c>
      <c r="E3522" s="1" t="s">
        <v>89</v>
      </c>
      <c r="F3522" s="3">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v>4.3307999999999982</v>
      </c>
    </row>
    <row r="3523" spans="1:23" x14ac:dyDescent="0.3">
      <c r="A3523">
        <v>3522</v>
      </c>
      <c r="B3523" t="s">
        <v>6729</v>
      </c>
      <c r="C3523" s="1">
        <v>42695</v>
      </c>
      <c r="D3523" s="2">
        <v>2016</v>
      </c>
      <c r="E3523" s="1" t="s">
        <v>24</v>
      </c>
      <c r="F3523" s="3">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v>19.825400000000002</v>
      </c>
    </row>
    <row r="3524" spans="1:23" x14ac:dyDescent="0.3">
      <c r="A3524">
        <v>3523</v>
      </c>
      <c r="B3524" t="s">
        <v>6729</v>
      </c>
      <c r="C3524" s="1">
        <v>42695</v>
      </c>
      <c r="D3524" s="2">
        <v>2016</v>
      </c>
      <c r="E3524" s="1" t="s">
        <v>24</v>
      </c>
      <c r="F3524" s="3">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v>109.33379999999998</v>
      </c>
    </row>
    <row r="3525" spans="1:23" x14ac:dyDescent="0.3">
      <c r="A3525">
        <v>3524</v>
      </c>
      <c r="B3525" t="s">
        <v>6730</v>
      </c>
      <c r="C3525" s="1">
        <v>42618</v>
      </c>
      <c r="D3525" s="2">
        <v>2016</v>
      </c>
      <c r="E3525" s="1" t="s">
        <v>161</v>
      </c>
      <c r="F3525" s="3">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v>29</v>
      </c>
    </row>
    <row r="3526" spans="1:23" x14ac:dyDescent="0.3">
      <c r="A3526">
        <v>3525</v>
      </c>
      <c r="B3526" t="s">
        <v>6731</v>
      </c>
      <c r="C3526" s="1">
        <v>42698</v>
      </c>
      <c r="D3526" s="2">
        <v>2016</v>
      </c>
      <c r="E3526" s="1" t="s">
        <v>24</v>
      </c>
      <c r="F3526" s="3">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v>49.316399999999987</v>
      </c>
    </row>
    <row r="3527" spans="1:23" x14ac:dyDescent="0.3">
      <c r="A3527">
        <v>3526</v>
      </c>
      <c r="B3527" t="s">
        <v>6734</v>
      </c>
      <c r="C3527" s="1">
        <v>43079</v>
      </c>
      <c r="D3527" s="2">
        <v>2017</v>
      </c>
      <c r="E3527" s="1" t="s">
        <v>98</v>
      </c>
      <c r="F3527" s="3">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v>257.98710000000005</v>
      </c>
    </row>
    <row r="3528" spans="1:23" x14ac:dyDescent="0.3">
      <c r="A3528">
        <v>3527</v>
      </c>
      <c r="B3528" t="s">
        <v>6734</v>
      </c>
      <c r="C3528" s="1">
        <v>43079</v>
      </c>
      <c r="D3528" s="2">
        <v>2017</v>
      </c>
      <c r="E3528" s="1" t="s">
        <v>98</v>
      </c>
      <c r="F3528" s="3">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v>0.77940000000000076</v>
      </c>
    </row>
    <row r="3529" spans="1:23" x14ac:dyDescent="0.3">
      <c r="A3529">
        <v>3528</v>
      </c>
      <c r="B3529" t="s">
        <v>6734</v>
      </c>
      <c r="C3529" s="1">
        <v>43079</v>
      </c>
      <c r="D3529" s="2">
        <v>2017</v>
      </c>
      <c r="E3529" s="1" t="s">
        <v>98</v>
      </c>
      <c r="F3529" s="3">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v>22.0032</v>
      </c>
    </row>
    <row r="3530" spans="1:23" x14ac:dyDescent="0.3">
      <c r="A3530">
        <v>3529</v>
      </c>
      <c r="B3530" t="s">
        <v>6739</v>
      </c>
      <c r="C3530" s="1">
        <v>42545</v>
      </c>
      <c r="D3530" s="2">
        <v>2016</v>
      </c>
      <c r="E3530" s="1" t="s">
        <v>41</v>
      </c>
      <c r="F3530" s="3">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v>-9.56</v>
      </c>
    </row>
    <row r="3531" spans="1:23" x14ac:dyDescent="0.3">
      <c r="A3531">
        <v>3530</v>
      </c>
      <c r="B3531" t="s">
        <v>6740</v>
      </c>
      <c r="C3531" s="1">
        <v>42264</v>
      </c>
      <c r="D3531" s="2">
        <v>2015</v>
      </c>
      <c r="E3531" s="1" t="s">
        <v>161</v>
      </c>
      <c r="F3531" s="3">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v>10.895999999999987</v>
      </c>
    </row>
    <row r="3532" spans="1:23" x14ac:dyDescent="0.3">
      <c r="A3532">
        <v>3531</v>
      </c>
      <c r="B3532" t="s">
        <v>6741</v>
      </c>
      <c r="C3532" s="1">
        <v>42509</v>
      </c>
      <c r="D3532" s="2">
        <v>2016</v>
      </c>
      <c r="E3532" s="1" t="s">
        <v>124</v>
      </c>
      <c r="F3532" s="3">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v>6.2059999999999977</v>
      </c>
    </row>
    <row r="3533" spans="1:23" x14ac:dyDescent="0.3">
      <c r="A3533">
        <v>3532</v>
      </c>
      <c r="B3533" t="s">
        <v>6742</v>
      </c>
      <c r="C3533" s="1">
        <v>42518</v>
      </c>
      <c r="D3533" s="2">
        <v>2016</v>
      </c>
      <c r="E3533" s="1" t="s">
        <v>124</v>
      </c>
      <c r="F3533" s="3">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v>15.372000000000003</v>
      </c>
    </row>
    <row r="3534" spans="1:23" x14ac:dyDescent="0.3">
      <c r="A3534">
        <v>3533</v>
      </c>
      <c r="B3534" t="s">
        <v>6743</v>
      </c>
      <c r="C3534" s="1">
        <v>41747</v>
      </c>
      <c r="D3534" s="2">
        <v>2014</v>
      </c>
      <c r="E3534" s="1" t="s">
        <v>89</v>
      </c>
      <c r="F3534" s="3">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v>97.189199999999985</v>
      </c>
    </row>
    <row r="3535" spans="1:23" x14ac:dyDescent="0.3">
      <c r="A3535">
        <v>3534</v>
      </c>
      <c r="B3535" t="s">
        <v>6743</v>
      </c>
      <c r="C3535" s="1">
        <v>41747</v>
      </c>
      <c r="D3535" s="2">
        <v>2014</v>
      </c>
      <c r="E3535" s="1" t="s">
        <v>89</v>
      </c>
      <c r="F3535" s="3">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v>3.8047999999999984</v>
      </c>
    </row>
    <row r="3536" spans="1:23" x14ac:dyDescent="0.3">
      <c r="A3536">
        <v>3535</v>
      </c>
      <c r="B3536" t="s">
        <v>6743</v>
      </c>
      <c r="C3536" s="1">
        <v>41747</v>
      </c>
      <c r="D3536" s="2">
        <v>2014</v>
      </c>
      <c r="E3536" s="1" t="s">
        <v>89</v>
      </c>
      <c r="F3536" s="3">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v>3.547499999999999</v>
      </c>
    </row>
    <row r="3537" spans="1:23" x14ac:dyDescent="0.3">
      <c r="A3537">
        <v>3536</v>
      </c>
      <c r="B3537" t="s">
        <v>6743</v>
      </c>
      <c r="C3537" s="1">
        <v>41747</v>
      </c>
      <c r="D3537" s="2">
        <v>2014</v>
      </c>
      <c r="E3537" s="1" t="s">
        <v>89</v>
      </c>
      <c r="F3537" s="3">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v>3.6021999999999998</v>
      </c>
    </row>
    <row r="3538" spans="1:23" x14ac:dyDescent="0.3">
      <c r="A3538">
        <v>3537</v>
      </c>
      <c r="B3538" t="s">
        <v>6746</v>
      </c>
      <c r="C3538" s="1">
        <v>42538</v>
      </c>
      <c r="D3538" s="2">
        <v>2016</v>
      </c>
      <c r="E3538" s="1" t="s">
        <v>41</v>
      </c>
      <c r="F3538" s="3">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v>0.4073999999999991</v>
      </c>
    </row>
    <row r="3539" spans="1:23" x14ac:dyDescent="0.3">
      <c r="A3539">
        <v>3538</v>
      </c>
      <c r="B3539" t="s">
        <v>6747</v>
      </c>
      <c r="C3539" s="1">
        <v>41768</v>
      </c>
      <c r="D3539" s="2">
        <v>2014</v>
      </c>
      <c r="E3539" s="1" t="s">
        <v>124</v>
      </c>
      <c r="F3539" s="3">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v>14.984999999999992</v>
      </c>
    </row>
    <row r="3540" spans="1:23" x14ac:dyDescent="0.3">
      <c r="A3540">
        <v>3539</v>
      </c>
      <c r="B3540" t="s">
        <v>6747</v>
      </c>
      <c r="C3540" s="1">
        <v>41768</v>
      </c>
      <c r="D3540" s="2">
        <v>2014</v>
      </c>
      <c r="E3540" s="1" t="s">
        <v>124</v>
      </c>
      <c r="F3540" s="3">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v>4.5359999999999996</v>
      </c>
    </row>
    <row r="3541" spans="1:23" x14ac:dyDescent="0.3">
      <c r="A3541">
        <v>3540</v>
      </c>
      <c r="B3541" t="s">
        <v>6747</v>
      </c>
      <c r="C3541" s="1">
        <v>41768</v>
      </c>
      <c r="D3541" s="2">
        <v>2014</v>
      </c>
      <c r="E3541" s="1" t="s">
        <v>124</v>
      </c>
      <c r="F3541" s="3">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v>9.4989999999999988</v>
      </c>
    </row>
    <row r="3542" spans="1:23" x14ac:dyDescent="0.3">
      <c r="A3542">
        <v>3541</v>
      </c>
      <c r="B3542" t="s">
        <v>6747</v>
      </c>
      <c r="C3542" s="1">
        <v>41768</v>
      </c>
      <c r="D3542" s="2">
        <v>2014</v>
      </c>
      <c r="E3542" s="1" t="s">
        <v>124</v>
      </c>
      <c r="F3542" s="3">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v>21.772800000000004</v>
      </c>
    </row>
    <row r="3543" spans="1:23" x14ac:dyDescent="0.3">
      <c r="A3543">
        <v>3542</v>
      </c>
      <c r="B3543" t="s">
        <v>6748</v>
      </c>
      <c r="C3543" s="1">
        <v>42631</v>
      </c>
      <c r="D3543" s="2">
        <v>2016</v>
      </c>
      <c r="E3543" s="1" t="s">
        <v>161</v>
      </c>
      <c r="F3543" s="3">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v>1.6055999999999999</v>
      </c>
    </row>
    <row r="3544" spans="1:23" x14ac:dyDescent="0.3">
      <c r="A3544">
        <v>3543</v>
      </c>
      <c r="B3544" t="s">
        <v>6748</v>
      </c>
      <c r="C3544" s="1">
        <v>42631</v>
      </c>
      <c r="D3544" s="2">
        <v>2016</v>
      </c>
      <c r="E3544" s="1" t="s">
        <v>161</v>
      </c>
      <c r="F3544" s="3">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v>-7.0979999999999919</v>
      </c>
    </row>
    <row r="3545" spans="1:23" x14ac:dyDescent="0.3">
      <c r="A3545">
        <v>3544</v>
      </c>
      <c r="B3545" t="s">
        <v>6748</v>
      </c>
      <c r="C3545" s="1">
        <v>42631</v>
      </c>
      <c r="D3545" s="2">
        <v>2016</v>
      </c>
      <c r="E3545" s="1" t="s">
        <v>161</v>
      </c>
      <c r="F3545" s="3">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v>0.36739999999999962</v>
      </c>
    </row>
    <row r="3546" spans="1:23" x14ac:dyDescent="0.3">
      <c r="A3546">
        <v>3545</v>
      </c>
      <c r="B3546" t="s">
        <v>6749</v>
      </c>
      <c r="C3546" s="1">
        <v>43092</v>
      </c>
      <c r="D3546" s="2">
        <v>2017</v>
      </c>
      <c r="E3546" s="1" t="s">
        <v>98</v>
      </c>
      <c r="F3546" s="3">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v>10.393600000000001</v>
      </c>
    </row>
    <row r="3547" spans="1:23" x14ac:dyDescent="0.3">
      <c r="A3547">
        <v>3546</v>
      </c>
      <c r="B3547" t="s">
        <v>6749</v>
      </c>
      <c r="C3547" s="1">
        <v>43092</v>
      </c>
      <c r="D3547" s="2">
        <v>2017</v>
      </c>
      <c r="E3547" s="1" t="s">
        <v>98</v>
      </c>
      <c r="F3547" s="3">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v>-74.74560000000001</v>
      </c>
    </row>
    <row r="3548" spans="1:23" x14ac:dyDescent="0.3">
      <c r="A3548">
        <v>3547</v>
      </c>
      <c r="B3548" t="s">
        <v>6752</v>
      </c>
      <c r="C3548" s="1">
        <v>43038</v>
      </c>
      <c r="D3548" s="2">
        <v>2017</v>
      </c>
      <c r="E3548" s="1" t="s">
        <v>53</v>
      </c>
      <c r="F3548" s="3">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v>4.2391999999999932</v>
      </c>
    </row>
    <row r="3549" spans="1:23" x14ac:dyDescent="0.3">
      <c r="A3549">
        <v>3548</v>
      </c>
      <c r="B3549" t="s">
        <v>6752</v>
      </c>
      <c r="C3549" s="1">
        <v>43038</v>
      </c>
      <c r="D3549" s="2">
        <v>2017</v>
      </c>
      <c r="E3549" s="1" t="s">
        <v>53</v>
      </c>
      <c r="F3549" s="3">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v>10.517999999999997</v>
      </c>
    </row>
    <row r="3550" spans="1:23" x14ac:dyDescent="0.3">
      <c r="A3550">
        <v>3549</v>
      </c>
      <c r="B3550" t="s">
        <v>6752</v>
      </c>
      <c r="C3550" s="1">
        <v>43038</v>
      </c>
      <c r="D3550" s="2">
        <v>2017</v>
      </c>
      <c r="E3550" s="1" t="s">
        <v>53</v>
      </c>
      <c r="F3550" s="3">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v>9.1637999999999984</v>
      </c>
    </row>
    <row r="3551" spans="1:23" x14ac:dyDescent="0.3">
      <c r="A3551">
        <v>3550</v>
      </c>
      <c r="B3551" t="s">
        <v>6752</v>
      </c>
      <c r="C3551" s="1">
        <v>43038</v>
      </c>
      <c r="D3551" s="2">
        <v>2017</v>
      </c>
      <c r="E3551" s="1" t="s">
        <v>53</v>
      </c>
      <c r="F3551" s="3">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v>14.399999999999999</v>
      </c>
    </row>
    <row r="3552" spans="1:23" x14ac:dyDescent="0.3">
      <c r="A3552">
        <v>3551</v>
      </c>
      <c r="B3552" t="s">
        <v>6755</v>
      </c>
      <c r="C3552" s="1">
        <v>42458</v>
      </c>
      <c r="D3552" s="2">
        <v>2016</v>
      </c>
      <c r="E3552" s="1" t="s">
        <v>237</v>
      </c>
      <c r="F3552" s="3">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v>15.934799999999997</v>
      </c>
    </row>
    <row r="3553" spans="1:23" x14ac:dyDescent="0.3">
      <c r="A3553">
        <v>3552</v>
      </c>
      <c r="B3553" t="s">
        <v>6755</v>
      </c>
      <c r="C3553" s="1">
        <v>42458</v>
      </c>
      <c r="D3553" s="2">
        <v>2016</v>
      </c>
      <c r="E3553" s="1" t="s">
        <v>237</v>
      </c>
      <c r="F3553" s="3">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v>-36.176400000000001</v>
      </c>
    </row>
    <row r="3554" spans="1:23" x14ac:dyDescent="0.3">
      <c r="A3554">
        <v>3553</v>
      </c>
      <c r="B3554" t="s">
        <v>6755</v>
      </c>
      <c r="C3554" s="1">
        <v>42458</v>
      </c>
      <c r="D3554" s="2">
        <v>2016</v>
      </c>
      <c r="E3554" s="1" t="s">
        <v>237</v>
      </c>
      <c r="F3554" s="3">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v>60.955199999999962</v>
      </c>
    </row>
    <row r="3555" spans="1:23" x14ac:dyDescent="0.3">
      <c r="A3555">
        <v>3554</v>
      </c>
      <c r="B3555" t="s">
        <v>6756</v>
      </c>
      <c r="C3555" s="1">
        <v>43062</v>
      </c>
      <c r="D3555" s="2">
        <v>2017</v>
      </c>
      <c r="E3555" s="1" t="s">
        <v>24</v>
      </c>
      <c r="F3555" s="3">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v>-5.9807999999999986</v>
      </c>
    </row>
    <row r="3556" spans="1:23" x14ac:dyDescent="0.3">
      <c r="A3556">
        <v>3555</v>
      </c>
      <c r="B3556" t="s">
        <v>6757</v>
      </c>
      <c r="C3556" s="1">
        <v>41721</v>
      </c>
      <c r="D3556" s="2">
        <v>2014</v>
      </c>
      <c r="E3556" s="1" t="s">
        <v>237</v>
      </c>
      <c r="F3556" s="3">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v>85.903999999999996</v>
      </c>
    </row>
    <row r="3557" spans="1:23" x14ac:dyDescent="0.3">
      <c r="A3557">
        <v>3556</v>
      </c>
      <c r="B3557" t="s">
        <v>6757</v>
      </c>
      <c r="C3557" s="1">
        <v>41721</v>
      </c>
      <c r="D3557" s="2">
        <v>2014</v>
      </c>
      <c r="E3557" s="1" t="s">
        <v>237</v>
      </c>
      <c r="F3557" s="3">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v>37.797000000000025</v>
      </c>
    </row>
    <row r="3558" spans="1:23" x14ac:dyDescent="0.3">
      <c r="A3558">
        <v>3557</v>
      </c>
      <c r="B3558" t="s">
        <v>6760</v>
      </c>
      <c r="C3558" s="1">
        <v>43070</v>
      </c>
      <c r="D3558" s="2">
        <v>2017</v>
      </c>
      <c r="E3558" s="1" t="s">
        <v>98</v>
      </c>
      <c r="F3558" s="3">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v>21.772800000000004</v>
      </c>
    </row>
    <row r="3559" spans="1:23" x14ac:dyDescent="0.3">
      <c r="A3559">
        <v>3558</v>
      </c>
      <c r="B3559" t="s">
        <v>6760</v>
      </c>
      <c r="C3559" s="1">
        <v>43070</v>
      </c>
      <c r="D3559" s="2">
        <v>2017</v>
      </c>
      <c r="E3559" s="1" t="s">
        <v>98</v>
      </c>
      <c r="F3559" s="3">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v>3.6714000000000002</v>
      </c>
    </row>
    <row r="3560" spans="1:23" x14ac:dyDescent="0.3">
      <c r="A3560">
        <v>3559</v>
      </c>
      <c r="B3560" t="s">
        <v>6761</v>
      </c>
      <c r="C3560" s="1">
        <v>43046</v>
      </c>
      <c r="D3560" s="2">
        <v>2017</v>
      </c>
      <c r="E3560" s="1" t="s">
        <v>24</v>
      </c>
      <c r="F3560" s="3">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v>7.6271999999999984</v>
      </c>
    </row>
    <row r="3561" spans="1:23" x14ac:dyDescent="0.3">
      <c r="A3561">
        <v>3560</v>
      </c>
      <c r="B3561" t="s">
        <v>6761</v>
      </c>
      <c r="C3561" s="1">
        <v>43046</v>
      </c>
      <c r="D3561" s="2">
        <v>2017</v>
      </c>
      <c r="E3561" s="1" t="s">
        <v>24</v>
      </c>
      <c r="F3561" s="3">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v>145.13400000000001</v>
      </c>
    </row>
    <row r="3562" spans="1:23" x14ac:dyDescent="0.3">
      <c r="A3562">
        <v>3561</v>
      </c>
      <c r="B3562" t="s">
        <v>6762</v>
      </c>
      <c r="C3562" s="1">
        <v>42982</v>
      </c>
      <c r="D3562" s="2">
        <v>2017</v>
      </c>
      <c r="E3562" s="1" t="s">
        <v>161</v>
      </c>
      <c r="F3562" s="3">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v>0.61920000000000019</v>
      </c>
    </row>
    <row r="3563" spans="1:23" x14ac:dyDescent="0.3">
      <c r="A3563">
        <v>3562</v>
      </c>
      <c r="B3563" t="s">
        <v>6762</v>
      </c>
      <c r="C3563" s="1">
        <v>42982</v>
      </c>
      <c r="D3563" s="2">
        <v>2017</v>
      </c>
      <c r="E3563" s="1" t="s">
        <v>161</v>
      </c>
      <c r="F3563" s="3">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v>-20.448</v>
      </c>
    </row>
    <row r="3564" spans="1:23" x14ac:dyDescent="0.3">
      <c r="A3564">
        <v>3563</v>
      </c>
      <c r="B3564" t="s">
        <v>6762</v>
      </c>
      <c r="C3564" s="1">
        <v>42982</v>
      </c>
      <c r="D3564" s="2">
        <v>2017</v>
      </c>
      <c r="E3564" s="1" t="s">
        <v>161</v>
      </c>
      <c r="F3564" s="3">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v>-3.0575999999999999</v>
      </c>
    </row>
    <row r="3565" spans="1:23" x14ac:dyDescent="0.3">
      <c r="A3565">
        <v>3564</v>
      </c>
      <c r="B3565" t="s">
        <v>6762</v>
      </c>
      <c r="C3565" s="1">
        <v>42982</v>
      </c>
      <c r="D3565" s="2">
        <v>2017</v>
      </c>
      <c r="E3565" s="1" t="s">
        <v>161</v>
      </c>
      <c r="F3565" s="3">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v>3.7439999999999993</v>
      </c>
    </row>
    <row r="3566" spans="1:23" x14ac:dyDescent="0.3">
      <c r="A3566">
        <v>3565</v>
      </c>
      <c r="B3566" t="s">
        <v>6765</v>
      </c>
      <c r="C3566" s="1">
        <v>42554</v>
      </c>
      <c r="D3566" s="2">
        <v>2016</v>
      </c>
      <c r="E3566" s="1" t="s">
        <v>152</v>
      </c>
      <c r="F3566" s="3">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v>6.2208000000000006</v>
      </c>
    </row>
    <row r="3567" spans="1:23" x14ac:dyDescent="0.3">
      <c r="A3567">
        <v>3566</v>
      </c>
      <c r="B3567" t="s">
        <v>6765</v>
      </c>
      <c r="C3567" s="1">
        <v>42554</v>
      </c>
      <c r="D3567" s="2">
        <v>2016</v>
      </c>
      <c r="E3567" s="1" t="s">
        <v>152</v>
      </c>
      <c r="F3567" s="3">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v>7.9200000000000159E-2</v>
      </c>
    </row>
    <row r="3568" spans="1:23" x14ac:dyDescent="0.3">
      <c r="A3568">
        <v>3567</v>
      </c>
      <c r="B3568" t="s">
        <v>6768</v>
      </c>
      <c r="C3568" s="1">
        <v>42985</v>
      </c>
      <c r="D3568" s="2">
        <v>2017</v>
      </c>
      <c r="E3568" s="1" t="s">
        <v>161</v>
      </c>
      <c r="F3568" s="3">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v>757.41120000000001</v>
      </c>
    </row>
    <row r="3569" spans="1:23" x14ac:dyDescent="0.3">
      <c r="A3569">
        <v>3568</v>
      </c>
      <c r="B3569" t="s">
        <v>6769</v>
      </c>
      <c r="C3569" s="1">
        <v>42622</v>
      </c>
      <c r="D3569" s="2">
        <v>2016</v>
      </c>
      <c r="E3569" s="1" t="s">
        <v>161</v>
      </c>
      <c r="F3569" s="3">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v>-12.006399999999999</v>
      </c>
    </row>
    <row r="3570" spans="1:23" x14ac:dyDescent="0.3">
      <c r="A3570">
        <v>3569</v>
      </c>
      <c r="B3570" t="s">
        <v>6770</v>
      </c>
      <c r="C3570" s="1">
        <v>42919</v>
      </c>
      <c r="D3570" s="2">
        <v>2017</v>
      </c>
      <c r="E3570" s="1" t="s">
        <v>152</v>
      </c>
      <c r="F3570" s="3">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v>26.391200000000005</v>
      </c>
    </row>
    <row r="3571" spans="1:23" x14ac:dyDescent="0.3">
      <c r="A3571">
        <v>3570</v>
      </c>
      <c r="B3571" t="s">
        <v>6770</v>
      </c>
      <c r="C3571" s="1">
        <v>42919</v>
      </c>
      <c r="D3571" s="2">
        <v>2017</v>
      </c>
      <c r="E3571" s="1" t="s">
        <v>152</v>
      </c>
      <c r="F3571" s="3">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v>209.58000000000004</v>
      </c>
    </row>
    <row r="3572" spans="1:23" x14ac:dyDescent="0.3">
      <c r="A3572">
        <v>3571</v>
      </c>
      <c r="B3572" t="s">
        <v>6770</v>
      </c>
      <c r="C3572" s="1">
        <v>42919</v>
      </c>
      <c r="D3572" s="2">
        <v>2017</v>
      </c>
      <c r="E3572" s="1" t="s">
        <v>152</v>
      </c>
      <c r="F3572" s="3">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v>742.63200000000006</v>
      </c>
    </row>
    <row r="3573" spans="1:23" x14ac:dyDescent="0.3">
      <c r="A3573">
        <v>3572</v>
      </c>
      <c r="B3573" t="s">
        <v>6770</v>
      </c>
      <c r="C3573" s="1">
        <v>42919</v>
      </c>
      <c r="D3573" s="2">
        <v>2017</v>
      </c>
      <c r="E3573" s="1" t="s">
        <v>152</v>
      </c>
      <c r="F3573" s="3">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v>2.6972999999999994</v>
      </c>
    </row>
    <row r="3574" spans="1:23" x14ac:dyDescent="0.3">
      <c r="A3574">
        <v>3573</v>
      </c>
      <c r="B3574" t="s">
        <v>6772</v>
      </c>
      <c r="C3574" s="1">
        <v>42915</v>
      </c>
      <c r="D3574" s="2">
        <v>2017</v>
      </c>
      <c r="E3574" s="1" t="s">
        <v>41</v>
      </c>
      <c r="F3574" s="3">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v>1.8144</v>
      </c>
    </row>
    <row r="3575" spans="1:23" x14ac:dyDescent="0.3">
      <c r="A3575">
        <v>3574</v>
      </c>
      <c r="B3575" t="s">
        <v>6775</v>
      </c>
      <c r="C3575" s="1">
        <v>42954</v>
      </c>
      <c r="D3575" s="2">
        <v>2017</v>
      </c>
      <c r="E3575" s="1" t="s">
        <v>132</v>
      </c>
      <c r="F3575" s="3">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v>5.4895999999999994</v>
      </c>
    </row>
    <row r="3576" spans="1:23" x14ac:dyDescent="0.3">
      <c r="A3576">
        <v>3575</v>
      </c>
      <c r="B3576" t="s">
        <v>6775</v>
      </c>
      <c r="C3576" s="1">
        <v>42954</v>
      </c>
      <c r="D3576" s="2">
        <v>2017</v>
      </c>
      <c r="E3576" s="1" t="s">
        <v>132</v>
      </c>
      <c r="F3576" s="3">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v>26.200000000000003</v>
      </c>
    </row>
    <row r="3577" spans="1:23" x14ac:dyDescent="0.3">
      <c r="A3577">
        <v>3576</v>
      </c>
      <c r="B3577" t="s">
        <v>6777</v>
      </c>
      <c r="C3577" s="1">
        <v>42082</v>
      </c>
      <c r="D3577" s="2">
        <v>2015</v>
      </c>
      <c r="E3577" s="1" t="s">
        <v>237</v>
      </c>
      <c r="F3577" s="3">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v>4.8924000000000003</v>
      </c>
    </row>
    <row r="3578" spans="1:23" x14ac:dyDescent="0.3">
      <c r="A3578">
        <v>3577</v>
      </c>
      <c r="B3578" t="s">
        <v>6779</v>
      </c>
      <c r="C3578" s="1">
        <v>42528</v>
      </c>
      <c r="D3578" s="2">
        <v>2016</v>
      </c>
      <c r="E3578" s="1" t="s">
        <v>41</v>
      </c>
      <c r="F3578" s="3">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v>1.5547999999999997</v>
      </c>
    </row>
    <row r="3579" spans="1:23" x14ac:dyDescent="0.3">
      <c r="A3579">
        <v>3578</v>
      </c>
      <c r="B3579" t="s">
        <v>6779</v>
      </c>
      <c r="C3579" s="1">
        <v>42528</v>
      </c>
      <c r="D3579" s="2">
        <v>2016</v>
      </c>
      <c r="E3579" s="1" t="s">
        <v>41</v>
      </c>
      <c r="F3579" s="3">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v>2.3177000000000003</v>
      </c>
    </row>
    <row r="3580" spans="1:23" x14ac:dyDescent="0.3">
      <c r="A3580">
        <v>3579</v>
      </c>
      <c r="B3580" t="s">
        <v>6780</v>
      </c>
      <c r="C3580" s="1">
        <v>42576</v>
      </c>
      <c r="D3580" s="2">
        <v>2016</v>
      </c>
      <c r="E3580" s="1" t="s">
        <v>152</v>
      </c>
      <c r="F3580" s="3">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v>0.31559999999999899</v>
      </c>
    </row>
    <row r="3581" spans="1:23" x14ac:dyDescent="0.3">
      <c r="A3581">
        <v>3580</v>
      </c>
      <c r="B3581" t="s">
        <v>6780</v>
      </c>
      <c r="C3581" s="1">
        <v>42576</v>
      </c>
      <c r="D3581" s="2">
        <v>2016</v>
      </c>
      <c r="E3581" s="1" t="s">
        <v>152</v>
      </c>
      <c r="F3581" s="3">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v>32.094999999999999</v>
      </c>
    </row>
    <row r="3582" spans="1:23" x14ac:dyDescent="0.3">
      <c r="A3582">
        <v>3581</v>
      </c>
      <c r="B3582" t="s">
        <v>6780</v>
      </c>
      <c r="C3582" s="1">
        <v>42576</v>
      </c>
      <c r="D3582" s="2">
        <v>2016</v>
      </c>
      <c r="E3582" s="1" t="s">
        <v>152</v>
      </c>
      <c r="F3582" s="3">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v>388.81280000000015</v>
      </c>
    </row>
    <row r="3583" spans="1:23" x14ac:dyDescent="0.3">
      <c r="A3583">
        <v>3582</v>
      </c>
      <c r="B3583" t="s">
        <v>6783</v>
      </c>
      <c r="C3583" s="1">
        <v>43009</v>
      </c>
      <c r="D3583" s="2">
        <v>2017</v>
      </c>
      <c r="E3583" s="1" t="s">
        <v>53</v>
      </c>
      <c r="F3583" s="3">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v>50.327999999999996</v>
      </c>
    </row>
    <row r="3584" spans="1:23" x14ac:dyDescent="0.3">
      <c r="A3584">
        <v>3583</v>
      </c>
      <c r="B3584" t="s">
        <v>6784</v>
      </c>
      <c r="C3584" s="1">
        <v>42348</v>
      </c>
      <c r="D3584" s="2">
        <v>2015</v>
      </c>
      <c r="E3584" s="1" t="s">
        <v>98</v>
      </c>
      <c r="F3584" s="3">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v>1.5209999999999999</v>
      </c>
    </row>
    <row r="3585" spans="1:23" x14ac:dyDescent="0.3">
      <c r="A3585">
        <v>3584</v>
      </c>
      <c r="B3585" t="s">
        <v>6784</v>
      </c>
      <c r="C3585" s="1">
        <v>42348</v>
      </c>
      <c r="D3585" s="2">
        <v>2015</v>
      </c>
      <c r="E3585" s="1" t="s">
        <v>98</v>
      </c>
      <c r="F3585" s="3">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v>200.49</v>
      </c>
    </row>
    <row r="3586" spans="1:23" x14ac:dyDescent="0.3">
      <c r="A3586">
        <v>3585</v>
      </c>
      <c r="B3586" t="s">
        <v>6784</v>
      </c>
      <c r="C3586" s="1">
        <v>42348</v>
      </c>
      <c r="D3586" s="2">
        <v>2015</v>
      </c>
      <c r="E3586" s="1" t="s">
        <v>98</v>
      </c>
      <c r="F3586" s="3">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v>32.633199999999988</v>
      </c>
    </row>
    <row r="3587" spans="1:23" x14ac:dyDescent="0.3">
      <c r="A3587">
        <v>3586</v>
      </c>
      <c r="B3587" t="s">
        <v>6784</v>
      </c>
      <c r="C3587" s="1">
        <v>42348</v>
      </c>
      <c r="D3587" s="2">
        <v>2015</v>
      </c>
      <c r="E3587" s="1" t="s">
        <v>98</v>
      </c>
      <c r="F3587" s="3">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v>1.2005999999999999</v>
      </c>
    </row>
    <row r="3588" spans="1:23" x14ac:dyDescent="0.3">
      <c r="A3588">
        <v>3587</v>
      </c>
      <c r="B3588" t="s">
        <v>6786</v>
      </c>
      <c r="C3588" s="1">
        <v>42981</v>
      </c>
      <c r="D3588" s="2">
        <v>2017</v>
      </c>
      <c r="E3588" s="1" t="s">
        <v>161</v>
      </c>
      <c r="F3588" s="3">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v>1.6688000000000001</v>
      </c>
    </row>
    <row r="3589" spans="1:23" x14ac:dyDescent="0.3">
      <c r="A3589">
        <v>3588</v>
      </c>
      <c r="B3589" t="s">
        <v>6787</v>
      </c>
      <c r="C3589" s="1">
        <v>43002</v>
      </c>
      <c r="D3589" s="2">
        <v>2017</v>
      </c>
      <c r="E3589" s="1" t="s">
        <v>161</v>
      </c>
      <c r="F3589" s="3">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v>-253.43369999999993</v>
      </c>
    </row>
    <row r="3590" spans="1:23" x14ac:dyDescent="0.3">
      <c r="A3590">
        <v>3589</v>
      </c>
      <c r="B3590" t="s">
        <v>6788</v>
      </c>
      <c r="C3590" s="1">
        <v>43088</v>
      </c>
      <c r="D3590" s="2">
        <v>2017</v>
      </c>
      <c r="E3590" s="1" t="s">
        <v>98</v>
      </c>
      <c r="F3590" s="3">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v>33.312400000000025</v>
      </c>
    </row>
    <row r="3591" spans="1:23" x14ac:dyDescent="0.3">
      <c r="A3591">
        <v>3590</v>
      </c>
      <c r="B3591" t="s">
        <v>6789</v>
      </c>
      <c r="C3591" s="1">
        <v>43063</v>
      </c>
      <c r="D3591" s="2">
        <v>2017</v>
      </c>
      <c r="E3591" s="1" t="s">
        <v>24</v>
      </c>
      <c r="F3591" s="3">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v>1.4112</v>
      </c>
    </row>
    <row r="3592" spans="1:23" x14ac:dyDescent="0.3">
      <c r="A3592">
        <v>3591</v>
      </c>
      <c r="B3592" t="s">
        <v>6789</v>
      </c>
      <c r="C3592" s="1">
        <v>43063</v>
      </c>
      <c r="D3592" s="2">
        <v>2017</v>
      </c>
      <c r="E3592" s="1" t="s">
        <v>24</v>
      </c>
      <c r="F3592" s="3">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v>375.42959999999994</v>
      </c>
    </row>
    <row r="3593" spans="1:23" x14ac:dyDescent="0.3">
      <c r="A3593">
        <v>3592</v>
      </c>
      <c r="B3593" t="s">
        <v>6790</v>
      </c>
      <c r="C3593" s="1">
        <v>41986</v>
      </c>
      <c r="D3593" s="2">
        <v>2014</v>
      </c>
      <c r="E3593" s="1" t="s">
        <v>98</v>
      </c>
      <c r="F3593" s="3">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v>0.36499999999999977</v>
      </c>
    </row>
    <row r="3594" spans="1:23" x14ac:dyDescent="0.3">
      <c r="A3594">
        <v>3593</v>
      </c>
      <c r="B3594" t="s">
        <v>6791</v>
      </c>
      <c r="C3594" s="1">
        <v>42709</v>
      </c>
      <c r="D3594" s="2">
        <v>2016</v>
      </c>
      <c r="E3594" s="1" t="s">
        <v>98</v>
      </c>
      <c r="F3594" s="3">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v>120.94680000000001</v>
      </c>
    </row>
    <row r="3595" spans="1:23" x14ac:dyDescent="0.3">
      <c r="A3595">
        <v>3594</v>
      </c>
      <c r="B3595" t="s">
        <v>6792</v>
      </c>
      <c r="C3595" s="1">
        <v>42624</v>
      </c>
      <c r="D3595" s="2">
        <v>2016</v>
      </c>
      <c r="E3595" s="1" t="s">
        <v>161</v>
      </c>
      <c r="F3595" s="3">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v>-17.942399999999992</v>
      </c>
    </row>
    <row r="3596" spans="1:23" x14ac:dyDescent="0.3">
      <c r="A3596">
        <v>3595</v>
      </c>
      <c r="B3596" t="s">
        <v>6792</v>
      </c>
      <c r="C3596" s="1">
        <v>42624</v>
      </c>
      <c r="D3596" s="2">
        <v>2016</v>
      </c>
      <c r="E3596" s="1" t="s">
        <v>161</v>
      </c>
      <c r="F3596" s="3">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v>3.7519999999999989</v>
      </c>
    </row>
    <row r="3597" spans="1:23" x14ac:dyDescent="0.3">
      <c r="A3597">
        <v>3596</v>
      </c>
      <c r="B3597" t="s">
        <v>6793</v>
      </c>
      <c r="C3597" s="1">
        <v>43078</v>
      </c>
      <c r="D3597" s="2">
        <v>2017</v>
      </c>
      <c r="E3597" s="1" t="s">
        <v>98</v>
      </c>
      <c r="F3597" s="3">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v>0.42639999999999978</v>
      </c>
    </row>
    <row r="3598" spans="1:23" x14ac:dyDescent="0.3">
      <c r="A3598">
        <v>3597</v>
      </c>
      <c r="B3598" t="s">
        <v>6794</v>
      </c>
      <c r="C3598" s="1">
        <v>41891</v>
      </c>
      <c r="D3598" s="2">
        <v>2014</v>
      </c>
      <c r="E3598" s="1" t="s">
        <v>161</v>
      </c>
      <c r="F3598" s="3">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v>5.4432</v>
      </c>
    </row>
    <row r="3599" spans="1:23" x14ac:dyDescent="0.3">
      <c r="A3599">
        <v>3598</v>
      </c>
      <c r="B3599" t="s">
        <v>6794</v>
      </c>
      <c r="C3599" s="1">
        <v>41891</v>
      </c>
      <c r="D3599" s="2">
        <v>2014</v>
      </c>
      <c r="E3599" s="1" t="s">
        <v>161</v>
      </c>
      <c r="F3599" s="3">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v>-4.852800000000002</v>
      </c>
    </row>
    <row r="3600" spans="1:23" x14ac:dyDescent="0.3">
      <c r="A3600">
        <v>3599</v>
      </c>
      <c r="B3600" t="s">
        <v>6794</v>
      </c>
      <c r="C3600" s="1">
        <v>41891</v>
      </c>
      <c r="D3600" s="2">
        <v>2014</v>
      </c>
      <c r="E3600" s="1" t="s">
        <v>161</v>
      </c>
      <c r="F3600" s="3">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v>5.023200000000001</v>
      </c>
    </row>
    <row r="3601" spans="1:23" x14ac:dyDescent="0.3">
      <c r="A3601">
        <v>3600</v>
      </c>
      <c r="B3601" t="s">
        <v>6794</v>
      </c>
      <c r="C3601" s="1">
        <v>41891</v>
      </c>
      <c r="D3601" s="2">
        <v>2014</v>
      </c>
      <c r="E3601" s="1" t="s">
        <v>161</v>
      </c>
      <c r="F3601" s="3">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v>-31.620400000000004</v>
      </c>
    </row>
    <row r="3602" spans="1:23" x14ac:dyDescent="0.3">
      <c r="A3602">
        <v>3601</v>
      </c>
      <c r="B3602" t="s">
        <v>6797</v>
      </c>
      <c r="C3602" s="1">
        <v>42912</v>
      </c>
      <c r="D3602" s="2">
        <v>2017</v>
      </c>
      <c r="E3602" s="1" t="s">
        <v>41</v>
      </c>
      <c r="F3602" s="3">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v>64.789199999999951</v>
      </c>
    </row>
    <row r="3603" spans="1:23" x14ac:dyDescent="0.3">
      <c r="A3603">
        <v>3602</v>
      </c>
      <c r="B3603" t="s">
        <v>6798</v>
      </c>
      <c r="C3603" s="1">
        <v>41960</v>
      </c>
      <c r="D3603" s="2">
        <v>2014</v>
      </c>
      <c r="E3603" s="1" t="s">
        <v>24</v>
      </c>
      <c r="F3603" s="3">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v>3.8899999999999988</v>
      </c>
    </row>
    <row r="3604" spans="1:23" x14ac:dyDescent="0.3">
      <c r="A3604">
        <v>3603</v>
      </c>
      <c r="B3604" t="s">
        <v>6798</v>
      </c>
      <c r="C3604" s="1">
        <v>41960</v>
      </c>
      <c r="D3604" s="2">
        <v>2014</v>
      </c>
      <c r="E3604" s="1" t="s">
        <v>24</v>
      </c>
      <c r="F3604" s="3">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v>-93.989999999999952</v>
      </c>
    </row>
    <row r="3605" spans="1:23" x14ac:dyDescent="0.3">
      <c r="A3605">
        <v>3604</v>
      </c>
      <c r="B3605" t="s">
        <v>6801</v>
      </c>
      <c r="C3605" s="1">
        <v>42968</v>
      </c>
      <c r="D3605" s="2">
        <v>2017</v>
      </c>
      <c r="E3605" s="1" t="s">
        <v>132</v>
      </c>
      <c r="F3605" s="3">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v>133.15199999999999</v>
      </c>
    </row>
    <row r="3606" spans="1:23" x14ac:dyDescent="0.3">
      <c r="A3606">
        <v>3605</v>
      </c>
      <c r="B3606" t="s">
        <v>6801</v>
      </c>
      <c r="C3606" s="1">
        <v>42968</v>
      </c>
      <c r="D3606" s="2">
        <v>2017</v>
      </c>
      <c r="E3606" s="1" t="s">
        <v>132</v>
      </c>
      <c r="F3606" s="3">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v>8.5543999999999976</v>
      </c>
    </row>
    <row r="3607" spans="1:23" x14ac:dyDescent="0.3">
      <c r="A3607">
        <v>3606</v>
      </c>
      <c r="B3607" t="s">
        <v>6801</v>
      </c>
      <c r="C3607" s="1">
        <v>42968</v>
      </c>
      <c r="D3607" s="2">
        <v>2017</v>
      </c>
      <c r="E3607" s="1" t="s">
        <v>132</v>
      </c>
      <c r="F3607" s="3">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v>31.252800000000001</v>
      </c>
    </row>
    <row r="3608" spans="1:23" x14ac:dyDescent="0.3">
      <c r="A3608">
        <v>3607</v>
      </c>
      <c r="B3608" t="s">
        <v>6802</v>
      </c>
      <c r="C3608" s="1">
        <v>42441</v>
      </c>
      <c r="D3608" s="2">
        <v>2016</v>
      </c>
      <c r="E3608" s="1" t="s">
        <v>237</v>
      </c>
      <c r="F3608" s="3">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v>13.496399999999998</v>
      </c>
    </row>
    <row r="3609" spans="1:23" x14ac:dyDescent="0.3">
      <c r="A3609">
        <v>3608</v>
      </c>
      <c r="B3609" t="s">
        <v>6803</v>
      </c>
      <c r="C3609" s="1">
        <v>41905</v>
      </c>
      <c r="D3609" s="2">
        <v>2014</v>
      </c>
      <c r="E3609" s="1" t="s">
        <v>161</v>
      </c>
      <c r="F3609" s="3">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v>47.060999999999993</v>
      </c>
    </row>
    <row r="3610" spans="1:23" x14ac:dyDescent="0.3">
      <c r="A3610">
        <v>3609</v>
      </c>
      <c r="B3610" t="s">
        <v>6804</v>
      </c>
      <c r="C3610" s="1">
        <v>41757</v>
      </c>
      <c r="D3610" s="2">
        <v>2014</v>
      </c>
      <c r="E3610" s="1" t="s">
        <v>89</v>
      </c>
      <c r="F3610" s="3">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v>2.5056000000000003</v>
      </c>
    </row>
    <row r="3611" spans="1:23" x14ac:dyDescent="0.3">
      <c r="A3611">
        <v>3610</v>
      </c>
      <c r="B3611" t="s">
        <v>6804</v>
      </c>
      <c r="C3611" s="1">
        <v>41757</v>
      </c>
      <c r="D3611" s="2">
        <v>2014</v>
      </c>
      <c r="E3611" s="1" t="s">
        <v>89</v>
      </c>
      <c r="F3611" s="3">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v>2.0321999999999987</v>
      </c>
    </row>
    <row r="3612" spans="1:23" x14ac:dyDescent="0.3">
      <c r="A3612">
        <v>3611</v>
      </c>
      <c r="B3612" t="s">
        <v>6804</v>
      </c>
      <c r="C3612" s="1">
        <v>41757</v>
      </c>
      <c r="D3612" s="2">
        <v>2014</v>
      </c>
      <c r="E3612" s="1" t="s">
        <v>89</v>
      </c>
      <c r="F3612" s="3">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v>-37.733199999999989</v>
      </c>
    </row>
    <row r="3613" spans="1:23" x14ac:dyDescent="0.3">
      <c r="A3613">
        <v>3612</v>
      </c>
      <c r="B3613" t="s">
        <v>6805</v>
      </c>
      <c r="C3613" s="1">
        <v>42703</v>
      </c>
      <c r="D3613" s="2">
        <v>2016</v>
      </c>
      <c r="E3613" s="1" t="s">
        <v>24</v>
      </c>
      <c r="F3613" s="3">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v>16.794600000000003</v>
      </c>
    </row>
    <row r="3614" spans="1:23" x14ac:dyDescent="0.3">
      <c r="A3614">
        <v>3613</v>
      </c>
      <c r="B3614" t="s">
        <v>6808</v>
      </c>
      <c r="C3614" s="1">
        <v>42341</v>
      </c>
      <c r="D3614" s="2">
        <v>2015</v>
      </c>
      <c r="E3614" s="1" t="s">
        <v>98</v>
      </c>
      <c r="F3614" s="3">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v>5.5511999999999979</v>
      </c>
    </row>
    <row r="3615" spans="1:23" x14ac:dyDescent="0.3">
      <c r="A3615">
        <v>3614</v>
      </c>
      <c r="B3615" t="s">
        <v>6808</v>
      </c>
      <c r="C3615" s="1">
        <v>42341</v>
      </c>
      <c r="D3615" s="2">
        <v>2015</v>
      </c>
      <c r="E3615" s="1" t="s">
        <v>98</v>
      </c>
      <c r="F3615" s="3">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v>10.5754</v>
      </c>
    </row>
    <row r="3616" spans="1:23" x14ac:dyDescent="0.3">
      <c r="A3616">
        <v>3615</v>
      </c>
      <c r="B3616" t="s">
        <v>6809</v>
      </c>
      <c r="C3616" s="1">
        <v>43058</v>
      </c>
      <c r="D3616" s="2">
        <v>2017</v>
      </c>
      <c r="E3616" s="1" t="s">
        <v>24</v>
      </c>
      <c r="F3616" s="3">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v>-71.811599999999999</v>
      </c>
    </row>
    <row r="3617" spans="1:23" x14ac:dyDescent="0.3">
      <c r="A3617">
        <v>3616</v>
      </c>
      <c r="B3617" t="s">
        <v>6809</v>
      </c>
      <c r="C3617" s="1">
        <v>43058</v>
      </c>
      <c r="D3617" s="2">
        <v>2017</v>
      </c>
      <c r="E3617" s="1" t="s">
        <v>24</v>
      </c>
      <c r="F3617" s="3">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v>8.7384000000000022</v>
      </c>
    </row>
    <row r="3618" spans="1:23" x14ac:dyDescent="0.3">
      <c r="A3618">
        <v>3617</v>
      </c>
      <c r="B3618" t="s">
        <v>6810</v>
      </c>
      <c r="C3618" s="1">
        <v>42618</v>
      </c>
      <c r="D3618" s="2">
        <v>2016</v>
      </c>
      <c r="E3618" s="1" t="s">
        <v>161</v>
      </c>
      <c r="F3618" s="3">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v>-7.3254999999999981</v>
      </c>
    </row>
    <row r="3619" spans="1:23" x14ac:dyDescent="0.3">
      <c r="A3619">
        <v>3618</v>
      </c>
      <c r="B3619" t="s">
        <v>6811</v>
      </c>
      <c r="C3619" s="1">
        <v>42982</v>
      </c>
      <c r="D3619" s="2">
        <v>2017</v>
      </c>
      <c r="E3619" s="1" t="s">
        <v>161</v>
      </c>
      <c r="F3619" s="3">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v>152.49499999999998</v>
      </c>
    </row>
    <row r="3620" spans="1:23" x14ac:dyDescent="0.3">
      <c r="A3620">
        <v>3619</v>
      </c>
      <c r="B3620" t="s">
        <v>6811</v>
      </c>
      <c r="C3620" s="1">
        <v>42982</v>
      </c>
      <c r="D3620" s="2">
        <v>2017</v>
      </c>
      <c r="E3620" s="1" t="s">
        <v>161</v>
      </c>
      <c r="F3620" s="3">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v>1.7374999999999998</v>
      </c>
    </row>
    <row r="3621" spans="1:23" x14ac:dyDescent="0.3">
      <c r="A3621">
        <v>3620</v>
      </c>
      <c r="B3621" t="s">
        <v>6811</v>
      </c>
      <c r="C3621" s="1">
        <v>42982</v>
      </c>
      <c r="D3621" s="2">
        <v>2017</v>
      </c>
      <c r="E3621" s="1" t="s">
        <v>161</v>
      </c>
      <c r="F3621" s="3">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v>65.35499999999999</v>
      </c>
    </row>
    <row r="3622" spans="1:23" x14ac:dyDescent="0.3">
      <c r="A3622">
        <v>3621</v>
      </c>
      <c r="B3622" t="s">
        <v>6812</v>
      </c>
      <c r="C3622" s="1">
        <v>42635</v>
      </c>
      <c r="D3622" s="2">
        <v>2016</v>
      </c>
      <c r="E3622" s="1" t="s">
        <v>161</v>
      </c>
      <c r="F3622" s="3">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v>4.5872999999999937</v>
      </c>
    </row>
    <row r="3623" spans="1:23" x14ac:dyDescent="0.3">
      <c r="A3623">
        <v>3622</v>
      </c>
      <c r="B3623" t="s">
        <v>6812</v>
      </c>
      <c r="C3623" s="1">
        <v>42635</v>
      </c>
      <c r="D3623" s="2">
        <v>2016</v>
      </c>
      <c r="E3623" s="1" t="s">
        <v>161</v>
      </c>
      <c r="F3623" s="3">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v>5.5944000000000003</v>
      </c>
    </row>
    <row r="3624" spans="1:23" x14ac:dyDescent="0.3">
      <c r="A3624">
        <v>3623</v>
      </c>
      <c r="B3624" t="s">
        <v>6815</v>
      </c>
      <c r="C3624" s="1">
        <v>41896</v>
      </c>
      <c r="D3624" s="2">
        <v>2014</v>
      </c>
      <c r="E3624" s="1" t="s">
        <v>161</v>
      </c>
      <c r="F3624" s="3">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v>52.688000000000002</v>
      </c>
    </row>
    <row r="3625" spans="1:23" x14ac:dyDescent="0.3">
      <c r="A3625">
        <v>3624</v>
      </c>
      <c r="B3625" t="s">
        <v>6815</v>
      </c>
      <c r="C3625" s="1">
        <v>41896</v>
      </c>
      <c r="D3625" s="2">
        <v>2014</v>
      </c>
      <c r="E3625" s="1" t="s">
        <v>161</v>
      </c>
      <c r="F3625" s="3">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v>3.4367999999999999</v>
      </c>
    </row>
    <row r="3626" spans="1:23" x14ac:dyDescent="0.3">
      <c r="A3626">
        <v>3625</v>
      </c>
      <c r="B3626" t="s">
        <v>6816</v>
      </c>
      <c r="C3626" s="1">
        <v>42874</v>
      </c>
      <c r="D3626" s="2">
        <v>2017</v>
      </c>
      <c r="E3626" s="1" t="s">
        <v>124</v>
      </c>
      <c r="F3626" s="3">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v>42.588000000000022</v>
      </c>
    </row>
    <row r="3627" spans="1:23" x14ac:dyDescent="0.3">
      <c r="A3627">
        <v>3626</v>
      </c>
      <c r="B3627" t="s">
        <v>6816</v>
      </c>
      <c r="C3627" s="1">
        <v>42874</v>
      </c>
      <c r="D3627" s="2">
        <v>2017</v>
      </c>
      <c r="E3627" s="1" t="s">
        <v>124</v>
      </c>
      <c r="F3627" s="3">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v>1.0207999999999999</v>
      </c>
    </row>
    <row r="3628" spans="1:23" x14ac:dyDescent="0.3">
      <c r="A3628">
        <v>3627</v>
      </c>
      <c r="B3628" t="s">
        <v>6816</v>
      </c>
      <c r="C3628" s="1">
        <v>42874</v>
      </c>
      <c r="D3628" s="2">
        <v>2017</v>
      </c>
      <c r="E3628" s="1" t="s">
        <v>124</v>
      </c>
      <c r="F3628" s="3">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v>1.3949999999999996</v>
      </c>
    </row>
    <row r="3629" spans="1:23" x14ac:dyDescent="0.3">
      <c r="A3629">
        <v>3628</v>
      </c>
      <c r="B3629" t="s">
        <v>6816</v>
      </c>
      <c r="C3629" s="1">
        <v>42874</v>
      </c>
      <c r="D3629" s="2">
        <v>2017</v>
      </c>
      <c r="E3629" s="1" t="s">
        <v>124</v>
      </c>
      <c r="F3629" s="3">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v>10.895999999999997</v>
      </c>
    </row>
    <row r="3630" spans="1:23" x14ac:dyDescent="0.3">
      <c r="A3630">
        <v>3629</v>
      </c>
      <c r="B3630" t="s">
        <v>6817</v>
      </c>
      <c r="C3630" s="1">
        <v>41860</v>
      </c>
      <c r="D3630" s="2">
        <v>2014</v>
      </c>
      <c r="E3630" s="1" t="s">
        <v>132</v>
      </c>
      <c r="F3630" s="3">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v>643.98249999999996</v>
      </c>
    </row>
    <row r="3631" spans="1:23" x14ac:dyDescent="0.3">
      <c r="A3631">
        <v>3630</v>
      </c>
      <c r="B3631" t="s">
        <v>6818</v>
      </c>
      <c r="C3631" s="1">
        <v>43065</v>
      </c>
      <c r="D3631" s="2">
        <v>2017</v>
      </c>
      <c r="E3631" s="1" t="s">
        <v>24</v>
      </c>
      <c r="F3631" s="3">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v>9.8009999999999984</v>
      </c>
    </row>
    <row r="3632" spans="1:23" x14ac:dyDescent="0.3">
      <c r="A3632">
        <v>3631</v>
      </c>
      <c r="B3632" t="s">
        <v>6818</v>
      </c>
      <c r="C3632" s="1">
        <v>43065</v>
      </c>
      <c r="D3632" s="2">
        <v>2017</v>
      </c>
      <c r="E3632" s="1" t="s">
        <v>24</v>
      </c>
      <c r="F3632" s="3">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v>23.977799999999988</v>
      </c>
    </row>
    <row r="3633" spans="1:23" x14ac:dyDescent="0.3">
      <c r="A3633">
        <v>3632</v>
      </c>
      <c r="B3633" t="s">
        <v>6819</v>
      </c>
      <c r="C3633" s="1">
        <v>42858</v>
      </c>
      <c r="D3633" s="2">
        <v>2017</v>
      </c>
      <c r="E3633" s="1" t="s">
        <v>124</v>
      </c>
      <c r="F3633" s="3">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v>19.465600000000002</v>
      </c>
    </row>
    <row r="3634" spans="1:23" x14ac:dyDescent="0.3">
      <c r="A3634">
        <v>3633</v>
      </c>
      <c r="B3634" t="s">
        <v>6819</v>
      </c>
      <c r="C3634" s="1">
        <v>42858</v>
      </c>
      <c r="D3634" s="2">
        <v>2017</v>
      </c>
      <c r="E3634" s="1" t="s">
        <v>124</v>
      </c>
      <c r="F3634" s="3">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v>45.80639999999994</v>
      </c>
    </row>
    <row r="3635" spans="1:23" x14ac:dyDescent="0.3">
      <c r="A3635">
        <v>3634</v>
      </c>
      <c r="B3635" t="s">
        <v>6822</v>
      </c>
      <c r="C3635" s="1">
        <v>42684</v>
      </c>
      <c r="D3635" s="2">
        <v>2016</v>
      </c>
      <c r="E3635" s="1" t="s">
        <v>24</v>
      </c>
      <c r="F3635" s="3">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v>3.3408000000000002</v>
      </c>
    </row>
    <row r="3636" spans="1:23" x14ac:dyDescent="0.3">
      <c r="A3636">
        <v>3635</v>
      </c>
      <c r="B3636" t="s">
        <v>6822</v>
      </c>
      <c r="C3636" s="1">
        <v>42684</v>
      </c>
      <c r="D3636" s="2">
        <v>2016</v>
      </c>
      <c r="E3636" s="1" t="s">
        <v>24</v>
      </c>
      <c r="F3636" s="3">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v>-9.7901999999999987</v>
      </c>
    </row>
    <row r="3637" spans="1:23" x14ac:dyDescent="0.3">
      <c r="A3637">
        <v>3636</v>
      </c>
      <c r="B3637" t="s">
        <v>6822</v>
      </c>
      <c r="C3637" s="1">
        <v>42684</v>
      </c>
      <c r="D3637" s="2">
        <v>2016</v>
      </c>
      <c r="E3637" s="1" t="s">
        <v>24</v>
      </c>
      <c r="F3637" s="3">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v>32.468400000000003</v>
      </c>
    </row>
    <row r="3638" spans="1:23" x14ac:dyDescent="0.3">
      <c r="A3638">
        <v>3637</v>
      </c>
      <c r="B3638" t="s">
        <v>6822</v>
      </c>
      <c r="C3638" s="1">
        <v>42684</v>
      </c>
      <c r="D3638" s="2">
        <v>2016</v>
      </c>
      <c r="E3638" s="1" t="s">
        <v>24</v>
      </c>
      <c r="F3638" s="3">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v>7.5086999999999984</v>
      </c>
    </row>
    <row r="3639" spans="1:23" x14ac:dyDescent="0.3">
      <c r="A3639">
        <v>3638</v>
      </c>
      <c r="B3639" t="s">
        <v>6822</v>
      </c>
      <c r="C3639" s="1">
        <v>42684</v>
      </c>
      <c r="D3639" s="2">
        <v>2016</v>
      </c>
      <c r="E3639" s="1" t="s">
        <v>24</v>
      </c>
      <c r="F3639" s="3">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v>29.301999999999978</v>
      </c>
    </row>
    <row r="3640" spans="1:23" x14ac:dyDescent="0.3">
      <c r="A3640">
        <v>3639</v>
      </c>
      <c r="B3640" t="s">
        <v>6822</v>
      </c>
      <c r="C3640" s="1">
        <v>42684</v>
      </c>
      <c r="D3640" s="2">
        <v>2016</v>
      </c>
      <c r="E3640" s="1" t="s">
        <v>24</v>
      </c>
      <c r="F3640" s="3">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v>29.657599999999988</v>
      </c>
    </row>
    <row r="3641" spans="1:23" x14ac:dyDescent="0.3">
      <c r="A3641">
        <v>3640</v>
      </c>
      <c r="B3641" t="s">
        <v>6822</v>
      </c>
      <c r="C3641" s="1">
        <v>42684</v>
      </c>
      <c r="D3641" s="2">
        <v>2016</v>
      </c>
      <c r="E3641" s="1" t="s">
        <v>24</v>
      </c>
      <c r="F3641" s="3">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v>1.6762000000000001</v>
      </c>
    </row>
    <row r="3642" spans="1:23" x14ac:dyDescent="0.3">
      <c r="A3642">
        <v>3641</v>
      </c>
      <c r="B3642" t="s">
        <v>6822</v>
      </c>
      <c r="C3642" s="1">
        <v>42684</v>
      </c>
      <c r="D3642" s="2">
        <v>2016</v>
      </c>
      <c r="E3642" s="1" t="s">
        <v>24</v>
      </c>
      <c r="F3642" s="3">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v>-29.074500000000008</v>
      </c>
    </row>
    <row r="3643" spans="1:23" x14ac:dyDescent="0.3">
      <c r="A3643">
        <v>3642</v>
      </c>
      <c r="B3643" t="s">
        <v>6822</v>
      </c>
      <c r="C3643" s="1">
        <v>42684</v>
      </c>
      <c r="D3643" s="2">
        <v>2016</v>
      </c>
      <c r="E3643" s="1" t="s">
        <v>24</v>
      </c>
      <c r="F3643" s="3">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v>-46.591999999999999</v>
      </c>
    </row>
    <row r="3644" spans="1:23" x14ac:dyDescent="0.3">
      <c r="A3644">
        <v>3643</v>
      </c>
      <c r="B3644" t="s">
        <v>6826</v>
      </c>
      <c r="C3644" s="1">
        <v>41993</v>
      </c>
      <c r="D3644" s="2">
        <v>2014</v>
      </c>
      <c r="E3644" s="1" t="s">
        <v>98</v>
      </c>
      <c r="F3644" s="3">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v>152.49499999999998</v>
      </c>
    </row>
    <row r="3645" spans="1:23" x14ac:dyDescent="0.3">
      <c r="A3645">
        <v>3644</v>
      </c>
      <c r="B3645" t="s">
        <v>6826</v>
      </c>
      <c r="C3645" s="1">
        <v>41993</v>
      </c>
      <c r="D3645" s="2">
        <v>2014</v>
      </c>
      <c r="E3645" s="1" t="s">
        <v>98</v>
      </c>
      <c r="F3645" s="3">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v>12.298000000000002</v>
      </c>
    </row>
    <row r="3646" spans="1:23" x14ac:dyDescent="0.3">
      <c r="A3646">
        <v>3645</v>
      </c>
      <c r="B3646" t="s">
        <v>6826</v>
      </c>
      <c r="C3646" s="1">
        <v>41993</v>
      </c>
      <c r="D3646" s="2">
        <v>2014</v>
      </c>
      <c r="E3646" s="1" t="s">
        <v>98</v>
      </c>
      <c r="F3646" s="3">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v>1.1564000000000001</v>
      </c>
    </row>
    <row r="3647" spans="1:23" x14ac:dyDescent="0.3">
      <c r="A3647">
        <v>3646</v>
      </c>
      <c r="B3647" t="s">
        <v>6826</v>
      </c>
      <c r="C3647" s="1">
        <v>41993</v>
      </c>
      <c r="D3647" s="2">
        <v>2014</v>
      </c>
      <c r="E3647" s="1" t="s">
        <v>98</v>
      </c>
      <c r="F3647" s="3">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v>50.413999999999987</v>
      </c>
    </row>
    <row r="3648" spans="1:23" x14ac:dyDescent="0.3">
      <c r="A3648">
        <v>3647</v>
      </c>
      <c r="B3648" t="s">
        <v>6833</v>
      </c>
      <c r="C3648" s="1">
        <v>41845</v>
      </c>
      <c r="D3648" s="2">
        <v>2014</v>
      </c>
      <c r="E3648" s="1" t="s">
        <v>152</v>
      </c>
      <c r="F3648" s="3">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v>3.1752000000000002</v>
      </c>
    </row>
    <row r="3649" spans="1:23" x14ac:dyDescent="0.3">
      <c r="A3649">
        <v>3648</v>
      </c>
      <c r="B3649" t="s">
        <v>6833</v>
      </c>
      <c r="C3649" s="1">
        <v>41845</v>
      </c>
      <c r="D3649" s="2">
        <v>2014</v>
      </c>
      <c r="E3649" s="1" t="s">
        <v>152</v>
      </c>
      <c r="F3649" s="3">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v>4.5007999999999981</v>
      </c>
    </row>
    <row r="3650" spans="1:23" x14ac:dyDescent="0.3">
      <c r="A3650">
        <v>3649</v>
      </c>
      <c r="B3650" t="s">
        <v>6837</v>
      </c>
      <c r="C3650" s="1">
        <v>42330</v>
      </c>
      <c r="D3650" s="2">
        <v>2015</v>
      </c>
      <c r="E3650" s="1" t="s">
        <v>24</v>
      </c>
      <c r="F3650" s="3">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v>-2.0621999999999998</v>
      </c>
    </row>
    <row r="3651" spans="1:23" x14ac:dyDescent="0.3">
      <c r="A3651">
        <v>3650</v>
      </c>
      <c r="B3651" t="s">
        <v>6837</v>
      </c>
      <c r="C3651" s="1">
        <v>42330</v>
      </c>
      <c r="D3651" s="2">
        <v>2015</v>
      </c>
      <c r="E3651" s="1" t="s">
        <v>24</v>
      </c>
      <c r="F3651" s="3">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v>18.597599999999993</v>
      </c>
    </row>
    <row r="3652" spans="1:23" x14ac:dyDescent="0.3">
      <c r="A3652">
        <v>3651</v>
      </c>
      <c r="B3652" t="s">
        <v>6838</v>
      </c>
      <c r="C3652" s="1">
        <v>43078</v>
      </c>
      <c r="D3652" s="2">
        <v>2017</v>
      </c>
      <c r="E3652" s="1" t="s">
        <v>98</v>
      </c>
      <c r="F3652" s="3">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v>41.952000000000005</v>
      </c>
    </row>
    <row r="3653" spans="1:23" x14ac:dyDescent="0.3">
      <c r="A3653">
        <v>3652</v>
      </c>
      <c r="B3653" t="s">
        <v>6838</v>
      </c>
      <c r="C3653" s="1">
        <v>43078</v>
      </c>
      <c r="D3653" s="2">
        <v>2017</v>
      </c>
      <c r="E3653" s="1" t="s">
        <v>98</v>
      </c>
      <c r="F3653" s="3">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v>12.492000000000001</v>
      </c>
    </row>
    <row r="3654" spans="1:23" x14ac:dyDescent="0.3">
      <c r="A3654">
        <v>3653</v>
      </c>
      <c r="B3654" t="s">
        <v>6838</v>
      </c>
      <c r="C3654" s="1">
        <v>43078</v>
      </c>
      <c r="D3654" s="2">
        <v>2017</v>
      </c>
      <c r="E3654" s="1" t="s">
        <v>98</v>
      </c>
      <c r="F3654" s="3">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v>15.511199999999999</v>
      </c>
    </row>
    <row r="3655" spans="1:23" x14ac:dyDescent="0.3">
      <c r="A3655">
        <v>3654</v>
      </c>
      <c r="B3655" t="s">
        <v>6838</v>
      </c>
      <c r="C3655" s="1">
        <v>43078</v>
      </c>
      <c r="D3655" s="2">
        <v>2017</v>
      </c>
      <c r="E3655" s="1" t="s">
        <v>98</v>
      </c>
      <c r="F3655" s="3">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v>7.0218000000000007</v>
      </c>
    </row>
    <row r="3656" spans="1:23" x14ac:dyDescent="0.3">
      <c r="A3656">
        <v>3655</v>
      </c>
      <c r="B3656" t="s">
        <v>6841</v>
      </c>
      <c r="C3656" s="1">
        <v>42978</v>
      </c>
      <c r="D3656" s="2">
        <v>2017</v>
      </c>
      <c r="E3656" s="1" t="s">
        <v>132</v>
      </c>
      <c r="F3656" s="3">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v>166.06979999999999</v>
      </c>
    </row>
    <row r="3657" spans="1:23" x14ac:dyDescent="0.3">
      <c r="A3657">
        <v>3656</v>
      </c>
      <c r="B3657" t="s">
        <v>6842</v>
      </c>
      <c r="C3657" s="1">
        <v>42849</v>
      </c>
      <c r="D3657" s="2">
        <v>2017</v>
      </c>
      <c r="E3657" s="1" t="s">
        <v>89</v>
      </c>
      <c r="F3657" s="3">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v>-21.294000000000018</v>
      </c>
    </row>
    <row r="3658" spans="1:23" x14ac:dyDescent="0.3">
      <c r="A3658">
        <v>3657</v>
      </c>
      <c r="B3658" t="s">
        <v>6843</v>
      </c>
      <c r="C3658" s="1">
        <v>42986</v>
      </c>
      <c r="D3658" s="2">
        <v>2017</v>
      </c>
      <c r="E3658" s="1" t="s">
        <v>161</v>
      </c>
      <c r="F3658" s="3">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v>1.7054999999999998</v>
      </c>
    </row>
    <row r="3659" spans="1:23" x14ac:dyDescent="0.3">
      <c r="A3659">
        <v>3658</v>
      </c>
      <c r="B3659" t="s">
        <v>6846</v>
      </c>
      <c r="C3659" s="1">
        <v>42075</v>
      </c>
      <c r="D3659" s="2">
        <v>2015</v>
      </c>
      <c r="E3659" s="1" t="s">
        <v>237</v>
      </c>
      <c r="F3659" s="3">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v>2.9322000000000004</v>
      </c>
    </row>
    <row r="3660" spans="1:23" x14ac:dyDescent="0.3">
      <c r="A3660">
        <v>3659</v>
      </c>
      <c r="B3660" t="s">
        <v>6846</v>
      </c>
      <c r="C3660" s="1">
        <v>42075</v>
      </c>
      <c r="D3660" s="2">
        <v>2015</v>
      </c>
      <c r="E3660" s="1" t="s">
        <v>237</v>
      </c>
      <c r="F3660" s="3">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v>3.8599999999999977</v>
      </c>
    </row>
    <row r="3661" spans="1:23" x14ac:dyDescent="0.3">
      <c r="A3661">
        <v>3660</v>
      </c>
      <c r="B3661" t="s">
        <v>6846</v>
      </c>
      <c r="C3661" s="1">
        <v>42075</v>
      </c>
      <c r="D3661" s="2">
        <v>2015</v>
      </c>
      <c r="E3661" s="1" t="s">
        <v>237</v>
      </c>
      <c r="F3661" s="3">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v>1.4418</v>
      </c>
    </row>
    <row r="3662" spans="1:23" x14ac:dyDescent="0.3">
      <c r="A3662">
        <v>3661</v>
      </c>
      <c r="B3662" t="s">
        <v>6850</v>
      </c>
      <c r="C3662" s="1">
        <v>42569</v>
      </c>
      <c r="D3662" s="2">
        <v>2016</v>
      </c>
      <c r="E3662" s="1" t="s">
        <v>152</v>
      </c>
      <c r="F3662" s="3">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v>4.2249999999999979</v>
      </c>
    </row>
    <row r="3663" spans="1:23" x14ac:dyDescent="0.3">
      <c r="A3663">
        <v>3662</v>
      </c>
      <c r="B3663" t="s">
        <v>6853</v>
      </c>
      <c r="C3663" s="1">
        <v>42534</v>
      </c>
      <c r="D3663" s="2">
        <v>2016</v>
      </c>
      <c r="E3663" s="1" t="s">
        <v>41</v>
      </c>
      <c r="F3663" s="3">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v>94.492500000000007</v>
      </c>
    </row>
    <row r="3664" spans="1:23" x14ac:dyDescent="0.3">
      <c r="A3664">
        <v>3663</v>
      </c>
      <c r="B3664" t="s">
        <v>6854</v>
      </c>
      <c r="C3664" s="1">
        <v>42919</v>
      </c>
      <c r="D3664" s="2">
        <v>2017</v>
      </c>
      <c r="E3664" s="1" t="s">
        <v>152</v>
      </c>
      <c r="F3664" s="3">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v>93.203999999999994</v>
      </c>
    </row>
    <row r="3665" spans="1:23" x14ac:dyDescent="0.3">
      <c r="A3665">
        <v>3664</v>
      </c>
      <c r="B3665" t="s">
        <v>6854</v>
      </c>
      <c r="C3665" s="1">
        <v>42919</v>
      </c>
      <c r="D3665" s="2">
        <v>2017</v>
      </c>
      <c r="E3665" s="1" t="s">
        <v>152</v>
      </c>
      <c r="F3665" s="3">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v>11.543199999999999</v>
      </c>
    </row>
    <row r="3666" spans="1:23" x14ac:dyDescent="0.3">
      <c r="A3666">
        <v>3665</v>
      </c>
      <c r="B3666" t="s">
        <v>6855</v>
      </c>
      <c r="C3666" s="1">
        <v>41981</v>
      </c>
      <c r="D3666" s="2">
        <v>2014</v>
      </c>
      <c r="E3666" s="1" t="s">
        <v>98</v>
      </c>
      <c r="F3666" s="3">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v>9.0635999999999974</v>
      </c>
    </row>
    <row r="3667" spans="1:23" x14ac:dyDescent="0.3">
      <c r="A3667">
        <v>3666</v>
      </c>
      <c r="B3667" t="s">
        <v>6855</v>
      </c>
      <c r="C3667" s="1">
        <v>41981</v>
      </c>
      <c r="D3667" s="2">
        <v>2014</v>
      </c>
      <c r="E3667" s="1" t="s">
        <v>98</v>
      </c>
      <c r="F3667" s="3">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v>-4.5191999999999979</v>
      </c>
    </row>
    <row r="3668" spans="1:23" x14ac:dyDescent="0.3">
      <c r="A3668">
        <v>3667</v>
      </c>
      <c r="B3668" t="s">
        <v>6855</v>
      </c>
      <c r="C3668" s="1">
        <v>41981</v>
      </c>
      <c r="D3668" s="2">
        <v>2014</v>
      </c>
      <c r="E3668" s="1" t="s">
        <v>98</v>
      </c>
      <c r="F3668" s="3">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v>19.754999999999999</v>
      </c>
    </row>
    <row r="3669" spans="1:23" x14ac:dyDescent="0.3">
      <c r="A3669">
        <v>3668</v>
      </c>
      <c r="B3669" t="s">
        <v>6855</v>
      </c>
      <c r="C3669" s="1">
        <v>41981</v>
      </c>
      <c r="D3669" s="2">
        <v>2014</v>
      </c>
      <c r="E3669" s="1" t="s">
        <v>98</v>
      </c>
      <c r="F3669" s="3">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v>-2.6025000000000014</v>
      </c>
    </row>
    <row r="3670" spans="1:23" x14ac:dyDescent="0.3">
      <c r="A3670">
        <v>3669</v>
      </c>
      <c r="B3670" t="s">
        <v>6855</v>
      </c>
      <c r="C3670" s="1">
        <v>41981</v>
      </c>
      <c r="D3670" s="2">
        <v>2014</v>
      </c>
      <c r="E3670" s="1" t="s">
        <v>98</v>
      </c>
      <c r="F3670" s="3">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v>-18.186000000000014</v>
      </c>
    </row>
    <row r="3671" spans="1:23" x14ac:dyDescent="0.3">
      <c r="A3671">
        <v>3670</v>
      </c>
      <c r="B3671" t="s">
        <v>6855</v>
      </c>
      <c r="C3671" s="1">
        <v>41981</v>
      </c>
      <c r="D3671" s="2">
        <v>2014</v>
      </c>
      <c r="E3671" s="1" t="s">
        <v>98</v>
      </c>
      <c r="F3671" s="3">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v>3.7439999999999989</v>
      </c>
    </row>
    <row r="3672" spans="1:23" x14ac:dyDescent="0.3">
      <c r="A3672">
        <v>3671</v>
      </c>
      <c r="B3672" t="s">
        <v>6855</v>
      </c>
      <c r="C3672" s="1">
        <v>41981</v>
      </c>
      <c r="D3672" s="2">
        <v>2014</v>
      </c>
      <c r="E3672" s="1" t="s">
        <v>98</v>
      </c>
      <c r="F3672" s="3">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v>3.6288</v>
      </c>
    </row>
    <row r="3673" spans="1:23" x14ac:dyDescent="0.3">
      <c r="A3673">
        <v>3672</v>
      </c>
      <c r="B3673" t="s">
        <v>6855</v>
      </c>
      <c r="C3673" s="1">
        <v>41981</v>
      </c>
      <c r="D3673" s="2">
        <v>2014</v>
      </c>
      <c r="E3673" s="1" t="s">
        <v>98</v>
      </c>
      <c r="F3673" s="3">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v>2.9304000000000023</v>
      </c>
    </row>
    <row r="3674" spans="1:23" x14ac:dyDescent="0.3">
      <c r="A3674">
        <v>3673</v>
      </c>
      <c r="B3674" t="s">
        <v>6862</v>
      </c>
      <c r="C3674" s="1">
        <v>42468</v>
      </c>
      <c r="D3674" s="2">
        <v>2016</v>
      </c>
      <c r="E3674" s="1" t="s">
        <v>89</v>
      </c>
      <c r="F3674" s="3">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v>3.2161</v>
      </c>
    </row>
    <row r="3675" spans="1:23" x14ac:dyDescent="0.3">
      <c r="A3675">
        <v>3674</v>
      </c>
      <c r="B3675" t="s">
        <v>6862</v>
      </c>
      <c r="C3675" s="1">
        <v>42468</v>
      </c>
      <c r="D3675" s="2">
        <v>2016</v>
      </c>
      <c r="E3675" s="1" t="s">
        <v>89</v>
      </c>
      <c r="F3675" s="3">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v>-100.91999999999999</v>
      </c>
    </row>
    <row r="3676" spans="1:23" x14ac:dyDescent="0.3">
      <c r="A3676">
        <v>3675</v>
      </c>
      <c r="B3676" t="s">
        <v>6863</v>
      </c>
      <c r="C3676" s="1">
        <v>43045</v>
      </c>
      <c r="D3676" s="2">
        <v>2017</v>
      </c>
      <c r="E3676" s="1" t="s">
        <v>24</v>
      </c>
      <c r="F3676" s="3">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v>-30.933200000000006</v>
      </c>
    </row>
    <row r="3677" spans="1:23" x14ac:dyDescent="0.3">
      <c r="A3677">
        <v>3676</v>
      </c>
      <c r="B3677" t="s">
        <v>6863</v>
      </c>
      <c r="C3677" s="1">
        <v>43045</v>
      </c>
      <c r="D3677" s="2">
        <v>2017</v>
      </c>
      <c r="E3677" s="1" t="s">
        <v>24</v>
      </c>
      <c r="F3677" s="3">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v>16.183799999999998</v>
      </c>
    </row>
    <row r="3678" spans="1:23" x14ac:dyDescent="0.3">
      <c r="A3678">
        <v>3677</v>
      </c>
      <c r="B3678" t="s">
        <v>6864</v>
      </c>
      <c r="C3678" s="1">
        <v>42343</v>
      </c>
      <c r="D3678" s="2">
        <v>2015</v>
      </c>
      <c r="E3678" s="1" t="s">
        <v>98</v>
      </c>
      <c r="F3678" s="3">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v>14.671799999999998</v>
      </c>
    </row>
    <row r="3679" spans="1:23" x14ac:dyDescent="0.3">
      <c r="A3679">
        <v>3678</v>
      </c>
      <c r="B3679" t="s">
        <v>6865</v>
      </c>
      <c r="C3679" s="1">
        <v>42194</v>
      </c>
      <c r="D3679" s="2">
        <v>2015</v>
      </c>
      <c r="E3679" s="1" t="s">
        <v>152</v>
      </c>
      <c r="F3679" s="3">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v>5.0559999999999992</v>
      </c>
    </row>
    <row r="3680" spans="1:23" x14ac:dyDescent="0.3">
      <c r="A3680">
        <v>3679</v>
      </c>
      <c r="B3680" t="s">
        <v>6865</v>
      </c>
      <c r="C3680" s="1">
        <v>42194</v>
      </c>
      <c r="D3680" s="2">
        <v>2015</v>
      </c>
      <c r="E3680" s="1" t="s">
        <v>152</v>
      </c>
      <c r="F3680" s="3">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v>209.23649999999998</v>
      </c>
    </row>
    <row r="3681" spans="1:23" x14ac:dyDescent="0.3">
      <c r="A3681">
        <v>3680</v>
      </c>
      <c r="B3681" t="s">
        <v>6865</v>
      </c>
      <c r="C3681" s="1">
        <v>42194</v>
      </c>
      <c r="D3681" s="2">
        <v>2015</v>
      </c>
      <c r="E3681" s="1" t="s">
        <v>152</v>
      </c>
      <c r="F3681" s="3">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v>20.015600000000006</v>
      </c>
    </row>
    <row r="3682" spans="1:23" x14ac:dyDescent="0.3">
      <c r="A3682">
        <v>3681</v>
      </c>
      <c r="B3682" t="s">
        <v>6865</v>
      </c>
      <c r="C3682" s="1">
        <v>42194</v>
      </c>
      <c r="D3682" s="2">
        <v>2015</v>
      </c>
      <c r="E3682" s="1" t="s">
        <v>152</v>
      </c>
      <c r="F3682" s="3">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v>5.6993999999999998</v>
      </c>
    </row>
    <row r="3683" spans="1:23" x14ac:dyDescent="0.3">
      <c r="A3683">
        <v>3682</v>
      </c>
      <c r="B3683" t="s">
        <v>6865</v>
      </c>
      <c r="C3683" s="1">
        <v>42194</v>
      </c>
      <c r="D3683" s="2">
        <v>2015</v>
      </c>
      <c r="E3683" s="1" t="s">
        <v>152</v>
      </c>
      <c r="F3683" s="3">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v>42.045000000000002</v>
      </c>
    </row>
    <row r="3684" spans="1:23" x14ac:dyDescent="0.3">
      <c r="A3684">
        <v>3683</v>
      </c>
      <c r="B3684" t="s">
        <v>6865</v>
      </c>
      <c r="C3684" s="1">
        <v>42194</v>
      </c>
      <c r="D3684" s="2">
        <v>2015</v>
      </c>
      <c r="E3684" s="1" t="s">
        <v>152</v>
      </c>
      <c r="F3684" s="3">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v>32.537600000000005</v>
      </c>
    </row>
    <row r="3685" spans="1:23" x14ac:dyDescent="0.3">
      <c r="A3685">
        <v>3684</v>
      </c>
      <c r="B3685" t="s">
        <v>6865</v>
      </c>
      <c r="C3685" s="1">
        <v>42194</v>
      </c>
      <c r="D3685" s="2">
        <v>2015</v>
      </c>
      <c r="E3685" s="1" t="s">
        <v>152</v>
      </c>
      <c r="F3685" s="3">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v>70.545599999999979</v>
      </c>
    </row>
    <row r="3686" spans="1:23" x14ac:dyDescent="0.3">
      <c r="A3686">
        <v>3685</v>
      </c>
      <c r="B3686" t="s">
        <v>6865</v>
      </c>
      <c r="C3686" s="1">
        <v>42194</v>
      </c>
      <c r="D3686" s="2">
        <v>2015</v>
      </c>
      <c r="E3686" s="1" t="s">
        <v>152</v>
      </c>
      <c r="F3686" s="3">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v>21.403200000000002</v>
      </c>
    </row>
    <row r="3687" spans="1:23" x14ac:dyDescent="0.3">
      <c r="A3687">
        <v>3686</v>
      </c>
      <c r="B3687" t="s">
        <v>6865</v>
      </c>
      <c r="C3687" s="1">
        <v>42194</v>
      </c>
      <c r="D3687" s="2">
        <v>2015</v>
      </c>
      <c r="E3687" s="1" t="s">
        <v>152</v>
      </c>
      <c r="F3687" s="3">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v>28.480899999999984</v>
      </c>
    </row>
    <row r="3688" spans="1:23" x14ac:dyDescent="0.3">
      <c r="A3688">
        <v>3687</v>
      </c>
      <c r="B3688" t="s">
        <v>6870</v>
      </c>
      <c r="C3688" s="1">
        <v>42717</v>
      </c>
      <c r="D3688" s="2">
        <v>2016</v>
      </c>
      <c r="E3688" s="1" t="s">
        <v>98</v>
      </c>
      <c r="F3688" s="3">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v>3.2471999999999994</v>
      </c>
    </row>
    <row r="3689" spans="1:23" x14ac:dyDescent="0.3">
      <c r="A3689">
        <v>3688</v>
      </c>
      <c r="B3689" t="s">
        <v>6871</v>
      </c>
      <c r="C3689" s="1">
        <v>42510</v>
      </c>
      <c r="D3689" s="2">
        <v>2016</v>
      </c>
      <c r="E3689" s="1" t="s">
        <v>124</v>
      </c>
      <c r="F3689" s="3">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v>-2.2450000000000001</v>
      </c>
    </row>
    <row r="3690" spans="1:23" x14ac:dyDescent="0.3">
      <c r="A3690">
        <v>3689</v>
      </c>
      <c r="B3690" t="s">
        <v>6873</v>
      </c>
      <c r="C3690" s="1">
        <v>42888</v>
      </c>
      <c r="D3690" s="2">
        <v>2017</v>
      </c>
      <c r="E3690" s="1" t="s">
        <v>41</v>
      </c>
      <c r="F3690" s="3">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v>7.92</v>
      </c>
    </row>
    <row r="3691" spans="1:23" x14ac:dyDescent="0.3">
      <c r="A3691">
        <v>3690</v>
      </c>
      <c r="B3691" t="s">
        <v>6873</v>
      </c>
      <c r="C3691" s="1">
        <v>42888</v>
      </c>
      <c r="D3691" s="2">
        <v>2017</v>
      </c>
      <c r="E3691" s="1" t="s">
        <v>41</v>
      </c>
      <c r="F3691" s="3">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v>15.921000000000003</v>
      </c>
    </row>
    <row r="3692" spans="1:23" x14ac:dyDescent="0.3">
      <c r="A3692">
        <v>3691</v>
      </c>
      <c r="B3692" t="s">
        <v>6874</v>
      </c>
      <c r="C3692" s="1">
        <v>42307</v>
      </c>
      <c r="D3692" s="2">
        <v>2015</v>
      </c>
      <c r="E3692" s="1" t="s">
        <v>53</v>
      </c>
      <c r="F3692" s="3">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v>-45.995400000000004</v>
      </c>
    </row>
    <row r="3693" spans="1:23" x14ac:dyDescent="0.3">
      <c r="A3693">
        <v>3692</v>
      </c>
      <c r="B3693" t="s">
        <v>6874</v>
      </c>
      <c r="C3693" s="1">
        <v>42307</v>
      </c>
      <c r="D3693" s="2">
        <v>2015</v>
      </c>
      <c r="E3693" s="1" t="s">
        <v>53</v>
      </c>
      <c r="F3693" s="3">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v>164.99700000000001</v>
      </c>
    </row>
    <row r="3694" spans="1:23" x14ac:dyDescent="0.3">
      <c r="A3694">
        <v>3693</v>
      </c>
      <c r="B3694" t="s">
        <v>6874</v>
      </c>
      <c r="C3694" s="1">
        <v>42307</v>
      </c>
      <c r="D3694" s="2">
        <v>2015</v>
      </c>
      <c r="E3694" s="1" t="s">
        <v>53</v>
      </c>
      <c r="F3694" s="3">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v>30.785999999999998</v>
      </c>
    </row>
    <row r="3695" spans="1:23" x14ac:dyDescent="0.3">
      <c r="A3695">
        <v>3694</v>
      </c>
      <c r="B3695" t="s">
        <v>6874</v>
      </c>
      <c r="C3695" s="1">
        <v>42307</v>
      </c>
      <c r="D3695" s="2">
        <v>2015</v>
      </c>
      <c r="E3695" s="1" t="s">
        <v>53</v>
      </c>
      <c r="F3695" s="3">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v>3.6783999999999999</v>
      </c>
    </row>
    <row r="3696" spans="1:23" x14ac:dyDescent="0.3">
      <c r="A3696">
        <v>3695</v>
      </c>
      <c r="B3696" t="s">
        <v>6879</v>
      </c>
      <c r="C3696" s="1">
        <v>42658</v>
      </c>
      <c r="D3696" s="2">
        <v>2016</v>
      </c>
      <c r="E3696" s="1" t="s">
        <v>53</v>
      </c>
      <c r="F3696" s="3">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v>116.48</v>
      </c>
    </row>
    <row r="3697" spans="1:23" x14ac:dyDescent="0.3">
      <c r="A3697">
        <v>3696</v>
      </c>
      <c r="B3697" t="s">
        <v>6879</v>
      </c>
      <c r="C3697" s="1">
        <v>42658</v>
      </c>
      <c r="D3697" s="2">
        <v>2016</v>
      </c>
      <c r="E3697" s="1" t="s">
        <v>53</v>
      </c>
      <c r="F3697" s="3">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v>32.604599999999998</v>
      </c>
    </row>
    <row r="3698" spans="1:23" x14ac:dyDescent="0.3">
      <c r="A3698">
        <v>3697</v>
      </c>
      <c r="B3698" t="s">
        <v>6879</v>
      </c>
      <c r="C3698" s="1">
        <v>42658</v>
      </c>
      <c r="D3698" s="2">
        <v>2016</v>
      </c>
      <c r="E3698" s="1" t="s">
        <v>53</v>
      </c>
      <c r="F3698" s="3">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v>14.275799999999998</v>
      </c>
    </row>
    <row r="3699" spans="1:23" x14ac:dyDescent="0.3">
      <c r="A3699">
        <v>3698</v>
      </c>
      <c r="B3699" t="s">
        <v>6880</v>
      </c>
      <c r="C3699" s="1">
        <v>42327</v>
      </c>
      <c r="D3699" s="2">
        <v>2015</v>
      </c>
      <c r="E3699" s="1" t="s">
        <v>24</v>
      </c>
      <c r="F3699" s="3">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v>22.7136</v>
      </c>
    </row>
    <row r="3700" spans="1:23" x14ac:dyDescent="0.3">
      <c r="A3700">
        <v>3699</v>
      </c>
      <c r="B3700" t="s">
        <v>6881</v>
      </c>
      <c r="C3700" s="1">
        <v>41895</v>
      </c>
      <c r="D3700" s="2">
        <v>2014</v>
      </c>
      <c r="E3700" s="1" t="s">
        <v>161</v>
      </c>
      <c r="F3700" s="3">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v>5.9550000000000054</v>
      </c>
    </row>
    <row r="3701" spans="1:23" x14ac:dyDescent="0.3">
      <c r="A3701">
        <v>3700</v>
      </c>
      <c r="B3701" t="s">
        <v>6884</v>
      </c>
      <c r="C3701" s="1">
        <v>43052</v>
      </c>
      <c r="D3701" s="2">
        <v>2017</v>
      </c>
      <c r="E3701" s="1" t="s">
        <v>24</v>
      </c>
      <c r="F3701" s="3">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v>70.502800000000008</v>
      </c>
    </row>
    <row r="3702" spans="1:23" x14ac:dyDescent="0.3">
      <c r="A3702">
        <v>3701</v>
      </c>
      <c r="B3702" t="s">
        <v>6885</v>
      </c>
      <c r="C3702" s="1">
        <v>43093</v>
      </c>
      <c r="D3702" s="2">
        <v>2017</v>
      </c>
      <c r="E3702" s="1" t="s">
        <v>98</v>
      </c>
      <c r="F3702" s="3">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v>6.8273999999999972</v>
      </c>
    </row>
    <row r="3703" spans="1:23" x14ac:dyDescent="0.3">
      <c r="A3703">
        <v>3702</v>
      </c>
      <c r="B3703" t="s">
        <v>6886</v>
      </c>
      <c r="C3703" s="1">
        <v>42378</v>
      </c>
      <c r="D3703" s="2">
        <v>2016</v>
      </c>
      <c r="E3703" s="1" t="s">
        <v>166</v>
      </c>
      <c r="F3703" s="3">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v>3.7920000000000011</v>
      </c>
    </row>
    <row r="3704" spans="1:23" x14ac:dyDescent="0.3">
      <c r="A3704">
        <v>3703</v>
      </c>
      <c r="B3704" t="s">
        <v>6889</v>
      </c>
      <c r="C3704" s="1">
        <v>42168</v>
      </c>
      <c r="D3704" s="2">
        <v>2015</v>
      </c>
      <c r="E3704" s="1" t="s">
        <v>41</v>
      </c>
      <c r="F3704" s="3">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v>6.9384000000000006</v>
      </c>
    </row>
    <row r="3705" spans="1:23" x14ac:dyDescent="0.3">
      <c r="A3705">
        <v>3704</v>
      </c>
      <c r="B3705" t="s">
        <v>6889</v>
      </c>
      <c r="C3705" s="1">
        <v>42168</v>
      </c>
      <c r="D3705" s="2">
        <v>2015</v>
      </c>
      <c r="E3705" s="1" t="s">
        <v>41</v>
      </c>
      <c r="F3705" s="3">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v>8.8043999999999993</v>
      </c>
    </row>
    <row r="3706" spans="1:23" x14ac:dyDescent="0.3">
      <c r="A3706">
        <v>3705</v>
      </c>
      <c r="B3706" t="s">
        <v>6889</v>
      </c>
      <c r="C3706" s="1">
        <v>42168</v>
      </c>
      <c r="D3706" s="2">
        <v>2015</v>
      </c>
      <c r="E3706" s="1" t="s">
        <v>41</v>
      </c>
      <c r="F3706" s="3">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v>314.98950000000002</v>
      </c>
    </row>
    <row r="3707" spans="1:23" x14ac:dyDescent="0.3">
      <c r="A3707">
        <v>3706</v>
      </c>
      <c r="B3707" t="s">
        <v>6889</v>
      </c>
      <c r="C3707" s="1">
        <v>42168</v>
      </c>
      <c r="D3707" s="2">
        <v>2015</v>
      </c>
      <c r="E3707" s="1" t="s">
        <v>41</v>
      </c>
      <c r="F3707" s="3">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v>15.552000000000001</v>
      </c>
    </row>
    <row r="3708" spans="1:23" x14ac:dyDescent="0.3">
      <c r="A3708">
        <v>3707</v>
      </c>
      <c r="B3708" t="s">
        <v>6890</v>
      </c>
      <c r="C3708" s="1">
        <v>42812</v>
      </c>
      <c r="D3708" s="2">
        <v>2017</v>
      </c>
      <c r="E3708" s="1" t="s">
        <v>237</v>
      </c>
      <c r="F3708" s="3">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v>6.5538000000000007</v>
      </c>
    </row>
    <row r="3709" spans="1:23" x14ac:dyDescent="0.3">
      <c r="A3709">
        <v>3708</v>
      </c>
      <c r="B3709" t="s">
        <v>6891</v>
      </c>
      <c r="C3709" s="1">
        <v>41966</v>
      </c>
      <c r="D3709" s="2">
        <v>2014</v>
      </c>
      <c r="E3709" s="1" t="s">
        <v>24</v>
      </c>
      <c r="F3709" s="3">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v>-2.5471999999999984</v>
      </c>
    </row>
    <row r="3710" spans="1:23" x14ac:dyDescent="0.3">
      <c r="A3710">
        <v>3709</v>
      </c>
      <c r="B3710" t="s">
        <v>6891</v>
      </c>
      <c r="C3710" s="1">
        <v>41966</v>
      </c>
      <c r="D3710" s="2">
        <v>2014</v>
      </c>
      <c r="E3710" s="1" t="s">
        <v>24</v>
      </c>
      <c r="F3710" s="3">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v>-87.148800000000023</v>
      </c>
    </row>
    <row r="3711" spans="1:23" x14ac:dyDescent="0.3">
      <c r="A3711">
        <v>3710</v>
      </c>
      <c r="B3711" t="s">
        <v>6891</v>
      </c>
      <c r="C3711" s="1">
        <v>41966</v>
      </c>
      <c r="D3711" s="2">
        <v>2014</v>
      </c>
      <c r="E3711" s="1" t="s">
        <v>24</v>
      </c>
      <c r="F3711" s="3">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v>1.6632000000000007</v>
      </c>
    </row>
    <row r="3712" spans="1:23" x14ac:dyDescent="0.3">
      <c r="A3712">
        <v>3711</v>
      </c>
      <c r="B3712" t="s">
        <v>6892</v>
      </c>
      <c r="C3712" s="1">
        <v>43023</v>
      </c>
      <c r="D3712" s="2">
        <v>2017</v>
      </c>
      <c r="E3712" s="1" t="s">
        <v>53</v>
      </c>
      <c r="F3712" s="3">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v>6.3779999999999575</v>
      </c>
    </row>
    <row r="3713" spans="1:23" x14ac:dyDescent="0.3">
      <c r="A3713">
        <v>3712</v>
      </c>
      <c r="B3713" t="s">
        <v>6892</v>
      </c>
      <c r="C3713" s="1">
        <v>43023</v>
      </c>
      <c r="D3713" s="2">
        <v>2017</v>
      </c>
      <c r="E3713" s="1" t="s">
        <v>53</v>
      </c>
      <c r="F3713" s="3">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v>100.4255</v>
      </c>
    </row>
    <row r="3714" spans="1:23" x14ac:dyDescent="0.3">
      <c r="A3714">
        <v>3713</v>
      </c>
      <c r="B3714" t="s">
        <v>6893</v>
      </c>
      <c r="C3714" s="1">
        <v>42846</v>
      </c>
      <c r="D3714" s="2">
        <v>2017</v>
      </c>
      <c r="E3714" s="1" t="s">
        <v>89</v>
      </c>
      <c r="F3714" s="3">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v>3.4619999999999997</v>
      </c>
    </row>
    <row r="3715" spans="1:23" x14ac:dyDescent="0.3">
      <c r="A3715">
        <v>3714</v>
      </c>
      <c r="B3715" t="s">
        <v>6893</v>
      </c>
      <c r="C3715" s="1">
        <v>42846</v>
      </c>
      <c r="D3715" s="2">
        <v>2017</v>
      </c>
      <c r="E3715" s="1" t="s">
        <v>89</v>
      </c>
      <c r="F3715" s="3">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v>34.145999999999994</v>
      </c>
    </row>
    <row r="3716" spans="1:23" x14ac:dyDescent="0.3">
      <c r="A3716">
        <v>3715</v>
      </c>
      <c r="B3716" t="s">
        <v>6896</v>
      </c>
      <c r="C3716" s="1">
        <v>41981</v>
      </c>
      <c r="D3716" s="2">
        <v>2014</v>
      </c>
      <c r="E3716" s="1" t="s">
        <v>98</v>
      </c>
      <c r="F3716" s="3">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v>21.012799999999999</v>
      </c>
    </row>
    <row r="3717" spans="1:23" x14ac:dyDescent="0.3">
      <c r="A3717">
        <v>3716</v>
      </c>
      <c r="B3717" t="s">
        <v>6896</v>
      </c>
      <c r="C3717" s="1">
        <v>41981</v>
      </c>
      <c r="D3717" s="2">
        <v>2014</v>
      </c>
      <c r="E3717" s="1" t="s">
        <v>98</v>
      </c>
      <c r="F3717" s="3">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v>45.294000000000011</v>
      </c>
    </row>
    <row r="3718" spans="1:23" x14ac:dyDescent="0.3">
      <c r="A3718">
        <v>3717</v>
      </c>
      <c r="B3718" t="s">
        <v>6897</v>
      </c>
      <c r="C3718" s="1">
        <v>42884</v>
      </c>
      <c r="D3718" s="2">
        <v>2017</v>
      </c>
      <c r="E3718" s="1" t="s">
        <v>124</v>
      </c>
      <c r="F3718" s="3">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v>1.1775000000000002</v>
      </c>
    </row>
    <row r="3719" spans="1:23" x14ac:dyDescent="0.3">
      <c r="A3719">
        <v>3718</v>
      </c>
      <c r="B3719" t="s">
        <v>6898</v>
      </c>
      <c r="C3719" s="1">
        <v>42632</v>
      </c>
      <c r="D3719" s="2">
        <v>2016</v>
      </c>
      <c r="E3719" s="1" t="s">
        <v>161</v>
      </c>
      <c r="F3719" s="3">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v>0.15120000000000022</v>
      </c>
    </row>
    <row r="3720" spans="1:23" x14ac:dyDescent="0.3">
      <c r="A3720">
        <v>3719</v>
      </c>
      <c r="B3720" t="s">
        <v>6898</v>
      </c>
      <c r="C3720" s="1">
        <v>42632</v>
      </c>
      <c r="D3720" s="2">
        <v>2016</v>
      </c>
      <c r="E3720" s="1" t="s">
        <v>161</v>
      </c>
      <c r="F3720" s="3">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v>107.47850000000001</v>
      </c>
    </row>
    <row r="3721" spans="1:23" x14ac:dyDescent="0.3">
      <c r="A3721">
        <v>3720</v>
      </c>
      <c r="B3721" t="s">
        <v>6901</v>
      </c>
      <c r="C3721" s="1">
        <v>42630</v>
      </c>
      <c r="D3721" s="2">
        <v>2016</v>
      </c>
      <c r="E3721" s="1" t="s">
        <v>161</v>
      </c>
      <c r="F3721" s="3">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v>12.357999999999997</v>
      </c>
    </row>
    <row r="3722" spans="1:23" x14ac:dyDescent="0.3">
      <c r="A3722">
        <v>3721</v>
      </c>
      <c r="B3722" t="s">
        <v>6902</v>
      </c>
      <c r="C3722" s="1">
        <v>42724</v>
      </c>
      <c r="D3722" s="2">
        <v>2016</v>
      </c>
      <c r="E3722" s="1" t="s">
        <v>98</v>
      </c>
      <c r="F3722" s="3">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v>7.3788000000000018</v>
      </c>
    </row>
    <row r="3723" spans="1:23" x14ac:dyDescent="0.3">
      <c r="A3723">
        <v>3722</v>
      </c>
      <c r="B3723" t="s">
        <v>6902</v>
      </c>
      <c r="C3723" s="1">
        <v>42724</v>
      </c>
      <c r="D3723" s="2">
        <v>2016</v>
      </c>
      <c r="E3723" s="1" t="s">
        <v>98</v>
      </c>
      <c r="F3723" s="3">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v>6.9390000000000001</v>
      </c>
    </row>
    <row r="3724" spans="1:23" x14ac:dyDescent="0.3">
      <c r="A3724">
        <v>3723</v>
      </c>
      <c r="B3724" t="s">
        <v>6903</v>
      </c>
      <c r="C3724" s="1">
        <v>43061</v>
      </c>
      <c r="D3724" s="2">
        <v>2017</v>
      </c>
      <c r="E3724" s="1" t="s">
        <v>24</v>
      </c>
      <c r="F3724" s="3">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v>2.2319999999999958</v>
      </c>
    </row>
    <row r="3725" spans="1:23" x14ac:dyDescent="0.3">
      <c r="A3725">
        <v>3724</v>
      </c>
      <c r="B3725" t="s">
        <v>6904</v>
      </c>
      <c r="C3725" s="1">
        <v>42003</v>
      </c>
      <c r="D3725" s="2">
        <v>2014</v>
      </c>
      <c r="E3725" s="1" t="s">
        <v>98</v>
      </c>
      <c r="F3725" s="3">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v>-459.98750000000018</v>
      </c>
    </row>
    <row r="3726" spans="1:23" x14ac:dyDescent="0.3">
      <c r="A3726">
        <v>3725</v>
      </c>
      <c r="B3726" t="s">
        <v>6905</v>
      </c>
      <c r="C3726" s="1">
        <v>42828</v>
      </c>
      <c r="D3726" s="2">
        <v>2017</v>
      </c>
      <c r="E3726" s="1" t="s">
        <v>89</v>
      </c>
      <c r="F3726" s="3">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v>2.2050000000000001</v>
      </c>
    </row>
    <row r="3727" spans="1:23" x14ac:dyDescent="0.3">
      <c r="A3727">
        <v>3726</v>
      </c>
      <c r="B3727" t="s">
        <v>6906</v>
      </c>
      <c r="C3727" s="1">
        <v>42730</v>
      </c>
      <c r="D3727" s="2">
        <v>2016</v>
      </c>
      <c r="E3727" s="1" t="s">
        <v>98</v>
      </c>
      <c r="F3727" s="3">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v>3.51</v>
      </c>
    </row>
    <row r="3728" spans="1:23" x14ac:dyDescent="0.3">
      <c r="A3728">
        <v>3727</v>
      </c>
      <c r="B3728" t="s">
        <v>6907</v>
      </c>
      <c r="C3728" s="1">
        <v>42526</v>
      </c>
      <c r="D3728" s="2">
        <v>2016</v>
      </c>
      <c r="E3728" s="1" t="s">
        <v>41</v>
      </c>
      <c r="F3728" s="3">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v>93.698800000000006</v>
      </c>
    </row>
    <row r="3729" spans="1:23" x14ac:dyDescent="0.3">
      <c r="A3729">
        <v>3728</v>
      </c>
      <c r="B3729" t="s">
        <v>6907</v>
      </c>
      <c r="C3729" s="1">
        <v>42526</v>
      </c>
      <c r="D3729" s="2">
        <v>2016</v>
      </c>
      <c r="E3729" s="1" t="s">
        <v>41</v>
      </c>
      <c r="F3729" s="3">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v>2.7899999999999991</v>
      </c>
    </row>
    <row r="3730" spans="1:23" x14ac:dyDescent="0.3">
      <c r="A3730">
        <v>3729</v>
      </c>
      <c r="B3730" t="s">
        <v>6907</v>
      </c>
      <c r="C3730" s="1">
        <v>42526</v>
      </c>
      <c r="D3730" s="2">
        <v>2016</v>
      </c>
      <c r="E3730" s="1" t="s">
        <v>41</v>
      </c>
      <c r="F3730" s="3">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v>6.8723999999999998</v>
      </c>
    </row>
    <row r="3731" spans="1:23" x14ac:dyDescent="0.3">
      <c r="A3731">
        <v>3730</v>
      </c>
      <c r="B3731" t="s">
        <v>6908</v>
      </c>
      <c r="C3731" s="1">
        <v>42265</v>
      </c>
      <c r="D3731" s="2">
        <v>2015</v>
      </c>
      <c r="E3731" s="1" t="s">
        <v>161</v>
      </c>
      <c r="F3731" s="3">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v>7.9724000000000004</v>
      </c>
    </row>
    <row r="3732" spans="1:23" x14ac:dyDescent="0.3">
      <c r="A3732">
        <v>3731</v>
      </c>
      <c r="B3732" t="s">
        <v>6908</v>
      </c>
      <c r="C3732" s="1">
        <v>42265</v>
      </c>
      <c r="D3732" s="2">
        <v>2015</v>
      </c>
      <c r="E3732" s="1" t="s">
        <v>161</v>
      </c>
      <c r="F3732" s="3">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v>0</v>
      </c>
    </row>
    <row r="3733" spans="1:23" x14ac:dyDescent="0.3">
      <c r="A3733">
        <v>3732</v>
      </c>
      <c r="B3733" t="s">
        <v>6908</v>
      </c>
      <c r="C3733" s="1">
        <v>42265</v>
      </c>
      <c r="D3733" s="2">
        <v>2015</v>
      </c>
      <c r="E3733" s="1" t="s">
        <v>161</v>
      </c>
      <c r="F3733" s="3">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v>129.99740000000003</v>
      </c>
    </row>
    <row r="3734" spans="1:23" x14ac:dyDescent="0.3">
      <c r="A3734">
        <v>3733</v>
      </c>
      <c r="B3734" t="s">
        <v>6908</v>
      </c>
      <c r="C3734" s="1">
        <v>42265</v>
      </c>
      <c r="D3734" s="2">
        <v>2015</v>
      </c>
      <c r="E3734" s="1" t="s">
        <v>161</v>
      </c>
      <c r="F3734" s="3">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v>327.58180000000004</v>
      </c>
    </row>
    <row r="3735" spans="1:23" x14ac:dyDescent="0.3">
      <c r="A3735">
        <v>3734</v>
      </c>
      <c r="B3735" t="s">
        <v>6908</v>
      </c>
      <c r="C3735" s="1">
        <v>42265</v>
      </c>
      <c r="D3735" s="2">
        <v>2015</v>
      </c>
      <c r="E3735" s="1" t="s">
        <v>161</v>
      </c>
      <c r="F3735" s="3">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v>31.889199999999995</v>
      </c>
    </row>
    <row r="3736" spans="1:23" x14ac:dyDescent="0.3">
      <c r="A3736">
        <v>3735</v>
      </c>
      <c r="B3736" t="s">
        <v>6911</v>
      </c>
      <c r="C3736" s="1">
        <v>42800</v>
      </c>
      <c r="D3736" s="2">
        <v>2017</v>
      </c>
      <c r="E3736" s="1" t="s">
        <v>237</v>
      </c>
      <c r="F3736" s="3">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v>12.134799999999998</v>
      </c>
    </row>
    <row r="3737" spans="1:23" x14ac:dyDescent="0.3">
      <c r="A3737">
        <v>3736</v>
      </c>
      <c r="B3737" t="s">
        <v>6911</v>
      </c>
      <c r="C3737" s="1">
        <v>42800</v>
      </c>
      <c r="D3737" s="2">
        <v>2017</v>
      </c>
      <c r="E3737" s="1" t="s">
        <v>237</v>
      </c>
      <c r="F3737" s="3">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v>16.553099999999993</v>
      </c>
    </row>
    <row r="3738" spans="1:23" x14ac:dyDescent="0.3">
      <c r="A3738">
        <v>3737</v>
      </c>
      <c r="B3738" t="s">
        <v>6914</v>
      </c>
      <c r="C3738" s="1">
        <v>42446</v>
      </c>
      <c r="D3738" s="2">
        <v>2016</v>
      </c>
      <c r="E3738" s="1" t="s">
        <v>237</v>
      </c>
      <c r="F3738" s="3">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v>62.3904</v>
      </c>
    </row>
    <row r="3739" spans="1:23" x14ac:dyDescent="0.3">
      <c r="A3739">
        <v>3738</v>
      </c>
      <c r="B3739" t="s">
        <v>6914</v>
      </c>
      <c r="C3739" s="1">
        <v>42446</v>
      </c>
      <c r="D3739" s="2">
        <v>2016</v>
      </c>
      <c r="E3739" s="1" t="s">
        <v>237</v>
      </c>
      <c r="F3739" s="3">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v>15.944599999999998</v>
      </c>
    </row>
    <row r="3740" spans="1:23" x14ac:dyDescent="0.3">
      <c r="A3740">
        <v>3739</v>
      </c>
      <c r="B3740" t="s">
        <v>6917</v>
      </c>
      <c r="C3740" s="1">
        <v>42713</v>
      </c>
      <c r="D3740" s="2">
        <v>2016</v>
      </c>
      <c r="E3740" s="1" t="s">
        <v>98</v>
      </c>
      <c r="F3740" s="3">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v>3.0520000000000005</v>
      </c>
    </row>
    <row r="3741" spans="1:23" x14ac:dyDescent="0.3">
      <c r="A3741">
        <v>3740</v>
      </c>
      <c r="B3741" t="s">
        <v>6917</v>
      </c>
      <c r="C3741" s="1">
        <v>42713</v>
      </c>
      <c r="D3741" s="2">
        <v>2016</v>
      </c>
      <c r="E3741" s="1" t="s">
        <v>98</v>
      </c>
      <c r="F3741" s="3">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v>25.191600000000001</v>
      </c>
    </row>
    <row r="3742" spans="1:23" x14ac:dyDescent="0.3">
      <c r="A3742">
        <v>3741</v>
      </c>
      <c r="B3742" t="s">
        <v>6917</v>
      </c>
      <c r="C3742" s="1">
        <v>42713</v>
      </c>
      <c r="D3742" s="2">
        <v>2016</v>
      </c>
      <c r="E3742" s="1" t="s">
        <v>98</v>
      </c>
      <c r="F3742" s="3">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v>23.395400000000002</v>
      </c>
    </row>
    <row r="3743" spans="1:23" x14ac:dyDescent="0.3">
      <c r="A3743">
        <v>3742</v>
      </c>
      <c r="B3743" t="s">
        <v>6918</v>
      </c>
      <c r="C3743" s="1">
        <v>42384</v>
      </c>
      <c r="D3743" s="2">
        <v>2016</v>
      </c>
      <c r="E3743" s="1" t="s">
        <v>166</v>
      </c>
      <c r="F3743" s="3">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v>7.5991999999999997</v>
      </c>
    </row>
    <row r="3744" spans="1:23" x14ac:dyDescent="0.3">
      <c r="A3744">
        <v>3743</v>
      </c>
      <c r="B3744" t="s">
        <v>6918</v>
      </c>
      <c r="C3744" s="1">
        <v>42384</v>
      </c>
      <c r="D3744" s="2">
        <v>2016</v>
      </c>
      <c r="E3744" s="1" t="s">
        <v>166</v>
      </c>
      <c r="F3744" s="3">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v>28.857599999999998</v>
      </c>
    </row>
    <row r="3745" spans="1:23" x14ac:dyDescent="0.3">
      <c r="A3745">
        <v>3744</v>
      </c>
      <c r="B3745" t="s">
        <v>6918</v>
      </c>
      <c r="C3745" s="1">
        <v>42384</v>
      </c>
      <c r="D3745" s="2">
        <v>2016</v>
      </c>
      <c r="E3745" s="1" t="s">
        <v>166</v>
      </c>
      <c r="F3745" s="3">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v>17.337599999999998</v>
      </c>
    </row>
    <row r="3746" spans="1:23" x14ac:dyDescent="0.3">
      <c r="A3746">
        <v>3745</v>
      </c>
      <c r="B3746" t="s">
        <v>6919</v>
      </c>
      <c r="C3746" s="1">
        <v>41936</v>
      </c>
      <c r="D3746" s="2">
        <v>2014</v>
      </c>
      <c r="E3746" s="1" t="s">
        <v>53</v>
      </c>
      <c r="F3746" s="3">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v>3.7919999999999994</v>
      </c>
    </row>
    <row r="3747" spans="1:23" x14ac:dyDescent="0.3">
      <c r="A3747">
        <v>3746</v>
      </c>
      <c r="B3747" t="s">
        <v>6921</v>
      </c>
      <c r="C3747" s="1">
        <v>42636</v>
      </c>
      <c r="D3747" s="2">
        <v>2016</v>
      </c>
      <c r="E3747" s="1" t="s">
        <v>161</v>
      </c>
      <c r="F3747" s="3">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v>34.292499999999997</v>
      </c>
    </row>
    <row r="3748" spans="1:23" x14ac:dyDescent="0.3">
      <c r="A3748">
        <v>3747</v>
      </c>
      <c r="B3748" t="s">
        <v>6921</v>
      </c>
      <c r="C3748" s="1">
        <v>42636</v>
      </c>
      <c r="D3748" s="2">
        <v>2016</v>
      </c>
      <c r="E3748" s="1" t="s">
        <v>161</v>
      </c>
      <c r="F3748" s="3">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v>81.173400000000001</v>
      </c>
    </row>
    <row r="3749" spans="1:23" x14ac:dyDescent="0.3">
      <c r="A3749">
        <v>3748</v>
      </c>
      <c r="B3749" t="s">
        <v>6922</v>
      </c>
      <c r="C3749" s="1">
        <v>42974</v>
      </c>
      <c r="D3749" s="2">
        <v>2017</v>
      </c>
      <c r="E3749" s="1" t="s">
        <v>132</v>
      </c>
      <c r="F3749" s="3">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v>99.23</v>
      </c>
    </row>
    <row r="3750" spans="1:23" x14ac:dyDescent="0.3">
      <c r="A3750">
        <v>3749</v>
      </c>
      <c r="B3750" t="s">
        <v>6922</v>
      </c>
      <c r="C3750" s="1">
        <v>42974</v>
      </c>
      <c r="D3750" s="2">
        <v>2017</v>
      </c>
      <c r="E3750" s="1" t="s">
        <v>132</v>
      </c>
      <c r="F3750" s="3">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v>96.575999999999993</v>
      </c>
    </row>
    <row r="3751" spans="1:23" x14ac:dyDescent="0.3">
      <c r="A3751">
        <v>3750</v>
      </c>
      <c r="B3751" t="s">
        <v>6922</v>
      </c>
      <c r="C3751" s="1">
        <v>42974</v>
      </c>
      <c r="D3751" s="2">
        <v>2017</v>
      </c>
      <c r="E3751" s="1" t="s">
        <v>132</v>
      </c>
      <c r="F3751" s="3">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v>329.99400000000003</v>
      </c>
    </row>
    <row r="3752" spans="1:23" x14ac:dyDescent="0.3">
      <c r="A3752">
        <v>3751</v>
      </c>
      <c r="B3752" t="s">
        <v>6922</v>
      </c>
      <c r="C3752" s="1">
        <v>42974</v>
      </c>
      <c r="D3752" s="2">
        <v>2017</v>
      </c>
      <c r="E3752" s="1" t="s">
        <v>132</v>
      </c>
      <c r="F3752" s="3">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v>8.2359999999999989</v>
      </c>
    </row>
    <row r="3753" spans="1:23" x14ac:dyDescent="0.3">
      <c r="A3753">
        <v>3752</v>
      </c>
      <c r="B3753" t="s">
        <v>6922</v>
      </c>
      <c r="C3753" s="1">
        <v>42974</v>
      </c>
      <c r="D3753" s="2">
        <v>2017</v>
      </c>
      <c r="E3753" s="1" t="s">
        <v>132</v>
      </c>
      <c r="F3753" s="3">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v>23.027999999999992</v>
      </c>
    </row>
    <row r="3754" spans="1:23" x14ac:dyDescent="0.3">
      <c r="A3754">
        <v>3753</v>
      </c>
      <c r="B3754" t="s">
        <v>6922</v>
      </c>
      <c r="C3754" s="1">
        <v>42974</v>
      </c>
      <c r="D3754" s="2">
        <v>2017</v>
      </c>
      <c r="E3754" s="1" t="s">
        <v>132</v>
      </c>
      <c r="F3754" s="3">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v>56.977199999999996</v>
      </c>
    </row>
    <row r="3755" spans="1:23" x14ac:dyDescent="0.3">
      <c r="A3755">
        <v>3754</v>
      </c>
      <c r="B3755" t="s">
        <v>6922</v>
      </c>
      <c r="C3755" s="1">
        <v>42974</v>
      </c>
      <c r="D3755" s="2">
        <v>2017</v>
      </c>
      <c r="E3755" s="1" t="s">
        <v>132</v>
      </c>
      <c r="F3755" s="3">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v>294.54879999999991</v>
      </c>
    </row>
    <row r="3756" spans="1:23" x14ac:dyDescent="0.3">
      <c r="A3756">
        <v>3755</v>
      </c>
      <c r="B3756" t="s">
        <v>6922</v>
      </c>
      <c r="C3756" s="1">
        <v>42974</v>
      </c>
      <c r="D3756" s="2">
        <v>2017</v>
      </c>
      <c r="E3756" s="1" t="s">
        <v>132</v>
      </c>
      <c r="F3756" s="3">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v>17.744999999999962</v>
      </c>
    </row>
    <row r="3757" spans="1:23" x14ac:dyDescent="0.3">
      <c r="A3757">
        <v>3756</v>
      </c>
      <c r="B3757" t="s">
        <v>6923</v>
      </c>
      <c r="C3757" s="1">
        <v>42432</v>
      </c>
      <c r="D3757" s="2">
        <v>2016</v>
      </c>
      <c r="E3757" s="1" t="s">
        <v>237</v>
      </c>
      <c r="F3757" s="3">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v>15.509199999999998</v>
      </c>
    </row>
    <row r="3758" spans="1:23" x14ac:dyDescent="0.3">
      <c r="A3758">
        <v>3757</v>
      </c>
      <c r="B3758" t="s">
        <v>6923</v>
      </c>
      <c r="C3758" s="1">
        <v>42432</v>
      </c>
      <c r="D3758" s="2">
        <v>2016</v>
      </c>
      <c r="E3758" s="1" t="s">
        <v>237</v>
      </c>
      <c r="F3758" s="3">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v>-56.343000000000018</v>
      </c>
    </row>
    <row r="3759" spans="1:23" x14ac:dyDescent="0.3">
      <c r="A3759">
        <v>3758</v>
      </c>
      <c r="B3759" t="s">
        <v>6927</v>
      </c>
      <c r="C3759" s="1">
        <v>42429</v>
      </c>
      <c r="D3759" s="2">
        <v>2016</v>
      </c>
      <c r="E3759" s="1" t="s">
        <v>568</v>
      </c>
      <c r="F3759" s="3">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v>8.3328000000000024</v>
      </c>
    </row>
    <row r="3760" spans="1:23" x14ac:dyDescent="0.3">
      <c r="A3760">
        <v>3759</v>
      </c>
      <c r="B3760" t="s">
        <v>6928</v>
      </c>
      <c r="C3760" s="1">
        <v>42265</v>
      </c>
      <c r="D3760" s="2">
        <v>2015</v>
      </c>
      <c r="E3760" s="1" t="s">
        <v>161</v>
      </c>
      <c r="F3760" s="3">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v>5.4895999999999994</v>
      </c>
    </row>
    <row r="3761" spans="1:23" x14ac:dyDescent="0.3">
      <c r="A3761">
        <v>3760</v>
      </c>
      <c r="B3761" t="s">
        <v>6928</v>
      </c>
      <c r="C3761" s="1">
        <v>42265</v>
      </c>
      <c r="D3761" s="2">
        <v>2015</v>
      </c>
      <c r="E3761" s="1" t="s">
        <v>161</v>
      </c>
      <c r="F3761" s="3">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v>5.0699999999999985</v>
      </c>
    </row>
    <row r="3762" spans="1:23" x14ac:dyDescent="0.3">
      <c r="A3762">
        <v>3761</v>
      </c>
      <c r="B3762" t="s">
        <v>6928</v>
      </c>
      <c r="C3762" s="1">
        <v>42265</v>
      </c>
      <c r="D3762" s="2">
        <v>2015</v>
      </c>
      <c r="E3762" s="1" t="s">
        <v>161</v>
      </c>
      <c r="F3762" s="3">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v>10.248000000000001</v>
      </c>
    </row>
    <row r="3763" spans="1:23" x14ac:dyDescent="0.3">
      <c r="A3763">
        <v>3762</v>
      </c>
      <c r="B3763" t="s">
        <v>6929</v>
      </c>
      <c r="C3763" s="1">
        <v>42867</v>
      </c>
      <c r="D3763" s="2">
        <v>2017</v>
      </c>
      <c r="E3763" s="1" t="s">
        <v>124</v>
      </c>
      <c r="F3763" s="3">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v>42.047999999999995</v>
      </c>
    </row>
    <row r="3764" spans="1:23" x14ac:dyDescent="0.3">
      <c r="A3764">
        <v>3763</v>
      </c>
      <c r="B3764" t="s">
        <v>6930</v>
      </c>
      <c r="C3764" s="1">
        <v>42595</v>
      </c>
      <c r="D3764" s="2">
        <v>2016</v>
      </c>
      <c r="E3764" s="1" t="s">
        <v>132</v>
      </c>
      <c r="F3764" s="3">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v>24.195999999999998</v>
      </c>
    </row>
    <row r="3765" spans="1:23" x14ac:dyDescent="0.3">
      <c r="A3765">
        <v>3764</v>
      </c>
      <c r="B3765" t="s">
        <v>6930</v>
      </c>
      <c r="C3765" s="1">
        <v>42595</v>
      </c>
      <c r="D3765" s="2">
        <v>2016</v>
      </c>
      <c r="E3765" s="1" t="s">
        <v>132</v>
      </c>
      <c r="F3765" s="3">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v>4.1747999999999994</v>
      </c>
    </row>
    <row r="3766" spans="1:23" x14ac:dyDescent="0.3">
      <c r="A3766">
        <v>3765</v>
      </c>
      <c r="B3766" t="s">
        <v>6932</v>
      </c>
      <c r="C3766" s="1">
        <v>42791</v>
      </c>
      <c r="D3766" s="2">
        <v>2017</v>
      </c>
      <c r="E3766" s="1" t="s">
        <v>568</v>
      </c>
      <c r="F3766" s="3">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v>-3.0396000000000001</v>
      </c>
    </row>
    <row r="3767" spans="1:23" x14ac:dyDescent="0.3">
      <c r="A3767">
        <v>3766</v>
      </c>
      <c r="B3767" t="s">
        <v>6933</v>
      </c>
      <c r="C3767" s="1">
        <v>42450</v>
      </c>
      <c r="D3767" s="2">
        <v>2016</v>
      </c>
      <c r="E3767" s="1" t="s">
        <v>237</v>
      </c>
      <c r="F3767" s="3">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v>-1.4196000000000097</v>
      </c>
    </row>
    <row r="3768" spans="1:23" x14ac:dyDescent="0.3">
      <c r="A3768">
        <v>3767</v>
      </c>
      <c r="B3768" t="s">
        <v>6933</v>
      </c>
      <c r="C3768" s="1">
        <v>42450</v>
      </c>
      <c r="D3768" s="2">
        <v>2016</v>
      </c>
      <c r="E3768" s="1" t="s">
        <v>237</v>
      </c>
      <c r="F3768" s="3">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v>0.504</v>
      </c>
    </row>
    <row r="3769" spans="1:23" x14ac:dyDescent="0.3">
      <c r="A3769">
        <v>3768</v>
      </c>
      <c r="B3769" t="s">
        <v>6934</v>
      </c>
      <c r="C3769" s="1">
        <v>42346</v>
      </c>
      <c r="D3769" s="2">
        <v>2015</v>
      </c>
      <c r="E3769" s="1" t="s">
        <v>98</v>
      </c>
      <c r="F3769" s="3">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v>11.996000000000002</v>
      </c>
    </row>
    <row r="3770" spans="1:23" x14ac:dyDescent="0.3">
      <c r="A3770">
        <v>3769</v>
      </c>
      <c r="B3770" t="s">
        <v>6935</v>
      </c>
      <c r="C3770" s="1">
        <v>41989</v>
      </c>
      <c r="D3770" s="2">
        <v>2014</v>
      </c>
      <c r="E3770" s="1" t="s">
        <v>98</v>
      </c>
      <c r="F3770" s="3">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v>101.38319999999999</v>
      </c>
    </row>
    <row r="3771" spans="1:23" x14ac:dyDescent="0.3">
      <c r="A3771">
        <v>3770</v>
      </c>
      <c r="B3771" t="s">
        <v>6935</v>
      </c>
      <c r="C3771" s="1">
        <v>41989</v>
      </c>
      <c r="D3771" s="2">
        <v>2014</v>
      </c>
      <c r="E3771" s="1" t="s">
        <v>98</v>
      </c>
      <c r="F3771" s="3">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v>0.66959999999999997</v>
      </c>
    </row>
    <row r="3772" spans="1:23" x14ac:dyDescent="0.3">
      <c r="A3772">
        <v>3771</v>
      </c>
      <c r="B3772" t="s">
        <v>6936</v>
      </c>
      <c r="C3772" s="1">
        <v>42721</v>
      </c>
      <c r="D3772" s="2">
        <v>2016</v>
      </c>
      <c r="E3772" s="1" t="s">
        <v>98</v>
      </c>
      <c r="F3772" s="3">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v>-325.57200000000023</v>
      </c>
    </row>
    <row r="3773" spans="1:23" x14ac:dyDescent="0.3">
      <c r="A3773">
        <v>3772</v>
      </c>
      <c r="B3773" t="s">
        <v>6937</v>
      </c>
      <c r="C3773" s="1">
        <v>42502</v>
      </c>
      <c r="D3773" s="2">
        <v>2016</v>
      </c>
      <c r="E3773" s="1" t="s">
        <v>124</v>
      </c>
      <c r="F3773" s="3">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v>-19.562399999999997</v>
      </c>
    </row>
    <row r="3774" spans="1:23" x14ac:dyDescent="0.3">
      <c r="A3774">
        <v>3773</v>
      </c>
      <c r="B3774" t="s">
        <v>6938</v>
      </c>
      <c r="C3774" s="1">
        <v>41857</v>
      </c>
      <c r="D3774" s="2">
        <v>2014</v>
      </c>
      <c r="E3774" s="1" t="s">
        <v>132</v>
      </c>
      <c r="F3774" s="3">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v>22.647599999999997</v>
      </c>
    </row>
    <row r="3775" spans="1:23" x14ac:dyDescent="0.3">
      <c r="A3775">
        <v>3774</v>
      </c>
      <c r="B3775" t="s">
        <v>6939</v>
      </c>
      <c r="C3775" s="1">
        <v>41740</v>
      </c>
      <c r="D3775" s="2">
        <v>2014</v>
      </c>
      <c r="E3775" s="1" t="s">
        <v>89</v>
      </c>
      <c r="F3775" s="3">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v>2.3327999999999998</v>
      </c>
    </row>
    <row r="3776" spans="1:23" x14ac:dyDescent="0.3">
      <c r="A3776">
        <v>3775</v>
      </c>
      <c r="B3776" t="s">
        <v>6939</v>
      </c>
      <c r="C3776" s="1">
        <v>41740</v>
      </c>
      <c r="D3776" s="2">
        <v>2014</v>
      </c>
      <c r="E3776" s="1" t="s">
        <v>89</v>
      </c>
      <c r="F3776" s="3">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v>81.59490000000001</v>
      </c>
    </row>
    <row r="3777" spans="1:23" x14ac:dyDescent="0.3">
      <c r="A3777">
        <v>3776</v>
      </c>
      <c r="B3777" t="s">
        <v>6939</v>
      </c>
      <c r="C3777" s="1">
        <v>41740</v>
      </c>
      <c r="D3777" s="2">
        <v>2014</v>
      </c>
      <c r="E3777" s="1" t="s">
        <v>89</v>
      </c>
      <c r="F3777" s="3">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v>3.6288</v>
      </c>
    </row>
    <row r="3778" spans="1:23" x14ac:dyDescent="0.3">
      <c r="A3778">
        <v>3777</v>
      </c>
      <c r="B3778" t="s">
        <v>6939</v>
      </c>
      <c r="C3778" s="1">
        <v>41740</v>
      </c>
      <c r="D3778" s="2">
        <v>2014</v>
      </c>
      <c r="E3778" s="1" t="s">
        <v>89</v>
      </c>
      <c r="F3778" s="3">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v>41.992999999999995</v>
      </c>
    </row>
    <row r="3779" spans="1:23" x14ac:dyDescent="0.3">
      <c r="A3779">
        <v>3778</v>
      </c>
      <c r="B3779" t="s">
        <v>6944</v>
      </c>
      <c r="C3779" s="1">
        <v>42127</v>
      </c>
      <c r="D3779" s="2">
        <v>2015</v>
      </c>
      <c r="E3779" s="1" t="s">
        <v>124</v>
      </c>
      <c r="F3779" s="3">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v>106.54079999999999</v>
      </c>
    </row>
    <row r="3780" spans="1:23" x14ac:dyDescent="0.3">
      <c r="A3780">
        <v>3779</v>
      </c>
      <c r="B3780" t="s">
        <v>6946</v>
      </c>
      <c r="C3780" s="1">
        <v>43069</v>
      </c>
      <c r="D3780" s="2">
        <v>2017</v>
      </c>
      <c r="E3780" s="1" t="s">
        <v>24</v>
      </c>
      <c r="F3780" s="3">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v>8.9969999999999892</v>
      </c>
    </row>
    <row r="3781" spans="1:23" x14ac:dyDescent="0.3">
      <c r="A3781">
        <v>3780</v>
      </c>
      <c r="B3781" t="s">
        <v>6947</v>
      </c>
      <c r="C3781" s="1">
        <v>42782</v>
      </c>
      <c r="D3781" s="2">
        <v>2017</v>
      </c>
      <c r="E3781" s="1" t="s">
        <v>568</v>
      </c>
      <c r="F3781" s="3">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v>18.211199999999998</v>
      </c>
    </row>
    <row r="3782" spans="1:23" x14ac:dyDescent="0.3">
      <c r="A3782">
        <v>3781</v>
      </c>
      <c r="B3782" t="s">
        <v>6948</v>
      </c>
      <c r="C3782" s="1">
        <v>41959</v>
      </c>
      <c r="D3782" s="2">
        <v>2014</v>
      </c>
      <c r="E3782" s="1" t="s">
        <v>24</v>
      </c>
      <c r="F3782" s="3">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v>10.958399999999983</v>
      </c>
    </row>
    <row r="3783" spans="1:23" x14ac:dyDescent="0.3">
      <c r="A3783">
        <v>3782</v>
      </c>
      <c r="B3783" t="s">
        <v>6950</v>
      </c>
      <c r="C3783" s="1">
        <v>42194</v>
      </c>
      <c r="D3783" s="2">
        <v>2015</v>
      </c>
      <c r="E3783" s="1" t="s">
        <v>152</v>
      </c>
      <c r="F3783" s="3">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v>40.497299999999996</v>
      </c>
    </row>
    <row r="3784" spans="1:23" x14ac:dyDescent="0.3">
      <c r="A3784">
        <v>3783</v>
      </c>
      <c r="B3784" t="s">
        <v>6951</v>
      </c>
      <c r="C3784" s="1">
        <v>43052</v>
      </c>
      <c r="D3784" s="2">
        <v>2017</v>
      </c>
      <c r="E3784" s="1" t="s">
        <v>24</v>
      </c>
      <c r="F3784" s="3">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v>3.3389999999999995</v>
      </c>
    </row>
    <row r="3785" spans="1:23" x14ac:dyDescent="0.3">
      <c r="A3785">
        <v>3784</v>
      </c>
      <c r="B3785" t="s">
        <v>6951</v>
      </c>
      <c r="C3785" s="1">
        <v>43052</v>
      </c>
      <c r="D3785" s="2">
        <v>2017</v>
      </c>
      <c r="E3785" s="1" t="s">
        <v>24</v>
      </c>
      <c r="F3785" s="3">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v>-63.005600000000015</v>
      </c>
    </row>
    <row r="3786" spans="1:23" x14ac:dyDescent="0.3">
      <c r="A3786">
        <v>3785</v>
      </c>
      <c r="B3786" t="s">
        <v>6952</v>
      </c>
      <c r="C3786" s="1">
        <v>42947</v>
      </c>
      <c r="D3786" s="2">
        <v>2017</v>
      </c>
      <c r="E3786" s="1" t="s">
        <v>152</v>
      </c>
      <c r="F3786" s="3">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v>8.2847999999999971</v>
      </c>
    </row>
    <row r="3787" spans="1:23" x14ac:dyDescent="0.3">
      <c r="A3787">
        <v>3786</v>
      </c>
      <c r="B3787" t="s">
        <v>6953</v>
      </c>
      <c r="C3787" s="1">
        <v>43095</v>
      </c>
      <c r="D3787" s="2">
        <v>2017</v>
      </c>
      <c r="E3787" s="1" t="s">
        <v>98</v>
      </c>
      <c r="F3787" s="3">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v>-2.6099999999999994</v>
      </c>
    </row>
    <row r="3788" spans="1:23" x14ac:dyDescent="0.3">
      <c r="A3788">
        <v>3787</v>
      </c>
      <c r="B3788" t="s">
        <v>6956</v>
      </c>
      <c r="C3788" s="1">
        <v>42674</v>
      </c>
      <c r="D3788" s="2">
        <v>2016</v>
      </c>
      <c r="E3788" s="1" t="s">
        <v>53</v>
      </c>
      <c r="F3788" s="3">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v>282.20920000000001</v>
      </c>
    </row>
    <row r="3789" spans="1:23" x14ac:dyDescent="0.3">
      <c r="A3789">
        <v>3788</v>
      </c>
      <c r="B3789" t="s">
        <v>6957</v>
      </c>
      <c r="C3789" s="1">
        <v>42617</v>
      </c>
      <c r="D3789" s="2">
        <v>2016</v>
      </c>
      <c r="E3789" s="1" t="s">
        <v>161</v>
      </c>
      <c r="F3789" s="3">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v>1.0269000000000001</v>
      </c>
    </row>
    <row r="3790" spans="1:23" x14ac:dyDescent="0.3">
      <c r="A3790">
        <v>3789</v>
      </c>
      <c r="B3790" t="s">
        <v>6957</v>
      </c>
      <c r="C3790" s="1">
        <v>42617</v>
      </c>
      <c r="D3790" s="2">
        <v>2016</v>
      </c>
      <c r="E3790" s="1" t="s">
        <v>161</v>
      </c>
      <c r="F3790" s="3">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v>7.0172999999999952</v>
      </c>
    </row>
    <row r="3791" spans="1:23" x14ac:dyDescent="0.3">
      <c r="A3791">
        <v>3790</v>
      </c>
      <c r="B3791" t="s">
        <v>6958</v>
      </c>
      <c r="C3791" s="1">
        <v>42477</v>
      </c>
      <c r="D3791" s="2">
        <v>2016</v>
      </c>
      <c r="E3791" s="1" t="s">
        <v>89</v>
      </c>
      <c r="F3791" s="3">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v>9.0054999999999996</v>
      </c>
    </row>
    <row r="3792" spans="1:23" x14ac:dyDescent="0.3">
      <c r="A3792">
        <v>3791</v>
      </c>
      <c r="B3792" t="s">
        <v>6959</v>
      </c>
      <c r="C3792" s="1">
        <v>41825</v>
      </c>
      <c r="D3792" s="2">
        <v>2014</v>
      </c>
      <c r="E3792" s="1" t="s">
        <v>152</v>
      </c>
      <c r="F3792" s="3">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v>67.86</v>
      </c>
    </row>
    <row r="3793" spans="1:23" x14ac:dyDescent="0.3">
      <c r="A3793">
        <v>3792</v>
      </c>
      <c r="B3793" t="s">
        <v>6960</v>
      </c>
      <c r="C3793" s="1">
        <v>42062</v>
      </c>
      <c r="D3793" s="2">
        <v>2015</v>
      </c>
      <c r="E3793" s="1" t="s">
        <v>568</v>
      </c>
      <c r="F3793" s="3">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v>-3.3879000000000001</v>
      </c>
    </row>
    <row r="3794" spans="1:23" x14ac:dyDescent="0.3">
      <c r="A3794">
        <v>3793</v>
      </c>
      <c r="B3794" t="s">
        <v>6960</v>
      </c>
      <c r="C3794" s="1">
        <v>42062</v>
      </c>
      <c r="D3794" s="2">
        <v>2015</v>
      </c>
      <c r="E3794" s="1" t="s">
        <v>568</v>
      </c>
      <c r="F3794" s="3">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v>2.2043999999999979</v>
      </c>
    </row>
    <row r="3795" spans="1:23" x14ac:dyDescent="0.3">
      <c r="A3795">
        <v>3794</v>
      </c>
      <c r="B3795" t="s">
        <v>6962</v>
      </c>
      <c r="C3795" s="1">
        <v>42335</v>
      </c>
      <c r="D3795" s="2">
        <v>2015</v>
      </c>
      <c r="E3795" s="1" t="s">
        <v>24</v>
      </c>
      <c r="F3795" s="3">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v>12.511800000000001</v>
      </c>
    </row>
    <row r="3796" spans="1:23" x14ac:dyDescent="0.3">
      <c r="A3796">
        <v>3795</v>
      </c>
      <c r="B3796" t="s">
        <v>6963</v>
      </c>
      <c r="C3796" s="1">
        <v>41666</v>
      </c>
      <c r="D3796" s="2">
        <v>2014</v>
      </c>
      <c r="E3796" s="1" t="s">
        <v>166</v>
      </c>
      <c r="F3796" s="3">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v>14.307499999999997</v>
      </c>
    </row>
    <row r="3797" spans="1:23" x14ac:dyDescent="0.3">
      <c r="A3797">
        <v>3796</v>
      </c>
      <c r="B3797" t="s">
        <v>6963</v>
      </c>
      <c r="C3797" s="1">
        <v>41666</v>
      </c>
      <c r="D3797" s="2">
        <v>2014</v>
      </c>
      <c r="E3797" s="1" t="s">
        <v>166</v>
      </c>
      <c r="F3797" s="3">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v>-16.649999999999991</v>
      </c>
    </row>
    <row r="3798" spans="1:23" x14ac:dyDescent="0.3">
      <c r="A3798">
        <v>3797</v>
      </c>
      <c r="B3798" t="s">
        <v>6963</v>
      </c>
      <c r="C3798" s="1">
        <v>41666</v>
      </c>
      <c r="D3798" s="2">
        <v>2014</v>
      </c>
      <c r="E3798" s="1" t="s">
        <v>166</v>
      </c>
      <c r="F3798" s="3">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v>12.025199999999998</v>
      </c>
    </row>
    <row r="3799" spans="1:23" x14ac:dyDescent="0.3">
      <c r="A3799">
        <v>3798</v>
      </c>
      <c r="B3799" t="s">
        <v>6970</v>
      </c>
      <c r="C3799" s="1">
        <v>43001</v>
      </c>
      <c r="D3799" s="2">
        <v>2017</v>
      </c>
      <c r="E3799" s="1" t="s">
        <v>161</v>
      </c>
      <c r="F3799" s="3">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v>88.073999999999984</v>
      </c>
    </row>
    <row r="3800" spans="1:23" x14ac:dyDescent="0.3">
      <c r="A3800">
        <v>3799</v>
      </c>
      <c r="B3800" t="s">
        <v>6971</v>
      </c>
      <c r="C3800" s="1">
        <v>43043</v>
      </c>
      <c r="D3800" s="2">
        <v>2017</v>
      </c>
      <c r="E3800" s="1" t="s">
        <v>24</v>
      </c>
      <c r="F3800" s="3">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v>-192.04680000000008</v>
      </c>
    </row>
    <row r="3801" spans="1:23" x14ac:dyDescent="0.3">
      <c r="A3801">
        <v>3800</v>
      </c>
      <c r="B3801" t="s">
        <v>6971</v>
      </c>
      <c r="C3801" s="1">
        <v>43043</v>
      </c>
      <c r="D3801" s="2">
        <v>2017</v>
      </c>
      <c r="E3801" s="1" t="s">
        <v>24</v>
      </c>
      <c r="F3801" s="3">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v>118.99650000000003</v>
      </c>
    </row>
    <row r="3802" spans="1:23" x14ac:dyDescent="0.3">
      <c r="A3802">
        <v>3801</v>
      </c>
      <c r="B3802" t="s">
        <v>6972</v>
      </c>
      <c r="C3802" s="1">
        <v>42657</v>
      </c>
      <c r="D3802" s="2">
        <v>2016</v>
      </c>
      <c r="E3802" s="1" t="s">
        <v>53</v>
      </c>
      <c r="F3802" s="3">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v>10.2592</v>
      </c>
    </row>
    <row r="3803" spans="1:23" x14ac:dyDescent="0.3">
      <c r="A3803">
        <v>3802</v>
      </c>
      <c r="B3803" t="s">
        <v>6972</v>
      </c>
      <c r="C3803" s="1">
        <v>42657</v>
      </c>
      <c r="D3803" s="2">
        <v>2016</v>
      </c>
      <c r="E3803" s="1" t="s">
        <v>53</v>
      </c>
      <c r="F3803" s="3">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v>5.9597999999999995</v>
      </c>
    </row>
    <row r="3804" spans="1:23" x14ac:dyDescent="0.3">
      <c r="A3804">
        <v>3803</v>
      </c>
      <c r="B3804" t="s">
        <v>6972</v>
      </c>
      <c r="C3804" s="1">
        <v>42657</v>
      </c>
      <c r="D3804" s="2">
        <v>2016</v>
      </c>
      <c r="E3804" s="1" t="s">
        <v>53</v>
      </c>
      <c r="F3804" s="3">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v>33.721199999999996</v>
      </c>
    </row>
    <row r="3805" spans="1:23" x14ac:dyDescent="0.3">
      <c r="A3805">
        <v>3804</v>
      </c>
      <c r="B3805" t="s">
        <v>6972</v>
      </c>
      <c r="C3805" s="1">
        <v>42657</v>
      </c>
      <c r="D3805" s="2">
        <v>2016</v>
      </c>
      <c r="E3805" s="1" t="s">
        <v>53</v>
      </c>
      <c r="F3805" s="3">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v>1.436399999999999</v>
      </c>
    </row>
    <row r="3806" spans="1:23" x14ac:dyDescent="0.3">
      <c r="A3806">
        <v>3805</v>
      </c>
      <c r="B3806" t="s">
        <v>6972</v>
      </c>
      <c r="C3806" s="1">
        <v>42657</v>
      </c>
      <c r="D3806" s="2">
        <v>2016</v>
      </c>
      <c r="E3806" s="1" t="s">
        <v>53</v>
      </c>
      <c r="F3806" s="3">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v>13.127999999999998</v>
      </c>
    </row>
    <row r="3807" spans="1:23" x14ac:dyDescent="0.3">
      <c r="A3807">
        <v>3806</v>
      </c>
      <c r="B3807" t="s">
        <v>6972</v>
      </c>
      <c r="C3807" s="1">
        <v>42657</v>
      </c>
      <c r="D3807" s="2">
        <v>2016</v>
      </c>
      <c r="E3807" s="1" t="s">
        <v>53</v>
      </c>
      <c r="F3807" s="3">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v>14.681999999999999</v>
      </c>
    </row>
    <row r="3808" spans="1:23" x14ac:dyDescent="0.3">
      <c r="A3808">
        <v>3807</v>
      </c>
      <c r="B3808" t="s">
        <v>6977</v>
      </c>
      <c r="C3808" s="1">
        <v>42320</v>
      </c>
      <c r="D3808" s="2">
        <v>2015</v>
      </c>
      <c r="E3808" s="1" t="s">
        <v>24</v>
      </c>
      <c r="F3808" s="3">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v>1.3229999999999991</v>
      </c>
    </row>
    <row r="3809" spans="1:23" x14ac:dyDescent="0.3">
      <c r="A3809">
        <v>3808</v>
      </c>
      <c r="B3809" t="s">
        <v>6977</v>
      </c>
      <c r="C3809" s="1">
        <v>42320</v>
      </c>
      <c r="D3809" s="2">
        <v>2015</v>
      </c>
      <c r="E3809" s="1" t="s">
        <v>24</v>
      </c>
      <c r="F3809" s="3">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v>-4.0158000000000005</v>
      </c>
    </row>
    <row r="3810" spans="1:23" x14ac:dyDescent="0.3">
      <c r="A3810">
        <v>3809</v>
      </c>
      <c r="B3810" t="s">
        <v>6977</v>
      </c>
      <c r="C3810" s="1">
        <v>42320</v>
      </c>
      <c r="D3810" s="2">
        <v>2015</v>
      </c>
      <c r="E3810" s="1" t="s">
        <v>24</v>
      </c>
      <c r="F3810" s="3">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v>-3.7295999999999996</v>
      </c>
    </row>
    <row r="3811" spans="1:23" x14ac:dyDescent="0.3">
      <c r="A3811">
        <v>3810</v>
      </c>
      <c r="B3811" t="s">
        <v>6977</v>
      </c>
      <c r="C3811" s="1">
        <v>42320</v>
      </c>
      <c r="D3811" s="2">
        <v>2015</v>
      </c>
      <c r="E3811" s="1" t="s">
        <v>24</v>
      </c>
      <c r="F3811" s="3">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v>-72.039000000000044</v>
      </c>
    </row>
    <row r="3812" spans="1:23" x14ac:dyDescent="0.3">
      <c r="A3812">
        <v>3811</v>
      </c>
      <c r="B3812" t="s">
        <v>6977</v>
      </c>
      <c r="C3812" s="1">
        <v>42320</v>
      </c>
      <c r="D3812" s="2">
        <v>2015</v>
      </c>
      <c r="E3812" s="1" t="s">
        <v>24</v>
      </c>
      <c r="F3812" s="3">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v>10.079200000000007</v>
      </c>
    </row>
    <row r="3813" spans="1:23" x14ac:dyDescent="0.3">
      <c r="A3813">
        <v>3812</v>
      </c>
      <c r="B3813" t="s">
        <v>6977</v>
      </c>
      <c r="C3813" s="1">
        <v>42320</v>
      </c>
      <c r="D3813" s="2">
        <v>2015</v>
      </c>
      <c r="E3813" s="1" t="s">
        <v>24</v>
      </c>
      <c r="F3813" s="3">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v>16.440299999999986</v>
      </c>
    </row>
    <row r="3814" spans="1:23" x14ac:dyDescent="0.3">
      <c r="A3814">
        <v>3813</v>
      </c>
      <c r="B3814" t="s">
        <v>6980</v>
      </c>
      <c r="C3814" s="1">
        <v>42799</v>
      </c>
      <c r="D3814" s="2">
        <v>2017</v>
      </c>
      <c r="E3814" s="1" t="s">
        <v>237</v>
      </c>
      <c r="F3814" s="3">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v>11.778199999999998</v>
      </c>
    </row>
    <row r="3815" spans="1:23" x14ac:dyDescent="0.3">
      <c r="A3815">
        <v>3814</v>
      </c>
      <c r="B3815" t="s">
        <v>6983</v>
      </c>
      <c r="C3815" s="1">
        <v>42313</v>
      </c>
      <c r="D3815" s="2">
        <v>2015</v>
      </c>
      <c r="E3815" s="1" t="s">
        <v>24</v>
      </c>
      <c r="F3815" s="3">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v>6.4427999999999992</v>
      </c>
    </row>
    <row r="3816" spans="1:23" x14ac:dyDescent="0.3">
      <c r="A3816">
        <v>3815</v>
      </c>
      <c r="B3816" t="s">
        <v>6984</v>
      </c>
      <c r="C3816" s="1">
        <v>42559</v>
      </c>
      <c r="D3816" s="2">
        <v>2016</v>
      </c>
      <c r="E3816" s="1" t="s">
        <v>152</v>
      </c>
      <c r="F3816" s="3">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v>51.497499999999974</v>
      </c>
    </row>
    <row r="3817" spans="1:23" x14ac:dyDescent="0.3">
      <c r="A3817">
        <v>3816</v>
      </c>
      <c r="B3817" t="s">
        <v>6984</v>
      </c>
      <c r="C3817" s="1">
        <v>42559</v>
      </c>
      <c r="D3817" s="2">
        <v>2016</v>
      </c>
      <c r="E3817" s="1" t="s">
        <v>152</v>
      </c>
      <c r="F3817" s="3">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v>4.9949999999999992</v>
      </c>
    </row>
    <row r="3818" spans="1:23" x14ac:dyDescent="0.3">
      <c r="A3818">
        <v>3817</v>
      </c>
      <c r="B3818" t="s">
        <v>6985</v>
      </c>
      <c r="C3818" s="1">
        <v>42262</v>
      </c>
      <c r="D3818" s="2">
        <v>2015</v>
      </c>
      <c r="E3818" s="1" t="s">
        <v>161</v>
      </c>
      <c r="F3818" s="3">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v>200.49</v>
      </c>
    </row>
    <row r="3819" spans="1:23" x14ac:dyDescent="0.3">
      <c r="A3819">
        <v>3818</v>
      </c>
      <c r="B3819" t="s">
        <v>6985</v>
      </c>
      <c r="C3819" s="1">
        <v>42262</v>
      </c>
      <c r="D3819" s="2">
        <v>2015</v>
      </c>
      <c r="E3819" s="1" t="s">
        <v>161</v>
      </c>
      <c r="F3819" s="3">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v>0</v>
      </c>
    </row>
    <row r="3820" spans="1:23" x14ac:dyDescent="0.3">
      <c r="A3820">
        <v>3819</v>
      </c>
      <c r="B3820" t="s">
        <v>6985</v>
      </c>
      <c r="C3820" s="1">
        <v>42262</v>
      </c>
      <c r="D3820" s="2">
        <v>2015</v>
      </c>
      <c r="E3820" s="1" t="s">
        <v>161</v>
      </c>
      <c r="F3820" s="3">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v>306.48939999999988</v>
      </c>
    </row>
    <row r="3821" spans="1:23" x14ac:dyDescent="0.3">
      <c r="A3821">
        <v>3820</v>
      </c>
      <c r="B3821" t="s">
        <v>6986</v>
      </c>
      <c r="C3821" s="1">
        <v>43017</v>
      </c>
      <c r="D3821" s="2">
        <v>2017</v>
      </c>
      <c r="E3821" s="1" t="s">
        <v>53</v>
      </c>
      <c r="F3821" s="3">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v>4.3253999999999984</v>
      </c>
    </row>
    <row r="3822" spans="1:23" x14ac:dyDescent="0.3">
      <c r="A3822">
        <v>3821</v>
      </c>
      <c r="B3822" t="s">
        <v>6986</v>
      </c>
      <c r="C3822" s="1">
        <v>43017</v>
      </c>
      <c r="D3822" s="2">
        <v>2017</v>
      </c>
      <c r="E3822" s="1" t="s">
        <v>53</v>
      </c>
      <c r="F3822" s="3">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v>-15.71759999999999</v>
      </c>
    </row>
    <row r="3823" spans="1:23" x14ac:dyDescent="0.3">
      <c r="A3823">
        <v>3822</v>
      </c>
      <c r="B3823" t="s">
        <v>6986</v>
      </c>
      <c r="C3823" s="1">
        <v>43017</v>
      </c>
      <c r="D3823" s="2">
        <v>2017</v>
      </c>
      <c r="E3823" s="1" t="s">
        <v>53</v>
      </c>
      <c r="F3823" s="3">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v>8.9206000000000003</v>
      </c>
    </row>
    <row r="3824" spans="1:23" x14ac:dyDescent="0.3">
      <c r="A3824">
        <v>3823</v>
      </c>
      <c r="B3824" t="s">
        <v>6986</v>
      </c>
      <c r="C3824" s="1">
        <v>43017</v>
      </c>
      <c r="D3824" s="2">
        <v>2017</v>
      </c>
      <c r="E3824" s="1" t="s">
        <v>53</v>
      </c>
      <c r="F3824" s="3">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v>6.1560000000000006</v>
      </c>
    </row>
    <row r="3825" spans="1:23" x14ac:dyDescent="0.3">
      <c r="A3825">
        <v>3824</v>
      </c>
      <c r="B3825" t="s">
        <v>6989</v>
      </c>
      <c r="C3825" s="1">
        <v>42261</v>
      </c>
      <c r="D3825" s="2">
        <v>2015</v>
      </c>
      <c r="E3825" s="1" t="s">
        <v>161</v>
      </c>
      <c r="F3825" s="3">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v>257.71199999999999</v>
      </c>
    </row>
    <row r="3826" spans="1:23" x14ac:dyDescent="0.3">
      <c r="A3826">
        <v>3825</v>
      </c>
      <c r="B3826" t="s">
        <v>6989</v>
      </c>
      <c r="C3826" s="1">
        <v>42261</v>
      </c>
      <c r="D3826" s="2">
        <v>2015</v>
      </c>
      <c r="E3826" s="1" t="s">
        <v>161</v>
      </c>
      <c r="F3826" s="3">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v>329.99400000000003</v>
      </c>
    </row>
    <row r="3827" spans="1:23" x14ac:dyDescent="0.3">
      <c r="A3827">
        <v>3826</v>
      </c>
      <c r="B3827" t="s">
        <v>6989</v>
      </c>
      <c r="C3827" s="1">
        <v>42261</v>
      </c>
      <c r="D3827" s="2">
        <v>2015</v>
      </c>
      <c r="E3827" s="1" t="s">
        <v>161</v>
      </c>
      <c r="F3827" s="3">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v>4.5359999999999996</v>
      </c>
    </row>
    <row r="3828" spans="1:23" x14ac:dyDescent="0.3">
      <c r="A3828">
        <v>3827</v>
      </c>
      <c r="B3828" t="s">
        <v>6990</v>
      </c>
      <c r="C3828" s="1">
        <v>41919</v>
      </c>
      <c r="D3828" s="2">
        <v>2014</v>
      </c>
      <c r="E3828" s="1" t="s">
        <v>53</v>
      </c>
      <c r="F3828" s="3">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v>10.744000000000007</v>
      </c>
    </row>
    <row r="3829" spans="1:23" x14ac:dyDescent="0.3">
      <c r="A3829">
        <v>3828</v>
      </c>
      <c r="B3829" t="s">
        <v>6991</v>
      </c>
      <c r="C3829" s="1">
        <v>42862</v>
      </c>
      <c r="D3829" s="2">
        <v>2017</v>
      </c>
      <c r="E3829" s="1" t="s">
        <v>124</v>
      </c>
      <c r="F3829" s="3">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v>423.00849999999997</v>
      </c>
    </row>
    <row r="3830" spans="1:23" x14ac:dyDescent="0.3">
      <c r="A3830">
        <v>3829</v>
      </c>
      <c r="B3830" t="s">
        <v>6991</v>
      </c>
      <c r="C3830" s="1">
        <v>42862</v>
      </c>
      <c r="D3830" s="2">
        <v>2017</v>
      </c>
      <c r="E3830" s="1" t="s">
        <v>124</v>
      </c>
      <c r="F3830" s="3">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v>7.4591999999999992</v>
      </c>
    </row>
    <row r="3831" spans="1:23" x14ac:dyDescent="0.3">
      <c r="A3831">
        <v>3830</v>
      </c>
      <c r="B3831" t="s">
        <v>6991</v>
      </c>
      <c r="C3831" s="1">
        <v>42862</v>
      </c>
      <c r="D3831" s="2">
        <v>2017</v>
      </c>
      <c r="E3831" s="1" t="s">
        <v>124</v>
      </c>
      <c r="F3831" s="3">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v>119.19999999999999</v>
      </c>
    </row>
    <row r="3832" spans="1:23" x14ac:dyDescent="0.3">
      <c r="A3832">
        <v>3831</v>
      </c>
      <c r="B3832" t="s">
        <v>6991</v>
      </c>
      <c r="C3832" s="1">
        <v>42862</v>
      </c>
      <c r="D3832" s="2">
        <v>2017</v>
      </c>
      <c r="E3832" s="1" t="s">
        <v>124</v>
      </c>
      <c r="F3832" s="3">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v>18.460399999999986</v>
      </c>
    </row>
    <row r="3833" spans="1:23" x14ac:dyDescent="0.3">
      <c r="A3833">
        <v>3832</v>
      </c>
      <c r="B3833" t="s">
        <v>6992</v>
      </c>
      <c r="C3833" s="1">
        <v>42322</v>
      </c>
      <c r="D3833" s="2">
        <v>2015</v>
      </c>
      <c r="E3833" s="1" t="s">
        <v>24</v>
      </c>
      <c r="F3833" s="3">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v>26.648999999999997</v>
      </c>
    </row>
    <row r="3834" spans="1:23" x14ac:dyDescent="0.3">
      <c r="A3834">
        <v>3833</v>
      </c>
      <c r="B3834" t="s">
        <v>6992</v>
      </c>
      <c r="C3834" s="1">
        <v>42322</v>
      </c>
      <c r="D3834" s="2">
        <v>2015</v>
      </c>
      <c r="E3834" s="1" t="s">
        <v>24</v>
      </c>
      <c r="F3834" s="3">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v>9.3811999999999998</v>
      </c>
    </row>
    <row r="3835" spans="1:23" x14ac:dyDescent="0.3">
      <c r="A3835">
        <v>3834</v>
      </c>
      <c r="B3835" t="s">
        <v>6996</v>
      </c>
      <c r="C3835" s="1">
        <v>41967</v>
      </c>
      <c r="D3835" s="2">
        <v>2014</v>
      </c>
      <c r="E3835" s="1" t="s">
        <v>24</v>
      </c>
      <c r="F3835" s="3">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v>-209.99399999999991</v>
      </c>
    </row>
    <row r="3836" spans="1:23" x14ac:dyDescent="0.3">
      <c r="A3836">
        <v>3835</v>
      </c>
      <c r="B3836" t="s">
        <v>6996</v>
      </c>
      <c r="C3836" s="1">
        <v>41967</v>
      </c>
      <c r="D3836" s="2">
        <v>2014</v>
      </c>
      <c r="E3836" s="1" t="s">
        <v>24</v>
      </c>
      <c r="F3836" s="3">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v>-34.917600000000022</v>
      </c>
    </row>
    <row r="3837" spans="1:23" x14ac:dyDescent="0.3">
      <c r="A3837">
        <v>3836</v>
      </c>
      <c r="B3837" t="s">
        <v>6997</v>
      </c>
      <c r="C3837" s="1">
        <v>41737</v>
      </c>
      <c r="D3837" s="2">
        <v>2014</v>
      </c>
      <c r="E3837" s="1" t="s">
        <v>89</v>
      </c>
      <c r="F3837" s="3">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v>0.82879999999999987</v>
      </c>
    </row>
    <row r="3838" spans="1:23" x14ac:dyDescent="0.3">
      <c r="A3838">
        <v>3837</v>
      </c>
      <c r="B3838" t="s">
        <v>6997</v>
      </c>
      <c r="C3838" s="1">
        <v>41737</v>
      </c>
      <c r="D3838" s="2">
        <v>2014</v>
      </c>
      <c r="E3838" s="1" t="s">
        <v>89</v>
      </c>
      <c r="F3838" s="3">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v>6.8903999999999979</v>
      </c>
    </row>
    <row r="3839" spans="1:23" x14ac:dyDescent="0.3">
      <c r="A3839">
        <v>3838</v>
      </c>
      <c r="B3839" t="s">
        <v>7000</v>
      </c>
      <c r="C3839" s="1">
        <v>41846</v>
      </c>
      <c r="D3839" s="2">
        <v>2014</v>
      </c>
      <c r="E3839" s="1" t="s">
        <v>152</v>
      </c>
      <c r="F3839" s="3">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v>113.99799999999991</v>
      </c>
    </row>
    <row r="3840" spans="1:23" x14ac:dyDescent="0.3">
      <c r="A3840">
        <v>3839</v>
      </c>
      <c r="B3840" t="s">
        <v>7000</v>
      </c>
      <c r="C3840" s="1">
        <v>41846</v>
      </c>
      <c r="D3840" s="2">
        <v>2014</v>
      </c>
      <c r="E3840" s="1" t="s">
        <v>152</v>
      </c>
      <c r="F3840" s="3">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v>-109.58220000000011</v>
      </c>
    </row>
    <row r="3841" spans="1:23" x14ac:dyDescent="0.3">
      <c r="A3841">
        <v>3840</v>
      </c>
      <c r="B3841" t="s">
        <v>7000</v>
      </c>
      <c r="C3841" s="1">
        <v>41846</v>
      </c>
      <c r="D3841" s="2">
        <v>2014</v>
      </c>
      <c r="E3841" s="1" t="s">
        <v>152</v>
      </c>
      <c r="F3841" s="3">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v>36.182700000000004</v>
      </c>
    </row>
    <row r="3842" spans="1:23" x14ac:dyDescent="0.3">
      <c r="A3842">
        <v>3841</v>
      </c>
      <c r="B3842" t="s">
        <v>7000</v>
      </c>
      <c r="C3842" s="1">
        <v>41846</v>
      </c>
      <c r="D3842" s="2">
        <v>2014</v>
      </c>
      <c r="E3842" s="1" t="s">
        <v>152</v>
      </c>
      <c r="F3842" s="3">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v>70.097700000000003</v>
      </c>
    </row>
    <row r="3843" spans="1:23" x14ac:dyDescent="0.3">
      <c r="A3843">
        <v>3842</v>
      </c>
      <c r="B3843" t="s">
        <v>7003</v>
      </c>
      <c r="C3843" s="1">
        <v>41798</v>
      </c>
      <c r="D3843" s="2">
        <v>2014</v>
      </c>
      <c r="E3843" s="1" t="s">
        <v>41</v>
      </c>
      <c r="F3843" s="3">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v>10.647000000000006</v>
      </c>
    </row>
    <row r="3844" spans="1:23" x14ac:dyDescent="0.3">
      <c r="A3844">
        <v>3843</v>
      </c>
      <c r="B3844" t="s">
        <v>7006</v>
      </c>
      <c r="C3844" s="1">
        <v>41940</v>
      </c>
      <c r="D3844" s="2">
        <v>2014</v>
      </c>
      <c r="E3844" s="1" t="s">
        <v>53</v>
      </c>
      <c r="F3844" s="3">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v>2.2449999999999992</v>
      </c>
    </row>
    <row r="3845" spans="1:23" x14ac:dyDescent="0.3">
      <c r="A3845">
        <v>3844</v>
      </c>
      <c r="B3845" t="s">
        <v>7006</v>
      </c>
      <c r="C3845" s="1">
        <v>41940</v>
      </c>
      <c r="D3845" s="2">
        <v>2014</v>
      </c>
      <c r="E3845" s="1" t="s">
        <v>53</v>
      </c>
      <c r="F3845" s="3">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v>6.2800000000000189E-2</v>
      </c>
    </row>
    <row r="3846" spans="1:23" x14ac:dyDescent="0.3">
      <c r="A3846">
        <v>3845</v>
      </c>
      <c r="B3846" t="s">
        <v>7006</v>
      </c>
      <c r="C3846" s="1">
        <v>41940</v>
      </c>
      <c r="D3846" s="2">
        <v>2014</v>
      </c>
      <c r="E3846" s="1" t="s">
        <v>53</v>
      </c>
      <c r="F3846" s="3">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v>14.422200000000032</v>
      </c>
    </row>
    <row r="3847" spans="1:23" x14ac:dyDescent="0.3">
      <c r="A3847">
        <v>3846</v>
      </c>
      <c r="B3847" t="s">
        <v>7006</v>
      </c>
      <c r="C3847" s="1">
        <v>41940</v>
      </c>
      <c r="D3847" s="2">
        <v>2014</v>
      </c>
      <c r="E3847" s="1" t="s">
        <v>53</v>
      </c>
      <c r="F3847" s="3">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v>-36.293999999999997</v>
      </c>
    </row>
    <row r="3848" spans="1:23" x14ac:dyDescent="0.3">
      <c r="A3848">
        <v>3847</v>
      </c>
      <c r="B3848" t="s">
        <v>7006</v>
      </c>
      <c r="C3848" s="1">
        <v>41940</v>
      </c>
      <c r="D3848" s="2">
        <v>2014</v>
      </c>
      <c r="E3848" s="1" t="s">
        <v>53</v>
      </c>
      <c r="F3848" s="3">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v>38.177999999999997</v>
      </c>
    </row>
    <row r="3849" spans="1:23" x14ac:dyDescent="0.3">
      <c r="A3849">
        <v>3848</v>
      </c>
      <c r="B3849" t="s">
        <v>7009</v>
      </c>
      <c r="C3849" s="1">
        <v>43064</v>
      </c>
      <c r="D3849" s="2">
        <v>2017</v>
      </c>
      <c r="E3849" s="1" t="s">
        <v>24</v>
      </c>
      <c r="F3849" s="3">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v>0</v>
      </c>
    </row>
    <row r="3850" spans="1:23" x14ac:dyDescent="0.3">
      <c r="A3850">
        <v>3849</v>
      </c>
      <c r="B3850" t="s">
        <v>7010</v>
      </c>
      <c r="C3850" s="1">
        <v>43000</v>
      </c>
      <c r="D3850" s="2">
        <v>2017</v>
      </c>
      <c r="E3850" s="1" t="s">
        <v>161</v>
      </c>
      <c r="F3850" s="3">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v>318.30160000000001</v>
      </c>
    </row>
    <row r="3851" spans="1:23" x14ac:dyDescent="0.3">
      <c r="A3851">
        <v>3850</v>
      </c>
      <c r="B3851" t="s">
        <v>7010</v>
      </c>
      <c r="C3851" s="1">
        <v>43000</v>
      </c>
      <c r="D3851" s="2">
        <v>2017</v>
      </c>
      <c r="E3851" s="1" t="s">
        <v>161</v>
      </c>
      <c r="F3851" s="3">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v>15.378000000000004</v>
      </c>
    </row>
    <row r="3852" spans="1:23" x14ac:dyDescent="0.3">
      <c r="A3852">
        <v>3851</v>
      </c>
      <c r="B3852" t="s">
        <v>7013</v>
      </c>
      <c r="C3852" s="1">
        <v>42342</v>
      </c>
      <c r="D3852" s="2">
        <v>2015</v>
      </c>
      <c r="E3852" s="1" t="s">
        <v>98</v>
      </c>
      <c r="F3852" s="3">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v>40.401199999999996</v>
      </c>
    </row>
    <row r="3853" spans="1:23" x14ac:dyDescent="0.3">
      <c r="A3853">
        <v>3852</v>
      </c>
      <c r="B3853" t="s">
        <v>7014</v>
      </c>
      <c r="C3853" s="1">
        <v>42268</v>
      </c>
      <c r="D3853" s="2">
        <v>2015</v>
      </c>
      <c r="E3853" s="1" t="s">
        <v>161</v>
      </c>
      <c r="F3853" s="3">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v>14.500999999999991</v>
      </c>
    </row>
    <row r="3854" spans="1:23" x14ac:dyDescent="0.3">
      <c r="A3854">
        <v>3853</v>
      </c>
      <c r="B3854" t="s">
        <v>7017</v>
      </c>
      <c r="C3854" s="1">
        <v>43065</v>
      </c>
      <c r="D3854" s="2">
        <v>2017</v>
      </c>
      <c r="E3854" s="1" t="s">
        <v>24</v>
      </c>
      <c r="F3854" s="3">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v>-53.708800000000025</v>
      </c>
    </row>
    <row r="3855" spans="1:23" x14ac:dyDescent="0.3">
      <c r="A3855">
        <v>3854</v>
      </c>
      <c r="B3855" t="s">
        <v>7018</v>
      </c>
      <c r="C3855" s="1">
        <v>42892</v>
      </c>
      <c r="D3855" s="2">
        <v>2017</v>
      </c>
      <c r="E3855" s="1" t="s">
        <v>41</v>
      </c>
      <c r="F3855" s="3">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v>2.1780000000000004</v>
      </c>
    </row>
    <row r="3856" spans="1:23" x14ac:dyDescent="0.3">
      <c r="A3856">
        <v>3855</v>
      </c>
      <c r="B3856" t="s">
        <v>7018</v>
      </c>
      <c r="C3856" s="1">
        <v>42892</v>
      </c>
      <c r="D3856" s="2">
        <v>2017</v>
      </c>
      <c r="E3856" s="1" t="s">
        <v>41</v>
      </c>
      <c r="F3856" s="3">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v>0</v>
      </c>
    </row>
    <row r="3857" spans="1:23" x14ac:dyDescent="0.3">
      <c r="A3857">
        <v>3856</v>
      </c>
      <c r="B3857" t="s">
        <v>7021</v>
      </c>
      <c r="C3857" s="1">
        <v>43031</v>
      </c>
      <c r="D3857" s="2">
        <v>2017</v>
      </c>
      <c r="E3857" s="1" t="s">
        <v>53</v>
      </c>
      <c r="F3857" s="3">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v>-6.2370000000000019</v>
      </c>
    </row>
    <row r="3858" spans="1:23" x14ac:dyDescent="0.3">
      <c r="A3858">
        <v>3857</v>
      </c>
      <c r="B3858" t="s">
        <v>7021</v>
      </c>
      <c r="C3858" s="1">
        <v>43031</v>
      </c>
      <c r="D3858" s="2">
        <v>2017</v>
      </c>
      <c r="E3858" s="1" t="s">
        <v>53</v>
      </c>
      <c r="F3858" s="3">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v>51.497499999999974</v>
      </c>
    </row>
    <row r="3859" spans="1:23" x14ac:dyDescent="0.3">
      <c r="A3859">
        <v>3858</v>
      </c>
      <c r="B3859" t="s">
        <v>7021</v>
      </c>
      <c r="C3859" s="1">
        <v>43031</v>
      </c>
      <c r="D3859" s="2">
        <v>2017</v>
      </c>
      <c r="E3859" s="1" t="s">
        <v>53</v>
      </c>
      <c r="F3859" s="3">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v>0.89880000000000004</v>
      </c>
    </row>
    <row r="3860" spans="1:23" x14ac:dyDescent="0.3">
      <c r="A3860">
        <v>3859</v>
      </c>
      <c r="B3860" t="s">
        <v>7022</v>
      </c>
      <c r="C3860" s="1">
        <v>41993</v>
      </c>
      <c r="D3860" s="2">
        <v>2014</v>
      </c>
      <c r="E3860" s="1" t="s">
        <v>98</v>
      </c>
      <c r="F3860" s="3">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v>89.588799999999992</v>
      </c>
    </row>
    <row r="3861" spans="1:23" x14ac:dyDescent="0.3">
      <c r="A3861">
        <v>3860</v>
      </c>
      <c r="B3861" t="s">
        <v>7026</v>
      </c>
      <c r="C3861" s="1">
        <v>42783</v>
      </c>
      <c r="D3861" s="2">
        <v>2017</v>
      </c>
      <c r="E3861" s="1" t="s">
        <v>568</v>
      </c>
      <c r="F3861" s="3">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v>-269.33760000000001</v>
      </c>
    </row>
    <row r="3862" spans="1:23" x14ac:dyDescent="0.3">
      <c r="A3862">
        <v>3861</v>
      </c>
      <c r="B3862" t="s">
        <v>7026</v>
      </c>
      <c r="C3862" s="1">
        <v>42783</v>
      </c>
      <c r="D3862" s="2">
        <v>2017</v>
      </c>
      <c r="E3862" s="1" t="s">
        <v>568</v>
      </c>
      <c r="F3862" s="3">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v>10.919299999999996</v>
      </c>
    </row>
    <row r="3863" spans="1:23" x14ac:dyDescent="0.3">
      <c r="A3863">
        <v>3862</v>
      </c>
      <c r="B3863" t="s">
        <v>7029</v>
      </c>
      <c r="C3863" s="1">
        <v>41762</v>
      </c>
      <c r="D3863" s="2">
        <v>2014</v>
      </c>
      <c r="E3863" s="1" t="s">
        <v>124</v>
      </c>
      <c r="F3863" s="3">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v>14.563799999999997</v>
      </c>
    </row>
    <row r="3864" spans="1:23" x14ac:dyDescent="0.3">
      <c r="A3864">
        <v>3863</v>
      </c>
      <c r="B3864" t="s">
        <v>7029</v>
      </c>
      <c r="C3864" s="1">
        <v>41762</v>
      </c>
      <c r="D3864" s="2">
        <v>2014</v>
      </c>
      <c r="E3864" s="1" t="s">
        <v>124</v>
      </c>
      <c r="F3864" s="3">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v>3.9497999999999998</v>
      </c>
    </row>
    <row r="3865" spans="1:23" x14ac:dyDescent="0.3">
      <c r="A3865">
        <v>3864</v>
      </c>
      <c r="B3865" t="s">
        <v>7032</v>
      </c>
      <c r="C3865" s="1">
        <v>43025</v>
      </c>
      <c r="D3865" s="2">
        <v>2017</v>
      </c>
      <c r="E3865" s="1" t="s">
        <v>53</v>
      </c>
      <c r="F3865" s="3">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v>2.7664</v>
      </c>
    </row>
    <row r="3866" spans="1:23" x14ac:dyDescent="0.3">
      <c r="A3866">
        <v>3865</v>
      </c>
      <c r="B3866" t="s">
        <v>7035</v>
      </c>
      <c r="C3866" s="1">
        <v>42336</v>
      </c>
      <c r="D3866" s="2">
        <v>2015</v>
      </c>
      <c r="E3866" s="1" t="s">
        <v>24</v>
      </c>
      <c r="F3866" s="3">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v>-182.35200000000003</v>
      </c>
    </row>
    <row r="3867" spans="1:23" x14ac:dyDescent="0.3">
      <c r="A3867">
        <v>3866</v>
      </c>
      <c r="B3867" t="s">
        <v>7039</v>
      </c>
      <c r="C3867" s="1">
        <v>41847</v>
      </c>
      <c r="D3867" s="2">
        <v>2014</v>
      </c>
      <c r="E3867" s="1" t="s">
        <v>152</v>
      </c>
      <c r="F3867" s="3">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v>38.080000000000013</v>
      </c>
    </row>
    <row r="3868" spans="1:23" x14ac:dyDescent="0.3">
      <c r="A3868">
        <v>3867</v>
      </c>
      <c r="B3868" t="s">
        <v>7040</v>
      </c>
      <c r="C3868" s="1">
        <v>42848</v>
      </c>
      <c r="D3868" s="2">
        <v>2017</v>
      </c>
      <c r="E3868" s="1" t="s">
        <v>89</v>
      </c>
      <c r="F3868" s="3">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v>55.922399999999996</v>
      </c>
    </row>
    <row r="3869" spans="1:23" x14ac:dyDescent="0.3">
      <c r="A3869">
        <v>3868</v>
      </c>
      <c r="B3869" t="s">
        <v>7041</v>
      </c>
      <c r="C3869" s="1">
        <v>42300</v>
      </c>
      <c r="D3869" s="2">
        <v>2015</v>
      </c>
      <c r="E3869" s="1" t="s">
        <v>53</v>
      </c>
      <c r="F3869" s="3">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v>63.777600000000007</v>
      </c>
    </row>
    <row r="3870" spans="1:23" x14ac:dyDescent="0.3">
      <c r="A3870">
        <v>3869</v>
      </c>
      <c r="B3870" t="s">
        <v>7041</v>
      </c>
      <c r="C3870" s="1">
        <v>42300</v>
      </c>
      <c r="D3870" s="2">
        <v>2015</v>
      </c>
      <c r="E3870" s="1" t="s">
        <v>53</v>
      </c>
      <c r="F3870" s="3">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v>27.088199999999965</v>
      </c>
    </row>
    <row r="3871" spans="1:23" x14ac:dyDescent="0.3">
      <c r="A3871">
        <v>3870</v>
      </c>
      <c r="B3871" t="s">
        <v>7041</v>
      </c>
      <c r="C3871" s="1">
        <v>42300</v>
      </c>
      <c r="D3871" s="2">
        <v>2015</v>
      </c>
      <c r="E3871" s="1" t="s">
        <v>53</v>
      </c>
      <c r="F3871" s="3">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v>16.797200000000004</v>
      </c>
    </row>
    <row r="3872" spans="1:23" x14ac:dyDescent="0.3">
      <c r="A3872">
        <v>3871</v>
      </c>
      <c r="B3872" t="s">
        <v>7041</v>
      </c>
      <c r="C3872" s="1">
        <v>42300</v>
      </c>
      <c r="D3872" s="2">
        <v>2015</v>
      </c>
      <c r="E3872" s="1" t="s">
        <v>53</v>
      </c>
      <c r="F3872" s="3">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v>5.6644000000000005</v>
      </c>
    </row>
    <row r="3873" spans="1:23" x14ac:dyDescent="0.3">
      <c r="A3873">
        <v>3872</v>
      </c>
      <c r="B3873" t="s">
        <v>7041</v>
      </c>
      <c r="C3873" s="1">
        <v>42300</v>
      </c>
      <c r="D3873" s="2">
        <v>2015</v>
      </c>
      <c r="E3873" s="1" t="s">
        <v>53</v>
      </c>
      <c r="F3873" s="3">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v>5.6639999999999997</v>
      </c>
    </row>
    <row r="3874" spans="1:23" x14ac:dyDescent="0.3">
      <c r="A3874">
        <v>3873</v>
      </c>
      <c r="B3874" t="s">
        <v>7041</v>
      </c>
      <c r="C3874" s="1">
        <v>42300</v>
      </c>
      <c r="D3874" s="2">
        <v>2015</v>
      </c>
      <c r="E3874" s="1" t="s">
        <v>53</v>
      </c>
      <c r="F3874" s="3">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v>42.117600000000039</v>
      </c>
    </row>
    <row r="3875" spans="1:23" x14ac:dyDescent="0.3">
      <c r="A3875">
        <v>3874</v>
      </c>
      <c r="B3875" t="s">
        <v>7042</v>
      </c>
      <c r="C3875" s="1">
        <v>42618</v>
      </c>
      <c r="D3875" s="2">
        <v>2016</v>
      </c>
      <c r="E3875" s="1" t="s">
        <v>161</v>
      </c>
      <c r="F3875" s="3">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v>7.6283999999999974</v>
      </c>
    </row>
    <row r="3876" spans="1:23" x14ac:dyDescent="0.3">
      <c r="A3876">
        <v>3875</v>
      </c>
      <c r="B3876" t="s">
        <v>7042</v>
      </c>
      <c r="C3876" s="1">
        <v>42618</v>
      </c>
      <c r="D3876" s="2">
        <v>2016</v>
      </c>
      <c r="E3876" s="1" t="s">
        <v>161</v>
      </c>
      <c r="F3876" s="3">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v>-63.109199999999987</v>
      </c>
    </row>
    <row r="3877" spans="1:23" x14ac:dyDescent="0.3">
      <c r="A3877">
        <v>3876</v>
      </c>
      <c r="B3877" t="s">
        <v>7042</v>
      </c>
      <c r="C3877" s="1">
        <v>42618</v>
      </c>
      <c r="D3877" s="2">
        <v>2016</v>
      </c>
      <c r="E3877" s="1" t="s">
        <v>161</v>
      </c>
      <c r="F3877" s="3">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v>6.7990000000000066</v>
      </c>
    </row>
    <row r="3878" spans="1:23" x14ac:dyDescent="0.3">
      <c r="A3878">
        <v>3877</v>
      </c>
      <c r="B3878" t="s">
        <v>7042</v>
      </c>
      <c r="C3878" s="1">
        <v>42618</v>
      </c>
      <c r="D3878" s="2">
        <v>2016</v>
      </c>
      <c r="E3878" s="1" t="s">
        <v>161</v>
      </c>
      <c r="F3878" s="3">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v>3.2099999999999982</v>
      </c>
    </row>
    <row r="3879" spans="1:23" x14ac:dyDescent="0.3">
      <c r="A3879">
        <v>3878</v>
      </c>
      <c r="B3879" t="s">
        <v>7043</v>
      </c>
      <c r="C3879" s="1">
        <v>42671</v>
      </c>
      <c r="D3879" s="2">
        <v>2016</v>
      </c>
      <c r="E3879" s="1" t="s">
        <v>53</v>
      </c>
      <c r="F3879" s="3">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v>-26.732999999999997</v>
      </c>
    </row>
    <row r="3880" spans="1:23" x14ac:dyDescent="0.3">
      <c r="A3880">
        <v>3879</v>
      </c>
      <c r="B3880" t="s">
        <v>7044</v>
      </c>
      <c r="C3880" s="1">
        <v>41734</v>
      </c>
      <c r="D3880" s="2">
        <v>2014</v>
      </c>
      <c r="E3880" s="1" t="s">
        <v>89</v>
      </c>
      <c r="F3880" s="3">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v>3.7224000000000004</v>
      </c>
    </row>
    <row r="3881" spans="1:23" x14ac:dyDescent="0.3">
      <c r="A3881">
        <v>3880</v>
      </c>
      <c r="B3881" t="s">
        <v>7044</v>
      </c>
      <c r="C3881" s="1">
        <v>41734</v>
      </c>
      <c r="D3881" s="2">
        <v>2014</v>
      </c>
      <c r="E3881" s="1" t="s">
        <v>89</v>
      </c>
      <c r="F3881" s="3">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v>3.9072000000000031</v>
      </c>
    </row>
    <row r="3882" spans="1:23" x14ac:dyDescent="0.3">
      <c r="A3882">
        <v>3881</v>
      </c>
      <c r="B3882" t="s">
        <v>7045</v>
      </c>
      <c r="C3882" s="1">
        <v>42170</v>
      </c>
      <c r="D3882" s="2">
        <v>2015</v>
      </c>
      <c r="E3882" s="1" t="s">
        <v>41</v>
      </c>
      <c r="F3882" s="3">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v>2.9899999999999993</v>
      </c>
    </row>
    <row r="3883" spans="1:23" x14ac:dyDescent="0.3">
      <c r="A3883">
        <v>3882</v>
      </c>
      <c r="B3883" t="s">
        <v>7045</v>
      </c>
      <c r="C3883" s="1">
        <v>42170</v>
      </c>
      <c r="D3883" s="2">
        <v>2015</v>
      </c>
      <c r="E3883" s="1" t="s">
        <v>41</v>
      </c>
      <c r="F3883" s="3">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v>-19.562399999999997</v>
      </c>
    </row>
    <row r="3884" spans="1:23" x14ac:dyDescent="0.3">
      <c r="A3884">
        <v>3883</v>
      </c>
      <c r="B3884" t="s">
        <v>7045</v>
      </c>
      <c r="C3884" s="1">
        <v>42170</v>
      </c>
      <c r="D3884" s="2">
        <v>2015</v>
      </c>
      <c r="E3884" s="1" t="s">
        <v>41</v>
      </c>
      <c r="F3884" s="3">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v>-36.470400000000041</v>
      </c>
    </row>
    <row r="3885" spans="1:23" x14ac:dyDescent="0.3">
      <c r="A3885">
        <v>3884</v>
      </c>
      <c r="B3885" t="s">
        <v>7045</v>
      </c>
      <c r="C3885" s="1">
        <v>42170</v>
      </c>
      <c r="D3885" s="2">
        <v>2015</v>
      </c>
      <c r="E3885" s="1" t="s">
        <v>41</v>
      </c>
      <c r="F3885" s="3">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v>11.070400000000003</v>
      </c>
    </row>
    <row r="3886" spans="1:23" x14ac:dyDescent="0.3">
      <c r="A3886">
        <v>3885</v>
      </c>
      <c r="B3886" t="s">
        <v>7050</v>
      </c>
      <c r="C3886" s="1">
        <v>41825</v>
      </c>
      <c r="D3886" s="2">
        <v>2014</v>
      </c>
      <c r="E3886" s="1" t="s">
        <v>152</v>
      </c>
      <c r="F3886" s="3">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v>0.3822000000000001</v>
      </c>
    </row>
    <row r="3887" spans="1:23" x14ac:dyDescent="0.3">
      <c r="A3887">
        <v>3886</v>
      </c>
      <c r="B3887" t="s">
        <v>7051</v>
      </c>
      <c r="C3887" s="1">
        <v>42764</v>
      </c>
      <c r="D3887" s="2">
        <v>2017</v>
      </c>
      <c r="E3887" s="1" t="s">
        <v>166</v>
      </c>
      <c r="F3887" s="3">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v>-20.617600000000003</v>
      </c>
    </row>
    <row r="3888" spans="1:23" x14ac:dyDescent="0.3">
      <c r="A3888">
        <v>3887</v>
      </c>
      <c r="B3888" t="s">
        <v>7052</v>
      </c>
      <c r="C3888" s="1">
        <v>42432</v>
      </c>
      <c r="D3888" s="2">
        <v>2016</v>
      </c>
      <c r="E3888" s="1" t="s">
        <v>237</v>
      </c>
      <c r="F3888" s="3">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v>37.757999999999996</v>
      </c>
    </row>
    <row r="3889" spans="1:23" x14ac:dyDescent="0.3">
      <c r="A3889">
        <v>3888</v>
      </c>
      <c r="B3889" t="s">
        <v>7053</v>
      </c>
      <c r="C3889" s="1">
        <v>41792</v>
      </c>
      <c r="D3889" s="2">
        <v>2014</v>
      </c>
      <c r="E3889" s="1" t="s">
        <v>41</v>
      </c>
      <c r="F3889" s="3">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v>2.6536</v>
      </c>
    </row>
    <row r="3890" spans="1:23" x14ac:dyDescent="0.3">
      <c r="A3890">
        <v>3889</v>
      </c>
      <c r="B3890" t="s">
        <v>7053</v>
      </c>
      <c r="C3890" s="1">
        <v>41792</v>
      </c>
      <c r="D3890" s="2">
        <v>2014</v>
      </c>
      <c r="E3890" s="1" t="s">
        <v>41</v>
      </c>
      <c r="F3890" s="3">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v>67.191599999999994</v>
      </c>
    </row>
    <row r="3891" spans="1:23" x14ac:dyDescent="0.3">
      <c r="A3891">
        <v>3890</v>
      </c>
      <c r="B3891" t="s">
        <v>7053</v>
      </c>
      <c r="C3891" s="1">
        <v>41792</v>
      </c>
      <c r="D3891" s="2">
        <v>2014</v>
      </c>
      <c r="E3891" s="1" t="s">
        <v>41</v>
      </c>
      <c r="F3891" s="3">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v>107.08199999999997</v>
      </c>
    </row>
    <row r="3892" spans="1:23" x14ac:dyDescent="0.3">
      <c r="A3892">
        <v>3891</v>
      </c>
      <c r="B3892" t="s">
        <v>7054</v>
      </c>
      <c r="C3892" s="1">
        <v>42698</v>
      </c>
      <c r="D3892" s="2">
        <v>2016</v>
      </c>
      <c r="E3892" s="1" t="s">
        <v>24</v>
      </c>
      <c r="F3892" s="3">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v>217.76699999999994</v>
      </c>
    </row>
    <row r="3893" spans="1:23" x14ac:dyDescent="0.3">
      <c r="A3893">
        <v>3892</v>
      </c>
      <c r="B3893" t="s">
        <v>7054</v>
      </c>
      <c r="C3893" s="1">
        <v>42698</v>
      </c>
      <c r="D3893" s="2">
        <v>2016</v>
      </c>
      <c r="E3893" s="1" t="s">
        <v>24</v>
      </c>
      <c r="F3893" s="3">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v>210.59399999999977</v>
      </c>
    </row>
    <row r="3894" spans="1:23" x14ac:dyDescent="0.3">
      <c r="A3894">
        <v>3893</v>
      </c>
      <c r="B3894" t="s">
        <v>7054</v>
      </c>
      <c r="C3894" s="1">
        <v>42698</v>
      </c>
      <c r="D3894" s="2">
        <v>2016</v>
      </c>
      <c r="E3894" s="1" t="s">
        <v>24</v>
      </c>
      <c r="F3894" s="3">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v>190.37279999999998</v>
      </c>
    </row>
    <row r="3895" spans="1:23" x14ac:dyDescent="0.3">
      <c r="A3895">
        <v>3894</v>
      </c>
      <c r="B3895" t="s">
        <v>7055</v>
      </c>
      <c r="C3895" s="1">
        <v>42684</v>
      </c>
      <c r="D3895" s="2">
        <v>2016</v>
      </c>
      <c r="E3895" s="1" t="s">
        <v>24</v>
      </c>
      <c r="F3895" s="3">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v>48.990200000000002</v>
      </c>
    </row>
    <row r="3896" spans="1:23" x14ac:dyDescent="0.3">
      <c r="A3896">
        <v>3895</v>
      </c>
      <c r="B3896" t="s">
        <v>7056</v>
      </c>
      <c r="C3896" s="1">
        <v>41965</v>
      </c>
      <c r="D3896" s="2">
        <v>2014</v>
      </c>
      <c r="E3896" s="1" t="s">
        <v>24</v>
      </c>
      <c r="F3896" s="3">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v>-16.467000000000002</v>
      </c>
    </row>
    <row r="3897" spans="1:23" x14ac:dyDescent="0.3">
      <c r="A3897">
        <v>3896</v>
      </c>
      <c r="B3897" t="s">
        <v>7057</v>
      </c>
      <c r="C3897" s="1">
        <v>42856</v>
      </c>
      <c r="D3897" s="2">
        <v>2017</v>
      </c>
      <c r="E3897" s="1" t="s">
        <v>124</v>
      </c>
      <c r="F3897" s="3">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v>18.093</v>
      </c>
    </row>
    <row r="3898" spans="1:23" x14ac:dyDescent="0.3">
      <c r="A3898">
        <v>3897</v>
      </c>
      <c r="B3898" t="s">
        <v>7061</v>
      </c>
      <c r="C3898" s="1">
        <v>43076</v>
      </c>
      <c r="D3898" s="2">
        <v>2017</v>
      </c>
      <c r="E3898" s="1" t="s">
        <v>98</v>
      </c>
      <c r="F3898" s="3">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v>1.2431999999999999</v>
      </c>
    </row>
    <row r="3899" spans="1:23" x14ac:dyDescent="0.3">
      <c r="A3899">
        <v>3898</v>
      </c>
      <c r="B3899" t="s">
        <v>7061</v>
      </c>
      <c r="C3899" s="1">
        <v>43076</v>
      </c>
      <c r="D3899" s="2">
        <v>2017</v>
      </c>
      <c r="E3899" s="1" t="s">
        <v>98</v>
      </c>
      <c r="F3899" s="3">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v>5.4432</v>
      </c>
    </row>
    <row r="3900" spans="1:23" x14ac:dyDescent="0.3">
      <c r="A3900">
        <v>3899</v>
      </c>
      <c r="B3900" t="s">
        <v>7062</v>
      </c>
      <c r="C3900" s="1">
        <v>43069</v>
      </c>
      <c r="D3900" s="2">
        <v>2017</v>
      </c>
      <c r="E3900" s="1" t="s">
        <v>24</v>
      </c>
      <c r="F3900" s="3">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v>0.82879999999999987</v>
      </c>
    </row>
    <row r="3901" spans="1:23" x14ac:dyDescent="0.3">
      <c r="A3901">
        <v>3900</v>
      </c>
      <c r="B3901" t="s">
        <v>7064</v>
      </c>
      <c r="C3901" s="1">
        <v>43076</v>
      </c>
      <c r="D3901" s="2">
        <v>2017</v>
      </c>
      <c r="E3901" s="1" t="s">
        <v>98</v>
      </c>
      <c r="F3901" s="3">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v>25.596799999999998</v>
      </c>
    </row>
    <row r="3902" spans="1:23" x14ac:dyDescent="0.3">
      <c r="A3902">
        <v>3901</v>
      </c>
      <c r="B3902" t="s">
        <v>7065</v>
      </c>
      <c r="C3902" s="1">
        <v>42007</v>
      </c>
      <c r="D3902" s="2">
        <v>2015</v>
      </c>
      <c r="E3902" s="1" t="s">
        <v>166</v>
      </c>
      <c r="F3902" s="3">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v>3.6288</v>
      </c>
    </row>
    <row r="3903" spans="1:23" x14ac:dyDescent="0.3">
      <c r="A3903">
        <v>3902</v>
      </c>
      <c r="B3903" t="s">
        <v>7067</v>
      </c>
      <c r="C3903" s="1">
        <v>42322</v>
      </c>
      <c r="D3903" s="2">
        <v>2015</v>
      </c>
      <c r="E3903" s="1" t="s">
        <v>24</v>
      </c>
      <c r="F3903" s="3">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v>-1.199600000000002</v>
      </c>
    </row>
    <row r="3904" spans="1:23" x14ac:dyDescent="0.3">
      <c r="A3904">
        <v>3903</v>
      </c>
      <c r="B3904" t="s">
        <v>7070</v>
      </c>
      <c r="C3904" s="1">
        <v>42279</v>
      </c>
      <c r="D3904" s="2">
        <v>2015</v>
      </c>
      <c r="E3904" s="1" t="s">
        <v>53</v>
      </c>
      <c r="F3904" s="3">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v>75.6952</v>
      </c>
    </row>
    <row r="3905" spans="1:23" x14ac:dyDescent="0.3">
      <c r="A3905">
        <v>3904</v>
      </c>
      <c r="B3905" t="s">
        <v>7071</v>
      </c>
      <c r="C3905" s="1">
        <v>42099</v>
      </c>
      <c r="D3905" s="2">
        <v>2015</v>
      </c>
      <c r="E3905" s="1" t="s">
        <v>89</v>
      </c>
      <c r="F3905" s="3">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v>18.396000000000001</v>
      </c>
    </row>
    <row r="3906" spans="1:23" x14ac:dyDescent="0.3">
      <c r="A3906">
        <v>3905</v>
      </c>
      <c r="B3906" t="s">
        <v>7071</v>
      </c>
      <c r="C3906" s="1">
        <v>42099</v>
      </c>
      <c r="D3906" s="2">
        <v>2015</v>
      </c>
      <c r="E3906" s="1" t="s">
        <v>89</v>
      </c>
      <c r="F3906" s="3">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v>21.142799999999966</v>
      </c>
    </row>
    <row r="3907" spans="1:23" x14ac:dyDescent="0.3">
      <c r="A3907">
        <v>3906</v>
      </c>
      <c r="B3907" t="s">
        <v>7071</v>
      </c>
      <c r="C3907" s="1">
        <v>42099</v>
      </c>
      <c r="D3907" s="2">
        <v>2015</v>
      </c>
      <c r="E3907" s="1" t="s">
        <v>89</v>
      </c>
      <c r="F3907" s="3">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v>-6.9519999999999982</v>
      </c>
    </row>
    <row r="3908" spans="1:23" x14ac:dyDescent="0.3">
      <c r="A3908">
        <v>3907</v>
      </c>
      <c r="B3908" t="s">
        <v>7071</v>
      </c>
      <c r="C3908" s="1">
        <v>42099</v>
      </c>
      <c r="D3908" s="2">
        <v>2015</v>
      </c>
      <c r="E3908" s="1" t="s">
        <v>89</v>
      </c>
      <c r="F3908" s="3">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v>-68.392000000000053</v>
      </c>
    </row>
    <row r="3909" spans="1:23" x14ac:dyDescent="0.3">
      <c r="A3909">
        <v>3908</v>
      </c>
      <c r="B3909" t="s">
        <v>7071</v>
      </c>
      <c r="C3909" s="1">
        <v>42099</v>
      </c>
      <c r="D3909" s="2">
        <v>2015</v>
      </c>
      <c r="E3909" s="1" t="s">
        <v>89</v>
      </c>
      <c r="F3909" s="3">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v>-3.2175000000000002</v>
      </c>
    </row>
    <row r="3910" spans="1:23" x14ac:dyDescent="0.3">
      <c r="A3910">
        <v>3909</v>
      </c>
      <c r="B3910" t="s">
        <v>7071</v>
      </c>
      <c r="C3910" s="1">
        <v>42099</v>
      </c>
      <c r="D3910" s="2">
        <v>2015</v>
      </c>
      <c r="E3910" s="1" t="s">
        <v>89</v>
      </c>
      <c r="F3910" s="3">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v>-9.7972000000000037</v>
      </c>
    </row>
    <row r="3911" spans="1:23" x14ac:dyDescent="0.3">
      <c r="A3911">
        <v>3910</v>
      </c>
      <c r="B3911" t="s">
        <v>7071</v>
      </c>
      <c r="C3911" s="1">
        <v>42099</v>
      </c>
      <c r="D3911" s="2">
        <v>2015</v>
      </c>
      <c r="E3911" s="1" t="s">
        <v>89</v>
      </c>
      <c r="F3911" s="3">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v>2.37</v>
      </c>
    </row>
    <row r="3912" spans="1:23" x14ac:dyDescent="0.3">
      <c r="A3912">
        <v>3911</v>
      </c>
      <c r="B3912" t="s">
        <v>7071</v>
      </c>
      <c r="C3912" s="1">
        <v>42099</v>
      </c>
      <c r="D3912" s="2">
        <v>2015</v>
      </c>
      <c r="E3912" s="1" t="s">
        <v>89</v>
      </c>
      <c r="F3912" s="3">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v>-211.47</v>
      </c>
    </row>
    <row r="3913" spans="1:23" x14ac:dyDescent="0.3">
      <c r="A3913">
        <v>3912</v>
      </c>
      <c r="B3913" t="s">
        <v>7076</v>
      </c>
      <c r="C3913" s="1">
        <v>42891</v>
      </c>
      <c r="D3913" s="2">
        <v>2017</v>
      </c>
      <c r="E3913" s="1" t="s">
        <v>41</v>
      </c>
      <c r="F3913" s="3">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v>52.917299999999955</v>
      </c>
    </row>
    <row r="3914" spans="1:23" x14ac:dyDescent="0.3">
      <c r="A3914">
        <v>3913</v>
      </c>
      <c r="B3914" t="s">
        <v>7079</v>
      </c>
      <c r="C3914" s="1">
        <v>42996</v>
      </c>
      <c r="D3914" s="2">
        <v>2017</v>
      </c>
      <c r="E3914" s="1" t="s">
        <v>161</v>
      </c>
      <c r="F3914" s="3">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v>9.3312000000000008</v>
      </c>
    </row>
    <row r="3915" spans="1:23" x14ac:dyDescent="0.3">
      <c r="A3915">
        <v>3914</v>
      </c>
      <c r="B3915" t="s">
        <v>7079</v>
      </c>
      <c r="C3915" s="1">
        <v>42996</v>
      </c>
      <c r="D3915" s="2">
        <v>2017</v>
      </c>
      <c r="E3915" s="1" t="s">
        <v>161</v>
      </c>
      <c r="F3915" s="3">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v>3.2405999999999997</v>
      </c>
    </row>
    <row r="3916" spans="1:23" x14ac:dyDescent="0.3">
      <c r="A3916">
        <v>3915</v>
      </c>
      <c r="B3916" t="s">
        <v>7080</v>
      </c>
      <c r="C3916" s="1">
        <v>42934</v>
      </c>
      <c r="D3916" s="2">
        <v>2017</v>
      </c>
      <c r="E3916" s="1" t="s">
        <v>152</v>
      </c>
      <c r="F3916" s="3">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v>-448.89599999999996</v>
      </c>
    </row>
    <row r="3917" spans="1:23" x14ac:dyDescent="0.3">
      <c r="A3917">
        <v>3916</v>
      </c>
      <c r="B3917" t="s">
        <v>7080</v>
      </c>
      <c r="C3917" s="1">
        <v>42934</v>
      </c>
      <c r="D3917" s="2">
        <v>2017</v>
      </c>
      <c r="E3917" s="1" t="s">
        <v>152</v>
      </c>
      <c r="F3917" s="3">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v>10.098000000000006</v>
      </c>
    </row>
    <row r="3918" spans="1:23" x14ac:dyDescent="0.3">
      <c r="A3918">
        <v>3917</v>
      </c>
      <c r="B3918" t="s">
        <v>7080</v>
      </c>
      <c r="C3918" s="1">
        <v>42934</v>
      </c>
      <c r="D3918" s="2">
        <v>2017</v>
      </c>
      <c r="E3918" s="1" t="s">
        <v>152</v>
      </c>
      <c r="F3918" s="3">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v>5.2312000000000003</v>
      </c>
    </row>
    <row r="3919" spans="1:23" x14ac:dyDescent="0.3">
      <c r="A3919">
        <v>3918</v>
      </c>
      <c r="B3919" t="s">
        <v>7080</v>
      </c>
      <c r="C3919" s="1">
        <v>42934</v>
      </c>
      <c r="D3919" s="2">
        <v>2017</v>
      </c>
      <c r="E3919" s="1" t="s">
        <v>152</v>
      </c>
      <c r="F3919" s="3">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v>-6.1247999999999987</v>
      </c>
    </row>
    <row r="3920" spans="1:23" x14ac:dyDescent="0.3">
      <c r="A3920">
        <v>3919</v>
      </c>
      <c r="B3920" t="s">
        <v>7080</v>
      </c>
      <c r="C3920" s="1">
        <v>42934</v>
      </c>
      <c r="D3920" s="2">
        <v>2017</v>
      </c>
      <c r="E3920" s="1" t="s">
        <v>152</v>
      </c>
      <c r="F3920" s="3">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v>-42.89670000000001</v>
      </c>
    </row>
    <row r="3921" spans="1:23" x14ac:dyDescent="0.3">
      <c r="A3921">
        <v>3920</v>
      </c>
      <c r="B3921" t="s">
        <v>7083</v>
      </c>
      <c r="C3921" s="1">
        <v>42339</v>
      </c>
      <c r="D3921" s="2">
        <v>2015</v>
      </c>
      <c r="E3921" s="1" t="s">
        <v>98</v>
      </c>
      <c r="F3921" s="3">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v>16.653600000000004</v>
      </c>
    </row>
    <row r="3922" spans="1:23" x14ac:dyDescent="0.3">
      <c r="A3922">
        <v>3921</v>
      </c>
      <c r="B3922" t="s">
        <v>7083</v>
      </c>
      <c r="C3922" s="1">
        <v>42339</v>
      </c>
      <c r="D3922" s="2">
        <v>2015</v>
      </c>
      <c r="E3922" s="1" t="s">
        <v>98</v>
      </c>
      <c r="F3922" s="3">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v>30.700800000000001</v>
      </c>
    </row>
    <row r="3923" spans="1:23" x14ac:dyDescent="0.3">
      <c r="A3923">
        <v>3922</v>
      </c>
      <c r="B3923" t="s">
        <v>7084</v>
      </c>
      <c r="C3923" s="1">
        <v>42549</v>
      </c>
      <c r="D3923" s="2">
        <v>2016</v>
      </c>
      <c r="E3923" s="1" t="s">
        <v>41</v>
      </c>
      <c r="F3923" s="3">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v>35.997600000000006</v>
      </c>
    </row>
    <row r="3924" spans="1:23" x14ac:dyDescent="0.3">
      <c r="A3924">
        <v>3923</v>
      </c>
      <c r="B3924" t="s">
        <v>7085</v>
      </c>
      <c r="C3924" s="1">
        <v>42975</v>
      </c>
      <c r="D3924" s="2">
        <v>2017</v>
      </c>
      <c r="E3924" s="1" t="s">
        <v>132</v>
      </c>
      <c r="F3924" s="3">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v>7.92</v>
      </c>
    </row>
    <row r="3925" spans="1:23" x14ac:dyDescent="0.3">
      <c r="A3925">
        <v>3924</v>
      </c>
      <c r="B3925" t="s">
        <v>7085</v>
      </c>
      <c r="C3925" s="1">
        <v>42975</v>
      </c>
      <c r="D3925" s="2">
        <v>2017</v>
      </c>
      <c r="E3925" s="1" t="s">
        <v>132</v>
      </c>
      <c r="F3925" s="3">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v>9.3520000000000003</v>
      </c>
    </row>
    <row r="3926" spans="1:23" x14ac:dyDescent="0.3">
      <c r="A3926">
        <v>3925</v>
      </c>
      <c r="B3926" t="s">
        <v>7088</v>
      </c>
      <c r="C3926" s="1">
        <v>41899</v>
      </c>
      <c r="D3926" s="2">
        <v>2014</v>
      </c>
      <c r="E3926" s="1" t="s">
        <v>161</v>
      </c>
      <c r="F3926" s="3">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v>1.2111999999999981</v>
      </c>
    </row>
    <row r="3927" spans="1:23" x14ac:dyDescent="0.3">
      <c r="A3927">
        <v>3926</v>
      </c>
      <c r="B3927" t="s">
        <v>7088</v>
      </c>
      <c r="C3927" s="1">
        <v>41899</v>
      </c>
      <c r="D3927" s="2">
        <v>2014</v>
      </c>
      <c r="E3927" s="1" t="s">
        <v>161</v>
      </c>
      <c r="F3927" s="3">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v>16.220400000000001</v>
      </c>
    </row>
    <row r="3928" spans="1:23" x14ac:dyDescent="0.3">
      <c r="A3928">
        <v>3927</v>
      </c>
      <c r="B3928" t="s">
        <v>7088</v>
      </c>
      <c r="C3928" s="1">
        <v>41899</v>
      </c>
      <c r="D3928" s="2">
        <v>2014</v>
      </c>
      <c r="E3928" s="1" t="s">
        <v>161</v>
      </c>
      <c r="F3928" s="3">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v>13.429200000000002</v>
      </c>
    </row>
    <row r="3929" spans="1:23" x14ac:dyDescent="0.3">
      <c r="A3929">
        <v>3928</v>
      </c>
      <c r="B3929" t="s">
        <v>7088</v>
      </c>
      <c r="C3929" s="1">
        <v>41899</v>
      </c>
      <c r="D3929" s="2">
        <v>2014</v>
      </c>
      <c r="E3929" s="1" t="s">
        <v>161</v>
      </c>
      <c r="F3929" s="3">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v>46.3185</v>
      </c>
    </row>
    <row r="3930" spans="1:23" x14ac:dyDescent="0.3">
      <c r="A3930">
        <v>3929</v>
      </c>
      <c r="B3930" t="s">
        <v>7089</v>
      </c>
      <c r="C3930" s="1">
        <v>42443</v>
      </c>
      <c r="D3930" s="2">
        <v>2016</v>
      </c>
      <c r="E3930" s="1" t="s">
        <v>237</v>
      </c>
      <c r="F3930" s="3">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v>-14.195999999999998</v>
      </c>
    </row>
    <row r="3931" spans="1:23" x14ac:dyDescent="0.3">
      <c r="A3931">
        <v>3930</v>
      </c>
      <c r="B3931" t="s">
        <v>7089</v>
      </c>
      <c r="C3931" s="1">
        <v>42443</v>
      </c>
      <c r="D3931" s="2">
        <v>2016</v>
      </c>
      <c r="E3931" s="1" t="s">
        <v>237</v>
      </c>
      <c r="F3931" s="3">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v>1.8792</v>
      </c>
    </row>
    <row r="3932" spans="1:23" x14ac:dyDescent="0.3">
      <c r="A3932">
        <v>3931</v>
      </c>
      <c r="B3932" t="s">
        <v>7089</v>
      </c>
      <c r="C3932" s="1">
        <v>42443</v>
      </c>
      <c r="D3932" s="2">
        <v>2016</v>
      </c>
      <c r="E3932" s="1" t="s">
        <v>237</v>
      </c>
      <c r="F3932" s="3">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v>16.373699999999992</v>
      </c>
    </row>
    <row r="3933" spans="1:23" x14ac:dyDescent="0.3">
      <c r="A3933">
        <v>3932</v>
      </c>
      <c r="B3933" t="s">
        <v>7090</v>
      </c>
      <c r="C3933" s="1">
        <v>42608</v>
      </c>
      <c r="D3933" s="2">
        <v>2016</v>
      </c>
      <c r="E3933" s="1" t="s">
        <v>132</v>
      </c>
      <c r="F3933" s="3">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v>1.6416000000000004</v>
      </c>
    </row>
    <row r="3934" spans="1:23" x14ac:dyDescent="0.3">
      <c r="A3934">
        <v>3933</v>
      </c>
      <c r="B3934" t="s">
        <v>7090</v>
      </c>
      <c r="C3934" s="1">
        <v>42608</v>
      </c>
      <c r="D3934" s="2">
        <v>2016</v>
      </c>
      <c r="E3934" s="1" t="s">
        <v>132</v>
      </c>
      <c r="F3934" s="3">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v>13.195600000000001</v>
      </c>
    </row>
    <row r="3935" spans="1:23" x14ac:dyDescent="0.3">
      <c r="A3935">
        <v>3934</v>
      </c>
      <c r="B3935" t="s">
        <v>7093</v>
      </c>
      <c r="C3935" s="1">
        <v>42980</v>
      </c>
      <c r="D3935" s="2">
        <v>2017</v>
      </c>
      <c r="E3935" s="1" t="s">
        <v>161</v>
      </c>
      <c r="F3935" s="3">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v>2.7259999999999995</v>
      </c>
    </row>
    <row r="3936" spans="1:23" x14ac:dyDescent="0.3">
      <c r="A3936">
        <v>3935</v>
      </c>
      <c r="B3936" t="s">
        <v>7093</v>
      </c>
      <c r="C3936" s="1">
        <v>42980</v>
      </c>
      <c r="D3936" s="2">
        <v>2017</v>
      </c>
      <c r="E3936" s="1" t="s">
        <v>161</v>
      </c>
      <c r="F3936" s="3">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v>37</v>
      </c>
    </row>
    <row r="3937" spans="1:23" x14ac:dyDescent="0.3">
      <c r="A3937">
        <v>3936</v>
      </c>
      <c r="B3937" t="s">
        <v>7093</v>
      </c>
      <c r="C3937" s="1">
        <v>42980</v>
      </c>
      <c r="D3937" s="2">
        <v>2017</v>
      </c>
      <c r="E3937" s="1" t="s">
        <v>161</v>
      </c>
      <c r="F3937" s="3">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v>12.599000000000004</v>
      </c>
    </row>
    <row r="3938" spans="1:23" x14ac:dyDescent="0.3">
      <c r="A3938">
        <v>3937</v>
      </c>
      <c r="B3938" t="s">
        <v>7094</v>
      </c>
      <c r="C3938" s="1">
        <v>42171</v>
      </c>
      <c r="D3938" s="2">
        <v>2015</v>
      </c>
      <c r="E3938" s="1" t="s">
        <v>41</v>
      </c>
      <c r="F3938" s="3">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v>9.3443999999999985</v>
      </c>
    </row>
    <row r="3939" spans="1:23" x14ac:dyDescent="0.3">
      <c r="A3939">
        <v>3938</v>
      </c>
      <c r="B3939" t="s">
        <v>7094</v>
      </c>
      <c r="C3939" s="1">
        <v>42171</v>
      </c>
      <c r="D3939" s="2">
        <v>2015</v>
      </c>
      <c r="E3939" s="1" t="s">
        <v>41</v>
      </c>
      <c r="F3939" s="3">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v>9.8657999999999983</v>
      </c>
    </row>
    <row r="3940" spans="1:23" x14ac:dyDescent="0.3">
      <c r="A3940">
        <v>3939</v>
      </c>
      <c r="B3940" t="s">
        <v>7094</v>
      </c>
      <c r="C3940" s="1">
        <v>42171</v>
      </c>
      <c r="D3940" s="2">
        <v>2015</v>
      </c>
      <c r="E3940" s="1" t="s">
        <v>41</v>
      </c>
      <c r="F3940" s="3">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v>-25.376400000000018</v>
      </c>
    </row>
    <row r="3941" spans="1:23" x14ac:dyDescent="0.3">
      <c r="A3941">
        <v>3940</v>
      </c>
      <c r="B3941" t="s">
        <v>7096</v>
      </c>
      <c r="C3941" s="1">
        <v>42714</v>
      </c>
      <c r="D3941" s="2">
        <v>2016</v>
      </c>
      <c r="E3941" s="1" t="s">
        <v>98</v>
      </c>
      <c r="F3941" s="3">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v>356.22500000000002</v>
      </c>
    </row>
    <row r="3942" spans="1:23" x14ac:dyDescent="0.3">
      <c r="A3942">
        <v>3941</v>
      </c>
      <c r="B3942" t="s">
        <v>7098</v>
      </c>
      <c r="C3942" s="1">
        <v>42873</v>
      </c>
      <c r="D3942" s="2">
        <v>2017</v>
      </c>
      <c r="E3942" s="1" t="s">
        <v>124</v>
      </c>
      <c r="F3942" s="3">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v>6.2608000000000015</v>
      </c>
    </row>
    <row r="3943" spans="1:23" x14ac:dyDescent="0.3">
      <c r="A3943">
        <v>3942</v>
      </c>
      <c r="B3943" t="s">
        <v>7098</v>
      </c>
      <c r="C3943" s="1">
        <v>42873</v>
      </c>
      <c r="D3943" s="2">
        <v>2017</v>
      </c>
      <c r="E3943" s="1" t="s">
        <v>124</v>
      </c>
      <c r="F3943" s="3">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v>1.0286999999999997</v>
      </c>
    </row>
    <row r="3944" spans="1:23" x14ac:dyDescent="0.3">
      <c r="A3944">
        <v>3943</v>
      </c>
      <c r="B3944" t="s">
        <v>7099</v>
      </c>
      <c r="C3944" s="1">
        <v>42882</v>
      </c>
      <c r="D3944" s="2">
        <v>2017</v>
      </c>
      <c r="E3944" s="1" t="s">
        <v>124</v>
      </c>
      <c r="F3944" s="3">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v>9.0719999999999992</v>
      </c>
    </row>
    <row r="3945" spans="1:23" x14ac:dyDescent="0.3">
      <c r="A3945">
        <v>3944</v>
      </c>
      <c r="B3945" t="s">
        <v>7100</v>
      </c>
      <c r="C3945" s="1">
        <v>42544</v>
      </c>
      <c r="D3945" s="2">
        <v>2016</v>
      </c>
      <c r="E3945" s="1" t="s">
        <v>41</v>
      </c>
      <c r="F3945" s="3">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v>16.703400000000016</v>
      </c>
    </row>
    <row r="3946" spans="1:23" x14ac:dyDescent="0.3">
      <c r="A3946">
        <v>3945</v>
      </c>
      <c r="B3946" t="s">
        <v>7103</v>
      </c>
      <c r="C3946" s="1">
        <v>42506</v>
      </c>
      <c r="D3946" s="2">
        <v>2016</v>
      </c>
      <c r="E3946" s="1" t="s">
        <v>124</v>
      </c>
      <c r="F3946" s="3">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v>8.4966000000000008</v>
      </c>
    </row>
    <row r="3947" spans="1:23" x14ac:dyDescent="0.3">
      <c r="A3947">
        <v>3946</v>
      </c>
      <c r="B3947" t="s">
        <v>7104</v>
      </c>
      <c r="C3947" s="1">
        <v>43057</v>
      </c>
      <c r="D3947" s="2">
        <v>2017</v>
      </c>
      <c r="E3947" s="1" t="s">
        <v>24</v>
      </c>
      <c r="F3947" s="3">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v>15.534399999999998</v>
      </c>
    </row>
    <row r="3948" spans="1:23" x14ac:dyDescent="0.3">
      <c r="A3948">
        <v>3947</v>
      </c>
      <c r="B3948" t="s">
        <v>7104</v>
      </c>
      <c r="C3948" s="1">
        <v>43057</v>
      </c>
      <c r="D3948" s="2">
        <v>2017</v>
      </c>
      <c r="E3948" s="1" t="s">
        <v>24</v>
      </c>
      <c r="F3948" s="3">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v>-0.66240000000000021</v>
      </c>
    </row>
    <row r="3949" spans="1:23" x14ac:dyDescent="0.3">
      <c r="A3949">
        <v>3948</v>
      </c>
      <c r="B3949" t="s">
        <v>7105</v>
      </c>
      <c r="C3949" s="1">
        <v>42692</v>
      </c>
      <c r="D3949" s="2">
        <v>2016</v>
      </c>
      <c r="E3949" s="1" t="s">
        <v>24</v>
      </c>
      <c r="F3949" s="3">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v>1.0347999999999993</v>
      </c>
    </row>
    <row r="3950" spans="1:23" x14ac:dyDescent="0.3">
      <c r="A3950">
        <v>3949</v>
      </c>
      <c r="B3950" t="s">
        <v>7105</v>
      </c>
      <c r="C3950" s="1">
        <v>42692</v>
      </c>
      <c r="D3950" s="2">
        <v>2016</v>
      </c>
      <c r="E3950" s="1" t="s">
        <v>24</v>
      </c>
      <c r="F3950" s="3">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v>15.8756</v>
      </c>
    </row>
    <row r="3951" spans="1:23" x14ac:dyDescent="0.3">
      <c r="A3951">
        <v>3950</v>
      </c>
      <c r="B3951" t="s">
        <v>7105</v>
      </c>
      <c r="C3951" s="1">
        <v>42692</v>
      </c>
      <c r="D3951" s="2">
        <v>2016</v>
      </c>
      <c r="E3951" s="1" t="s">
        <v>24</v>
      </c>
      <c r="F3951" s="3">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v>6.6311999999999989</v>
      </c>
    </row>
    <row r="3952" spans="1:23" x14ac:dyDescent="0.3">
      <c r="A3952">
        <v>3951</v>
      </c>
      <c r="B3952" t="s">
        <v>7105</v>
      </c>
      <c r="C3952" s="1">
        <v>42692</v>
      </c>
      <c r="D3952" s="2">
        <v>2016</v>
      </c>
      <c r="E3952" s="1" t="s">
        <v>24</v>
      </c>
      <c r="F3952" s="3">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v>-18.221999999999994</v>
      </c>
    </row>
    <row r="3953" spans="1:23" x14ac:dyDescent="0.3">
      <c r="A3953">
        <v>3952</v>
      </c>
      <c r="B3953" t="s">
        <v>7106</v>
      </c>
      <c r="C3953" s="1">
        <v>41971</v>
      </c>
      <c r="D3953" s="2">
        <v>2014</v>
      </c>
      <c r="E3953" s="1" t="s">
        <v>24</v>
      </c>
      <c r="F3953" s="3">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v>6.0367999999999986</v>
      </c>
    </row>
    <row r="3954" spans="1:23" x14ac:dyDescent="0.3">
      <c r="A3954">
        <v>3953</v>
      </c>
      <c r="B3954" t="s">
        <v>7107</v>
      </c>
      <c r="C3954" s="1">
        <v>42430</v>
      </c>
      <c r="D3954" s="2">
        <v>2016</v>
      </c>
      <c r="E3954" s="1" t="s">
        <v>237</v>
      </c>
      <c r="F3954" s="3">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v>13.998599999999989</v>
      </c>
    </row>
    <row r="3955" spans="1:23" x14ac:dyDescent="0.3">
      <c r="A3955">
        <v>3954</v>
      </c>
      <c r="B3955" t="s">
        <v>7110</v>
      </c>
      <c r="C3955" s="1">
        <v>42750</v>
      </c>
      <c r="D3955" s="2">
        <v>2017</v>
      </c>
      <c r="E3955" s="1" t="s">
        <v>166</v>
      </c>
      <c r="F3955" s="3">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v>5.8419999999999996</v>
      </c>
    </row>
    <row r="3956" spans="1:23" x14ac:dyDescent="0.3">
      <c r="A3956">
        <v>3955</v>
      </c>
      <c r="B3956" t="s">
        <v>7111</v>
      </c>
      <c r="C3956" s="1">
        <v>41733</v>
      </c>
      <c r="D3956" s="2">
        <v>2014</v>
      </c>
      <c r="E3956" s="1" t="s">
        <v>89</v>
      </c>
      <c r="F3956" s="3">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v>2.3521000000000001</v>
      </c>
    </row>
    <row r="3957" spans="1:23" x14ac:dyDescent="0.3">
      <c r="A3957">
        <v>3956</v>
      </c>
      <c r="B3957" t="s">
        <v>7111</v>
      </c>
      <c r="C3957" s="1">
        <v>41733</v>
      </c>
      <c r="D3957" s="2">
        <v>2014</v>
      </c>
      <c r="E3957" s="1" t="s">
        <v>89</v>
      </c>
      <c r="F3957" s="3">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v>23.807999999999993</v>
      </c>
    </row>
    <row r="3958" spans="1:23" x14ac:dyDescent="0.3">
      <c r="A3958">
        <v>3957</v>
      </c>
      <c r="B3958" t="s">
        <v>7112</v>
      </c>
      <c r="C3958" s="1">
        <v>42547</v>
      </c>
      <c r="D3958" s="2">
        <v>2016</v>
      </c>
      <c r="E3958" s="1" t="s">
        <v>41</v>
      </c>
      <c r="F3958" s="3">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v>6.4205999999999976</v>
      </c>
    </row>
    <row r="3959" spans="1:23" x14ac:dyDescent="0.3">
      <c r="A3959">
        <v>3958</v>
      </c>
      <c r="B3959" t="s">
        <v>7113</v>
      </c>
      <c r="C3959" s="1">
        <v>42519</v>
      </c>
      <c r="D3959" s="2">
        <v>2016</v>
      </c>
      <c r="E3959" s="1" t="s">
        <v>124</v>
      </c>
      <c r="F3959" s="3">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v>-8.6456999999999979</v>
      </c>
    </row>
    <row r="3960" spans="1:23" x14ac:dyDescent="0.3">
      <c r="A3960">
        <v>3959</v>
      </c>
      <c r="B3960" t="s">
        <v>7113</v>
      </c>
      <c r="C3960" s="1">
        <v>42519</v>
      </c>
      <c r="D3960" s="2">
        <v>2016</v>
      </c>
      <c r="E3960" s="1" t="s">
        <v>124</v>
      </c>
      <c r="F3960" s="3">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v>0.3335999999999999</v>
      </c>
    </row>
    <row r="3961" spans="1:23" x14ac:dyDescent="0.3">
      <c r="A3961">
        <v>3960</v>
      </c>
      <c r="B3961" t="s">
        <v>7113</v>
      </c>
      <c r="C3961" s="1">
        <v>42519</v>
      </c>
      <c r="D3961" s="2">
        <v>2016</v>
      </c>
      <c r="E3961" s="1" t="s">
        <v>124</v>
      </c>
      <c r="F3961" s="3">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v>14.546999999999995</v>
      </c>
    </row>
    <row r="3962" spans="1:23" x14ac:dyDescent="0.3">
      <c r="A3962">
        <v>3961</v>
      </c>
      <c r="B3962" t="s">
        <v>7116</v>
      </c>
      <c r="C3962" s="1">
        <v>42296</v>
      </c>
      <c r="D3962" s="2">
        <v>2015</v>
      </c>
      <c r="E3962" s="1" t="s">
        <v>53</v>
      </c>
      <c r="F3962" s="3">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v>17.608799999999999</v>
      </c>
    </row>
    <row r="3963" spans="1:23" x14ac:dyDescent="0.3">
      <c r="A3963">
        <v>3962</v>
      </c>
      <c r="B3963" t="s">
        <v>7116</v>
      </c>
      <c r="C3963" s="1">
        <v>42296</v>
      </c>
      <c r="D3963" s="2">
        <v>2015</v>
      </c>
      <c r="E3963" s="1" t="s">
        <v>53</v>
      </c>
      <c r="F3963" s="3">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v>44.984999999999985</v>
      </c>
    </row>
    <row r="3964" spans="1:23" x14ac:dyDescent="0.3">
      <c r="A3964">
        <v>3963</v>
      </c>
      <c r="B3964" t="s">
        <v>7117</v>
      </c>
      <c r="C3964" s="1">
        <v>42785</v>
      </c>
      <c r="D3964" s="2">
        <v>2017</v>
      </c>
      <c r="E3964" s="1" t="s">
        <v>568</v>
      </c>
      <c r="F3964" s="3">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v>3.4668000000000005</v>
      </c>
    </row>
    <row r="3965" spans="1:23" x14ac:dyDescent="0.3">
      <c r="A3965">
        <v>3964</v>
      </c>
      <c r="B3965" t="s">
        <v>7117</v>
      </c>
      <c r="C3965" s="1">
        <v>42785</v>
      </c>
      <c r="D3965" s="2">
        <v>2017</v>
      </c>
      <c r="E3965" s="1" t="s">
        <v>568</v>
      </c>
      <c r="F3965" s="3">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v>12.060900000000002</v>
      </c>
    </row>
    <row r="3966" spans="1:23" x14ac:dyDescent="0.3">
      <c r="A3966">
        <v>3965</v>
      </c>
      <c r="B3966" t="s">
        <v>7118</v>
      </c>
      <c r="C3966" s="1">
        <v>42635</v>
      </c>
      <c r="D3966" s="2">
        <v>2016</v>
      </c>
      <c r="E3966" s="1" t="s">
        <v>161</v>
      </c>
      <c r="F3966" s="3">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v>0.88559999999999883</v>
      </c>
    </row>
    <row r="3967" spans="1:23" x14ac:dyDescent="0.3">
      <c r="A3967">
        <v>3966</v>
      </c>
      <c r="B3967" t="s">
        <v>7121</v>
      </c>
      <c r="C3967" s="1">
        <v>41955</v>
      </c>
      <c r="D3967" s="2">
        <v>2014</v>
      </c>
      <c r="E3967" s="1" t="s">
        <v>24</v>
      </c>
      <c r="F3967" s="3">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v>0.88559999999999883</v>
      </c>
    </row>
    <row r="3968" spans="1:23" x14ac:dyDescent="0.3">
      <c r="A3968">
        <v>3967</v>
      </c>
      <c r="B3968" t="s">
        <v>7122</v>
      </c>
      <c r="C3968" s="1">
        <v>42461</v>
      </c>
      <c r="D3968" s="2">
        <v>2016</v>
      </c>
      <c r="E3968" s="1" t="s">
        <v>89</v>
      </c>
      <c r="F3968" s="3">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v>22.8904</v>
      </c>
    </row>
    <row r="3969" spans="1:23" x14ac:dyDescent="0.3">
      <c r="A3969">
        <v>3968</v>
      </c>
      <c r="B3969" t="s">
        <v>7123</v>
      </c>
      <c r="C3969" s="1">
        <v>42510</v>
      </c>
      <c r="D3969" s="2">
        <v>2016</v>
      </c>
      <c r="E3969" s="1" t="s">
        <v>124</v>
      </c>
      <c r="F3969" s="3">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v>-32.507999999999996</v>
      </c>
    </row>
    <row r="3970" spans="1:23" x14ac:dyDescent="0.3">
      <c r="A3970">
        <v>3969</v>
      </c>
      <c r="B3970" t="s">
        <v>7124</v>
      </c>
      <c r="C3970" s="1">
        <v>42156</v>
      </c>
      <c r="D3970" s="2">
        <v>2015</v>
      </c>
      <c r="E3970" s="1" t="s">
        <v>41</v>
      </c>
      <c r="F3970" s="3">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v>-9.1648000000000032</v>
      </c>
    </row>
    <row r="3971" spans="1:23" x14ac:dyDescent="0.3">
      <c r="A3971">
        <v>3970</v>
      </c>
      <c r="B3971" t="s">
        <v>7124</v>
      </c>
      <c r="C3971" s="1">
        <v>42156</v>
      </c>
      <c r="D3971" s="2">
        <v>2015</v>
      </c>
      <c r="E3971" s="1" t="s">
        <v>41</v>
      </c>
      <c r="F3971" s="3">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v>13.199999999999998</v>
      </c>
    </row>
    <row r="3972" spans="1:23" x14ac:dyDescent="0.3">
      <c r="A3972">
        <v>3971</v>
      </c>
      <c r="B3972" t="s">
        <v>7127</v>
      </c>
      <c r="C3972" s="1">
        <v>41965</v>
      </c>
      <c r="D3972" s="2">
        <v>2014</v>
      </c>
      <c r="E3972" s="1" t="s">
        <v>24</v>
      </c>
      <c r="F3972" s="3">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v>24.218999999999998</v>
      </c>
    </row>
    <row r="3973" spans="1:23" x14ac:dyDescent="0.3">
      <c r="A3973">
        <v>3972</v>
      </c>
      <c r="B3973" t="s">
        <v>7130</v>
      </c>
      <c r="C3973" s="1">
        <v>42057</v>
      </c>
      <c r="D3973" s="2">
        <v>2015</v>
      </c>
      <c r="E3973" s="1" t="s">
        <v>568</v>
      </c>
      <c r="F3973" s="3">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v>20.633600000000001</v>
      </c>
    </row>
    <row r="3974" spans="1:23" x14ac:dyDescent="0.3">
      <c r="A3974">
        <v>3973</v>
      </c>
      <c r="B3974" t="s">
        <v>7131</v>
      </c>
      <c r="C3974" s="1">
        <v>42458</v>
      </c>
      <c r="D3974" s="2">
        <v>2016</v>
      </c>
      <c r="E3974" s="1" t="s">
        <v>237</v>
      </c>
      <c r="F3974" s="3">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v>6.74</v>
      </c>
    </row>
    <row r="3975" spans="1:23" x14ac:dyDescent="0.3">
      <c r="A3975">
        <v>3974</v>
      </c>
      <c r="B3975" t="s">
        <v>7131</v>
      </c>
      <c r="C3975" s="1">
        <v>42458</v>
      </c>
      <c r="D3975" s="2">
        <v>2016</v>
      </c>
      <c r="E3975" s="1" t="s">
        <v>237</v>
      </c>
      <c r="F3975" s="3">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v>9.3124999999999982</v>
      </c>
    </row>
    <row r="3976" spans="1:23" x14ac:dyDescent="0.3">
      <c r="A3976">
        <v>3975</v>
      </c>
      <c r="B3976" t="s">
        <v>7131</v>
      </c>
      <c r="C3976" s="1">
        <v>42458</v>
      </c>
      <c r="D3976" s="2">
        <v>2016</v>
      </c>
      <c r="E3976" s="1" t="s">
        <v>237</v>
      </c>
      <c r="F3976" s="3">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v>124.19999999999999</v>
      </c>
    </row>
    <row r="3977" spans="1:23" x14ac:dyDescent="0.3">
      <c r="A3977">
        <v>3976</v>
      </c>
      <c r="B3977" t="s">
        <v>7131</v>
      </c>
      <c r="C3977" s="1">
        <v>42458</v>
      </c>
      <c r="D3977" s="2">
        <v>2016</v>
      </c>
      <c r="E3977" s="1" t="s">
        <v>237</v>
      </c>
      <c r="F3977" s="3">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v>14.981400000000001</v>
      </c>
    </row>
    <row r="3978" spans="1:23" x14ac:dyDescent="0.3">
      <c r="A3978">
        <v>3977</v>
      </c>
      <c r="B3978" t="s">
        <v>7132</v>
      </c>
      <c r="C3978" s="1">
        <v>42665</v>
      </c>
      <c r="D3978" s="2">
        <v>2016</v>
      </c>
      <c r="E3978" s="1" t="s">
        <v>53</v>
      </c>
      <c r="F3978" s="3">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v>11.177600000000002</v>
      </c>
    </row>
    <row r="3979" spans="1:23" x14ac:dyDescent="0.3">
      <c r="A3979">
        <v>3978</v>
      </c>
      <c r="B3979" t="s">
        <v>7135</v>
      </c>
      <c r="C3979" s="1">
        <v>43010</v>
      </c>
      <c r="D3979" s="2">
        <v>2017</v>
      </c>
      <c r="E3979" s="1" t="s">
        <v>53</v>
      </c>
      <c r="F3979" s="3">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v>4.1123999999999992</v>
      </c>
    </row>
    <row r="3980" spans="1:23" x14ac:dyDescent="0.3">
      <c r="A3980">
        <v>3979</v>
      </c>
      <c r="B3980" t="s">
        <v>7135</v>
      </c>
      <c r="C3980" s="1">
        <v>43010</v>
      </c>
      <c r="D3980" s="2">
        <v>2017</v>
      </c>
      <c r="E3980" s="1" t="s">
        <v>53</v>
      </c>
      <c r="F3980" s="3">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v>-20.136200000000006</v>
      </c>
    </row>
    <row r="3981" spans="1:23" x14ac:dyDescent="0.3">
      <c r="A3981">
        <v>3980</v>
      </c>
      <c r="B3981" t="s">
        <v>7136</v>
      </c>
      <c r="C3981" s="1">
        <v>41996</v>
      </c>
      <c r="D3981" s="2">
        <v>2014</v>
      </c>
      <c r="E3981" s="1" t="s">
        <v>98</v>
      </c>
      <c r="F3981" s="3">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v>-19.549200000000006</v>
      </c>
    </row>
    <row r="3982" spans="1:23" x14ac:dyDescent="0.3">
      <c r="A3982">
        <v>3981</v>
      </c>
      <c r="B3982" t="s">
        <v>7136</v>
      </c>
      <c r="C3982" s="1">
        <v>41996</v>
      </c>
      <c r="D3982" s="2">
        <v>2014</v>
      </c>
      <c r="E3982" s="1" t="s">
        <v>98</v>
      </c>
      <c r="F3982" s="3">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v>15.8256</v>
      </c>
    </row>
    <row r="3983" spans="1:23" x14ac:dyDescent="0.3">
      <c r="A3983">
        <v>3982</v>
      </c>
      <c r="B3983" t="s">
        <v>7137</v>
      </c>
      <c r="C3983" s="1">
        <v>43084</v>
      </c>
      <c r="D3983" s="2">
        <v>2017</v>
      </c>
      <c r="E3983" s="1" t="s">
        <v>98</v>
      </c>
      <c r="F3983" s="3">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v>9.7911000000000001</v>
      </c>
    </row>
    <row r="3984" spans="1:23" x14ac:dyDescent="0.3">
      <c r="A3984">
        <v>3983</v>
      </c>
      <c r="B3984" t="s">
        <v>7138</v>
      </c>
      <c r="C3984" s="1">
        <v>42558</v>
      </c>
      <c r="D3984" s="2">
        <v>2016</v>
      </c>
      <c r="E3984" s="1" t="s">
        <v>152</v>
      </c>
      <c r="F3984" s="3">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v>-3.5996000000000521</v>
      </c>
    </row>
    <row r="3985" spans="1:23" x14ac:dyDescent="0.3">
      <c r="A3985">
        <v>3984</v>
      </c>
      <c r="B3985" t="s">
        <v>7138</v>
      </c>
      <c r="C3985" s="1">
        <v>42558</v>
      </c>
      <c r="D3985" s="2">
        <v>2016</v>
      </c>
      <c r="E3985" s="1" t="s">
        <v>152</v>
      </c>
      <c r="F3985" s="3">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v>944.98649999999986</v>
      </c>
    </row>
    <row r="3986" spans="1:23" x14ac:dyDescent="0.3">
      <c r="A3986">
        <v>3985</v>
      </c>
      <c r="B3986" t="s">
        <v>7138</v>
      </c>
      <c r="C3986" s="1">
        <v>42558</v>
      </c>
      <c r="D3986" s="2">
        <v>2016</v>
      </c>
      <c r="E3986" s="1" t="s">
        <v>152</v>
      </c>
      <c r="F3986" s="3">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v>24.47</v>
      </c>
    </row>
    <row r="3987" spans="1:23" x14ac:dyDescent="0.3">
      <c r="A3987">
        <v>3986</v>
      </c>
      <c r="B3987" t="s">
        <v>7139</v>
      </c>
      <c r="C3987" s="1">
        <v>42477</v>
      </c>
      <c r="D3987" s="2">
        <v>2016</v>
      </c>
      <c r="E3987" s="1" t="s">
        <v>89</v>
      </c>
      <c r="F3987" s="3">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v>24.235199999999978</v>
      </c>
    </row>
    <row r="3988" spans="1:23" x14ac:dyDescent="0.3">
      <c r="A3988">
        <v>3987</v>
      </c>
      <c r="B3988" t="s">
        <v>7140</v>
      </c>
      <c r="C3988" s="1">
        <v>42833</v>
      </c>
      <c r="D3988" s="2">
        <v>2017</v>
      </c>
      <c r="E3988" s="1" t="s">
        <v>89</v>
      </c>
      <c r="F3988" s="3">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v>621.97440000000006</v>
      </c>
    </row>
    <row r="3989" spans="1:23" x14ac:dyDescent="0.3">
      <c r="A3989">
        <v>3988</v>
      </c>
      <c r="B3989" t="s">
        <v>7140</v>
      </c>
      <c r="C3989" s="1">
        <v>42833</v>
      </c>
      <c r="D3989" s="2">
        <v>2017</v>
      </c>
      <c r="E3989" s="1" t="s">
        <v>89</v>
      </c>
      <c r="F3989" s="3">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v>10.487500000000001</v>
      </c>
    </row>
    <row r="3990" spans="1:23" x14ac:dyDescent="0.3">
      <c r="A3990">
        <v>3989</v>
      </c>
      <c r="B3990" t="s">
        <v>7143</v>
      </c>
      <c r="C3990" s="1">
        <v>42477</v>
      </c>
      <c r="D3990" s="2">
        <v>2016</v>
      </c>
      <c r="E3990" s="1" t="s">
        <v>89</v>
      </c>
      <c r="F3990" s="3">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v>13.845999999999997</v>
      </c>
    </row>
    <row r="3991" spans="1:23" x14ac:dyDescent="0.3">
      <c r="A3991">
        <v>3990</v>
      </c>
      <c r="B3991" t="s">
        <v>7148</v>
      </c>
      <c r="C3991" s="1">
        <v>41968</v>
      </c>
      <c r="D3991" s="2">
        <v>2014</v>
      </c>
      <c r="E3991" s="1" t="s">
        <v>24</v>
      </c>
      <c r="F3991" s="3">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v>20.1248</v>
      </c>
    </row>
    <row r="3992" spans="1:23" x14ac:dyDescent="0.3">
      <c r="A3992">
        <v>3991</v>
      </c>
      <c r="B3992" t="s">
        <v>7150</v>
      </c>
      <c r="C3992" s="1">
        <v>41946</v>
      </c>
      <c r="D3992" s="2">
        <v>2014</v>
      </c>
      <c r="E3992" s="1" t="s">
        <v>24</v>
      </c>
      <c r="F3992" s="3">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v>-64.427400000000006</v>
      </c>
    </row>
    <row r="3993" spans="1:23" x14ac:dyDescent="0.3">
      <c r="A3993">
        <v>3992</v>
      </c>
      <c r="B3993" t="s">
        <v>7151</v>
      </c>
      <c r="C3993" s="1">
        <v>42125</v>
      </c>
      <c r="D3993" s="2">
        <v>2015</v>
      </c>
      <c r="E3993" s="1" t="s">
        <v>124</v>
      </c>
      <c r="F3993" s="3">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v>14.299199999999999</v>
      </c>
    </row>
    <row r="3994" spans="1:23" x14ac:dyDescent="0.3">
      <c r="A3994">
        <v>3993</v>
      </c>
      <c r="B3994" t="s">
        <v>7151</v>
      </c>
      <c r="C3994" s="1">
        <v>42125</v>
      </c>
      <c r="D3994" s="2">
        <v>2015</v>
      </c>
      <c r="E3994" s="1" t="s">
        <v>124</v>
      </c>
      <c r="F3994" s="3">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v>4.6547999999999927</v>
      </c>
    </row>
    <row r="3995" spans="1:23" x14ac:dyDescent="0.3">
      <c r="A3995">
        <v>3994</v>
      </c>
      <c r="B3995" t="s">
        <v>7151</v>
      </c>
      <c r="C3995" s="1">
        <v>42125</v>
      </c>
      <c r="D3995" s="2">
        <v>2015</v>
      </c>
      <c r="E3995" s="1" t="s">
        <v>124</v>
      </c>
      <c r="F3995" s="3">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v>10.793999999999983</v>
      </c>
    </row>
    <row r="3996" spans="1:23" x14ac:dyDescent="0.3">
      <c r="A3996">
        <v>3995</v>
      </c>
      <c r="B3996" t="s">
        <v>7152</v>
      </c>
      <c r="C3996" s="1">
        <v>42071</v>
      </c>
      <c r="D3996" s="2">
        <v>2015</v>
      </c>
      <c r="E3996" s="1" t="s">
        <v>237</v>
      </c>
      <c r="F3996" s="3">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v>97.45859999999999</v>
      </c>
    </row>
    <row r="3997" spans="1:23" x14ac:dyDescent="0.3">
      <c r="A3997">
        <v>3996</v>
      </c>
      <c r="B3997" t="s">
        <v>7152</v>
      </c>
      <c r="C3997" s="1">
        <v>42071</v>
      </c>
      <c r="D3997" s="2">
        <v>2015</v>
      </c>
      <c r="E3997" s="1" t="s">
        <v>237</v>
      </c>
      <c r="F3997" s="3">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v>189.40460000000002</v>
      </c>
    </row>
    <row r="3998" spans="1:23" x14ac:dyDescent="0.3">
      <c r="A3998">
        <v>3997</v>
      </c>
      <c r="B3998" t="s">
        <v>7152</v>
      </c>
      <c r="C3998" s="1">
        <v>42071</v>
      </c>
      <c r="D3998" s="2">
        <v>2015</v>
      </c>
      <c r="E3998" s="1" t="s">
        <v>237</v>
      </c>
      <c r="F3998" s="3">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v>223.28549999999993</v>
      </c>
    </row>
    <row r="3999" spans="1:23" x14ac:dyDescent="0.3">
      <c r="A3999">
        <v>3998</v>
      </c>
      <c r="B3999" t="s">
        <v>7152</v>
      </c>
      <c r="C3999" s="1">
        <v>42071</v>
      </c>
      <c r="D3999" s="2">
        <v>2015</v>
      </c>
      <c r="E3999" s="1" t="s">
        <v>237</v>
      </c>
      <c r="F3999" s="3">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v>4.4939999999999998</v>
      </c>
    </row>
    <row r="4000" spans="1:23" x14ac:dyDescent="0.3">
      <c r="A4000">
        <v>3999</v>
      </c>
      <c r="B4000" t="s">
        <v>7152</v>
      </c>
      <c r="C4000" s="1">
        <v>42071</v>
      </c>
      <c r="D4000" s="2">
        <v>2015</v>
      </c>
      <c r="E4000" s="1" t="s">
        <v>237</v>
      </c>
      <c r="F4000" s="3">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v>82.077600000000004</v>
      </c>
    </row>
    <row r="4001" spans="1:23" x14ac:dyDescent="0.3">
      <c r="A4001">
        <v>4000</v>
      </c>
      <c r="B4001" t="s">
        <v>7157</v>
      </c>
      <c r="C4001" s="1">
        <v>42202</v>
      </c>
      <c r="D4001" s="2">
        <v>2015</v>
      </c>
      <c r="E4001" s="1" t="s">
        <v>152</v>
      </c>
      <c r="F4001" s="3">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v>5.7980000000000018</v>
      </c>
    </row>
    <row r="4002" spans="1:23" x14ac:dyDescent="0.3">
      <c r="A4002">
        <v>4001</v>
      </c>
      <c r="B4002" t="s">
        <v>7158</v>
      </c>
      <c r="C4002" s="1">
        <v>41923</v>
      </c>
      <c r="D4002" s="2">
        <v>2014</v>
      </c>
      <c r="E4002" s="1" t="s">
        <v>53</v>
      </c>
      <c r="F4002" s="3">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v>19.040999999999997</v>
      </c>
    </row>
    <row r="4003" spans="1:23" x14ac:dyDescent="0.3">
      <c r="A4003">
        <v>4002</v>
      </c>
      <c r="B4003" t="s">
        <v>7158</v>
      </c>
      <c r="C4003" s="1">
        <v>41923</v>
      </c>
      <c r="D4003" s="2">
        <v>2014</v>
      </c>
      <c r="E4003" s="1" t="s">
        <v>53</v>
      </c>
      <c r="F4003" s="3">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v>58.649999999999984</v>
      </c>
    </row>
    <row r="4004" spans="1:23" x14ac:dyDescent="0.3">
      <c r="A4004">
        <v>4003</v>
      </c>
      <c r="B4004" t="s">
        <v>7161</v>
      </c>
      <c r="C4004" s="1">
        <v>42432</v>
      </c>
      <c r="D4004" s="2">
        <v>2016</v>
      </c>
      <c r="E4004" s="1" t="s">
        <v>237</v>
      </c>
      <c r="F4004" s="3">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v>-127.57919999999996</v>
      </c>
    </row>
    <row r="4005" spans="1:23" x14ac:dyDescent="0.3">
      <c r="A4005">
        <v>4004</v>
      </c>
      <c r="B4005" t="s">
        <v>7161</v>
      </c>
      <c r="C4005" s="1">
        <v>42432</v>
      </c>
      <c r="D4005" s="2">
        <v>2016</v>
      </c>
      <c r="E4005" s="1" t="s">
        <v>237</v>
      </c>
      <c r="F4005" s="3">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v>33.589499999999987</v>
      </c>
    </row>
    <row r="4006" spans="1:23" x14ac:dyDescent="0.3">
      <c r="A4006">
        <v>4005</v>
      </c>
      <c r="B4006" t="s">
        <v>7161</v>
      </c>
      <c r="C4006" s="1">
        <v>42432</v>
      </c>
      <c r="D4006" s="2">
        <v>2016</v>
      </c>
      <c r="E4006" s="1" t="s">
        <v>237</v>
      </c>
      <c r="F4006" s="3">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v>11.894999999999994</v>
      </c>
    </row>
    <row r="4007" spans="1:23" x14ac:dyDescent="0.3">
      <c r="A4007">
        <v>4006</v>
      </c>
      <c r="B4007" t="s">
        <v>7164</v>
      </c>
      <c r="C4007" s="1">
        <v>42348</v>
      </c>
      <c r="D4007" s="2">
        <v>2015</v>
      </c>
      <c r="E4007" s="1" t="s">
        <v>98</v>
      </c>
      <c r="F4007" s="3">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v>0.49839999999999995</v>
      </c>
    </row>
    <row r="4008" spans="1:23" x14ac:dyDescent="0.3">
      <c r="A4008">
        <v>4007</v>
      </c>
      <c r="B4008" t="s">
        <v>7164</v>
      </c>
      <c r="C4008" s="1">
        <v>42348</v>
      </c>
      <c r="D4008" s="2">
        <v>2015</v>
      </c>
      <c r="E4008" s="1" t="s">
        <v>98</v>
      </c>
      <c r="F4008" s="3">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v>12.441600000000001</v>
      </c>
    </row>
    <row r="4009" spans="1:23" x14ac:dyDescent="0.3">
      <c r="A4009">
        <v>4008</v>
      </c>
      <c r="B4009" t="s">
        <v>7164</v>
      </c>
      <c r="C4009" s="1">
        <v>42348</v>
      </c>
      <c r="D4009" s="2">
        <v>2015</v>
      </c>
      <c r="E4009" s="1" t="s">
        <v>98</v>
      </c>
      <c r="F4009" s="3">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v>21.407399999999999</v>
      </c>
    </row>
    <row r="4010" spans="1:23" x14ac:dyDescent="0.3">
      <c r="A4010">
        <v>4009</v>
      </c>
      <c r="B4010" t="s">
        <v>7169</v>
      </c>
      <c r="C4010" s="1">
        <v>42356</v>
      </c>
      <c r="D4010" s="2">
        <v>2015</v>
      </c>
      <c r="E4010" s="1" t="s">
        <v>98</v>
      </c>
      <c r="F4010" s="3">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v>0.59920000000000018</v>
      </c>
    </row>
    <row r="4011" spans="1:23" x14ac:dyDescent="0.3">
      <c r="A4011">
        <v>4010</v>
      </c>
      <c r="B4011" t="s">
        <v>7170</v>
      </c>
      <c r="C4011" s="1">
        <v>42736</v>
      </c>
      <c r="D4011" s="2">
        <v>2017</v>
      </c>
      <c r="E4011" s="1" t="s">
        <v>166</v>
      </c>
      <c r="F4011" s="3">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v>199.26060000000004</v>
      </c>
    </row>
    <row r="4012" spans="1:23" x14ac:dyDescent="0.3">
      <c r="A4012">
        <v>4011</v>
      </c>
      <c r="B4012" t="s">
        <v>7173</v>
      </c>
      <c r="C4012" s="1">
        <v>43060</v>
      </c>
      <c r="D4012" s="2">
        <v>2017</v>
      </c>
      <c r="E4012" s="1" t="s">
        <v>24</v>
      </c>
      <c r="F4012" s="3">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v>2.6399999999999997</v>
      </c>
    </row>
    <row r="4013" spans="1:23" x14ac:dyDescent="0.3">
      <c r="A4013">
        <v>4012</v>
      </c>
      <c r="B4013" t="s">
        <v>7173</v>
      </c>
      <c r="C4013" s="1">
        <v>43060</v>
      </c>
      <c r="D4013" s="2">
        <v>2017</v>
      </c>
      <c r="E4013" s="1" t="s">
        <v>24</v>
      </c>
      <c r="F4013" s="3">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v>3.9295999999999989</v>
      </c>
    </row>
    <row r="4014" spans="1:23" x14ac:dyDescent="0.3">
      <c r="A4014">
        <v>4013</v>
      </c>
      <c r="B4014" t="s">
        <v>7174</v>
      </c>
      <c r="C4014" s="1">
        <v>42360</v>
      </c>
      <c r="D4014" s="2">
        <v>2015</v>
      </c>
      <c r="E4014" s="1" t="s">
        <v>98</v>
      </c>
      <c r="F4014" s="3">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v>4.9647999999999985</v>
      </c>
    </row>
    <row r="4015" spans="1:23" x14ac:dyDescent="0.3">
      <c r="A4015">
        <v>4014</v>
      </c>
      <c r="B4015" t="s">
        <v>7176</v>
      </c>
      <c r="C4015" s="1">
        <v>42239</v>
      </c>
      <c r="D4015" s="2">
        <v>2015</v>
      </c>
      <c r="E4015" s="1" t="s">
        <v>132</v>
      </c>
      <c r="F4015" s="3">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v>152.02319999999997</v>
      </c>
    </row>
    <row r="4016" spans="1:23" x14ac:dyDescent="0.3">
      <c r="A4016">
        <v>4015</v>
      </c>
      <c r="B4016" t="s">
        <v>7176</v>
      </c>
      <c r="C4016" s="1">
        <v>42239</v>
      </c>
      <c r="D4016" s="2">
        <v>2015</v>
      </c>
      <c r="E4016" s="1" t="s">
        <v>132</v>
      </c>
      <c r="F4016" s="3">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v>4.2336</v>
      </c>
    </row>
    <row r="4017" spans="1:23" x14ac:dyDescent="0.3">
      <c r="A4017">
        <v>4016</v>
      </c>
      <c r="B4017" t="s">
        <v>7176</v>
      </c>
      <c r="C4017" s="1">
        <v>42239</v>
      </c>
      <c r="D4017" s="2">
        <v>2015</v>
      </c>
      <c r="E4017" s="1" t="s">
        <v>132</v>
      </c>
      <c r="F4017" s="3">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v>94.962000000000003</v>
      </c>
    </row>
    <row r="4018" spans="1:23" x14ac:dyDescent="0.3">
      <c r="A4018">
        <v>4017</v>
      </c>
      <c r="B4018" t="s">
        <v>7176</v>
      </c>
      <c r="C4018" s="1">
        <v>42239</v>
      </c>
      <c r="D4018" s="2">
        <v>2015</v>
      </c>
      <c r="E4018" s="1" t="s">
        <v>132</v>
      </c>
      <c r="F4018" s="3">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v>9.629999999999999</v>
      </c>
    </row>
    <row r="4019" spans="1:23" x14ac:dyDescent="0.3">
      <c r="A4019">
        <v>4018</v>
      </c>
      <c r="B4019" t="s">
        <v>7176</v>
      </c>
      <c r="C4019" s="1">
        <v>42239</v>
      </c>
      <c r="D4019" s="2">
        <v>2015</v>
      </c>
      <c r="E4019" s="1" t="s">
        <v>132</v>
      </c>
      <c r="F4019" s="3">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v>48.94</v>
      </c>
    </row>
    <row r="4020" spans="1:23" x14ac:dyDescent="0.3">
      <c r="A4020">
        <v>4019</v>
      </c>
      <c r="B4020" t="s">
        <v>7176</v>
      </c>
      <c r="C4020" s="1">
        <v>42239</v>
      </c>
      <c r="D4020" s="2">
        <v>2015</v>
      </c>
      <c r="E4020" s="1" t="s">
        <v>132</v>
      </c>
      <c r="F4020" s="3">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v>47.862899999999982</v>
      </c>
    </row>
    <row r="4021" spans="1:23" x14ac:dyDescent="0.3">
      <c r="A4021">
        <v>4020</v>
      </c>
      <c r="B4021" t="s">
        <v>7176</v>
      </c>
      <c r="C4021" s="1">
        <v>42239</v>
      </c>
      <c r="D4021" s="2">
        <v>2015</v>
      </c>
      <c r="E4021" s="1" t="s">
        <v>132</v>
      </c>
      <c r="F4021" s="3">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v>6.7236000000000002</v>
      </c>
    </row>
    <row r="4022" spans="1:23" x14ac:dyDescent="0.3">
      <c r="A4022">
        <v>4021</v>
      </c>
      <c r="B4022" t="s">
        <v>7179</v>
      </c>
      <c r="C4022" s="1">
        <v>41812</v>
      </c>
      <c r="D4022" s="2">
        <v>2014</v>
      </c>
      <c r="E4022" s="1" t="s">
        <v>41</v>
      </c>
      <c r="F4022" s="3">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v>-4.858799999999988</v>
      </c>
    </row>
    <row r="4023" spans="1:23" x14ac:dyDescent="0.3">
      <c r="A4023">
        <v>4022</v>
      </c>
      <c r="B4023" t="s">
        <v>7179</v>
      </c>
      <c r="C4023" s="1">
        <v>41812</v>
      </c>
      <c r="D4023" s="2">
        <v>2014</v>
      </c>
      <c r="E4023" s="1" t="s">
        <v>41</v>
      </c>
      <c r="F4023" s="3">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v>-15.176700000000004</v>
      </c>
    </row>
    <row r="4024" spans="1:23" x14ac:dyDescent="0.3">
      <c r="A4024">
        <v>4023</v>
      </c>
      <c r="B4024" t="s">
        <v>7179</v>
      </c>
      <c r="C4024" s="1">
        <v>41812</v>
      </c>
      <c r="D4024" s="2">
        <v>2014</v>
      </c>
      <c r="E4024" s="1" t="s">
        <v>41</v>
      </c>
      <c r="F4024" s="3">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v>0</v>
      </c>
    </row>
    <row r="4025" spans="1:23" x14ac:dyDescent="0.3">
      <c r="A4025">
        <v>4024</v>
      </c>
      <c r="B4025" t="s">
        <v>7182</v>
      </c>
      <c r="C4025" s="1">
        <v>43035</v>
      </c>
      <c r="D4025" s="2">
        <v>2017</v>
      </c>
      <c r="E4025" s="1" t="s">
        <v>53</v>
      </c>
      <c r="F4025" s="3">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v>6.5490000000000208</v>
      </c>
    </row>
    <row r="4026" spans="1:23" x14ac:dyDescent="0.3">
      <c r="A4026">
        <v>4025</v>
      </c>
      <c r="B4026" t="s">
        <v>7182</v>
      </c>
      <c r="C4026" s="1">
        <v>43035</v>
      </c>
      <c r="D4026" s="2">
        <v>2017</v>
      </c>
      <c r="E4026" s="1" t="s">
        <v>53</v>
      </c>
      <c r="F4026" s="3">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v>34.741999999999997</v>
      </c>
    </row>
    <row r="4027" spans="1:23" x14ac:dyDescent="0.3">
      <c r="A4027">
        <v>4026</v>
      </c>
      <c r="B4027" t="s">
        <v>7185</v>
      </c>
      <c r="C4027" s="1">
        <v>42958</v>
      </c>
      <c r="D4027" s="2">
        <v>2017</v>
      </c>
      <c r="E4027" s="1" t="s">
        <v>132</v>
      </c>
      <c r="F4027" s="3">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v>10.011599999999998</v>
      </c>
    </row>
    <row r="4028" spans="1:23" x14ac:dyDescent="0.3">
      <c r="A4028">
        <v>4027</v>
      </c>
      <c r="B4028" t="s">
        <v>7185</v>
      </c>
      <c r="C4028" s="1">
        <v>42958</v>
      </c>
      <c r="D4028" s="2">
        <v>2017</v>
      </c>
      <c r="E4028" s="1" t="s">
        <v>132</v>
      </c>
      <c r="F4028" s="3">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v>2.8699999999999992</v>
      </c>
    </row>
    <row r="4029" spans="1:23" x14ac:dyDescent="0.3">
      <c r="A4029">
        <v>4028</v>
      </c>
      <c r="B4029" t="s">
        <v>7185</v>
      </c>
      <c r="C4029" s="1">
        <v>42958</v>
      </c>
      <c r="D4029" s="2">
        <v>2017</v>
      </c>
      <c r="E4029" s="1" t="s">
        <v>132</v>
      </c>
      <c r="F4029" s="3">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v>13.438599999999994</v>
      </c>
    </row>
    <row r="4030" spans="1:23" x14ac:dyDescent="0.3">
      <c r="A4030">
        <v>4029</v>
      </c>
      <c r="B4030" t="s">
        <v>7185</v>
      </c>
      <c r="C4030" s="1">
        <v>42958</v>
      </c>
      <c r="D4030" s="2">
        <v>2017</v>
      </c>
      <c r="E4030" s="1" t="s">
        <v>132</v>
      </c>
      <c r="F4030" s="3">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v>-22.512</v>
      </c>
    </row>
    <row r="4031" spans="1:23" x14ac:dyDescent="0.3">
      <c r="A4031">
        <v>4030</v>
      </c>
      <c r="B4031" t="s">
        <v>7187</v>
      </c>
      <c r="C4031" s="1">
        <v>43093</v>
      </c>
      <c r="D4031" s="2">
        <v>2017</v>
      </c>
      <c r="E4031" s="1" t="s">
        <v>98</v>
      </c>
      <c r="F4031" s="3">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v>239.98500000000001</v>
      </c>
    </row>
    <row r="4032" spans="1:23" x14ac:dyDescent="0.3">
      <c r="A4032">
        <v>4031</v>
      </c>
      <c r="B4032" t="s">
        <v>7187</v>
      </c>
      <c r="C4032" s="1">
        <v>43093</v>
      </c>
      <c r="D4032" s="2">
        <v>2017</v>
      </c>
      <c r="E4032" s="1" t="s">
        <v>98</v>
      </c>
      <c r="F4032" s="3">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v>60.5488</v>
      </c>
    </row>
    <row r="4033" spans="1:23" x14ac:dyDescent="0.3">
      <c r="A4033">
        <v>4032</v>
      </c>
      <c r="B4033" t="s">
        <v>7188</v>
      </c>
      <c r="C4033" s="1">
        <v>42639</v>
      </c>
      <c r="D4033" s="2">
        <v>2016</v>
      </c>
      <c r="E4033" s="1" t="s">
        <v>161</v>
      </c>
      <c r="F4033" s="3">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v>66.326400000000007</v>
      </c>
    </row>
    <row r="4034" spans="1:23" x14ac:dyDescent="0.3">
      <c r="A4034">
        <v>4033</v>
      </c>
      <c r="B4034" t="s">
        <v>7188</v>
      </c>
      <c r="C4034" s="1">
        <v>42639</v>
      </c>
      <c r="D4034" s="2">
        <v>2016</v>
      </c>
      <c r="E4034" s="1" t="s">
        <v>161</v>
      </c>
      <c r="F4034" s="3">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v>14.651</v>
      </c>
    </row>
    <row r="4035" spans="1:23" x14ac:dyDescent="0.3">
      <c r="A4035">
        <v>4034</v>
      </c>
      <c r="B4035" t="s">
        <v>7188</v>
      </c>
      <c r="C4035" s="1">
        <v>42639</v>
      </c>
      <c r="D4035" s="2">
        <v>2016</v>
      </c>
      <c r="E4035" s="1" t="s">
        <v>161</v>
      </c>
      <c r="F4035" s="3">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v>21</v>
      </c>
    </row>
    <row r="4036" spans="1:23" x14ac:dyDescent="0.3">
      <c r="A4036">
        <v>4035</v>
      </c>
      <c r="B4036" t="s">
        <v>7190</v>
      </c>
      <c r="C4036" s="1">
        <v>42716</v>
      </c>
      <c r="D4036" s="2">
        <v>2016</v>
      </c>
      <c r="E4036" s="1" t="s">
        <v>98</v>
      </c>
      <c r="F4036" s="3">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v>-14.331299999999992</v>
      </c>
    </row>
    <row r="4037" spans="1:23" x14ac:dyDescent="0.3">
      <c r="A4037">
        <v>4036</v>
      </c>
      <c r="B4037" t="s">
        <v>7190</v>
      </c>
      <c r="C4037" s="1">
        <v>42716</v>
      </c>
      <c r="D4037" s="2">
        <v>2016</v>
      </c>
      <c r="E4037" s="1" t="s">
        <v>98</v>
      </c>
      <c r="F4037" s="3">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v>76.790399999999977</v>
      </c>
    </row>
    <row r="4038" spans="1:23" x14ac:dyDescent="0.3">
      <c r="A4038">
        <v>4037</v>
      </c>
      <c r="B4038" t="s">
        <v>7191</v>
      </c>
      <c r="C4038" s="1">
        <v>42366</v>
      </c>
      <c r="D4038" s="2">
        <v>2015</v>
      </c>
      <c r="E4038" s="1" t="s">
        <v>98</v>
      </c>
      <c r="F4038" s="3">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v>1.5509999999999984</v>
      </c>
    </row>
    <row r="4039" spans="1:23" x14ac:dyDescent="0.3">
      <c r="A4039">
        <v>4038</v>
      </c>
      <c r="B4039" t="s">
        <v>7192</v>
      </c>
      <c r="C4039" s="1">
        <v>42002</v>
      </c>
      <c r="D4039" s="2">
        <v>2014</v>
      </c>
      <c r="E4039" s="1" t="s">
        <v>98</v>
      </c>
      <c r="F4039" s="3">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v>8.2169999999999987</v>
      </c>
    </row>
    <row r="4040" spans="1:23" x14ac:dyDescent="0.3">
      <c r="A4040">
        <v>4039</v>
      </c>
      <c r="B4040" t="s">
        <v>7192</v>
      </c>
      <c r="C4040" s="1">
        <v>42002</v>
      </c>
      <c r="D4040" s="2">
        <v>2014</v>
      </c>
      <c r="E4040" s="1" t="s">
        <v>98</v>
      </c>
      <c r="F4040" s="3">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v>9.5039999999999996</v>
      </c>
    </row>
    <row r="4041" spans="1:23" x14ac:dyDescent="0.3">
      <c r="A4041">
        <v>4040</v>
      </c>
      <c r="B4041" t="s">
        <v>7192</v>
      </c>
      <c r="C4041" s="1">
        <v>42002</v>
      </c>
      <c r="D4041" s="2">
        <v>2014</v>
      </c>
      <c r="E4041" s="1" t="s">
        <v>98</v>
      </c>
      <c r="F4041" s="3">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v>287.98199999999997</v>
      </c>
    </row>
    <row r="4042" spans="1:23" x14ac:dyDescent="0.3">
      <c r="A4042">
        <v>4041</v>
      </c>
      <c r="B4042" t="s">
        <v>7192</v>
      </c>
      <c r="C4042" s="1">
        <v>42002</v>
      </c>
      <c r="D4042" s="2">
        <v>2014</v>
      </c>
      <c r="E4042" s="1" t="s">
        <v>98</v>
      </c>
      <c r="F4042" s="3">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v>4.6643999999999988</v>
      </c>
    </row>
    <row r="4043" spans="1:23" x14ac:dyDescent="0.3">
      <c r="A4043">
        <v>4042</v>
      </c>
      <c r="B4043" t="s">
        <v>7192</v>
      </c>
      <c r="C4043" s="1">
        <v>42002</v>
      </c>
      <c r="D4043" s="2">
        <v>2014</v>
      </c>
      <c r="E4043" s="1" t="s">
        <v>98</v>
      </c>
      <c r="F4043" s="3">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v>19.197599999999994</v>
      </c>
    </row>
    <row r="4044" spans="1:23" x14ac:dyDescent="0.3">
      <c r="A4044">
        <v>4043</v>
      </c>
      <c r="B4044" t="s">
        <v>7192</v>
      </c>
      <c r="C4044" s="1">
        <v>42002</v>
      </c>
      <c r="D4044" s="2">
        <v>2014</v>
      </c>
      <c r="E4044" s="1" t="s">
        <v>98</v>
      </c>
      <c r="F4044" s="3">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v>126.39420000000001</v>
      </c>
    </row>
    <row r="4045" spans="1:23" x14ac:dyDescent="0.3">
      <c r="A4045">
        <v>4044</v>
      </c>
      <c r="B4045" t="s">
        <v>7192</v>
      </c>
      <c r="C4045" s="1">
        <v>42002</v>
      </c>
      <c r="D4045" s="2">
        <v>2014</v>
      </c>
      <c r="E4045" s="1" t="s">
        <v>98</v>
      </c>
      <c r="F4045" s="3">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v>23.990399999999994</v>
      </c>
    </row>
    <row r="4046" spans="1:23" x14ac:dyDescent="0.3">
      <c r="A4046">
        <v>4045</v>
      </c>
      <c r="B4046" t="s">
        <v>7193</v>
      </c>
      <c r="C4046" s="1">
        <v>42180</v>
      </c>
      <c r="D4046" s="2">
        <v>2015</v>
      </c>
      <c r="E4046" s="1" t="s">
        <v>41</v>
      </c>
      <c r="F4046" s="3">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v>57.358000000000011</v>
      </c>
    </row>
    <row r="4047" spans="1:23" x14ac:dyDescent="0.3">
      <c r="A4047">
        <v>4046</v>
      </c>
      <c r="B4047" t="s">
        <v>7194</v>
      </c>
      <c r="C4047" s="1">
        <v>42096</v>
      </c>
      <c r="D4047" s="2">
        <v>2015</v>
      </c>
      <c r="E4047" s="1" t="s">
        <v>89</v>
      </c>
      <c r="F4047" s="3">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v>-13.734000000000002</v>
      </c>
    </row>
    <row r="4048" spans="1:23" x14ac:dyDescent="0.3">
      <c r="A4048">
        <v>4047</v>
      </c>
      <c r="B4048" t="s">
        <v>7195</v>
      </c>
      <c r="C4048" s="1">
        <v>43029</v>
      </c>
      <c r="D4048" s="2">
        <v>2017</v>
      </c>
      <c r="E4048" s="1" t="s">
        <v>53</v>
      </c>
      <c r="F4048" s="3">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v>-62.379199999999997</v>
      </c>
    </row>
    <row r="4049" spans="1:23" x14ac:dyDescent="0.3">
      <c r="A4049">
        <v>4048</v>
      </c>
      <c r="B4049" t="s">
        <v>7196</v>
      </c>
      <c r="C4049" s="1">
        <v>42201</v>
      </c>
      <c r="D4049" s="2">
        <v>2015</v>
      </c>
      <c r="E4049" s="1" t="s">
        <v>152</v>
      </c>
      <c r="F4049" s="3">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v>39.6312</v>
      </c>
    </row>
    <row r="4050" spans="1:23" x14ac:dyDescent="0.3">
      <c r="A4050">
        <v>4049</v>
      </c>
      <c r="B4050" t="s">
        <v>7196</v>
      </c>
      <c r="C4050" s="1">
        <v>42201</v>
      </c>
      <c r="D4050" s="2">
        <v>2015</v>
      </c>
      <c r="E4050" s="1" t="s">
        <v>152</v>
      </c>
      <c r="F4050" s="3">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v>191.96799999999996</v>
      </c>
    </row>
    <row r="4051" spans="1:23" x14ac:dyDescent="0.3">
      <c r="A4051">
        <v>4050</v>
      </c>
      <c r="B4051" t="s">
        <v>7197</v>
      </c>
      <c r="C4051" s="1">
        <v>42910</v>
      </c>
      <c r="D4051" s="2">
        <v>2017</v>
      </c>
      <c r="E4051" s="1" t="s">
        <v>41</v>
      </c>
      <c r="F4051" s="3">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v>49.804199999999994</v>
      </c>
    </row>
    <row r="4052" spans="1:23" x14ac:dyDescent="0.3">
      <c r="A4052">
        <v>4051</v>
      </c>
      <c r="B4052" t="s">
        <v>7197</v>
      </c>
      <c r="C4052" s="1">
        <v>42910</v>
      </c>
      <c r="D4052" s="2">
        <v>2017</v>
      </c>
      <c r="E4052" s="1" t="s">
        <v>41</v>
      </c>
      <c r="F4052" s="3">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v>32.633200000000016</v>
      </c>
    </row>
    <row r="4053" spans="1:23" x14ac:dyDescent="0.3">
      <c r="A4053">
        <v>4052</v>
      </c>
      <c r="B4053" t="s">
        <v>7198</v>
      </c>
      <c r="C4053" s="1">
        <v>41911</v>
      </c>
      <c r="D4053" s="2">
        <v>2014</v>
      </c>
      <c r="E4053" s="1" t="s">
        <v>161</v>
      </c>
      <c r="F4053" s="3">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v>1.4783999999999997</v>
      </c>
    </row>
    <row r="4054" spans="1:23" x14ac:dyDescent="0.3">
      <c r="A4054">
        <v>4053</v>
      </c>
      <c r="B4054" t="s">
        <v>7198</v>
      </c>
      <c r="C4054" s="1">
        <v>41911</v>
      </c>
      <c r="D4054" s="2">
        <v>2014</v>
      </c>
      <c r="E4054" s="1" t="s">
        <v>161</v>
      </c>
      <c r="F4054" s="3">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v>-81.854399999999998</v>
      </c>
    </row>
    <row r="4055" spans="1:23" x14ac:dyDescent="0.3">
      <c r="A4055">
        <v>4054</v>
      </c>
      <c r="B4055" t="s">
        <v>7198</v>
      </c>
      <c r="C4055" s="1">
        <v>41911</v>
      </c>
      <c r="D4055" s="2">
        <v>2014</v>
      </c>
      <c r="E4055" s="1" t="s">
        <v>161</v>
      </c>
      <c r="F4055" s="3">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v>18.017999999999997</v>
      </c>
    </row>
    <row r="4056" spans="1:23" x14ac:dyDescent="0.3">
      <c r="A4056">
        <v>4055</v>
      </c>
      <c r="B4056" t="s">
        <v>7198</v>
      </c>
      <c r="C4056" s="1">
        <v>41911</v>
      </c>
      <c r="D4056" s="2">
        <v>2014</v>
      </c>
      <c r="E4056" s="1" t="s">
        <v>161</v>
      </c>
      <c r="F4056" s="3">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v>6.8015999999999996</v>
      </c>
    </row>
    <row r="4057" spans="1:23" x14ac:dyDescent="0.3">
      <c r="A4057">
        <v>4056</v>
      </c>
      <c r="B4057" t="s">
        <v>7198</v>
      </c>
      <c r="C4057" s="1">
        <v>41911</v>
      </c>
      <c r="D4057" s="2">
        <v>2014</v>
      </c>
      <c r="E4057" s="1" t="s">
        <v>161</v>
      </c>
      <c r="F4057" s="3">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v>-337.80600000000004</v>
      </c>
    </row>
    <row r="4058" spans="1:23" x14ac:dyDescent="0.3">
      <c r="A4058">
        <v>4057</v>
      </c>
      <c r="B4058" t="s">
        <v>7198</v>
      </c>
      <c r="C4058" s="1">
        <v>41911</v>
      </c>
      <c r="D4058" s="2">
        <v>2014</v>
      </c>
      <c r="E4058" s="1" t="s">
        <v>161</v>
      </c>
      <c r="F4058" s="3">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v>-20.152800000000006</v>
      </c>
    </row>
    <row r="4059" spans="1:23" x14ac:dyDescent="0.3">
      <c r="A4059">
        <v>4058</v>
      </c>
      <c r="B4059" t="s">
        <v>7201</v>
      </c>
      <c r="C4059" s="1">
        <v>41967</v>
      </c>
      <c r="D4059" s="2">
        <v>2014</v>
      </c>
      <c r="E4059" s="1" t="s">
        <v>24</v>
      </c>
      <c r="F4059" s="3">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v>-8.0774999999999864</v>
      </c>
    </row>
    <row r="4060" spans="1:23" x14ac:dyDescent="0.3">
      <c r="A4060">
        <v>4059</v>
      </c>
      <c r="B4060" t="s">
        <v>7202</v>
      </c>
      <c r="C4060" s="1">
        <v>42328</v>
      </c>
      <c r="D4060" s="2">
        <v>2015</v>
      </c>
      <c r="E4060" s="1" t="s">
        <v>24</v>
      </c>
      <c r="F4060" s="3">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v>-15.458100000000007</v>
      </c>
    </row>
    <row r="4061" spans="1:23" x14ac:dyDescent="0.3">
      <c r="A4061">
        <v>4060</v>
      </c>
      <c r="B4061" t="s">
        <v>7202</v>
      </c>
      <c r="C4061" s="1">
        <v>42328</v>
      </c>
      <c r="D4061" s="2">
        <v>2015</v>
      </c>
      <c r="E4061" s="1" t="s">
        <v>24</v>
      </c>
      <c r="F4061" s="3">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v>35.759999999999962</v>
      </c>
    </row>
    <row r="4062" spans="1:23" x14ac:dyDescent="0.3">
      <c r="A4062">
        <v>4061</v>
      </c>
      <c r="B4062" t="s">
        <v>7203</v>
      </c>
      <c r="C4062" s="1">
        <v>42675</v>
      </c>
      <c r="D4062" s="2">
        <v>2016</v>
      </c>
      <c r="E4062" s="1" t="s">
        <v>24</v>
      </c>
      <c r="F4062" s="3">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v>17.879399999999997</v>
      </c>
    </row>
    <row r="4063" spans="1:23" x14ac:dyDescent="0.3">
      <c r="A4063">
        <v>4062</v>
      </c>
      <c r="B4063" t="s">
        <v>7204</v>
      </c>
      <c r="C4063" s="1">
        <v>42264</v>
      </c>
      <c r="D4063" s="2">
        <v>2015</v>
      </c>
      <c r="E4063" s="1" t="s">
        <v>161</v>
      </c>
      <c r="F4063" s="3">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v>7.822499999999998</v>
      </c>
    </row>
    <row r="4064" spans="1:23" x14ac:dyDescent="0.3">
      <c r="A4064">
        <v>4063</v>
      </c>
      <c r="B4064" t="s">
        <v>7205</v>
      </c>
      <c r="C4064" s="1">
        <v>42439</v>
      </c>
      <c r="D4064" s="2">
        <v>2016</v>
      </c>
      <c r="E4064" s="1" t="s">
        <v>237</v>
      </c>
      <c r="F4064" s="3">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v>7.4984999999999964</v>
      </c>
    </row>
    <row r="4065" spans="1:23" x14ac:dyDescent="0.3">
      <c r="A4065">
        <v>4064</v>
      </c>
      <c r="B4065" t="s">
        <v>7206</v>
      </c>
      <c r="C4065" s="1">
        <v>41813</v>
      </c>
      <c r="D4065" s="2">
        <v>2014</v>
      </c>
      <c r="E4065" s="1" t="s">
        <v>41</v>
      </c>
      <c r="F4065" s="3">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v>1.7514000000000003</v>
      </c>
    </row>
    <row r="4066" spans="1:23" x14ac:dyDescent="0.3">
      <c r="A4066">
        <v>4065</v>
      </c>
      <c r="B4066" t="s">
        <v>7206</v>
      </c>
      <c r="C4066" s="1">
        <v>41813</v>
      </c>
      <c r="D4066" s="2">
        <v>2014</v>
      </c>
      <c r="E4066" s="1" t="s">
        <v>41</v>
      </c>
      <c r="F4066" s="3">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v>0.34919999999999951</v>
      </c>
    </row>
    <row r="4067" spans="1:23" x14ac:dyDescent="0.3">
      <c r="A4067">
        <v>4066</v>
      </c>
      <c r="B4067" t="s">
        <v>7208</v>
      </c>
      <c r="C4067" s="1">
        <v>41944</v>
      </c>
      <c r="D4067" s="2">
        <v>2014</v>
      </c>
      <c r="E4067" s="1" t="s">
        <v>24</v>
      </c>
      <c r="F4067" s="3">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v>1.4099999999999997</v>
      </c>
    </row>
    <row r="4068" spans="1:23" x14ac:dyDescent="0.3">
      <c r="A4068">
        <v>4067</v>
      </c>
      <c r="B4068" t="s">
        <v>7208</v>
      </c>
      <c r="C4068" s="1">
        <v>41944</v>
      </c>
      <c r="D4068" s="2">
        <v>2014</v>
      </c>
      <c r="E4068" s="1" t="s">
        <v>24</v>
      </c>
      <c r="F4068" s="3">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v>0.89880000000000004</v>
      </c>
    </row>
    <row r="4069" spans="1:23" x14ac:dyDescent="0.3">
      <c r="A4069">
        <v>4068</v>
      </c>
      <c r="B4069" t="s">
        <v>7208</v>
      </c>
      <c r="C4069" s="1">
        <v>41944</v>
      </c>
      <c r="D4069" s="2">
        <v>2014</v>
      </c>
      <c r="E4069" s="1" t="s">
        <v>24</v>
      </c>
      <c r="F4069" s="3">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v>15.537599999999998</v>
      </c>
    </row>
    <row r="4070" spans="1:23" x14ac:dyDescent="0.3">
      <c r="A4070">
        <v>4069</v>
      </c>
      <c r="B4070" t="s">
        <v>7208</v>
      </c>
      <c r="C4070" s="1">
        <v>41944</v>
      </c>
      <c r="D4070" s="2">
        <v>2014</v>
      </c>
      <c r="E4070" s="1" t="s">
        <v>24</v>
      </c>
      <c r="F4070" s="3">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v>110.1194999999999</v>
      </c>
    </row>
    <row r="4071" spans="1:23" x14ac:dyDescent="0.3">
      <c r="A4071">
        <v>4070</v>
      </c>
      <c r="B4071" t="s">
        <v>7211</v>
      </c>
      <c r="C4071" s="1">
        <v>42610</v>
      </c>
      <c r="D4071" s="2">
        <v>2016</v>
      </c>
      <c r="E4071" s="1" t="s">
        <v>132</v>
      </c>
      <c r="F4071" s="3">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v>-21.681000000000004</v>
      </c>
    </row>
    <row r="4072" spans="1:23" x14ac:dyDescent="0.3">
      <c r="A4072">
        <v>4071</v>
      </c>
      <c r="B4072" t="s">
        <v>7211</v>
      </c>
      <c r="C4072" s="1">
        <v>42610</v>
      </c>
      <c r="D4072" s="2">
        <v>2016</v>
      </c>
      <c r="E4072" s="1" t="s">
        <v>132</v>
      </c>
      <c r="F4072" s="3">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v>-16.539600000000007</v>
      </c>
    </row>
    <row r="4073" spans="1:23" x14ac:dyDescent="0.3">
      <c r="A4073">
        <v>4072</v>
      </c>
      <c r="B4073" t="s">
        <v>7211</v>
      </c>
      <c r="C4073" s="1">
        <v>42610</v>
      </c>
      <c r="D4073" s="2">
        <v>2016</v>
      </c>
      <c r="E4073" s="1" t="s">
        <v>132</v>
      </c>
      <c r="F4073" s="3">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v>-52.890800000000027</v>
      </c>
    </row>
    <row r="4074" spans="1:23" x14ac:dyDescent="0.3">
      <c r="A4074">
        <v>4073</v>
      </c>
      <c r="B4074" t="s">
        <v>7212</v>
      </c>
      <c r="C4074" s="1">
        <v>42344</v>
      </c>
      <c r="D4074" s="2">
        <v>2015</v>
      </c>
      <c r="E4074" s="1" t="s">
        <v>98</v>
      </c>
      <c r="F4074" s="3">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v>449.99099999999999</v>
      </c>
    </row>
    <row r="4075" spans="1:23" x14ac:dyDescent="0.3">
      <c r="A4075">
        <v>4074</v>
      </c>
      <c r="B4075" t="s">
        <v>7213</v>
      </c>
      <c r="C4075" s="1">
        <v>42271</v>
      </c>
      <c r="D4075" s="2">
        <v>2015</v>
      </c>
      <c r="E4075" s="1" t="s">
        <v>161</v>
      </c>
      <c r="F4075" s="3">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v>213.70440000000002</v>
      </c>
    </row>
    <row r="4076" spans="1:23" x14ac:dyDescent="0.3">
      <c r="A4076">
        <v>4075</v>
      </c>
      <c r="B4076" t="s">
        <v>7215</v>
      </c>
      <c r="C4076" s="1">
        <v>43054</v>
      </c>
      <c r="D4076" s="2">
        <v>2017</v>
      </c>
      <c r="E4076" s="1" t="s">
        <v>24</v>
      </c>
      <c r="F4076" s="3">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v>55.016000000000012</v>
      </c>
    </row>
    <row r="4077" spans="1:23" x14ac:dyDescent="0.3">
      <c r="A4077">
        <v>4076</v>
      </c>
      <c r="B4077" t="s">
        <v>7215</v>
      </c>
      <c r="C4077" s="1">
        <v>43054</v>
      </c>
      <c r="D4077" s="2">
        <v>2017</v>
      </c>
      <c r="E4077" s="1" t="s">
        <v>24</v>
      </c>
      <c r="F4077" s="3">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v>0</v>
      </c>
    </row>
    <row r="4078" spans="1:23" x14ac:dyDescent="0.3">
      <c r="A4078">
        <v>4077</v>
      </c>
      <c r="B4078" t="s">
        <v>7217</v>
      </c>
      <c r="C4078" s="1">
        <v>42357</v>
      </c>
      <c r="D4078" s="2">
        <v>2015</v>
      </c>
      <c r="E4078" s="1" t="s">
        <v>98</v>
      </c>
      <c r="F4078" s="3">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v>3.3087999999999997</v>
      </c>
    </row>
    <row r="4079" spans="1:23" x14ac:dyDescent="0.3">
      <c r="A4079">
        <v>4078</v>
      </c>
      <c r="B4079" t="s">
        <v>7217</v>
      </c>
      <c r="C4079" s="1">
        <v>42357</v>
      </c>
      <c r="D4079" s="2">
        <v>2015</v>
      </c>
      <c r="E4079" s="1" t="s">
        <v>98</v>
      </c>
      <c r="F4079" s="3">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v>0.2016</v>
      </c>
    </row>
    <row r="4080" spans="1:23" x14ac:dyDescent="0.3">
      <c r="A4080">
        <v>4079</v>
      </c>
      <c r="B4080" t="s">
        <v>7217</v>
      </c>
      <c r="C4080" s="1">
        <v>42357</v>
      </c>
      <c r="D4080" s="2">
        <v>2015</v>
      </c>
      <c r="E4080" s="1" t="s">
        <v>98</v>
      </c>
      <c r="F4080" s="3">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v>56.977199999999996</v>
      </c>
    </row>
    <row r="4081" spans="1:23" x14ac:dyDescent="0.3">
      <c r="A4081">
        <v>4080</v>
      </c>
      <c r="B4081" t="s">
        <v>7218</v>
      </c>
      <c r="C4081" s="1">
        <v>42359</v>
      </c>
      <c r="D4081" s="2">
        <v>2015</v>
      </c>
      <c r="E4081" s="1" t="s">
        <v>98</v>
      </c>
      <c r="F4081" s="3">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v>4.7976000000000028</v>
      </c>
    </row>
    <row r="4082" spans="1:23" x14ac:dyDescent="0.3">
      <c r="A4082">
        <v>4081</v>
      </c>
      <c r="B4082" t="s">
        <v>7219</v>
      </c>
      <c r="C4082" s="1">
        <v>42638</v>
      </c>
      <c r="D4082" s="2">
        <v>2016</v>
      </c>
      <c r="E4082" s="1" t="s">
        <v>161</v>
      </c>
      <c r="F4082" s="3">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v>22.518000000000001</v>
      </c>
    </row>
    <row r="4083" spans="1:23" x14ac:dyDescent="0.3">
      <c r="A4083">
        <v>4082</v>
      </c>
      <c r="B4083" t="s">
        <v>7219</v>
      </c>
      <c r="C4083" s="1">
        <v>42638</v>
      </c>
      <c r="D4083" s="2">
        <v>2016</v>
      </c>
      <c r="E4083" s="1" t="s">
        <v>161</v>
      </c>
      <c r="F4083" s="3">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v>-3.5153999999999996</v>
      </c>
    </row>
    <row r="4084" spans="1:23" x14ac:dyDescent="0.3">
      <c r="A4084">
        <v>4083</v>
      </c>
      <c r="B4084" t="s">
        <v>7220</v>
      </c>
      <c r="C4084" s="1">
        <v>42910</v>
      </c>
      <c r="D4084" s="2">
        <v>2017</v>
      </c>
      <c r="E4084" s="1" t="s">
        <v>41</v>
      </c>
      <c r="F4084" s="3">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v>-320.23950000000013</v>
      </c>
    </row>
    <row r="4085" spans="1:23" x14ac:dyDescent="0.3">
      <c r="A4085">
        <v>4084</v>
      </c>
      <c r="B4085" t="s">
        <v>7220</v>
      </c>
      <c r="C4085" s="1">
        <v>42910</v>
      </c>
      <c r="D4085" s="2">
        <v>2017</v>
      </c>
      <c r="E4085" s="1" t="s">
        <v>41</v>
      </c>
      <c r="F4085" s="3">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v>3.2099999999999982</v>
      </c>
    </row>
    <row r="4086" spans="1:23" x14ac:dyDescent="0.3">
      <c r="A4086">
        <v>4085</v>
      </c>
      <c r="B4086" t="s">
        <v>7221</v>
      </c>
      <c r="C4086" s="1">
        <v>42985</v>
      </c>
      <c r="D4086" s="2">
        <v>2017</v>
      </c>
      <c r="E4086" s="1" t="s">
        <v>161</v>
      </c>
      <c r="F4086" s="3">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v>-6.0236999999999998</v>
      </c>
    </row>
    <row r="4087" spans="1:23" x14ac:dyDescent="0.3">
      <c r="A4087">
        <v>4086</v>
      </c>
      <c r="B4087" t="s">
        <v>7222</v>
      </c>
      <c r="C4087" s="1">
        <v>42586</v>
      </c>
      <c r="D4087" s="2">
        <v>2016</v>
      </c>
      <c r="E4087" s="1" t="s">
        <v>132</v>
      </c>
      <c r="F4087" s="3">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v>30.238400000000013</v>
      </c>
    </row>
    <row r="4088" spans="1:23" x14ac:dyDescent="0.3">
      <c r="A4088">
        <v>4087</v>
      </c>
      <c r="B4088" t="s">
        <v>7222</v>
      </c>
      <c r="C4088" s="1">
        <v>42586</v>
      </c>
      <c r="D4088" s="2">
        <v>2016</v>
      </c>
      <c r="E4088" s="1" t="s">
        <v>132</v>
      </c>
      <c r="F4088" s="3">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v>7.0712999999999981</v>
      </c>
    </row>
    <row r="4089" spans="1:23" x14ac:dyDescent="0.3">
      <c r="A4089">
        <v>4088</v>
      </c>
      <c r="B4089" t="s">
        <v>7222</v>
      </c>
      <c r="C4089" s="1">
        <v>42586</v>
      </c>
      <c r="D4089" s="2">
        <v>2016</v>
      </c>
      <c r="E4089" s="1" t="s">
        <v>132</v>
      </c>
      <c r="F4089" s="3">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v>3.9770999999999996</v>
      </c>
    </row>
    <row r="4090" spans="1:23" x14ac:dyDescent="0.3">
      <c r="A4090">
        <v>4089</v>
      </c>
      <c r="B4090" t="s">
        <v>7223</v>
      </c>
      <c r="C4090" s="1">
        <v>41870</v>
      </c>
      <c r="D4090" s="2">
        <v>2014</v>
      </c>
      <c r="E4090" s="1" t="s">
        <v>132</v>
      </c>
      <c r="F4090" s="3">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v>172.48140000000001</v>
      </c>
    </row>
    <row r="4091" spans="1:23" x14ac:dyDescent="0.3">
      <c r="A4091">
        <v>4090</v>
      </c>
      <c r="B4091" t="s">
        <v>7226</v>
      </c>
      <c r="C4091" s="1">
        <v>42461</v>
      </c>
      <c r="D4091" s="2">
        <v>2016</v>
      </c>
      <c r="E4091" s="1" t="s">
        <v>89</v>
      </c>
      <c r="F4091" s="3">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v>9.9359999999999999</v>
      </c>
    </row>
    <row r="4092" spans="1:23" x14ac:dyDescent="0.3">
      <c r="A4092">
        <v>4091</v>
      </c>
      <c r="B4092" t="s">
        <v>7226</v>
      </c>
      <c r="C4092" s="1">
        <v>42461</v>
      </c>
      <c r="D4092" s="2">
        <v>2016</v>
      </c>
      <c r="E4092" s="1" t="s">
        <v>89</v>
      </c>
      <c r="F4092" s="3">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v>3.2849999999999993</v>
      </c>
    </row>
    <row r="4093" spans="1:23" x14ac:dyDescent="0.3">
      <c r="A4093">
        <v>4092</v>
      </c>
      <c r="B4093" t="s">
        <v>7226</v>
      </c>
      <c r="C4093" s="1">
        <v>42461</v>
      </c>
      <c r="D4093" s="2">
        <v>2016</v>
      </c>
      <c r="E4093" s="1" t="s">
        <v>89</v>
      </c>
      <c r="F4093" s="3">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v>4.6643999999999988</v>
      </c>
    </row>
    <row r="4094" spans="1:23" x14ac:dyDescent="0.3">
      <c r="A4094">
        <v>4093</v>
      </c>
      <c r="B4094" t="s">
        <v>7227</v>
      </c>
      <c r="C4094" s="1">
        <v>42871</v>
      </c>
      <c r="D4094" s="2">
        <v>2017</v>
      </c>
      <c r="E4094" s="1" t="s">
        <v>124</v>
      </c>
      <c r="F4094" s="3">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v>-55.256</v>
      </c>
    </row>
    <row r="4095" spans="1:23" x14ac:dyDescent="0.3">
      <c r="A4095">
        <v>4094</v>
      </c>
      <c r="B4095" t="s">
        <v>7228</v>
      </c>
      <c r="C4095" s="1">
        <v>42240</v>
      </c>
      <c r="D4095" s="2">
        <v>2015</v>
      </c>
      <c r="E4095" s="1" t="s">
        <v>132</v>
      </c>
      <c r="F4095" s="3">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v>1416.7999999999997</v>
      </c>
    </row>
    <row r="4096" spans="1:23" x14ac:dyDescent="0.3">
      <c r="A4096">
        <v>4095</v>
      </c>
      <c r="B4096" t="s">
        <v>7228</v>
      </c>
      <c r="C4096" s="1">
        <v>42240</v>
      </c>
      <c r="D4096" s="2">
        <v>2015</v>
      </c>
      <c r="E4096" s="1" t="s">
        <v>132</v>
      </c>
      <c r="F4096" s="3">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v>18.390799999999999</v>
      </c>
    </row>
    <row r="4097" spans="1:23" x14ac:dyDescent="0.3">
      <c r="A4097">
        <v>4096</v>
      </c>
      <c r="B4097" t="s">
        <v>7228</v>
      </c>
      <c r="C4097" s="1">
        <v>42240</v>
      </c>
      <c r="D4097" s="2">
        <v>2015</v>
      </c>
      <c r="E4097" s="1" t="s">
        <v>132</v>
      </c>
      <c r="F4097" s="3">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v>170.51129999999998</v>
      </c>
    </row>
    <row r="4098" spans="1:23" x14ac:dyDescent="0.3">
      <c r="A4098">
        <v>4097</v>
      </c>
      <c r="B4098" t="s">
        <v>7229</v>
      </c>
      <c r="C4098" s="1">
        <v>41905</v>
      </c>
      <c r="D4098" s="2">
        <v>2014</v>
      </c>
      <c r="E4098" s="1" t="s">
        <v>161</v>
      </c>
      <c r="F4098" s="3">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v>15.552000000000001</v>
      </c>
    </row>
    <row r="4099" spans="1:23" x14ac:dyDescent="0.3">
      <c r="A4099">
        <v>4098</v>
      </c>
      <c r="B4099" t="s">
        <v>7229</v>
      </c>
      <c r="C4099" s="1">
        <v>41905</v>
      </c>
      <c r="D4099" s="2">
        <v>2014</v>
      </c>
      <c r="E4099" s="1" t="s">
        <v>161</v>
      </c>
      <c r="F4099" s="3">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v>16.195999999999984</v>
      </c>
    </row>
    <row r="4100" spans="1:23" x14ac:dyDescent="0.3">
      <c r="A4100">
        <v>4099</v>
      </c>
      <c r="B4100" t="s">
        <v>7229</v>
      </c>
      <c r="C4100" s="1">
        <v>41905</v>
      </c>
      <c r="D4100" s="2">
        <v>2014</v>
      </c>
      <c r="E4100" s="1" t="s">
        <v>161</v>
      </c>
      <c r="F4100" s="3">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v>4630.4755000000005</v>
      </c>
    </row>
    <row r="4101" spans="1:23" x14ac:dyDescent="0.3">
      <c r="A4101">
        <v>4100</v>
      </c>
      <c r="B4101" t="s">
        <v>7229</v>
      </c>
      <c r="C4101" s="1">
        <v>41905</v>
      </c>
      <c r="D4101" s="2">
        <v>2014</v>
      </c>
      <c r="E4101" s="1" t="s">
        <v>161</v>
      </c>
      <c r="F4101" s="3">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v>6.47</v>
      </c>
    </row>
    <row r="4102" spans="1:23" x14ac:dyDescent="0.3">
      <c r="A4102">
        <v>4101</v>
      </c>
      <c r="B4102" t="s">
        <v>7232</v>
      </c>
      <c r="C4102" s="1">
        <v>42905</v>
      </c>
      <c r="D4102" s="2">
        <v>2017</v>
      </c>
      <c r="E4102" s="1" t="s">
        <v>41</v>
      </c>
      <c r="F4102" s="3">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v>-5.2072000000000012</v>
      </c>
    </row>
    <row r="4103" spans="1:23" x14ac:dyDescent="0.3">
      <c r="A4103">
        <v>4102</v>
      </c>
      <c r="B4103" t="s">
        <v>7232</v>
      </c>
      <c r="C4103" s="1">
        <v>42905</v>
      </c>
      <c r="D4103" s="2">
        <v>2017</v>
      </c>
      <c r="E4103" s="1" t="s">
        <v>41</v>
      </c>
      <c r="F4103" s="3">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v>-1.1100000000000003</v>
      </c>
    </row>
    <row r="4104" spans="1:23" x14ac:dyDescent="0.3">
      <c r="A4104">
        <v>4103</v>
      </c>
      <c r="B4104" t="s">
        <v>7232</v>
      </c>
      <c r="C4104" s="1">
        <v>42905</v>
      </c>
      <c r="D4104" s="2">
        <v>2017</v>
      </c>
      <c r="E4104" s="1" t="s">
        <v>41</v>
      </c>
      <c r="F4104" s="3">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v>47.50719999999999</v>
      </c>
    </row>
    <row r="4105" spans="1:23" x14ac:dyDescent="0.3">
      <c r="A4105">
        <v>4104</v>
      </c>
      <c r="B4105" t="s">
        <v>7235</v>
      </c>
      <c r="C4105" s="1">
        <v>43090</v>
      </c>
      <c r="D4105" s="2">
        <v>2017</v>
      </c>
      <c r="E4105" s="1" t="s">
        <v>98</v>
      </c>
      <c r="F4105" s="3">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v>7.0048000000000012</v>
      </c>
    </row>
    <row r="4106" spans="1:23" x14ac:dyDescent="0.3">
      <c r="A4106">
        <v>4105</v>
      </c>
      <c r="B4106" t="s">
        <v>7236</v>
      </c>
      <c r="C4106" s="1">
        <v>42954</v>
      </c>
      <c r="D4106" s="2">
        <v>2017</v>
      </c>
      <c r="E4106" s="1" t="s">
        <v>132</v>
      </c>
      <c r="F4106" s="3">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v>17.995499999999979</v>
      </c>
    </row>
    <row r="4107" spans="1:23" x14ac:dyDescent="0.3">
      <c r="A4107">
        <v>4106</v>
      </c>
      <c r="B4107" t="s">
        <v>7236</v>
      </c>
      <c r="C4107" s="1">
        <v>42954</v>
      </c>
      <c r="D4107" s="2">
        <v>2017</v>
      </c>
      <c r="E4107" s="1" t="s">
        <v>132</v>
      </c>
      <c r="F4107" s="3">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v>4.6440000000000001</v>
      </c>
    </row>
    <row r="4108" spans="1:23" x14ac:dyDescent="0.3">
      <c r="A4108">
        <v>4107</v>
      </c>
      <c r="B4108" t="s">
        <v>7237</v>
      </c>
      <c r="C4108" s="1">
        <v>42604</v>
      </c>
      <c r="D4108" s="2">
        <v>2016</v>
      </c>
      <c r="E4108" s="1" t="s">
        <v>132</v>
      </c>
      <c r="F4108" s="3">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v>-6.8992000000000022</v>
      </c>
    </row>
    <row r="4109" spans="1:23" x14ac:dyDescent="0.3">
      <c r="A4109">
        <v>4108</v>
      </c>
      <c r="B4109" t="s">
        <v>7240</v>
      </c>
      <c r="C4109" s="1">
        <v>42254</v>
      </c>
      <c r="D4109" s="2">
        <v>2015</v>
      </c>
      <c r="E4109" s="1" t="s">
        <v>161</v>
      </c>
      <c r="F4109" s="3">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v>0.27919999999999945</v>
      </c>
    </row>
    <row r="4110" spans="1:23" x14ac:dyDescent="0.3">
      <c r="A4110">
        <v>4109</v>
      </c>
      <c r="B4110" t="s">
        <v>7240</v>
      </c>
      <c r="C4110" s="1">
        <v>42254</v>
      </c>
      <c r="D4110" s="2">
        <v>2015</v>
      </c>
      <c r="E4110" s="1" t="s">
        <v>161</v>
      </c>
      <c r="F4110" s="3">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v>-14.163900000000005</v>
      </c>
    </row>
    <row r="4111" spans="1:23" x14ac:dyDescent="0.3">
      <c r="A4111">
        <v>4110</v>
      </c>
      <c r="B4111" t="s">
        <v>7241</v>
      </c>
      <c r="C4111" s="1">
        <v>42363</v>
      </c>
      <c r="D4111" s="2">
        <v>2015</v>
      </c>
      <c r="E4111" s="1" t="s">
        <v>98</v>
      </c>
      <c r="F4111" s="3">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v>19.974600000000002</v>
      </c>
    </row>
    <row r="4112" spans="1:23" x14ac:dyDescent="0.3">
      <c r="A4112">
        <v>4111</v>
      </c>
      <c r="B4112" t="s">
        <v>7241</v>
      </c>
      <c r="C4112" s="1">
        <v>42363</v>
      </c>
      <c r="D4112" s="2">
        <v>2015</v>
      </c>
      <c r="E4112" s="1" t="s">
        <v>98</v>
      </c>
      <c r="F4112" s="3">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v>20.927400000000006</v>
      </c>
    </row>
    <row r="4113" spans="1:23" x14ac:dyDescent="0.3">
      <c r="A4113">
        <v>4112</v>
      </c>
      <c r="B4113" t="s">
        <v>7241</v>
      </c>
      <c r="C4113" s="1">
        <v>42363</v>
      </c>
      <c r="D4113" s="2">
        <v>2015</v>
      </c>
      <c r="E4113" s="1" t="s">
        <v>98</v>
      </c>
      <c r="F4113" s="3">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v>8.4966000000000008</v>
      </c>
    </row>
    <row r="4114" spans="1:23" x14ac:dyDescent="0.3">
      <c r="A4114">
        <v>4113</v>
      </c>
      <c r="B4114" t="s">
        <v>7241</v>
      </c>
      <c r="C4114" s="1">
        <v>42363</v>
      </c>
      <c r="D4114" s="2">
        <v>2015</v>
      </c>
      <c r="E4114" s="1" t="s">
        <v>98</v>
      </c>
      <c r="F4114" s="3">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v>0.9511999999999996</v>
      </c>
    </row>
    <row r="4115" spans="1:23" x14ac:dyDescent="0.3">
      <c r="A4115">
        <v>4114</v>
      </c>
      <c r="B4115" t="s">
        <v>7244</v>
      </c>
      <c r="C4115" s="1">
        <v>42126</v>
      </c>
      <c r="D4115" s="2">
        <v>2015</v>
      </c>
      <c r="E4115" s="1" t="s">
        <v>124</v>
      </c>
      <c r="F4115" s="3">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v>2.9888999999999997</v>
      </c>
    </row>
    <row r="4116" spans="1:23" x14ac:dyDescent="0.3">
      <c r="A4116">
        <v>4115</v>
      </c>
      <c r="B4116" t="s">
        <v>7244</v>
      </c>
      <c r="C4116" s="1">
        <v>42126</v>
      </c>
      <c r="D4116" s="2">
        <v>2015</v>
      </c>
      <c r="E4116" s="1" t="s">
        <v>124</v>
      </c>
      <c r="F4116" s="3">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v>13.857900000000008</v>
      </c>
    </row>
    <row r="4117" spans="1:23" x14ac:dyDescent="0.3">
      <c r="A4117">
        <v>4116</v>
      </c>
      <c r="B4117" t="s">
        <v>7245</v>
      </c>
      <c r="C4117" s="1">
        <v>42698</v>
      </c>
      <c r="D4117" s="2">
        <v>2016</v>
      </c>
      <c r="E4117" s="1" t="s">
        <v>24</v>
      </c>
      <c r="F4117" s="3">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v>381.23749999999995</v>
      </c>
    </row>
    <row r="4118" spans="1:23" x14ac:dyDescent="0.3">
      <c r="A4118">
        <v>4117</v>
      </c>
      <c r="B4118" t="s">
        <v>7246</v>
      </c>
      <c r="C4118" s="1">
        <v>42332</v>
      </c>
      <c r="D4118" s="2">
        <v>2015</v>
      </c>
      <c r="E4118" s="1" t="s">
        <v>24</v>
      </c>
      <c r="F4118" s="3">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v>0.99</v>
      </c>
    </row>
    <row r="4119" spans="1:23" x14ac:dyDescent="0.3">
      <c r="A4119">
        <v>4118</v>
      </c>
      <c r="B4119" t="s">
        <v>7246</v>
      </c>
      <c r="C4119" s="1">
        <v>42332</v>
      </c>
      <c r="D4119" s="2">
        <v>2015</v>
      </c>
      <c r="E4119" s="1" t="s">
        <v>24</v>
      </c>
      <c r="F4119" s="3">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v>9.3312000000000008</v>
      </c>
    </row>
    <row r="4120" spans="1:23" x14ac:dyDescent="0.3">
      <c r="A4120">
        <v>4119</v>
      </c>
      <c r="B4120" t="s">
        <v>7246</v>
      </c>
      <c r="C4120" s="1">
        <v>42332</v>
      </c>
      <c r="D4120" s="2">
        <v>2015</v>
      </c>
      <c r="E4120" s="1" t="s">
        <v>24</v>
      </c>
      <c r="F4120" s="3">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v>54.583200000000019</v>
      </c>
    </row>
    <row r="4121" spans="1:23" x14ac:dyDescent="0.3">
      <c r="A4121">
        <v>4120</v>
      </c>
      <c r="B4121" t="s">
        <v>7246</v>
      </c>
      <c r="C4121" s="1">
        <v>42332</v>
      </c>
      <c r="D4121" s="2">
        <v>2015</v>
      </c>
      <c r="E4121" s="1" t="s">
        <v>24</v>
      </c>
      <c r="F4121" s="3">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v>29.702399999999997</v>
      </c>
    </row>
    <row r="4122" spans="1:23" x14ac:dyDescent="0.3">
      <c r="A4122">
        <v>4121</v>
      </c>
      <c r="B4122" t="s">
        <v>7247</v>
      </c>
      <c r="C4122" s="1">
        <v>42982</v>
      </c>
      <c r="D4122" s="2">
        <v>2017</v>
      </c>
      <c r="E4122" s="1" t="s">
        <v>161</v>
      </c>
      <c r="F4122" s="3">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v>-1.4279999999999999</v>
      </c>
    </row>
    <row r="4123" spans="1:23" x14ac:dyDescent="0.3">
      <c r="A4123">
        <v>4122</v>
      </c>
      <c r="B4123" t="s">
        <v>7250</v>
      </c>
      <c r="C4123" s="1">
        <v>42866</v>
      </c>
      <c r="D4123" s="2">
        <v>2017</v>
      </c>
      <c r="E4123" s="1" t="s">
        <v>124</v>
      </c>
      <c r="F4123" s="3">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v>16.847999999999999</v>
      </c>
    </row>
    <row r="4124" spans="1:23" x14ac:dyDescent="0.3">
      <c r="A4124">
        <v>4123</v>
      </c>
      <c r="B4124" t="s">
        <v>7250</v>
      </c>
      <c r="C4124" s="1">
        <v>42866</v>
      </c>
      <c r="D4124" s="2">
        <v>2017</v>
      </c>
      <c r="E4124" s="1" t="s">
        <v>124</v>
      </c>
      <c r="F4124" s="3">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v>17.667299999999997</v>
      </c>
    </row>
    <row r="4125" spans="1:23" x14ac:dyDescent="0.3">
      <c r="A4125">
        <v>4124</v>
      </c>
      <c r="B4125" t="s">
        <v>7250</v>
      </c>
      <c r="C4125" s="1">
        <v>42866</v>
      </c>
      <c r="D4125" s="2">
        <v>2017</v>
      </c>
      <c r="E4125" s="1" t="s">
        <v>124</v>
      </c>
      <c r="F4125" s="3">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v>9.4365999999999985</v>
      </c>
    </row>
    <row r="4126" spans="1:23" x14ac:dyDescent="0.3">
      <c r="A4126">
        <v>4125</v>
      </c>
      <c r="B4126" t="s">
        <v>7251</v>
      </c>
      <c r="C4126" s="1">
        <v>41770</v>
      </c>
      <c r="D4126" s="2">
        <v>2014</v>
      </c>
      <c r="E4126" s="1" t="s">
        <v>124</v>
      </c>
      <c r="F4126" s="3">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v>9.6956999999999987</v>
      </c>
    </row>
    <row r="4127" spans="1:23" x14ac:dyDescent="0.3">
      <c r="A4127">
        <v>4126</v>
      </c>
      <c r="B4127" t="s">
        <v>7252</v>
      </c>
      <c r="C4127" s="1">
        <v>42943</v>
      </c>
      <c r="D4127" s="2">
        <v>2017</v>
      </c>
      <c r="E4127" s="1" t="s">
        <v>152</v>
      </c>
      <c r="F4127" s="3">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v>-2.2758000000000109</v>
      </c>
    </row>
    <row r="4128" spans="1:23" x14ac:dyDescent="0.3">
      <c r="A4128">
        <v>4127</v>
      </c>
      <c r="B4128" t="s">
        <v>7253</v>
      </c>
      <c r="C4128" s="1">
        <v>42861</v>
      </c>
      <c r="D4128" s="2">
        <v>2017</v>
      </c>
      <c r="E4128" s="1" t="s">
        <v>124</v>
      </c>
      <c r="F4128" s="3">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v>18.037799999999997</v>
      </c>
    </row>
    <row r="4129" spans="1:23" x14ac:dyDescent="0.3">
      <c r="A4129">
        <v>4128</v>
      </c>
      <c r="B4129" t="s">
        <v>7254</v>
      </c>
      <c r="C4129" s="1">
        <v>41901</v>
      </c>
      <c r="D4129" s="2">
        <v>2014</v>
      </c>
      <c r="E4129" s="1" t="s">
        <v>161</v>
      </c>
      <c r="F4129" s="3">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v>7.5761999999999894</v>
      </c>
    </row>
    <row r="4130" spans="1:23" x14ac:dyDescent="0.3">
      <c r="A4130">
        <v>4129</v>
      </c>
      <c r="B4130" t="s">
        <v>7254</v>
      </c>
      <c r="C4130" s="1">
        <v>41901</v>
      </c>
      <c r="D4130" s="2">
        <v>2014</v>
      </c>
      <c r="E4130" s="1" t="s">
        <v>161</v>
      </c>
      <c r="F4130" s="3">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v>-944.99460000000045</v>
      </c>
    </row>
    <row r="4131" spans="1:23" x14ac:dyDescent="0.3">
      <c r="A4131">
        <v>4130</v>
      </c>
      <c r="B4131" t="s">
        <v>7257</v>
      </c>
      <c r="C4131" s="1">
        <v>42092</v>
      </c>
      <c r="D4131" s="2">
        <v>2015</v>
      </c>
      <c r="E4131" s="1" t="s">
        <v>237</v>
      </c>
      <c r="F4131" s="3">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v>21.251199999999997</v>
      </c>
    </row>
    <row r="4132" spans="1:23" x14ac:dyDescent="0.3">
      <c r="A4132">
        <v>4131</v>
      </c>
      <c r="B4132" t="s">
        <v>7258</v>
      </c>
      <c r="C4132" s="1">
        <v>41961</v>
      </c>
      <c r="D4132" s="2">
        <v>2014</v>
      </c>
      <c r="E4132" s="1" t="s">
        <v>24</v>
      </c>
      <c r="F4132" s="3">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v>-23.89200000000001</v>
      </c>
    </row>
    <row r="4133" spans="1:23" x14ac:dyDescent="0.3">
      <c r="A4133">
        <v>4132</v>
      </c>
      <c r="B4133" t="s">
        <v>7259</v>
      </c>
      <c r="C4133" s="1">
        <v>42187</v>
      </c>
      <c r="D4133" s="2">
        <v>2015</v>
      </c>
      <c r="E4133" s="1" t="s">
        <v>152</v>
      </c>
      <c r="F4133" s="3">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v>4.0338000000000003</v>
      </c>
    </row>
    <row r="4134" spans="1:23" x14ac:dyDescent="0.3">
      <c r="A4134">
        <v>4133</v>
      </c>
      <c r="B4134" t="s">
        <v>7259</v>
      </c>
      <c r="C4134" s="1">
        <v>42187</v>
      </c>
      <c r="D4134" s="2">
        <v>2015</v>
      </c>
      <c r="E4134" s="1" t="s">
        <v>152</v>
      </c>
      <c r="F4134" s="3">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v>5.6375999999999999</v>
      </c>
    </row>
    <row r="4135" spans="1:23" x14ac:dyDescent="0.3">
      <c r="A4135">
        <v>4134</v>
      </c>
      <c r="B4135" t="s">
        <v>7261</v>
      </c>
      <c r="C4135" s="1">
        <v>41890</v>
      </c>
      <c r="D4135" s="2">
        <v>2014</v>
      </c>
      <c r="E4135" s="1" t="s">
        <v>161</v>
      </c>
      <c r="F4135" s="3">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v>21.599999999999998</v>
      </c>
    </row>
    <row r="4136" spans="1:23" x14ac:dyDescent="0.3">
      <c r="A4136">
        <v>4135</v>
      </c>
      <c r="B4136" t="s">
        <v>7261</v>
      </c>
      <c r="C4136" s="1">
        <v>41890</v>
      </c>
      <c r="D4136" s="2">
        <v>2014</v>
      </c>
      <c r="E4136" s="1" t="s">
        <v>161</v>
      </c>
      <c r="F4136" s="3">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v>90.287100000000009</v>
      </c>
    </row>
    <row r="4137" spans="1:23" x14ac:dyDescent="0.3">
      <c r="A4137">
        <v>4136</v>
      </c>
      <c r="B4137" t="s">
        <v>7262</v>
      </c>
      <c r="C4137" s="1">
        <v>43010</v>
      </c>
      <c r="D4137" s="2">
        <v>2017</v>
      </c>
      <c r="E4137" s="1" t="s">
        <v>53</v>
      </c>
      <c r="F4137" s="3">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v>42.045000000000002</v>
      </c>
    </row>
    <row r="4138" spans="1:23" x14ac:dyDescent="0.3">
      <c r="A4138">
        <v>4137</v>
      </c>
      <c r="B4138" t="s">
        <v>7262</v>
      </c>
      <c r="C4138" s="1">
        <v>43010</v>
      </c>
      <c r="D4138" s="2">
        <v>2017</v>
      </c>
      <c r="E4138" s="1" t="s">
        <v>53</v>
      </c>
      <c r="F4138" s="3">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v>204.76820000000001</v>
      </c>
    </row>
    <row r="4139" spans="1:23" x14ac:dyDescent="0.3">
      <c r="A4139">
        <v>4138</v>
      </c>
      <c r="B4139" t="s">
        <v>7263</v>
      </c>
      <c r="C4139" s="1">
        <v>43058</v>
      </c>
      <c r="D4139" s="2">
        <v>2017</v>
      </c>
      <c r="E4139" s="1" t="s">
        <v>24</v>
      </c>
      <c r="F4139" s="3">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v>12.530000000000001</v>
      </c>
    </row>
    <row r="4140" spans="1:23" x14ac:dyDescent="0.3">
      <c r="A4140">
        <v>4139</v>
      </c>
      <c r="B4140" t="s">
        <v>7264</v>
      </c>
      <c r="C4140" s="1">
        <v>42734</v>
      </c>
      <c r="D4140" s="2">
        <v>2016</v>
      </c>
      <c r="E4140" s="1" t="s">
        <v>98</v>
      </c>
      <c r="F4140" s="3">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v>-10.385999999999999</v>
      </c>
    </row>
    <row r="4141" spans="1:23" x14ac:dyDescent="0.3">
      <c r="A4141">
        <v>4140</v>
      </c>
      <c r="B4141" t="s">
        <v>7266</v>
      </c>
      <c r="C4141" s="1">
        <v>43070</v>
      </c>
      <c r="D4141" s="2">
        <v>2017</v>
      </c>
      <c r="E4141" s="1" t="s">
        <v>98</v>
      </c>
      <c r="F4141" s="3">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v>2.336999999999998</v>
      </c>
    </row>
    <row r="4142" spans="1:23" x14ac:dyDescent="0.3">
      <c r="A4142">
        <v>4141</v>
      </c>
      <c r="B4142" t="s">
        <v>7266</v>
      </c>
      <c r="C4142" s="1">
        <v>43070</v>
      </c>
      <c r="D4142" s="2">
        <v>2017</v>
      </c>
      <c r="E4142" s="1" t="s">
        <v>98</v>
      </c>
      <c r="F4142" s="3">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v>13.845999999999997</v>
      </c>
    </row>
    <row r="4143" spans="1:23" x14ac:dyDescent="0.3">
      <c r="A4143">
        <v>4142</v>
      </c>
      <c r="B4143" t="s">
        <v>7267</v>
      </c>
      <c r="C4143" s="1">
        <v>42534</v>
      </c>
      <c r="D4143" s="2">
        <v>2016</v>
      </c>
      <c r="E4143" s="1" t="s">
        <v>41</v>
      </c>
      <c r="F4143" s="3">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v>8.6939999999999991</v>
      </c>
    </row>
    <row r="4144" spans="1:23" x14ac:dyDescent="0.3">
      <c r="A4144">
        <v>4143</v>
      </c>
      <c r="B4144" t="s">
        <v>7269</v>
      </c>
      <c r="C4144" s="1">
        <v>41778</v>
      </c>
      <c r="D4144" s="2">
        <v>2014</v>
      </c>
      <c r="E4144" s="1" t="s">
        <v>124</v>
      </c>
      <c r="F4144" s="3">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v>26.413199999999996</v>
      </c>
    </row>
    <row r="4145" spans="1:23" x14ac:dyDescent="0.3">
      <c r="A4145">
        <v>4144</v>
      </c>
      <c r="B4145" t="s">
        <v>7270</v>
      </c>
      <c r="C4145" s="1">
        <v>42765</v>
      </c>
      <c r="D4145" s="2">
        <v>2017</v>
      </c>
      <c r="E4145" s="1" t="s">
        <v>166</v>
      </c>
      <c r="F4145" s="3">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v>5.7329999999999997</v>
      </c>
    </row>
    <row r="4146" spans="1:23" x14ac:dyDescent="0.3">
      <c r="A4146">
        <v>4145</v>
      </c>
      <c r="B4146" t="s">
        <v>7270</v>
      </c>
      <c r="C4146" s="1">
        <v>42765</v>
      </c>
      <c r="D4146" s="2">
        <v>2017</v>
      </c>
      <c r="E4146" s="1" t="s">
        <v>166</v>
      </c>
      <c r="F4146" s="3">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v>2.3814000000000002</v>
      </c>
    </row>
    <row r="4147" spans="1:23" x14ac:dyDescent="0.3">
      <c r="A4147">
        <v>4146</v>
      </c>
      <c r="B4147" t="s">
        <v>7270</v>
      </c>
      <c r="C4147" s="1">
        <v>42765</v>
      </c>
      <c r="D4147" s="2">
        <v>2017</v>
      </c>
      <c r="E4147" s="1" t="s">
        <v>166</v>
      </c>
      <c r="F4147" s="3">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v>-13.588200000000001</v>
      </c>
    </row>
    <row r="4148" spans="1:23" x14ac:dyDescent="0.3">
      <c r="A4148">
        <v>4147</v>
      </c>
      <c r="B4148" t="s">
        <v>7273</v>
      </c>
      <c r="C4148" s="1">
        <v>42336</v>
      </c>
      <c r="D4148" s="2">
        <v>2015</v>
      </c>
      <c r="E4148" s="1" t="s">
        <v>24</v>
      </c>
      <c r="F4148" s="3">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v>64.518000000000001</v>
      </c>
    </row>
    <row r="4149" spans="1:23" x14ac:dyDescent="0.3">
      <c r="A4149">
        <v>4148</v>
      </c>
      <c r="B4149" t="s">
        <v>7274</v>
      </c>
      <c r="C4149" s="1">
        <v>43031</v>
      </c>
      <c r="D4149" s="2">
        <v>2017</v>
      </c>
      <c r="E4149" s="1" t="s">
        <v>53</v>
      </c>
      <c r="F4149" s="3">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v>-15.131100000000004</v>
      </c>
    </row>
    <row r="4150" spans="1:23" x14ac:dyDescent="0.3">
      <c r="A4150">
        <v>4149</v>
      </c>
      <c r="B4150" t="s">
        <v>7274</v>
      </c>
      <c r="C4150" s="1">
        <v>43031</v>
      </c>
      <c r="D4150" s="2">
        <v>2017</v>
      </c>
      <c r="E4150" s="1" t="s">
        <v>53</v>
      </c>
      <c r="F4150" s="3">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v>1.2004999999999999</v>
      </c>
    </row>
    <row r="4151" spans="1:23" x14ac:dyDescent="0.3">
      <c r="A4151">
        <v>4150</v>
      </c>
      <c r="B4151" t="s">
        <v>7274</v>
      </c>
      <c r="C4151" s="1">
        <v>43031</v>
      </c>
      <c r="D4151" s="2">
        <v>2017</v>
      </c>
      <c r="E4151" s="1" t="s">
        <v>53</v>
      </c>
      <c r="F4151" s="3">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v>-2.0700000000000038</v>
      </c>
    </row>
    <row r="4152" spans="1:23" x14ac:dyDescent="0.3">
      <c r="A4152">
        <v>4151</v>
      </c>
      <c r="B4152" t="s">
        <v>7274</v>
      </c>
      <c r="C4152" s="1">
        <v>43031</v>
      </c>
      <c r="D4152" s="2">
        <v>2017</v>
      </c>
      <c r="E4152" s="1" t="s">
        <v>53</v>
      </c>
      <c r="F4152" s="3">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v>-58.305599999999984</v>
      </c>
    </row>
    <row r="4153" spans="1:23" x14ac:dyDescent="0.3">
      <c r="A4153">
        <v>4152</v>
      </c>
      <c r="B4153" t="s">
        <v>7275</v>
      </c>
      <c r="C4153" s="1">
        <v>42985</v>
      </c>
      <c r="D4153" s="2">
        <v>2017</v>
      </c>
      <c r="E4153" s="1" t="s">
        <v>161</v>
      </c>
      <c r="F4153" s="3">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v>9.8685000000000009</v>
      </c>
    </row>
    <row r="4154" spans="1:23" x14ac:dyDescent="0.3">
      <c r="A4154">
        <v>4153</v>
      </c>
      <c r="B4154" t="s">
        <v>7275</v>
      </c>
      <c r="C4154" s="1">
        <v>42985</v>
      </c>
      <c r="D4154" s="2">
        <v>2017</v>
      </c>
      <c r="E4154" s="1" t="s">
        <v>161</v>
      </c>
      <c r="F4154" s="3">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v>5.4432</v>
      </c>
    </row>
    <row r="4155" spans="1:23" x14ac:dyDescent="0.3">
      <c r="A4155">
        <v>4154</v>
      </c>
      <c r="B4155" t="s">
        <v>7275</v>
      </c>
      <c r="C4155" s="1">
        <v>42985</v>
      </c>
      <c r="D4155" s="2">
        <v>2017</v>
      </c>
      <c r="E4155" s="1" t="s">
        <v>161</v>
      </c>
      <c r="F4155" s="3">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v>1.6523999999999992</v>
      </c>
    </row>
    <row r="4156" spans="1:23" x14ac:dyDescent="0.3">
      <c r="A4156">
        <v>4155</v>
      </c>
      <c r="B4156" t="s">
        <v>7276</v>
      </c>
      <c r="C4156" s="1">
        <v>42733</v>
      </c>
      <c r="D4156" s="2">
        <v>2016</v>
      </c>
      <c r="E4156" s="1" t="s">
        <v>98</v>
      </c>
      <c r="F4156" s="3">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v>-27.93119999999999</v>
      </c>
    </row>
    <row r="4157" spans="1:23" x14ac:dyDescent="0.3">
      <c r="A4157">
        <v>4156</v>
      </c>
      <c r="B4157" t="s">
        <v>7276</v>
      </c>
      <c r="C4157" s="1">
        <v>42733</v>
      </c>
      <c r="D4157" s="2">
        <v>2016</v>
      </c>
      <c r="E4157" s="1" t="s">
        <v>98</v>
      </c>
      <c r="F4157" s="3">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v>-1.9656000000000002</v>
      </c>
    </row>
    <row r="4158" spans="1:23" x14ac:dyDescent="0.3">
      <c r="A4158">
        <v>4157</v>
      </c>
      <c r="B4158" t="s">
        <v>7277</v>
      </c>
      <c r="C4158" s="1">
        <v>42343</v>
      </c>
      <c r="D4158" s="2">
        <v>2015</v>
      </c>
      <c r="E4158" s="1" t="s">
        <v>98</v>
      </c>
      <c r="F4158" s="3">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v>0.59979999999999656</v>
      </c>
    </row>
    <row r="4159" spans="1:23" x14ac:dyDescent="0.3">
      <c r="A4159">
        <v>4158</v>
      </c>
      <c r="B4159" t="s">
        <v>7277</v>
      </c>
      <c r="C4159" s="1">
        <v>42343</v>
      </c>
      <c r="D4159" s="2">
        <v>2015</v>
      </c>
      <c r="E4159" s="1" t="s">
        <v>98</v>
      </c>
      <c r="F4159" s="3">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v>-19.982399999999991</v>
      </c>
    </row>
    <row r="4160" spans="1:23" x14ac:dyDescent="0.3">
      <c r="A4160">
        <v>4159</v>
      </c>
      <c r="B4160" t="s">
        <v>7278</v>
      </c>
      <c r="C4160" s="1">
        <v>41944</v>
      </c>
      <c r="D4160" s="2">
        <v>2014</v>
      </c>
      <c r="E4160" s="1" t="s">
        <v>24</v>
      </c>
      <c r="F4160" s="3">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v>5.1011999999999995</v>
      </c>
    </row>
    <row r="4161" spans="1:23" x14ac:dyDescent="0.3">
      <c r="A4161">
        <v>4160</v>
      </c>
      <c r="B4161" t="s">
        <v>7279</v>
      </c>
      <c r="C4161" s="1">
        <v>42476</v>
      </c>
      <c r="D4161" s="2">
        <v>2016</v>
      </c>
      <c r="E4161" s="1" t="s">
        <v>89</v>
      </c>
      <c r="F4161" s="3">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v>3.7235999999999989</v>
      </c>
    </row>
    <row r="4162" spans="1:23" x14ac:dyDescent="0.3">
      <c r="A4162">
        <v>4161</v>
      </c>
      <c r="B4162" t="s">
        <v>7280</v>
      </c>
      <c r="C4162" s="1">
        <v>42869</v>
      </c>
      <c r="D4162" s="2">
        <v>2017</v>
      </c>
      <c r="E4162" s="1" t="s">
        <v>124</v>
      </c>
      <c r="F4162" s="3">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v>134.99250000000001</v>
      </c>
    </row>
    <row r="4163" spans="1:23" x14ac:dyDescent="0.3">
      <c r="A4163">
        <v>4162</v>
      </c>
      <c r="B4163" t="s">
        <v>7280</v>
      </c>
      <c r="C4163" s="1">
        <v>42869</v>
      </c>
      <c r="D4163" s="2">
        <v>2017</v>
      </c>
      <c r="E4163" s="1" t="s">
        <v>124</v>
      </c>
      <c r="F4163" s="3">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v>5.8707999999999991</v>
      </c>
    </row>
    <row r="4164" spans="1:23" x14ac:dyDescent="0.3">
      <c r="A4164">
        <v>4163</v>
      </c>
      <c r="B4164" t="s">
        <v>7283</v>
      </c>
      <c r="C4164" s="1">
        <v>42077</v>
      </c>
      <c r="D4164" s="2">
        <v>2015</v>
      </c>
      <c r="E4164" s="1" t="s">
        <v>237</v>
      </c>
      <c r="F4164" s="3">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v>7.5991999999999997</v>
      </c>
    </row>
    <row r="4165" spans="1:23" x14ac:dyDescent="0.3">
      <c r="A4165">
        <v>4164</v>
      </c>
      <c r="B4165" t="s">
        <v>7283</v>
      </c>
      <c r="C4165" s="1">
        <v>42077</v>
      </c>
      <c r="D4165" s="2">
        <v>2015</v>
      </c>
      <c r="E4165" s="1" t="s">
        <v>237</v>
      </c>
      <c r="F4165" s="3">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v>315.81179999999995</v>
      </c>
    </row>
    <row r="4166" spans="1:23" x14ac:dyDescent="0.3">
      <c r="A4166">
        <v>4165</v>
      </c>
      <c r="B4166" t="s">
        <v>7284</v>
      </c>
      <c r="C4166" s="1">
        <v>42749</v>
      </c>
      <c r="D4166" s="2">
        <v>2017</v>
      </c>
      <c r="E4166" s="1" t="s">
        <v>166</v>
      </c>
      <c r="F4166" s="3">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v>-14.793099999999995</v>
      </c>
    </row>
    <row r="4167" spans="1:23" x14ac:dyDescent="0.3">
      <c r="A4167">
        <v>4166</v>
      </c>
      <c r="B4167" t="s">
        <v>7284</v>
      </c>
      <c r="C4167" s="1">
        <v>42749</v>
      </c>
      <c r="D4167" s="2">
        <v>2017</v>
      </c>
      <c r="E4167" s="1" t="s">
        <v>166</v>
      </c>
      <c r="F4167" s="3">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v>14.754599999999996</v>
      </c>
    </row>
    <row r="4168" spans="1:23" x14ac:dyDescent="0.3">
      <c r="A4168">
        <v>4167</v>
      </c>
      <c r="B4168" t="s">
        <v>7287</v>
      </c>
      <c r="C4168" s="1">
        <v>42071</v>
      </c>
      <c r="D4168" s="2">
        <v>2015</v>
      </c>
      <c r="E4168" s="1" t="s">
        <v>237</v>
      </c>
      <c r="F4168" s="3">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v>9.3312000000000008</v>
      </c>
    </row>
    <row r="4169" spans="1:23" x14ac:dyDescent="0.3">
      <c r="A4169">
        <v>4168</v>
      </c>
      <c r="B4169" t="s">
        <v>7288</v>
      </c>
      <c r="C4169" s="1">
        <v>41923</v>
      </c>
      <c r="D4169" s="2">
        <v>2014</v>
      </c>
      <c r="E4169" s="1" t="s">
        <v>53</v>
      </c>
      <c r="F4169" s="3">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v>8.299199999999999</v>
      </c>
    </row>
    <row r="4170" spans="1:23" x14ac:dyDescent="0.3">
      <c r="A4170">
        <v>4169</v>
      </c>
      <c r="B4170" t="s">
        <v>7288</v>
      </c>
      <c r="C4170" s="1">
        <v>41923</v>
      </c>
      <c r="D4170" s="2">
        <v>2014</v>
      </c>
      <c r="E4170" s="1" t="s">
        <v>53</v>
      </c>
      <c r="F4170" s="3">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v>-65.035200000000046</v>
      </c>
    </row>
    <row r="4171" spans="1:23" x14ac:dyDescent="0.3">
      <c r="A4171">
        <v>4170</v>
      </c>
      <c r="B4171" t="s">
        <v>7291</v>
      </c>
      <c r="C4171" s="1">
        <v>42107</v>
      </c>
      <c r="D4171" s="2">
        <v>2015</v>
      </c>
      <c r="E4171" s="1" t="s">
        <v>89</v>
      </c>
      <c r="F4171" s="3">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v>10.8864</v>
      </c>
    </row>
    <row r="4172" spans="1:23" x14ac:dyDescent="0.3">
      <c r="A4172">
        <v>4171</v>
      </c>
      <c r="B4172" t="s">
        <v>7291</v>
      </c>
      <c r="C4172" s="1">
        <v>42107</v>
      </c>
      <c r="D4172" s="2">
        <v>2015</v>
      </c>
      <c r="E4172" s="1" t="s">
        <v>89</v>
      </c>
      <c r="F4172" s="3">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v>17.815199999999997</v>
      </c>
    </row>
    <row r="4173" spans="1:23" x14ac:dyDescent="0.3">
      <c r="A4173">
        <v>4172</v>
      </c>
      <c r="B4173" t="s">
        <v>7292</v>
      </c>
      <c r="C4173" s="1">
        <v>43055</v>
      </c>
      <c r="D4173" s="2">
        <v>2017</v>
      </c>
      <c r="E4173" s="1" t="s">
        <v>24</v>
      </c>
      <c r="F4173" s="3">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v>0.97719999999999807</v>
      </c>
    </row>
    <row r="4174" spans="1:23" x14ac:dyDescent="0.3">
      <c r="A4174">
        <v>4173</v>
      </c>
      <c r="B4174" t="s">
        <v>7293</v>
      </c>
      <c r="C4174" s="1">
        <v>42552</v>
      </c>
      <c r="D4174" s="2">
        <v>2016</v>
      </c>
      <c r="E4174" s="1" t="s">
        <v>152</v>
      </c>
      <c r="F4174" s="3">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v>6.5319999999999991</v>
      </c>
    </row>
    <row r="4175" spans="1:23" x14ac:dyDescent="0.3">
      <c r="A4175">
        <v>4174</v>
      </c>
      <c r="B4175" t="s">
        <v>7293</v>
      </c>
      <c r="C4175" s="1">
        <v>42552</v>
      </c>
      <c r="D4175" s="2">
        <v>2016</v>
      </c>
      <c r="E4175" s="1" t="s">
        <v>152</v>
      </c>
      <c r="F4175" s="3">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v>6.2208000000000006</v>
      </c>
    </row>
    <row r="4176" spans="1:23" x14ac:dyDescent="0.3">
      <c r="A4176">
        <v>4175</v>
      </c>
      <c r="B4176" t="s">
        <v>7293</v>
      </c>
      <c r="C4176" s="1">
        <v>42552</v>
      </c>
      <c r="D4176" s="2">
        <v>2016</v>
      </c>
      <c r="E4176" s="1" t="s">
        <v>152</v>
      </c>
      <c r="F4176" s="3">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v>28.0032</v>
      </c>
    </row>
    <row r="4177" spans="1:23" x14ac:dyDescent="0.3">
      <c r="A4177">
        <v>4176</v>
      </c>
      <c r="B4177" t="s">
        <v>7294</v>
      </c>
      <c r="C4177" s="1">
        <v>42337</v>
      </c>
      <c r="D4177" s="2">
        <v>2015</v>
      </c>
      <c r="E4177" s="1" t="s">
        <v>24</v>
      </c>
      <c r="F4177" s="3">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v>15.764000000000003</v>
      </c>
    </row>
    <row r="4178" spans="1:23" x14ac:dyDescent="0.3">
      <c r="A4178">
        <v>4177</v>
      </c>
      <c r="B4178" t="s">
        <v>7297</v>
      </c>
      <c r="C4178" s="1">
        <v>41736</v>
      </c>
      <c r="D4178" s="2">
        <v>2014</v>
      </c>
      <c r="E4178" s="1" t="s">
        <v>89</v>
      </c>
      <c r="F4178" s="3">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v>163.78700000000003</v>
      </c>
    </row>
    <row r="4179" spans="1:23" x14ac:dyDescent="0.3">
      <c r="A4179">
        <v>4178</v>
      </c>
      <c r="B4179" t="s">
        <v>7297</v>
      </c>
      <c r="C4179" s="1">
        <v>41736</v>
      </c>
      <c r="D4179" s="2">
        <v>2014</v>
      </c>
      <c r="E4179" s="1" t="s">
        <v>89</v>
      </c>
      <c r="F4179" s="3">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v>60.255300000000005</v>
      </c>
    </row>
    <row r="4180" spans="1:23" x14ac:dyDescent="0.3">
      <c r="A4180">
        <v>4179</v>
      </c>
      <c r="B4180" t="s">
        <v>7298</v>
      </c>
      <c r="C4180" s="1">
        <v>42537</v>
      </c>
      <c r="D4180" s="2">
        <v>2016</v>
      </c>
      <c r="E4180" s="1" t="s">
        <v>41</v>
      </c>
      <c r="F4180" s="3">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v>21.784499999999998</v>
      </c>
    </row>
    <row r="4181" spans="1:23" x14ac:dyDescent="0.3">
      <c r="A4181">
        <v>4180</v>
      </c>
      <c r="B4181" t="s">
        <v>7299</v>
      </c>
      <c r="C4181" s="1">
        <v>42800</v>
      </c>
      <c r="D4181" s="2">
        <v>2017</v>
      </c>
      <c r="E4181" s="1" t="s">
        <v>237</v>
      </c>
      <c r="F4181" s="3">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v>5.4288000000000007</v>
      </c>
    </row>
    <row r="4182" spans="1:23" x14ac:dyDescent="0.3">
      <c r="A4182">
        <v>4181</v>
      </c>
      <c r="B4182" t="s">
        <v>7300</v>
      </c>
      <c r="C4182" s="1">
        <v>43015</v>
      </c>
      <c r="D4182" s="2">
        <v>2017</v>
      </c>
      <c r="E4182" s="1" t="s">
        <v>53</v>
      </c>
      <c r="F4182" s="3">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v>-6.3599999999999994</v>
      </c>
    </row>
    <row r="4183" spans="1:23" x14ac:dyDescent="0.3">
      <c r="A4183">
        <v>4182</v>
      </c>
      <c r="B4183" t="s">
        <v>7301</v>
      </c>
      <c r="C4183" s="1">
        <v>43014</v>
      </c>
      <c r="D4183" s="2">
        <v>2017</v>
      </c>
      <c r="E4183" s="1" t="s">
        <v>53</v>
      </c>
      <c r="F4183" s="3">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v>115.18559999999999</v>
      </c>
    </row>
    <row r="4184" spans="1:23" x14ac:dyDescent="0.3">
      <c r="A4184">
        <v>4183</v>
      </c>
      <c r="B4184" t="s">
        <v>7301</v>
      </c>
      <c r="C4184" s="1">
        <v>43014</v>
      </c>
      <c r="D4184" s="2">
        <v>2017</v>
      </c>
      <c r="E4184" s="1" t="s">
        <v>53</v>
      </c>
      <c r="F4184" s="3">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v>7.6679999999999993</v>
      </c>
    </row>
    <row r="4185" spans="1:23" x14ac:dyDescent="0.3">
      <c r="A4185">
        <v>4184</v>
      </c>
      <c r="B4185" t="s">
        <v>7301</v>
      </c>
      <c r="C4185" s="1">
        <v>43014</v>
      </c>
      <c r="D4185" s="2">
        <v>2017</v>
      </c>
      <c r="E4185" s="1" t="s">
        <v>53</v>
      </c>
      <c r="F4185" s="3">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v>10.347300000000004</v>
      </c>
    </row>
    <row r="4186" spans="1:23" x14ac:dyDescent="0.3">
      <c r="A4186">
        <v>4185</v>
      </c>
      <c r="B4186" t="s">
        <v>7304</v>
      </c>
      <c r="C4186" s="1">
        <v>42709</v>
      </c>
      <c r="D4186" s="2">
        <v>2016</v>
      </c>
      <c r="E4186" s="1" t="s">
        <v>98</v>
      </c>
      <c r="F4186" s="3">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v>20.484999999999999</v>
      </c>
    </row>
    <row r="4187" spans="1:23" x14ac:dyDescent="0.3">
      <c r="A4187">
        <v>4186</v>
      </c>
      <c r="B4187" t="s">
        <v>7307</v>
      </c>
      <c r="C4187" s="1">
        <v>42664</v>
      </c>
      <c r="D4187" s="2">
        <v>2016</v>
      </c>
      <c r="E4187" s="1" t="s">
        <v>53</v>
      </c>
      <c r="F4187" s="3">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v>9.8159999999999954</v>
      </c>
    </row>
    <row r="4188" spans="1:23" x14ac:dyDescent="0.3">
      <c r="A4188">
        <v>4187</v>
      </c>
      <c r="B4188" t="s">
        <v>7308</v>
      </c>
      <c r="C4188" s="1">
        <v>42873</v>
      </c>
      <c r="D4188" s="2">
        <v>2017</v>
      </c>
      <c r="E4188" s="1" t="s">
        <v>124</v>
      </c>
      <c r="F4188" s="3">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v>-10.654700000000002</v>
      </c>
    </row>
    <row r="4189" spans="1:23" x14ac:dyDescent="0.3">
      <c r="A4189">
        <v>4188</v>
      </c>
      <c r="B4189" t="s">
        <v>7308</v>
      </c>
      <c r="C4189" s="1">
        <v>42873</v>
      </c>
      <c r="D4189" s="2">
        <v>2017</v>
      </c>
      <c r="E4189" s="1" t="s">
        <v>124</v>
      </c>
      <c r="F4189" s="3">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v>-3.293400000000001</v>
      </c>
    </row>
    <row r="4190" spans="1:23" x14ac:dyDescent="0.3">
      <c r="A4190">
        <v>4189</v>
      </c>
      <c r="B4190" t="s">
        <v>7308</v>
      </c>
      <c r="C4190" s="1">
        <v>42873</v>
      </c>
      <c r="D4190" s="2">
        <v>2017</v>
      </c>
      <c r="E4190" s="1" t="s">
        <v>124</v>
      </c>
      <c r="F4190" s="3">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v>0.66959999999999997</v>
      </c>
    </row>
    <row r="4191" spans="1:23" x14ac:dyDescent="0.3">
      <c r="A4191">
        <v>4190</v>
      </c>
      <c r="B4191" t="s">
        <v>7312</v>
      </c>
      <c r="C4191" s="1">
        <v>42639</v>
      </c>
      <c r="D4191" s="2">
        <v>2016</v>
      </c>
      <c r="E4191" s="1" t="s">
        <v>161</v>
      </c>
      <c r="F4191" s="3">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v>4.4954999999999998</v>
      </c>
    </row>
    <row r="4192" spans="1:23" x14ac:dyDescent="0.3">
      <c r="A4192">
        <v>4191</v>
      </c>
      <c r="B4192" t="s">
        <v>7316</v>
      </c>
      <c r="C4192" s="1">
        <v>43056</v>
      </c>
      <c r="D4192" s="2">
        <v>2017</v>
      </c>
      <c r="E4192" s="1" t="s">
        <v>24</v>
      </c>
      <c r="F4192" s="3">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v>5039.9856</v>
      </c>
    </row>
    <row r="4193" spans="1:23" x14ac:dyDescent="0.3">
      <c r="A4193">
        <v>4192</v>
      </c>
      <c r="B4193" t="s">
        <v>7317</v>
      </c>
      <c r="C4193" s="1">
        <v>42193</v>
      </c>
      <c r="D4193" s="2">
        <v>2015</v>
      </c>
      <c r="E4193" s="1" t="s">
        <v>152</v>
      </c>
      <c r="F4193" s="3">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v>6.5999999999999988</v>
      </c>
    </row>
    <row r="4194" spans="1:23" x14ac:dyDescent="0.3">
      <c r="A4194">
        <v>4193</v>
      </c>
      <c r="B4194" t="s">
        <v>7320</v>
      </c>
      <c r="C4194" s="1">
        <v>42324</v>
      </c>
      <c r="D4194" s="2">
        <v>2015</v>
      </c>
      <c r="E4194" s="1" t="s">
        <v>24</v>
      </c>
      <c r="F4194" s="3">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v>160.17660000000001</v>
      </c>
    </row>
    <row r="4195" spans="1:23" x14ac:dyDescent="0.3">
      <c r="A4195">
        <v>4194</v>
      </c>
      <c r="B4195" t="s">
        <v>7320</v>
      </c>
      <c r="C4195" s="1">
        <v>42324</v>
      </c>
      <c r="D4195" s="2">
        <v>2015</v>
      </c>
      <c r="E4195" s="1" t="s">
        <v>24</v>
      </c>
      <c r="F4195" s="3">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v>22.858199999999982</v>
      </c>
    </row>
    <row r="4196" spans="1:23" x14ac:dyDescent="0.3">
      <c r="A4196">
        <v>4195</v>
      </c>
      <c r="B4196" t="s">
        <v>7322</v>
      </c>
      <c r="C4196" s="1">
        <v>42173</v>
      </c>
      <c r="D4196" s="2">
        <v>2015</v>
      </c>
      <c r="E4196" s="1" t="s">
        <v>41</v>
      </c>
      <c r="F4196" s="3">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v>15.074199999999998</v>
      </c>
    </row>
    <row r="4197" spans="1:23" x14ac:dyDescent="0.3">
      <c r="A4197">
        <v>4196</v>
      </c>
      <c r="B4197" t="s">
        <v>7323</v>
      </c>
      <c r="C4197" s="1">
        <v>42468</v>
      </c>
      <c r="D4197" s="2">
        <v>2016</v>
      </c>
      <c r="E4197" s="1" t="s">
        <v>89</v>
      </c>
      <c r="F4197" s="3">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v>10.374000000000001</v>
      </c>
    </row>
    <row r="4198" spans="1:23" x14ac:dyDescent="0.3">
      <c r="A4198">
        <v>4197</v>
      </c>
      <c r="B4198" t="s">
        <v>7324</v>
      </c>
      <c r="C4198" s="1">
        <v>42112</v>
      </c>
      <c r="D4198" s="2">
        <v>2015</v>
      </c>
      <c r="E4198" s="1" t="s">
        <v>89</v>
      </c>
      <c r="F4198" s="3">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v>10.307099999999998</v>
      </c>
    </row>
    <row r="4199" spans="1:23" x14ac:dyDescent="0.3">
      <c r="A4199">
        <v>4198</v>
      </c>
      <c r="B4199" t="s">
        <v>7325</v>
      </c>
      <c r="C4199" s="1">
        <v>42707</v>
      </c>
      <c r="D4199" s="2">
        <v>2016</v>
      </c>
      <c r="E4199" s="1" t="s">
        <v>98</v>
      </c>
      <c r="F4199" s="3">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v>93.768799999999999</v>
      </c>
    </row>
    <row r="4200" spans="1:23" x14ac:dyDescent="0.3">
      <c r="A4200">
        <v>4199</v>
      </c>
      <c r="B4200" t="s">
        <v>7325</v>
      </c>
      <c r="C4200" s="1">
        <v>42707</v>
      </c>
      <c r="D4200" s="2">
        <v>2016</v>
      </c>
      <c r="E4200" s="1" t="s">
        <v>98</v>
      </c>
      <c r="F4200" s="3">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v>-14.553600000000003</v>
      </c>
    </row>
    <row r="4201" spans="1:23" x14ac:dyDescent="0.3">
      <c r="A4201">
        <v>4200</v>
      </c>
      <c r="B4201" t="s">
        <v>7326</v>
      </c>
      <c r="C4201" s="1">
        <v>42348</v>
      </c>
      <c r="D4201" s="2">
        <v>2015</v>
      </c>
      <c r="E4201" s="1" t="s">
        <v>98</v>
      </c>
      <c r="F4201" s="3">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v>3.4356999999999998</v>
      </c>
    </row>
    <row r="4202" spans="1:23" x14ac:dyDescent="0.3">
      <c r="A4202">
        <v>4201</v>
      </c>
      <c r="B4202" t="s">
        <v>7326</v>
      </c>
      <c r="C4202" s="1">
        <v>42348</v>
      </c>
      <c r="D4202" s="2">
        <v>2015</v>
      </c>
      <c r="E4202" s="1" t="s">
        <v>98</v>
      </c>
      <c r="F4202" s="3">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v>249.99499999999998</v>
      </c>
    </row>
    <row r="4203" spans="1:23" x14ac:dyDescent="0.3">
      <c r="A4203">
        <v>4202</v>
      </c>
      <c r="B4203" t="s">
        <v>7326</v>
      </c>
      <c r="C4203" s="1">
        <v>42348</v>
      </c>
      <c r="D4203" s="2">
        <v>2015</v>
      </c>
      <c r="E4203" s="1" t="s">
        <v>98</v>
      </c>
      <c r="F4203" s="3">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v>18.988799999999998</v>
      </c>
    </row>
    <row r="4204" spans="1:23" x14ac:dyDescent="0.3">
      <c r="A4204">
        <v>4203</v>
      </c>
      <c r="B4204" t="s">
        <v>7326</v>
      </c>
      <c r="C4204" s="1">
        <v>42348</v>
      </c>
      <c r="D4204" s="2">
        <v>2015</v>
      </c>
      <c r="E4204" s="1" t="s">
        <v>98</v>
      </c>
      <c r="F4204" s="3">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v>84.943599999999989</v>
      </c>
    </row>
    <row r="4205" spans="1:23" x14ac:dyDescent="0.3">
      <c r="A4205">
        <v>4204</v>
      </c>
      <c r="B4205" t="s">
        <v>7327</v>
      </c>
      <c r="C4205" s="1">
        <v>41943</v>
      </c>
      <c r="D4205" s="2">
        <v>2014</v>
      </c>
      <c r="E4205" s="1" t="s">
        <v>53</v>
      </c>
      <c r="F4205" s="3">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v>18.715000000000003</v>
      </c>
    </row>
    <row r="4206" spans="1:23" x14ac:dyDescent="0.3">
      <c r="A4206">
        <v>4205</v>
      </c>
      <c r="B4206" t="s">
        <v>7327</v>
      </c>
      <c r="C4206" s="1">
        <v>41943</v>
      </c>
      <c r="D4206" s="2">
        <v>2014</v>
      </c>
      <c r="E4206" s="1" t="s">
        <v>53</v>
      </c>
      <c r="F4206" s="3">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v>4.7751999999999999</v>
      </c>
    </row>
    <row r="4207" spans="1:23" x14ac:dyDescent="0.3">
      <c r="A4207">
        <v>4206</v>
      </c>
      <c r="B4207" t="s">
        <v>7327</v>
      </c>
      <c r="C4207" s="1">
        <v>41943</v>
      </c>
      <c r="D4207" s="2">
        <v>2014</v>
      </c>
      <c r="E4207" s="1" t="s">
        <v>53</v>
      </c>
      <c r="F4207" s="3">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v>4.2803999999999984</v>
      </c>
    </row>
    <row r="4208" spans="1:23" x14ac:dyDescent="0.3">
      <c r="A4208">
        <v>4207</v>
      </c>
      <c r="B4208" t="s">
        <v>7327</v>
      </c>
      <c r="C4208" s="1">
        <v>41943</v>
      </c>
      <c r="D4208" s="2">
        <v>2014</v>
      </c>
      <c r="E4208" s="1" t="s">
        <v>53</v>
      </c>
      <c r="F4208" s="3">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v>15.676799999999997</v>
      </c>
    </row>
    <row r="4209" spans="1:23" x14ac:dyDescent="0.3">
      <c r="A4209">
        <v>4208</v>
      </c>
      <c r="B4209" t="s">
        <v>7327</v>
      </c>
      <c r="C4209" s="1">
        <v>41943</v>
      </c>
      <c r="D4209" s="2">
        <v>2014</v>
      </c>
      <c r="E4209" s="1" t="s">
        <v>53</v>
      </c>
      <c r="F4209" s="3">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v>7.7748000000000008</v>
      </c>
    </row>
    <row r="4210" spans="1:23" x14ac:dyDescent="0.3">
      <c r="A4210">
        <v>4209</v>
      </c>
      <c r="B4210" t="s">
        <v>7327</v>
      </c>
      <c r="C4210" s="1">
        <v>41943</v>
      </c>
      <c r="D4210" s="2">
        <v>2014</v>
      </c>
      <c r="E4210" s="1" t="s">
        <v>53</v>
      </c>
      <c r="F4210" s="3">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v>481.46999999999991</v>
      </c>
    </row>
    <row r="4211" spans="1:23" x14ac:dyDescent="0.3">
      <c r="A4211">
        <v>4210</v>
      </c>
      <c r="B4211" t="s">
        <v>7327</v>
      </c>
      <c r="C4211" s="1">
        <v>41943</v>
      </c>
      <c r="D4211" s="2">
        <v>2014</v>
      </c>
      <c r="E4211" s="1" t="s">
        <v>53</v>
      </c>
      <c r="F4211" s="3">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v>-60.607800000000026</v>
      </c>
    </row>
    <row r="4212" spans="1:23" x14ac:dyDescent="0.3">
      <c r="A4212">
        <v>4211</v>
      </c>
      <c r="B4212" t="s">
        <v>7329</v>
      </c>
      <c r="C4212" s="1">
        <v>43078</v>
      </c>
      <c r="D4212" s="2">
        <v>2017</v>
      </c>
      <c r="E4212" s="1" t="s">
        <v>98</v>
      </c>
      <c r="F4212" s="3">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v>4.9949999999999992</v>
      </c>
    </row>
    <row r="4213" spans="1:23" x14ac:dyDescent="0.3">
      <c r="A4213">
        <v>4212</v>
      </c>
      <c r="B4213" t="s">
        <v>7332</v>
      </c>
      <c r="C4213" s="1">
        <v>41764</v>
      </c>
      <c r="D4213" s="2">
        <v>2014</v>
      </c>
      <c r="E4213" s="1" t="s">
        <v>124</v>
      </c>
      <c r="F4213" s="3">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v>4.238999999999999</v>
      </c>
    </row>
    <row r="4214" spans="1:23" x14ac:dyDescent="0.3">
      <c r="A4214">
        <v>4213</v>
      </c>
      <c r="B4214" t="s">
        <v>7332</v>
      </c>
      <c r="C4214" s="1">
        <v>41764</v>
      </c>
      <c r="D4214" s="2">
        <v>2014</v>
      </c>
      <c r="E4214" s="1" t="s">
        <v>124</v>
      </c>
      <c r="F4214" s="3">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v>1.9023999999999992</v>
      </c>
    </row>
    <row r="4215" spans="1:23" x14ac:dyDescent="0.3">
      <c r="A4215">
        <v>4214</v>
      </c>
      <c r="B4215" t="s">
        <v>7332</v>
      </c>
      <c r="C4215" s="1">
        <v>41764</v>
      </c>
      <c r="D4215" s="2">
        <v>2014</v>
      </c>
      <c r="E4215" s="1" t="s">
        <v>124</v>
      </c>
      <c r="F4215" s="3">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v>11.543199999999999</v>
      </c>
    </row>
    <row r="4216" spans="1:23" x14ac:dyDescent="0.3">
      <c r="A4216">
        <v>4215</v>
      </c>
      <c r="B4216" t="s">
        <v>7335</v>
      </c>
      <c r="C4216" s="1">
        <v>42433</v>
      </c>
      <c r="D4216" s="2">
        <v>2016</v>
      </c>
      <c r="E4216" s="1" t="s">
        <v>237</v>
      </c>
      <c r="F4216" s="3">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v>64.199999999999989</v>
      </c>
    </row>
    <row r="4217" spans="1:23" x14ac:dyDescent="0.3">
      <c r="A4217">
        <v>4216</v>
      </c>
      <c r="B4217" t="s">
        <v>7338</v>
      </c>
      <c r="C4217" s="1">
        <v>41973</v>
      </c>
      <c r="D4217" s="2">
        <v>2014</v>
      </c>
      <c r="E4217" s="1" t="s">
        <v>24</v>
      </c>
      <c r="F4217" s="3">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v>29.271599999999999</v>
      </c>
    </row>
    <row r="4218" spans="1:23" x14ac:dyDescent="0.3">
      <c r="A4218">
        <v>4217</v>
      </c>
      <c r="B4218" t="s">
        <v>7341</v>
      </c>
      <c r="C4218" s="1">
        <v>42053</v>
      </c>
      <c r="D4218" s="2">
        <v>2015</v>
      </c>
      <c r="E4218" s="1" t="s">
        <v>568</v>
      </c>
      <c r="F4218" s="3">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v>4.4352</v>
      </c>
    </row>
    <row r="4219" spans="1:23" x14ac:dyDescent="0.3">
      <c r="A4219">
        <v>4218</v>
      </c>
      <c r="B4219" t="s">
        <v>7342</v>
      </c>
      <c r="C4219" s="1">
        <v>42826</v>
      </c>
      <c r="D4219" s="2">
        <v>2017</v>
      </c>
      <c r="E4219" s="1" t="s">
        <v>89</v>
      </c>
      <c r="F4219" s="3">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v>85.175999999999974</v>
      </c>
    </row>
    <row r="4220" spans="1:23" x14ac:dyDescent="0.3">
      <c r="A4220">
        <v>4219</v>
      </c>
      <c r="B4220" t="s">
        <v>7342</v>
      </c>
      <c r="C4220" s="1">
        <v>42826</v>
      </c>
      <c r="D4220" s="2">
        <v>2017</v>
      </c>
      <c r="E4220" s="1" t="s">
        <v>89</v>
      </c>
      <c r="F4220" s="3">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v>359.99879999999962</v>
      </c>
    </row>
    <row r="4221" spans="1:23" x14ac:dyDescent="0.3">
      <c r="A4221">
        <v>4220</v>
      </c>
      <c r="B4221" t="s">
        <v>7345</v>
      </c>
      <c r="C4221" s="1">
        <v>42897</v>
      </c>
      <c r="D4221" s="2">
        <v>2017</v>
      </c>
      <c r="E4221" s="1" t="s">
        <v>41</v>
      </c>
      <c r="F4221" s="3">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v>18.211199999999998</v>
      </c>
    </row>
    <row r="4222" spans="1:23" x14ac:dyDescent="0.3">
      <c r="A4222">
        <v>4221</v>
      </c>
      <c r="B4222" t="s">
        <v>7345</v>
      </c>
      <c r="C4222" s="1">
        <v>42897</v>
      </c>
      <c r="D4222" s="2">
        <v>2017</v>
      </c>
      <c r="E4222" s="1" t="s">
        <v>41</v>
      </c>
      <c r="F4222" s="3">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v>6.6293999999999995</v>
      </c>
    </row>
    <row r="4223" spans="1:23" x14ac:dyDescent="0.3">
      <c r="A4223">
        <v>4222</v>
      </c>
      <c r="B4223" t="s">
        <v>7345</v>
      </c>
      <c r="C4223" s="1">
        <v>42897</v>
      </c>
      <c r="D4223" s="2">
        <v>2017</v>
      </c>
      <c r="E4223" s="1" t="s">
        <v>41</v>
      </c>
      <c r="F4223" s="3">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v>130.20749999999998</v>
      </c>
    </row>
    <row r="4224" spans="1:23" x14ac:dyDescent="0.3">
      <c r="A4224">
        <v>4223</v>
      </c>
      <c r="B4224" t="s">
        <v>7345</v>
      </c>
      <c r="C4224" s="1">
        <v>42897</v>
      </c>
      <c r="D4224" s="2">
        <v>2017</v>
      </c>
      <c r="E4224" s="1" t="s">
        <v>41</v>
      </c>
      <c r="F4224" s="3">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v>1.0296000000000021</v>
      </c>
    </row>
    <row r="4225" spans="1:23" x14ac:dyDescent="0.3">
      <c r="A4225">
        <v>4224</v>
      </c>
      <c r="B4225" t="s">
        <v>7345</v>
      </c>
      <c r="C4225" s="1">
        <v>42897</v>
      </c>
      <c r="D4225" s="2">
        <v>2017</v>
      </c>
      <c r="E4225" s="1" t="s">
        <v>41</v>
      </c>
      <c r="F4225" s="3">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v>41.860800000000005</v>
      </c>
    </row>
    <row r="4226" spans="1:23" x14ac:dyDescent="0.3">
      <c r="A4226">
        <v>4225</v>
      </c>
      <c r="B4226" t="s">
        <v>7348</v>
      </c>
      <c r="C4226" s="1">
        <v>42643</v>
      </c>
      <c r="D4226" s="2">
        <v>2016</v>
      </c>
      <c r="E4226" s="1" t="s">
        <v>161</v>
      </c>
      <c r="F4226" s="3">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v>-3.2406000000000006</v>
      </c>
    </row>
    <row r="4227" spans="1:23" x14ac:dyDescent="0.3">
      <c r="A4227">
        <v>4226</v>
      </c>
      <c r="B4227" t="s">
        <v>7349</v>
      </c>
      <c r="C4227" s="1">
        <v>41986</v>
      </c>
      <c r="D4227" s="2">
        <v>2014</v>
      </c>
      <c r="E4227" s="1" t="s">
        <v>98</v>
      </c>
      <c r="F4227" s="3">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v>-42.492599999999982</v>
      </c>
    </row>
    <row r="4228" spans="1:23" x14ac:dyDescent="0.3">
      <c r="A4228">
        <v>4227</v>
      </c>
      <c r="B4228" t="s">
        <v>7352</v>
      </c>
      <c r="C4228" s="1">
        <v>43050</v>
      </c>
      <c r="D4228" s="2">
        <v>2017</v>
      </c>
      <c r="E4228" s="1" t="s">
        <v>24</v>
      </c>
      <c r="F4228" s="3">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v>21.5824</v>
      </c>
    </row>
    <row r="4229" spans="1:23" x14ac:dyDescent="0.3">
      <c r="A4229">
        <v>4228</v>
      </c>
      <c r="B4229" t="s">
        <v>7353</v>
      </c>
      <c r="C4229" s="1">
        <v>42009</v>
      </c>
      <c r="D4229" s="2">
        <v>2015</v>
      </c>
      <c r="E4229" s="1" t="s">
        <v>166</v>
      </c>
      <c r="F4229" s="3">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v>-6.9282000000000039</v>
      </c>
    </row>
    <row r="4230" spans="1:23" x14ac:dyDescent="0.3">
      <c r="A4230">
        <v>4229</v>
      </c>
      <c r="B4230" t="s">
        <v>7354</v>
      </c>
      <c r="C4230" s="1">
        <v>42453</v>
      </c>
      <c r="D4230" s="2">
        <v>2016</v>
      </c>
      <c r="E4230" s="1" t="s">
        <v>237</v>
      </c>
      <c r="F4230" s="3">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v>10.3408</v>
      </c>
    </row>
    <row r="4231" spans="1:23" x14ac:dyDescent="0.3">
      <c r="A4231">
        <v>4230</v>
      </c>
      <c r="B4231" t="s">
        <v>7355</v>
      </c>
      <c r="C4231" s="1">
        <v>42921</v>
      </c>
      <c r="D4231" s="2">
        <v>2017</v>
      </c>
      <c r="E4231" s="1" t="s">
        <v>152</v>
      </c>
      <c r="F4231" s="3">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v>-348.62940000000003</v>
      </c>
    </row>
    <row r="4232" spans="1:23" x14ac:dyDescent="0.3">
      <c r="A4232">
        <v>4231</v>
      </c>
      <c r="B4232" t="s">
        <v>7355</v>
      </c>
      <c r="C4232" s="1">
        <v>42921</v>
      </c>
      <c r="D4232" s="2">
        <v>2017</v>
      </c>
      <c r="E4232" s="1" t="s">
        <v>152</v>
      </c>
      <c r="F4232" s="3">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v>-17.660699999999999</v>
      </c>
    </row>
    <row r="4233" spans="1:23" x14ac:dyDescent="0.3">
      <c r="A4233">
        <v>4232</v>
      </c>
      <c r="B4233" t="s">
        <v>7355</v>
      </c>
      <c r="C4233" s="1">
        <v>42921</v>
      </c>
      <c r="D4233" s="2">
        <v>2017</v>
      </c>
      <c r="E4233" s="1" t="s">
        <v>152</v>
      </c>
      <c r="F4233" s="3">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v>5.6375999999999999</v>
      </c>
    </row>
    <row r="4234" spans="1:23" x14ac:dyDescent="0.3">
      <c r="A4234">
        <v>4233</v>
      </c>
      <c r="B4234" t="s">
        <v>7355</v>
      </c>
      <c r="C4234" s="1">
        <v>42921</v>
      </c>
      <c r="D4234" s="2">
        <v>2017</v>
      </c>
      <c r="E4234" s="1" t="s">
        <v>152</v>
      </c>
      <c r="F4234" s="3">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v>11.2752</v>
      </c>
    </row>
    <row r="4235" spans="1:23" x14ac:dyDescent="0.3">
      <c r="A4235">
        <v>4234</v>
      </c>
      <c r="B4235" t="s">
        <v>7355</v>
      </c>
      <c r="C4235" s="1">
        <v>42921</v>
      </c>
      <c r="D4235" s="2">
        <v>2017</v>
      </c>
      <c r="E4235" s="1" t="s">
        <v>152</v>
      </c>
      <c r="F4235" s="3">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v>-10.421400000000002</v>
      </c>
    </row>
    <row r="4236" spans="1:23" x14ac:dyDescent="0.3">
      <c r="A4236">
        <v>4235</v>
      </c>
      <c r="B4236" t="s">
        <v>7358</v>
      </c>
      <c r="C4236" s="1">
        <v>41903</v>
      </c>
      <c r="D4236" s="2">
        <v>2014</v>
      </c>
      <c r="E4236" s="1" t="s">
        <v>161</v>
      </c>
      <c r="F4236" s="3">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v>4.1151</v>
      </c>
    </row>
    <row r="4237" spans="1:23" x14ac:dyDescent="0.3">
      <c r="A4237">
        <v>4236</v>
      </c>
      <c r="B4237" t="s">
        <v>7358</v>
      </c>
      <c r="C4237" s="1">
        <v>41903</v>
      </c>
      <c r="D4237" s="2">
        <v>2014</v>
      </c>
      <c r="E4237" s="1" t="s">
        <v>161</v>
      </c>
      <c r="F4237" s="3">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v>7.0226999999999995</v>
      </c>
    </row>
    <row r="4238" spans="1:23" x14ac:dyDescent="0.3">
      <c r="A4238">
        <v>4237</v>
      </c>
      <c r="B4238" t="s">
        <v>7359</v>
      </c>
      <c r="C4238" s="1">
        <v>42574</v>
      </c>
      <c r="D4238" s="2">
        <v>2016</v>
      </c>
      <c r="E4238" s="1" t="s">
        <v>152</v>
      </c>
      <c r="F4238" s="3">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v>-18.836400000000005</v>
      </c>
    </row>
    <row r="4239" spans="1:23" x14ac:dyDescent="0.3">
      <c r="A4239">
        <v>4238</v>
      </c>
      <c r="B4239" t="s">
        <v>7362</v>
      </c>
      <c r="C4239" s="1">
        <v>42976</v>
      </c>
      <c r="D4239" s="2">
        <v>2017</v>
      </c>
      <c r="E4239" s="1" t="s">
        <v>132</v>
      </c>
      <c r="F4239" s="3">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v>0.70560000000000045</v>
      </c>
    </row>
    <row r="4240" spans="1:23" x14ac:dyDescent="0.3">
      <c r="A4240">
        <v>4239</v>
      </c>
      <c r="B4240" t="s">
        <v>7365</v>
      </c>
      <c r="C4240" s="1">
        <v>42820</v>
      </c>
      <c r="D4240" s="2">
        <v>2017</v>
      </c>
      <c r="E4240" s="1" t="s">
        <v>237</v>
      </c>
      <c r="F4240" s="3">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v>5.9489999999999981</v>
      </c>
    </row>
    <row r="4241" spans="1:23" x14ac:dyDescent="0.3">
      <c r="A4241">
        <v>4240</v>
      </c>
      <c r="B4241" t="s">
        <v>7368</v>
      </c>
      <c r="C4241" s="1">
        <v>43098</v>
      </c>
      <c r="D4241" s="2">
        <v>2017</v>
      </c>
      <c r="E4241" s="1" t="s">
        <v>98</v>
      </c>
      <c r="F4241" s="3">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v>100.65599999999999</v>
      </c>
    </row>
    <row r="4242" spans="1:23" x14ac:dyDescent="0.3">
      <c r="A4242">
        <v>4241</v>
      </c>
      <c r="B4242" t="s">
        <v>7369</v>
      </c>
      <c r="C4242" s="1">
        <v>41902</v>
      </c>
      <c r="D4242" s="2">
        <v>2014</v>
      </c>
      <c r="E4242" s="1" t="s">
        <v>161</v>
      </c>
      <c r="F4242" s="3">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v>11.858400000000003</v>
      </c>
    </row>
    <row r="4243" spans="1:23" x14ac:dyDescent="0.3">
      <c r="A4243">
        <v>4242</v>
      </c>
      <c r="B4243" t="s">
        <v>7369</v>
      </c>
      <c r="C4243" s="1">
        <v>41902</v>
      </c>
      <c r="D4243" s="2">
        <v>2014</v>
      </c>
      <c r="E4243" s="1" t="s">
        <v>161</v>
      </c>
      <c r="F4243" s="3">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v>6.5753999999999984</v>
      </c>
    </row>
    <row r="4244" spans="1:23" x14ac:dyDescent="0.3">
      <c r="A4244">
        <v>4243</v>
      </c>
      <c r="B4244" t="s">
        <v>7371</v>
      </c>
      <c r="C4244" s="1">
        <v>42464</v>
      </c>
      <c r="D4244" s="2">
        <v>2016</v>
      </c>
      <c r="E4244" s="1" t="s">
        <v>89</v>
      </c>
      <c r="F4244" s="3">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v>5.9987999999999815</v>
      </c>
    </row>
    <row r="4245" spans="1:23" x14ac:dyDescent="0.3">
      <c r="A4245">
        <v>4244</v>
      </c>
      <c r="B4245" t="s">
        <v>7371</v>
      </c>
      <c r="C4245" s="1">
        <v>42464</v>
      </c>
      <c r="D4245" s="2">
        <v>2016</v>
      </c>
      <c r="E4245" s="1" t="s">
        <v>89</v>
      </c>
      <c r="F4245" s="3">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v>13.070699999999999</v>
      </c>
    </row>
    <row r="4246" spans="1:23" x14ac:dyDescent="0.3">
      <c r="A4246">
        <v>4245</v>
      </c>
      <c r="B4246" t="s">
        <v>7372</v>
      </c>
      <c r="C4246" s="1">
        <v>41724</v>
      </c>
      <c r="D4246" s="2">
        <v>2014</v>
      </c>
      <c r="E4246" s="1" t="s">
        <v>237</v>
      </c>
      <c r="F4246" s="3">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v>8.6190000000000033</v>
      </c>
    </row>
    <row r="4247" spans="1:23" x14ac:dyDescent="0.3">
      <c r="A4247">
        <v>4246</v>
      </c>
      <c r="B4247" t="s">
        <v>7373</v>
      </c>
      <c r="C4247" s="1">
        <v>43067</v>
      </c>
      <c r="D4247" s="2">
        <v>2017</v>
      </c>
      <c r="E4247" s="1" t="s">
        <v>24</v>
      </c>
      <c r="F4247" s="3">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v>0.73799999999999988</v>
      </c>
    </row>
    <row r="4248" spans="1:23" x14ac:dyDescent="0.3">
      <c r="A4248">
        <v>4247</v>
      </c>
      <c r="B4248" t="s">
        <v>7373</v>
      </c>
      <c r="C4248" s="1">
        <v>43067</v>
      </c>
      <c r="D4248" s="2">
        <v>2017</v>
      </c>
      <c r="E4248" s="1" t="s">
        <v>24</v>
      </c>
      <c r="F4248" s="3">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v>272.79200000000003</v>
      </c>
    </row>
    <row r="4249" spans="1:23" x14ac:dyDescent="0.3">
      <c r="A4249">
        <v>4248</v>
      </c>
      <c r="B4249" t="s">
        <v>7373</v>
      </c>
      <c r="C4249" s="1">
        <v>43067</v>
      </c>
      <c r="D4249" s="2">
        <v>2017</v>
      </c>
      <c r="E4249" s="1" t="s">
        <v>24</v>
      </c>
      <c r="F4249" s="3">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v>7.5239999999999991</v>
      </c>
    </row>
    <row r="4250" spans="1:23" x14ac:dyDescent="0.3">
      <c r="A4250">
        <v>4249</v>
      </c>
      <c r="B4250" t="s">
        <v>7374</v>
      </c>
      <c r="C4250" s="1">
        <v>42705</v>
      </c>
      <c r="D4250" s="2">
        <v>2016</v>
      </c>
      <c r="E4250" s="1" t="s">
        <v>98</v>
      </c>
      <c r="F4250" s="3">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v>40.516799999999996</v>
      </c>
    </row>
    <row r="4251" spans="1:23" x14ac:dyDescent="0.3">
      <c r="A4251">
        <v>4250</v>
      </c>
      <c r="B4251" t="s">
        <v>7374</v>
      </c>
      <c r="C4251" s="1">
        <v>42705</v>
      </c>
      <c r="D4251" s="2">
        <v>2016</v>
      </c>
      <c r="E4251" s="1" t="s">
        <v>98</v>
      </c>
      <c r="F4251" s="3">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v>150.38400000000001</v>
      </c>
    </row>
    <row r="4252" spans="1:23" x14ac:dyDescent="0.3">
      <c r="A4252">
        <v>4251</v>
      </c>
      <c r="B4252" t="s">
        <v>7375</v>
      </c>
      <c r="C4252" s="1">
        <v>41901</v>
      </c>
      <c r="D4252" s="2">
        <v>2014</v>
      </c>
      <c r="E4252" s="1" t="s">
        <v>161</v>
      </c>
      <c r="F4252" s="3">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v>177.42059999999998</v>
      </c>
    </row>
    <row r="4253" spans="1:23" x14ac:dyDescent="0.3">
      <c r="A4253">
        <v>4252</v>
      </c>
      <c r="B4253" t="s">
        <v>7378</v>
      </c>
      <c r="C4253" s="1">
        <v>42300</v>
      </c>
      <c r="D4253" s="2">
        <v>2015</v>
      </c>
      <c r="E4253" s="1" t="s">
        <v>53</v>
      </c>
      <c r="F4253" s="3">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v>-13.286700000000002</v>
      </c>
    </row>
    <row r="4254" spans="1:23" x14ac:dyDescent="0.3">
      <c r="A4254">
        <v>4253</v>
      </c>
      <c r="B4254" t="s">
        <v>7378</v>
      </c>
      <c r="C4254" s="1">
        <v>42300</v>
      </c>
      <c r="D4254" s="2">
        <v>2015</v>
      </c>
      <c r="E4254" s="1" t="s">
        <v>53</v>
      </c>
      <c r="F4254" s="3">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v>2.271199999999999</v>
      </c>
    </row>
    <row r="4255" spans="1:23" x14ac:dyDescent="0.3">
      <c r="A4255">
        <v>4254</v>
      </c>
      <c r="B4255" t="s">
        <v>7378</v>
      </c>
      <c r="C4255" s="1">
        <v>42300</v>
      </c>
      <c r="D4255" s="2">
        <v>2015</v>
      </c>
      <c r="E4255" s="1" t="s">
        <v>53</v>
      </c>
      <c r="F4255" s="3">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v>1.0346000000000006</v>
      </c>
    </row>
    <row r="4256" spans="1:23" x14ac:dyDescent="0.3">
      <c r="A4256">
        <v>4255</v>
      </c>
      <c r="B4256" t="s">
        <v>7379</v>
      </c>
      <c r="C4256" s="1">
        <v>43021</v>
      </c>
      <c r="D4256" s="2">
        <v>2017</v>
      </c>
      <c r="E4256" s="1" t="s">
        <v>53</v>
      </c>
      <c r="F4256" s="3">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v>20.576399999999996</v>
      </c>
    </row>
    <row r="4257" spans="1:23" x14ac:dyDescent="0.3">
      <c r="A4257">
        <v>4256</v>
      </c>
      <c r="B4257" t="s">
        <v>7379</v>
      </c>
      <c r="C4257" s="1">
        <v>43021</v>
      </c>
      <c r="D4257" s="2">
        <v>2017</v>
      </c>
      <c r="E4257" s="1" t="s">
        <v>53</v>
      </c>
      <c r="F4257" s="3">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v>-145.17600000000002</v>
      </c>
    </row>
    <row r="4258" spans="1:23" x14ac:dyDescent="0.3">
      <c r="A4258">
        <v>4257</v>
      </c>
      <c r="B4258" t="s">
        <v>7379</v>
      </c>
      <c r="C4258" s="1">
        <v>43021</v>
      </c>
      <c r="D4258" s="2">
        <v>2017</v>
      </c>
      <c r="E4258" s="1" t="s">
        <v>53</v>
      </c>
      <c r="F4258" s="3">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v>-6.8094000000000037</v>
      </c>
    </row>
    <row r="4259" spans="1:23" x14ac:dyDescent="0.3">
      <c r="A4259">
        <v>4258</v>
      </c>
      <c r="B4259" t="s">
        <v>7380</v>
      </c>
      <c r="C4259" s="1">
        <v>42251</v>
      </c>
      <c r="D4259" s="2">
        <v>2015</v>
      </c>
      <c r="E4259" s="1" t="s">
        <v>161</v>
      </c>
      <c r="F4259" s="3">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v>-6.833400000000001</v>
      </c>
    </row>
    <row r="4260" spans="1:23" x14ac:dyDescent="0.3">
      <c r="A4260">
        <v>4259</v>
      </c>
      <c r="B4260" t="s">
        <v>7381</v>
      </c>
      <c r="C4260" s="1">
        <v>42443</v>
      </c>
      <c r="D4260" s="2">
        <v>2016</v>
      </c>
      <c r="E4260" s="1" t="s">
        <v>237</v>
      </c>
      <c r="F4260" s="3">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v>-22.138200000000012</v>
      </c>
    </row>
    <row r="4261" spans="1:23" x14ac:dyDescent="0.3">
      <c r="A4261">
        <v>4260</v>
      </c>
      <c r="B4261" t="s">
        <v>7382</v>
      </c>
      <c r="C4261" s="1">
        <v>43036</v>
      </c>
      <c r="D4261" s="2">
        <v>2017</v>
      </c>
      <c r="E4261" s="1" t="s">
        <v>53</v>
      </c>
      <c r="F4261" s="3">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v>23.99</v>
      </c>
    </row>
    <row r="4262" spans="1:23" x14ac:dyDescent="0.3">
      <c r="A4262">
        <v>4261</v>
      </c>
      <c r="B4262" t="s">
        <v>7383</v>
      </c>
      <c r="C4262" s="1">
        <v>43023</v>
      </c>
      <c r="D4262" s="2">
        <v>2017</v>
      </c>
      <c r="E4262" s="1" t="s">
        <v>53</v>
      </c>
      <c r="F4262" s="3">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v>6.0029999999999992</v>
      </c>
    </row>
    <row r="4263" spans="1:23" x14ac:dyDescent="0.3">
      <c r="A4263">
        <v>4262</v>
      </c>
      <c r="B4263" t="s">
        <v>7384</v>
      </c>
      <c r="C4263" s="1">
        <v>42954</v>
      </c>
      <c r="D4263" s="2">
        <v>2017</v>
      </c>
      <c r="E4263" s="1" t="s">
        <v>132</v>
      </c>
      <c r="F4263" s="3">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v>19.827599999999997</v>
      </c>
    </row>
    <row r="4264" spans="1:23" x14ac:dyDescent="0.3">
      <c r="A4264">
        <v>4263</v>
      </c>
      <c r="B4264" t="s">
        <v>7385</v>
      </c>
      <c r="C4264" s="1">
        <v>42999</v>
      </c>
      <c r="D4264" s="2">
        <v>2017</v>
      </c>
      <c r="E4264" s="1" t="s">
        <v>161</v>
      </c>
      <c r="F4264" s="3">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v>24.143999999999998</v>
      </c>
    </row>
    <row r="4265" spans="1:23" x14ac:dyDescent="0.3">
      <c r="A4265">
        <v>4264</v>
      </c>
      <c r="B4265" t="s">
        <v>7386</v>
      </c>
      <c r="C4265" s="1">
        <v>43042</v>
      </c>
      <c r="D4265" s="2">
        <v>2017</v>
      </c>
      <c r="E4265" s="1" t="s">
        <v>24</v>
      </c>
      <c r="F4265" s="3">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v>-7.782</v>
      </c>
    </row>
    <row r="4266" spans="1:23" x14ac:dyDescent="0.3">
      <c r="A4266">
        <v>4265</v>
      </c>
      <c r="B4266" t="s">
        <v>7389</v>
      </c>
      <c r="C4266" s="1">
        <v>42679</v>
      </c>
      <c r="D4266" s="2">
        <v>2016</v>
      </c>
      <c r="E4266" s="1" t="s">
        <v>24</v>
      </c>
      <c r="F4266" s="3">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v>-160.29520000000008</v>
      </c>
    </row>
    <row r="4267" spans="1:23" x14ac:dyDescent="0.3">
      <c r="A4267">
        <v>4266</v>
      </c>
      <c r="B4267" t="s">
        <v>7389</v>
      </c>
      <c r="C4267" s="1">
        <v>42679</v>
      </c>
      <c r="D4267" s="2">
        <v>2016</v>
      </c>
      <c r="E4267" s="1" t="s">
        <v>24</v>
      </c>
      <c r="F4267" s="3">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v>-6.2370000000000019</v>
      </c>
    </row>
    <row r="4268" spans="1:23" x14ac:dyDescent="0.3">
      <c r="A4268">
        <v>4267</v>
      </c>
      <c r="B4268" t="s">
        <v>7389</v>
      </c>
      <c r="C4268" s="1">
        <v>42679</v>
      </c>
      <c r="D4268" s="2">
        <v>2016</v>
      </c>
      <c r="E4268" s="1" t="s">
        <v>24</v>
      </c>
      <c r="F4268" s="3">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v>-225.09759999999991</v>
      </c>
    </row>
    <row r="4269" spans="1:23" x14ac:dyDescent="0.3">
      <c r="A4269">
        <v>4268</v>
      </c>
      <c r="B4269" t="s">
        <v>7389</v>
      </c>
      <c r="C4269" s="1">
        <v>42679</v>
      </c>
      <c r="D4269" s="2">
        <v>2016</v>
      </c>
      <c r="E4269" s="1" t="s">
        <v>24</v>
      </c>
      <c r="F4269" s="3">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v>-20.140800000000006</v>
      </c>
    </row>
    <row r="4270" spans="1:23" x14ac:dyDescent="0.3">
      <c r="A4270">
        <v>4269</v>
      </c>
      <c r="B4270" t="s">
        <v>7389</v>
      </c>
      <c r="C4270" s="1">
        <v>42679</v>
      </c>
      <c r="D4270" s="2">
        <v>2016</v>
      </c>
      <c r="E4270" s="1" t="s">
        <v>24</v>
      </c>
      <c r="F4270" s="3">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v>45.139500000000005</v>
      </c>
    </row>
    <row r="4271" spans="1:23" x14ac:dyDescent="0.3">
      <c r="A4271">
        <v>4270</v>
      </c>
      <c r="B4271" t="s">
        <v>7390</v>
      </c>
      <c r="C4271" s="1">
        <v>42911</v>
      </c>
      <c r="D4271" s="2">
        <v>2017</v>
      </c>
      <c r="E4271" s="1" t="s">
        <v>41</v>
      </c>
      <c r="F4271" s="3">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v>148.13799999999992</v>
      </c>
    </row>
    <row r="4272" spans="1:23" x14ac:dyDescent="0.3">
      <c r="A4272">
        <v>4271</v>
      </c>
      <c r="B4272" t="s">
        <v>7391</v>
      </c>
      <c r="C4272" s="1">
        <v>42334</v>
      </c>
      <c r="D4272" s="2">
        <v>2015</v>
      </c>
      <c r="E4272" s="1" t="s">
        <v>24</v>
      </c>
      <c r="F4272" s="3">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v>190.42980000000006</v>
      </c>
    </row>
    <row r="4273" spans="1:23" x14ac:dyDescent="0.3">
      <c r="A4273">
        <v>4272</v>
      </c>
      <c r="B4273" t="s">
        <v>7394</v>
      </c>
      <c r="C4273" s="1">
        <v>42698</v>
      </c>
      <c r="D4273" s="2">
        <v>2016</v>
      </c>
      <c r="E4273" s="1" t="s">
        <v>24</v>
      </c>
      <c r="F4273" s="3">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v>85.181600000000003</v>
      </c>
    </row>
    <row r="4274" spans="1:23" x14ac:dyDescent="0.3">
      <c r="A4274">
        <v>4273</v>
      </c>
      <c r="B4274" t="s">
        <v>7395</v>
      </c>
      <c r="C4274" s="1">
        <v>42937</v>
      </c>
      <c r="D4274" s="2">
        <v>2017</v>
      </c>
      <c r="E4274" s="1" t="s">
        <v>152</v>
      </c>
      <c r="F4274" s="3">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v>6.2936999999999976</v>
      </c>
    </row>
    <row r="4275" spans="1:23" x14ac:dyDescent="0.3">
      <c r="A4275">
        <v>4274</v>
      </c>
      <c r="B4275" t="s">
        <v>7395</v>
      </c>
      <c r="C4275" s="1">
        <v>42937</v>
      </c>
      <c r="D4275" s="2">
        <v>2017</v>
      </c>
      <c r="E4275" s="1" t="s">
        <v>152</v>
      </c>
      <c r="F4275" s="3">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v>7.5370999999999988</v>
      </c>
    </row>
    <row r="4276" spans="1:23" x14ac:dyDescent="0.3">
      <c r="A4276">
        <v>4275</v>
      </c>
      <c r="B4276" t="s">
        <v>7396</v>
      </c>
      <c r="C4276" s="1">
        <v>42300</v>
      </c>
      <c r="D4276" s="2">
        <v>2015</v>
      </c>
      <c r="E4276" s="1" t="s">
        <v>53</v>
      </c>
      <c r="F4276" s="3">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v>1.1224999999999996</v>
      </c>
    </row>
    <row r="4277" spans="1:23" x14ac:dyDescent="0.3">
      <c r="A4277">
        <v>4276</v>
      </c>
      <c r="B4277" t="s">
        <v>7397</v>
      </c>
      <c r="C4277" s="1">
        <v>42194</v>
      </c>
      <c r="D4277" s="2">
        <v>2015</v>
      </c>
      <c r="E4277" s="1" t="s">
        <v>152</v>
      </c>
      <c r="F4277" s="3">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v>-121.58000000000004</v>
      </c>
    </row>
    <row r="4278" spans="1:23" x14ac:dyDescent="0.3">
      <c r="A4278">
        <v>4277</v>
      </c>
      <c r="B4278" t="s">
        <v>7398</v>
      </c>
      <c r="C4278" s="1">
        <v>42965</v>
      </c>
      <c r="D4278" s="2">
        <v>2017</v>
      </c>
      <c r="E4278" s="1" t="s">
        <v>132</v>
      </c>
      <c r="F4278" s="3">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v>61.38900000000001</v>
      </c>
    </row>
    <row r="4279" spans="1:23" x14ac:dyDescent="0.3">
      <c r="A4279">
        <v>4278</v>
      </c>
      <c r="B4279" t="s">
        <v>7399</v>
      </c>
      <c r="C4279" s="1">
        <v>42476</v>
      </c>
      <c r="D4279" s="2">
        <v>2016</v>
      </c>
      <c r="E4279" s="1" t="s">
        <v>89</v>
      </c>
      <c r="F4279" s="3">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v>2365.9817999999996</v>
      </c>
    </row>
    <row r="4280" spans="1:23" x14ac:dyDescent="0.3">
      <c r="A4280">
        <v>4279</v>
      </c>
      <c r="B4280" t="s">
        <v>7399</v>
      </c>
      <c r="C4280" s="1">
        <v>42476</v>
      </c>
      <c r="D4280" s="2">
        <v>2016</v>
      </c>
      <c r="E4280" s="1" t="s">
        <v>89</v>
      </c>
      <c r="F4280" s="3">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v>3.2867999999999995</v>
      </c>
    </row>
    <row r="4281" spans="1:23" x14ac:dyDescent="0.3">
      <c r="A4281">
        <v>4280</v>
      </c>
      <c r="B4281" t="s">
        <v>7399</v>
      </c>
      <c r="C4281" s="1">
        <v>42476</v>
      </c>
      <c r="D4281" s="2">
        <v>2016</v>
      </c>
      <c r="E4281" s="1" t="s">
        <v>89</v>
      </c>
      <c r="F4281" s="3">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v>11.890999999999998</v>
      </c>
    </row>
    <row r="4282" spans="1:23" x14ac:dyDescent="0.3">
      <c r="A4282">
        <v>4281</v>
      </c>
      <c r="B4282" t="s">
        <v>7402</v>
      </c>
      <c r="C4282" s="1">
        <v>41957</v>
      </c>
      <c r="D4282" s="2">
        <v>2014</v>
      </c>
      <c r="E4282" s="1" t="s">
        <v>24</v>
      </c>
      <c r="F4282" s="3">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v>5.2255999999999991</v>
      </c>
    </row>
    <row r="4283" spans="1:23" x14ac:dyDescent="0.3">
      <c r="A4283">
        <v>4282</v>
      </c>
      <c r="B4283" t="s">
        <v>7402</v>
      </c>
      <c r="C4283" s="1">
        <v>41957</v>
      </c>
      <c r="D4283" s="2">
        <v>2014</v>
      </c>
      <c r="E4283" s="1" t="s">
        <v>24</v>
      </c>
      <c r="F4283" s="3">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v>14.62239999999999</v>
      </c>
    </row>
    <row r="4284" spans="1:23" x14ac:dyDescent="0.3">
      <c r="A4284">
        <v>4283</v>
      </c>
      <c r="B4284" t="s">
        <v>7403</v>
      </c>
      <c r="C4284" s="1">
        <v>41993</v>
      </c>
      <c r="D4284" s="2">
        <v>2014</v>
      </c>
      <c r="E4284" s="1" t="s">
        <v>98</v>
      </c>
      <c r="F4284" s="3">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v>1.7343</v>
      </c>
    </row>
    <row r="4285" spans="1:23" x14ac:dyDescent="0.3">
      <c r="A4285">
        <v>4284</v>
      </c>
      <c r="B4285" t="s">
        <v>7403</v>
      </c>
      <c r="C4285" s="1">
        <v>41993</v>
      </c>
      <c r="D4285" s="2">
        <v>2014</v>
      </c>
      <c r="E4285" s="1" t="s">
        <v>98</v>
      </c>
      <c r="F4285" s="3">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v>496.78649999999993</v>
      </c>
    </row>
    <row r="4286" spans="1:23" x14ac:dyDescent="0.3">
      <c r="A4286">
        <v>4285</v>
      </c>
      <c r="B4286" t="s">
        <v>7406</v>
      </c>
      <c r="C4286" s="1">
        <v>42329</v>
      </c>
      <c r="D4286" s="2">
        <v>2015</v>
      </c>
      <c r="E4286" s="1" t="s">
        <v>24</v>
      </c>
      <c r="F4286" s="3">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v>-76.011599999999973</v>
      </c>
    </row>
    <row r="4287" spans="1:23" x14ac:dyDescent="0.3">
      <c r="A4287">
        <v>4286</v>
      </c>
      <c r="B4287" t="s">
        <v>7406</v>
      </c>
      <c r="C4287" s="1">
        <v>42329</v>
      </c>
      <c r="D4287" s="2">
        <v>2015</v>
      </c>
      <c r="E4287" s="1" t="s">
        <v>24</v>
      </c>
      <c r="F4287" s="3">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v>3.9473999999999996</v>
      </c>
    </row>
    <row r="4288" spans="1:23" x14ac:dyDescent="0.3">
      <c r="A4288">
        <v>4287</v>
      </c>
      <c r="B4288" t="s">
        <v>7406</v>
      </c>
      <c r="C4288" s="1">
        <v>42329</v>
      </c>
      <c r="D4288" s="2">
        <v>2015</v>
      </c>
      <c r="E4288" s="1" t="s">
        <v>24</v>
      </c>
      <c r="F4288" s="3">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v>164.99700000000001</v>
      </c>
    </row>
    <row r="4289" spans="1:23" x14ac:dyDescent="0.3">
      <c r="A4289">
        <v>4288</v>
      </c>
      <c r="B4289" t="s">
        <v>7408</v>
      </c>
      <c r="C4289" s="1">
        <v>43097</v>
      </c>
      <c r="D4289" s="2">
        <v>2017</v>
      </c>
      <c r="E4289" s="1" t="s">
        <v>98</v>
      </c>
      <c r="F4289" s="3">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v>-12.956800000000005</v>
      </c>
    </row>
    <row r="4290" spans="1:23" x14ac:dyDescent="0.3">
      <c r="A4290">
        <v>4289</v>
      </c>
      <c r="B4290" t="s">
        <v>7409</v>
      </c>
      <c r="C4290" s="1">
        <v>42141</v>
      </c>
      <c r="D4290" s="2">
        <v>2015</v>
      </c>
      <c r="E4290" s="1" t="s">
        <v>124</v>
      </c>
      <c r="F4290" s="3">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v>-49.92</v>
      </c>
    </row>
    <row r="4291" spans="1:23" x14ac:dyDescent="0.3">
      <c r="A4291">
        <v>4290</v>
      </c>
      <c r="B4291" t="s">
        <v>7409</v>
      </c>
      <c r="C4291" s="1">
        <v>42141</v>
      </c>
      <c r="D4291" s="2">
        <v>2015</v>
      </c>
      <c r="E4291" s="1" t="s">
        <v>124</v>
      </c>
      <c r="F4291" s="3">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v>4.9307999999999996</v>
      </c>
    </row>
    <row r="4292" spans="1:23" x14ac:dyDescent="0.3">
      <c r="A4292">
        <v>4291</v>
      </c>
      <c r="B4292" t="s">
        <v>7410</v>
      </c>
      <c r="C4292" s="1">
        <v>43078</v>
      </c>
      <c r="D4292" s="2">
        <v>2017</v>
      </c>
      <c r="E4292" s="1" t="s">
        <v>98</v>
      </c>
      <c r="F4292" s="3">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v>2.7899999999999991</v>
      </c>
    </row>
    <row r="4293" spans="1:23" x14ac:dyDescent="0.3">
      <c r="A4293">
        <v>4292</v>
      </c>
      <c r="B4293" t="s">
        <v>7410</v>
      </c>
      <c r="C4293" s="1">
        <v>43078</v>
      </c>
      <c r="D4293" s="2">
        <v>2017</v>
      </c>
      <c r="E4293" s="1" t="s">
        <v>98</v>
      </c>
      <c r="F4293" s="3">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v>22.408199999999994</v>
      </c>
    </row>
    <row r="4294" spans="1:23" x14ac:dyDescent="0.3">
      <c r="A4294">
        <v>4293</v>
      </c>
      <c r="B4294" t="s">
        <v>7410</v>
      </c>
      <c r="C4294" s="1">
        <v>43078</v>
      </c>
      <c r="D4294" s="2">
        <v>2017</v>
      </c>
      <c r="E4294" s="1" t="s">
        <v>98</v>
      </c>
      <c r="F4294" s="3">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v>68.039999999999992</v>
      </c>
    </row>
    <row r="4295" spans="1:23" x14ac:dyDescent="0.3">
      <c r="A4295">
        <v>4294</v>
      </c>
      <c r="B4295" t="s">
        <v>7411</v>
      </c>
      <c r="C4295" s="1">
        <v>42804</v>
      </c>
      <c r="D4295" s="2">
        <v>2017</v>
      </c>
      <c r="E4295" s="1" t="s">
        <v>237</v>
      </c>
      <c r="F4295" s="3">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v>-10.796399999999995</v>
      </c>
    </row>
    <row r="4296" spans="1:23" x14ac:dyDescent="0.3">
      <c r="A4296">
        <v>4295</v>
      </c>
      <c r="B4296" t="s">
        <v>7412</v>
      </c>
      <c r="C4296" s="1">
        <v>43030</v>
      </c>
      <c r="D4296" s="2">
        <v>2017</v>
      </c>
      <c r="E4296" s="1" t="s">
        <v>53</v>
      </c>
      <c r="F4296" s="3">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v>-120.51299999999998</v>
      </c>
    </row>
    <row r="4297" spans="1:23" x14ac:dyDescent="0.3">
      <c r="A4297">
        <v>4296</v>
      </c>
      <c r="B4297" t="s">
        <v>7413</v>
      </c>
      <c r="C4297" s="1">
        <v>42919</v>
      </c>
      <c r="D4297" s="2">
        <v>2017</v>
      </c>
      <c r="E4297" s="1" t="s">
        <v>152</v>
      </c>
      <c r="F4297" s="3">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v>54.343800000000009</v>
      </c>
    </row>
    <row r="4298" spans="1:23" x14ac:dyDescent="0.3">
      <c r="A4298">
        <v>4297</v>
      </c>
      <c r="B4298" t="s">
        <v>7415</v>
      </c>
      <c r="C4298" s="1">
        <v>42982</v>
      </c>
      <c r="D4298" s="2">
        <v>2017</v>
      </c>
      <c r="E4298" s="1" t="s">
        <v>161</v>
      </c>
      <c r="F4298" s="3">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v>0.54319999999999879</v>
      </c>
    </row>
    <row r="4299" spans="1:23" x14ac:dyDescent="0.3">
      <c r="A4299">
        <v>4298</v>
      </c>
      <c r="B4299" t="s">
        <v>7416</v>
      </c>
      <c r="C4299" s="1">
        <v>42970</v>
      </c>
      <c r="D4299" s="2">
        <v>2017</v>
      </c>
      <c r="E4299" s="1" t="s">
        <v>132</v>
      </c>
      <c r="F4299" s="3">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v>327.59220000000005</v>
      </c>
    </row>
    <row r="4300" spans="1:23" x14ac:dyDescent="0.3">
      <c r="A4300">
        <v>4299</v>
      </c>
      <c r="B4300" t="s">
        <v>7416</v>
      </c>
      <c r="C4300" s="1">
        <v>42970</v>
      </c>
      <c r="D4300" s="2">
        <v>2017</v>
      </c>
      <c r="E4300" s="1" t="s">
        <v>132</v>
      </c>
      <c r="F4300" s="3">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v>15.489999999999997</v>
      </c>
    </row>
    <row r="4301" spans="1:23" x14ac:dyDescent="0.3">
      <c r="A4301">
        <v>4300</v>
      </c>
      <c r="B4301" t="s">
        <v>7416</v>
      </c>
      <c r="C4301" s="1">
        <v>42970</v>
      </c>
      <c r="D4301" s="2">
        <v>2017</v>
      </c>
      <c r="E4301" s="1" t="s">
        <v>132</v>
      </c>
      <c r="F4301" s="3">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v>12.103199999999994</v>
      </c>
    </row>
    <row r="4302" spans="1:23" x14ac:dyDescent="0.3">
      <c r="A4302">
        <v>4301</v>
      </c>
      <c r="B4302" t="s">
        <v>7416</v>
      </c>
      <c r="C4302" s="1">
        <v>42970</v>
      </c>
      <c r="D4302" s="2">
        <v>2017</v>
      </c>
      <c r="E4302" s="1" t="s">
        <v>132</v>
      </c>
      <c r="F4302" s="3">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v>0.41759999999999986</v>
      </c>
    </row>
    <row r="4303" spans="1:23" x14ac:dyDescent="0.3">
      <c r="A4303">
        <v>4302</v>
      </c>
      <c r="B4303" t="s">
        <v>7416</v>
      </c>
      <c r="C4303" s="1">
        <v>42970</v>
      </c>
      <c r="D4303" s="2">
        <v>2017</v>
      </c>
      <c r="E4303" s="1" t="s">
        <v>132</v>
      </c>
      <c r="F4303" s="3">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v>2.9429999999999992</v>
      </c>
    </row>
    <row r="4304" spans="1:23" x14ac:dyDescent="0.3">
      <c r="A4304">
        <v>4303</v>
      </c>
      <c r="B4304" t="s">
        <v>7417</v>
      </c>
      <c r="C4304" s="1">
        <v>41873</v>
      </c>
      <c r="D4304" s="2">
        <v>2014</v>
      </c>
      <c r="E4304" s="1" t="s">
        <v>132</v>
      </c>
      <c r="F4304" s="3">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v>1.0269000000000001</v>
      </c>
    </row>
    <row r="4305" spans="1:23" x14ac:dyDescent="0.3">
      <c r="A4305">
        <v>4304</v>
      </c>
      <c r="B4305" t="s">
        <v>7418</v>
      </c>
      <c r="C4305" s="1">
        <v>42647</v>
      </c>
      <c r="D4305" s="2">
        <v>2016</v>
      </c>
      <c r="E4305" s="1" t="s">
        <v>53</v>
      </c>
      <c r="F4305" s="3">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v>19.4194</v>
      </c>
    </row>
    <row r="4306" spans="1:23" x14ac:dyDescent="0.3">
      <c r="A4306">
        <v>4305</v>
      </c>
      <c r="B4306" t="s">
        <v>7420</v>
      </c>
      <c r="C4306" s="1">
        <v>41938</v>
      </c>
      <c r="D4306" s="2">
        <v>2014</v>
      </c>
      <c r="E4306" s="1" t="s">
        <v>53</v>
      </c>
      <c r="F4306" s="3">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v>3.195999999999998</v>
      </c>
    </row>
    <row r="4307" spans="1:23" x14ac:dyDescent="0.3">
      <c r="A4307">
        <v>4306</v>
      </c>
      <c r="B4307" t="s">
        <v>7420</v>
      </c>
      <c r="C4307" s="1">
        <v>41938</v>
      </c>
      <c r="D4307" s="2">
        <v>2014</v>
      </c>
      <c r="E4307" s="1" t="s">
        <v>53</v>
      </c>
      <c r="F4307" s="3">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v>38.396000000000015</v>
      </c>
    </row>
    <row r="4308" spans="1:23" x14ac:dyDescent="0.3">
      <c r="A4308">
        <v>4307</v>
      </c>
      <c r="B4308" t="s">
        <v>7421</v>
      </c>
      <c r="C4308" s="1">
        <v>42549</v>
      </c>
      <c r="D4308" s="2">
        <v>2016</v>
      </c>
      <c r="E4308" s="1" t="s">
        <v>41</v>
      </c>
      <c r="F4308" s="3">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v>2.8100999999999998</v>
      </c>
    </row>
    <row r="4309" spans="1:23" x14ac:dyDescent="0.3">
      <c r="A4309">
        <v>4308</v>
      </c>
      <c r="B4309" t="s">
        <v>7421</v>
      </c>
      <c r="C4309" s="1">
        <v>42549</v>
      </c>
      <c r="D4309" s="2">
        <v>2016</v>
      </c>
      <c r="E4309" s="1" t="s">
        <v>41</v>
      </c>
      <c r="F4309" s="3">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v>11.748799999999997</v>
      </c>
    </row>
    <row r="4310" spans="1:23" x14ac:dyDescent="0.3">
      <c r="A4310">
        <v>4309</v>
      </c>
      <c r="B4310" t="s">
        <v>7422</v>
      </c>
      <c r="C4310" s="1">
        <v>41947</v>
      </c>
      <c r="D4310" s="2">
        <v>2014</v>
      </c>
      <c r="E4310" s="1" t="s">
        <v>24</v>
      </c>
      <c r="F4310" s="3">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v>66.634399999999971</v>
      </c>
    </row>
    <row r="4311" spans="1:23" x14ac:dyDescent="0.3">
      <c r="A4311">
        <v>4310</v>
      </c>
      <c r="B4311" t="s">
        <v>7422</v>
      </c>
      <c r="C4311" s="1">
        <v>41947</v>
      </c>
      <c r="D4311" s="2">
        <v>2014</v>
      </c>
      <c r="E4311" s="1" t="s">
        <v>24</v>
      </c>
      <c r="F4311" s="3">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v>-64.544399999999968</v>
      </c>
    </row>
    <row r="4312" spans="1:23" x14ac:dyDescent="0.3">
      <c r="A4312">
        <v>4311</v>
      </c>
      <c r="B4312" t="s">
        <v>7422</v>
      </c>
      <c r="C4312" s="1">
        <v>41947</v>
      </c>
      <c r="D4312" s="2">
        <v>2014</v>
      </c>
      <c r="E4312" s="1" t="s">
        <v>24</v>
      </c>
      <c r="F4312" s="3">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v>8.2259999999999991</v>
      </c>
    </row>
    <row r="4313" spans="1:23" x14ac:dyDescent="0.3">
      <c r="A4313">
        <v>4312</v>
      </c>
      <c r="B4313" t="s">
        <v>7422</v>
      </c>
      <c r="C4313" s="1">
        <v>41947</v>
      </c>
      <c r="D4313" s="2">
        <v>2014</v>
      </c>
      <c r="E4313" s="1" t="s">
        <v>24</v>
      </c>
      <c r="F4313" s="3">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v>9.3312000000000008</v>
      </c>
    </row>
    <row r="4314" spans="1:23" x14ac:dyDescent="0.3">
      <c r="A4314">
        <v>4313</v>
      </c>
      <c r="B4314" t="s">
        <v>7422</v>
      </c>
      <c r="C4314" s="1">
        <v>41947</v>
      </c>
      <c r="D4314" s="2">
        <v>2014</v>
      </c>
      <c r="E4314" s="1" t="s">
        <v>24</v>
      </c>
      <c r="F4314" s="3">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v>139.98999999999995</v>
      </c>
    </row>
    <row r="4315" spans="1:23" x14ac:dyDescent="0.3">
      <c r="A4315">
        <v>4314</v>
      </c>
      <c r="B4315" t="s">
        <v>7425</v>
      </c>
      <c r="C4315" s="1">
        <v>41890</v>
      </c>
      <c r="D4315" s="2">
        <v>2014</v>
      </c>
      <c r="E4315" s="1" t="s">
        <v>161</v>
      </c>
      <c r="F4315" s="3">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v>4.1950000000000003</v>
      </c>
    </row>
    <row r="4316" spans="1:23" x14ac:dyDescent="0.3">
      <c r="A4316">
        <v>4315</v>
      </c>
      <c r="B4316" t="s">
        <v>7426</v>
      </c>
      <c r="C4316" s="1">
        <v>42180</v>
      </c>
      <c r="D4316" s="2">
        <v>2015</v>
      </c>
      <c r="E4316" s="1" t="s">
        <v>41</v>
      </c>
      <c r="F4316" s="3">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v>5.24</v>
      </c>
    </row>
    <row r="4317" spans="1:23" x14ac:dyDescent="0.3">
      <c r="A4317">
        <v>4316</v>
      </c>
      <c r="B4317" t="s">
        <v>7426</v>
      </c>
      <c r="C4317" s="1">
        <v>42180</v>
      </c>
      <c r="D4317" s="2">
        <v>2015</v>
      </c>
      <c r="E4317" s="1" t="s">
        <v>41</v>
      </c>
      <c r="F4317" s="3">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v>27.734999999999996</v>
      </c>
    </row>
    <row r="4318" spans="1:23" x14ac:dyDescent="0.3">
      <c r="A4318">
        <v>4317</v>
      </c>
      <c r="B4318" t="s">
        <v>7426</v>
      </c>
      <c r="C4318" s="1">
        <v>42180</v>
      </c>
      <c r="D4318" s="2">
        <v>2015</v>
      </c>
      <c r="E4318" s="1" t="s">
        <v>41</v>
      </c>
      <c r="F4318" s="3">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v>9.126899999999992</v>
      </c>
    </row>
    <row r="4319" spans="1:23" x14ac:dyDescent="0.3">
      <c r="A4319">
        <v>4318</v>
      </c>
      <c r="B4319" t="s">
        <v>7427</v>
      </c>
      <c r="C4319" s="1">
        <v>42211</v>
      </c>
      <c r="D4319" s="2">
        <v>2015</v>
      </c>
      <c r="E4319" s="1" t="s">
        <v>152</v>
      </c>
      <c r="F4319" s="3">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v>78.894199999999998</v>
      </c>
    </row>
    <row r="4320" spans="1:23" x14ac:dyDescent="0.3">
      <c r="A4320">
        <v>4319</v>
      </c>
      <c r="B4320" t="s">
        <v>7428</v>
      </c>
      <c r="C4320" s="1">
        <v>43076</v>
      </c>
      <c r="D4320" s="2">
        <v>2017</v>
      </c>
      <c r="E4320" s="1" t="s">
        <v>98</v>
      </c>
      <c r="F4320" s="3">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v>25.537799999999997</v>
      </c>
    </row>
    <row r="4321" spans="1:23" x14ac:dyDescent="0.3">
      <c r="A4321">
        <v>4320</v>
      </c>
      <c r="B4321" t="s">
        <v>7431</v>
      </c>
      <c r="C4321" s="1">
        <v>42002</v>
      </c>
      <c r="D4321" s="2">
        <v>2014</v>
      </c>
      <c r="E4321" s="1" t="s">
        <v>98</v>
      </c>
      <c r="F4321" s="3">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v>-5.694300000000001</v>
      </c>
    </row>
    <row r="4322" spans="1:23" x14ac:dyDescent="0.3">
      <c r="A4322">
        <v>4321</v>
      </c>
      <c r="B4322" t="s">
        <v>7431</v>
      </c>
      <c r="C4322" s="1">
        <v>42002</v>
      </c>
      <c r="D4322" s="2">
        <v>2014</v>
      </c>
      <c r="E4322" s="1" t="s">
        <v>98</v>
      </c>
      <c r="F4322" s="3">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v>7.9895999999999994</v>
      </c>
    </row>
    <row r="4323" spans="1:23" x14ac:dyDescent="0.3">
      <c r="A4323">
        <v>4322</v>
      </c>
      <c r="B4323" t="s">
        <v>7432</v>
      </c>
      <c r="C4323" s="1">
        <v>42049</v>
      </c>
      <c r="D4323" s="2">
        <v>2015</v>
      </c>
      <c r="E4323" s="1" t="s">
        <v>568</v>
      </c>
      <c r="F4323" s="3">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v>-11.961599999999997</v>
      </c>
    </row>
    <row r="4324" spans="1:23" x14ac:dyDescent="0.3">
      <c r="A4324">
        <v>4323</v>
      </c>
      <c r="B4324" t="s">
        <v>7432</v>
      </c>
      <c r="C4324" s="1">
        <v>42049</v>
      </c>
      <c r="D4324" s="2">
        <v>2015</v>
      </c>
      <c r="E4324" s="1" t="s">
        <v>568</v>
      </c>
      <c r="F4324" s="3">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v>-80.995500000000021</v>
      </c>
    </row>
    <row r="4325" spans="1:23" x14ac:dyDescent="0.3">
      <c r="A4325">
        <v>4324</v>
      </c>
      <c r="B4325" t="s">
        <v>7432</v>
      </c>
      <c r="C4325" s="1">
        <v>42049</v>
      </c>
      <c r="D4325" s="2">
        <v>2015</v>
      </c>
      <c r="E4325" s="1" t="s">
        <v>568</v>
      </c>
      <c r="F4325" s="3">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v>-1.6763999999999997</v>
      </c>
    </row>
    <row r="4326" spans="1:23" x14ac:dyDescent="0.3">
      <c r="A4326">
        <v>4325</v>
      </c>
      <c r="B4326" t="s">
        <v>7432</v>
      </c>
      <c r="C4326" s="1">
        <v>42049</v>
      </c>
      <c r="D4326" s="2">
        <v>2015</v>
      </c>
      <c r="E4326" s="1" t="s">
        <v>568</v>
      </c>
      <c r="F4326" s="3">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v>0.8969999999999998</v>
      </c>
    </row>
    <row r="4327" spans="1:23" x14ac:dyDescent="0.3">
      <c r="A4327">
        <v>4326</v>
      </c>
      <c r="B4327" t="s">
        <v>7432</v>
      </c>
      <c r="C4327" s="1">
        <v>42049</v>
      </c>
      <c r="D4327" s="2">
        <v>2015</v>
      </c>
      <c r="E4327" s="1" t="s">
        <v>568</v>
      </c>
      <c r="F4327" s="3">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v>0.89969999999999573</v>
      </c>
    </row>
    <row r="4328" spans="1:23" x14ac:dyDescent="0.3">
      <c r="A4328">
        <v>4327</v>
      </c>
      <c r="B4328" t="s">
        <v>7433</v>
      </c>
      <c r="C4328" s="1">
        <v>42394</v>
      </c>
      <c r="D4328" s="2">
        <v>2016</v>
      </c>
      <c r="E4328" s="1" t="s">
        <v>166</v>
      </c>
      <c r="F4328" s="3">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v>2.3025000000000002</v>
      </c>
    </row>
    <row r="4329" spans="1:23" x14ac:dyDescent="0.3">
      <c r="A4329">
        <v>4328</v>
      </c>
      <c r="B4329" t="s">
        <v>7433</v>
      </c>
      <c r="C4329" s="1">
        <v>42394</v>
      </c>
      <c r="D4329" s="2">
        <v>2016</v>
      </c>
      <c r="E4329" s="1" t="s">
        <v>166</v>
      </c>
      <c r="F4329" s="3">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v>8.2799999999999994</v>
      </c>
    </row>
    <row r="4330" spans="1:23" x14ac:dyDescent="0.3">
      <c r="A4330">
        <v>4329</v>
      </c>
      <c r="B4330" t="s">
        <v>7434</v>
      </c>
      <c r="C4330" s="1">
        <v>42826</v>
      </c>
      <c r="D4330" s="2">
        <v>2017</v>
      </c>
      <c r="E4330" s="1" t="s">
        <v>89</v>
      </c>
      <c r="F4330" s="3">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v>19.318499999999997</v>
      </c>
    </row>
    <row r="4331" spans="1:23" x14ac:dyDescent="0.3">
      <c r="A4331">
        <v>4330</v>
      </c>
      <c r="B4331" t="s">
        <v>7435</v>
      </c>
      <c r="C4331" s="1">
        <v>43011</v>
      </c>
      <c r="D4331" s="2">
        <v>2017</v>
      </c>
      <c r="E4331" s="1" t="s">
        <v>53</v>
      </c>
      <c r="F4331" s="3">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v>5.4432</v>
      </c>
    </row>
    <row r="4332" spans="1:23" x14ac:dyDescent="0.3">
      <c r="A4332">
        <v>4331</v>
      </c>
      <c r="B4332" t="s">
        <v>7435</v>
      </c>
      <c r="C4332" s="1">
        <v>43011</v>
      </c>
      <c r="D4332" s="2">
        <v>2017</v>
      </c>
      <c r="E4332" s="1" t="s">
        <v>53</v>
      </c>
      <c r="F4332" s="3">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v>1.1200000000000001</v>
      </c>
    </row>
    <row r="4333" spans="1:23" x14ac:dyDescent="0.3">
      <c r="A4333">
        <v>4332</v>
      </c>
      <c r="B4333" t="s">
        <v>7438</v>
      </c>
      <c r="C4333" s="1">
        <v>42979</v>
      </c>
      <c r="D4333" s="2">
        <v>2017</v>
      </c>
      <c r="E4333" s="1" t="s">
        <v>161</v>
      </c>
      <c r="F4333" s="3">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v>6.796599999999998</v>
      </c>
    </row>
    <row r="4334" spans="1:23" x14ac:dyDescent="0.3">
      <c r="A4334">
        <v>4333</v>
      </c>
      <c r="B4334" t="s">
        <v>7438</v>
      </c>
      <c r="C4334" s="1">
        <v>42979</v>
      </c>
      <c r="D4334" s="2">
        <v>2017</v>
      </c>
      <c r="E4334" s="1" t="s">
        <v>161</v>
      </c>
      <c r="F4334" s="3">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v>8.0219999999999985</v>
      </c>
    </row>
    <row r="4335" spans="1:23" x14ac:dyDescent="0.3">
      <c r="A4335">
        <v>4334</v>
      </c>
      <c r="B4335" t="s">
        <v>7439</v>
      </c>
      <c r="C4335" s="1">
        <v>42359</v>
      </c>
      <c r="D4335" s="2">
        <v>2015</v>
      </c>
      <c r="E4335" s="1" t="s">
        <v>98</v>
      </c>
      <c r="F4335" s="3">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v>14.628000000000005</v>
      </c>
    </row>
    <row r="4336" spans="1:23" x14ac:dyDescent="0.3">
      <c r="A4336">
        <v>4335</v>
      </c>
      <c r="B4336" t="s">
        <v>7439</v>
      </c>
      <c r="C4336" s="1">
        <v>42359</v>
      </c>
      <c r="D4336" s="2">
        <v>2015</v>
      </c>
      <c r="E4336" s="1" t="s">
        <v>98</v>
      </c>
      <c r="F4336" s="3">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v>9.2178000000000004</v>
      </c>
    </row>
    <row r="4337" spans="1:23" x14ac:dyDescent="0.3">
      <c r="A4337">
        <v>4336</v>
      </c>
      <c r="B4337" t="s">
        <v>7445</v>
      </c>
      <c r="C4337" s="1">
        <v>42358</v>
      </c>
      <c r="D4337" s="2">
        <v>2015</v>
      </c>
      <c r="E4337" s="1" t="s">
        <v>98</v>
      </c>
      <c r="F4337" s="3">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v>2.7719999999999994</v>
      </c>
    </row>
    <row r="4338" spans="1:23" x14ac:dyDescent="0.3">
      <c r="A4338">
        <v>4337</v>
      </c>
      <c r="B4338" t="s">
        <v>7445</v>
      </c>
      <c r="C4338" s="1">
        <v>42358</v>
      </c>
      <c r="D4338" s="2">
        <v>2015</v>
      </c>
      <c r="E4338" s="1" t="s">
        <v>98</v>
      </c>
      <c r="F4338" s="3">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v>3.9512</v>
      </c>
    </row>
    <row r="4339" spans="1:23" x14ac:dyDescent="0.3">
      <c r="A4339">
        <v>4338</v>
      </c>
      <c r="B4339" t="s">
        <v>7449</v>
      </c>
      <c r="C4339" s="1">
        <v>42335</v>
      </c>
      <c r="D4339" s="2">
        <v>2015</v>
      </c>
      <c r="E4339" s="1" t="s">
        <v>24</v>
      </c>
      <c r="F4339" s="3">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v>22.6737</v>
      </c>
    </row>
    <row r="4340" spans="1:23" x14ac:dyDescent="0.3">
      <c r="A4340">
        <v>4339</v>
      </c>
      <c r="B4340" t="s">
        <v>7449</v>
      </c>
      <c r="C4340" s="1">
        <v>42335</v>
      </c>
      <c r="D4340" s="2">
        <v>2015</v>
      </c>
      <c r="E4340" s="1" t="s">
        <v>24</v>
      </c>
      <c r="F4340" s="3">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v>53.495399999999989</v>
      </c>
    </row>
    <row r="4341" spans="1:23" x14ac:dyDescent="0.3">
      <c r="A4341">
        <v>4340</v>
      </c>
      <c r="B4341" t="s">
        <v>7450</v>
      </c>
      <c r="C4341" s="1">
        <v>42974</v>
      </c>
      <c r="D4341" s="2">
        <v>2017</v>
      </c>
      <c r="E4341" s="1" t="s">
        <v>132</v>
      </c>
      <c r="F4341" s="3">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v>1.8144</v>
      </c>
    </row>
    <row r="4342" spans="1:23" x14ac:dyDescent="0.3">
      <c r="A4342">
        <v>4341</v>
      </c>
      <c r="B4342" t="s">
        <v>7451</v>
      </c>
      <c r="C4342" s="1">
        <v>41720</v>
      </c>
      <c r="D4342" s="2">
        <v>2014</v>
      </c>
      <c r="E4342" s="1" t="s">
        <v>237</v>
      </c>
      <c r="F4342" s="3">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v>6.5120000000000005</v>
      </c>
    </row>
    <row r="4343" spans="1:23" x14ac:dyDescent="0.3">
      <c r="A4343">
        <v>4342</v>
      </c>
      <c r="B4343" t="s">
        <v>7453</v>
      </c>
      <c r="C4343" s="1">
        <v>43086</v>
      </c>
      <c r="D4343" s="2">
        <v>2017</v>
      </c>
      <c r="E4343" s="1" t="s">
        <v>98</v>
      </c>
      <c r="F4343" s="3">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v>157.87019999999993</v>
      </c>
    </row>
    <row r="4344" spans="1:23" x14ac:dyDescent="0.3">
      <c r="A4344">
        <v>4343</v>
      </c>
      <c r="B4344" t="s">
        <v>7454</v>
      </c>
      <c r="C4344" s="1">
        <v>42813</v>
      </c>
      <c r="D4344" s="2">
        <v>2017</v>
      </c>
      <c r="E4344" s="1" t="s">
        <v>237</v>
      </c>
      <c r="F4344" s="3">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v>6.690599999999999</v>
      </c>
    </row>
    <row r="4345" spans="1:23" x14ac:dyDescent="0.3">
      <c r="A4345">
        <v>4344</v>
      </c>
      <c r="B4345" t="s">
        <v>7454</v>
      </c>
      <c r="C4345" s="1">
        <v>42813</v>
      </c>
      <c r="D4345" s="2">
        <v>2017</v>
      </c>
      <c r="E4345" s="1" t="s">
        <v>237</v>
      </c>
      <c r="F4345" s="3">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v>-131.50080000000005</v>
      </c>
    </row>
    <row r="4346" spans="1:23" x14ac:dyDescent="0.3">
      <c r="A4346">
        <v>4345</v>
      </c>
      <c r="B4346" t="s">
        <v>7454</v>
      </c>
      <c r="C4346" s="1">
        <v>42813</v>
      </c>
      <c r="D4346" s="2">
        <v>2017</v>
      </c>
      <c r="E4346" s="1" t="s">
        <v>237</v>
      </c>
      <c r="F4346" s="3">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v>10.949399999999997</v>
      </c>
    </row>
    <row r="4347" spans="1:23" x14ac:dyDescent="0.3">
      <c r="A4347">
        <v>4346</v>
      </c>
      <c r="B4347" t="s">
        <v>7454</v>
      </c>
      <c r="C4347" s="1">
        <v>42813</v>
      </c>
      <c r="D4347" s="2">
        <v>2017</v>
      </c>
      <c r="E4347" s="1" t="s">
        <v>237</v>
      </c>
      <c r="F4347" s="3">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v>85.982800000000012</v>
      </c>
    </row>
    <row r="4348" spans="1:23" x14ac:dyDescent="0.3">
      <c r="A4348">
        <v>4347</v>
      </c>
      <c r="B4348" t="s">
        <v>7455</v>
      </c>
      <c r="C4348" s="1">
        <v>42631</v>
      </c>
      <c r="D4348" s="2">
        <v>2016</v>
      </c>
      <c r="E4348" s="1" t="s">
        <v>161</v>
      </c>
      <c r="F4348" s="3">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v>140.39599999999993</v>
      </c>
    </row>
    <row r="4349" spans="1:23" x14ac:dyDescent="0.3">
      <c r="A4349">
        <v>4348</v>
      </c>
      <c r="B4349" t="s">
        <v>7455</v>
      </c>
      <c r="C4349" s="1">
        <v>42631</v>
      </c>
      <c r="D4349" s="2">
        <v>2016</v>
      </c>
      <c r="E4349" s="1" t="s">
        <v>161</v>
      </c>
      <c r="F4349" s="3">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v>26.1096</v>
      </c>
    </row>
    <row r="4350" spans="1:23" x14ac:dyDescent="0.3">
      <c r="A4350">
        <v>4349</v>
      </c>
      <c r="B4350" t="s">
        <v>7458</v>
      </c>
      <c r="C4350" s="1">
        <v>43063</v>
      </c>
      <c r="D4350" s="2">
        <v>2017</v>
      </c>
      <c r="E4350" s="1" t="s">
        <v>24</v>
      </c>
      <c r="F4350" s="3">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v>-15.197599999999994</v>
      </c>
    </row>
    <row r="4351" spans="1:23" x14ac:dyDescent="0.3">
      <c r="A4351">
        <v>4350</v>
      </c>
      <c r="B4351" t="s">
        <v>7458</v>
      </c>
      <c r="C4351" s="1">
        <v>43063</v>
      </c>
      <c r="D4351" s="2">
        <v>2017</v>
      </c>
      <c r="E4351" s="1" t="s">
        <v>24</v>
      </c>
      <c r="F4351" s="3">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v>-41.587199999999996</v>
      </c>
    </row>
    <row r="4352" spans="1:23" x14ac:dyDescent="0.3">
      <c r="A4352">
        <v>4351</v>
      </c>
      <c r="B4352" t="s">
        <v>7459</v>
      </c>
      <c r="C4352" s="1">
        <v>42836</v>
      </c>
      <c r="D4352" s="2">
        <v>2017</v>
      </c>
      <c r="E4352" s="1" t="s">
        <v>89</v>
      </c>
      <c r="F4352" s="3">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v>1.4672000000000001</v>
      </c>
    </row>
    <row r="4353" spans="1:23" x14ac:dyDescent="0.3">
      <c r="A4353">
        <v>4352</v>
      </c>
      <c r="B4353" t="s">
        <v>7459</v>
      </c>
      <c r="C4353" s="1">
        <v>42836</v>
      </c>
      <c r="D4353" s="2">
        <v>2017</v>
      </c>
      <c r="E4353" s="1" t="s">
        <v>89</v>
      </c>
      <c r="F4353" s="3">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v>-4.7460000000000013</v>
      </c>
    </row>
    <row r="4354" spans="1:23" x14ac:dyDescent="0.3">
      <c r="A4354">
        <v>4353</v>
      </c>
      <c r="B4354" t="s">
        <v>7460</v>
      </c>
      <c r="C4354" s="1">
        <v>43079</v>
      </c>
      <c r="D4354" s="2">
        <v>2017</v>
      </c>
      <c r="E4354" s="1" t="s">
        <v>98</v>
      </c>
      <c r="F4354" s="3">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v>34.741999999999997</v>
      </c>
    </row>
    <row r="4355" spans="1:23" x14ac:dyDescent="0.3">
      <c r="A4355">
        <v>4354</v>
      </c>
      <c r="B4355" t="s">
        <v>7460</v>
      </c>
      <c r="C4355" s="1">
        <v>43079</v>
      </c>
      <c r="D4355" s="2">
        <v>2017</v>
      </c>
      <c r="E4355" s="1" t="s">
        <v>98</v>
      </c>
      <c r="F4355" s="3">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v>6.2208000000000006</v>
      </c>
    </row>
    <row r="4356" spans="1:23" x14ac:dyDescent="0.3">
      <c r="A4356">
        <v>4355</v>
      </c>
      <c r="B4356" t="s">
        <v>7463</v>
      </c>
      <c r="C4356" s="1">
        <v>43063</v>
      </c>
      <c r="D4356" s="2">
        <v>2017</v>
      </c>
      <c r="E4356" s="1" t="s">
        <v>24</v>
      </c>
      <c r="F4356" s="3">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v>-12.671999999999997</v>
      </c>
    </row>
    <row r="4357" spans="1:23" x14ac:dyDescent="0.3">
      <c r="A4357">
        <v>4356</v>
      </c>
      <c r="B4357" t="s">
        <v>7464</v>
      </c>
      <c r="C4357" s="1">
        <v>42342</v>
      </c>
      <c r="D4357" s="2">
        <v>2015</v>
      </c>
      <c r="E4357" s="1" t="s">
        <v>98</v>
      </c>
      <c r="F4357" s="3">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v>-1065.3719999999998</v>
      </c>
    </row>
    <row r="4358" spans="1:23" x14ac:dyDescent="0.3">
      <c r="A4358">
        <v>4357</v>
      </c>
      <c r="B4358" t="s">
        <v>7464</v>
      </c>
      <c r="C4358" s="1">
        <v>42342</v>
      </c>
      <c r="D4358" s="2">
        <v>2015</v>
      </c>
      <c r="E4358" s="1" t="s">
        <v>98</v>
      </c>
      <c r="F4358" s="3">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v>12.011999999999999</v>
      </c>
    </row>
    <row r="4359" spans="1:23" x14ac:dyDescent="0.3">
      <c r="A4359">
        <v>4358</v>
      </c>
      <c r="B4359" t="s">
        <v>7465</v>
      </c>
      <c r="C4359" s="1">
        <v>43080</v>
      </c>
      <c r="D4359" s="2">
        <v>2017</v>
      </c>
      <c r="E4359" s="1" t="s">
        <v>98</v>
      </c>
      <c r="F4359" s="3">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v>3.6288</v>
      </c>
    </row>
    <row r="4360" spans="1:23" x14ac:dyDescent="0.3">
      <c r="A4360">
        <v>4359</v>
      </c>
      <c r="B4360" t="s">
        <v>7465</v>
      </c>
      <c r="C4360" s="1">
        <v>43080</v>
      </c>
      <c r="D4360" s="2">
        <v>2017</v>
      </c>
      <c r="E4360" s="1" t="s">
        <v>98</v>
      </c>
      <c r="F4360" s="3">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v>-66.061999999999998</v>
      </c>
    </row>
    <row r="4361" spans="1:23" x14ac:dyDescent="0.3">
      <c r="A4361">
        <v>4360</v>
      </c>
      <c r="B4361" t="s">
        <v>7465</v>
      </c>
      <c r="C4361" s="1">
        <v>43080</v>
      </c>
      <c r="D4361" s="2">
        <v>2017</v>
      </c>
      <c r="E4361" s="1" t="s">
        <v>98</v>
      </c>
      <c r="F4361" s="3">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v>-14.870399999999961</v>
      </c>
    </row>
    <row r="4362" spans="1:23" x14ac:dyDescent="0.3">
      <c r="A4362">
        <v>4361</v>
      </c>
      <c r="B4362" t="s">
        <v>7466</v>
      </c>
      <c r="C4362" s="1">
        <v>42511</v>
      </c>
      <c r="D4362" s="2">
        <v>2016</v>
      </c>
      <c r="E4362" s="1" t="s">
        <v>124</v>
      </c>
      <c r="F4362" s="3">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v>54.860399999999998</v>
      </c>
    </row>
    <row r="4363" spans="1:23" x14ac:dyDescent="0.3">
      <c r="A4363">
        <v>4362</v>
      </c>
      <c r="B4363" t="s">
        <v>7468</v>
      </c>
      <c r="C4363" s="1">
        <v>42783</v>
      </c>
      <c r="D4363" s="2">
        <v>2017</v>
      </c>
      <c r="E4363" s="1" t="s">
        <v>568</v>
      </c>
      <c r="F4363" s="3">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v>8.4563999999999986</v>
      </c>
    </row>
    <row r="4364" spans="1:23" x14ac:dyDescent="0.3">
      <c r="A4364">
        <v>4363</v>
      </c>
      <c r="B4364" t="s">
        <v>7469</v>
      </c>
      <c r="C4364" s="1">
        <v>42875</v>
      </c>
      <c r="D4364" s="2">
        <v>2017</v>
      </c>
      <c r="E4364" s="1" t="s">
        <v>124</v>
      </c>
      <c r="F4364" s="3">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v>35.623800000000003</v>
      </c>
    </row>
    <row r="4365" spans="1:23" x14ac:dyDescent="0.3">
      <c r="A4365">
        <v>4364</v>
      </c>
      <c r="B4365" t="s">
        <v>7469</v>
      </c>
      <c r="C4365" s="1">
        <v>42875</v>
      </c>
      <c r="D4365" s="2">
        <v>2017</v>
      </c>
      <c r="E4365" s="1" t="s">
        <v>124</v>
      </c>
      <c r="F4365" s="3">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v>8.2943999999999996</v>
      </c>
    </row>
    <row r="4366" spans="1:23" x14ac:dyDescent="0.3">
      <c r="A4366">
        <v>4365</v>
      </c>
      <c r="B4366" t="s">
        <v>7469</v>
      </c>
      <c r="C4366" s="1">
        <v>42875</v>
      </c>
      <c r="D4366" s="2">
        <v>2017</v>
      </c>
      <c r="E4366" s="1" t="s">
        <v>124</v>
      </c>
      <c r="F4366" s="3">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v>162.09479999999996</v>
      </c>
    </row>
    <row r="4367" spans="1:23" x14ac:dyDescent="0.3">
      <c r="A4367">
        <v>4366</v>
      </c>
      <c r="B4367" t="s">
        <v>7469</v>
      </c>
      <c r="C4367" s="1">
        <v>42875</v>
      </c>
      <c r="D4367" s="2">
        <v>2017</v>
      </c>
      <c r="E4367" s="1" t="s">
        <v>124</v>
      </c>
      <c r="F4367" s="3">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v>3.4827000000000004</v>
      </c>
    </row>
    <row r="4368" spans="1:23" x14ac:dyDescent="0.3">
      <c r="A4368">
        <v>4367</v>
      </c>
      <c r="B4368" t="s">
        <v>7469</v>
      </c>
      <c r="C4368" s="1">
        <v>42875</v>
      </c>
      <c r="D4368" s="2">
        <v>2017</v>
      </c>
      <c r="E4368" s="1" t="s">
        <v>124</v>
      </c>
      <c r="F4368" s="3">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v>7.094999999999998</v>
      </c>
    </row>
    <row r="4369" spans="1:23" x14ac:dyDescent="0.3">
      <c r="A4369">
        <v>4368</v>
      </c>
      <c r="B4369" t="s">
        <v>7472</v>
      </c>
      <c r="C4369" s="1">
        <v>42989</v>
      </c>
      <c r="D4369" s="2">
        <v>2017</v>
      </c>
      <c r="E4369" s="1" t="s">
        <v>161</v>
      </c>
      <c r="F4369" s="3">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v>3.2899999999999996</v>
      </c>
    </row>
    <row r="4370" spans="1:23" x14ac:dyDescent="0.3">
      <c r="A4370">
        <v>4369</v>
      </c>
      <c r="B4370" t="s">
        <v>7472</v>
      </c>
      <c r="C4370" s="1">
        <v>42989</v>
      </c>
      <c r="D4370" s="2">
        <v>2017</v>
      </c>
      <c r="E4370" s="1" t="s">
        <v>161</v>
      </c>
      <c r="F4370" s="3">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v>6.4199999999999964</v>
      </c>
    </row>
    <row r="4371" spans="1:23" x14ac:dyDescent="0.3">
      <c r="A4371">
        <v>4370</v>
      </c>
      <c r="B4371" t="s">
        <v>7473</v>
      </c>
      <c r="C4371" s="1">
        <v>42679</v>
      </c>
      <c r="D4371" s="2">
        <v>2016</v>
      </c>
      <c r="E4371" s="1" t="s">
        <v>24</v>
      </c>
      <c r="F4371" s="3">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v>50.351999999999997</v>
      </c>
    </row>
    <row r="4372" spans="1:23" x14ac:dyDescent="0.3">
      <c r="A4372">
        <v>4371</v>
      </c>
      <c r="B4372" t="s">
        <v>7473</v>
      </c>
      <c r="C4372" s="1">
        <v>42679</v>
      </c>
      <c r="D4372" s="2">
        <v>2016</v>
      </c>
      <c r="E4372" s="1" t="s">
        <v>24</v>
      </c>
      <c r="F4372" s="3">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v>16.268800000000002</v>
      </c>
    </row>
    <row r="4373" spans="1:23" x14ac:dyDescent="0.3">
      <c r="A4373">
        <v>4372</v>
      </c>
      <c r="B4373" t="s">
        <v>7473</v>
      </c>
      <c r="C4373" s="1">
        <v>42679</v>
      </c>
      <c r="D4373" s="2">
        <v>2016</v>
      </c>
      <c r="E4373" s="1" t="s">
        <v>24</v>
      </c>
      <c r="F4373" s="3">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v>24.84</v>
      </c>
    </row>
    <row r="4374" spans="1:23" x14ac:dyDescent="0.3">
      <c r="A4374">
        <v>4373</v>
      </c>
      <c r="B4374" t="s">
        <v>7476</v>
      </c>
      <c r="C4374" s="1">
        <v>42939</v>
      </c>
      <c r="D4374" s="2">
        <v>2017</v>
      </c>
      <c r="E4374" s="1" t="s">
        <v>152</v>
      </c>
      <c r="F4374" s="3">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v>5.4895999999999994</v>
      </c>
    </row>
    <row r="4375" spans="1:23" x14ac:dyDescent="0.3">
      <c r="A4375">
        <v>4374</v>
      </c>
      <c r="B4375" t="s">
        <v>7476</v>
      </c>
      <c r="C4375" s="1">
        <v>42939</v>
      </c>
      <c r="D4375" s="2">
        <v>2017</v>
      </c>
      <c r="E4375" s="1" t="s">
        <v>152</v>
      </c>
      <c r="F4375" s="3">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v>11.182499999999997</v>
      </c>
    </row>
    <row r="4376" spans="1:23" x14ac:dyDescent="0.3">
      <c r="A4376">
        <v>4375</v>
      </c>
      <c r="B4376" t="s">
        <v>7478</v>
      </c>
      <c r="C4376" s="1">
        <v>42692</v>
      </c>
      <c r="D4376" s="2">
        <v>2016</v>
      </c>
      <c r="E4376" s="1" t="s">
        <v>24</v>
      </c>
      <c r="F4376" s="3">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v>16.894799999999996</v>
      </c>
    </row>
    <row r="4377" spans="1:23" x14ac:dyDescent="0.3">
      <c r="A4377">
        <v>4376</v>
      </c>
      <c r="B4377" t="s">
        <v>7481</v>
      </c>
      <c r="C4377" s="1">
        <v>41754</v>
      </c>
      <c r="D4377" s="2">
        <v>2014</v>
      </c>
      <c r="E4377" s="1" t="s">
        <v>89</v>
      </c>
      <c r="F4377" s="3">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v>63.682499999999997</v>
      </c>
    </row>
    <row r="4378" spans="1:23" x14ac:dyDescent="0.3">
      <c r="A4378">
        <v>4377</v>
      </c>
      <c r="B4378" t="s">
        <v>7481</v>
      </c>
      <c r="C4378" s="1">
        <v>41754</v>
      </c>
      <c r="D4378" s="2">
        <v>2014</v>
      </c>
      <c r="E4378" s="1" t="s">
        <v>89</v>
      </c>
      <c r="F4378" s="3">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v>78.508799999999965</v>
      </c>
    </row>
    <row r="4379" spans="1:23" x14ac:dyDescent="0.3">
      <c r="A4379">
        <v>4378</v>
      </c>
      <c r="B4379" t="s">
        <v>7481</v>
      </c>
      <c r="C4379" s="1">
        <v>41754</v>
      </c>
      <c r="D4379" s="2">
        <v>2014</v>
      </c>
      <c r="E4379" s="1" t="s">
        <v>89</v>
      </c>
      <c r="F4379" s="3">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v>148.70400000000006</v>
      </c>
    </row>
    <row r="4380" spans="1:23" x14ac:dyDescent="0.3">
      <c r="A4380">
        <v>4379</v>
      </c>
      <c r="B4380" t="s">
        <v>7483</v>
      </c>
      <c r="C4380" s="1">
        <v>42338</v>
      </c>
      <c r="D4380" s="2">
        <v>2015</v>
      </c>
      <c r="E4380" s="1" t="s">
        <v>24</v>
      </c>
      <c r="F4380" s="3">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v>8.2156000000000002</v>
      </c>
    </row>
    <row r="4381" spans="1:23" x14ac:dyDescent="0.3">
      <c r="A4381">
        <v>4380</v>
      </c>
      <c r="B4381" t="s">
        <v>7483</v>
      </c>
      <c r="C4381" s="1">
        <v>42338</v>
      </c>
      <c r="D4381" s="2">
        <v>2015</v>
      </c>
      <c r="E4381" s="1" t="s">
        <v>24</v>
      </c>
      <c r="F4381" s="3">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v>32.345999999999997</v>
      </c>
    </row>
    <row r="4382" spans="1:23" x14ac:dyDescent="0.3">
      <c r="A4382">
        <v>4381</v>
      </c>
      <c r="B4382" t="s">
        <v>7484</v>
      </c>
      <c r="C4382" s="1">
        <v>42302</v>
      </c>
      <c r="D4382" s="2">
        <v>2015</v>
      </c>
      <c r="E4382" s="1" t="s">
        <v>53</v>
      </c>
      <c r="F4382" s="3">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v>16.3215</v>
      </c>
    </row>
    <row r="4383" spans="1:23" x14ac:dyDescent="0.3">
      <c r="A4383">
        <v>4382</v>
      </c>
      <c r="B4383" t="s">
        <v>7484</v>
      </c>
      <c r="C4383" s="1">
        <v>42302</v>
      </c>
      <c r="D4383" s="2">
        <v>2015</v>
      </c>
      <c r="E4383" s="1" t="s">
        <v>53</v>
      </c>
      <c r="F4383" s="3">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v>-31.64700000000002</v>
      </c>
    </row>
    <row r="4384" spans="1:23" x14ac:dyDescent="0.3">
      <c r="A4384">
        <v>4383</v>
      </c>
      <c r="B4384" t="s">
        <v>7485</v>
      </c>
      <c r="C4384" s="1">
        <v>42205</v>
      </c>
      <c r="D4384" s="2">
        <v>2015</v>
      </c>
      <c r="E4384" s="1" t="s">
        <v>152</v>
      </c>
      <c r="F4384" s="3">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v>-4.4639999999999995</v>
      </c>
    </row>
    <row r="4385" spans="1:23" x14ac:dyDescent="0.3">
      <c r="A4385">
        <v>4384</v>
      </c>
      <c r="B4385" t="s">
        <v>7485</v>
      </c>
      <c r="C4385" s="1">
        <v>42205</v>
      </c>
      <c r="D4385" s="2">
        <v>2015</v>
      </c>
      <c r="E4385" s="1" t="s">
        <v>152</v>
      </c>
      <c r="F4385" s="3">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v>-126.48159999999999</v>
      </c>
    </row>
    <row r="4386" spans="1:23" x14ac:dyDescent="0.3">
      <c r="A4386">
        <v>4385</v>
      </c>
      <c r="B4386" t="s">
        <v>7485</v>
      </c>
      <c r="C4386" s="1">
        <v>42205</v>
      </c>
      <c r="D4386" s="2">
        <v>2015</v>
      </c>
      <c r="E4386" s="1" t="s">
        <v>152</v>
      </c>
      <c r="F4386" s="3">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v>13.438599999999994</v>
      </c>
    </row>
    <row r="4387" spans="1:23" x14ac:dyDescent="0.3">
      <c r="A4387">
        <v>4386</v>
      </c>
      <c r="B4387" t="s">
        <v>7485</v>
      </c>
      <c r="C4387" s="1">
        <v>42205</v>
      </c>
      <c r="D4387" s="2">
        <v>2015</v>
      </c>
      <c r="E4387" s="1" t="s">
        <v>152</v>
      </c>
      <c r="F4387" s="3">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v>-52.195999999999913</v>
      </c>
    </row>
    <row r="4388" spans="1:23" x14ac:dyDescent="0.3">
      <c r="A4388">
        <v>4387</v>
      </c>
      <c r="B4388" t="s">
        <v>7488</v>
      </c>
      <c r="C4388" s="1">
        <v>42670</v>
      </c>
      <c r="D4388" s="2">
        <v>2016</v>
      </c>
      <c r="E4388" s="1" t="s">
        <v>53</v>
      </c>
      <c r="F4388" s="3">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v>11.858400000000003</v>
      </c>
    </row>
    <row r="4389" spans="1:23" x14ac:dyDescent="0.3">
      <c r="A4389">
        <v>4388</v>
      </c>
      <c r="B4389" t="s">
        <v>7488</v>
      </c>
      <c r="C4389" s="1">
        <v>42670</v>
      </c>
      <c r="D4389" s="2">
        <v>2016</v>
      </c>
      <c r="E4389" s="1" t="s">
        <v>53</v>
      </c>
      <c r="F4389" s="3">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v>7.822499999999998</v>
      </c>
    </row>
    <row r="4390" spans="1:23" x14ac:dyDescent="0.3">
      <c r="A4390">
        <v>4389</v>
      </c>
      <c r="B4390" t="s">
        <v>7489</v>
      </c>
      <c r="C4390" s="1">
        <v>43059</v>
      </c>
      <c r="D4390" s="2">
        <v>2017</v>
      </c>
      <c r="E4390" s="1" t="s">
        <v>24</v>
      </c>
      <c r="F4390" s="3">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v>22.444800000000001</v>
      </c>
    </row>
    <row r="4391" spans="1:23" x14ac:dyDescent="0.3">
      <c r="A4391">
        <v>4390</v>
      </c>
      <c r="B4391" t="s">
        <v>7489</v>
      </c>
      <c r="C4391" s="1">
        <v>43059</v>
      </c>
      <c r="D4391" s="2">
        <v>2017</v>
      </c>
      <c r="E4391" s="1" t="s">
        <v>24</v>
      </c>
      <c r="F4391" s="3">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v>-25.295600000000022</v>
      </c>
    </row>
    <row r="4392" spans="1:23" x14ac:dyDescent="0.3">
      <c r="A4392">
        <v>4391</v>
      </c>
      <c r="B4392" t="s">
        <v>7489</v>
      </c>
      <c r="C4392" s="1">
        <v>43059</v>
      </c>
      <c r="D4392" s="2">
        <v>2017</v>
      </c>
      <c r="E4392" s="1" t="s">
        <v>24</v>
      </c>
      <c r="F4392" s="3">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v>327.59220000000005</v>
      </c>
    </row>
    <row r="4393" spans="1:23" x14ac:dyDescent="0.3">
      <c r="A4393">
        <v>4392</v>
      </c>
      <c r="B4393" t="s">
        <v>7489</v>
      </c>
      <c r="C4393" s="1">
        <v>43059</v>
      </c>
      <c r="D4393" s="2">
        <v>2017</v>
      </c>
      <c r="E4393" s="1" t="s">
        <v>24</v>
      </c>
      <c r="F4393" s="3">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v>19.311600000000002</v>
      </c>
    </row>
    <row r="4394" spans="1:23" x14ac:dyDescent="0.3">
      <c r="A4394">
        <v>4393</v>
      </c>
      <c r="B4394" t="s">
        <v>7490</v>
      </c>
      <c r="C4394" s="1">
        <v>42621</v>
      </c>
      <c r="D4394" s="2">
        <v>2016</v>
      </c>
      <c r="E4394" s="1" t="s">
        <v>161</v>
      </c>
      <c r="F4394" s="3">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v>6.1572000000000031</v>
      </c>
    </row>
    <row r="4395" spans="1:23" x14ac:dyDescent="0.3">
      <c r="A4395">
        <v>4394</v>
      </c>
      <c r="B4395" t="s">
        <v>7490</v>
      </c>
      <c r="C4395" s="1">
        <v>42621</v>
      </c>
      <c r="D4395" s="2">
        <v>2016</v>
      </c>
      <c r="E4395" s="1" t="s">
        <v>161</v>
      </c>
      <c r="F4395" s="3">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v>21.735500000000002</v>
      </c>
    </row>
    <row r="4396" spans="1:23" x14ac:dyDescent="0.3">
      <c r="A4396">
        <v>4395</v>
      </c>
      <c r="B4396" t="s">
        <v>7491</v>
      </c>
      <c r="C4396" s="1">
        <v>41840</v>
      </c>
      <c r="D4396" s="2">
        <v>2014</v>
      </c>
      <c r="E4396" s="1" t="s">
        <v>152</v>
      </c>
      <c r="F4396" s="3">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v>-5.1968000000000005</v>
      </c>
    </row>
    <row r="4397" spans="1:23" x14ac:dyDescent="0.3">
      <c r="A4397">
        <v>4396</v>
      </c>
      <c r="B4397" t="s">
        <v>7491</v>
      </c>
      <c r="C4397" s="1">
        <v>41840</v>
      </c>
      <c r="D4397" s="2">
        <v>2014</v>
      </c>
      <c r="E4397" s="1" t="s">
        <v>152</v>
      </c>
      <c r="F4397" s="3">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v>-21.887999999999991</v>
      </c>
    </row>
    <row r="4398" spans="1:23" x14ac:dyDescent="0.3">
      <c r="A4398">
        <v>4397</v>
      </c>
      <c r="B4398" t="s">
        <v>7492</v>
      </c>
      <c r="C4398" s="1">
        <v>42689</v>
      </c>
      <c r="D4398" s="2">
        <v>2016</v>
      </c>
      <c r="E4398" s="1" t="s">
        <v>24</v>
      </c>
      <c r="F4398" s="3">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v>27.103200000000001</v>
      </c>
    </row>
    <row r="4399" spans="1:23" x14ac:dyDescent="0.3">
      <c r="A4399">
        <v>4398</v>
      </c>
      <c r="B4399" t="s">
        <v>7493</v>
      </c>
      <c r="C4399" s="1">
        <v>41827</v>
      </c>
      <c r="D4399" s="2">
        <v>2014</v>
      </c>
      <c r="E4399" s="1" t="s">
        <v>152</v>
      </c>
      <c r="F4399" s="3">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v>-46.736200000000011</v>
      </c>
    </row>
    <row r="4400" spans="1:23" x14ac:dyDescent="0.3">
      <c r="A4400">
        <v>4399</v>
      </c>
      <c r="B4400" t="s">
        <v>7493</v>
      </c>
      <c r="C4400" s="1">
        <v>41827</v>
      </c>
      <c r="D4400" s="2">
        <v>2014</v>
      </c>
      <c r="E4400" s="1" t="s">
        <v>152</v>
      </c>
      <c r="F4400" s="3">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v>12.0764</v>
      </c>
    </row>
    <row r="4401" spans="1:23" x14ac:dyDescent="0.3">
      <c r="A4401">
        <v>4400</v>
      </c>
      <c r="B4401" t="s">
        <v>7494</v>
      </c>
      <c r="C4401" s="1">
        <v>42446</v>
      </c>
      <c r="D4401" s="2">
        <v>2016</v>
      </c>
      <c r="E4401" s="1" t="s">
        <v>237</v>
      </c>
      <c r="F4401" s="3">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v>89.954999999999984</v>
      </c>
    </row>
    <row r="4402" spans="1:23" x14ac:dyDescent="0.3">
      <c r="A4402">
        <v>4401</v>
      </c>
      <c r="B4402" t="s">
        <v>7494</v>
      </c>
      <c r="C4402" s="1">
        <v>42446</v>
      </c>
      <c r="D4402" s="2">
        <v>2016</v>
      </c>
      <c r="E4402" s="1" t="s">
        <v>237</v>
      </c>
      <c r="F4402" s="3">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v>297.64349999999996</v>
      </c>
    </row>
    <row r="4403" spans="1:23" x14ac:dyDescent="0.3">
      <c r="A4403">
        <v>4402</v>
      </c>
      <c r="B4403" t="s">
        <v>7494</v>
      </c>
      <c r="C4403" s="1">
        <v>42446</v>
      </c>
      <c r="D4403" s="2">
        <v>2016</v>
      </c>
      <c r="E4403" s="1" t="s">
        <v>237</v>
      </c>
      <c r="F4403" s="3">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v>252.59</v>
      </c>
    </row>
    <row r="4404" spans="1:23" x14ac:dyDescent="0.3">
      <c r="A4404">
        <v>4403</v>
      </c>
      <c r="B4404" t="s">
        <v>7495</v>
      </c>
      <c r="C4404" s="1">
        <v>42730</v>
      </c>
      <c r="D4404" s="2">
        <v>2016</v>
      </c>
      <c r="E4404" s="1" t="s">
        <v>98</v>
      </c>
      <c r="F4404" s="3">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v>2.5488000000000004</v>
      </c>
    </row>
    <row r="4405" spans="1:23" x14ac:dyDescent="0.3">
      <c r="A4405">
        <v>4404</v>
      </c>
      <c r="B4405" t="s">
        <v>7498</v>
      </c>
      <c r="C4405" s="1">
        <v>41884</v>
      </c>
      <c r="D4405" s="2">
        <v>2014</v>
      </c>
      <c r="E4405" s="1" t="s">
        <v>161</v>
      </c>
      <c r="F4405" s="3">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v>8.071200000000001</v>
      </c>
    </row>
    <row r="4406" spans="1:23" x14ac:dyDescent="0.3">
      <c r="A4406">
        <v>4405</v>
      </c>
      <c r="B4406" t="s">
        <v>7499</v>
      </c>
      <c r="C4406" s="1">
        <v>42190</v>
      </c>
      <c r="D4406" s="2">
        <v>2015</v>
      </c>
      <c r="E4406" s="1" t="s">
        <v>152</v>
      </c>
      <c r="F4406" s="3">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v>2.1749999999999989</v>
      </c>
    </row>
    <row r="4407" spans="1:23" x14ac:dyDescent="0.3">
      <c r="A4407">
        <v>4406</v>
      </c>
      <c r="B4407" t="s">
        <v>7499</v>
      </c>
      <c r="C4407" s="1">
        <v>42190</v>
      </c>
      <c r="D4407" s="2">
        <v>2015</v>
      </c>
      <c r="E4407" s="1" t="s">
        <v>152</v>
      </c>
      <c r="F4407" s="3">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v>-2.4359999999999999</v>
      </c>
    </row>
    <row r="4408" spans="1:23" x14ac:dyDescent="0.3">
      <c r="A4408">
        <v>4407</v>
      </c>
      <c r="B4408" t="s">
        <v>7500</v>
      </c>
      <c r="C4408" s="1">
        <v>42694</v>
      </c>
      <c r="D4408" s="2">
        <v>2016</v>
      </c>
      <c r="E4408" s="1" t="s">
        <v>24</v>
      </c>
      <c r="F4408" s="3">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v>4.0859999999999994</v>
      </c>
    </row>
    <row r="4409" spans="1:23" x14ac:dyDescent="0.3">
      <c r="A4409">
        <v>4408</v>
      </c>
      <c r="B4409" t="s">
        <v>7500</v>
      </c>
      <c r="C4409" s="1">
        <v>42694</v>
      </c>
      <c r="D4409" s="2">
        <v>2016</v>
      </c>
      <c r="E4409" s="1" t="s">
        <v>24</v>
      </c>
      <c r="F4409" s="3">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v>150.98399999999998</v>
      </c>
    </row>
    <row r="4410" spans="1:23" x14ac:dyDescent="0.3">
      <c r="A4410">
        <v>4409</v>
      </c>
      <c r="B4410" t="s">
        <v>7500</v>
      </c>
      <c r="C4410" s="1">
        <v>42694</v>
      </c>
      <c r="D4410" s="2">
        <v>2016</v>
      </c>
      <c r="E4410" s="1" t="s">
        <v>24</v>
      </c>
      <c r="F4410" s="3">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v>2.3077000000000001</v>
      </c>
    </row>
    <row r="4411" spans="1:23" x14ac:dyDescent="0.3">
      <c r="A4411">
        <v>4410</v>
      </c>
      <c r="B4411" t="s">
        <v>7501</v>
      </c>
      <c r="C4411" s="1">
        <v>41765</v>
      </c>
      <c r="D4411" s="2">
        <v>2014</v>
      </c>
      <c r="E4411" s="1" t="s">
        <v>124</v>
      </c>
      <c r="F4411" s="3">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v>2.7166000000000001</v>
      </c>
    </row>
    <row r="4412" spans="1:23" x14ac:dyDescent="0.3">
      <c r="A4412">
        <v>4411</v>
      </c>
      <c r="B4412" t="s">
        <v>7501</v>
      </c>
      <c r="C4412" s="1">
        <v>41765</v>
      </c>
      <c r="D4412" s="2">
        <v>2014</v>
      </c>
      <c r="E4412" s="1" t="s">
        <v>124</v>
      </c>
      <c r="F4412" s="3">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v>30.223200000000002</v>
      </c>
    </row>
    <row r="4413" spans="1:23" x14ac:dyDescent="0.3">
      <c r="A4413">
        <v>4412</v>
      </c>
      <c r="B4413" t="s">
        <v>7502</v>
      </c>
      <c r="C4413" s="1">
        <v>41811</v>
      </c>
      <c r="D4413" s="2">
        <v>2014</v>
      </c>
      <c r="E4413" s="1" t="s">
        <v>41</v>
      </c>
      <c r="F4413" s="3">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v>9.0389999999999997</v>
      </c>
    </row>
    <row r="4414" spans="1:23" x14ac:dyDescent="0.3">
      <c r="A4414">
        <v>4413</v>
      </c>
      <c r="B4414" t="s">
        <v>7502</v>
      </c>
      <c r="C4414" s="1">
        <v>41811</v>
      </c>
      <c r="D4414" s="2">
        <v>2014</v>
      </c>
      <c r="E4414" s="1" t="s">
        <v>41</v>
      </c>
      <c r="F4414" s="3">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v>160.6722</v>
      </c>
    </row>
    <row r="4415" spans="1:23" x14ac:dyDescent="0.3">
      <c r="A4415">
        <v>4414</v>
      </c>
      <c r="B4415" t="s">
        <v>7502</v>
      </c>
      <c r="C4415" s="1">
        <v>41811</v>
      </c>
      <c r="D4415" s="2">
        <v>2014</v>
      </c>
      <c r="E4415" s="1" t="s">
        <v>41</v>
      </c>
      <c r="F4415" s="3">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v>26.864999999999995</v>
      </c>
    </row>
    <row r="4416" spans="1:23" x14ac:dyDescent="0.3">
      <c r="A4416">
        <v>4415</v>
      </c>
      <c r="B4416" t="s">
        <v>7503</v>
      </c>
      <c r="C4416" s="1">
        <v>42966</v>
      </c>
      <c r="D4416" s="2">
        <v>2017</v>
      </c>
      <c r="E4416" s="1" t="s">
        <v>132</v>
      </c>
      <c r="F4416" s="3">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v>182.3553</v>
      </c>
    </row>
    <row r="4417" spans="1:23" x14ac:dyDescent="0.3">
      <c r="A4417">
        <v>4416</v>
      </c>
      <c r="B4417" t="s">
        <v>7504</v>
      </c>
      <c r="C4417" s="1">
        <v>41972</v>
      </c>
      <c r="D4417" s="2">
        <v>2014</v>
      </c>
      <c r="E4417" s="1" t="s">
        <v>24</v>
      </c>
      <c r="F4417" s="3">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v>71.989999999999981</v>
      </c>
    </row>
    <row r="4418" spans="1:23" x14ac:dyDescent="0.3">
      <c r="A4418">
        <v>4417</v>
      </c>
      <c r="B4418" t="s">
        <v>7504</v>
      </c>
      <c r="C4418" s="1">
        <v>41972</v>
      </c>
      <c r="D4418" s="2">
        <v>2014</v>
      </c>
      <c r="E4418" s="1" t="s">
        <v>24</v>
      </c>
      <c r="F4418" s="3">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v>15.2</v>
      </c>
    </row>
    <row r="4419" spans="1:23" x14ac:dyDescent="0.3">
      <c r="A4419">
        <v>4418</v>
      </c>
      <c r="B4419" t="s">
        <v>7505</v>
      </c>
      <c r="C4419" s="1">
        <v>42834</v>
      </c>
      <c r="D4419" s="2">
        <v>2017</v>
      </c>
      <c r="E4419" s="1" t="s">
        <v>89</v>
      </c>
      <c r="F4419" s="3">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v>219.99039999999997</v>
      </c>
    </row>
    <row r="4420" spans="1:23" x14ac:dyDescent="0.3">
      <c r="A4420">
        <v>4419</v>
      </c>
      <c r="B4420" t="s">
        <v>7506</v>
      </c>
      <c r="C4420" s="1">
        <v>41993</v>
      </c>
      <c r="D4420" s="2">
        <v>2014</v>
      </c>
      <c r="E4420" s="1" t="s">
        <v>98</v>
      </c>
      <c r="F4420" s="3">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v>-21.470400000000026</v>
      </c>
    </row>
    <row r="4421" spans="1:23" x14ac:dyDescent="0.3">
      <c r="A4421">
        <v>4420</v>
      </c>
      <c r="B4421" t="s">
        <v>7507</v>
      </c>
      <c r="C4421" s="1">
        <v>41990</v>
      </c>
      <c r="D4421" s="2">
        <v>2014</v>
      </c>
      <c r="E4421" s="1" t="s">
        <v>98</v>
      </c>
      <c r="F4421" s="3">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v>-4.0215999999999994</v>
      </c>
    </row>
    <row r="4422" spans="1:23" x14ac:dyDescent="0.3">
      <c r="A4422">
        <v>4421</v>
      </c>
      <c r="B4422" t="s">
        <v>7508</v>
      </c>
      <c r="C4422" s="1">
        <v>42325</v>
      </c>
      <c r="D4422" s="2">
        <v>2015</v>
      </c>
      <c r="E4422" s="1" t="s">
        <v>24</v>
      </c>
      <c r="F4422" s="3">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v>3.0690000000000026</v>
      </c>
    </row>
    <row r="4423" spans="1:23" x14ac:dyDescent="0.3">
      <c r="A4423">
        <v>4422</v>
      </c>
      <c r="B4423" t="s">
        <v>7509</v>
      </c>
      <c r="C4423" s="1">
        <v>41702</v>
      </c>
      <c r="D4423" s="2">
        <v>2014</v>
      </c>
      <c r="E4423" s="1" t="s">
        <v>237</v>
      </c>
      <c r="F4423" s="3">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v>2.3327999999999989</v>
      </c>
    </row>
    <row r="4424" spans="1:23" x14ac:dyDescent="0.3">
      <c r="A4424">
        <v>4423</v>
      </c>
      <c r="B4424" t="s">
        <v>7511</v>
      </c>
      <c r="C4424" s="1">
        <v>42873</v>
      </c>
      <c r="D4424" s="2">
        <v>2017</v>
      </c>
      <c r="E4424" s="1" t="s">
        <v>124</v>
      </c>
      <c r="F4424" s="3">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v>4.4824000000000002</v>
      </c>
    </row>
    <row r="4425" spans="1:23" x14ac:dyDescent="0.3">
      <c r="A4425">
        <v>4424</v>
      </c>
      <c r="B4425" t="s">
        <v>7511</v>
      </c>
      <c r="C4425" s="1">
        <v>42873</v>
      </c>
      <c r="D4425" s="2">
        <v>2017</v>
      </c>
      <c r="E4425" s="1" t="s">
        <v>124</v>
      </c>
      <c r="F4425" s="3">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v>75.735000000000014</v>
      </c>
    </row>
    <row r="4426" spans="1:23" x14ac:dyDescent="0.3">
      <c r="A4426">
        <v>4425</v>
      </c>
      <c r="B4426" t="s">
        <v>7511</v>
      </c>
      <c r="C4426" s="1">
        <v>42873</v>
      </c>
      <c r="D4426" s="2">
        <v>2017</v>
      </c>
      <c r="E4426" s="1" t="s">
        <v>124</v>
      </c>
      <c r="F4426" s="3">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v>15.637499999999999</v>
      </c>
    </row>
    <row r="4427" spans="1:23" x14ac:dyDescent="0.3">
      <c r="A4427">
        <v>4426</v>
      </c>
      <c r="B4427" t="s">
        <v>7511</v>
      </c>
      <c r="C4427" s="1">
        <v>42873</v>
      </c>
      <c r="D4427" s="2">
        <v>2017</v>
      </c>
      <c r="E4427" s="1" t="s">
        <v>124</v>
      </c>
      <c r="F4427" s="3">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v>54.691199999999995</v>
      </c>
    </row>
    <row r="4428" spans="1:23" x14ac:dyDescent="0.3">
      <c r="A4428">
        <v>4427</v>
      </c>
      <c r="B4428" t="s">
        <v>7511</v>
      </c>
      <c r="C4428" s="1">
        <v>42873</v>
      </c>
      <c r="D4428" s="2">
        <v>2017</v>
      </c>
      <c r="E4428" s="1" t="s">
        <v>124</v>
      </c>
      <c r="F4428" s="3">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v>15.674399999999999</v>
      </c>
    </row>
    <row r="4429" spans="1:23" x14ac:dyDescent="0.3">
      <c r="A4429">
        <v>4428</v>
      </c>
      <c r="B4429" t="s">
        <v>7515</v>
      </c>
      <c r="C4429" s="1">
        <v>43000</v>
      </c>
      <c r="D4429" s="2">
        <v>2017</v>
      </c>
      <c r="E4429" s="1" t="s">
        <v>161</v>
      </c>
      <c r="F4429" s="3">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v>12.231</v>
      </c>
    </row>
    <row r="4430" spans="1:23" x14ac:dyDescent="0.3">
      <c r="A4430">
        <v>4429</v>
      </c>
      <c r="B4430" t="s">
        <v>7516</v>
      </c>
      <c r="C4430" s="1">
        <v>42815</v>
      </c>
      <c r="D4430" s="2">
        <v>2017</v>
      </c>
      <c r="E4430" s="1" t="s">
        <v>237</v>
      </c>
      <c r="F4430" s="3">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v>523.70519999999988</v>
      </c>
    </row>
    <row r="4431" spans="1:23" x14ac:dyDescent="0.3">
      <c r="A4431">
        <v>4430</v>
      </c>
      <c r="B4431" t="s">
        <v>7517</v>
      </c>
      <c r="C4431" s="1">
        <v>42992</v>
      </c>
      <c r="D4431" s="2">
        <v>2017</v>
      </c>
      <c r="E4431" s="1" t="s">
        <v>161</v>
      </c>
      <c r="F4431" s="3">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v>18.447000000000003</v>
      </c>
    </row>
    <row r="4432" spans="1:23" x14ac:dyDescent="0.3">
      <c r="A4432">
        <v>4431</v>
      </c>
      <c r="B4432" t="s">
        <v>7518</v>
      </c>
      <c r="C4432" s="1">
        <v>42677</v>
      </c>
      <c r="D4432" s="2">
        <v>2016</v>
      </c>
      <c r="E4432" s="1" t="s">
        <v>24</v>
      </c>
      <c r="F4432" s="3">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v>9.6</v>
      </c>
    </row>
    <row r="4433" spans="1:23" x14ac:dyDescent="0.3">
      <c r="A4433">
        <v>4432</v>
      </c>
      <c r="B4433" t="s">
        <v>7518</v>
      </c>
      <c r="C4433" s="1">
        <v>42677</v>
      </c>
      <c r="D4433" s="2">
        <v>2016</v>
      </c>
      <c r="E4433" s="1" t="s">
        <v>24</v>
      </c>
      <c r="F4433" s="3">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v>2.0747999999999998</v>
      </c>
    </row>
    <row r="4434" spans="1:23" x14ac:dyDescent="0.3">
      <c r="A4434">
        <v>4433</v>
      </c>
      <c r="B4434" t="s">
        <v>7518</v>
      </c>
      <c r="C4434" s="1">
        <v>42677</v>
      </c>
      <c r="D4434" s="2">
        <v>2016</v>
      </c>
      <c r="E4434" s="1" t="s">
        <v>24</v>
      </c>
      <c r="F4434" s="3">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v>9.1580000000000013</v>
      </c>
    </row>
    <row r="4435" spans="1:23" x14ac:dyDescent="0.3">
      <c r="A4435">
        <v>4434</v>
      </c>
      <c r="B4435" t="s">
        <v>7518</v>
      </c>
      <c r="C4435" s="1">
        <v>42677</v>
      </c>
      <c r="D4435" s="2">
        <v>2016</v>
      </c>
      <c r="E4435" s="1" t="s">
        <v>24</v>
      </c>
      <c r="F4435" s="3">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v>2.6249999999999991</v>
      </c>
    </row>
    <row r="4436" spans="1:23" x14ac:dyDescent="0.3">
      <c r="A4436">
        <v>4435</v>
      </c>
      <c r="B4436" t="s">
        <v>7518</v>
      </c>
      <c r="C4436" s="1">
        <v>42677</v>
      </c>
      <c r="D4436" s="2">
        <v>2016</v>
      </c>
      <c r="E4436" s="1" t="s">
        <v>24</v>
      </c>
      <c r="F4436" s="3">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v>160.15860000000001</v>
      </c>
    </row>
    <row r="4437" spans="1:23" x14ac:dyDescent="0.3">
      <c r="A4437">
        <v>4436</v>
      </c>
      <c r="B4437" t="s">
        <v>7521</v>
      </c>
      <c r="C4437" s="1">
        <v>42493</v>
      </c>
      <c r="D4437" s="2">
        <v>2016</v>
      </c>
      <c r="E4437" s="1" t="s">
        <v>124</v>
      </c>
      <c r="F4437" s="3">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v>-3.6002999999999998</v>
      </c>
    </row>
    <row r="4438" spans="1:23" x14ac:dyDescent="0.3">
      <c r="A4438">
        <v>4437</v>
      </c>
      <c r="B4438" t="s">
        <v>7521</v>
      </c>
      <c r="C4438" s="1">
        <v>42493</v>
      </c>
      <c r="D4438" s="2">
        <v>2016</v>
      </c>
      <c r="E4438" s="1" t="s">
        <v>124</v>
      </c>
      <c r="F4438" s="3">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v>2.7384000000000022</v>
      </c>
    </row>
    <row r="4439" spans="1:23" x14ac:dyDescent="0.3">
      <c r="A4439">
        <v>4438</v>
      </c>
      <c r="B4439" t="s">
        <v>7521</v>
      </c>
      <c r="C4439" s="1">
        <v>42493</v>
      </c>
      <c r="D4439" s="2">
        <v>2016</v>
      </c>
      <c r="E4439" s="1" t="s">
        <v>124</v>
      </c>
      <c r="F4439" s="3">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v>-71.296199999999999</v>
      </c>
    </row>
    <row r="4440" spans="1:23" x14ac:dyDescent="0.3">
      <c r="A4440">
        <v>4439</v>
      </c>
      <c r="B4440" t="s">
        <v>7524</v>
      </c>
      <c r="C4440" s="1">
        <v>42731</v>
      </c>
      <c r="D4440" s="2">
        <v>2016</v>
      </c>
      <c r="E4440" s="1" t="s">
        <v>98</v>
      </c>
      <c r="F4440" s="3">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v>3.6288</v>
      </c>
    </row>
    <row r="4441" spans="1:23" x14ac:dyDescent="0.3">
      <c r="A4441">
        <v>4440</v>
      </c>
      <c r="B4441" t="s">
        <v>7524</v>
      </c>
      <c r="C4441" s="1">
        <v>42731</v>
      </c>
      <c r="D4441" s="2">
        <v>2016</v>
      </c>
      <c r="E4441" s="1" t="s">
        <v>98</v>
      </c>
      <c r="F4441" s="3">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v>7.3999999999999995</v>
      </c>
    </row>
    <row r="4442" spans="1:23" x14ac:dyDescent="0.3">
      <c r="A4442">
        <v>4441</v>
      </c>
      <c r="B4442" t="s">
        <v>7525</v>
      </c>
      <c r="C4442" s="1">
        <v>42573</v>
      </c>
      <c r="D4442" s="2">
        <v>2016</v>
      </c>
      <c r="E4442" s="1" t="s">
        <v>152</v>
      </c>
      <c r="F4442" s="3">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v>36.283500000000004</v>
      </c>
    </row>
    <row r="4443" spans="1:23" x14ac:dyDescent="0.3">
      <c r="A4443">
        <v>4442</v>
      </c>
      <c r="B4443" t="s">
        <v>7525</v>
      </c>
      <c r="C4443" s="1">
        <v>42573</v>
      </c>
      <c r="D4443" s="2">
        <v>2016</v>
      </c>
      <c r="E4443" s="1" t="s">
        <v>152</v>
      </c>
      <c r="F4443" s="3">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v>135.21900000000002</v>
      </c>
    </row>
    <row r="4444" spans="1:23" x14ac:dyDescent="0.3">
      <c r="A4444">
        <v>4443</v>
      </c>
      <c r="B4444" t="s">
        <v>7525</v>
      </c>
      <c r="C4444" s="1">
        <v>42573</v>
      </c>
      <c r="D4444" s="2">
        <v>2016</v>
      </c>
      <c r="E4444" s="1" t="s">
        <v>152</v>
      </c>
      <c r="F4444" s="3">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v>10.511999999999999</v>
      </c>
    </row>
    <row r="4445" spans="1:23" x14ac:dyDescent="0.3">
      <c r="A4445">
        <v>4444</v>
      </c>
      <c r="B4445" t="s">
        <v>7525</v>
      </c>
      <c r="C4445" s="1">
        <v>42573</v>
      </c>
      <c r="D4445" s="2">
        <v>2016</v>
      </c>
      <c r="E4445" s="1" t="s">
        <v>152</v>
      </c>
      <c r="F4445" s="3">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v>15.552000000000001</v>
      </c>
    </row>
    <row r="4446" spans="1:23" x14ac:dyDescent="0.3">
      <c r="A4446">
        <v>4445</v>
      </c>
      <c r="B4446" t="s">
        <v>7530</v>
      </c>
      <c r="C4446" s="1">
        <v>41959</v>
      </c>
      <c r="D4446" s="2">
        <v>2014</v>
      </c>
      <c r="E4446" s="1" t="s">
        <v>24</v>
      </c>
      <c r="F4446" s="3">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v>36.824499999999993</v>
      </c>
    </row>
    <row r="4447" spans="1:23" x14ac:dyDescent="0.3">
      <c r="A4447">
        <v>4446</v>
      </c>
      <c r="B4447" t="s">
        <v>7530</v>
      </c>
      <c r="C4447" s="1">
        <v>41959</v>
      </c>
      <c r="D4447" s="2">
        <v>2014</v>
      </c>
      <c r="E4447" s="1" t="s">
        <v>24</v>
      </c>
      <c r="F4447" s="3">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v>14.256</v>
      </c>
    </row>
    <row r="4448" spans="1:23" x14ac:dyDescent="0.3">
      <c r="A4448">
        <v>4447</v>
      </c>
      <c r="B4448" t="s">
        <v>7530</v>
      </c>
      <c r="C4448" s="1">
        <v>41959</v>
      </c>
      <c r="D4448" s="2">
        <v>2014</v>
      </c>
      <c r="E4448" s="1" t="s">
        <v>24</v>
      </c>
      <c r="F4448" s="3">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v>14.268800000000001</v>
      </c>
    </row>
    <row r="4449" spans="1:23" x14ac:dyDescent="0.3">
      <c r="A4449">
        <v>4448</v>
      </c>
      <c r="B4449" t="s">
        <v>7530</v>
      </c>
      <c r="C4449" s="1">
        <v>41959</v>
      </c>
      <c r="D4449" s="2">
        <v>2014</v>
      </c>
      <c r="E4449" s="1" t="s">
        <v>24</v>
      </c>
      <c r="F4449" s="3">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v>42.362499999999997</v>
      </c>
    </row>
    <row r="4450" spans="1:23" x14ac:dyDescent="0.3">
      <c r="A4450">
        <v>4449</v>
      </c>
      <c r="B4450" t="s">
        <v>7531</v>
      </c>
      <c r="C4450" s="1">
        <v>42174</v>
      </c>
      <c r="D4450" s="2">
        <v>2015</v>
      </c>
      <c r="E4450" s="1" t="s">
        <v>41</v>
      </c>
      <c r="F4450" s="3">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v>4.0191999999999997</v>
      </c>
    </row>
    <row r="4451" spans="1:23" x14ac:dyDescent="0.3">
      <c r="A4451">
        <v>4450</v>
      </c>
      <c r="B4451" t="s">
        <v>7531</v>
      </c>
      <c r="C4451" s="1">
        <v>42174</v>
      </c>
      <c r="D4451" s="2">
        <v>2015</v>
      </c>
      <c r="E4451" s="1" t="s">
        <v>41</v>
      </c>
      <c r="F4451" s="3">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v>3.1104000000000003</v>
      </c>
    </row>
    <row r="4452" spans="1:23" x14ac:dyDescent="0.3">
      <c r="A4452">
        <v>4451</v>
      </c>
      <c r="B4452" t="s">
        <v>7531</v>
      </c>
      <c r="C4452" s="1">
        <v>42174</v>
      </c>
      <c r="D4452" s="2">
        <v>2015</v>
      </c>
      <c r="E4452" s="1" t="s">
        <v>41</v>
      </c>
      <c r="F4452" s="3">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v>87.744299999999981</v>
      </c>
    </row>
    <row r="4453" spans="1:23" x14ac:dyDescent="0.3">
      <c r="A4453">
        <v>4452</v>
      </c>
      <c r="B4453" t="s">
        <v>7532</v>
      </c>
      <c r="C4453" s="1">
        <v>42555</v>
      </c>
      <c r="D4453" s="2">
        <v>2016</v>
      </c>
      <c r="E4453" s="1" t="s">
        <v>152</v>
      </c>
      <c r="F4453" s="3">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v>8.6359999999999992</v>
      </c>
    </row>
    <row r="4454" spans="1:23" x14ac:dyDescent="0.3">
      <c r="A4454">
        <v>4453</v>
      </c>
      <c r="B4454" t="s">
        <v>7532</v>
      </c>
      <c r="C4454" s="1">
        <v>42555</v>
      </c>
      <c r="D4454" s="2">
        <v>2016</v>
      </c>
      <c r="E4454" s="1" t="s">
        <v>152</v>
      </c>
      <c r="F4454" s="3">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v>20.661200000000001</v>
      </c>
    </row>
    <row r="4455" spans="1:23" x14ac:dyDescent="0.3">
      <c r="A4455">
        <v>4454</v>
      </c>
      <c r="B4455" t="s">
        <v>7532</v>
      </c>
      <c r="C4455" s="1">
        <v>42555</v>
      </c>
      <c r="D4455" s="2">
        <v>2016</v>
      </c>
      <c r="E4455" s="1" t="s">
        <v>152</v>
      </c>
      <c r="F4455" s="3">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v>225.73499999999993</v>
      </c>
    </row>
    <row r="4456" spans="1:23" x14ac:dyDescent="0.3">
      <c r="A4456">
        <v>4455</v>
      </c>
      <c r="B4456" t="s">
        <v>7532</v>
      </c>
      <c r="C4456" s="1">
        <v>42555</v>
      </c>
      <c r="D4456" s="2">
        <v>2016</v>
      </c>
      <c r="E4456" s="1" t="s">
        <v>152</v>
      </c>
      <c r="F4456" s="3">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v>0.5583999999999989</v>
      </c>
    </row>
    <row r="4457" spans="1:23" x14ac:dyDescent="0.3">
      <c r="A4457">
        <v>4456</v>
      </c>
      <c r="B4457" t="s">
        <v>7535</v>
      </c>
      <c r="C4457" s="1">
        <v>42250</v>
      </c>
      <c r="D4457" s="2">
        <v>2015</v>
      </c>
      <c r="E4457" s="1" t="s">
        <v>161</v>
      </c>
      <c r="F4457" s="3">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v>-12.956799999999994</v>
      </c>
    </row>
    <row r="4458" spans="1:23" x14ac:dyDescent="0.3">
      <c r="A4458">
        <v>4457</v>
      </c>
      <c r="B4458" t="s">
        <v>7535</v>
      </c>
      <c r="C4458" s="1">
        <v>42250</v>
      </c>
      <c r="D4458" s="2">
        <v>2015</v>
      </c>
      <c r="E4458" s="1" t="s">
        <v>161</v>
      </c>
      <c r="F4458" s="3">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v>2.1492</v>
      </c>
    </row>
    <row r="4459" spans="1:23" x14ac:dyDescent="0.3">
      <c r="A4459">
        <v>4458</v>
      </c>
      <c r="B4459" t="s">
        <v>7536</v>
      </c>
      <c r="C4459" s="1">
        <v>42954</v>
      </c>
      <c r="D4459" s="2">
        <v>2017</v>
      </c>
      <c r="E4459" s="1" t="s">
        <v>132</v>
      </c>
      <c r="F4459" s="3">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v>114.93849999999998</v>
      </c>
    </row>
    <row r="4460" spans="1:23" x14ac:dyDescent="0.3">
      <c r="A4460">
        <v>4459</v>
      </c>
      <c r="B4460" t="s">
        <v>7537</v>
      </c>
      <c r="C4460" s="1">
        <v>42807</v>
      </c>
      <c r="D4460" s="2">
        <v>2017</v>
      </c>
      <c r="E4460" s="1" t="s">
        <v>237</v>
      </c>
      <c r="F4460" s="3">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v>-299.8116</v>
      </c>
    </row>
    <row r="4461" spans="1:23" x14ac:dyDescent="0.3">
      <c r="A4461">
        <v>4460</v>
      </c>
      <c r="B4461" t="s">
        <v>7538</v>
      </c>
      <c r="C4461" s="1">
        <v>43006</v>
      </c>
      <c r="D4461" s="2">
        <v>2017</v>
      </c>
      <c r="E4461" s="1" t="s">
        <v>161</v>
      </c>
      <c r="F4461" s="3">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v>3.2776000000000014</v>
      </c>
    </row>
    <row r="4462" spans="1:23" x14ac:dyDescent="0.3">
      <c r="A4462">
        <v>4461</v>
      </c>
      <c r="B4462" t="s">
        <v>7538</v>
      </c>
      <c r="C4462" s="1">
        <v>43006</v>
      </c>
      <c r="D4462" s="2">
        <v>2017</v>
      </c>
      <c r="E4462" s="1" t="s">
        <v>161</v>
      </c>
      <c r="F4462" s="3">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v>-29.436800000000012</v>
      </c>
    </row>
    <row r="4463" spans="1:23" x14ac:dyDescent="0.3">
      <c r="A4463">
        <v>4462</v>
      </c>
      <c r="B4463" t="s">
        <v>7538</v>
      </c>
      <c r="C4463" s="1">
        <v>43006</v>
      </c>
      <c r="D4463" s="2">
        <v>2017</v>
      </c>
      <c r="E4463" s="1" t="s">
        <v>161</v>
      </c>
      <c r="F4463" s="3">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v>1.359599999999995</v>
      </c>
    </row>
    <row r="4464" spans="1:23" x14ac:dyDescent="0.3">
      <c r="A4464">
        <v>4463</v>
      </c>
      <c r="B4464" t="s">
        <v>7538</v>
      </c>
      <c r="C4464" s="1">
        <v>43006</v>
      </c>
      <c r="D4464" s="2">
        <v>2017</v>
      </c>
      <c r="E4464" s="1" t="s">
        <v>161</v>
      </c>
      <c r="F4464" s="3">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v>-58.861599999999981</v>
      </c>
    </row>
    <row r="4465" spans="1:23" x14ac:dyDescent="0.3">
      <c r="A4465">
        <v>4464</v>
      </c>
      <c r="B4465" t="s">
        <v>7538</v>
      </c>
      <c r="C4465" s="1">
        <v>43006</v>
      </c>
      <c r="D4465" s="2">
        <v>2017</v>
      </c>
      <c r="E4465" s="1" t="s">
        <v>161</v>
      </c>
      <c r="F4465" s="3">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v>5.2026000000000003</v>
      </c>
    </row>
    <row r="4466" spans="1:23" x14ac:dyDescent="0.3">
      <c r="A4466">
        <v>4465</v>
      </c>
      <c r="B4466" t="s">
        <v>7538</v>
      </c>
      <c r="C4466" s="1">
        <v>43006</v>
      </c>
      <c r="D4466" s="2">
        <v>2017</v>
      </c>
      <c r="E4466" s="1" t="s">
        <v>161</v>
      </c>
      <c r="F4466" s="3">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v>26.22399999999999</v>
      </c>
    </row>
    <row r="4467" spans="1:23" x14ac:dyDescent="0.3">
      <c r="A4467">
        <v>4466</v>
      </c>
      <c r="B4467" t="s">
        <v>7541</v>
      </c>
      <c r="C4467" s="1">
        <v>42223</v>
      </c>
      <c r="D4467" s="2">
        <v>2015</v>
      </c>
      <c r="E4467" s="1" t="s">
        <v>132</v>
      </c>
      <c r="F4467" s="3">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v>1.1151</v>
      </c>
    </row>
    <row r="4468" spans="1:23" x14ac:dyDescent="0.3">
      <c r="A4468">
        <v>4467</v>
      </c>
      <c r="B4468" t="s">
        <v>7542</v>
      </c>
      <c r="C4468" s="1">
        <v>43063</v>
      </c>
      <c r="D4468" s="2">
        <v>2017</v>
      </c>
      <c r="E4468" s="1" t="s">
        <v>24</v>
      </c>
      <c r="F4468" s="3">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v>7.3709999999999996</v>
      </c>
    </row>
    <row r="4469" spans="1:23" x14ac:dyDescent="0.3">
      <c r="A4469">
        <v>4468</v>
      </c>
      <c r="B4469" t="s">
        <v>7542</v>
      </c>
      <c r="C4469" s="1">
        <v>43063</v>
      </c>
      <c r="D4469" s="2">
        <v>2017</v>
      </c>
      <c r="E4469" s="1" t="s">
        <v>24</v>
      </c>
      <c r="F4469" s="3">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v>78.941199999999995</v>
      </c>
    </row>
    <row r="4470" spans="1:23" x14ac:dyDescent="0.3">
      <c r="A4470">
        <v>4469</v>
      </c>
      <c r="B4470" t="s">
        <v>7542</v>
      </c>
      <c r="C4470" s="1">
        <v>43063</v>
      </c>
      <c r="D4470" s="2">
        <v>2017</v>
      </c>
      <c r="E4470" s="1" t="s">
        <v>24</v>
      </c>
      <c r="F4470" s="3">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v>-16.078399999999988</v>
      </c>
    </row>
    <row r="4471" spans="1:23" x14ac:dyDescent="0.3">
      <c r="A4471">
        <v>4470</v>
      </c>
      <c r="B4471" t="s">
        <v>7542</v>
      </c>
      <c r="C4471" s="1">
        <v>43063</v>
      </c>
      <c r="D4471" s="2">
        <v>2017</v>
      </c>
      <c r="E4471" s="1" t="s">
        <v>24</v>
      </c>
      <c r="F4471" s="3">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v>6.2208000000000006</v>
      </c>
    </row>
    <row r="4472" spans="1:23" x14ac:dyDescent="0.3">
      <c r="A4472">
        <v>4471</v>
      </c>
      <c r="B4472" t="s">
        <v>7543</v>
      </c>
      <c r="C4472" s="1">
        <v>42863</v>
      </c>
      <c r="D4472" s="2">
        <v>2017</v>
      </c>
      <c r="E4472" s="1" t="s">
        <v>124</v>
      </c>
      <c r="F4472" s="3">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v>-23.782199999999996</v>
      </c>
    </row>
    <row r="4473" spans="1:23" x14ac:dyDescent="0.3">
      <c r="A4473">
        <v>4472</v>
      </c>
      <c r="B4473" t="s">
        <v>7544</v>
      </c>
      <c r="C4473" s="1">
        <v>43007</v>
      </c>
      <c r="D4473" s="2">
        <v>2017</v>
      </c>
      <c r="E4473" s="1" t="s">
        <v>161</v>
      </c>
      <c r="F4473" s="3">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v>-15.466600000000003</v>
      </c>
    </row>
    <row r="4474" spans="1:23" x14ac:dyDescent="0.3">
      <c r="A4474">
        <v>4473</v>
      </c>
      <c r="B4474" t="s">
        <v>7544</v>
      </c>
      <c r="C4474" s="1">
        <v>43007</v>
      </c>
      <c r="D4474" s="2">
        <v>2017</v>
      </c>
      <c r="E4474" s="1" t="s">
        <v>161</v>
      </c>
      <c r="F4474" s="3">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v>65.993400000000008</v>
      </c>
    </row>
    <row r="4475" spans="1:23" x14ac:dyDescent="0.3">
      <c r="A4475">
        <v>4474</v>
      </c>
      <c r="B4475" t="s">
        <v>7544</v>
      </c>
      <c r="C4475" s="1">
        <v>43007</v>
      </c>
      <c r="D4475" s="2">
        <v>2017</v>
      </c>
      <c r="E4475" s="1" t="s">
        <v>161</v>
      </c>
      <c r="F4475" s="3">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v>-189.32100000000003</v>
      </c>
    </row>
    <row r="4476" spans="1:23" x14ac:dyDescent="0.3">
      <c r="A4476">
        <v>4475</v>
      </c>
      <c r="B4476" t="s">
        <v>7544</v>
      </c>
      <c r="C4476" s="1">
        <v>43007</v>
      </c>
      <c r="D4476" s="2">
        <v>2017</v>
      </c>
      <c r="E4476" s="1" t="s">
        <v>161</v>
      </c>
      <c r="F4476" s="3">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v>5.4432</v>
      </c>
    </row>
    <row r="4477" spans="1:23" x14ac:dyDescent="0.3">
      <c r="A4477">
        <v>4476</v>
      </c>
      <c r="B4477" t="s">
        <v>7544</v>
      </c>
      <c r="C4477" s="1">
        <v>43007</v>
      </c>
      <c r="D4477" s="2">
        <v>2017</v>
      </c>
      <c r="E4477" s="1" t="s">
        <v>161</v>
      </c>
      <c r="F4477" s="3">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v>7.436799999999999</v>
      </c>
    </row>
    <row r="4478" spans="1:23" x14ac:dyDescent="0.3">
      <c r="A4478">
        <v>4477</v>
      </c>
      <c r="B4478" t="s">
        <v>7544</v>
      </c>
      <c r="C4478" s="1">
        <v>43007</v>
      </c>
      <c r="D4478" s="2">
        <v>2017</v>
      </c>
      <c r="E4478" s="1" t="s">
        <v>161</v>
      </c>
      <c r="F4478" s="3">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v>2.6399999999999997</v>
      </c>
    </row>
    <row r="4479" spans="1:23" x14ac:dyDescent="0.3">
      <c r="A4479">
        <v>4478</v>
      </c>
      <c r="B4479" t="s">
        <v>7548</v>
      </c>
      <c r="C4479" s="1">
        <v>43030</v>
      </c>
      <c r="D4479" s="2">
        <v>2017</v>
      </c>
      <c r="E4479" s="1" t="s">
        <v>53</v>
      </c>
      <c r="F4479" s="3">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v>23.316299999999984</v>
      </c>
    </row>
    <row r="4480" spans="1:23" x14ac:dyDescent="0.3">
      <c r="A4480">
        <v>4479</v>
      </c>
      <c r="B4480" t="s">
        <v>7548</v>
      </c>
      <c r="C4480" s="1">
        <v>43030</v>
      </c>
      <c r="D4480" s="2">
        <v>2017</v>
      </c>
      <c r="E4480" s="1" t="s">
        <v>53</v>
      </c>
      <c r="F4480" s="3">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v>54.775599999999997</v>
      </c>
    </row>
    <row r="4481" spans="1:23" x14ac:dyDescent="0.3">
      <c r="A4481">
        <v>4480</v>
      </c>
      <c r="B4481" t="s">
        <v>7552</v>
      </c>
      <c r="C4481" s="1">
        <v>41722</v>
      </c>
      <c r="D4481" s="2">
        <v>2014</v>
      </c>
      <c r="E4481" s="1" t="s">
        <v>237</v>
      </c>
      <c r="F4481" s="3">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v>11.703000000000001</v>
      </c>
    </row>
    <row r="4482" spans="1:23" x14ac:dyDescent="0.3">
      <c r="A4482">
        <v>4481</v>
      </c>
      <c r="B4482" t="s">
        <v>7555</v>
      </c>
      <c r="C4482" s="1">
        <v>42677</v>
      </c>
      <c r="D4482" s="2">
        <v>2016</v>
      </c>
      <c r="E4482" s="1" t="s">
        <v>24</v>
      </c>
      <c r="F4482" s="3">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v>5.0358000000000001</v>
      </c>
    </row>
    <row r="4483" spans="1:23" x14ac:dyDescent="0.3">
      <c r="A4483">
        <v>4482</v>
      </c>
      <c r="B4483" t="s">
        <v>7555</v>
      </c>
      <c r="C4483" s="1">
        <v>42677</v>
      </c>
      <c r="D4483" s="2">
        <v>2016</v>
      </c>
      <c r="E4483" s="1" t="s">
        <v>24</v>
      </c>
      <c r="F4483" s="3">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v>14.295599999999997</v>
      </c>
    </row>
    <row r="4484" spans="1:23" x14ac:dyDescent="0.3">
      <c r="A4484">
        <v>4483</v>
      </c>
      <c r="B4484" t="s">
        <v>7555</v>
      </c>
      <c r="C4484" s="1">
        <v>42677</v>
      </c>
      <c r="D4484" s="2">
        <v>2016</v>
      </c>
      <c r="E4484" s="1" t="s">
        <v>24</v>
      </c>
      <c r="F4484" s="3">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v>15.799199999999999</v>
      </c>
    </row>
    <row r="4485" spans="1:23" x14ac:dyDescent="0.3">
      <c r="A4485">
        <v>4484</v>
      </c>
      <c r="B4485" t="s">
        <v>7555</v>
      </c>
      <c r="C4485" s="1">
        <v>42677</v>
      </c>
      <c r="D4485" s="2">
        <v>2016</v>
      </c>
      <c r="E4485" s="1" t="s">
        <v>24</v>
      </c>
      <c r="F4485" s="3">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v>56.977199999999996</v>
      </c>
    </row>
    <row r="4486" spans="1:23" x14ac:dyDescent="0.3">
      <c r="A4486">
        <v>4485</v>
      </c>
      <c r="B4486" t="s">
        <v>7555</v>
      </c>
      <c r="C4486" s="1">
        <v>42677</v>
      </c>
      <c r="D4486" s="2">
        <v>2016</v>
      </c>
      <c r="E4486" s="1" t="s">
        <v>24</v>
      </c>
      <c r="F4486" s="3">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v>3.0211999999999994</v>
      </c>
    </row>
    <row r="4487" spans="1:23" x14ac:dyDescent="0.3">
      <c r="A4487">
        <v>4486</v>
      </c>
      <c r="B4487" t="s">
        <v>7555</v>
      </c>
      <c r="C4487" s="1">
        <v>42677</v>
      </c>
      <c r="D4487" s="2">
        <v>2016</v>
      </c>
      <c r="E4487" s="1" t="s">
        <v>24</v>
      </c>
      <c r="F4487" s="3">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v>9.3312000000000008</v>
      </c>
    </row>
    <row r="4488" spans="1:23" x14ac:dyDescent="0.3">
      <c r="A4488">
        <v>4487</v>
      </c>
      <c r="B4488" t="s">
        <v>7555</v>
      </c>
      <c r="C4488" s="1">
        <v>42677</v>
      </c>
      <c r="D4488" s="2">
        <v>2016</v>
      </c>
      <c r="E4488" s="1" t="s">
        <v>24</v>
      </c>
      <c r="F4488" s="3">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v>150.98399999999998</v>
      </c>
    </row>
    <row r="4489" spans="1:23" x14ac:dyDescent="0.3">
      <c r="A4489">
        <v>4488</v>
      </c>
      <c r="B4489" t="s">
        <v>7558</v>
      </c>
      <c r="C4489" s="1">
        <v>42252</v>
      </c>
      <c r="D4489" s="2">
        <v>2015</v>
      </c>
      <c r="E4489" s="1" t="s">
        <v>161</v>
      </c>
      <c r="F4489" s="3">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v>-25.218500000000006</v>
      </c>
    </row>
    <row r="4490" spans="1:23" x14ac:dyDescent="0.3">
      <c r="A4490">
        <v>4489</v>
      </c>
      <c r="B4490" t="s">
        <v>7558</v>
      </c>
      <c r="C4490" s="1">
        <v>42252</v>
      </c>
      <c r="D4490" s="2">
        <v>2015</v>
      </c>
      <c r="E4490" s="1" t="s">
        <v>161</v>
      </c>
      <c r="F4490" s="3">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v>-14.687999999999999</v>
      </c>
    </row>
    <row r="4491" spans="1:23" x14ac:dyDescent="0.3">
      <c r="A4491">
        <v>4490</v>
      </c>
      <c r="B4491" t="s">
        <v>7558</v>
      </c>
      <c r="C4491" s="1">
        <v>42252</v>
      </c>
      <c r="D4491" s="2">
        <v>2015</v>
      </c>
      <c r="E4491" s="1" t="s">
        <v>161</v>
      </c>
      <c r="F4491" s="3">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v>-7.8225000000000016</v>
      </c>
    </row>
    <row r="4492" spans="1:23" x14ac:dyDescent="0.3">
      <c r="A4492">
        <v>4491</v>
      </c>
      <c r="B4492" t="s">
        <v>7559</v>
      </c>
      <c r="C4492" s="1">
        <v>42961</v>
      </c>
      <c r="D4492" s="2">
        <v>2017</v>
      </c>
      <c r="E4492" s="1" t="s">
        <v>132</v>
      </c>
      <c r="F4492" s="3">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v>5.2287000000000035</v>
      </c>
    </row>
    <row r="4493" spans="1:23" x14ac:dyDescent="0.3">
      <c r="A4493">
        <v>4492</v>
      </c>
      <c r="B4493" t="s">
        <v>7560</v>
      </c>
      <c r="C4493" s="1">
        <v>41974</v>
      </c>
      <c r="D4493" s="2">
        <v>2014</v>
      </c>
      <c r="E4493" s="1" t="s">
        <v>98</v>
      </c>
      <c r="F4493" s="3">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v>109.99799999999999</v>
      </c>
    </row>
    <row r="4494" spans="1:23" x14ac:dyDescent="0.3">
      <c r="A4494">
        <v>4493</v>
      </c>
      <c r="B4494" t="s">
        <v>7560</v>
      </c>
      <c r="C4494" s="1">
        <v>41974</v>
      </c>
      <c r="D4494" s="2">
        <v>2014</v>
      </c>
      <c r="E4494" s="1" t="s">
        <v>98</v>
      </c>
      <c r="F4494" s="3">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v>1.4223999999999997</v>
      </c>
    </row>
    <row r="4495" spans="1:23" x14ac:dyDescent="0.3">
      <c r="A4495">
        <v>4494</v>
      </c>
      <c r="B4495" t="s">
        <v>7560</v>
      </c>
      <c r="C4495" s="1">
        <v>41974</v>
      </c>
      <c r="D4495" s="2">
        <v>2014</v>
      </c>
      <c r="E4495" s="1" t="s">
        <v>98</v>
      </c>
      <c r="F4495" s="3">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v>12.700800000000001</v>
      </c>
    </row>
    <row r="4496" spans="1:23" x14ac:dyDescent="0.3">
      <c r="A4496">
        <v>4495</v>
      </c>
      <c r="B4496" t="s">
        <v>7560</v>
      </c>
      <c r="C4496" s="1">
        <v>41974</v>
      </c>
      <c r="D4496" s="2">
        <v>2014</v>
      </c>
      <c r="E4496" s="1" t="s">
        <v>98</v>
      </c>
      <c r="F4496" s="3">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v>-51.983999999999924</v>
      </c>
    </row>
    <row r="4497" spans="1:23" x14ac:dyDescent="0.3">
      <c r="A4497">
        <v>4496</v>
      </c>
      <c r="B4497" t="s">
        <v>7561</v>
      </c>
      <c r="C4497" s="1">
        <v>42904</v>
      </c>
      <c r="D4497" s="2">
        <v>2017</v>
      </c>
      <c r="E4497" s="1" t="s">
        <v>41</v>
      </c>
      <c r="F4497" s="3">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v>75.593699999999899</v>
      </c>
    </row>
    <row r="4498" spans="1:23" x14ac:dyDescent="0.3">
      <c r="A4498">
        <v>4497</v>
      </c>
      <c r="B4498" t="s">
        <v>7561</v>
      </c>
      <c r="C4498" s="1">
        <v>42904</v>
      </c>
      <c r="D4498" s="2">
        <v>2017</v>
      </c>
      <c r="E4498" s="1" t="s">
        <v>41</v>
      </c>
      <c r="F4498" s="3">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v>19.051200000000001</v>
      </c>
    </row>
    <row r="4499" spans="1:23" x14ac:dyDescent="0.3">
      <c r="A4499">
        <v>4498</v>
      </c>
      <c r="B4499" t="s">
        <v>7562</v>
      </c>
      <c r="C4499" s="1">
        <v>43071</v>
      </c>
      <c r="D4499" s="2">
        <v>2017</v>
      </c>
      <c r="E4499" s="1" t="s">
        <v>98</v>
      </c>
      <c r="F4499" s="3">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v>-462.86239999999998</v>
      </c>
    </row>
    <row r="4500" spans="1:23" x14ac:dyDescent="0.3">
      <c r="A4500">
        <v>4499</v>
      </c>
      <c r="B4500" t="s">
        <v>7563</v>
      </c>
      <c r="C4500" s="1">
        <v>41964</v>
      </c>
      <c r="D4500" s="2">
        <v>2014</v>
      </c>
      <c r="E4500" s="1" t="s">
        <v>24</v>
      </c>
      <c r="F4500" s="3">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v>6.2208000000000006</v>
      </c>
    </row>
    <row r="4501" spans="1:23" x14ac:dyDescent="0.3">
      <c r="A4501">
        <v>4500</v>
      </c>
      <c r="B4501" t="s">
        <v>7566</v>
      </c>
      <c r="C4501" s="1">
        <v>42470</v>
      </c>
      <c r="D4501" s="2">
        <v>2016</v>
      </c>
      <c r="E4501" s="1" t="s">
        <v>89</v>
      </c>
      <c r="F4501" s="3">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v>6.2208000000000006</v>
      </c>
    </row>
    <row r="4502" spans="1:23" x14ac:dyDescent="0.3">
      <c r="A4502">
        <v>4501</v>
      </c>
      <c r="B4502" t="s">
        <v>7566</v>
      </c>
      <c r="C4502" s="1">
        <v>42470</v>
      </c>
      <c r="D4502" s="2">
        <v>2016</v>
      </c>
      <c r="E4502" s="1" t="s">
        <v>89</v>
      </c>
      <c r="F4502" s="3">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v>8.1199999999999974</v>
      </c>
    </row>
    <row r="4503" spans="1:23" x14ac:dyDescent="0.3">
      <c r="A4503">
        <v>4502</v>
      </c>
      <c r="B4503" t="s">
        <v>7567</v>
      </c>
      <c r="C4503" s="1">
        <v>41820</v>
      </c>
      <c r="D4503" s="2">
        <v>2014</v>
      </c>
      <c r="E4503" s="1" t="s">
        <v>41</v>
      </c>
      <c r="F4503" s="3">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v>9.0719999999999992</v>
      </c>
    </row>
    <row r="4504" spans="1:23" x14ac:dyDescent="0.3">
      <c r="A4504">
        <v>4503</v>
      </c>
      <c r="B4504" t="s">
        <v>7567</v>
      </c>
      <c r="C4504" s="1">
        <v>41820</v>
      </c>
      <c r="D4504" s="2">
        <v>2014</v>
      </c>
      <c r="E4504" s="1" t="s">
        <v>41</v>
      </c>
      <c r="F4504" s="3">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v>7.1928000000000001</v>
      </c>
    </row>
    <row r="4505" spans="1:23" x14ac:dyDescent="0.3">
      <c r="A4505">
        <v>4504</v>
      </c>
      <c r="B4505" t="s">
        <v>7568</v>
      </c>
      <c r="C4505" s="1">
        <v>41997</v>
      </c>
      <c r="D4505" s="2">
        <v>2014</v>
      </c>
      <c r="E4505" s="1" t="s">
        <v>98</v>
      </c>
      <c r="F4505" s="3">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v>17.365599999999993</v>
      </c>
    </row>
    <row r="4506" spans="1:23" x14ac:dyDescent="0.3">
      <c r="A4506">
        <v>4505</v>
      </c>
      <c r="B4506" t="s">
        <v>7568</v>
      </c>
      <c r="C4506" s="1">
        <v>41997</v>
      </c>
      <c r="D4506" s="2">
        <v>2014</v>
      </c>
      <c r="E4506" s="1" t="s">
        <v>98</v>
      </c>
      <c r="F4506" s="3">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v>101.34879999999998</v>
      </c>
    </row>
    <row r="4507" spans="1:23" x14ac:dyDescent="0.3">
      <c r="A4507">
        <v>4506</v>
      </c>
      <c r="B4507" t="s">
        <v>7568</v>
      </c>
      <c r="C4507" s="1">
        <v>41997</v>
      </c>
      <c r="D4507" s="2">
        <v>2014</v>
      </c>
      <c r="E4507" s="1" t="s">
        <v>98</v>
      </c>
      <c r="F4507" s="3">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v>13.198499999999999</v>
      </c>
    </row>
    <row r="4508" spans="1:23" x14ac:dyDescent="0.3">
      <c r="A4508">
        <v>4507</v>
      </c>
      <c r="B4508" t="s">
        <v>7568</v>
      </c>
      <c r="C4508" s="1">
        <v>41997</v>
      </c>
      <c r="D4508" s="2">
        <v>2014</v>
      </c>
      <c r="E4508" s="1" t="s">
        <v>98</v>
      </c>
      <c r="F4508" s="3">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v>51.148499999999984</v>
      </c>
    </row>
    <row r="4509" spans="1:23" x14ac:dyDescent="0.3">
      <c r="A4509">
        <v>4508</v>
      </c>
      <c r="B4509" t="s">
        <v>7568</v>
      </c>
      <c r="C4509" s="1">
        <v>41997</v>
      </c>
      <c r="D4509" s="2">
        <v>2014</v>
      </c>
      <c r="E4509" s="1" t="s">
        <v>98</v>
      </c>
      <c r="F4509" s="3">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v>0.20339999999999847</v>
      </c>
    </row>
    <row r="4510" spans="1:23" x14ac:dyDescent="0.3">
      <c r="A4510">
        <v>4509</v>
      </c>
      <c r="B4510" t="s">
        <v>7568</v>
      </c>
      <c r="C4510" s="1">
        <v>41997</v>
      </c>
      <c r="D4510" s="2">
        <v>2014</v>
      </c>
      <c r="E4510" s="1" t="s">
        <v>98</v>
      </c>
      <c r="F4510" s="3">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v>5.5176999999999978</v>
      </c>
    </row>
    <row r="4511" spans="1:23" x14ac:dyDescent="0.3">
      <c r="A4511">
        <v>4510</v>
      </c>
      <c r="B4511" t="s">
        <v>7571</v>
      </c>
      <c r="C4511" s="1">
        <v>42878</v>
      </c>
      <c r="D4511" s="2">
        <v>2017</v>
      </c>
      <c r="E4511" s="1" t="s">
        <v>124</v>
      </c>
      <c r="F4511" s="3">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v>-6.423300000000026</v>
      </c>
    </row>
    <row r="4512" spans="1:23" x14ac:dyDescent="0.3">
      <c r="A4512">
        <v>4511</v>
      </c>
      <c r="B4512" t="s">
        <v>7574</v>
      </c>
      <c r="C4512" s="1">
        <v>42684</v>
      </c>
      <c r="D4512" s="2">
        <v>2016</v>
      </c>
      <c r="E4512" s="1" t="s">
        <v>24</v>
      </c>
      <c r="F4512" s="3">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v>17.157999999999998</v>
      </c>
    </row>
    <row r="4513" spans="1:23" x14ac:dyDescent="0.3">
      <c r="A4513">
        <v>4512</v>
      </c>
      <c r="B4513" t="s">
        <v>7574</v>
      </c>
      <c r="C4513" s="1">
        <v>42684</v>
      </c>
      <c r="D4513" s="2">
        <v>2016</v>
      </c>
      <c r="E4513" s="1" t="s">
        <v>24</v>
      </c>
      <c r="F4513" s="3">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v>39.340799999999994</v>
      </c>
    </row>
    <row r="4514" spans="1:23" x14ac:dyDescent="0.3">
      <c r="A4514">
        <v>4513</v>
      </c>
      <c r="B4514" t="s">
        <v>7575</v>
      </c>
      <c r="C4514" s="1">
        <v>42645</v>
      </c>
      <c r="D4514" s="2">
        <v>2016</v>
      </c>
      <c r="E4514" s="1" t="s">
        <v>53</v>
      </c>
      <c r="F4514" s="3">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v>-40.180799999999991</v>
      </c>
    </row>
    <row r="4515" spans="1:23" x14ac:dyDescent="0.3">
      <c r="A4515">
        <v>4514</v>
      </c>
      <c r="B4515" t="s">
        <v>7576</v>
      </c>
      <c r="C4515" s="1">
        <v>42619</v>
      </c>
      <c r="D4515" s="2">
        <v>2016</v>
      </c>
      <c r="E4515" s="1" t="s">
        <v>161</v>
      </c>
      <c r="F4515" s="3">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v>0.8087999999999993</v>
      </c>
    </row>
    <row r="4516" spans="1:23" x14ac:dyDescent="0.3">
      <c r="A4516">
        <v>4515</v>
      </c>
      <c r="B4516" t="s">
        <v>7577</v>
      </c>
      <c r="C4516" s="1">
        <v>42670</v>
      </c>
      <c r="D4516" s="2">
        <v>2016</v>
      </c>
      <c r="E4516" s="1" t="s">
        <v>53</v>
      </c>
      <c r="F4516" s="3">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v>75.654799999999994</v>
      </c>
    </row>
    <row r="4517" spans="1:23" x14ac:dyDescent="0.3">
      <c r="A4517">
        <v>4516</v>
      </c>
      <c r="B4517" t="s">
        <v>7579</v>
      </c>
      <c r="C4517" s="1">
        <v>43030</v>
      </c>
      <c r="D4517" s="2">
        <v>2017</v>
      </c>
      <c r="E4517" s="1" t="s">
        <v>53</v>
      </c>
      <c r="F4517" s="3">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v>12.025199999999998</v>
      </c>
    </row>
    <row r="4518" spans="1:23" x14ac:dyDescent="0.3">
      <c r="A4518">
        <v>4517</v>
      </c>
      <c r="B4518" t="s">
        <v>7580</v>
      </c>
      <c r="C4518" s="1">
        <v>42628</v>
      </c>
      <c r="D4518" s="2">
        <v>2016</v>
      </c>
      <c r="E4518" s="1" t="s">
        <v>161</v>
      </c>
      <c r="F4518" s="3">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v>10.058</v>
      </c>
    </row>
    <row r="4519" spans="1:23" x14ac:dyDescent="0.3">
      <c r="A4519">
        <v>4518</v>
      </c>
      <c r="B4519" t="s">
        <v>7580</v>
      </c>
      <c r="C4519" s="1">
        <v>42628</v>
      </c>
      <c r="D4519" s="2">
        <v>2016</v>
      </c>
      <c r="E4519" s="1" t="s">
        <v>161</v>
      </c>
      <c r="F4519" s="3">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v>15.815799999999999</v>
      </c>
    </row>
    <row r="4520" spans="1:23" x14ac:dyDescent="0.3">
      <c r="A4520">
        <v>4519</v>
      </c>
      <c r="B4520" t="s">
        <v>7583</v>
      </c>
      <c r="C4520" s="1">
        <v>42638</v>
      </c>
      <c r="D4520" s="2">
        <v>2016</v>
      </c>
      <c r="E4520" s="1" t="s">
        <v>161</v>
      </c>
      <c r="F4520" s="3">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v>6.9551999999999996</v>
      </c>
    </row>
    <row r="4521" spans="1:23" x14ac:dyDescent="0.3">
      <c r="A4521">
        <v>4520</v>
      </c>
      <c r="B4521" t="s">
        <v>7584</v>
      </c>
      <c r="C4521" s="1">
        <v>42896</v>
      </c>
      <c r="D4521" s="2">
        <v>2017</v>
      </c>
      <c r="E4521" s="1" t="s">
        <v>41</v>
      </c>
      <c r="F4521" s="3">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v>84.219999999999857</v>
      </c>
    </row>
    <row r="4522" spans="1:23" x14ac:dyDescent="0.3">
      <c r="A4522">
        <v>4521</v>
      </c>
      <c r="B4522" t="s">
        <v>7587</v>
      </c>
      <c r="C4522" s="1">
        <v>41690</v>
      </c>
      <c r="D4522" s="2">
        <v>2014</v>
      </c>
      <c r="E4522" s="1" t="s">
        <v>568</v>
      </c>
      <c r="F4522" s="3">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v>22.4316</v>
      </c>
    </row>
    <row r="4523" spans="1:23" x14ac:dyDescent="0.3">
      <c r="A4523">
        <v>4522</v>
      </c>
      <c r="B4523" t="s">
        <v>7587</v>
      </c>
      <c r="C4523" s="1">
        <v>41690</v>
      </c>
      <c r="D4523" s="2">
        <v>2014</v>
      </c>
      <c r="E4523" s="1" t="s">
        <v>568</v>
      </c>
      <c r="F4523" s="3">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v>6.9087999999999994</v>
      </c>
    </row>
    <row r="4524" spans="1:23" x14ac:dyDescent="0.3">
      <c r="A4524">
        <v>4523</v>
      </c>
      <c r="B4524" t="s">
        <v>7588</v>
      </c>
      <c r="C4524" s="1">
        <v>42786</v>
      </c>
      <c r="D4524" s="2">
        <v>2017</v>
      </c>
      <c r="E4524" s="1" t="s">
        <v>568</v>
      </c>
      <c r="F4524" s="3">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v>3.065399999999999</v>
      </c>
    </row>
    <row r="4525" spans="1:23" x14ac:dyDescent="0.3">
      <c r="A4525">
        <v>4524</v>
      </c>
      <c r="B4525" t="s">
        <v>7589</v>
      </c>
      <c r="C4525" s="1">
        <v>41945</v>
      </c>
      <c r="D4525" s="2">
        <v>2014</v>
      </c>
      <c r="E4525" s="1" t="s">
        <v>24</v>
      </c>
      <c r="F4525" s="3">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v>16.035599999999999</v>
      </c>
    </row>
    <row r="4526" spans="1:23" x14ac:dyDescent="0.3">
      <c r="A4526">
        <v>4525</v>
      </c>
      <c r="B4526" t="s">
        <v>7589</v>
      </c>
      <c r="C4526" s="1">
        <v>41945</v>
      </c>
      <c r="D4526" s="2">
        <v>2014</v>
      </c>
      <c r="E4526" s="1" t="s">
        <v>24</v>
      </c>
      <c r="F4526" s="3">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v>24.121800000000004</v>
      </c>
    </row>
    <row r="4527" spans="1:23" x14ac:dyDescent="0.3">
      <c r="A4527">
        <v>4526</v>
      </c>
      <c r="B4527" t="s">
        <v>7590</v>
      </c>
      <c r="C4527" s="1">
        <v>42933</v>
      </c>
      <c r="D4527" s="2">
        <v>2017</v>
      </c>
      <c r="E4527" s="1" t="s">
        <v>152</v>
      </c>
      <c r="F4527" s="3">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v>67.495000000000005</v>
      </c>
    </row>
    <row r="4528" spans="1:23" x14ac:dyDescent="0.3">
      <c r="A4528">
        <v>4527</v>
      </c>
      <c r="B4528" t="s">
        <v>7590</v>
      </c>
      <c r="C4528" s="1">
        <v>42933</v>
      </c>
      <c r="D4528" s="2">
        <v>2017</v>
      </c>
      <c r="E4528" s="1" t="s">
        <v>152</v>
      </c>
      <c r="F4528" s="3">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v>47.952000000000005</v>
      </c>
    </row>
    <row r="4529" spans="1:23" x14ac:dyDescent="0.3">
      <c r="A4529">
        <v>4528</v>
      </c>
      <c r="B4529" t="s">
        <v>7590</v>
      </c>
      <c r="C4529" s="1">
        <v>42933</v>
      </c>
      <c r="D4529" s="2">
        <v>2017</v>
      </c>
      <c r="E4529" s="1" t="s">
        <v>152</v>
      </c>
      <c r="F4529" s="3">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v>14.459599999999998</v>
      </c>
    </row>
    <row r="4530" spans="1:23" x14ac:dyDescent="0.3">
      <c r="A4530">
        <v>4529</v>
      </c>
      <c r="B4530" t="s">
        <v>7594</v>
      </c>
      <c r="C4530" s="1">
        <v>42986</v>
      </c>
      <c r="D4530" s="2">
        <v>2017</v>
      </c>
      <c r="E4530" s="1" t="s">
        <v>161</v>
      </c>
      <c r="F4530" s="3">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v>33.589200000000005</v>
      </c>
    </row>
    <row r="4531" spans="1:23" x14ac:dyDescent="0.3">
      <c r="A4531">
        <v>4530</v>
      </c>
      <c r="B4531" t="s">
        <v>7595</v>
      </c>
      <c r="C4531" s="1">
        <v>42688</v>
      </c>
      <c r="D4531" s="2">
        <v>2016</v>
      </c>
      <c r="E4531" s="1" t="s">
        <v>24</v>
      </c>
      <c r="F4531" s="3">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v>-3.9032000000000009</v>
      </c>
    </row>
    <row r="4532" spans="1:23" x14ac:dyDescent="0.3">
      <c r="A4532">
        <v>4531</v>
      </c>
      <c r="B4532" t="s">
        <v>7596</v>
      </c>
      <c r="C4532" s="1">
        <v>42688</v>
      </c>
      <c r="D4532" s="2">
        <v>2016</v>
      </c>
      <c r="E4532" s="1" t="s">
        <v>24</v>
      </c>
      <c r="F4532" s="3">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v>72.534400000000005</v>
      </c>
    </row>
    <row r="4533" spans="1:23" x14ac:dyDescent="0.3">
      <c r="A4533">
        <v>4532</v>
      </c>
      <c r="B4533" t="s">
        <v>7596</v>
      </c>
      <c r="C4533" s="1">
        <v>42688</v>
      </c>
      <c r="D4533" s="2">
        <v>2016</v>
      </c>
      <c r="E4533" s="1" t="s">
        <v>24</v>
      </c>
      <c r="F4533" s="3">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v>10.514399999999998</v>
      </c>
    </row>
    <row r="4534" spans="1:23" x14ac:dyDescent="0.3">
      <c r="A4534">
        <v>4533</v>
      </c>
      <c r="B4534" t="s">
        <v>7597</v>
      </c>
      <c r="C4534" s="1">
        <v>41922</v>
      </c>
      <c r="D4534" s="2">
        <v>2014</v>
      </c>
      <c r="E4534" s="1" t="s">
        <v>53</v>
      </c>
      <c r="F4534" s="3">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v>13.764599999999994</v>
      </c>
    </row>
    <row r="4535" spans="1:23" x14ac:dyDescent="0.3">
      <c r="A4535">
        <v>4534</v>
      </c>
      <c r="B4535" t="s">
        <v>7597</v>
      </c>
      <c r="C4535" s="1">
        <v>41922</v>
      </c>
      <c r="D4535" s="2">
        <v>2014</v>
      </c>
      <c r="E4535" s="1" t="s">
        <v>53</v>
      </c>
      <c r="F4535" s="3">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v>7.4871999999999996</v>
      </c>
    </row>
    <row r="4536" spans="1:23" x14ac:dyDescent="0.3">
      <c r="A4536">
        <v>4535</v>
      </c>
      <c r="B4536" t="s">
        <v>7598</v>
      </c>
      <c r="C4536" s="1">
        <v>42082</v>
      </c>
      <c r="D4536" s="2">
        <v>2015</v>
      </c>
      <c r="E4536" s="1" t="s">
        <v>237</v>
      </c>
      <c r="F4536" s="3">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v>5.8604000000000003</v>
      </c>
    </row>
    <row r="4537" spans="1:23" x14ac:dyDescent="0.3">
      <c r="A4537">
        <v>4536</v>
      </c>
      <c r="B4537" t="s">
        <v>7599</v>
      </c>
      <c r="C4537" s="1">
        <v>42924</v>
      </c>
      <c r="D4537" s="2">
        <v>2017</v>
      </c>
      <c r="E4537" s="1" t="s">
        <v>152</v>
      </c>
      <c r="F4537" s="3">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v>4.9103999999999992</v>
      </c>
    </row>
    <row r="4538" spans="1:23" x14ac:dyDescent="0.3">
      <c r="A4538">
        <v>4537</v>
      </c>
      <c r="B4538" t="s">
        <v>7599</v>
      </c>
      <c r="C4538" s="1">
        <v>42924</v>
      </c>
      <c r="D4538" s="2">
        <v>2017</v>
      </c>
      <c r="E4538" s="1" t="s">
        <v>152</v>
      </c>
      <c r="F4538" s="3">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v>30.231600000000007</v>
      </c>
    </row>
    <row r="4539" spans="1:23" x14ac:dyDescent="0.3">
      <c r="A4539">
        <v>4538</v>
      </c>
      <c r="B4539" t="s">
        <v>7599</v>
      </c>
      <c r="C4539" s="1">
        <v>42924</v>
      </c>
      <c r="D4539" s="2">
        <v>2017</v>
      </c>
      <c r="E4539" s="1" t="s">
        <v>152</v>
      </c>
      <c r="F4539" s="3">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v>6.2015999999999991</v>
      </c>
    </row>
    <row r="4540" spans="1:23" x14ac:dyDescent="0.3">
      <c r="A4540">
        <v>4539</v>
      </c>
      <c r="B4540" t="s">
        <v>7599</v>
      </c>
      <c r="C4540" s="1">
        <v>42924</v>
      </c>
      <c r="D4540" s="2">
        <v>2017</v>
      </c>
      <c r="E4540" s="1" t="s">
        <v>152</v>
      </c>
      <c r="F4540" s="3">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v>4.3295999999999992</v>
      </c>
    </row>
    <row r="4541" spans="1:23" x14ac:dyDescent="0.3">
      <c r="A4541">
        <v>4540</v>
      </c>
      <c r="B4541" t="s">
        <v>7600</v>
      </c>
      <c r="C4541" s="1">
        <v>42062</v>
      </c>
      <c r="D4541" s="2">
        <v>2015</v>
      </c>
      <c r="E4541" s="1" t="s">
        <v>568</v>
      </c>
      <c r="F4541" s="3">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v>1.0597999999999956</v>
      </c>
    </row>
    <row r="4542" spans="1:23" x14ac:dyDescent="0.3">
      <c r="A4542">
        <v>4541</v>
      </c>
      <c r="B4542" t="s">
        <v>7600</v>
      </c>
      <c r="C4542" s="1">
        <v>42062</v>
      </c>
      <c r="D4542" s="2">
        <v>2015</v>
      </c>
      <c r="E4542" s="1" t="s">
        <v>568</v>
      </c>
      <c r="F4542" s="3">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v>-28.22399999999999</v>
      </c>
    </row>
    <row r="4543" spans="1:23" x14ac:dyDescent="0.3">
      <c r="A4543">
        <v>4542</v>
      </c>
      <c r="B4543" t="s">
        <v>7601</v>
      </c>
      <c r="C4543" s="1">
        <v>42902</v>
      </c>
      <c r="D4543" s="2">
        <v>2017</v>
      </c>
      <c r="E4543" s="1" t="s">
        <v>41</v>
      </c>
      <c r="F4543" s="3">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v>-8.9040000000000035</v>
      </c>
    </row>
    <row r="4544" spans="1:23" x14ac:dyDescent="0.3">
      <c r="A4544">
        <v>4543</v>
      </c>
      <c r="B4544" t="s">
        <v>7602</v>
      </c>
      <c r="C4544" s="1">
        <v>42824</v>
      </c>
      <c r="D4544" s="2">
        <v>2017</v>
      </c>
      <c r="E4544" s="1" t="s">
        <v>237</v>
      </c>
      <c r="F4544" s="3">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v>149.8956</v>
      </c>
    </row>
    <row r="4545" spans="1:23" x14ac:dyDescent="0.3">
      <c r="A4545">
        <v>4544</v>
      </c>
      <c r="B4545" t="s">
        <v>7607</v>
      </c>
      <c r="C4545" s="1">
        <v>42197</v>
      </c>
      <c r="D4545" s="2">
        <v>2015</v>
      </c>
      <c r="E4545" s="1" t="s">
        <v>152</v>
      </c>
      <c r="F4545" s="3">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v>-5.4801000000000215</v>
      </c>
    </row>
    <row r="4546" spans="1:23" x14ac:dyDescent="0.3">
      <c r="A4546">
        <v>4545</v>
      </c>
      <c r="B4546" t="s">
        <v>7607</v>
      </c>
      <c r="C4546" s="1">
        <v>42197</v>
      </c>
      <c r="D4546" s="2">
        <v>2015</v>
      </c>
      <c r="E4546" s="1" t="s">
        <v>152</v>
      </c>
      <c r="F4546" s="3">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v>16.703999999999986</v>
      </c>
    </row>
    <row r="4547" spans="1:23" x14ac:dyDescent="0.3">
      <c r="A4547">
        <v>4546</v>
      </c>
      <c r="B4547" t="s">
        <v>7607</v>
      </c>
      <c r="C4547" s="1">
        <v>42197</v>
      </c>
      <c r="D4547" s="2">
        <v>2015</v>
      </c>
      <c r="E4547" s="1" t="s">
        <v>152</v>
      </c>
      <c r="F4547" s="3">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v>53.754400000000004</v>
      </c>
    </row>
    <row r="4548" spans="1:23" x14ac:dyDescent="0.3">
      <c r="A4548">
        <v>4547</v>
      </c>
      <c r="B4548" t="s">
        <v>7607</v>
      </c>
      <c r="C4548" s="1">
        <v>42197</v>
      </c>
      <c r="D4548" s="2">
        <v>2015</v>
      </c>
      <c r="E4548" s="1" t="s">
        <v>152</v>
      </c>
      <c r="F4548" s="3">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v>-2.9884000000000004</v>
      </c>
    </row>
    <row r="4549" spans="1:23" x14ac:dyDescent="0.3">
      <c r="A4549">
        <v>4548</v>
      </c>
      <c r="B4549" t="s">
        <v>7607</v>
      </c>
      <c r="C4549" s="1">
        <v>42197</v>
      </c>
      <c r="D4549" s="2">
        <v>2015</v>
      </c>
      <c r="E4549" s="1" t="s">
        <v>152</v>
      </c>
      <c r="F4549" s="3">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v>0.69120000000000026</v>
      </c>
    </row>
    <row r="4550" spans="1:23" x14ac:dyDescent="0.3">
      <c r="A4550">
        <v>4549</v>
      </c>
      <c r="B4550" t="s">
        <v>7607</v>
      </c>
      <c r="C4550" s="1">
        <v>42197</v>
      </c>
      <c r="D4550" s="2">
        <v>2015</v>
      </c>
      <c r="E4550" s="1" t="s">
        <v>152</v>
      </c>
      <c r="F4550" s="3">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v>-2.1340000000000003</v>
      </c>
    </row>
    <row r="4551" spans="1:23" x14ac:dyDescent="0.3">
      <c r="A4551">
        <v>4550</v>
      </c>
      <c r="B4551" t="s">
        <v>7607</v>
      </c>
      <c r="C4551" s="1">
        <v>42197</v>
      </c>
      <c r="D4551" s="2">
        <v>2015</v>
      </c>
      <c r="E4551" s="1" t="s">
        <v>152</v>
      </c>
      <c r="F4551" s="3">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v>49.437599999999975</v>
      </c>
    </row>
    <row r="4552" spans="1:23" x14ac:dyDescent="0.3">
      <c r="A4552">
        <v>4551</v>
      </c>
      <c r="B4552" t="s">
        <v>7608</v>
      </c>
      <c r="C4552" s="1">
        <v>42855</v>
      </c>
      <c r="D4552" s="2">
        <v>2017</v>
      </c>
      <c r="E4552" s="1" t="s">
        <v>89</v>
      </c>
      <c r="F4552" s="3">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v>2.8224</v>
      </c>
    </row>
    <row r="4553" spans="1:23" x14ac:dyDescent="0.3">
      <c r="A4553">
        <v>4552</v>
      </c>
      <c r="B4553" t="s">
        <v>7611</v>
      </c>
      <c r="C4553" s="1">
        <v>41833</v>
      </c>
      <c r="D4553" s="2">
        <v>2014</v>
      </c>
      <c r="E4553" s="1" t="s">
        <v>152</v>
      </c>
      <c r="F4553" s="3">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v>4.3901999999999788</v>
      </c>
    </row>
    <row r="4554" spans="1:23" x14ac:dyDescent="0.3">
      <c r="A4554">
        <v>4553</v>
      </c>
      <c r="B4554" t="s">
        <v>7612</v>
      </c>
      <c r="C4554" s="1">
        <v>42000</v>
      </c>
      <c r="D4554" s="2">
        <v>2014</v>
      </c>
      <c r="E4554" s="1" t="s">
        <v>98</v>
      </c>
      <c r="F4554" s="3">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v>23.027999999999992</v>
      </c>
    </row>
    <row r="4555" spans="1:23" x14ac:dyDescent="0.3">
      <c r="A4555">
        <v>4554</v>
      </c>
      <c r="B4555" t="s">
        <v>7612</v>
      </c>
      <c r="C4555" s="1">
        <v>42000</v>
      </c>
      <c r="D4555" s="2">
        <v>2014</v>
      </c>
      <c r="E4555" s="1" t="s">
        <v>98</v>
      </c>
      <c r="F4555" s="3">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v>5.7779999999999987</v>
      </c>
    </row>
    <row r="4556" spans="1:23" x14ac:dyDescent="0.3">
      <c r="A4556">
        <v>4555</v>
      </c>
      <c r="B4556" t="s">
        <v>7613</v>
      </c>
      <c r="C4556" s="1">
        <v>42427</v>
      </c>
      <c r="D4556" s="2">
        <v>2016</v>
      </c>
      <c r="E4556" s="1" t="s">
        <v>568</v>
      </c>
      <c r="F4556" s="3">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v>28.410000000000004</v>
      </c>
    </row>
    <row r="4557" spans="1:23" x14ac:dyDescent="0.3">
      <c r="A4557">
        <v>4556</v>
      </c>
      <c r="B4557" t="s">
        <v>7615</v>
      </c>
      <c r="C4557" s="1">
        <v>42086</v>
      </c>
      <c r="D4557" s="2">
        <v>2015</v>
      </c>
      <c r="E4557" s="1" t="s">
        <v>237</v>
      </c>
      <c r="F4557" s="3">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v>14.201999999999998</v>
      </c>
    </row>
    <row r="4558" spans="1:23" x14ac:dyDescent="0.3">
      <c r="A4558">
        <v>4557</v>
      </c>
      <c r="B4558" t="s">
        <v>7615</v>
      </c>
      <c r="C4558" s="1">
        <v>42086</v>
      </c>
      <c r="D4558" s="2">
        <v>2015</v>
      </c>
      <c r="E4558" s="1" t="s">
        <v>237</v>
      </c>
      <c r="F4558" s="3">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v>0.5583999999999989</v>
      </c>
    </row>
    <row r="4559" spans="1:23" x14ac:dyDescent="0.3">
      <c r="A4559">
        <v>4558</v>
      </c>
      <c r="B4559" t="s">
        <v>7616</v>
      </c>
      <c r="C4559" s="1">
        <v>43029</v>
      </c>
      <c r="D4559" s="2">
        <v>2017</v>
      </c>
      <c r="E4559" s="1" t="s">
        <v>53</v>
      </c>
      <c r="F4559" s="3">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v>-6.5618999999999996</v>
      </c>
    </row>
    <row r="4560" spans="1:23" x14ac:dyDescent="0.3">
      <c r="A4560">
        <v>4559</v>
      </c>
      <c r="B4560" t="s">
        <v>7617</v>
      </c>
      <c r="C4560" s="1">
        <v>42004</v>
      </c>
      <c r="D4560" s="2">
        <v>2014</v>
      </c>
      <c r="E4560" s="1" t="s">
        <v>98</v>
      </c>
      <c r="F4560" s="3">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v>17.968399999999995</v>
      </c>
    </row>
    <row r="4561" spans="1:23" x14ac:dyDescent="0.3">
      <c r="A4561">
        <v>4560</v>
      </c>
      <c r="B4561" t="s">
        <v>7618</v>
      </c>
      <c r="C4561" s="1">
        <v>41764</v>
      </c>
      <c r="D4561" s="2">
        <v>2014</v>
      </c>
      <c r="E4561" s="1" t="s">
        <v>124</v>
      </c>
      <c r="F4561" s="3">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v>-9.1335000000000122</v>
      </c>
    </row>
    <row r="4562" spans="1:23" x14ac:dyDescent="0.3">
      <c r="A4562">
        <v>4561</v>
      </c>
      <c r="B4562" t="s">
        <v>7619</v>
      </c>
      <c r="C4562" s="1">
        <v>42342</v>
      </c>
      <c r="D4562" s="2">
        <v>2015</v>
      </c>
      <c r="E4562" s="1" t="s">
        <v>98</v>
      </c>
      <c r="F4562" s="3">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v>122.148</v>
      </c>
    </row>
    <row r="4563" spans="1:23" x14ac:dyDescent="0.3">
      <c r="A4563">
        <v>4562</v>
      </c>
      <c r="B4563" t="s">
        <v>7619</v>
      </c>
      <c r="C4563" s="1">
        <v>42342</v>
      </c>
      <c r="D4563" s="2">
        <v>2015</v>
      </c>
      <c r="E4563" s="1" t="s">
        <v>98</v>
      </c>
      <c r="F4563" s="3">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v>8.2763999999999953</v>
      </c>
    </row>
    <row r="4564" spans="1:23" x14ac:dyDescent="0.3">
      <c r="A4564">
        <v>4563</v>
      </c>
      <c r="B4564" t="s">
        <v>7619</v>
      </c>
      <c r="C4564" s="1">
        <v>42342</v>
      </c>
      <c r="D4564" s="2">
        <v>2015</v>
      </c>
      <c r="E4564" s="1" t="s">
        <v>98</v>
      </c>
      <c r="F4564" s="3">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v>13.832000000000001</v>
      </c>
    </row>
    <row r="4565" spans="1:23" x14ac:dyDescent="0.3">
      <c r="A4565">
        <v>4564</v>
      </c>
      <c r="B4565" t="s">
        <v>7624</v>
      </c>
      <c r="C4565" s="1">
        <v>43004</v>
      </c>
      <c r="D4565" s="2">
        <v>2017</v>
      </c>
      <c r="E4565" s="1" t="s">
        <v>161</v>
      </c>
      <c r="F4565" s="3">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v>-57.631200000000035</v>
      </c>
    </row>
    <row r="4566" spans="1:23" x14ac:dyDescent="0.3">
      <c r="A4566">
        <v>4565</v>
      </c>
      <c r="B4566" t="s">
        <v>7625</v>
      </c>
      <c r="C4566" s="1">
        <v>41982</v>
      </c>
      <c r="D4566" s="2">
        <v>2014</v>
      </c>
      <c r="E4566" s="1" t="s">
        <v>98</v>
      </c>
      <c r="F4566" s="3">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v>-1.2588000000000008</v>
      </c>
    </row>
    <row r="4567" spans="1:23" x14ac:dyDescent="0.3">
      <c r="A4567">
        <v>4566</v>
      </c>
      <c r="B4567" t="s">
        <v>7626</v>
      </c>
      <c r="C4567" s="1">
        <v>43072</v>
      </c>
      <c r="D4567" s="2">
        <v>2017</v>
      </c>
      <c r="E4567" s="1" t="s">
        <v>98</v>
      </c>
      <c r="F4567" s="3">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v>4.5215999999999994</v>
      </c>
    </row>
    <row r="4568" spans="1:23" x14ac:dyDescent="0.3">
      <c r="A4568">
        <v>4567</v>
      </c>
      <c r="B4568" t="s">
        <v>7626</v>
      </c>
      <c r="C4568" s="1">
        <v>43072</v>
      </c>
      <c r="D4568" s="2">
        <v>2017</v>
      </c>
      <c r="E4568" s="1" t="s">
        <v>98</v>
      </c>
      <c r="F4568" s="3">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v>-21.1068</v>
      </c>
    </row>
    <row r="4569" spans="1:23" x14ac:dyDescent="0.3">
      <c r="A4569">
        <v>4568</v>
      </c>
      <c r="B4569" t="s">
        <v>7626</v>
      </c>
      <c r="C4569" s="1">
        <v>43072</v>
      </c>
      <c r="D4569" s="2">
        <v>2017</v>
      </c>
      <c r="E4569" s="1" t="s">
        <v>98</v>
      </c>
      <c r="F4569" s="3">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v>8.8623999999999992</v>
      </c>
    </row>
    <row r="4570" spans="1:23" x14ac:dyDescent="0.3">
      <c r="A4570">
        <v>4569</v>
      </c>
      <c r="B4570" t="s">
        <v>7627</v>
      </c>
      <c r="C4570" s="1">
        <v>42316</v>
      </c>
      <c r="D4570" s="2">
        <v>2015</v>
      </c>
      <c r="E4570" s="1" t="s">
        <v>24</v>
      </c>
      <c r="F4570" s="3">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v>-17.285400000000006</v>
      </c>
    </row>
    <row r="4571" spans="1:23" x14ac:dyDescent="0.3">
      <c r="A4571">
        <v>4570</v>
      </c>
      <c r="B4571" t="s">
        <v>7628</v>
      </c>
      <c r="C4571" s="1">
        <v>41748</v>
      </c>
      <c r="D4571" s="2">
        <v>2014</v>
      </c>
      <c r="E4571" s="1" t="s">
        <v>89</v>
      </c>
      <c r="F4571" s="3">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v>26.648999999999997</v>
      </c>
    </row>
    <row r="4572" spans="1:23" x14ac:dyDescent="0.3">
      <c r="A4572">
        <v>4571</v>
      </c>
      <c r="B4572" t="s">
        <v>7629</v>
      </c>
      <c r="C4572" s="1">
        <v>42149</v>
      </c>
      <c r="D4572" s="2">
        <v>2015</v>
      </c>
      <c r="E4572" s="1" t="s">
        <v>124</v>
      </c>
      <c r="F4572" s="3">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v>8.071200000000001</v>
      </c>
    </row>
    <row r="4573" spans="1:23" x14ac:dyDescent="0.3">
      <c r="A4573">
        <v>4572</v>
      </c>
      <c r="B4573" t="s">
        <v>7629</v>
      </c>
      <c r="C4573" s="1">
        <v>42149</v>
      </c>
      <c r="D4573" s="2">
        <v>2015</v>
      </c>
      <c r="E4573" s="1" t="s">
        <v>124</v>
      </c>
      <c r="F4573" s="3">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v>60.141199999999998</v>
      </c>
    </row>
    <row r="4574" spans="1:23" x14ac:dyDescent="0.3">
      <c r="A4574">
        <v>4573</v>
      </c>
      <c r="B4574" t="s">
        <v>7630</v>
      </c>
      <c r="C4574" s="1">
        <v>42933</v>
      </c>
      <c r="D4574" s="2">
        <v>2017</v>
      </c>
      <c r="E4574" s="1" t="s">
        <v>152</v>
      </c>
      <c r="F4574" s="3">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v>89.996999999999986</v>
      </c>
    </row>
    <row r="4575" spans="1:23" x14ac:dyDescent="0.3">
      <c r="A4575">
        <v>4574</v>
      </c>
      <c r="B4575" t="s">
        <v>7631</v>
      </c>
      <c r="C4575" s="1">
        <v>42716</v>
      </c>
      <c r="D4575" s="2">
        <v>2016</v>
      </c>
      <c r="E4575" s="1" t="s">
        <v>98</v>
      </c>
      <c r="F4575" s="3">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v>184.22039999999998</v>
      </c>
    </row>
    <row r="4576" spans="1:23" x14ac:dyDescent="0.3">
      <c r="A4576">
        <v>4575</v>
      </c>
      <c r="B4576" t="s">
        <v>7631</v>
      </c>
      <c r="C4576" s="1">
        <v>42716</v>
      </c>
      <c r="D4576" s="2">
        <v>2016</v>
      </c>
      <c r="E4576" s="1" t="s">
        <v>98</v>
      </c>
      <c r="F4576" s="3">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v>8.7047999999999988</v>
      </c>
    </row>
    <row r="4577" spans="1:23" x14ac:dyDescent="0.3">
      <c r="A4577">
        <v>4576</v>
      </c>
      <c r="B4577" t="s">
        <v>7631</v>
      </c>
      <c r="C4577" s="1">
        <v>42716</v>
      </c>
      <c r="D4577" s="2">
        <v>2016</v>
      </c>
      <c r="E4577" s="1" t="s">
        <v>98</v>
      </c>
      <c r="F4577" s="3">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v>3.6139999999999994</v>
      </c>
    </row>
    <row r="4578" spans="1:23" x14ac:dyDescent="0.3">
      <c r="A4578">
        <v>4577</v>
      </c>
      <c r="B4578" t="s">
        <v>7631</v>
      </c>
      <c r="C4578" s="1">
        <v>42716</v>
      </c>
      <c r="D4578" s="2">
        <v>2016</v>
      </c>
      <c r="E4578" s="1" t="s">
        <v>98</v>
      </c>
      <c r="F4578" s="3">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v>6.7149999999999999</v>
      </c>
    </row>
    <row r="4579" spans="1:23" x14ac:dyDescent="0.3">
      <c r="A4579">
        <v>4578</v>
      </c>
      <c r="B4579" t="s">
        <v>7634</v>
      </c>
      <c r="C4579" s="1">
        <v>41740</v>
      </c>
      <c r="D4579" s="2">
        <v>2014</v>
      </c>
      <c r="E4579" s="1" t="s">
        <v>89</v>
      </c>
      <c r="F4579" s="3">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v>3.3543999999999996</v>
      </c>
    </row>
    <row r="4580" spans="1:23" x14ac:dyDescent="0.3">
      <c r="A4580">
        <v>4579</v>
      </c>
      <c r="B4580" t="s">
        <v>7636</v>
      </c>
      <c r="C4580" s="1">
        <v>42164</v>
      </c>
      <c r="D4580" s="2">
        <v>2015</v>
      </c>
      <c r="E4580" s="1" t="s">
        <v>41</v>
      </c>
      <c r="F4580" s="3">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v>56.550000000000004</v>
      </c>
    </row>
    <row r="4581" spans="1:23" x14ac:dyDescent="0.3">
      <c r="A4581">
        <v>4580</v>
      </c>
      <c r="B4581" t="s">
        <v>7637</v>
      </c>
      <c r="C4581" s="1">
        <v>41847</v>
      </c>
      <c r="D4581" s="2">
        <v>2014</v>
      </c>
      <c r="E4581" s="1" t="s">
        <v>152</v>
      </c>
      <c r="F4581" s="3">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v>32.232199999999999</v>
      </c>
    </row>
    <row r="4582" spans="1:23" x14ac:dyDescent="0.3">
      <c r="A4582">
        <v>4581</v>
      </c>
      <c r="B4582" t="s">
        <v>7640</v>
      </c>
      <c r="C4582" s="1">
        <v>42216</v>
      </c>
      <c r="D4582" s="2">
        <v>2015</v>
      </c>
      <c r="E4582" s="1" t="s">
        <v>152</v>
      </c>
      <c r="F4582" s="3">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v>105.46800000000002</v>
      </c>
    </row>
    <row r="4583" spans="1:23" x14ac:dyDescent="0.3">
      <c r="A4583">
        <v>4582</v>
      </c>
      <c r="B4583" t="s">
        <v>7642</v>
      </c>
      <c r="C4583" s="1">
        <v>42632</v>
      </c>
      <c r="D4583" s="2">
        <v>2016</v>
      </c>
      <c r="E4583" s="1" t="s">
        <v>161</v>
      </c>
      <c r="F4583" s="3">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v>3.8447999999999967</v>
      </c>
    </row>
    <row r="4584" spans="1:23" x14ac:dyDescent="0.3">
      <c r="A4584">
        <v>4583</v>
      </c>
      <c r="B4584" t="s">
        <v>7645</v>
      </c>
      <c r="C4584" s="1">
        <v>42531</v>
      </c>
      <c r="D4584" s="2">
        <v>2016</v>
      </c>
      <c r="E4584" s="1" t="s">
        <v>41</v>
      </c>
      <c r="F4584" s="3">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v>7.9703999999999997</v>
      </c>
    </row>
    <row r="4585" spans="1:23" x14ac:dyDescent="0.3">
      <c r="A4585">
        <v>4584</v>
      </c>
      <c r="B4585" t="s">
        <v>7646</v>
      </c>
      <c r="C4585" s="1">
        <v>42608</v>
      </c>
      <c r="D4585" s="2">
        <v>2016</v>
      </c>
      <c r="E4585" s="1" t="s">
        <v>132</v>
      </c>
      <c r="F4585" s="3">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v>3.7995999999999999</v>
      </c>
    </row>
    <row r="4586" spans="1:23" x14ac:dyDescent="0.3">
      <c r="A4586">
        <v>4585</v>
      </c>
      <c r="B4586" t="s">
        <v>7649</v>
      </c>
      <c r="C4586" s="1">
        <v>43041</v>
      </c>
      <c r="D4586" s="2">
        <v>2017</v>
      </c>
      <c r="E4586" s="1" t="s">
        <v>24</v>
      </c>
      <c r="F4586" s="3">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v>38.29</v>
      </c>
    </row>
    <row r="4587" spans="1:23" x14ac:dyDescent="0.3">
      <c r="A4587">
        <v>4586</v>
      </c>
      <c r="B4587" t="s">
        <v>7649</v>
      </c>
      <c r="C4587" s="1">
        <v>43041</v>
      </c>
      <c r="D4587" s="2">
        <v>2017</v>
      </c>
      <c r="E4587" s="1" t="s">
        <v>24</v>
      </c>
      <c r="F4587" s="3">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v>4.2240000000000002</v>
      </c>
    </row>
    <row r="4588" spans="1:23" x14ac:dyDescent="0.3">
      <c r="A4588">
        <v>4587</v>
      </c>
      <c r="B4588" t="s">
        <v>7649</v>
      </c>
      <c r="C4588" s="1">
        <v>43041</v>
      </c>
      <c r="D4588" s="2">
        <v>2017</v>
      </c>
      <c r="E4588" s="1" t="s">
        <v>24</v>
      </c>
      <c r="F4588" s="3">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v>206.62319999999997</v>
      </c>
    </row>
    <row r="4589" spans="1:23" x14ac:dyDescent="0.3">
      <c r="A4589">
        <v>4588</v>
      </c>
      <c r="B4589" t="s">
        <v>7649</v>
      </c>
      <c r="C4589" s="1">
        <v>43041</v>
      </c>
      <c r="D4589" s="2">
        <v>2017</v>
      </c>
      <c r="E4589" s="1" t="s">
        <v>24</v>
      </c>
      <c r="F4589" s="3">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v>0.16740000000000022</v>
      </c>
    </row>
    <row r="4590" spans="1:23" x14ac:dyDescent="0.3">
      <c r="A4590">
        <v>4589</v>
      </c>
      <c r="B4590" t="s">
        <v>7649</v>
      </c>
      <c r="C4590" s="1">
        <v>43041</v>
      </c>
      <c r="D4590" s="2">
        <v>2017</v>
      </c>
      <c r="E4590" s="1" t="s">
        <v>24</v>
      </c>
      <c r="F4590" s="3">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v>10.508400000000002</v>
      </c>
    </row>
    <row r="4591" spans="1:23" x14ac:dyDescent="0.3">
      <c r="A4591">
        <v>4590</v>
      </c>
      <c r="B4591" t="s">
        <v>7649</v>
      </c>
      <c r="C4591" s="1">
        <v>43041</v>
      </c>
      <c r="D4591" s="2">
        <v>2017</v>
      </c>
      <c r="E4591" s="1" t="s">
        <v>24</v>
      </c>
      <c r="F4591" s="3">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v>22.627499999999962</v>
      </c>
    </row>
    <row r="4592" spans="1:23" x14ac:dyDescent="0.3">
      <c r="A4592">
        <v>4591</v>
      </c>
      <c r="B4592" t="s">
        <v>7655</v>
      </c>
      <c r="C4592" s="1">
        <v>42730</v>
      </c>
      <c r="D4592" s="2">
        <v>2016</v>
      </c>
      <c r="E4592" s="1" t="s">
        <v>98</v>
      </c>
      <c r="F4592" s="3">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v>4.9728000000000012</v>
      </c>
    </row>
    <row r="4593" spans="1:23" x14ac:dyDescent="0.3">
      <c r="A4593">
        <v>4592</v>
      </c>
      <c r="B4593" t="s">
        <v>7655</v>
      </c>
      <c r="C4593" s="1">
        <v>42730</v>
      </c>
      <c r="D4593" s="2">
        <v>2016</v>
      </c>
      <c r="E4593" s="1" t="s">
        <v>98</v>
      </c>
      <c r="F4593" s="3">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v>30.238400000000013</v>
      </c>
    </row>
    <row r="4594" spans="1:23" x14ac:dyDescent="0.3">
      <c r="A4594">
        <v>4593</v>
      </c>
      <c r="B4594" t="s">
        <v>7655</v>
      </c>
      <c r="C4594" s="1">
        <v>42730</v>
      </c>
      <c r="D4594" s="2">
        <v>2016</v>
      </c>
      <c r="E4594" s="1" t="s">
        <v>98</v>
      </c>
      <c r="F4594" s="3">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v>-5.4882000000000062</v>
      </c>
    </row>
    <row r="4595" spans="1:23" x14ac:dyDescent="0.3">
      <c r="A4595">
        <v>4594</v>
      </c>
      <c r="B4595" t="s">
        <v>7655</v>
      </c>
      <c r="C4595" s="1">
        <v>42730</v>
      </c>
      <c r="D4595" s="2">
        <v>2016</v>
      </c>
      <c r="E4595" s="1" t="s">
        <v>98</v>
      </c>
      <c r="F4595" s="3">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v>2.0540000000000003</v>
      </c>
    </row>
    <row r="4596" spans="1:23" x14ac:dyDescent="0.3">
      <c r="A4596">
        <v>4595</v>
      </c>
      <c r="B4596" t="s">
        <v>7655</v>
      </c>
      <c r="C4596" s="1">
        <v>42730</v>
      </c>
      <c r="D4596" s="2">
        <v>2016</v>
      </c>
      <c r="E4596" s="1" t="s">
        <v>98</v>
      </c>
      <c r="F4596" s="3">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v>33.851700000000051</v>
      </c>
    </row>
    <row r="4597" spans="1:23" x14ac:dyDescent="0.3">
      <c r="A4597">
        <v>4596</v>
      </c>
      <c r="B4597" t="s">
        <v>7655</v>
      </c>
      <c r="C4597" s="1">
        <v>42730</v>
      </c>
      <c r="D4597" s="2">
        <v>2016</v>
      </c>
      <c r="E4597" s="1" t="s">
        <v>98</v>
      </c>
      <c r="F4597" s="3">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v>15.111600000000001</v>
      </c>
    </row>
    <row r="4598" spans="1:23" x14ac:dyDescent="0.3">
      <c r="A4598">
        <v>4597</v>
      </c>
      <c r="B4598" t="s">
        <v>7658</v>
      </c>
      <c r="C4598" s="1">
        <v>42709</v>
      </c>
      <c r="D4598" s="2">
        <v>2016</v>
      </c>
      <c r="E4598" s="1" t="s">
        <v>98</v>
      </c>
      <c r="F4598" s="3">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v>13.2288</v>
      </c>
    </row>
    <row r="4599" spans="1:23" x14ac:dyDescent="0.3">
      <c r="A4599">
        <v>4598</v>
      </c>
      <c r="B4599" t="s">
        <v>7659</v>
      </c>
      <c r="C4599" s="1">
        <v>42975</v>
      </c>
      <c r="D4599" s="2">
        <v>2017</v>
      </c>
      <c r="E4599" s="1" t="s">
        <v>132</v>
      </c>
      <c r="F4599" s="3">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v>5.8887000000000009</v>
      </c>
    </row>
    <row r="4600" spans="1:23" x14ac:dyDescent="0.3">
      <c r="A4600">
        <v>4599</v>
      </c>
      <c r="B4600" t="s">
        <v>7659</v>
      </c>
      <c r="C4600" s="1">
        <v>42975</v>
      </c>
      <c r="D4600" s="2">
        <v>2017</v>
      </c>
      <c r="E4600" s="1" t="s">
        <v>132</v>
      </c>
      <c r="F4600" s="3">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v>26.563999999999997</v>
      </c>
    </row>
    <row r="4601" spans="1:23" x14ac:dyDescent="0.3">
      <c r="A4601">
        <v>4600</v>
      </c>
      <c r="B4601" t="s">
        <v>7660</v>
      </c>
      <c r="C4601" s="1">
        <v>42201</v>
      </c>
      <c r="D4601" s="2">
        <v>2015</v>
      </c>
      <c r="E4601" s="1" t="s">
        <v>152</v>
      </c>
      <c r="F4601" s="3">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v>43.784199999999984</v>
      </c>
    </row>
    <row r="4602" spans="1:23" x14ac:dyDescent="0.3">
      <c r="A4602">
        <v>4601</v>
      </c>
      <c r="B4602" t="s">
        <v>7660</v>
      </c>
      <c r="C4602" s="1">
        <v>42201</v>
      </c>
      <c r="D4602" s="2">
        <v>2015</v>
      </c>
      <c r="E4602" s="1" t="s">
        <v>152</v>
      </c>
      <c r="F4602" s="3">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v>63.134999999999991</v>
      </c>
    </row>
    <row r="4603" spans="1:23" x14ac:dyDescent="0.3">
      <c r="A4603">
        <v>4602</v>
      </c>
      <c r="B4603" t="s">
        <v>7660</v>
      </c>
      <c r="C4603" s="1">
        <v>42201</v>
      </c>
      <c r="D4603" s="2">
        <v>2015</v>
      </c>
      <c r="E4603" s="1" t="s">
        <v>152</v>
      </c>
      <c r="F4603" s="3">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v>5.4143999999999997</v>
      </c>
    </row>
    <row r="4604" spans="1:23" x14ac:dyDescent="0.3">
      <c r="A4604">
        <v>4603</v>
      </c>
      <c r="B4604" t="s">
        <v>7661</v>
      </c>
      <c r="C4604" s="1">
        <v>42150</v>
      </c>
      <c r="D4604" s="2">
        <v>2015</v>
      </c>
      <c r="E4604" s="1" t="s">
        <v>124</v>
      </c>
      <c r="F4604" s="3">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v>5.9383999999999988</v>
      </c>
    </row>
    <row r="4605" spans="1:23" x14ac:dyDescent="0.3">
      <c r="A4605">
        <v>4604</v>
      </c>
      <c r="B4605" t="s">
        <v>7661</v>
      </c>
      <c r="C4605" s="1">
        <v>42150</v>
      </c>
      <c r="D4605" s="2">
        <v>2015</v>
      </c>
      <c r="E4605" s="1" t="s">
        <v>124</v>
      </c>
      <c r="F4605" s="3">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v>53.804799999999986</v>
      </c>
    </row>
    <row r="4606" spans="1:23" x14ac:dyDescent="0.3">
      <c r="A4606">
        <v>4605</v>
      </c>
      <c r="B4606" t="s">
        <v>7661</v>
      </c>
      <c r="C4606" s="1">
        <v>42150</v>
      </c>
      <c r="D4606" s="2">
        <v>2015</v>
      </c>
      <c r="E4606" s="1" t="s">
        <v>124</v>
      </c>
      <c r="F4606" s="3">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v>4.4311999999999996</v>
      </c>
    </row>
    <row r="4607" spans="1:23" x14ac:dyDescent="0.3">
      <c r="A4607">
        <v>4606</v>
      </c>
      <c r="B4607" t="s">
        <v>7661</v>
      </c>
      <c r="C4607" s="1">
        <v>42150</v>
      </c>
      <c r="D4607" s="2">
        <v>2015</v>
      </c>
      <c r="E4607" s="1" t="s">
        <v>124</v>
      </c>
      <c r="F4607" s="3">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v>50.383200000000016</v>
      </c>
    </row>
    <row r="4608" spans="1:23" x14ac:dyDescent="0.3">
      <c r="A4608">
        <v>4607</v>
      </c>
      <c r="B4608" t="s">
        <v>7664</v>
      </c>
      <c r="C4608" s="1">
        <v>42152</v>
      </c>
      <c r="D4608" s="2">
        <v>2015</v>
      </c>
      <c r="E4608" s="1" t="s">
        <v>124</v>
      </c>
      <c r="F4608" s="3">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v>13.3371</v>
      </c>
    </row>
    <row r="4609" spans="1:23" x14ac:dyDescent="0.3">
      <c r="A4609">
        <v>4608</v>
      </c>
      <c r="B4609" t="s">
        <v>7664</v>
      </c>
      <c r="C4609" s="1">
        <v>42152</v>
      </c>
      <c r="D4609" s="2">
        <v>2015</v>
      </c>
      <c r="E4609" s="1" t="s">
        <v>124</v>
      </c>
      <c r="F4609" s="3">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v>160.62299999999993</v>
      </c>
    </row>
    <row r="4610" spans="1:23" x14ac:dyDescent="0.3">
      <c r="A4610">
        <v>4609</v>
      </c>
      <c r="B4610" t="s">
        <v>7664</v>
      </c>
      <c r="C4610" s="1">
        <v>42152</v>
      </c>
      <c r="D4610" s="2">
        <v>2015</v>
      </c>
      <c r="E4610" s="1" t="s">
        <v>124</v>
      </c>
      <c r="F4610" s="3">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v>2.0573999999999995</v>
      </c>
    </row>
    <row r="4611" spans="1:23" x14ac:dyDescent="0.3">
      <c r="A4611">
        <v>4610</v>
      </c>
      <c r="B4611" t="s">
        <v>7664</v>
      </c>
      <c r="C4611" s="1">
        <v>42152</v>
      </c>
      <c r="D4611" s="2">
        <v>2015</v>
      </c>
      <c r="E4611" s="1" t="s">
        <v>124</v>
      </c>
      <c r="F4611" s="3">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v>21.772800000000004</v>
      </c>
    </row>
    <row r="4612" spans="1:23" x14ac:dyDescent="0.3">
      <c r="A4612">
        <v>4611</v>
      </c>
      <c r="B4612" t="s">
        <v>7665</v>
      </c>
      <c r="C4612" s="1">
        <v>43048</v>
      </c>
      <c r="D4612" s="2">
        <v>2017</v>
      </c>
      <c r="E4612" s="1" t="s">
        <v>24</v>
      </c>
      <c r="F4612" s="3">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v>20.732800000000001</v>
      </c>
    </row>
    <row r="4613" spans="1:23" x14ac:dyDescent="0.3">
      <c r="A4613">
        <v>4612</v>
      </c>
      <c r="B4613" t="s">
        <v>7666</v>
      </c>
      <c r="C4613" s="1">
        <v>42393</v>
      </c>
      <c r="D4613" s="2">
        <v>2016</v>
      </c>
      <c r="E4613" s="1" t="s">
        <v>166</v>
      </c>
      <c r="F4613" s="3">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v>15.68</v>
      </c>
    </row>
    <row r="4614" spans="1:23" x14ac:dyDescent="0.3">
      <c r="A4614">
        <v>4613</v>
      </c>
      <c r="B4614" t="s">
        <v>7667</v>
      </c>
      <c r="C4614" s="1">
        <v>42735</v>
      </c>
      <c r="D4614" s="2">
        <v>2016</v>
      </c>
      <c r="E4614" s="1" t="s">
        <v>98</v>
      </c>
      <c r="F4614" s="3">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v>3.571200000000001</v>
      </c>
    </row>
    <row r="4615" spans="1:23" x14ac:dyDescent="0.3">
      <c r="A4615">
        <v>4614</v>
      </c>
      <c r="B4615" t="s">
        <v>7667</v>
      </c>
      <c r="C4615" s="1">
        <v>42735</v>
      </c>
      <c r="D4615" s="2">
        <v>2016</v>
      </c>
      <c r="E4615" s="1" t="s">
        <v>98</v>
      </c>
      <c r="F4615" s="3">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v>8.218</v>
      </c>
    </row>
    <row r="4616" spans="1:23" x14ac:dyDescent="0.3">
      <c r="A4616">
        <v>4615</v>
      </c>
      <c r="B4616" t="s">
        <v>7668</v>
      </c>
      <c r="C4616" s="1">
        <v>42618</v>
      </c>
      <c r="D4616" s="2">
        <v>2016</v>
      </c>
      <c r="E4616" s="1" t="s">
        <v>161</v>
      </c>
      <c r="F4616" s="3">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v>-166.39350000000002</v>
      </c>
    </row>
    <row r="4617" spans="1:23" x14ac:dyDescent="0.3">
      <c r="A4617">
        <v>4616</v>
      </c>
      <c r="B4617" t="s">
        <v>7668</v>
      </c>
      <c r="C4617" s="1">
        <v>42618</v>
      </c>
      <c r="D4617" s="2">
        <v>2016</v>
      </c>
      <c r="E4617" s="1" t="s">
        <v>161</v>
      </c>
      <c r="F4617" s="3">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v>4.2659999999999973</v>
      </c>
    </row>
    <row r="4618" spans="1:23" x14ac:dyDescent="0.3">
      <c r="A4618">
        <v>4617</v>
      </c>
      <c r="B4618" t="s">
        <v>7669</v>
      </c>
      <c r="C4618" s="1">
        <v>42251</v>
      </c>
      <c r="D4618" s="2">
        <v>2015</v>
      </c>
      <c r="E4618" s="1" t="s">
        <v>161</v>
      </c>
      <c r="F4618" s="3">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v>6.7188000000000088</v>
      </c>
    </row>
    <row r="4619" spans="1:23" x14ac:dyDescent="0.3">
      <c r="A4619">
        <v>4618</v>
      </c>
      <c r="B4619" t="s">
        <v>7670</v>
      </c>
      <c r="C4619" s="1">
        <v>42268</v>
      </c>
      <c r="D4619" s="2">
        <v>2015</v>
      </c>
      <c r="E4619" s="1" t="s">
        <v>161</v>
      </c>
      <c r="F4619" s="3">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v>147.47500000000002</v>
      </c>
    </row>
    <row r="4620" spans="1:23" x14ac:dyDescent="0.3">
      <c r="A4620">
        <v>4619</v>
      </c>
      <c r="B4620" t="s">
        <v>7670</v>
      </c>
      <c r="C4620" s="1">
        <v>42268</v>
      </c>
      <c r="D4620" s="2">
        <v>2015</v>
      </c>
      <c r="E4620" s="1" t="s">
        <v>161</v>
      </c>
      <c r="F4620" s="3">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v>141.1644</v>
      </c>
    </row>
    <row r="4621" spans="1:23" x14ac:dyDescent="0.3">
      <c r="A4621">
        <v>4620</v>
      </c>
      <c r="B4621" t="s">
        <v>7671</v>
      </c>
      <c r="C4621" s="1">
        <v>43093</v>
      </c>
      <c r="D4621" s="2">
        <v>2017</v>
      </c>
      <c r="E4621" s="1" t="s">
        <v>98</v>
      </c>
      <c r="F4621" s="3">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v>1007.9831999999999</v>
      </c>
    </row>
    <row r="4622" spans="1:23" x14ac:dyDescent="0.3">
      <c r="A4622">
        <v>4621</v>
      </c>
      <c r="B4622" t="s">
        <v>7671</v>
      </c>
      <c r="C4622" s="1">
        <v>43093</v>
      </c>
      <c r="D4622" s="2">
        <v>2017</v>
      </c>
      <c r="E4622" s="1" t="s">
        <v>98</v>
      </c>
      <c r="F4622" s="3">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v>33.93</v>
      </c>
    </row>
    <row r="4623" spans="1:23" x14ac:dyDescent="0.3">
      <c r="A4623">
        <v>4622</v>
      </c>
      <c r="B4623" t="s">
        <v>7672</v>
      </c>
      <c r="C4623" s="1">
        <v>42282</v>
      </c>
      <c r="D4623" s="2">
        <v>2015</v>
      </c>
      <c r="E4623" s="1" t="s">
        <v>53</v>
      </c>
      <c r="F4623" s="3">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v>21.714000000000002</v>
      </c>
    </row>
    <row r="4624" spans="1:23" x14ac:dyDescent="0.3">
      <c r="A4624">
        <v>4623</v>
      </c>
      <c r="B4624" t="s">
        <v>7673</v>
      </c>
      <c r="C4624" s="1">
        <v>42987</v>
      </c>
      <c r="D4624" s="2">
        <v>2017</v>
      </c>
      <c r="E4624" s="1" t="s">
        <v>161</v>
      </c>
      <c r="F4624" s="3">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v>-1.9872000000000005</v>
      </c>
    </row>
    <row r="4625" spans="1:23" x14ac:dyDescent="0.3">
      <c r="A4625">
        <v>4624</v>
      </c>
      <c r="B4625" t="s">
        <v>7673</v>
      </c>
      <c r="C4625" s="1">
        <v>42987</v>
      </c>
      <c r="D4625" s="2">
        <v>2017</v>
      </c>
      <c r="E4625" s="1" t="s">
        <v>161</v>
      </c>
      <c r="F4625" s="3">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v>62.137599999999992</v>
      </c>
    </row>
    <row r="4626" spans="1:23" x14ac:dyDescent="0.3">
      <c r="A4626">
        <v>4625</v>
      </c>
      <c r="B4626" t="s">
        <v>7673</v>
      </c>
      <c r="C4626" s="1">
        <v>42987</v>
      </c>
      <c r="D4626" s="2">
        <v>2017</v>
      </c>
      <c r="E4626" s="1" t="s">
        <v>161</v>
      </c>
      <c r="F4626" s="3">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v>-3.2309999999999945</v>
      </c>
    </row>
    <row r="4627" spans="1:23" x14ac:dyDescent="0.3">
      <c r="A4627">
        <v>4626</v>
      </c>
      <c r="B4627" t="s">
        <v>7673</v>
      </c>
      <c r="C4627" s="1">
        <v>42987</v>
      </c>
      <c r="D4627" s="2">
        <v>2017</v>
      </c>
      <c r="E4627" s="1" t="s">
        <v>161</v>
      </c>
      <c r="F4627" s="3">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v>4.240800000000001</v>
      </c>
    </row>
    <row r="4628" spans="1:23" x14ac:dyDescent="0.3">
      <c r="A4628">
        <v>4627</v>
      </c>
      <c r="B4628" t="s">
        <v>7674</v>
      </c>
      <c r="C4628" s="1">
        <v>42687</v>
      </c>
      <c r="D4628" s="2">
        <v>2016</v>
      </c>
      <c r="E4628" s="1" t="s">
        <v>24</v>
      </c>
      <c r="F4628" s="3">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v>20.163000000000004</v>
      </c>
    </row>
    <row r="4629" spans="1:23" x14ac:dyDescent="0.3">
      <c r="A4629">
        <v>4628</v>
      </c>
      <c r="B4629" t="s">
        <v>7674</v>
      </c>
      <c r="C4629" s="1">
        <v>42687</v>
      </c>
      <c r="D4629" s="2">
        <v>2016</v>
      </c>
      <c r="E4629" s="1" t="s">
        <v>24</v>
      </c>
      <c r="F4629" s="3">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v>6.9664000000000001</v>
      </c>
    </row>
    <row r="4630" spans="1:23" x14ac:dyDescent="0.3">
      <c r="A4630">
        <v>4629</v>
      </c>
      <c r="B4630" t="s">
        <v>7674</v>
      </c>
      <c r="C4630" s="1">
        <v>42687</v>
      </c>
      <c r="D4630" s="2">
        <v>2016</v>
      </c>
      <c r="E4630" s="1" t="s">
        <v>24</v>
      </c>
      <c r="F4630" s="3">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v>39.410000000000011</v>
      </c>
    </row>
    <row r="4631" spans="1:23" x14ac:dyDescent="0.3">
      <c r="A4631">
        <v>4630</v>
      </c>
      <c r="B4631" t="s">
        <v>7674</v>
      </c>
      <c r="C4631" s="1">
        <v>42687</v>
      </c>
      <c r="D4631" s="2">
        <v>2016</v>
      </c>
      <c r="E4631" s="1" t="s">
        <v>24</v>
      </c>
      <c r="F4631" s="3">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v>9.8901000000000039</v>
      </c>
    </row>
    <row r="4632" spans="1:23" x14ac:dyDescent="0.3">
      <c r="A4632">
        <v>4631</v>
      </c>
      <c r="B4632" t="s">
        <v>7675</v>
      </c>
      <c r="C4632" s="1">
        <v>42292</v>
      </c>
      <c r="D4632" s="2">
        <v>2015</v>
      </c>
      <c r="E4632" s="1" t="s">
        <v>53</v>
      </c>
      <c r="F4632" s="3">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v>6.1704000000000008</v>
      </c>
    </row>
    <row r="4633" spans="1:23" x14ac:dyDescent="0.3">
      <c r="A4633">
        <v>4632</v>
      </c>
      <c r="B4633" t="s">
        <v>7678</v>
      </c>
      <c r="C4633" s="1">
        <v>42950</v>
      </c>
      <c r="D4633" s="2">
        <v>2017</v>
      </c>
      <c r="E4633" s="1" t="s">
        <v>132</v>
      </c>
      <c r="F4633" s="3">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v>24.84</v>
      </c>
    </row>
    <row r="4634" spans="1:23" x14ac:dyDescent="0.3">
      <c r="A4634">
        <v>4633</v>
      </c>
      <c r="B4634" t="s">
        <v>7678</v>
      </c>
      <c r="C4634" s="1">
        <v>42950</v>
      </c>
      <c r="D4634" s="2">
        <v>2017</v>
      </c>
      <c r="E4634" s="1" t="s">
        <v>132</v>
      </c>
      <c r="F4634" s="3">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v>11.156400000000005</v>
      </c>
    </row>
    <row r="4635" spans="1:23" x14ac:dyDescent="0.3">
      <c r="A4635">
        <v>4634</v>
      </c>
      <c r="B4635" t="s">
        <v>7679</v>
      </c>
      <c r="C4635" s="1">
        <v>42237</v>
      </c>
      <c r="D4635" s="2">
        <v>2015</v>
      </c>
      <c r="E4635" s="1" t="s">
        <v>132</v>
      </c>
      <c r="F4635" s="3">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v>34.493999999999971</v>
      </c>
    </row>
    <row r="4636" spans="1:23" x14ac:dyDescent="0.3">
      <c r="A4636">
        <v>4635</v>
      </c>
      <c r="B4636" t="s">
        <v>7679</v>
      </c>
      <c r="C4636" s="1">
        <v>42237</v>
      </c>
      <c r="D4636" s="2">
        <v>2015</v>
      </c>
      <c r="E4636" s="1" t="s">
        <v>132</v>
      </c>
      <c r="F4636" s="3">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v>3.2391999999999967</v>
      </c>
    </row>
    <row r="4637" spans="1:23" x14ac:dyDescent="0.3">
      <c r="A4637">
        <v>4636</v>
      </c>
      <c r="B4637" t="s">
        <v>7682</v>
      </c>
      <c r="C4637" s="1">
        <v>42806</v>
      </c>
      <c r="D4637" s="2">
        <v>2017</v>
      </c>
      <c r="E4637" s="1" t="s">
        <v>237</v>
      </c>
      <c r="F4637" s="3">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v>9.7175999999999902</v>
      </c>
    </row>
    <row r="4638" spans="1:23" x14ac:dyDescent="0.3">
      <c r="A4638">
        <v>4637</v>
      </c>
      <c r="B4638" t="s">
        <v>7683</v>
      </c>
      <c r="C4638" s="1">
        <v>42852</v>
      </c>
      <c r="D4638" s="2">
        <v>2017</v>
      </c>
      <c r="E4638" s="1" t="s">
        <v>89</v>
      </c>
      <c r="F4638" s="3">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v>33.458399999999997</v>
      </c>
    </row>
    <row r="4639" spans="1:23" x14ac:dyDescent="0.3">
      <c r="A4639">
        <v>4638</v>
      </c>
      <c r="B4639" t="s">
        <v>7683</v>
      </c>
      <c r="C4639" s="1">
        <v>42852</v>
      </c>
      <c r="D4639" s="2">
        <v>2017</v>
      </c>
      <c r="E4639" s="1" t="s">
        <v>89</v>
      </c>
      <c r="F4639" s="3">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v>5.6993999999999998</v>
      </c>
    </row>
    <row r="4640" spans="1:23" x14ac:dyDescent="0.3">
      <c r="A4640">
        <v>4639</v>
      </c>
      <c r="B4640" t="s">
        <v>7683</v>
      </c>
      <c r="C4640" s="1">
        <v>42852</v>
      </c>
      <c r="D4640" s="2">
        <v>2017</v>
      </c>
      <c r="E4640" s="1" t="s">
        <v>89</v>
      </c>
      <c r="F4640" s="3">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v>12.298000000000002</v>
      </c>
    </row>
    <row r="4641" spans="1:23" x14ac:dyDescent="0.3">
      <c r="A4641">
        <v>4640</v>
      </c>
      <c r="B4641" t="s">
        <v>7684</v>
      </c>
      <c r="C4641" s="1">
        <v>42624</v>
      </c>
      <c r="D4641" s="2">
        <v>2016</v>
      </c>
      <c r="E4641" s="1" t="s">
        <v>161</v>
      </c>
      <c r="F4641" s="3">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v>751.9624</v>
      </c>
    </row>
    <row r="4642" spans="1:23" x14ac:dyDescent="0.3">
      <c r="A4642">
        <v>4641</v>
      </c>
      <c r="B4642" t="s">
        <v>7684</v>
      </c>
      <c r="C4642" s="1">
        <v>42624</v>
      </c>
      <c r="D4642" s="2">
        <v>2016</v>
      </c>
      <c r="E4642" s="1" t="s">
        <v>161</v>
      </c>
      <c r="F4642" s="3">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v>5.4340999999999999</v>
      </c>
    </row>
    <row r="4643" spans="1:23" x14ac:dyDescent="0.3">
      <c r="A4643">
        <v>4642</v>
      </c>
      <c r="B4643" t="s">
        <v>7687</v>
      </c>
      <c r="C4643" s="1">
        <v>43030</v>
      </c>
      <c r="D4643" s="2">
        <v>2017</v>
      </c>
      <c r="E4643" s="1" t="s">
        <v>53</v>
      </c>
      <c r="F4643" s="3">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v>-2.5343999999999998</v>
      </c>
    </row>
    <row r="4644" spans="1:23" x14ac:dyDescent="0.3">
      <c r="A4644">
        <v>4643</v>
      </c>
      <c r="B4644" t="s">
        <v>7687</v>
      </c>
      <c r="C4644" s="1">
        <v>43030</v>
      </c>
      <c r="D4644" s="2">
        <v>2017</v>
      </c>
      <c r="E4644" s="1" t="s">
        <v>53</v>
      </c>
      <c r="F4644" s="3">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v>-28.95679999999993</v>
      </c>
    </row>
    <row r="4645" spans="1:23" x14ac:dyDescent="0.3">
      <c r="A4645">
        <v>4644</v>
      </c>
      <c r="B4645" t="s">
        <v>7690</v>
      </c>
      <c r="C4645" s="1">
        <v>42218</v>
      </c>
      <c r="D4645" s="2">
        <v>2015</v>
      </c>
      <c r="E4645" s="1" t="s">
        <v>132</v>
      </c>
      <c r="F4645" s="3">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v>2.1492</v>
      </c>
    </row>
    <row r="4646" spans="1:23" x14ac:dyDescent="0.3">
      <c r="A4646">
        <v>4645</v>
      </c>
      <c r="B4646" t="s">
        <v>7690</v>
      </c>
      <c r="C4646" s="1">
        <v>42218</v>
      </c>
      <c r="D4646" s="2">
        <v>2015</v>
      </c>
      <c r="E4646" s="1" t="s">
        <v>132</v>
      </c>
      <c r="F4646" s="3">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v>41.880000000000024</v>
      </c>
    </row>
    <row r="4647" spans="1:23" x14ac:dyDescent="0.3">
      <c r="A4647">
        <v>4646</v>
      </c>
      <c r="B4647" t="s">
        <v>7691</v>
      </c>
      <c r="C4647" s="1">
        <v>42594</v>
      </c>
      <c r="D4647" s="2">
        <v>2016</v>
      </c>
      <c r="E4647" s="1" t="s">
        <v>132</v>
      </c>
      <c r="F4647" s="3">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v>-8.0980000000000167</v>
      </c>
    </row>
    <row r="4648" spans="1:23" x14ac:dyDescent="0.3">
      <c r="A4648">
        <v>4647</v>
      </c>
      <c r="B4648" t="s">
        <v>7692</v>
      </c>
      <c r="C4648" s="1">
        <v>41789</v>
      </c>
      <c r="D4648" s="2">
        <v>2014</v>
      </c>
      <c r="E4648" s="1" t="s">
        <v>124</v>
      </c>
      <c r="F4648" s="3">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v>6.1289999999999996</v>
      </c>
    </row>
    <row r="4649" spans="1:23" x14ac:dyDescent="0.3">
      <c r="A4649">
        <v>4648</v>
      </c>
      <c r="B4649" t="s">
        <v>7693</v>
      </c>
      <c r="C4649" s="1">
        <v>42486</v>
      </c>
      <c r="D4649" s="2">
        <v>2016</v>
      </c>
      <c r="E4649" s="1" t="s">
        <v>89</v>
      </c>
      <c r="F4649" s="3">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v>62.782199999999975</v>
      </c>
    </row>
    <row r="4650" spans="1:23" x14ac:dyDescent="0.3">
      <c r="A4650">
        <v>4649</v>
      </c>
      <c r="B4650" t="s">
        <v>7696</v>
      </c>
      <c r="C4650" s="1">
        <v>42869</v>
      </c>
      <c r="D4650" s="2">
        <v>2017</v>
      </c>
      <c r="E4650" s="1" t="s">
        <v>124</v>
      </c>
      <c r="F4650" s="3">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v>206.88929999999996</v>
      </c>
    </row>
    <row r="4651" spans="1:23" x14ac:dyDescent="0.3">
      <c r="A4651">
        <v>4650</v>
      </c>
      <c r="B4651" t="s">
        <v>7696</v>
      </c>
      <c r="C4651" s="1">
        <v>42869</v>
      </c>
      <c r="D4651" s="2">
        <v>2017</v>
      </c>
      <c r="E4651" s="1" t="s">
        <v>124</v>
      </c>
      <c r="F4651" s="3">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v>1.9320000000000004</v>
      </c>
    </row>
    <row r="4652" spans="1:23" x14ac:dyDescent="0.3">
      <c r="A4652">
        <v>4651</v>
      </c>
      <c r="B4652" t="s">
        <v>7699</v>
      </c>
      <c r="C4652" s="1">
        <v>42833</v>
      </c>
      <c r="D4652" s="2">
        <v>2017</v>
      </c>
      <c r="E4652" s="1" t="s">
        <v>89</v>
      </c>
      <c r="F4652" s="3">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v>114.93849999999998</v>
      </c>
    </row>
    <row r="4653" spans="1:23" x14ac:dyDescent="0.3">
      <c r="A4653">
        <v>4652</v>
      </c>
      <c r="B4653" t="s">
        <v>7699</v>
      </c>
      <c r="C4653" s="1">
        <v>42833</v>
      </c>
      <c r="D4653" s="2">
        <v>2017</v>
      </c>
      <c r="E4653" s="1" t="s">
        <v>89</v>
      </c>
      <c r="F4653" s="3">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v>97.88</v>
      </c>
    </row>
    <row r="4654" spans="1:23" x14ac:dyDescent="0.3">
      <c r="A4654">
        <v>4653</v>
      </c>
      <c r="B4654" t="s">
        <v>7700</v>
      </c>
      <c r="C4654" s="1">
        <v>42783</v>
      </c>
      <c r="D4654" s="2">
        <v>2017</v>
      </c>
      <c r="E4654" s="1" t="s">
        <v>568</v>
      </c>
      <c r="F4654" s="3">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v>5.7623999999999995</v>
      </c>
    </row>
    <row r="4655" spans="1:23" x14ac:dyDescent="0.3">
      <c r="A4655">
        <v>4654</v>
      </c>
      <c r="B4655" t="s">
        <v>7700</v>
      </c>
      <c r="C4655" s="1">
        <v>42783</v>
      </c>
      <c r="D4655" s="2">
        <v>2017</v>
      </c>
      <c r="E4655" s="1" t="s">
        <v>568</v>
      </c>
      <c r="F4655" s="3">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v>39.947999999999993</v>
      </c>
    </row>
    <row r="4656" spans="1:23" x14ac:dyDescent="0.3">
      <c r="A4656">
        <v>4655</v>
      </c>
      <c r="B4656" t="s">
        <v>7701</v>
      </c>
      <c r="C4656" s="1">
        <v>42910</v>
      </c>
      <c r="D4656" s="2">
        <v>2017</v>
      </c>
      <c r="E4656" s="1" t="s">
        <v>41</v>
      </c>
      <c r="F4656" s="3">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v>1.3535999999999999</v>
      </c>
    </row>
    <row r="4657" spans="1:23" x14ac:dyDescent="0.3">
      <c r="A4657">
        <v>4656</v>
      </c>
      <c r="B4657" t="s">
        <v>7702</v>
      </c>
      <c r="C4657" s="1">
        <v>41764</v>
      </c>
      <c r="D4657" s="2">
        <v>2014</v>
      </c>
      <c r="E4657" s="1" t="s">
        <v>124</v>
      </c>
      <c r="F4657" s="3">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v>3.9591999999999992</v>
      </c>
    </row>
    <row r="4658" spans="1:23" x14ac:dyDescent="0.3">
      <c r="A4658">
        <v>4657</v>
      </c>
      <c r="B4658" t="s">
        <v>7703</v>
      </c>
      <c r="C4658" s="1">
        <v>42127</v>
      </c>
      <c r="D4658" s="2">
        <v>2015</v>
      </c>
      <c r="E4658" s="1" t="s">
        <v>124</v>
      </c>
      <c r="F4658" s="3">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v>14.227200000000003</v>
      </c>
    </row>
    <row r="4659" spans="1:23" x14ac:dyDescent="0.3">
      <c r="A4659">
        <v>4658</v>
      </c>
      <c r="B4659" t="s">
        <v>7703</v>
      </c>
      <c r="C4659" s="1">
        <v>42127</v>
      </c>
      <c r="D4659" s="2">
        <v>2015</v>
      </c>
      <c r="E4659" s="1" t="s">
        <v>124</v>
      </c>
      <c r="F4659" s="3">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v>6.5164</v>
      </c>
    </row>
    <row r="4660" spans="1:23" x14ac:dyDescent="0.3">
      <c r="A4660">
        <v>4659</v>
      </c>
      <c r="B4660" t="s">
        <v>7703</v>
      </c>
      <c r="C4660" s="1">
        <v>42127</v>
      </c>
      <c r="D4660" s="2">
        <v>2015</v>
      </c>
      <c r="E4660" s="1" t="s">
        <v>124</v>
      </c>
      <c r="F4660" s="3">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v>2.8884000000000007</v>
      </c>
    </row>
    <row r="4661" spans="1:23" x14ac:dyDescent="0.3">
      <c r="A4661">
        <v>4660</v>
      </c>
      <c r="B4661" t="s">
        <v>7703</v>
      </c>
      <c r="C4661" s="1">
        <v>42127</v>
      </c>
      <c r="D4661" s="2">
        <v>2015</v>
      </c>
      <c r="E4661" s="1" t="s">
        <v>124</v>
      </c>
      <c r="F4661" s="3">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v>2.0474999999999994</v>
      </c>
    </row>
    <row r="4662" spans="1:23" x14ac:dyDescent="0.3">
      <c r="A4662">
        <v>4661</v>
      </c>
      <c r="B4662" t="s">
        <v>7703</v>
      </c>
      <c r="C4662" s="1">
        <v>42127</v>
      </c>
      <c r="D4662" s="2">
        <v>2015</v>
      </c>
      <c r="E4662" s="1" t="s">
        <v>124</v>
      </c>
      <c r="F4662" s="3">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v>-0.3444000000000047</v>
      </c>
    </row>
    <row r="4663" spans="1:23" x14ac:dyDescent="0.3">
      <c r="A4663">
        <v>4662</v>
      </c>
      <c r="B4663" t="s">
        <v>7703</v>
      </c>
      <c r="C4663" s="1">
        <v>42127</v>
      </c>
      <c r="D4663" s="2">
        <v>2015</v>
      </c>
      <c r="E4663" s="1" t="s">
        <v>124</v>
      </c>
      <c r="F4663" s="3">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v>-36.176400000000001</v>
      </c>
    </row>
    <row r="4664" spans="1:23" x14ac:dyDescent="0.3">
      <c r="A4664">
        <v>4663</v>
      </c>
      <c r="B4664" t="s">
        <v>7703</v>
      </c>
      <c r="C4664" s="1">
        <v>42127</v>
      </c>
      <c r="D4664" s="2">
        <v>2015</v>
      </c>
      <c r="E4664" s="1" t="s">
        <v>124</v>
      </c>
      <c r="F4664" s="3">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v>-9.5940000000000012</v>
      </c>
    </row>
    <row r="4665" spans="1:23" x14ac:dyDescent="0.3">
      <c r="A4665">
        <v>4664</v>
      </c>
      <c r="B4665" t="s">
        <v>7706</v>
      </c>
      <c r="C4665" s="1">
        <v>42631</v>
      </c>
      <c r="D4665" s="2">
        <v>2016</v>
      </c>
      <c r="E4665" s="1" t="s">
        <v>161</v>
      </c>
      <c r="F4665" s="3">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v>1.0499999999999998</v>
      </c>
    </row>
    <row r="4666" spans="1:23" x14ac:dyDescent="0.3">
      <c r="A4666">
        <v>4665</v>
      </c>
      <c r="B4666" t="s">
        <v>7707</v>
      </c>
      <c r="C4666" s="1">
        <v>42635</v>
      </c>
      <c r="D4666" s="2">
        <v>2016</v>
      </c>
      <c r="E4666" s="1" t="s">
        <v>161</v>
      </c>
      <c r="F4666" s="3">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v>-6.0047999999999977</v>
      </c>
    </row>
    <row r="4667" spans="1:23" x14ac:dyDescent="0.3">
      <c r="A4667">
        <v>4666</v>
      </c>
      <c r="B4667" t="s">
        <v>7707</v>
      </c>
      <c r="C4667" s="1">
        <v>42635</v>
      </c>
      <c r="D4667" s="2">
        <v>2016</v>
      </c>
      <c r="E4667" s="1" t="s">
        <v>161</v>
      </c>
      <c r="F4667" s="3">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v>5.7960000000000003</v>
      </c>
    </row>
    <row r="4668" spans="1:23" x14ac:dyDescent="0.3">
      <c r="A4668">
        <v>4667</v>
      </c>
      <c r="B4668" t="s">
        <v>7708</v>
      </c>
      <c r="C4668" s="1">
        <v>42379</v>
      </c>
      <c r="D4668" s="2">
        <v>2016</v>
      </c>
      <c r="E4668" s="1" t="s">
        <v>166</v>
      </c>
      <c r="F4668" s="3">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v>34.365600000000008</v>
      </c>
    </row>
    <row r="4669" spans="1:23" x14ac:dyDescent="0.3">
      <c r="A4669">
        <v>4668</v>
      </c>
      <c r="B4669" t="s">
        <v>7708</v>
      </c>
      <c r="C4669" s="1">
        <v>42379</v>
      </c>
      <c r="D4669" s="2">
        <v>2016</v>
      </c>
      <c r="E4669" s="1" t="s">
        <v>166</v>
      </c>
      <c r="F4669" s="3">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v>13.296199999999999</v>
      </c>
    </row>
    <row r="4670" spans="1:23" x14ac:dyDescent="0.3">
      <c r="A4670">
        <v>4669</v>
      </c>
      <c r="B4670" t="s">
        <v>7709</v>
      </c>
      <c r="C4670" s="1">
        <v>42861</v>
      </c>
      <c r="D4670" s="2">
        <v>2017</v>
      </c>
      <c r="E4670" s="1" t="s">
        <v>124</v>
      </c>
      <c r="F4670" s="3">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v>-18.802</v>
      </c>
    </row>
    <row r="4671" spans="1:23" x14ac:dyDescent="0.3">
      <c r="A4671">
        <v>4670</v>
      </c>
      <c r="B4671" t="s">
        <v>7709</v>
      </c>
      <c r="C4671" s="1">
        <v>42861</v>
      </c>
      <c r="D4671" s="2">
        <v>2017</v>
      </c>
      <c r="E4671" s="1" t="s">
        <v>124</v>
      </c>
      <c r="F4671" s="3">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v>-119.19180000000006</v>
      </c>
    </row>
    <row r="4672" spans="1:23" x14ac:dyDescent="0.3">
      <c r="A4672">
        <v>4671</v>
      </c>
      <c r="B4672" t="s">
        <v>7709</v>
      </c>
      <c r="C4672" s="1">
        <v>42861</v>
      </c>
      <c r="D4672" s="2">
        <v>2017</v>
      </c>
      <c r="E4672" s="1" t="s">
        <v>124</v>
      </c>
      <c r="F4672" s="3">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v>-57.950999999999993</v>
      </c>
    </row>
    <row r="4673" spans="1:23" x14ac:dyDescent="0.3">
      <c r="A4673">
        <v>4672</v>
      </c>
      <c r="B4673" t="s">
        <v>7710</v>
      </c>
      <c r="C4673" s="1">
        <v>42582</v>
      </c>
      <c r="D4673" s="2">
        <v>2016</v>
      </c>
      <c r="E4673" s="1" t="s">
        <v>152</v>
      </c>
      <c r="F4673" s="3">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v>72.357999999999976</v>
      </c>
    </row>
    <row r="4674" spans="1:23" x14ac:dyDescent="0.3">
      <c r="A4674">
        <v>4673</v>
      </c>
      <c r="B4674" t="s">
        <v>7710</v>
      </c>
      <c r="C4674" s="1">
        <v>42582</v>
      </c>
      <c r="D4674" s="2">
        <v>2016</v>
      </c>
      <c r="E4674" s="1" t="s">
        <v>152</v>
      </c>
      <c r="F4674" s="3">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v>165.34960000000001</v>
      </c>
    </row>
    <row r="4675" spans="1:23" x14ac:dyDescent="0.3">
      <c r="A4675">
        <v>4674</v>
      </c>
      <c r="B4675" t="s">
        <v>7710</v>
      </c>
      <c r="C4675" s="1">
        <v>42582</v>
      </c>
      <c r="D4675" s="2">
        <v>2016</v>
      </c>
      <c r="E4675" s="1" t="s">
        <v>152</v>
      </c>
      <c r="F4675" s="3">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v>33.3172</v>
      </c>
    </row>
    <row r="4676" spans="1:23" x14ac:dyDescent="0.3">
      <c r="A4676">
        <v>4675</v>
      </c>
      <c r="B4676" t="s">
        <v>7710</v>
      </c>
      <c r="C4676" s="1">
        <v>42582</v>
      </c>
      <c r="D4676" s="2">
        <v>2016</v>
      </c>
      <c r="E4676" s="1" t="s">
        <v>152</v>
      </c>
      <c r="F4676" s="3">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v>30.023400000000009</v>
      </c>
    </row>
    <row r="4677" spans="1:23" x14ac:dyDescent="0.3">
      <c r="A4677">
        <v>4676</v>
      </c>
      <c r="B4677" t="s">
        <v>7711</v>
      </c>
      <c r="C4677" s="1">
        <v>42821</v>
      </c>
      <c r="D4677" s="2">
        <v>2017</v>
      </c>
      <c r="E4677" s="1" t="s">
        <v>237</v>
      </c>
      <c r="F4677" s="3">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v>1.5007999999999999</v>
      </c>
    </row>
    <row r="4678" spans="1:23" x14ac:dyDescent="0.3">
      <c r="A4678">
        <v>4677</v>
      </c>
      <c r="B4678" t="s">
        <v>7712</v>
      </c>
      <c r="C4678" s="1">
        <v>41712</v>
      </c>
      <c r="D4678" s="2">
        <v>2014</v>
      </c>
      <c r="E4678" s="1" t="s">
        <v>237</v>
      </c>
      <c r="F4678" s="3">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v>11.167199999999999</v>
      </c>
    </row>
    <row r="4679" spans="1:23" x14ac:dyDescent="0.3">
      <c r="A4679">
        <v>4678</v>
      </c>
      <c r="B4679" t="s">
        <v>7712</v>
      </c>
      <c r="C4679" s="1">
        <v>41712</v>
      </c>
      <c r="D4679" s="2">
        <v>2014</v>
      </c>
      <c r="E4679" s="1" t="s">
        <v>237</v>
      </c>
      <c r="F4679" s="3">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v>3.2391999999999967</v>
      </c>
    </row>
    <row r="4680" spans="1:23" x14ac:dyDescent="0.3">
      <c r="A4680">
        <v>4679</v>
      </c>
      <c r="B4680" t="s">
        <v>7712</v>
      </c>
      <c r="C4680" s="1">
        <v>41712</v>
      </c>
      <c r="D4680" s="2">
        <v>2014</v>
      </c>
      <c r="E4680" s="1" t="s">
        <v>237</v>
      </c>
      <c r="F4680" s="3">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v>6.6239999999999952</v>
      </c>
    </row>
    <row r="4681" spans="1:23" x14ac:dyDescent="0.3">
      <c r="A4681">
        <v>4680</v>
      </c>
      <c r="B4681" t="s">
        <v>7712</v>
      </c>
      <c r="C4681" s="1">
        <v>41712</v>
      </c>
      <c r="D4681" s="2">
        <v>2014</v>
      </c>
      <c r="E4681" s="1" t="s">
        <v>237</v>
      </c>
      <c r="F4681" s="3">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v>5.7672000000000008</v>
      </c>
    </row>
    <row r="4682" spans="1:23" x14ac:dyDescent="0.3">
      <c r="A4682">
        <v>4681</v>
      </c>
      <c r="B4682" t="s">
        <v>7712</v>
      </c>
      <c r="C4682" s="1">
        <v>41712</v>
      </c>
      <c r="D4682" s="2">
        <v>2014</v>
      </c>
      <c r="E4682" s="1" t="s">
        <v>237</v>
      </c>
      <c r="F4682" s="3">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v>20.165599999999998</v>
      </c>
    </row>
    <row r="4683" spans="1:23" x14ac:dyDescent="0.3">
      <c r="A4683">
        <v>4682</v>
      </c>
      <c r="B4683" t="s">
        <v>7716</v>
      </c>
      <c r="C4683" s="1">
        <v>42565</v>
      </c>
      <c r="D4683" s="2">
        <v>2016</v>
      </c>
      <c r="E4683" s="1" t="s">
        <v>152</v>
      </c>
      <c r="F4683" s="3">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v>13.324499999999999</v>
      </c>
    </row>
    <row r="4684" spans="1:23" x14ac:dyDescent="0.3">
      <c r="A4684">
        <v>4683</v>
      </c>
      <c r="B4684" t="s">
        <v>7717</v>
      </c>
      <c r="C4684" s="1">
        <v>42705</v>
      </c>
      <c r="D4684" s="2">
        <v>2016</v>
      </c>
      <c r="E4684" s="1" t="s">
        <v>98</v>
      </c>
      <c r="F4684" s="3">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v>86.392799999999994</v>
      </c>
    </row>
    <row r="4685" spans="1:23" x14ac:dyDescent="0.3">
      <c r="A4685">
        <v>4684</v>
      </c>
      <c r="B4685" t="s">
        <v>7718</v>
      </c>
      <c r="C4685" s="1">
        <v>42611</v>
      </c>
      <c r="D4685" s="2">
        <v>2016</v>
      </c>
      <c r="E4685" s="1" t="s">
        <v>132</v>
      </c>
      <c r="F4685" s="3">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v>-56.448000000000008</v>
      </c>
    </row>
    <row r="4686" spans="1:23" x14ac:dyDescent="0.3">
      <c r="A4686">
        <v>4685</v>
      </c>
      <c r="B4686" t="s">
        <v>7718</v>
      </c>
      <c r="C4686" s="1">
        <v>42611</v>
      </c>
      <c r="D4686" s="2">
        <v>2016</v>
      </c>
      <c r="E4686" s="1" t="s">
        <v>132</v>
      </c>
      <c r="F4686" s="3">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v>-81.94</v>
      </c>
    </row>
    <row r="4687" spans="1:23" x14ac:dyDescent="0.3">
      <c r="A4687">
        <v>4686</v>
      </c>
      <c r="B4687" t="s">
        <v>7718</v>
      </c>
      <c r="C4687" s="1">
        <v>42611</v>
      </c>
      <c r="D4687" s="2">
        <v>2016</v>
      </c>
      <c r="E4687" s="1" t="s">
        <v>132</v>
      </c>
      <c r="F4687" s="3">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v>-2.7887999999999993</v>
      </c>
    </row>
    <row r="4688" spans="1:23" x14ac:dyDescent="0.3">
      <c r="A4688">
        <v>4687</v>
      </c>
      <c r="B4688" t="s">
        <v>7718</v>
      </c>
      <c r="C4688" s="1">
        <v>42611</v>
      </c>
      <c r="D4688" s="2">
        <v>2016</v>
      </c>
      <c r="E4688" s="1" t="s">
        <v>132</v>
      </c>
      <c r="F4688" s="3">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v>-2.3813999999999993</v>
      </c>
    </row>
    <row r="4689" spans="1:23" x14ac:dyDescent="0.3">
      <c r="A4689">
        <v>4688</v>
      </c>
      <c r="B4689" t="s">
        <v>7719</v>
      </c>
      <c r="C4689" s="1">
        <v>42545</v>
      </c>
      <c r="D4689" s="2">
        <v>2016</v>
      </c>
      <c r="E4689" s="1" t="s">
        <v>41</v>
      </c>
      <c r="F4689" s="3">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v>123.45480000000005</v>
      </c>
    </row>
    <row r="4690" spans="1:23" x14ac:dyDescent="0.3">
      <c r="A4690">
        <v>4689</v>
      </c>
      <c r="B4690" t="s">
        <v>7722</v>
      </c>
      <c r="C4690" s="1">
        <v>42824</v>
      </c>
      <c r="D4690" s="2">
        <v>2017</v>
      </c>
      <c r="E4690" s="1" t="s">
        <v>237</v>
      </c>
      <c r="F4690" s="3">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v>-4.7625000000000011</v>
      </c>
    </row>
    <row r="4691" spans="1:23" x14ac:dyDescent="0.3">
      <c r="A4691">
        <v>4690</v>
      </c>
      <c r="B4691" t="s">
        <v>7723</v>
      </c>
      <c r="C4691" s="1">
        <v>41993</v>
      </c>
      <c r="D4691" s="2">
        <v>2014</v>
      </c>
      <c r="E4691" s="1" t="s">
        <v>98</v>
      </c>
      <c r="F4691" s="3">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v>10.393599999999998</v>
      </c>
    </row>
    <row r="4692" spans="1:23" x14ac:dyDescent="0.3">
      <c r="A4692">
        <v>4691</v>
      </c>
      <c r="B4692" t="s">
        <v>7723</v>
      </c>
      <c r="C4692" s="1">
        <v>41993</v>
      </c>
      <c r="D4692" s="2">
        <v>2014</v>
      </c>
      <c r="E4692" s="1" t="s">
        <v>98</v>
      </c>
      <c r="F4692" s="3">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v>21.592800000000011</v>
      </c>
    </row>
    <row r="4693" spans="1:23" x14ac:dyDescent="0.3">
      <c r="A4693">
        <v>4692</v>
      </c>
      <c r="B4693" t="s">
        <v>7723</v>
      </c>
      <c r="C4693" s="1">
        <v>41993</v>
      </c>
      <c r="D4693" s="2">
        <v>2014</v>
      </c>
      <c r="E4693" s="1" t="s">
        <v>98</v>
      </c>
      <c r="F4693" s="3">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v>-42.411600000000035</v>
      </c>
    </row>
    <row r="4694" spans="1:23" x14ac:dyDescent="0.3">
      <c r="A4694">
        <v>4693</v>
      </c>
      <c r="B4694" t="s">
        <v>7723</v>
      </c>
      <c r="C4694" s="1">
        <v>41993</v>
      </c>
      <c r="D4694" s="2">
        <v>2014</v>
      </c>
      <c r="E4694" s="1" t="s">
        <v>98</v>
      </c>
      <c r="F4694" s="3">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v>77.671999999999983</v>
      </c>
    </row>
    <row r="4695" spans="1:23" x14ac:dyDescent="0.3">
      <c r="A4695">
        <v>4694</v>
      </c>
      <c r="B4695" t="s">
        <v>7723</v>
      </c>
      <c r="C4695" s="1">
        <v>41993</v>
      </c>
      <c r="D4695" s="2">
        <v>2014</v>
      </c>
      <c r="E4695" s="1" t="s">
        <v>98</v>
      </c>
      <c r="F4695" s="3">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v>2.6399999999999997</v>
      </c>
    </row>
    <row r="4696" spans="1:23" x14ac:dyDescent="0.3">
      <c r="A4696">
        <v>4695</v>
      </c>
      <c r="B4696" t="s">
        <v>7724</v>
      </c>
      <c r="C4696" s="1">
        <v>42355</v>
      </c>
      <c r="D4696" s="2">
        <v>2015</v>
      </c>
      <c r="E4696" s="1" t="s">
        <v>98</v>
      </c>
      <c r="F4696" s="3">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v>14.4648</v>
      </c>
    </row>
    <row r="4697" spans="1:23" x14ac:dyDescent="0.3">
      <c r="A4697">
        <v>4696</v>
      </c>
      <c r="B4697" t="s">
        <v>7724</v>
      </c>
      <c r="C4697" s="1">
        <v>42355</v>
      </c>
      <c r="D4697" s="2">
        <v>2015</v>
      </c>
      <c r="E4697" s="1" t="s">
        <v>98</v>
      </c>
      <c r="F4697" s="3">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v>48.470400000000012</v>
      </c>
    </row>
    <row r="4698" spans="1:23" x14ac:dyDescent="0.3">
      <c r="A4698">
        <v>4697</v>
      </c>
      <c r="B4698" t="s">
        <v>7724</v>
      </c>
      <c r="C4698" s="1">
        <v>42355</v>
      </c>
      <c r="D4698" s="2">
        <v>2015</v>
      </c>
      <c r="E4698" s="1" t="s">
        <v>98</v>
      </c>
      <c r="F4698" s="3">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v>38.437200000000004</v>
      </c>
    </row>
    <row r="4699" spans="1:23" x14ac:dyDescent="0.3">
      <c r="A4699">
        <v>4698</v>
      </c>
      <c r="B4699" t="s">
        <v>7724</v>
      </c>
      <c r="C4699" s="1">
        <v>42355</v>
      </c>
      <c r="D4699" s="2">
        <v>2015</v>
      </c>
      <c r="E4699" s="1" t="s">
        <v>98</v>
      </c>
      <c r="F4699" s="3">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v>136.66500000000002</v>
      </c>
    </row>
    <row r="4700" spans="1:23" x14ac:dyDescent="0.3">
      <c r="A4700">
        <v>4699</v>
      </c>
      <c r="B4700" t="s">
        <v>7724</v>
      </c>
      <c r="C4700" s="1">
        <v>42355</v>
      </c>
      <c r="D4700" s="2">
        <v>2015</v>
      </c>
      <c r="E4700" s="1" t="s">
        <v>98</v>
      </c>
      <c r="F4700" s="3">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v>14.849099999999979</v>
      </c>
    </row>
    <row r="4701" spans="1:23" x14ac:dyDescent="0.3">
      <c r="A4701">
        <v>4700</v>
      </c>
      <c r="B4701" t="s">
        <v>7725</v>
      </c>
      <c r="C4701" s="1">
        <v>42866</v>
      </c>
      <c r="D4701" s="2">
        <v>2017</v>
      </c>
      <c r="E4701" s="1" t="s">
        <v>124</v>
      </c>
      <c r="F4701" s="3">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v>0.59039999999999915</v>
      </c>
    </row>
    <row r="4702" spans="1:23" x14ac:dyDescent="0.3">
      <c r="A4702">
        <v>4701</v>
      </c>
      <c r="B4702" t="s">
        <v>7725</v>
      </c>
      <c r="C4702" s="1">
        <v>42866</v>
      </c>
      <c r="D4702" s="2">
        <v>2017</v>
      </c>
      <c r="E4702" s="1" t="s">
        <v>124</v>
      </c>
      <c r="F4702" s="3">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v>-14.883200000000002</v>
      </c>
    </row>
    <row r="4703" spans="1:23" x14ac:dyDescent="0.3">
      <c r="A4703">
        <v>4702</v>
      </c>
      <c r="B4703" t="s">
        <v>7725</v>
      </c>
      <c r="C4703" s="1">
        <v>42866</v>
      </c>
      <c r="D4703" s="2">
        <v>2017</v>
      </c>
      <c r="E4703" s="1" t="s">
        <v>124</v>
      </c>
      <c r="F4703" s="3">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v>2.1399999999999992</v>
      </c>
    </row>
    <row r="4704" spans="1:23" x14ac:dyDescent="0.3">
      <c r="A4704">
        <v>4703</v>
      </c>
      <c r="B4704" t="s">
        <v>7725</v>
      </c>
      <c r="C4704" s="1">
        <v>42866</v>
      </c>
      <c r="D4704" s="2">
        <v>2017</v>
      </c>
      <c r="E4704" s="1" t="s">
        <v>124</v>
      </c>
      <c r="F4704" s="3">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v>-6.9964999999999993</v>
      </c>
    </row>
    <row r="4705" spans="1:23" x14ac:dyDescent="0.3">
      <c r="A4705">
        <v>4704</v>
      </c>
      <c r="B4705" t="s">
        <v>7726</v>
      </c>
      <c r="C4705" s="1">
        <v>42545</v>
      </c>
      <c r="D4705" s="2">
        <v>2016</v>
      </c>
      <c r="E4705" s="1" t="s">
        <v>41</v>
      </c>
      <c r="F4705" s="3">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v>-19.602000000000007</v>
      </c>
    </row>
    <row r="4706" spans="1:23" x14ac:dyDescent="0.3">
      <c r="A4706">
        <v>4705</v>
      </c>
      <c r="B4706" t="s">
        <v>7727</v>
      </c>
      <c r="C4706" s="1">
        <v>42507</v>
      </c>
      <c r="D4706" s="2">
        <v>2016</v>
      </c>
      <c r="E4706" s="1" t="s">
        <v>124</v>
      </c>
      <c r="F4706" s="3">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v>18.899299999999997</v>
      </c>
    </row>
    <row r="4707" spans="1:23" x14ac:dyDescent="0.3">
      <c r="A4707">
        <v>4706</v>
      </c>
      <c r="B4707" t="s">
        <v>7727</v>
      </c>
      <c r="C4707" s="1">
        <v>42507</v>
      </c>
      <c r="D4707" s="2">
        <v>2016</v>
      </c>
      <c r="E4707" s="1" t="s">
        <v>124</v>
      </c>
      <c r="F4707" s="3">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v>6.8713999999999995</v>
      </c>
    </row>
    <row r="4708" spans="1:23" x14ac:dyDescent="0.3">
      <c r="A4708">
        <v>4707</v>
      </c>
      <c r="B4708" t="s">
        <v>7727</v>
      </c>
      <c r="C4708" s="1">
        <v>42507</v>
      </c>
      <c r="D4708" s="2">
        <v>2016</v>
      </c>
      <c r="E4708" s="1" t="s">
        <v>124</v>
      </c>
      <c r="F4708" s="3">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v>17.323999999999984</v>
      </c>
    </row>
    <row r="4709" spans="1:23" x14ac:dyDescent="0.3">
      <c r="A4709">
        <v>4708</v>
      </c>
      <c r="B4709" t="s">
        <v>7729</v>
      </c>
      <c r="C4709" s="1">
        <v>42915</v>
      </c>
      <c r="D4709" s="2">
        <v>2017</v>
      </c>
      <c r="E4709" s="1" t="s">
        <v>41</v>
      </c>
      <c r="F4709" s="3">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v>302.37299999999993</v>
      </c>
    </row>
    <row r="4710" spans="1:23" x14ac:dyDescent="0.3">
      <c r="A4710">
        <v>4709</v>
      </c>
      <c r="B4710" t="s">
        <v>7729</v>
      </c>
      <c r="C4710" s="1">
        <v>42915</v>
      </c>
      <c r="D4710" s="2">
        <v>2017</v>
      </c>
      <c r="E4710" s="1" t="s">
        <v>41</v>
      </c>
      <c r="F4710" s="3">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v>39.212999999999994</v>
      </c>
    </row>
    <row r="4711" spans="1:23" x14ac:dyDescent="0.3">
      <c r="A4711">
        <v>4710</v>
      </c>
      <c r="B4711" t="s">
        <v>7729</v>
      </c>
      <c r="C4711" s="1">
        <v>42915</v>
      </c>
      <c r="D4711" s="2">
        <v>2017</v>
      </c>
      <c r="E4711" s="1" t="s">
        <v>41</v>
      </c>
      <c r="F4711" s="3">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v>3.0367999999999995</v>
      </c>
    </row>
    <row r="4712" spans="1:23" x14ac:dyDescent="0.3">
      <c r="A4712">
        <v>4711</v>
      </c>
      <c r="B4712" t="s">
        <v>7729</v>
      </c>
      <c r="C4712" s="1">
        <v>42915</v>
      </c>
      <c r="D4712" s="2">
        <v>2017</v>
      </c>
      <c r="E4712" s="1" t="s">
        <v>41</v>
      </c>
      <c r="F4712" s="3">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v>22.4316</v>
      </c>
    </row>
    <row r="4713" spans="1:23" x14ac:dyDescent="0.3">
      <c r="A4713">
        <v>4712</v>
      </c>
      <c r="B4713" t="s">
        <v>7730</v>
      </c>
      <c r="C4713" s="1">
        <v>41729</v>
      </c>
      <c r="D4713" s="2">
        <v>2014</v>
      </c>
      <c r="E4713" s="1" t="s">
        <v>237</v>
      </c>
      <c r="F4713" s="3">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v>-0.59639999999999982</v>
      </c>
    </row>
    <row r="4714" spans="1:23" x14ac:dyDescent="0.3">
      <c r="A4714">
        <v>4713</v>
      </c>
      <c r="B4714" t="s">
        <v>7731</v>
      </c>
      <c r="C4714" s="1">
        <v>41989</v>
      </c>
      <c r="D4714" s="2">
        <v>2014</v>
      </c>
      <c r="E4714" s="1" t="s">
        <v>98</v>
      </c>
      <c r="F4714" s="3">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v>12.700800000000001</v>
      </c>
    </row>
    <row r="4715" spans="1:23" x14ac:dyDescent="0.3">
      <c r="A4715">
        <v>4714</v>
      </c>
      <c r="B4715" t="s">
        <v>7731</v>
      </c>
      <c r="C4715" s="1">
        <v>41989</v>
      </c>
      <c r="D4715" s="2">
        <v>2014</v>
      </c>
      <c r="E4715" s="1" t="s">
        <v>98</v>
      </c>
      <c r="F4715" s="3">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v>-74.952600000000004</v>
      </c>
    </row>
    <row r="4716" spans="1:23" x14ac:dyDescent="0.3">
      <c r="A4716">
        <v>4715</v>
      </c>
      <c r="B4716" t="s">
        <v>7732</v>
      </c>
      <c r="C4716" s="1">
        <v>42873</v>
      </c>
      <c r="D4716" s="2">
        <v>2017</v>
      </c>
      <c r="E4716" s="1" t="s">
        <v>124</v>
      </c>
      <c r="F4716" s="3">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v>38.779199999999989</v>
      </c>
    </row>
    <row r="4717" spans="1:23" x14ac:dyDescent="0.3">
      <c r="A4717">
        <v>4716</v>
      </c>
      <c r="B4717" t="s">
        <v>7733</v>
      </c>
      <c r="C4717" s="1">
        <v>42136</v>
      </c>
      <c r="D4717" s="2">
        <v>2015</v>
      </c>
      <c r="E4717" s="1" t="s">
        <v>124</v>
      </c>
      <c r="F4717" s="3">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v>20.158400000000015</v>
      </c>
    </row>
    <row r="4718" spans="1:23" x14ac:dyDescent="0.3">
      <c r="A4718">
        <v>4717</v>
      </c>
      <c r="B4718" t="s">
        <v>7734</v>
      </c>
      <c r="C4718" s="1">
        <v>43072</v>
      </c>
      <c r="D4718" s="2">
        <v>2017</v>
      </c>
      <c r="E4718" s="1" t="s">
        <v>98</v>
      </c>
      <c r="F4718" s="3">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v>88.733199999999954</v>
      </c>
    </row>
    <row r="4719" spans="1:23" x14ac:dyDescent="0.3">
      <c r="A4719">
        <v>4718</v>
      </c>
      <c r="B4719" t="s">
        <v>7735</v>
      </c>
      <c r="C4719" s="1">
        <v>42350</v>
      </c>
      <c r="D4719" s="2">
        <v>2015</v>
      </c>
      <c r="E4719" s="1" t="s">
        <v>98</v>
      </c>
      <c r="F4719" s="3">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v>2.2194000000000007</v>
      </c>
    </row>
    <row r="4720" spans="1:23" x14ac:dyDescent="0.3">
      <c r="A4720">
        <v>4719</v>
      </c>
      <c r="B4720" t="s">
        <v>7736</v>
      </c>
      <c r="C4720" s="1">
        <v>42287</v>
      </c>
      <c r="D4720" s="2">
        <v>2015</v>
      </c>
      <c r="E4720" s="1" t="s">
        <v>53</v>
      </c>
      <c r="F4720" s="3">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v>21.772800000000004</v>
      </c>
    </row>
    <row r="4721" spans="1:23" x14ac:dyDescent="0.3">
      <c r="A4721">
        <v>4720</v>
      </c>
      <c r="B4721" t="s">
        <v>7737</v>
      </c>
      <c r="C4721" s="1">
        <v>42112</v>
      </c>
      <c r="D4721" s="2">
        <v>2015</v>
      </c>
      <c r="E4721" s="1" t="s">
        <v>89</v>
      </c>
      <c r="F4721" s="3">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v>9.4717000000000837</v>
      </c>
    </row>
    <row r="4722" spans="1:23" x14ac:dyDescent="0.3">
      <c r="A4722">
        <v>4721</v>
      </c>
      <c r="B4722" t="s">
        <v>7737</v>
      </c>
      <c r="C4722" s="1">
        <v>42112</v>
      </c>
      <c r="D4722" s="2">
        <v>2015</v>
      </c>
      <c r="E4722" s="1" t="s">
        <v>89</v>
      </c>
      <c r="F4722" s="3">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v>27.881999999999998</v>
      </c>
    </row>
    <row r="4723" spans="1:23" x14ac:dyDescent="0.3">
      <c r="A4723">
        <v>4722</v>
      </c>
      <c r="B4723" t="s">
        <v>7740</v>
      </c>
      <c r="C4723" s="1">
        <v>41797</v>
      </c>
      <c r="D4723" s="2">
        <v>2014</v>
      </c>
      <c r="E4723" s="1" t="s">
        <v>41</v>
      </c>
      <c r="F4723" s="3">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v>-209.76929999999999</v>
      </c>
    </row>
    <row r="4724" spans="1:23" x14ac:dyDescent="0.3">
      <c r="A4724">
        <v>4723</v>
      </c>
      <c r="B4724" t="s">
        <v>7743</v>
      </c>
      <c r="C4724" s="1">
        <v>42979</v>
      </c>
      <c r="D4724" s="2">
        <v>2017</v>
      </c>
      <c r="E4724" s="1" t="s">
        <v>161</v>
      </c>
      <c r="F4724" s="3">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v>2.9561999999999999</v>
      </c>
    </row>
    <row r="4725" spans="1:23" x14ac:dyDescent="0.3">
      <c r="A4725">
        <v>4724</v>
      </c>
      <c r="B4725" t="s">
        <v>7744</v>
      </c>
      <c r="C4725" s="1">
        <v>42512</v>
      </c>
      <c r="D4725" s="2">
        <v>2016</v>
      </c>
      <c r="E4725" s="1" t="s">
        <v>124</v>
      </c>
      <c r="F4725" s="3">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v>7.2176999999999998</v>
      </c>
    </row>
    <row r="4726" spans="1:23" x14ac:dyDescent="0.3">
      <c r="A4726">
        <v>4725</v>
      </c>
      <c r="B4726" t="s">
        <v>7746</v>
      </c>
      <c r="C4726" s="1">
        <v>42685</v>
      </c>
      <c r="D4726" s="2">
        <v>2016</v>
      </c>
      <c r="E4726" s="1" t="s">
        <v>24</v>
      </c>
      <c r="F4726" s="3">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v>-6.921599999999998</v>
      </c>
    </row>
    <row r="4727" spans="1:23" x14ac:dyDescent="0.3">
      <c r="A4727">
        <v>4726</v>
      </c>
      <c r="B4727" t="s">
        <v>7746</v>
      </c>
      <c r="C4727" s="1">
        <v>42685</v>
      </c>
      <c r="D4727" s="2">
        <v>2016</v>
      </c>
      <c r="E4727" s="1" t="s">
        <v>24</v>
      </c>
      <c r="F4727" s="3">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v>50.36579999999995</v>
      </c>
    </row>
    <row r="4728" spans="1:23" x14ac:dyDescent="0.3">
      <c r="A4728">
        <v>4727</v>
      </c>
      <c r="B4728" t="s">
        <v>7747</v>
      </c>
      <c r="C4728" s="1">
        <v>41968</v>
      </c>
      <c r="D4728" s="2">
        <v>2014</v>
      </c>
      <c r="E4728" s="1" t="s">
        <v>24</v>
      </c>
      <c r="F4728" s="3">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v>55.895999999999958</v>
      </c>
    </row>
    <row r="4729" spans="1:23" x14ac:dyDescent="0.3">
      <c r="A4729">
        <v>4728</v>
      </c>
      <c r="B4729" t="s">
        <v>7747</v>
      </c>
      <c r="C4729" s="1">
        <v>41968</v>
      </c>
      <c r="D4729" s="2">
        <v>2014</v>
      </c>
      <c r="E4729" s="1" t="s">
        <v>24</v>
      </c>
      <c r="F4729" s="3">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v>-37.943400000000025</v>
      </c>
    </row>
    <row r="4730" spans="1:23" x14ac:dyDescent="0.3">
      <c r="A4730">
        <v>4729</v>
      </c>
      <c r="B4730" t="s">
        <v>7748</v>
      </c>
      <c r="C4730" s="1">
        <v>41950</v>
      </c>
      <c r="D4730" s="2">
        <v>2014</v>
      </c>
      <c r="E4730" s="1" t="s">
        <v>24</v>
      </c>
      <c r="F4730" s="3">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v>46.178999999999988</v>
      </c>
    </row>
    <row r="4731" spans="1:23" x14ac:dyDescent="0.3">
      <c r="A4731">
        <v>4730</v>
      </c>
      <c r="B4731" t="s">
        <v>7749</v>
      </c>
      <c r="C4731" s="1">
        <v>42569</v>
      </c>
      <c r="D4731" s="2">
        <v>2016</v>
      </c>
      <c r="E4731" s="1" t="s">
        <v>152</v>
      </c>
      <c r="F4731" s="3">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v>3.3098999999999998</v>
      </c>
    </row>
    <row r="4732" spans="1:23" x14ac:dyDescent="0.3">
      <c r="A4732">
        <v>4731</v>
      </c>
      <c r="B4732" t="s">
        <v>7752</v>
      </c>
      <c r="C4732" s="1">
        <v>42092</v>
      </c>
      <c r="D4732" s="2">
        <v>2015</v>
      </c>
      <c r="E4732" s="1" t="s">
        <v>237</v>
      </c>
      <c r="F4732" s="3">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v>99.940799999999982</v>
      </c>
    </row>
    <row r="4733" spans="1:23" x14ac:dyDescent="0.3">
      <c r="A4733">
        <v>4732</v>
      </c>
      <c r="B4733" t="s">
        <v>7752</v>
      </c>
      <c r="C4733" s="1">
        <v>42092</v>
      </c>
      <c r="D4733" s="2">
        <v>2015</v>
      </c>
      <c r="E4733" s="1" t="s">
        <v>237</v>
      </c>
      <c r="F4733" s="3">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v>4.5401999999999996</v>
      </c>
    </row>
    <row r="4734" spans="1:23" x14ac:dyDescent="0.3">
      <c r="A4734">
        <v>4733</v>
      </c>
      <c r="B4734" t="s">
        <v>7752</v>
      </c>
      <c r="C4734" s="1">
        <v>42092</v>
      </c>
      <c r="D4734" s="2">
        <v>2015</v>
      </c>
      <c r="E4734" s="1" t="s">
        <v>237</v>
      </c>
      <c r="F4734" s="3">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v>20.767499999999998</v>
      </c>
    </row>
    <row r="4735" spans="1:23" x14ac:dyDescent="0.3">
      <c r="A4735">
        <v>4734</v>
      </c>
      <c r="B4735" t="s">
        <v>7752</v>
      </c>
      <c r="C4735" s="1">
        <v>42092</v>
      </c>
      <c r="D4735" s="2">
        <v>2015</v>
      </c>
      <c r="E4735" s="1" t="s">
        <v>237</v>
      </c>
      <c r="F4735" s="3">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v>9.5615999999999985</v>
      </c>
    </row>
    <row r="4736" spans="1:23" x14ac:dyDescent="0.3">
      <c r="A4736">
        <v>4735</v>
      </c>
      <c r="B4736" t="s">
        <v>7753</v>
      </c>
      <c r="C4736" s="1">
        <v>42467</v>
      </c>
      <c r="D4736" s="2">
        <v>2016</v>
      </c>
      <c r="E4736" s="1" t="s">
        <v>89</v>
      </c>
      <c r="F4736" s="3">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v>146.38799999999998</v>
      </c>
    </row>
    <row r="4737" spans="1:23" x14ac:dyDescent="0.3">
      <c r="A4737">
        <v>4736</v>
      </c>
      <c r="B4737" t="s">
        <v>7754</v>
      </c>
      <c r="C4737" s="1">
        <v>42168</v>
      </c>
      <c r="D4737" s="2">
        <v>2015</v>
      </c>
      <c r="E4737" s="1" t="s">
        <v>41</v>
      </c>
      <c r="F4737" s="3">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v>3.8822000000000001</v>
      </c>
    </row>
    <row r="4738" spans="1:23" x14ac:dyDescent="0.3">
      <c r="A4738">
        <v>4737</v>
      </c>
      <c r="B4738" t="s">
        <v>7754</v>
      </c>
      <c r="C4738" s="1">
        <v>42168</v>
      </c>
      <c r="D4738" s="2">
        <v>2015</v>
      </c>
      <c r="E4738" s="1" t="s">
        <v>41</v>
      </c>
      <c r="F4738" s="3">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v>13.427999999999997</v>
      </c>
    </row>
    <row r="4739" spans="1:23" x14ac:dyDescent="0.3">
      <c r="A4739">
        <v>4738</v>
      </c>
      <c r="B4739" t="s">
        <v>7754</v>
      </c>
      <c r="C4739" s="1">
        <v>42168</v>
      </c>
      <c r="D4739" s="2">
        <v>2015</v>
      </c>
      <c r="E4739" s="1" t="s">
        <v>41</v>
      </c>
      <c r="F4739" s="3">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v>14.955599999999997</v>
      </c>
    </row>
    <row r="4740" spans="1:23" x14ac:dyDescent="0.3">
      <c r="A4740">
        <v>4739</v>
      </c>
      <c r="B4740" t="s">
        <v>7755</v>
      </c>
      <c r="C4740" s="1">
        <v>42053</v>
      </c>
      <c r="D4740" s="2">
        <v>2015</v>
      </c>
      <c r="E4740" s="1" t="s">
        <v>568</v>
      </c>
      <c r="F4740" s="3">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v>28.087600000000002</v>
      </c>
    </row>
    <row r="4741" spans="1:23" x14ac:dyDescent="0.3">
      <c r="A4741">
        <v>4740</v>
      </c>
      <c r="B4741" t="s">
        <v>7755</v>
      </c>
      <c r="C4741" s="1">
        <v>42053</v>
      </c>
      <c r="D4741" s="2">
        <v>2015</v>
      </c>
      <c r="E4741" s="1" t="s">
        <v>568</v>
      </c>
      <c r="F4741" s="3">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v>-0.88860000000000205</v>
      </c>
    </row>
    <row r="4742" spans="1:23" x14ac:dyDescent="0.3">
      <c r="A4742">
        <v>4741</v>
      </c>
      <c r="B4742" t="s">
        <v>7756</v>
      </c>
      <c r="C4742" s="1">
        <v>43051</v>
      </c>
      <c r="D4742" s="2">
        <v>2017</v>
      </c>
      <c r="E4742" s="1" t="s">
        <v>24</v>
      </c>
      <c r="F4742" s="3">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v>4.5815999999999999</v>
      </c>
    </row>
    <row r="4743" spans="1:23" x14ac:dyDescent="0.3">
      <c r="A4743">
        <v>4742</v>
      </c>
      <c r="B4743" t="s">
        <v>7756</v>
      </c>
      <c r="C4743" s="1">
        <v>43051</v>
      </c>
      <c r="D4743" s="2">
        <v>2017</v>
      </c>
      <c r="E4743" s="1" t="s">
        <v>24</v>
      </c>
      <c r="F4743" s="3">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v>2.3025000000000002</v>
      </c>
    </row>
    <row r="4744" spans="1:23" x14ac:dyDescent="0.3">
      <c r="A4744">
        <v>4743</v>
      </c>
      <c r="B4744" t="s">
        <v>7756</v>
      </c>
      <c r="C4744" s="1">
        <v>43051</v>
      </c>
      <c r="D4744" s="2">
        <v>2017</v>
      </c>
      <c r="E4744" s="1" t="s">
        <v>24</v>
      </c>
      <c r="F4744" s="3">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v>8.0996999999999986</v>
      </c>
    </row>
    <row r="4745" spans="1:23" x14ac:dyDescent="0.3">
      <c r="A4745">
        <v>4744</v>
      </c>
      <c r="B4745" t="s">
        <v>7757</v>
      </c>
      <c r="C4745" s="1">
        <v>42799</v>
      </c>
      <c r="D4745" s="2">
        <v>2017</v>
      </c>
      <c r="E4745" s="1" t="s">
        <v>237</v>
      </c>
      <c r="F4745" s="3">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v>2.5279999999999996</v>
      </c>
    </row>
    <row r="4746" spans="1:23" x14ac:dyDescent="0.3">
      <c r="A4746">
        <v>4745</v>
      </c>
      <c r="B4746" t="s">
        <v>7757</v>
      </c>
      <c r="C4746" s="1">
        <v>42799</v>
      </c>
      <c r="D4746" s="2">
        <v>2017</v>
      </c>
      <c r="E4746" s="1" t="s">
        <v>237</v>
      </c>
      <c r="F4746" s="3">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v>57.501599999999996</v>
      </c>
    </row>
    <row r="4747" spans="1:23" x14ac:dyDescent="0.3">
      <c r="A4747">
        <v>4746</v>
      </c>
      <c r="B4747" t="s">
        <v>7757</v>
      </c>
      <c r="C4747" s="1">
        <v>42799</v>
      </c>
      <c r="D4747" s="2">
        <v>2017</v>
      </c>
      <c r="E4747" s="1" t="s">
        <v>237</v>
      </c>
      <c r="F4747" s="3">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v>62.700400000000002</v>
      </c>
    </row>
    <row r="4748" spans="1:23" x14ac:dyDescent="0.3">
      <c r="A4748">
        <v>4747</v>
      </c>
      <c r="B4748" t="s">
        <v>7757</v>
      </c>
      <c r="C4748" s="1">
        <v>42799</v>
      </c>
      <c r="D4748" s="2">
        <v>2017</v>
      </c>
      <c r="E4748" s="1" t="s">
        <v>237</v>
      </c>
      <c r="F4748" s="3">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v>9.158100000000001</v>
      </c>
    </row>
    <row r="4749" spans="1:23" x14ac:dyDescent="0.3">
      <c r="A4749">
        <v>4748</v>
      </c>
      <c r="B4749" t="s">
        <v>7758</v>
      </c>
      <c r="C4749" s="1">
        <v>42432</v>
      </c>
      <c r="D4749" s="2">
        <v>2016</v>
      </c>
      <c r="E4749" s="1" t="s">
        <v>237</v>
      </c>
      <c r="F4749" s="3">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v>7.6049999999999978</v>
      </c>
    </row>
    <row r="4750" spans="1:23" x14ac:dyDescent="0.3">
      <c r="A4750">
        <v>4749</v>
      </c>
      <c r="B4750" t="s">
        <v>7758</v>
      </c>
      <c r="C4750" s="1">
        <v>42432</v>
      </c>
      <c r="D4750" s="2">
        <v>2016</v>
      </c>
      <c r="E4750" s="1" t="s">
        <v>237</v>
      </c>
      <c r="F4750" s="3">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v>11.995199999999997</v>
      </c>
    </row>
    <row r="4751" spans="1:23" x14ac:dyDescent="0.3">
      <c r="A4751">
        <v>4750</v>
      </c>
      <c r="B4751" t="s">
        <v>7759</v>
      </c>
      <c r="C4751" s="1">
        <v>42728</v>
      </c>
      <c r="D4751" s="2">
        <v>2016</v>
      </c>
      <c r="E4751" s="1" t="s">
        <v>98</v>
      </c>
      <c r="F4751" s="3">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v>16.032</v>
      </c>
    </row>
    <row r="4752" spans="1:23" x14ac:dyDescent="0.3">
      <c r="A4752">
        <v>4751</v>
      </c>
      <c r="B4752" t="s">
        <v>7760</v>
      </c>
      <c r="C4752" s="1">
        <v>42650</v>
      </c>
      <c r="D4752" s="2">
        <v>2016</v>
      </c>
      <c r="E4752" s="1" t="s">
        <v>53</v>
      </c>
      <c r="F4752" s="3">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v>62.82000000000005</v>
      </c>
    </row>
    <row r="4753" spans="1:23" x14ac:dyDescent="0.3">
      <c r="A4753">
        <v>4752</v>
      </c>
      <c r="B4753" t="s">
        <v>7761</v>
      </c>
      <c r="C4753" s="1">
        <v>42713</v>
      </c>
      <c r="D4753" s="2">
        <v>2016</v>
      </c>
      <c r="E4753" s="1" t="s">
        <v>98</v>
      </c>
      <c r="F4753" s="3">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v>-9.153000000000004</v>
      </c>
    </row>
    <row r="4754" spans="1:23" x14ac:dyDescent="0.3">
      <c r="A4754">
        <v>4753</v>
      </c>
      <c r="B4754" t="s">
        <v>7762</v>
      </c>
      <c r="C4754" s="1">
        <v>43059</v>
      </c>
      <c r="D4754" s="2">
        <v>2017</v>
      </c>
      <c r="E4754" s="1" t="s">
        <v>24</v>
      </c>
      <c r="F4754" s="3">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v>-23.576400000000007</v>
      </c>
    </row>
    <row r="4755" spans="1:23" x14ac:dyDescent="0.3">
      <c r="A4755">
        <v>4754</v>
      </c>
      <c r="B4755" t="s">
        <v>7763</v>
      </c>
      <c r="C4755" s="1">
        <v>42350</v>
      </c>
      <c r="D4755" s="2">
        <v>2015</v>
      </c>
      <c r="E4755" s="1" t="s">
        <v>98</v>
      </c>
      <c r="F4755" s="3">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v>6.4308000000000014</v>
      </c>
    </row>
    <row r="4756" spans="1:23" x14ac:dyDescent="0.3">
      <c r="A4756">
        <v>4755</v>
      </c>
      <c r="B4756" t="s">
        <v>7766</v>
      </c>
      <c r="C4756" s="1">
        <v>42769</v>
      </c>
      <c r="D4756" s="2">
        <v>2017</v>
      </c>
      <c r="E4756" s="1" t="s">
        <v>568</v>
      </c>
      <c r="F4756" s="3">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v>-2.5880000000000001</v>
      </c>
    </row>
    <row r="4757" spans="1:23" x14ac:dyDescent="0.3">
      <c r="A4757">
        <v>4756</v>
      </c>
      <c r="B4757" t="s">
        <v>7766</v>
      </c>
      <c r="C4757" s="1">
        <v>42769</v>
      </c>
      <c r="D4757" s="2">
        <v>2017</v>
      </c>
      <c r="E4757" s="1" t="s">
        <v>568</v>
      </c>
      <c r="F4757" s="3">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v>40.353599999999986</v>
      </c>
    </row>
    <row r="4758" spans="1:23" x14ac:dyDescent="0.3">
      <c r="A4758">
        <v>4757</v>
      </c>
      <c r="B4758" t="s">
        <v>7769</v>
      </c>
      <c r="C4758" s="1">
        <v>42999</v>
      </c>
      <c r="D4758" s="2">
        <v>2017</v>
      </c>
      <c r="E4758" s="1" t="s">
        <v>161</v>
      </c>
      <c r="F4758" s="3">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v>-1.5264000000000002</v>
      </c>
    </row>
    <row r="4759" spans="1:23" x14ac:dyDescent="0.3">
      <c r="A4759">
        <v>4758</v>
      </c>
      <c r="B4759" t="s">
        <v>7770</v>
      </c>
      <c r="C4759" s="1">
        <v>42855</v>
      </c>
      <c r="D4759" s="2">
        <v>2017</v>
      </c>
      <c r="E4759" s="1" t="s">
        <v>89</v>
      </c>
      <c r="F4759" s="3">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v>-69.395200000000031</v>
      </c>
    </row>
    <row r="4760" spans="1:23" x14ac:dyDescent="0.3">
      <c r="A4760">
        <v>4759</v>
      </c>
      <c r="B4760" t="s">
        <v>7771</v>
      </c>
      <c r="C4760" s="1">
        <v>41946</v>
      </c>
      <c r="D4760" s="2">
        <v>2014</v>
      </c>
      <c r="E4760" s="1" t="s">
        <v>24</v>
      </c>
      <c r="F4760" s="3">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v>219.50880000000006</v>
      </c>
    </row>
    <row r="4761" spans="1:23" x14ac:dyDescent="0.3">
      <c r="A4761">
        <v>4760</v>
      </c>
      <c r="B4761" t="s">
        <v>7771</v>
      </c>
      <c r="C4761" s="1">
        <v>41946</v>
      </c>
      <c r="D4761" s="2">
        <v>2014</v>
      </c>
      <c r="E4761" s="1" t="s">
        <v>24</v>
      </c>
      <c r="F4761" s="3">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v>18.335999999999999</v>
      </c>
    </row>
    <row r="4762" spans="1:23" x14ac:dyDescent="0.3">
      <c r="A4762">
        <v>4761</v>
      </c>
      <c r="B4762" t="s">
        <v>7771</v>
      </c>
      <c r="C4762" s="1">
        <v>41946</v>
      </c>
      <c r="D4762" s="2">
        <v>2014</v>
      </c>
      <c r="E4762" s="1" t="s">
        <v>24</v>
      </c>
      <c r="F4762" s="3">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v>2.8477999999999994</v>
      </c>
    </row>
    <row r="4763" spans="1:23" x14ac:dyDescent="0.3">
      <c r="A4763">
        <v>4762</v>
      </c>
      <c r="B4763" t="s">
        <v>7772</v>
      </c>
      <c r="C4763" s="1">
        <v>42734</v>
      </c>
      <c r="D4763" s="2">
        <v>2016</v>
      </c>
      <c r="E4763" s="1" t="s">
        <v>98</v>
      </c>
      <c r="F4763" s="3">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v>1.9925999999999999</v>
      </c>
    </row>
    <row r="4764" spans="1:23" x14ac:dyDescent="0.3">
      <c r="A4764">
        <v>4763</v>
      </c>
      <c r="B4764" t="s">
        <v>7772</v>
      </c>
      <c r="C4764" s="1">
        <v>42734</v>
      </c>
      <c r="D4764" s="2">
        <v>2016</v>
      </c>
      <c r="E4764" s="1" t="s">
        <v>98</v>
      </c>
      <c r="F4764" s="3">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v>1.0284</v>
      </c>
    </row>
    <row r="4765" spans="1:23" x14ac:dyDescent="0.3">
      <c r="A4765">
        <v>4764</v>
      </c>
      <c r="B4765" t="s">
        <v>7773</v>
      </c>
      <c r="C4765" s="1">
        <v>41899</v>
      </c>
      <c r="D4765" s="2">
        <v>2014</v>
      </c>
      <c r="E4765" s="1" t="s">
        <v>161</v>
      </c>
      <c r="F4765" s="3">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v>85.981799999999993</v>
      </c>
    </row>
    <row r="4766" spans="1:23" x14ac:dyDescent="0.3">
      <c r="A4766">
        <v>4765</v>
      </c>
      <c r="B4766" t="s">
        <v>7776</v>
      </c>
      <c r="C4766" s="1">
        <v>43063</v>
      </c>
      <c r="D4766" s="2">
        <v>2017</v>
      </c>
      <c r="E4766" s="1" t="s">
        <v>24</v>
      </c>
      <c r="F4766" s="3">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v>9.9936000000000007</v>
      </c>
    </row>
    <row r="4767" spans="1:23" x14ac:dyDescent="0.3">
      <c r="A4767">
        <v>4766</v>
      </c>
      <c r="B4767" t="s">
        <v>7777</v>
      </c>
      <c r="C4767" s="1">
        <v>42118</v>
      </c>
      <c r="D4767" s="2">
        <v>2015</v>
      </c>
      <c r="E4767" s="1" t="s">
        <v>89</v>
      </c>
      <c r="F4767" s="3">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v>7.5370999999999988</v>
      </c>
    </row>
    <row r="4768" spans="1:23" x14ac:dyDescent="0.3">
      <c r="A4768">
        <v>4767</v>
      </c>
      <c r="B4768" t="s">
        <v>7778</v>
      </c>
      <c r="C4768" s="1">
        <v>42072</v>
      </c>
      <c r="D4768" s="2">
        <v>2015</v>
      </c>
      <c r="E4768" s="1" t="s">
        <v>237</v>
      </c>
      <c r="F4768" s="3">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v>29.798999999999999</v>
      </c>
    </row>
    <row r="4769" spans="1:23" x14ac:dyDescent="0.3">
      <c r="A4769">
        <v>4768</v>
      </c>
      <c r="B4769" t="s">
        <v>7778</v>
      </c>
      <c r="C4769" s="1">
        <v>42072</v>
      </c>
      <c r="D4769" s="2">
        <v>2015</v>
      </c>
      <c r="E4769" s="1" t="s">
        <v>237</v>
      </c>
      <c r="F4769" s="3">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v>22.492499999999993</v>
      </c>
    </row>
    <row r="4770" spans="1:23" x14ac:dyDescent="0.3">
      <c r="A4770">
        <v>4769</v>
      </c>
      <c r="B4770" t="s">
        <v>7779</v>
      </c>
      <c r="C4770" s="1">
        <v>42888</v>
      </c>
      <c r="D4770" s="2">
        <v>2017</v>
      </c>
      <c r="E4770" s="1" t="s">
        <v>41</v>
      </c>
      <c r="F4770" s="3">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v>9.1871999999999989</v>
      </c>
    </row>
    <row r="4771" spans="1:23" x14ac:dyDescent="0.3">
      <c r="A4771">
        <v>4770</v>
      </c>
      <c r="B4771" t="s">
        <v>7782</v>
      </c>
      <c r="C4771" s="1">
        <v>42632</v>
      </c>
      <c r="D4771" s="2">
        <v>2016</v>
      </c>
      <c r="E4771" s="1" t="s">
        <v>161</v>
      </c>
      <c r="F4771" s="3">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v>4.1832000000000003</v>
      </c>
    </row>
    <row r="4772" spans="1:23" x14ac:dyDescent="0.3">
      <c r="A4772">
        <v>4771</v>
      </c>
      <c r="B4772" t="s">
        <v>7782</v>
      </c>
      <c r="C4772" s="1">
        <v>42632</v>
      </c>
      <c r="D4772" s="2">
        <v>2016</v>
      </c>
      <c r="E4772" s="1" t="s">
        <v>161</v>
      </c>
      <c r="F4772" s="3">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v>1.8719999999999997</v>
      </c>
    </row>
    <row r="4773" spans="1:23" x14ac:dyDescent="0.3">
      <c r="A4773">
        <v>4772</v>
      </c>
      <c r="B4773" t="s">
        <v>7785</v>
      </c>
      <c r="C4773" s="1">
        <v>41943</v>
      </c>
      <c r="D4773" s="2">
        <v>2014</v>
      </c>
      <c r="E4773" s="1" t="s">
        <v>53</v>
      </c>
      <c r="F4773" s="3">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v>83.512799999999913</v>
      </c>
    </row>
    <row r="4774" spans="1:23" x14ac:dyDescent="0.3">
      <c r="A4774">
        <v>4773</v>
      </c>
      <c r="B4774" t="s">
        <v>7787</v>
      </c>
      <c r="C4774" s="1">
        <v>43062</v>
      </c>
      <c r="D4774" s="2">
        <v>2017</v>
      </c>
      <c r="E4774" s="1" t="s">
        <v>24</v>
      </c>
      <c r="F4774" s="3">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v>-4.0400000000000009</v>
      </c>
    </row>
    <row r="4775" spans="1:23" x14ac:dyDescent="0.3">
      <c r="A4775">
        <v>4774</v>
      </c>
      <c r="B4775" t="s">
        <v>7787</v>
      </c>
      <c r="C4775" s="1">
        <v>43062</v>
      </c>
      <c r="D4775" s="2">
        <v>2017</v>
      </c>
      <c r="E4775" s="1" t="s">
        <v>24</v>
      </c>
      <c r="F4775" s="3">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v>4.1760000000000002</v>
      </c>
    </row>
    <row r="4776" spans="1:23" x14ac:dyDescent="0.3">
      <c r="A4776">
        <v>4775</v>
      </c>
      <c r="B4776" t="s">
        <v>7787</v>
      </c>
      <c r="C4776" s="1">
        <v>43062</v>
      </c>
      <c r="D4776" s="2">
        <v>2017</v>
      </c>
      <c r="E4776" s="1" t="s">
        <v>24</v>
      </c>
      <c r="F4776" s="3">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v>16.678799999999995</v>
      </c>
    </row>
    <row r="4777" spans="1:23" x14ac:dyDescent="0.3">
      <c r="A4777">
        <v>4776</v>
      </c>
      <c r="B4777" t="s">
        <v>7788</v>
      </c>
      <c r="C4777" s="1">
        <v>43055</v>
      </c>
      <c r="D4777" s="2">
        <v>2017</v>
      </c>
      <c r="E4777" s="1" t="s">
        <v>24</v>
      </c>
      <c r="F4777" s="3">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v>6.073599999999999</v>
      </c>
    </row>
    <row r="4778" spans="1:23" x14ac:dyDescent="0.3">
      <c r="A4778">
        <v>4777</v>
      </c>
      <c r="B4778" t="s">
        <v>7789</v>
      </c>
      <c r="C4778" s="1">
        <v>42419</v>
      </c>
      <c r="D4778" s="2">
        <v>2016</v>
      </c>
      <c r="E4778" s="1" t="s">
        <v>568</v>
      </c>
      <c r="F4778" s="3">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v>4.0749000000000004</v>
      </c>
    </row>
    <row r="4779" spans="1:23" x14ac:dyDescent="0.3">
      <c r="A4779">
        <v>4778</v>
      </c>
      <c r="B4779" t="s">
        <v>7789</v>
      </c>
      <c r="C4779" s="1">
        <v>42419</v>
      </c>
      <c r="D4779" s="2">
        <v>2016</v>
      </c>
      <c r="E4779" s="1" t="s">
        <v>568</v>
      </c>
      <c r="F4779" s="3">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v>6.6846000000000005</v>
      </c>
    </row>
    <row r="4780" spans="1:23" x14ac:dyDescent="0.3">
      <c r="A4780">
        <v>4779</v>
      </c>
      <c r="B4780" t="s">
        <v>7790</v>
      </c>
      <c r="C4780" s="1">
        <v>43046</v>
      </c>
      <c r="D4780" s="2">
        <v>2017</v>
      </c>
      <c r="E4780" s="1" t="s">
        <v>24</v>
      </c>
      <c r="F4780" s="3">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v>33.310199999999995</v>
      </c>
    </row>
    <row r="4781" spans="1:23" x14ac:dyDescent="0.3">
      <c r="A4781">
        <v>4780</v>
      </c>
      <c r="B4781" t="s">
        <v>7791</v>
      </c>
      <c r="C4781" s="1">
        <v>41828</v>
      </c>
      <c r="D4781" s="2">
        <v>2014</v>
      </c>
      <c r="E4781" s="1" t="s">
        <v>152</v>
      </c>
      <c r="F4781" s="3">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v>10.647000000000004</v>
      </c>
    </row>
    <row r="4782" spans="1:23" x14ac:dyDescent="0.3">
      <c r="A4782">
        <v>4781</v>
      </c>
      <c r="B4782" t="s">
        <v>7792</v>
      </c>
      <c r="C4782" s="1">
        <v>41950</v>
      </c>
      <c r="D4782" s="2">
        <v>2014</v>
      </c>
      <c r="E4782" s="1" t="s">
        <v>24</v>
      </c>
      <c r="F4782" s="3">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v>0</v>
      </c>
    </row>
    <row r="4783" spans="1:23" x14ac:dyDescent="0.3">
      <c r="A4783">
        <v>4782</v>
      </c>
      <c r="B4783" t="s">
        <v>7792</v>
      </c>
      <c r="C4783" s="1">
        <v>41950</v>
      </c>
      <c r="D4783" s="2">
        <v>2014</v>
      </c>
      <c r="E4783" s="1" t="s">
        <v>24</v>
      </c>
      <c r="F4783" s="3">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v>-2.214</v>
      </c>
    </row>
    <row r="4784" spans="1:23" x14ac:dyDescent="0.3">
      <c r="A4784">
        <v>4783</v>
      </c>
      <c r="B4784" t="s">
        <v>7792</v>
      </c>
      <c r="C4784" s="1">
        <v>41950</v>
      </c>
      <c r="D4784" s="2">
        <v>2014</v>
      </c>
      <c r="E4784" s="1" t="s">
        <v>24</v>
      </c>
      <c r="F4784" s="3">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v>3.5623000000000022</v>
      </c>
    </row>
    <row r="4785" spans="1:23" x14ac:dyDescent="0.3">
      <c r="A4785">
        <v>4784</v>
      </c>
      <c r="B4785" t="s">
        <v>7795</v>
      </c>
      <c r="C4785" s="1">
        <v>42763</v>
      </c>
      <c r="D4785" s="2">
        <v>2017</v>
      </c>
      <c r="E4785" s="1" t="s">
        <v>166</v>
      </c>
      <c r="F4785" s="3">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v>137.15100000000001</v>
      </c>
    </row>
    <row r="4786" spans="1:23" x14ac:dyDescent="0.3">
      <c r="A4786">
        <v>4785</v>
      </c>
      <c r="B4786" t="s">
        <v>7796</v>
      </c>
      <c r="C4786" s="1">
        <v>42349</v>
      </c>
      <c r="D4786" s="2">
        <v>2015</v>
      </c>
      <c r="E4786" s="1" t="s">
        <v>98</v>
      </c>
      <c r="F4786" s="3">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v>1.1480000000000006</v>
      </c>
    </row>
    <row r="4787" spans="1:23" x14ac:dyDescent="0.3">
      <c r="A4787">
        <v>4786</v>
      </c>
      <c r="B4787" t="s">
        <v>7796</v>
      </c>
      <c r="C4787" s="1">
        <v>42349</v>
      </c>
      <c r="D4787" s="2">
        <v>2015</v>
      </c>
      <c r="E4787" s="1" t="s">
        <v>98</v>
      </c>
      <c r="F4787" s="3">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v>-143.79040000000001</v>
      </c>
    </row>
    <row r="4788" spans="1:23" x14ac:dyDescent="0.3">
      <c r="A4788">
        <v>4787</v>
      </c>
      <c r="B4788" t="s">
        <v>7796</v>
      </c>
      <c r="C4788" s="1">
        <v>42349</v>
      </c>
      <c r="D4788" s="2">
        <v>2015</v>
      </c>
      <c r="E4788" s="1" t="s">
        <v>98</v>
      </c>
      <c r="F4788" s="3">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v>0.47519999999999984</v>
      </c>
    </row>
    <row r="4789" spans="1:23" x14ac:dyDescent="0.3">
      <c r="A4789">
        <v>4788</v>
      </c>
      <c r="B4789" t="s">
        <v>7796</v>
      </c>
      <c r="C4789" s="1">
        <v>42349</v>
      </c>
      <c r="D4789" s="2">
        <v>2015</v>
      </c>
      <c r="E4789" s="1" t="s">
        <v>98</v>
      </c>
      <c r="F4789" s="3">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v>-6.5339999999999954</v>
      </c>
    </row>
    <row r="4790" spans="1:23" x14ac:dyDescent="0.3">
      <c r="A4790">
        <v>4789</v>
      </c>
      <c r="B4790" t="s">
        <v>7796</v>
      </c>
      <c r="C4790" s="1">
        <v>42349</v>
      </c>
      <c r="D4790" s="2">
        <v>2015</v>
      </c>
      <c r="E4790" s="1" t="s">
        <v>98</v>
      </c>
      <c r="F4790" s="3">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v>15.069600000000007</v>
      </c>
    </row>
    <row r="4791" spans="1:23" x14ac:dyDescent="0.3">
      <c r="A4791">
        <v>4790</v>
      </c>
      <c r="B4791" t="s">
        <v>7796</v>
      </c>
      <c r="C4791" s="1">
        <v>42349</v>
      </c>
      <c r="D4791" s="2">
        <v>2015</v>
      </c>
      <c r="E4791" s="1" t="s">
        <v>98</v>
      </c>
      <c r="F4791" s="3">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v>10.983999999999996</v>
      </c>
    </row>
    <row r="4792" spans="1:23" x14ac:dyDescent="0.3">
      <c r="A4792">
        <v>4791</v>
      </c>
      <c r="B4792" t="s">
        <v>7796</v>
      </c>
      <c r="C4792" s="1">
        <v>42349</v>
      </c>
      <c r="D4792" s="2">
        <v>2015</v>
      </c>
      <c r="E4792" s="1" t="s">
        <v>98</v>
      </c>
      <c r="F4792" s="3">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v>-248.16599999999994</v>
      </c>
    </row>
    <row r="4793" spans="1:23" x14ac:dyDescent="0.3">
      <c r="A4793">
        <v>4792</v>
      </c>
      <c r="B4793" t="s">
        <v>7796</v>
      </c>
      <c r="C4793" s="1">
        <v>42349</v>
      </c>
      <c r="D4793" s="2">
        <v>2015</v>
      </c>
      <c r="E4793" s="1" t="s">
        <v>98</v>
      </c>
      <c r="F4793" s="3">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v>28.706399999999991</v>
      </c>
    </row>
    <row r="4794" spans="1:23" x14ac:dyDescent="0.3">
      <c r="A4794">
        <v>4793</v>
      </c>
      <c r="B4794" t="s">
        <v>7796</v>
      </c>
      <c r="C4794" s="1">
        <v>42349</v>
      </c>
      <c r="D4794" s="2">
        <v>2015</v>
      </c>
      <c r="E4794" s="1" t="s">
        <v>98</v>
      </c>
      <c r="F4794" s="3">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v>9.6935999999999964</v>
      </c>
    </row>
    <row r="4795" spans="1:23" x14ac:dyDescent="0.3">
      <c r="A4795">
        <v>4794</v>
      </c>
      <c r="B4795" t="s">
        <v>7800</v>
      </c>
      <c r="C4795" s="1">
        <v>42184</v>
      </c>
      <c r="D4795" s="2">
        <v>2015</v>
      </c>
      <c r="E4795" s="1" t="s">
        <v>41</v>
      </c>
      <c r="F4795" s="3">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v>11.231999999999999</v>
      </c>
    </row>
    <row r="4796" spans="1:23" x14ac:dyDescent="0.3">
      <c r="A4796">
        <v>4795</v>
      </c>
      <c r="B4796" t="s">
        <v>7801</v>
      </c>
      <c r="C4796" s="1">
        <v>42079</v>
      </c>
      <c r="D4796" s="2">
        <v>2015</v>
      </c>
      <c r="E4796" s="1" t="s">
        <v>237</v>
      </c>
      <c r="F4796" s="3">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v>18.114600000000003</v>
      </c>
    </row>
    <row r="4797" spans="1:23" x14ac:dyDescent="0.3">
      <c r="A4797">
        <v>4796</v>
      </c>
      <c r="B4797" t="s">
        <v>7804</v>
      </c>
      <c r="C4797" s="1">
        <v>42229</v>
      </c>
      <c r="D4797" s="2">
        <v>2015</v>
      </c>
      <c r="E4797" s="1" t="s">
        <v>132</v>
      </c>
      <c r="F4797" s="3">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v>2.7071999999999994</v>
      </c>
    </row>
    <row r="4798" spans="1:23" x14ac:dyDescent="0.3">
      <c r="A4798">
        <v>4797</v>
      </c>
      <c r="B4798" t="s">
        <v>7806</v>
      </c>
      <c r="C4798" s="1">
        <v>42504</v>
      </c>
      <c r="D4798" s="2">
        <v>2016</v>
      </c>
      <c r="E4798" s="1" t="s">
        <v>124</v>
      </c>
      <c r="F4798" s="3">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v>-44.146199999999979</v>
      </c>
    </row>
    <row r="4799" spans="1:23" x14ac:dyDescent="0.3">
      <c r="A4799">
        <v>4798</v>
      </c>
      <c r="B4799" t="s">
        <v>7806</v>
      </c>
      <c r="C4799" s="1">
        <v>42504</v>
      </c>
      <c r="D4799" s="2">
        <v>2016</v>
      </c>
      <c r="E4799" s="1" t="s">
        <v>124</v>
      </c>
      <c r="F4799" s="3">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v>10.8864</v>
      </c>
    </row>
    <row r="4800" spans="1:23" x14ac:dyDescent="0.3">
      <c r="A4800">
        <v>4799</v>
      </c>
      <c r="B4800" t="s">
        <v>7806</v>
      </c>
      <c r="C4800" s="1">
        <v>42504</v>
      </c>
      <c r="D4800" s="2">
        <v>2016</v>
      </c>
      <c r="E4800" s="1" t="s">
        <v>124</v>
      </c>
      <c r="F4800" s="3">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v>8.3028000000000031</v>
      </c>
    </row>
    <row r="4801" spans="1:23" x14ac:dyDescent="0.3">
      <c r="A4801">
        <v>4800</v>
      </c>
      <c r="B4801" t="s">
        <v>7806</v>
      </c>
      <c r="C4801" s="1">
        <v>42504</v>
      </c>
      <c r="D4801" s="2">
        <v>2016</v>
      </c>
      <c r="E4801" s="1" t="s">
        <v>124</v>
      </c>
      <c r="F4801" s="3">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v>4.3600000000000012</v>
      </c>
    </row>
    <row r="4802" spans="1:23" x14ac:dyDescent="0.3">
      <c r="A4802">
        <v>4801</v>
      </c>
      <c r="B4802" t="s">
        <v>7806</v>
      </c>
      <c r="C4802" s="1">
        <v>42504</v>
      </c>
      <c r="D4802" s="2">
        <v>2016</v>
      </c>
      <c r="E4802" s="1" t="s">
        <v>124</v>
      </c>
      <c r="F4802" s="3">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v>0.41720000000000046</v>
      </c>
    </row>
    <row r="4803" spans="1:23" x14ac:dyDescent="0.3">
      <c r="A4803">
        <v>4802</v>
      </c>
      <c r="B4803" t="s">
        <v>7806</v>
      </c>
      <c r="C4803" s="1">
        <v>42504</v>
      </c>
      <c r="D4803" s="2">
        <v>2016</v>
      </c>
      <c r="E4803" s="1" t="s">
        <v>124</v>
      </c>
      <c r="F4803" s="3">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v>-7.6119999999999983</v>
      </c>
    </row>
    <row r="4804" spans="1:23" x14ac:dyDescent="0.3">
      <c r="A4804">
        <v>4803</v>
      </c>
      <c r="B4804" t="s">
        <v>7806</v>
      </c>
      <c r="C4804" s="1">
        <v>42504</v>
      </c>
      <c r="D4804" s="2">
        <v>2016</v>
      </c>
      <c r="E4804" s="1" t="s">
        <v>124</v>
      </c>
      <c r="F4804" s="3">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v>-9.8207999999999984</v>
      </c>
    </row>
    <row r="4805" spans="1:23" x14ac:dyDescent="0.3">
      <c r="A4805">
        <v>4804</v>
      </c>
      <c r="B4805" t="s">
        <v>7809</v>
      </c>
      <c r="C4805" s="1">
        <v>42929</v>
      </c>
      <c r="D4805" s="2">
        <v>2017</v>
      </c>
      <c r="E4805" s="1" t="s">
        <v>152</v>
      </c>
      <c r="F4805" s="3">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v>-7.2589000000000041</v>
      </c>
    </row>
    <row r="4806" spans="1:23" x14ac:dyDescent="0.3">
      <c r="A4806">
        <v>4805</v>
      </c>
      <c r="B4806" t="s">
        <v>7809</v>
      </c>
      <c r="C4806" s="1">
        <v>42929</v>
      </c>
      <c r="D4806" s="2">
        <v>2017</v>
      </c>
      <c r="E4806" s="1" t="s">
        <v>152</v>
      </c>
      <c r="F4806" s="3">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v>19.339199999999998</v>
      </c>
    </row>
    <row r="4807" spans="1:23" x14ac:dyDescent="0.3">
      <c r="A4807">
        <v>4806</v>
      </c>
      <c r="B4807" t="s">
        <v>7810</v>
      </c>
      <c r="C4807" s="1">
        <v>42330</v>
      </c>
      <c r="D4807" s="2">
        <v>2015</v>
      </c>
      <c r="E4807" s="1" t="s">
        <v>24</v>
      </c>
      <c r="F4807" s="3">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v>18.211199999999998</v>
      </c>
    </row>
    <row r="4808" spans="1:23" x14ac:dyDescent="0.3">
      <c r="A4808">
        <v>4807</v>
      </c>
      <c r="B4808" t="s">
        <v>7810</v>
      </c>
      <c r="C4808" s="1">
        <v>42330</v>
      </c>
      <c r="D4808" s="2">
        <v>2015</v>
      </c>
      <c r="E4808" s="1" t="s">
        <v>24</v>
      </c>
      <c r="F4808" s="3">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v>19.259999999999998</v>
      </c>
    </row>
    <row r="4809" spans="1:23" x14ac:dyDescent="0.3">
      <c r="A4809">
        <v>4808</v>
      </c>
      <c r="B4809" t="s">
        <v>7810</v>
      </c>
      <c r="C4809" s="1">
        <v>42330</v>
      </c>
      <c r="D4809" s="2">
        <v>2015</v>
      </c>
      <c r="E4809" s="1" t="s">
        <v>24</v>
      </c>
      <c r="F4809" s="3">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v>10.088999999999999</v>
      </c>
    </row>
    <row r="4810" spans="1:23" x14ac:dyDescent="0.3">
      <c r="A4810">
        <v>4809</v>
      </c>
      <c r="B4810" t="s">
        <v>7811</v>
      </c>
      <c r="C4810" s="1">
        <v>41966</v>
      </c>
      <c r="D4810" s="2">
        <v>2014</v>
      </c>
      <c r="E4810" s="1" t="s">
        <v>24</v>
      </c>
      <c r="F4810" s="3">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v>21.197700000000001</v>
      </c>
    </row>
    <row r="4811" spans="1:23" x14ac:dyDescent="0.3">
      <c r="A4811">
        <v>4810</v>
      </c>
      <c r="B4811" t="s">
        <v>7812</v>
      </c>
      <c r="C4811" s="1">
        <v>42365</v>
      </c>
      <c r="D4811" s="2">
        <v>2015</v>
      </c>
      <c r="E4811" s="1" t="s">
        <v>98</v>
      </c>
      <c r="F4811" s="3">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v>91.950799999999987</v>
      </c>
    </row>
    <row r="4812" spans="1:23" x14ac:dyDescent="0.3">
      <c r="A4812">
        <v>4811</v>
      </c>
      <c r="B4812" t="s">
        <v>7812</v>
      </c>
      <c r="C4812" s="1">
        <v>42365</v>
      </c>
      <c r="D4812" s="2">
        <v>2015</v>
      </c>
      <c r="E4812" s="1" t="s">
        <v>98</v>
      </c>
      <c r="F4812" s="3">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v>71.97</v>
      </c>
    </row>
    <row r="4813" spans="1:23" x14ac:dyDescent="0.3">
      <c r="A4813">
        <v>4812</v>
      </c>
      <c r="B4813" t="s">
        <v>7813</v>
      </c>
      <c r="C4813" s="1">
        <v>42688</v>
      </c>
      <c r="D4813" s="2">
        <v>2016</v>
      </c>
      <c r="E4813" s="1" t="s">
        <v>24</v>
      </c>
      <c r="F4813" s="3">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v>-21.717600000000004</v>
      </c>
    </row>
    <row r="4814" spans="1:23" x14ac:dyDescent="0.3">
      <c r="A4814">
        <v>4813</v>
      </c>
      <c r="B4814" t="s">
        <v>7813</v>
      </c>
      <c r="C4814" s="1">
        <v>42688</v>
      </c>
      <c r="D4814" s="2">
        <v>2016</v>
      </c>
      <c r="E4814" s="1" t="s">
        <v>24</v>
      </c>
      <c r="F4814" s="3">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v>179.99639999999999</v>
      </c>
    </row>
    <row r="4815" spans="1:23" x14ac:dyDescent="0.3">
      <c r="A4815">
        <v>4814</v>
      </c>
      <c r="B4815" t="s">
        <v>7813</v>
      </c>
      <c r="C4815" s="1">
        <v>42688</v>
      </c>
      <c r="D4815" s="2">
        <v>2016</v>
      </c>
      <c r="E4815" s="1" t="s">
        <v>24</v>
      </c>
      <c r="F4815" s="3">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v>9.7151999999999941</v>
      </c>
    </row>
    <row r="4816" spans="1:23" x14ac:dyDescent="0.3">
      <c r="A4816">
        <v>4815</v>
      </c>
      <c r="B4816" t="s">
        <v>7816</v>
      </c>
      <c r="C4816" s="1">
        <v>42498</v>
      </c>
      <c r="D4816" s="2">
        <v>2016</v>
      </c>
      <c r="E4816" s="1" t="s">
        <v>124</v>
      </c>
      <c r="F4816" s="3">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v>8.0730000000000004</v>
      </c>
    </row>
    <row r="4817" spans="1:23" x14ac:dyDescent="0.3">
      <c r="A4817">
        <v>4816</v>
      </c>
      <c r="B4817" t="s">
        <v>7817</v>
      </c>
      <c r="C4817" s="1">
        <v>41999</v>
      </c>
      <c r="D4817" s="2">
        <v>2014</v>
      </c>
      <c r="E4817" s="1" t="s">
        <v>98</v>
      </c>
      <c r="F4817" s="3">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v>6.1640999999999995</v>
      </c>
    </row>
    <row r="4818" spans="1:23" x14ac:dyDescent="0.3">
      <c r="A4818">
        <v>4817</v>
      </c>
      <c r="B4818" t="s">
        <v>7817</v>
      </c>
      <c r="C4818" s="1">
        <v>41999</v>
      </c>
      <c r="D4818" s="2">
        <v>2014</v>
      </c>
      <c r="E4818" s="1" t="s">
        <v>98</v>
      </c>
      <c r="F4818" s="3">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v>5.6315999999999971</v>
      </c>
    </row>
    <row r="4819" spans="1:23" x14ac:dyDescent="0.3">
      <c r="A4819">
        <v>4818</v>
      </c>
      <c r="B4819" t="s">
        <v>7817</v>
      </c>
      <c r="C4819" s="1">
        <v>41999</v>
      </c>
      <c r="D4819" s="2">
        <v>2014</v>
      </c>
      <c r="E4819" s="1" t="s">
        <v>98</v>
      </c>
      <c r="F4819" s="3">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v>8.1551999999999971</v>
      </c>
    </row>
    <row r="4820" spans="1:23" x14ac:dyDescent="0.3">
      <c r="A4820">
        <v>4819</v>
      </c>
      <c r="B4820" t="s">
        <v>7817</v>
      </c>
      <c r="C4820" s="1">
        <v>41999</v>
      </c>
      <c r="D4820" s="2">
        <v>2014</v>
      </c>
      <c r="E4820" s="1" t="s">
        <v>98</v>
      </c>
      <c r="F4820" s="3">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v>-42.588000000000036</v>
      </c>
    </row>
    <row r="4821" spans="1:23" x14ac:dyDescent="0.3">
      <c r="A4821">
        <v>4820</v>
      </c>
      <c r="B4821" t="s">
        <v>7818</v>
      </c>
      <c r="C4821" s="1">
        <v>42894</v>
      </c>
      <c r="D4821" s="2">
        <v>2017</v>
      </c>
      <c r="E4821" s="1" t="s">
        <v>41</v>
      </c>
      <c r="F4821" s="3">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v>5.0763999999999996</v>
      </c>
    </row>
    <row r="4822" spans="1:23" x14ac:dyDescent="0.3">
      <c r="A4822">
        <v>4821</v>
      </c>
      <c r="B4822" t="s">
        <v>7821</v>
      </c>
      <c r="C4822" s="1">
        <v>42101</v>
      </c>
      <c r="D4822" s="2">
        <v>2015</v>
      </c>
      <c r="E4822" s="1" t="s">
        <v>89</v>
      </c>
      <c r="F4822" s="3">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v>-1181.2824000000003</v>
      </c>
    </row>
    <row r="4823" spans="1:23" x14ac:dyDescent="0.3">
      <c r="A4823">
        <v>4822</v>
      </c>
      <c r="B4823" t="s">
        <v>7821</v>
      </c>
      <c r="C4823" s="1">
        <v>42101</v>
      </c>
      <c r="D4823" s="2">
        <v>2015</v>
      </c>
      <c r="E4823" s="1" t="s">
        <v>89</v>
      </c>
      <c r="F4823" s="3">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v>47.993999999999971</v>
      </c>
    </row>
    <row r="4824" spans="1:23" x14ac:dyDescent="0.3">
      <c r="A4824">
        <v>4823</v>
      </c>
      <c r="B4824" t="s">
        <v>7822</v>
      </c>
      <c r="C4824" s="1">
        <v>42561</v>
      </c>
      <c r="D4824" s="2">
        <v>2016</v>
      </c>
      <c r="E4824" s="1" t="s">
        <v>152</v>
      </c>
      <c r="F4824" s="3">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v>-35.884799999999984</v>
      </c>
    </row>
    <row r="4825" spans="1:23" x14ac:dyDescent="0.3">
      <c r="A4825">
        <v>4824</v>
      </c>
      <c r="B4825" t="s">
        <v>7824</v>
      </c>
      <c r="C4825" s="1">
        <v>42695</v>
      </c>
      <c r="D4825" s="2">
        <v>2016</v>
      </c>
      <c r="E4825" s="1" t="s">
        <v>24</v>
      </c>
      <c r="F4825" s="3">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v>-24.275999999999996</v>
      </c>
    </row>
    <row r="4826" spans="1:23" x14ac:dyDescent="0.3">
      <c r="A4826">
        <v>4825</v>
      </c>
      <c r="B4826" t="s">
        <v>7824</v>
      </c>
      <c r="C4826" s="1">
        <v>42695</v>
      </c>
      <c r="D4826" s="2">
        <v>2016</v>
      </c>
      <c r="E4826" s="1" t="s">
        <v>24</v>
      </c>
      <c r="F4826" s="3">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v>-9.1109999999999971</v>
      </c>
    </row>
    <row r="4827" spans="1:23" x14ac:dyDescent="0.3">
      <c r="A4827">
        <v>4826</v>
      </c>
      <c r="B4827" t="s">
        <v>7824</v>
      </c>
      <c r="C4827" s="1">
        <v>42695</v>
      </c>
      <c r="D4827" s="2">
        <v>2016</v>
      </c>
      <c r="E4827" s="1" t="s">
        <v>24</v>
      </c>
      <c r="F4827" s="3">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v>15.590399999999995</v>
      </c>
    </row>
    <row r="4828" spans="1:23" x14ac:dyDescent="0.3">
      <c r="A4828">
        <v>4827</v>
      </c>
      <c r="B4828" t="s">
        <v>7827</v>
      </c>
      <c r="C4828" s="1">
        <v>43051</v>
      </c>
      <c r="D4828" s="2">
        <v>2017</v>
      </c>
      <c r="E4828" s="1" t="s">
        <v>24</v>
      </c>
      <c r="F4828" s="3">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v>4.9055999999999997</v>
      </c>
    </row>
    <row r="4829" spans="1:23" x14ac:dyDescent="0.3">
      <c r="A4829">
        <v>4828</v>
      </c>
      <c r="B4829" t="s">
        <v>7828</v>
      </c>
      <c r="C4829" s="1">
        <v>41944</v>
      </c>
      <c r="D4829" s="2">
        <v>2014</v>
      </c>
      <c r="E4829" s="1" t="s">
        <v>24</v>
      </c>
      <c r="F4829" s="3">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v>19.465600000000002</v>
      </c>
    </row>
    <row r="4830" spans="1:23" x14ac:dyDescent="0.3">
      <c r="A4830">
        <v>4829</v>
      </c>
      <c r="B4830" t="s">
        <v>7828</v>
      </c>
      <c r="C4830" s="1">
        <v>41944</v>
      </c>
      <c r="D4830" s="2">
        <v>2014</v>
      </c>
      <c r="E4830" s="1" t="s">
        <v>24</v>
      </c>
      <c r="F4830" s="3">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v>1.6355999999999997</v>
      </c>
    </row>
    <row r="4831" spans="1:23" x14ac:dyDescent="0.3">
      <c r="A4831">
        <v>4830</v>
      </c>
      <c r="B4831" t="s">
        <v>7829</v>
      </c>
      <c r="C4831" s="1">
        <v>42505</v>
      </c>
      <c r="D4831" s="2">
        <v>2016</v>
      </c>
      <c r="E4831" s="1" t="s">
        <v>124</v>
      </c>
      <c r="F4831" s="3">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v>4.4771999999999998</v>
      </c>
    </row>
    <row r="4832" spans="1:23" x14ac:dyDescent="0.3">
      <c r="A4832">
        <v>4831</v>
      </c>
      <c r="B4832" t="s">
        <v>7830</v>
      </c>
      <c r="C4832" s="1">
        <v>41950</v>
      </c>
      <c r="D4832" s="2">
        <v>2014</v>
      </c>
      <c r="E4832" s="1" t="s">
        <v>24</v>
      </c>
      <c r="F4832" s="3">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v>68.846399999999988</v>
      </c>
    </row>
    <row r="4833" spans="1:23" x14ac:dyDescent="0.3">
      <c r="A4833">
        <v>4832</v>
      </c>
      <c r="B4833" t="s">
        <v>7830</v>
      </c>
      <c r="C4833" s="1">
        <v>41950</v>
      </c>
      <c r="D4833" s="2">
        <v>2014</v>
      </c>
      <c r="E4833" s="1" t="s">
        <v>24</v>
      </c>
      <c r="F4833" s="3">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v>9.8901000000000039</v>
      </c>
    </row>
    <row r="4834" spans="1:23" x14ac:dyDescent="0.3">
      <c r="A4834">
        <v>4833</v>
      </c>
      <c r="B4834" t="s">
        <v>7830</v>
      </c>
      <c r="C4834" s="1">
        <v>41950</v>
      </c>
      <c r="D4834" s="2">
        <v>2014</v>
      </c>
      <c r="E4834" s="1" t="s">
        <v>24</v>
      </c>
      <c r="F4834" s="3">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v>5.8707999999999991</v>
      </c>
    </row>
    <row r="4835" spans="1:23" x14ac:dyDescent="0.3">
      <c r="A4835">
        <v>4834</v>
      </c>
      <c r="B4835" t="s">
        <v>7830</v>
      </c>
      <c r="C4835" s="1">
        <v>41950</v>
      </c>
      <c r="D4835" s="2">
        <v>2014</v>
      </c>
      <c r="E4835" s="1" t="s">
        <v>24</v>
      </c>
      <c r="F4835" s="3">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v>5.8232999999999997</v>
      </c>
    </row>
    <row r="4836" spans="1:23" x14ac:dyDescent="0.3">
      <c r="A4836">
        <v>4835</v>
      </c>
      <c r="B4836" t="s">
        <v>7832</v>
      </c>
      <c r="C4836" s="1">
        <v>43013</v>
      </c>
      <c r="D4836" s="2">
        <v>2017</v>
      </c>
      <c r="E4836" s="1" t="s">
        <v>53</v>
      </c>
      <c r="F4836" s="3">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v>13.472999999999999</v>
      </c>
    </row>
    <row r="4837" spans="1:23" x14ac:dyDescent="0.3">
      <c r="A4837">
        <v>4836</v>
      </c>
      <c r="B4837" t="s">
        <v>7832</v>
      </c>
      <c r="C4837" s="1">
        <v>43013</v>
      </c>
      <c r="D4837" s="2">
        <v>2017</v>
      </c>
      <c r="E4837" s="1" t="s">
        <v>53</v>
      </c>
      <c r="F4837" s="3">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v>27.881999999999998</v>
      </c>
    </row>
    <row r="4838" spans="1:23" x14ac:dyDescent="0.3">
      <c r="A4838">
        <v>4837</v>
      </c>
      <c r="B4838" t="s">
        <v>7832</v>
      </c>
      <c r="C4838" s="1">
        <v>43013</v>
      </c>
      <c r="D4838" s="2">
        <v>2017</v>
      </c>
      <c r="E4838" s="1" t="s">
        <v>53</v>
      </c>
      <c r="F4838" s="3">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v>7.2267999999999999</v>
      </c>
    </row>
    <row r="4839" spans="1:23" x14ac:dyDescent="0.3">
      <c r="A4839">
        <v>4838</v>
      </c>
      <c r="B4839" t="s">
        <v>7833</v>
      </c>
      <c r="C4839" s="1">
        <v>42887</v>
      </c>
      <c r="D4839" s="2">
        <v>2017</v>
      </c>
      <c r="E4839" s="1" t="s">
        <v>41</v>
      </c>
      <c r="F4839" s="3">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v>-2.6585999999999999</v>
      </c>
    </row>
    <row r="4840" spans="1:23" x14ac:dyDescent="0.3">
      <c r="A4840">
        <v>4839</v>
      </c>
      <c r="B4840" t="s">
        <v>7833</v>
      </c>
      <c r="C4840" s="1">
        <v>42887</v>
      </c>
      <c r="D4840" s="2">
        <v>2017</v>
      </c>
      <c r="E4840" s="1" t="s">
        <v>41</v>
      </c>
      <c r="F4840" s="3">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v>10.057200000000002</v>
      </c>
    </row>
    <row r="4841" spans="1:23" x14ac:dyDescent="0.3">
      <c r="A4841">
        <v>4840</v>
      </c>
      <c r="B4841" t="s">
        <v>7833</v>
      </c>
      <c r="C4841" s="1">
        <v>42887</v>
      </c>
      <c r="D4841" s="2">
        <v>2017</v>
      </c>
      <c r="E4841" s="1" t="s">
        <v>41</v>
      </c>
      <c r="F4841" s="3">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v>-34.314799999999991</v>
      </c>
    </row>
    <row r="4842" spans="1:23" x14ac:dyDescent="0.3">
      <c r="A4842">
        <v>4841</v>
      </c>
      <c r="B4842" t="s">
        <v>7834</v>
      </c>
      <c r="C4842" s="1">
        <v>43059</v>
      </c>
      <c r="D4842" s="2">
        <v>2017</v>
      </c>
      <c r="E4842" s="1" t="s">
        <v>24</v>
      </c>
      <c r="F4842" s="3">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v>11.583600000000001</v>
      </c>
    </row>
    <row r="4843" spans="1:23" x14ac:dyDescent="0.3">
      <c r="A4843">
        <v>4842</v>
      </c>
      <c r="B4843" t="s">
        <v>7835</v>
      </c>
      <c r="C4843" s="1">
        <v>42727</v>
      </c>
      <c r="D4843" s="2">
        <v>2016</v>
      </c>
      <c r="E4843" s="1" t="s">
        <v>98</v>
      </c>
      <c r="F4843" s="3">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v>-4.0722000000000023</v>
      </c>
    </row>
    <row r="4844" spans="1:23" x14ac:dyDescent="0.3">
      <c r="A4844">
        <v>4843</v>
      </c>
      <c r="B4844" t="s">
        <v>7836</v>
      </c>
      <c r="C4844" s="1">
        <v>43007</v>
      </c>
      <c r="D4844" s="2">
        <v>2017</v>
      </c>
      <c r="E4844" s="1" t="s">
        <v>161</v>
      </c>
      <c r="F4844" s="3">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v>-54.881999999999998</v>
      </c>
    </row>
    <row r="4845" spans="1:23" x14ac:dyDescent="0.3">
      <c r="A4845">
        <v>4844</v>
      </c>
      <c r="B4845" t="s">
        <v>7837</v>
      </c>
      <c r="C4845" s="1">
        <v>42681</v>
      </c>
      <c r="D4845" s="2">
        <v>2016</v>
      </c>
      <c r="E4845" s="1" t="s">
        <v>24</v>
      </c>
      <c r="F4845" s="3">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v>0.2992000000000008</v>
      </c>
    </row>
    <row r="4846" spans="1:23" x14ac:dyDescent="0.3">
      <c r="A4846">
        <v>4845</v>
      </c>
      <c r="B4846" t="s">
        <v>7838</v>
      </c>
      <c r="C4846" s="1">
        <v>41733</v>
      </c>
      <c r="D4846" s="2">
        <v>2014</v>
      </c>
      <c r="E4846" s="1" t="s">
        <v>89</v>
      </c>
      <c r="F4846" s="3">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v>2.2449999999999992</v>
      </c>
    </row>
    <row r="4847" spans="1:23" x14ac:dyDescent="0.3">
      <c r="A4847">
        <v>4846</v>
      </c>
      <c r="B4847" t="s">
        <v>7839</v>
      </c>
      <c r="C4847" s="1">
        <v>42208</v>
      </c>
      <c r="D4847" s="2">
        <v>2015</v>
      </c>
      <c r="E4847" s="1" t="s">
        <v>152</v>
      </c>
      <c r="F4847" s="3">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v>3.6791999999999998</v>
      </c>
    </row>
    <row r="4848" spans="1:23" x14ac:dyDescent="0.3">
      <c r="A4848">
        <v>4847</v>
      </c>
      <c r="B4848" t="s">
        <v>7840</v>
      </c>
      <c r="C4848" s="1">
        <v>41815</v>
      </c>
      <c r="D4848" s="2">
        <v>2014</v>
      </c>
      <c r="E4848" s="1" t="s">
        <v>41</v>
      </c>
      <c r="F4848" s="3">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v>19.796999999999997</v>
      </c>
    </row>
    <row r="4849" spans="1:23" x14ac:dyDescent="0.3">
      <c r="A4849">
        <v>4848</v>
      </c>
      <c r="B4849" t="s">
        <v>7840</v>
      </c>
      <c r="C4849" s="1">
        <v>41815</v>
      </c>
      <c r="D4849" s="2">
        <v>2014</v>
      </c>
      <c r="E4849" s="1" t="s">
        <v>41</v>
      </c>
      <c r="F4849" s="3">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v>17.908000000000001</v>
      </c>
    </row>
    <row r="4850" spans="1:23" x14ac:dyDescent="0.3">
      <c r="A4850">
        <v>4849</v>
      </c>
      <c r="B4850" t="s">
        <v>7840</v>
      </c>
      <c r="C4850" s="1">
        <v>41815</v>
      </c>
      <c r="D4850" s="2">
        <v>2014</v>
      </c>
      <c r="E4850" s="1" t="s">
        <v>41</v>
      </c>
      <c r="F4850" s="3">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v>0.8162000000000007</v>
      </c>
    </row>
    <row r="4851" spans="1:23" x14ac:dyDescent="0.3">
      <c r="A4851">
        <v>4850</v>
      </c>
      <c r="B4851" t="s">
        <v>7841</v>
      </c>
      <c r="C4851" s="1">
        <v>41890</v>
      </c>
      <c r="D4851" s="2">
        <v>2014</v>
      </c>
      <c r="E4851" s="1" t="s">
        <v>161</v>
      </c>
      <c r="F4851" s="3">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v>2.6459999999999999</v>
      </c>
    </row>
    <row r="4852" spans="1:23" x14ac:dyDescent="0.3">
      <c r="A4852">
        <v>4851</v>
      </c>
      <c r="B4852" t="s">
        <v>7841</v>
      </c>
      <c r="C4852" s="1">
        <v>41890</v>
      </c>
      <c r="D4852" s="2">
        <v>2014</v>
      </c>
      <c r="E4852" s="1" t="s">
        <v>161</v>
      </c>
      <c r="F4852" s="3">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v>121.98999999999992</v>
      </c>
    </row>
    <row r="4853" spans="1:23" x14ac:dyDescent="0.3">
      <c r="A4853">
        <v>4852</v>
      </c>
      <c r="B4853" t="s">
        <v>7841</v>
      </c>
      <c r="C4853" s="1">
        <v>41890</v>
      </c>
      <c r="D4853" s="2">
        <v>2014</v>
      </c>
      <c r="E4853" s="1" t="s">
        <v>161</v>
      </c>
      <c r="F4853" s="3">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v>91.151999999999958</v>
      </c>
    </row>
    <row r="4854" spans="1:23" x14ac:dyDescent="0.3">
      <c r="A4854">
        <v>4853</v>
      </c>
      <c r="B4854" t="s">
        <v>7841</v>
      </c>
      <c r="C4854" s="1">
        <v>41890</v>
      </c>
      <c r="D4854" s="2">
        <v>2014</v>
      </c>
      <c r="E4854" s="1" t="s">
        <v>161</v>
      </c>
      <c r="F4854" s="3">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v>19.43519999999998</v>
      </c>
    </row>
    <row r="4855" spans="1:23" x14ac:dyDescent="0.3">
      <c r="A4855">
        <v>4854</v>
      </c>
      <c r="B4855" t="s">
        <v>7843</v>
      </c>
      <c r="C4855" s="1">
        <v>41985</v>
      </c>
      <c r="D4855" s="2">
        <v>2014</v>
      </c>
      <c r="E4855" s="1" t="s">
        <v>98</v>
      </c>
      <c r="F4855" s="3">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v>4.5144000000000002</v>
      </c>
    </row>
    <row r="4856" spans="1:23" x14ac:dyDescent="0.3">
      <c r="A4856">
        <v>4855</v>
      </c>
      <c r="B4856" t="s">
        <v>7843</v>
      </c>
      <c r="C4856" s="1">
        <v>41985</v>
      </c>
      <c r="D4856" s="2">
        <v>2014</v>
      </c>
      <c r="E4856" s="1" t="s">
        <v>98</v>
      </c>
      <c r="F4856" s="3">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v>0.62579999999999902</v>
      </c>
    </row>
    <row r="4857" spans="1:23" x14ac:dyDescent="0.3">
      <c r="A4857">
        <v>4856</v>
      </c>
      <c r="B4857" t="s">
        <v>7843</v>
      </c>
      <c r="C4857" s="1">
        <v>41985</v>
      </c>
      <c r="D4857" s="2">
        <v>2014</v>
      </c>
      <c r="E4857" s="1" t="s">
        <v>98</v>
      </c>
      <c r="F4857" s="3">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v>4.4352</v>
      </c>
    </row>
    <row r="4858" spans="1:23" x14ac:dyDescent="0.3">
      <c r="A4858">
        <v>4857</v>
      </c>
      <c r="B4858" t="s">
        <v>7844</v>
      </c>
      <c r="C4858" s="1">
        <v>42017</v>
      </c>
      <c r="D4858" s="2">
        <v>2015</v>
      </c>
      <c r="E4858" s="1" t="s">
        <v>166</v>
      </c>
      <c r="F4858" s="3">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v>24.502800000000001</v>
      </c>
    </row>
    <row r="4859" spans="1:23" x14ac:dyDescent="0.3">
      <c r="A4859">
        <v>4858</v>
      </c>
      <c r="B4859" t="s">
        <v>7844</v>
      </c>
      <c r="C4859" s="1">
        <v>42017</v>
      </c>
      <c r="D4859" s="2">
        <v>2015</v>
      </c>
      <c r="E4859" s="1" t="s">
        <v>166</v>
      </c>
      <c r="F4859" s="3">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v>38.023999999999994</v>
      </c>
    </row>
    <row r="4860" spans="1:23" x14ac:dyDescent="0.3">
      <c r="A4860">
        <v>4859</v>
      </c>
      <c r="B4860" t="s">
        <v>7844</v>
      </c>
      <c r="C4860" s="1">
        <v>42017</v>
      </c>
      <c r="D4860" s="2">
        <v>2015</v>
      </c>
      <c r="E4860" s="1" t="s">
        <v>166</v>
      </c>
      <c r="F4860" s="3">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v>92.969999999999985</v>
      </c>
    </row>
    <row r="4861" spans="1:23" x14ac:dyDescent="0.3">
      <c r="A4861">
        <v>4860</v>
      </c>
      <c r="B4861" t="s">
        <v>7847</v>
      </c>
      <c r="C4861" s="1">
        <v>43084</v>
      </c>
      <c r="D4861" s="2">
        <v>2017</v>
      </c>
      <c r="E4861" s="1" t="s">
        <v>98</v>
      </c>
      <c r="F4861" s="3">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v>1.0192000000000001</v>
      </c>
    </row>
    <row r="4862" spans="1:23" x14ac:dyDescent="0.3">
      <c r="A4862">
        <v>4861</v>
      </c>
      <c r="B4862" t="s">
        <v>7849</v>
      </c>
      <c r="C4862" s="1">
        <v>42722</v>
      </c>
      <c r="D4862" s="2">
        <v>2016</v>
      </c>
      <c r="E4862" s="1" t="s">
        <v>98</v>
      </c>
      <c r="F4862" s="3">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v>843.17059999999992</v>
      </c>
    </row>
    <row r="4863" spans="1:23" x14ac:dyDescent="0.3">
      <c r="A4863">
        <v>4862</v>
      </c>
      <c r="B4863" t="s">
        <v>7850</v>
      </c>
      <c r="C4863" s="1">
        <v>41740</v>
      </c>
      <c r="D4863" s="2">
        <v>2014</v>
      </c>
      <c r="E4863" s="1" t="s">
        <v>89</v>
      </c>
      <c r="F4863" s="3">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v>265.42320000000001</v>
      </c>
    </row>
    <row r="4864" spans="1:23" x14ac:dyDescent="0.3">
      <c r="A4864">
        <v>4863</v>
      </c>
      <c r="B4864" t="s">
        <v>7851</v>
      </c>
      <c r="C4864" s="1">
        <v>42684</v>
      </c>
      <c r="D4864" s="2">
        <v>2016</v>
      </c>
      <c r="E4864" s="1" t="s">
        <v>24</v>
      </c>
      <c r="F4864" s="3">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v>7.3834</v>
      </c>
    </row>
    <row r="4865" spans="1:23" x14ac:dyDescent="0.3">
      <c r="A4865">
        <v>4864</v>
      </c>
      <c r="B4865" t="s">
        <v>7851</v>
      </c>
      <c r="C4865" s="1">
        <v>42684</v>
      </c>
      <c r="D4865" s="2">
        <v>2016</v>
      </c>
      <c r="E4865" s="1" t="s">
        <v>24</v>
      </c>
      <c r="F4865" s="3">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v>16.823699999999999</v>
      </c>
    </row>
    <row r="4866" spans="1:23" x14ac:dyDescent="0.3">
      <c r="A4866">
        <v>4865</v>
      </c>
      <c r="B4866" t="s">
        <v>7852</v>
      </c>
      <c r="C4866" s="1">
        <v>42912</v>
      </c>
      <c r="D4866" s="2">
        <v>2017</v>
      </c>
      <c r="E4866" s="1" t="s">
        <v>41</v>
      </c>
      <c r="F4866" s="3">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v>67.191599999999994</v>
      </c>
    </row>
    <row r="4867" spans="1:23" x14ac:dyDescent="0.3">
      <c r="A4867">
        <v>4866</v>
      </c>
      <c r="B4867" t="s">
        <v>7853</v>
      </c>
      <c r="C4867" s="1">
        <v>43052</v>
      </c>
      <c r="D4867" s="2">
        <v>2017</v>
      </c>
      <c r="E4867" s="1" t="s">
        <v>24</v>
      </c>
      <c r="F4867" s="3">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v>150.29399999999998</v>
      </c>
    </row>
    <row r="4868" spans="1:23" x14ac:dyDescent="0.3">
      <c r="A4868">
        <v>4867</v>
      </c>
      <c r="B4868" t="s">
        <v>7853</v>
      </c>
      <c r="C4868" s="1">
        <v>43052</v>
      </c>
      <c r="D4868" s="2">
        <v>2017</v>
      </c>
      <c r="E4868" s="1" t="s">
        <v>24</v>
      </c>
      <c r="F4868" s="3">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v>190.02059999999997</v>
      </c>
    </row>
    <row r="4869" spans="1:23" x14ac:dyDescent="0.3">
      <c r="A4869">
        <v>4868</v>
      </c>
      <c r="B4869" t="s">
        <v>7853</v>
      </c>
      <c r="C4869" s="1">
        <v>43052</v>
      </c>
      <c r="D4869" s="2">
        <v>2017</v>
      </c>
      <c r="E4869" s="1" t="s">
        <v>24</v>
      </c>
      <c r="F4869" s="3">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v>10.347300000000004</v>
      </c>
    </row>
    <row r="4870" spans="1:23" x14ac:dyDescent="0.3">
      <c r="A4870">
        <v>4869</v>
      </c>
      <c r="B4870" t="s">
        <v>7853</v>
      </c>
      <c r="C4870" s="1">
        <v>43052</v>
      </c>
      <c r="D4870" s="2">
        <v>2017</v>
      </c>
      <c r="E4870" s="1" t="s">
        <v>24</v>
      </c>
      <c r="F4870" s="3">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v>4.2336</v>
      </c>
    </row>
    <row r="4871" spans="1:23" x14ac:dyDescent="0.3">
      <c r="A4871">
        <v>4870</v>
      </c>
      <c r="B4871" t="s">
        <v>7854</v>
      </c>
      <c r="C4871" s="1">
        <v>43063</v>
      </c>
      <c r="D4871" s="2">
        <v>2017</v>
      </c>
      <c r="E4871" s="1" t="s">
        <v>24</v>
      </c>
      <c r="F4871" s="3">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v>-14.998000000000012</v>
      </c>
    </row>
    <row r="4872" spans="1:23" x14ac:dyDescent="0.3">
      <c r="A4872">
        <v>4871</v>
      </c>
      <c r="B4872" t="s">
        <v>7854</v>
      </c>
      <c r="C4872" s="1">
        <v>43063</v>
      </c>
      <c r="D4872" s="2">
        <v>2017</v>
      </c>
      <c r="E4872" s="1" t="s">
        <v>24</v>
      </c>
      <c r="F4872" s="3">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v>83.209699999999998</v>
      </c>
    </row>
    <row r="4873" spans="1:23" x14ac:dyDescent="0.3">
      <c r="A4873">
        <v>4872</v>
      </c>
      <c r="B4873" t="s">
        <v>7855</v>
      </c>
      <c r="C4873" s="1">
        <v>42878</v>
      </c>
      <c r="D4873" s="2">
        <v>2017</v>
      </c>
      <c r="E4873" s="1" t="s">
        <v>124</v>
      </c>
      <c r="F4873" s="3">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v>0.61559999999999993</v>
      </c>
    </row>
    <row r="4874" spans="1:23" x14ac:dyDescent="0.3">
      <c r="A4874">
        <v>4873</v>
      </c>
      <c r="B4874" t="s">
        <v>7855</v>
      </c>
      <c r="C4874" s="1">
        <v>42878</v>
      </c>
      <c r="D4874" s="2">
        <v>2017</v>
      </c>
      <c r="E4874" s="1" t="s">
        <v>124</v>
      </c>
      <c r="F4874" s="3">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v>-46.716000000000008</v>
      </c>
    </row>
    <row r="4875" spans="1:23" x14ac:dyDescent="0.3">
      <c r="A4875">
        <v>4874</v>
      </c>
      <c r="B4875" t="s">
        <v>7855</v>
      </c>
      <c r="C4875" s="1">
        <v>42878</v>
      </c>
      <c r="D4875" s="2">
        <v>2017</v>
      </c>
      <c r="E4875" s="1" t="s">
        <v>124</v>
      </c>
      <c r="F4875" s="3">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v>-11.593800000000005</v>
      </c>
    </row>
    <row r="4876" spans="1:23" x14ac:dyDescent="0.3">
      <c r="A4876">
        <v>4875</v>
      </c>
      <c r="B4876" t="s">
        <v>7855</v>
      </c>
      <c r="C4876" s="1">
        <v>42878</v>
      </c>
      <c r="D4876" s="2">
        <v>2017</v>
      </c>
      <c r="E4876" s="1" t="s">
        <v>124</v>
      </c>
      <c r="F4876" s="3">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v>-1.9602000000000008</v>
      </c>
    </row>
    <row r="4877" spans="1:23" x14ac:dyDescent="0.3">
      <c r="A4877">
        <v>4876</v>
      </c>
      <c r="B4877" t="s">
        <v>7858</v>
      </c>
      <c r="C4877" s="1">
        <v>41975</v>
      </c>
      <c r="D4877" s="2">
        <v>2014</v>
      </c>
      <c r="E4877" s="1" t="s">
        <v>98</v>
      </c>
      <c r="F4877" s="3">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v>29.950000000000003</v>
      </c>
    </row>
    <row r="4878" spans="1:23" x14ac:dyDescent="0.3">
      <c r="A4878">
        <v>4877</v>
      </c>
      <c r="B4878" t="s">
        <v>7859</v>
      </c>
      <c r="C4878" s="1">
        <v>41915</v>
      </c>
      <c r="D4878" s="2">
        <v>2014</v>
      </c>
      <c r="E4878" s="1" t="s">
        <v>53</v>
      </c>
      <c r="F4878" s="3">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v>4.6175999999999995</v>
      </c>
    </row>
    <row r="4879" spans="1:23" x14ac:dyDescent="0.3">
      <c r="A4879">
        <v>4878</v>
      </c>
      <c r="B4879" t="s">
        <v>7859</v>
      </c>
      <c r="C4879" s="1">
        <v>41915</v>
      </c>
      <c r="D4879" s="2">
        <v>2014</v>
      </c>
      <c r="E4879" s="1" t="s">
        <v>53</v>
      </c>
      <c r="F4879" s="3">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v>0.46440000000000037</v>
      </c>
    </row>
    <row r="4880" spans="1:23" x14ac:dyDescent="0.3">
      <c r="A4880">
        <v>4879</v>
      </c>
      <c r="B4880" t="s">
        <v>7860</v>
      </c>
      <c r="C4880" s="1">
        <v>42580</v>
      </c>
      <c r="D4880" s="2">
        <v>2016</v>
      </c>
      <c r="E4880" s="1" t="s">
        <v>152</v>
      </c>
      <c r="F4880" s="3">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v>-1.4760000000000004</v>
      </c>
    </row>
    <row r="4881" spans="1:23" x14ac:dyDescent="0.3">
      <c r="A4881">
        <v>4880</v>
      </c>
      <c r="B4881" t="s">
        <v>7862</v>
      </c>
      <c r="C4881" s="1">
        <v>43041</v>
      </c>
      <c r="D4881" s="2">
        <v>2017</v>
      </c>
      <c r="E4881" s="1" t="s">
        <v>24</v>
      </c>
      <c r="F4881" s="3">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v>2.6068000000000002</v>
      </c>
    </row>
    <row r="4882" spans="1:23" x14ac:dyDescent="0.3">
      <c r="A4882">
        <v>4881</v>
      </c>
      <c r="B4882" t="s">
        <v>7862</v>
      </c>
      <c r="C4882" s="1">
        <v>43041</v>
      </c>
      <c r="D4882" s="2">
        <v>2017</v>
      </c>
      <c r="E4882" s="1" t="s">
        <v>24</v>
      </c>
      <c r="F4882" s="3">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v>292.77599999999995</v>
      </c>
    </row>
    <row r="4883" spans="1:23" x14ac:dyDescent="0.3">
      <c r="A4883">
        <v>4882</v>
      </c>
      <c r="B4883" t="s">
        <v>7862</v>
      </c>
      <c r="C4883" s="1">
        <v>43041</v>
      </c>
      <c r="D4883" s="2">
        <v>2017</v>
      </c>
      <c r="E4883" s="1" t="s">
        <v>24</v>
      </c>
      <c r="F4883" s="3">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v>517.47930000000008</v>
      </c>
    </row>
    <row r="4884" spans="1:23" x14ac:dyDescent="0.3">
      <c r="A4884">
        <v>4883</v>
      </c>
      <c r="B4884" t="s">
        <v>7862</v>
      </c>
      <c r="C4884" s="1">
        <v>43041</v>
      </c>
      <c r="D4884" s="2">
        <v>2017</v>
      </c>
      <c r="E4884" s="1" t="s">
        <v>24</v>
      </c>
      <c r="F4884" s="3">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v>16.7776</v>
      </c>
    </row>
    <row r="4885" spans="1:23" x14ac:dyDescent="0.3">
      <c r="A4885">
        <v>4884</v>
      </c>
      <c r="B4885" t="s">
        <v>7863</v>
      </c>
      <c r="C4885" s="1">
        <v>42802</v>
      </c>
      <c r="D4885" s="2">
        <v>2017</v>
      </c>
      <c r="E4885" s="1" t="s">
        <v>237</v>
      </c>
      <c r="F4885" s="3">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v>64.199999999999989</v>
      </c>
    </row>
    <row r="4886" spans="1:23" x14ac:dyDescent="0.3">
      <c r="A4886">
        <v>4885</v>
      </c>
      <c r="B4886" t="s">
        <v>7863</v>
      </c>
      <c r="C4886" s="1">
        <v>42802</v>
      </c>
      <c r="D4886" s="2">
        <v>2017</v>
      </c>
      <c r="E4886" s="1" t="s">
        <v>237</v>
      </c>
      <c r="F4886" s="3">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v>0.87360000000000015</v>
      </c>
    </row>
    <row r="4887" spans="1:23" x14ac:dyDescent="0.3">
      <c r="A4887">
        <v>4886</v>
      </c>
      <c r="B4887" t="s">
        <v>7864</v>
      </c>
      <c r="C4887" s="1">
        <v>41989</v>
      </c>
      <c r="D4887" s="2">
        <v>2014</v>
      </c>
      <c r="E4887" s="1" t="s">
        <v>98</v>
      </c>
      <c r="F4887" s="3">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v>52.531999999999996</v>
      </c>
    </row>
    <row r="4888" spans="1:23" x14ac:dyDescent="0.3">
      <c r="A4888">
        <v>4887</v>
      </c>
      <c r="B4888" t="s">
        <v>7865</v>
      </c>
      <c r="C4888" s="1">
        <v>42702</v>
      </c>
      <c r="D4888" s="2">
        <v>2016</v>
      </c>
      <c r="E4888" s="1" t="s">
        <v>24</v>
      </c>
      <c r="F4888" s="3">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v>52.974299999999992</v>
      </c>
    </row>
    <row r="4889" spans="1:23" x14ac:dyDescent="0.3">
      <c r="A4889">
        <v>4888</v>
      </c>
      <c r="B4889" t="s">
        <v>7865</v>
      </c>
      <c r="C4889" s="1">
        <v>42702</v>
      </c>
      <c r="D4889" s="2">
        <v>2016</v>
      </c>
      <c r="E4889" s="1" t="s">
        <v>24</v>
      </c>
      <c r="F4889" s="3">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v>6.1019999999999968</v>
      </c>
    </row>
    <row r="4890" spans="1:23" x14ac:dyDescent="0.3">
      <c r="A4890">
        <v>4889</v>
      </c>
      <c r="B4890" t="s">
        <v>7865</v>
      </c>
      <c r="C4890" s="1">
        <v>42702</v>
      </c>
      <c r="D4890" s="2">
        <v>2016</v>
      </c>
      <c r="E4890" s="1" t="s">
        <v>24</v>
      </c>
      <c r="F4890" s="3">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v>56.300999999999988</v>
      </c>
    </row>
    <row r="4891" spans="1:23" x14ac:dyDescent="0.3">
      <c r="A4891">
        <v>4890</v>
      </c>
      <c r="B4891" t="s">
        <v>7865</v>
      </c>
      <c r="C4891" s="1">
        <v>42702</v>
      </c>
      <c r="D4891" s="2">
        <v>2016</v>
      </c>
      <c r="E4891" s="1" t="s">
        <v>24</v>
      </c>
      <c r="F4891" s="3">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v>315.82499999999993</v>
      </c>
    </row>
    <row r="4892" spans="1:23" x14ac:dyDescent="0.3">
      <c r="A4892">
        <v>4891</v>
      </c>
      <c r="B4892" t="s">
        <v>7866</v>
      </c>
      <c r="C4892" s="1">
        <v>42727</v>
      </c>
      <c r="D4892" s="2">
        <v>2016</v>
      </c>
      <c r="E4892" s="1" t="s">
        <v>98</v>
      </c>
      <c r="F4892" s="3">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v>2.5577999999999994</v>
      </c>
    </row>
    <row r="4893" spans="1:23" x14ac:dyDescent="0.3">
      <c r="A4893">
        <v>4892</v>
      </c>
      <c r="B4893" t="s">
        <v>7866</v>
      </c>
      <c r="C4893" s="1">
        <v>42727</v>
      </c>
      <c r="D4893" s="2">
        <v>2016</v>
      </c>
      <c r="E4893" s="1" t="s">
        <v>98</v>
      </c>
      <c r="F4893" s="3">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v>18.211199999999998</v>
      </c>
    </row>
    <row r="4894" spans="1:23" x14ac:dyDescent="0.3">
      <c r="A4894">
        <v>4893</v>
      </c>
      <c r="B4894" t="s">
        <v>7866</v>
      </c>
      <c r="C4894" s="1">
        <v>42727</v>
      </c>
      <c r="D4894" s="2">
        <v>2016</v>
      </c>
      <c r="E4894" s="1" t="s">
        <v>98</v>
      </c>
      <c r="F4894" s="3">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v>1.1760000000000002</v>
      </c>
    </row>
    <row r="4895" spans="1:23" x14ac:dyDescent="0.3">
      <c r="A4895">
        <v>4894</v>
      </c>
      <c r="B4895" t="s">
        <v>7866</v>
      </c>
      <c r="C4895" s="1">
        <v>42727</v>
      </c>
      <c r="D4895" s="2">
        <v>2016</v>
      </c>
      <c r="E4895" s="1" t="s">
        <v>98</v>
      </c>
      <c r="F4895" s="3">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v>2.2727999999999895</v>
      </c>
    </row>
    <row r="4896" spans="1:23" x14ac:dyDescent="0.3">
      <c r="A4896">
        <v>4895</v>
      </c>
      <c r="B4896" t="s">
        <v>7866</v>
      </c>
      <c r="C4896" s="1">
        <v>42727</v>
      </c>
      <c r="D4896" s="2">
        <v>2016</v>
      </c>
      <c r="E4896" s="1" t="s">
        <v>98</v>
      </c>
      <c r="F4896" s="3">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v>22.991999999999997</v>
      </c>
    </row>
    <row r="4897" spans="1:23" x14ac:dyDescent="0.3">
      <c r="A4897">
        <v>4896</v>
      </c>
      <c r="B4897" t="s">
        <v>7866</v>
      </c>
      <c r="C4897" s="1">
        <v>42727</v>
      </c>
      <c r="D4897" s="2">
        <v>2016</v>
      </c>
      <c r="E4897" s="1" t="s">
        <v>98</v>
      </c>
      <c r="F4897" s="3">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v>30.360399999999998</v>
      </c>
    </row>
    <row r="4898" spans="1:23" x14ac:dyDescent="0.3">
      <c r="A4898">
        <v>4897</v>
      </c>
      <c r="B4898" t="s">
        <v>7866</v>
      </c>
      <c r="C4898" s="1">
        <v>42727</v>
      </c>
      <c r="D4898" s="2">
        <v>2016</v>
      </c>
      <c r="E4898" s="1" t="s">
        <v>98</v>
      </c>
      <c r="F4898" s="3">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v>55.895999999999958</v>
      </c>
    </row>
    <row r="4899" spans="1:23" x14ac:dyDescent="0.3">
      <c r="A4899">
        <v>4898</v>
      </c>
      <c r="B4899" t="s">
        <v>7869</v>
      </c>
      <c r="C4899" s="1">
        <v>41927</v>
      </c>
      <c r="D4899" s="2">
        <v>2014</v>
      </c>
      <c r="E4899" s="1" t="s">
        <v>53</v>
      </c>
      <c r="F4899" s="3">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v>-7.8588000000000022</v>
      </c>
    </row>
    <row r="4900" spans="1:23" x14ac:dyDescent="0.3">
      <c r="A4900">
        <v>4899</v>
      </c>
      <c r="B4900" t="s">
        <v>7869</v>
      </c>
      <c r="C4900" s="1">
        <v>41927</v>
      </c>
      <c r="D4900" s="2">
        <v>2014</v>
      </c>
      <c r="E4900" s="1" t="s">
        <v>53</v>
      </c>
      <c r="F4900" s="3">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v>2.8884000000000007</v>
      </c>
    </row>
    <row r="4901" spans="1:23" x14ac:dyDescent="0.3">
      <c r="A4901">
        <v>4900</v>
      </c>
      <c r="B4901" t="s">
        <v>7870</v>
      </c>
      <c r="C4901" s="1">
        <v>42604</v>
      </c>
      <c r="D4901" s="2">
        <v>2016</v>
      </c>
      <c r="E4901" s="1" t="s">
        <v>132</v>
      </c>
      <c r="F4901" s="3">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v>-18.446399999999997</v>
      </c>
    </row>
    <row r="4902" spans="1:23" x14ac:dyDescent="0.3">
      <c r="A4902">
        <v>4901</v>
      </c>
      <c r="B4902" t="s">
        <v>7871</v>
      </c>
      <c r="C4902" s="1">
        <v>43086</v>
      </c>
      <c r="D4902" s="2">
        <v>2017</v>
      </c>
      <c r="E4902" s="1" t="s">
        <v>98</v>
      </c>
      <c r="F4902" s="3">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v>125.14319999999998</v>
      </c>
    </row>
    <row r="4903" spans="1:23" x14ac:dyDescent="0.3">
      <c r="A4903">
        <v>4902</v>
      </c>
      <c r="B4903" t="s">
        <v>7871</v>
      </c>
      <c r="C4903" s="1">
        <v>43086</v>
      </c>
      <c r="D4903" s="2">
        <v>2017</v>
      </c>
      <c r="E4903" s="1" t="s">
        <v>98</v>
      </c>
      <c r="F4903" s="3">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v>3.6348000000000003</v>
      </c>
    </row>
    <row r="4904" spans="1:23" x14ac:dyDescent="0.3">
      <c r="A4904">
        <v>4903</v>
      </c>
      <c r="B4904" t="s">
        <v>7872</v>
      </c>
      <c r="C4904" s="1">
        <v>42801</v>
      </c>
      <c r="D4904" s="2">
        <v>2017</v>
      </c>
      <c r="E4904" s="1" t="s">
        <v>237</v>
      </c>
      <c r="F4904" s="3">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v>9.0719999999999992</v>
      </c>
    </row>
    <row r="4905" spans="1:23" x14ac:dyDescent="0.3">
      <c r="A4905">
        <v>4904</v>
      </c>
      <c r="B4905" t="s">
        <v>7872</v>
      </c>
      <c r="C4905" s="1">
        <v>42801</v>
      </c>
      <c r="D4905" s="2">
        <v>2017</v>
      </c>
      <c r="E4905" s="1" t="s">
        <v>237</v>
      </c>
      <c r="F4905" s="3">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v>42.131399999999999</v>
      </c>
    </row>
    <row r="4906" spans="1:23" x14ac:dyDescent="0.3">
      <c r="A4906">
        <v>4905</v>
      </c>
      <c r="B4906" t="s">
        <v>7873</v>
      </c>
      <c r="C4906" s="1">
        <v>41974</v>
      </c>
      <c r="D4906" s="2">
        <v>2014</v>
      </c>
      <c r="E4906" s="1" t="s">
        <v>98</v>
      </c>
      <c r="F4906" s="3">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v>-19.258800000000008</v>
      </c>
    </row>
    <row r="4907" spans="1:23" x14ac:dyDescent="0.3">
      <c r="A4907">
        <v>4906</v>
      </c>
      <c r="B4907" t="s">
        <v>7874</v>
      </c>
      <c r="C4907" s="1">
        <v>41926</v>
      </c>
      <c r="D4907" s="2">
        <v>2014</v>
      </c>
      <c r="E4907" s="1" t="s">
        <v>53</v>
      </c>
      <c r="F4907" s="3">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v>11.0016</v>
      </c>
    </row>
    <row r="4908" spans="1:23" x14ac:dyDescent="0.3">
      <c r="A4908">
        <v>4907</v>
      </c>
      <c r="B4908" t="s">
        <v>7874</v>
      </c>
      <c r="C4908" s="1">
        <v>41926</v>
      </c>
      <c r="D4908" s="2">
        <v>2014</v>
      </c>
      <c r="E4908" s="1" t="s">
        <v>53</v>
      </c>
      <c r="F4908" s="3">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v>16.193999999999988</v>
      </c>
    </row>
    <row r="4909" spans="1:23" x14ac:dyDescent="0.3">
      <c r="A4909">
        <v>4908</v>
      </c>
      <c r="B4909" t="s">
        <v>7875</v>
      </c>
      <c r="C4909" s="1">
        <v>41961</v>
      </c>
      <c r="D4909" s="2">
        <v>2014</v>
      </c>
      <c r="E4909" s="1" t="s">
        <v>24</v>
      </c>
      <c r="F4909" s="3">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v>-8.659200000000002</v>
      </c>
    </row>
    <row r="4910" spans="1:23" x14ac:dyDescent="0.3">
      <c r="A4910">
        <v>4909</v>
      </c>
      <c r="B4910" t="s">
        <v>7875</v>
      </c>
      <c r="C4910" s="1">
        <v>41961</v>
      </c>
      <c r="D4910" s="2">
        <v>2014</v>
      </c>
      <c r="E4910" s="1" t="s">
        <v>24</v>
      </c>
      <c r="F4910" s="3">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v>-2.0773999999999999</v>
      </c>
    </row>
    <row r="4911" spans="1:23" x14ac:dyDescent="0.3">
      <c r="A4911">
        <v>4910</v>
      </c>
      <c r="B4911" t="s">
        <v>7878</v>
      </c>
      <c r="C4911" s="1">
        <v>42749</v>
      </c>
      <c r="D4911" s="2">
        <v>2017</v>
      </c>
      <c r="E4911" s="1" t="s">
        <v>166</v>
      </c>
      <c r="F4911" s="3">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v>6.6467999999999989</v>
      </c>
    </row>
    <row r="4912" spans="1:23" x14ac:dyDescent="0.3">
      <c r="A4912">
        <v>4911</v>
      </c>
      <c r="B4912" t="s">
        <v>7878</v>
      </c>
      <c r="C4912" s="1">
        <v>42749</v>
      </c>
      <c r="D4912" s="2">
        <v>2017</v>
      </c>
      <c r="E4912" s="1" t="s">
        <v>166</v>
      </c>
      <c r="F4912" s="3">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v>12.700800000000001</v>
      </c>
    </row>
    <row r="4913" spans="1:23" x14ac:dyDescent="0.3">
      <c r="A4913">
        <v>4912</v>
      </c>
      <c r="B4913" t="s">
        <v>7878</v>
      </c>
      <c r="C4913" s="1">
        <v>42749</v>
      </c>
      <c r="D4913" s="2">
        <v>2017</v>
      </c>
      <c r="E4913" s="1" t="s">
        <v>166</v>
      </c>
      <c r="F4913" s="3">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v>6.9990000000000059</v>
      </c>
    </row>
    <row r="4914" spans="1:23" x14ac:dyDescent="0.3">
      <c r="A4914">
        <v>4913</v>
      </c>
      <c r="B4914" t="s">
        <v>7878</v>
      </c>
      <c r="C4914" s="1">
        <v>42749</v>
      </c>
      <c r="D4914" s="2">
        <v>2017</v>
      </c>
      <c r="E4914" s="1" t="s">
        <v>166</v>
      </c>
      <c r="F4914" s="3">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v>-4.577</v>
      </c>
    </row>
    <row r="4915" spans="1:23" x14ac:dyDescent="0.3">
      <c r="A4915">
        <v>4914</v>
      </c>
      <c r="B4915" t="s">
        <v>7878</v>
      </c>
      <c r="C4915" s="1">
        <v>42749</v>
      </c>
      <c r="D4915" s="2">
        <v>2017</v>
      </c>
      <c r="E4915" s="1" t="s">
        <v>166</v>
      </c>
      <c r="F4915" s="3">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v>-1.8391999999999999</v>
      </c>
    </row>
    <row r="4916" spans="1:23" x14ac:dyDescent="0.3">
      <c r="A4916">
        <v>4915</v>
      </c>
      <c r="B4916" t="s">
        <v>7879</v>
      </c>
      <c r="C4916" s="1">
        <v>42271</v>
      </c>
      <c r="D4916" s="2">
        <v>2015</v>
      </c>
      <c r="E4916" s="1" t="s">
        <v>161</v>
      </c>
      <c r="F4916" s="3">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v>10.428399999999996</v>
      </c>
    </row>
    <row r="4917" spans="1:23" x14ac:dyDescent="0.3">
      <c r="A4917">
        <v>4916</v>
      </c>
      <c r="B4917" t="s">
        <v>7879</v>
      </c>
      <c r="C4917" s="1">
        <v>42271</v>
      </c>
      <c r="D4917" s="2">
        <v>2015</v>
      </c>
      <c r="E4917" s="1" t="s">
        <v>161</v>
      </c>
      <c r="F4917" s="3">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v>5.4201000000000006</v>
      </c>
    </row>
    <row r="4918" spans="1:23" x14ac:dyDescent="0.3">
      <c r="A4918">
        <v>4917</v>
      </c>
      <c r="B4918" t="s">
        <v>7880</v>
      </c>
      <c r="C4918" s="1">
        <v>43017</v>
      </c>
      <c r="D4918" s="2">
        <v>2017</v>
      </c>
      <c r="E4918" s="1" t="s">
        <v>53</v>
      </c>
      <c r="F4918" s="3">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v>5.8750999999999962</v>
      </c>
    </row>
    <row r="4919" spans="1:23" x14ac:dyDescent="0.3">
      <c r="A4919">
        <v>4918</v>
      </c>
      <c r="B4919" t="s">
        <v>7880</v>
      </c>
      <c r="C4919" s="1">
        <v>43017</v>
      </c>
      <c r="D4919" s="2">
        <v>2017</v>
      </c>
      <c r="E4919" s="1" t="s">
        <v>53</v>
      </c>
      <c r="F4919" s="3">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v>-32.664599999999993</v>
      </c>
    </row>
    <row r="4920" spans="1:23" x14ac:dyDescent="0.3">
      <c r="A4920">
        <v>4919</v>
      </c>
      <c r="B4920" t="s">
        <v>7884</v>
      </c>
      <c r="C4920" s="1">
        <v>42371</v>
      </c>
      <c r="D4920" s="2">
        <v>2016</v>
      </c>
      <c r="E4920" s="1" t="s">
        <v>166</v>
      </c>
      <c r="F4920" s="3">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v>38.266800000000003</v>
      </c>
    </row>
    <row r="4921" spans="1:23" x14ac:dyDescent="0.3">
      <c r="A4921">
        <v>4920</v>
      </c>
      <c r="B4921" t="s">
        <v>7884</v>
      </c>
      <c r="C4921" s="1">
        <v>42371</v>
      </c>
      <c r="D4921" s="2">
        <v>2016</v>
      </c>
      <c r="E4921" s="1" t="s">
        <v>166</v>
      </c>
      <c r="F4921" s="3">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v>67.274199999999979</v>
      </c>
    </row>
    <row r="4922" spans="1:23" x14ac:dyDescent="0.3">
      <c r="A4922">
        <v>4921</v>
      </c>
      <c r="B4922" t="s">
        <v>7886</v>
      </c>
      <c r="C4922" s="1">
        <v>42966</v>
      </c>
      <c r="D4922" s="2">
        <v>2017</v>
      </c>
      <c r="E4922" s="1" t="s">
        <v>132</v>
      </c>
      <c r="F4922" s="3">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v>-3.9032000000000009</v>
      </c>
    </row>
    <row r="4923" spans="1:23" x14ac:dyDescent="0.3">
      <c r="A4923">
        <v>4922</v>
      </c>
      <c r="B4923" t="s">
        <v>7887</v>
      </c>
      <c r="C4923" s="1">
        <v>43094</v>
      </c>
      <c r="D4923" s="2">
        <v>2017</v>
      </c>
      <c r="E4923" s="1" t="s">
        <v>98</v>
      </c>
      <c r="F4923" s="3">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v>46.118399999999994</v>
      </c>
    </row>
    <row r="4924" spans="1:23" x14ac:dyDescent="0.3">
      <c r="A4924">
        <v>4923</v>
      </c>
      <c r="B4924" t="s">
        <v>7887</v>
      </c>
      <c r="C4924" s="1">
        <v>43094</v>
      </c>
      <c r="D4924" s="2">
        <v>2017</v>
      </c>
      <c r="E4924" s="1" t="s">
        <v>98</v>
      </c>
      <c r="F4924" s="3">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v>1.1945999999999999</v>
      </c>
    </row>
    <row r="4925" spans="1:23" x14ac:dyDescent="0.3">
      <c r="A4925">
        <v>4924</v>
      </c>
      <c r="B4925" t="s">
        <v>7887</v>
      </c>
      <c r="C4925" s="1">
        <v>43094</v>
      </c>
      <c r="D4925" s="2">
        <v>2017</v>
      </c>
      <c r="E4925" s="1" t="s">
        <v>98</v>
      </c>
      <c r="F4925" s="3">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v>301.96799999999996</v>
      </c>
    </row>
    <row r="4926" spans="1:23" x14ac:dyDescent="0.3">
      <c r="A4926">
        <v>4925</v>
      </c>
      <c r="B4926" t="s">
        <v>7887</v>
      </c>
      <c r="C4926" s="1">
        <v>43094</v>
      </c>
      <c r="D4926" s="2">
        <v>2017</v>
      </c>
      <c r="E4926" s="1" t="s">
        <v>98</v>
      </c>
      <c r="F4926" s="3">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v>23.524799999999999</v>
      </c>
    </row>
    <row r="4927" spans="1:23" x14ac:dyDescent="0.3">
      <c r="A4927">
        <v>4926</v>
      </c>
      <c r="B4927" t="s">
        <v>7888</v>
      </c>
      <c r="C4927" s="1">
        <v>42988</v>
      </c>
      <c r="D4927" s="2">
        <v>2017</v>
      </c>
      <c r="E4927" s="1" t="s">
        <v>161</v>
      </c>
      <c r="F4927" s="3">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v>3.7200000000000006</v>
      </c>
    </row>
    <row r="4928" spans="1:23" x14ac:dyDescent="0.3">
      <c r="A4928">
        <v>4927</v>
      </c>
      <c r="B4928" t="s">
        <v>7891</v>
      </c>
      <c r="C4928" s="1">
        <v>43027</v>
      </c>
      <c r="D4928" s="2">
        <v>2017</v>
      </c>
      <c r="E4928" s="1" t="s">
        <v>53</v>
      </c>
      <c r="F4928" s="3">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v>-67.543499999999995</v>
      </c>
    </row>
    <row r="4929" spans="1:23" x14ac:dyDescent="0.3">
      <c r="A4929">
        <v>4928</v>
      </c>
      <c r="B4929" t="s">
        <v>7892</v>
      </c>
      <c r="C4929" s="1">
        <v>43070</v>
      </c>
      <c r="D4929" s="2">
        <v>2017</v>
      </c>
      <c r="E4929" s="1" t="s">
        <v>98</v>
      </c>
      <c r="F4929" s="3">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v>9.3312000000000008</v>
      </c>
    </row>
    <row r="4930" spans="1:23" x14ac:dyDescent="0.3">
      <c r="A4930">
        <v>4929</v>
      </c>
      <c r="B4930" t="s">
        <v>7892</v>
      </c>
      <c r="C4930" s="1">
        <v>43070</v>
      </c>
      <c r="D4930" s="2">
        <v>2017</v>
      </c>
      <c r="E4930" s="1" t="s">
        <v>98</v>
      </c>
      <c r="F4930" s="3">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v>251.20200000000003</v>
      </c>
    </row>
    <row r="4931" spans="1:23" x14ac:dyDescent="0.3">
      <c r="A4931">
        <v>4930</v>
      </c>
      <c r="B4931" t="s">
        <v>7893</v>
      </c>
      <c r="C4931" s="1">
        <v>41884</v>
      </c>
      <c r="D4931" s="2">
        <v>2014</v>
      </c>
      <c r="E4931" s="1" t="s">
        <v>161</v>
      </c>
      <c r="F4931" s="3">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v>16.170000000000002</v>
      </c>
    </row>
    <row r="4932" spans="1:23" x14ac:dyDescent="0.3">
      <c r="A4932">
        <v>4931</v>
      </c>
      <c r="B4932" t="s">
        <v>7893</v>
      </c>
      <c r="C4932" s="1">
        <v>41884</v>
      </c>
      <c r="D4932" s="2">
        <v>2014</v>
      </c>
      <c r="E4932" s="1" t="s">
        <v>161</v>
      </c>
      <c r="F4932" s="3">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v>7.0218000000000007</v>
      </c>
    </row>
    <row r="4933" spans="1:23" x14ac:dyDescent="0.3">
      <c r="A4933">
        <v>4932</v>
      </c>
      <c r="B4933" t="s">
        <v>7894</v>
      </c>
      <c r="C4933" s="1">
        <v>42819</v>
      </c>
      <c r="D4933" s="2">
        <v>2017</v>
      </c>
      <c r="E4933" s="1" t="s">
        <v>237</v>
      </c>
      <c r="F4933" s="3">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v>6.93</v>
      </c>
    </row>
    <row r="4934" spans="1:23" x14ac:dyDescent="0.3">
      <c r="A4934">
        <v>4933</v>
      </c>
      <c r="B4934" t="s">
        <v>7895</v>
      </c>
      <c r="C4934" s="1">
        <v>42275</v>
      </c>
      <c r="D4934" s="2">
        <v>2015</v>
      </c>
      <c r="E4934" s="1" t="s">
        <v>161</v>
      </c>
      <c r="F4934" s="3">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v>4.2308999999999983</v>
      </c>
    </row>
    <row r="4935" spans="1:23" x14ac:dyDescent="0.3">
      <c r="A4935">
        <v>4934</v>
      </c>
      <c r="B4935" t="s">
        <v>7895</v>
      </c>
      <c r="C4935" s="1">
        <v>42275</v>
      </c>
      <c r="D4935" s="2">
        <v>2015</v>
      </c>
      <c r="E4935" s="1" t="s">
        <v>161</v>
      </c>
      <c r="F4935" s="3">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v>-0.79200000000000004</v>
      </c>
    </row>
    <row r="4936" spans="1:23" x14ac:dyDescent="0.3">
      <c r="A4936">
        <v>4935</v>
      </c>
      <c r="B4936" t="s">
        <v>7895</v>
      </c>
      <c r="C4936" s="1">
        <v>42275</v>
      </c>
      <c r="D4936" s="2">
        <v>2015</v>
      </c>
      <c r="E4936" s="1" t="s">
        <v>161</v>
      </c>
      <c r="F4936" s="3">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v>0.84599999999999964</v>
      </c>
    </row>
    <row r="4937" spans="1:23" x14ac:dyDescent="0.3">
      <c r="A4937">
        <v>4936</v>
      </c>
      <c r="B4937" t="s">
        <v>7896</v>
      </c>
      <c r="C4937" s="1">
        <v>42078</v>
      </c>
      <c r="D4937" s="2">
        <v>2015</v>
      </c>
      <c r="E4937" s="1" t="s">
        <v>237</v>
      </c>
      <c r="F4937" s="3">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v>1.6776</v>
      </c>
    </row>
    <row r="4938" spans="1:23" x14ac:dyDescent="0.3">
      <c r="A4938">
        <v>4937</v>
      </c>
      <c r="B4938" t="s">
        <v>7902</v>
      </c>
      <c r="C4938" s="1">
        <v>42741</v>
      </c>
      <c r="D4938" s="2">
        <v>2017</v>
      </c>
      <c r="E4938" s="1" t="s">
        <v>166</v>
      </c>
      <c r="F4938" s="3">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v>15.5204</v>
      </c>
    </row>
    <row r="4939" spans="1:23" x14ac:dyDescent="0.3">
      <c r="A4939">
        <v>4938</v>
      </c>
      <c r="B4939" t="s">
        <v>7904</v>
      </c>
      <c r="C4939" s="1">
        <v>41652</v>
      </c>
      <c r="D4939" s="2">
        <v>2014</v>
      </c>
      <c r="E4939" s="1" t="s">
        <v>166</v>
      </c>
      <c r="F4939" s="3">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v>238.65299999999991</v>
      </c>
    </row>
    <row r="4940" spans="1:23" x14ac:dyDescent="0.3">
      <c r="A4940">
        <v>4939</v>
      </c>
      <c r="B4940" t="s">
        <v>7904</v>
      </c>
      <c r="C4940" s="1">
        <v>41652</v>
      </c>
      <c r="D4940" s="2">
        <v>2014</v>
      </c>
      <c r="E4940" s="1" t="s">
        <v>166</v>
      </c>
      <c r="F4940" s="3">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v>3.9294000000000082</v>
      </c>
    </row>
    <row r="4941" spans="1:23" x14ac:dyDescent="0.3">
      <c r="A4941">
        <v>4940</v>
      </c>
      <c r="B4941" t="s">
        <v>7904</v>
      </c>
      <c r="C4941" s="1">
        <v>41652</v>
      </c>
      <c r="D4941" s="2">
        <v>2014</v>
      </c>
      <c r="E4941" s="1" t="s">
        <v>166</v>
      </c>
      <c r="F4941" s="3">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v>6.5669999999999984</v>
      </c>
    </row>
    <row r="4942" spans="1:23" x14ac:dyDescent="0.3">
      <c r="A4942">
        <v>4941</v>
      </c>
      <c r="B4942" t="s">
        <v>7905</v>
      </c>
      <c r="C4942" s="1">
        <v>42041</v>
      </c>
      <c r="D4942" s="2">
        <v>2015</v>
      </c>
      <c r="E4942" s="1" t="s">
        <v>568</v>
      </c>
      <c r="F4942" s="3">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v>266.45219999999989</v>
      </c>
    </row>
    <row r="4943" spans="1:23" x14ac:dyDescent="0.3">
      <c r="A4943">
        <v>4942</v>
      </c>
      <c r="B4943" t="s">
        <v>7905</v>
      </c>
      <c r="C4943" s="1">
        <v>42041</v>
      </c>
      <c r="D4943" s="2">
        <v>2015</v>
      </c>
      <c r="E4943" s="1" t="s">
        <v>568</v>
      </c>
      <c r="F4943" s="3">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v>82.336799999999982</v>
      </c>
    </row>
    <row r="4944" spans="1:23" x14ac:dyDescent="0.3">
      <c r="A4944">
        <v>4943</v>
      </c>
      <c r="B4944" t="s">
        <v>7905</v>
      </c>
      <c r="C4944" s="1">
        <v>42041</v>
      </c>
      <c r="D4944" s="2">
        <v>2015</v>
      </c>
      <c r="E4944" s="1" t="s">
        <v>568</v>
      </c>
      <c r="F4944" s="3">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v>1.7607999999999997</v>
      </c>
    </row>
    <row r="4945" spans="1:23" x14ac:dyDescent="0.3">
      <c r="A4945">
        <v>4944</v>
      </c>
      <c r="B4945" t="s">
        <v>7906</v>
      </c>
      <c r="C4945" s="1">
        <v>43090</v>
      </c>
      <c r="D4945" s="2">
        <v>2017</v>
      </c>
      <c r="E4945" s="1" t="s">
        <v>98</v>
      </c>
      <c r="F4945" s="3">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v>18.766999999999996</v>
      </c>
    </row>
    <row r="4946" spans="1:23" x14ac:dyDescent="0.3">
      <c r="A4946">
        <v>4945</v>
      </c>
      <c r="B4946" t="s">
        <v>7907</v>
      </c>
      <c r="C4946" s="1">
        <v>42618</v>
      </c>
      <c r="D4946" s="2">
        <v>2016</v>
      </c>
      <c r="E4946" s="1" t="s">
        <v>161</v>
      </c>
      <c r="F4946" s="3">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v>46.118399999999994</v>
      </c>
    </row>
    <row r="4947" spans="1:23" x14ac:dyDescent="0.3">
      <c r="A4947">
        <v>4946</v>
      </c>
      <c r="B4947" t="s">
        <v>7907</v>
      </c>
      <c r="C4947" s="1">
        <v>42618</v>
      </c>
      <c r="D4947" s="2">
        <v>2016</v>
      </c>
      <c r="E4947" s="1" t="s">
        <v>161</v>
      </c>
      <c r="F4947" s="3">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v>3.9419999999999993</v>
      </c>
    </row>
    <row r="4948" spans="1:23" x14ac:dyDescent="0.3">
      <c r="A4948">
        <v>4947</v>
      </c>
      <c r="B4948" t="s">
        <v>7907</v>
      </c>
      <c r="C4948" s="1">
        <v>42618</v>
      </c>
      <c r="D4948" s="2">
        <v>2016</v>
      </c>
      <c r="E4948" s="1" t="s">
        <v>161</v>
      </c>
      <c r="F4948" s="3">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v>1.7876000000000003</v>
      </c>
    </row>
    <row r="4949" spans="1:23" x14ac:dyDescent="0.3">
      <c r="A4949">
        <v>4948</v>
      </c>
      <c r="B4949" t="s">
        <v>7908</v>
      </c>
      <c r="C4949" s="1">
        <v>41916</v>
      </c>
      <c r="D4949" s="2">
        <v>2014</v>
      </c>
      <c r="E4949" s="1" t="s">
        <v>53</v>
      </c>
      <c r="F4949" s="3">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v>13.742799999999999</v>
      </c>
    </row>
    <row r="4950" spans="1:23" x14ac:dyDescent="0.3">
      <c r="A4950">
        <v>4949</v>
      </c>
      <c r="B4950" t="s">
        <v>7909</v>
      </c>
      <c r="C4950" s="1">
        <v>43066</v>
      </c>
      <c r="D4950" s="2">
        <v>2017</v>
      </c>
      <c r="E4950" s="1" t="s">
        <v>24</v>
      </c>
      <c r="F4950" s="3">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v>41.120799999999988</v>
      </c>
    </row>
    <row r="4951" spans="1:23" x14ac:dyDescent="0.3">
      <c r="A4951">
        <v>4950</v>
      </c>
      <c r="B4951" t="s">
        <v>7909</v>
      </c>
      <c r="C4951" s="1">
        <v>43066</v>
      </c>
      <c r="D4951" s="2">
        <v>2017</v>
      </c>
      <c r="E4951" s="1" t="s">
        <v>24</v>
      </c>
      <c r="F4951" s="3">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v>6.0287999999999995</v>
      </c>
    </row>
    <row r="4952" spans="1:23" x14ac:dyDescent="0.3">
      <c r="A4952">
        <v>4951</v>
      </c>
      <c r="B4952" t="s">
        <v>7910</v>
      </c>
      <c r="C4952" s="1">
        <v>42671</v>
      </c>
      <c r="D4952" s="2">
        <v>2016</v>
      </c>
      <c r="E4952" s="1" t="s">
        <v>53</v>
      </c>
      <c r="F4952" s="3">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v>5.2164000000000001</v>
      </c>
    </row>
    <row r="4953" spans="1:23" x14ac:dyDescent="0.3">
      <c r="A4953">
        <v>4952</v>
      </c>
      <c r="B4953" t="s">
        <v>7911</v>
      </c>
      <c r="C4953" s="1">
        <v>42164</v>
      </c>
      <c r="D4953" s="2">
        <v>2015</v>
      </c>
      <c r="E4953" s="1" t="s">
        <v>41</v>
      </c>
      <c r="F4953" s="3">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v>6.2208000000000006</v>
      </c>
    </row>
    <row r="4954" spans="1:23" x14ac:dyDescent="0.3">
      <c r="A4954">
        <v>4953</v>
      </c>
      <c r="B4954" t="s">
        <v>7912</v>
      </c>
      <c r="C4954" s="1">
        <v>43077</v>
      </c>
      <c r="D4954" s="2">
        <v>2017</v>
      </c>
      <c r="E4954" s="1" t="s">
        <v>98</v>
      </c>
      <c r="F4954" s="3">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v>20.843999999999994</v>
      </c>
    </row>
    <row r="4955" spans="1:23" x14ac:dyDescent="0.3">
      <c r="A4955">
        <v>4954</v>
      </c>
      <c r="B4955" t="s">
        <v>7915</v>
      </c>
      <c r="C4955" s="1">
        <v>42079</v>
      </c>
      <c r="D4955" s="2">
        <v>2015</v>
      </c>
      <c r="E4955" s="1" t="s">
        <v>237</v>
      </c>
      <c r="F4955" s="3">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v>2.5769999999999982</v>
      </c>
    </row>
    <row r="4956" spans="1:23" x14ac:dyDescent="0.3">
      <c r="A4956">
        <v>4955</v>
      </c>
      <c r="B4956" t="s">
        <v>7916</v>
      </c>
      <c r="C4956" s="1">
        <v>41799</v>
      </c>
      <c r="D4956" s="2">
        <v>2014</v>
      </c>
      <c r="E4956" s="1" t="s">
        <v>41</v>
      </c>
      <c r="F4956" s="3">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v>4.6956000000000007</v>
      </c>
    </row>
    <row r="4957" spans="1:23" x14ac:dyDescent="0.3">
      <c r="A4957">
        <v>4956</v>
      </c>
      <c r="B4957" t="s">
        <v>7916</v>
      </c>
      <c r="C4957" s="1">
        <v>41799</v>
      </c>
      <c r="D4957" s="2">
        <v>2014</v>
      </c>
      <c r="E4957" s="1" t="s">
        <v>41</v>
      </c>
      <c r="F4957" s="3">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v>36.404399999999995</v>
      </c>
    </row>
    <row r="4958" spans="1:23" x14ac:dyDescent="0.3">
      <c r="A4958">
        <v>4957</v>
      </c>
      <c r="B4958" t="s">
        <v>7916</v>
      </c>
      <c r="C4958" s="1">
        <v>41799</v>
      </c>
      <c r="D4958" s="2">
        <v>2014</v>
      </c>
      <c r="E4958" s="1" t="s">
        <v>41</v>
      </c>
      <c r="F4958" s="3">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v>14.212</v>
      </c>
    </row>
    <row r="4959" spans="1:23" x14ac:dyDescent="0.3">
      <c r="A4959">
        <v>4958</v>
      </c>
      <c r="B4959" t="s">
        <v>7917</v>
      </c>
      <c r="C4959" s="1">
        <v>42083</v>
      </c>
      <c r="D4959" s="2">
        <v>2015</v>
      </c>
      <c r="E4959" s="1" t="s">
        <v>237</v>
      </c>
      <c r="F4959" s="3">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v>-4.3960000000000026</v>
      </c>
    </row>
    <row r="4960" spans="1:23" x14ac:dyDescent="0.3">
      <c r="A4960">
        <v>4959</v>
      </c>
      <c r="B4960" t="s">
        <v>7917</v>
      </c>
      <c r="C4960" s="1">
        <v>42083</v>
      </c>
      <c r="D4960" s="2">
        <v>2015</v>
      </c>
      <c r="E4960" s="1" t="s">
        <v>237</v>
      </c>
      <c r="F4960" s="3">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v>6.1307999999999998</v>
      </c>
    </row>
    <row r="4961" spans="1:23" x14ac:dyDescent="0.3">
      <c r="A4961">
        <v>4960</v>
      </c>
      <c r="B4961" t="s">
        <v>7919</v>
      </c>
      <c r="C4961" s="1">
        <v>42692</v>
      </c>
      <c r="D4961" s="2">
        <v>2016</v>
      </c>
      <c r="E4961" s="1" t="s">
        <v>24</v>
      </c>
      <c r="F4961" s="3">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v>6.1192000000000011</v>
      </c>
    </row>
    <row r="4962" spans="1:23" x14ac:dyDescent="0.3">
      <c r="A4962">
        <v>4961</v>
      </c>
      <c r="B4962" t="s">
        <v>7919</v>
      </c>
      <c r="C4962" s="1">
        <v>42692</v>
      </c>
      <c r="D4962" s="2">
        <v>2016</v>
      </c>
      <c r="E4962" s="1" t="s">
        <v>24</v>
      </c>
      <c r="F4962" s="3">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v>18.316800000000001</v>
      </c>
    </row>
    <row r="4963" spans="1:23" x14ac:dyDescent="0.3">
      <c r="A4963">
        <v>4962</v>
      </c>
      <c r="B4963" t="s">
        <v>7920</v>
      </c>
      <c r="C4963" s="1">
        <v>41705</v>
      </c>
      <c r="D4963" s="2">
        <v>2014</v>
      </c>
      <c r="E4963" s="1" t="s">
        <v>237</v>
      </c>
      <c r="F4963" s="3">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v>5.4800999999999966</v>
      </c>
    </row>
    <row r="4964" spans="1:23" x14ac:dyDescent="0.3">
      <c r="A4964">
        <v>4963</v>
      </c>
      <c r="B4964" t="s">
        <v>7920</v>
      </c>
      <c r="C4964" s="1">
        <v>41705</v>
      </c>
      <c r="D4964" s="2">
        <v>2014</v>
      </c>
      <c r="E4964" s="1" t="s">
        <v>237</v>
      </c>
      <c r="F4964" s="3">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v>4.6644000000000005</v>
      </c>
    </row>
    <row r="4965" spans="1:23" x14ac:dyDescent="0.3">
      <c r="A4965">
        <v>4964</v>
      </c>
      <c r="B4965" t="s">
        <v>7920</v>
      </c>
      <c r="C4965" s="1">
        <v>41705</v>
      </c>
      <c r="D4965" s="2">
        <v>2014</v>
      </c>
      <c r="E4965" s="1" t="s">
        <v>237</v>
      </c>
      <c r="F4965" s="3">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v>4.8588000000000164</v>
      </c>
    </row>
    <row r="4966" spans="1:23" x14ac:dyDescent="0.3">
      <c r="A4966">
        <v>4965</v>
      </c>
      <c r="B4966" t="s">
        <v>7923</v>
      </c>
      <c r="C4966" s="1">
        <v>42505</v>
      </c>
      <c r="D4966" s="2">
        <v>2016</v>
      </c>
      <c r="E4966" s="1" t="s">
        <v>124</v>
      </c>
      <c r="F4966" s="3">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v>-5.1760000000000002</v>
      </c>
    </row>
    <row r="4967" spans="1:23" x14ac:dyDescent="0.3">
      <c r="A4967">
        <v>4966</v>
      </c>
      <c r="B4967" t="s">
        <v>7924</v>
      </c>
      <c r="C4967" s="1">
        <v>42149</v>
      </c>
      <c r="D4967" s="2">
        <v>2015</v>
      </c>
      <c r="E4967" s="1" t="s">
        <v>124</v>
      </c>
      <c r="F4967" s="3">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v>58.379999999999939</v>
      </c>
    </row>
    <row r="4968" spans="1:23" x14ac:dyDescent="0.3">
      <c r="A4968">
        <v>4967</v>
      </c>
      <c r="B4968" t="s">
        <v>7925</v>
      </c>
      <c r="C4968" s="1">
        <v>42218</v>
      </c>
      <c r="D4968" s="2">
        <v>2015</v>
      </c>
      <c r="E4968" s="1" t="s">
        <v>132</v>
      </c>
      <c r="F4968" s="3">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v>3.8654999999999973</v>
      </c>
    </row>
    <row r="4969" spans="1:23" x14ac:dyDescent="0.3">
      <c r="A4969">
        <v>4968</v>
      </c>
      <c r="B4969" t="s">
        <v>7925</v>
      </c>
      <c r="C4969" s="1">
        <v>42218</v>
      </c>
      <c r="D4969" s="2">
        <v>2015</v>
      </c>
      <c r="E4969" s="1" t="s">
        <v>132</v>
      </c>
      <c r="F4969" s="3">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v>4.1159999999999997</v>
      </c>
    </row>
    <row r="4970" spans="1:23" x14ac:dyDescent="0.3">
      <c r="A4970">
        <v>4969</v>
      </c>
      <c r="B4970" t="s">
        <v>7925</v>
      </c>
      <c r="C4970" s="1">
        <v>42218</v>
      </c>
      <c r="D4970" s="2">
        <v>2015</v>
      </c>
      <c r="E4970" s="1" t="s">
        <v>132</v>
      </c>
      <c r="F4970" s="3">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v>83.991600000000005</v>
      </c>
    </row>
    <row r="4971" spans="1:23" x14ac:dyDescent="0.3">
      <c r="A4971">
        <v>4970</v>
      </c>
      <c r="B4971" t="s">
        <v>7925</v>
      </c>
      <c r="C4971" s="1">
        <v>42218</v>
      </c>
      <c r="D4971" s="2">
        <v>2015</v>
      </c>
      <c r="E4971" s="1" t="s">
        <v>132</v>
      </c>
      <c r="F4971" s="3">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v>15.537199999999999</v>
      </c>
    </row>
    <row r="4972" spans="1:23" x14ac:dyDescent="0.3">
      <c r="A4972">
        <v>4971</v>
      </c>
      <c r="B4972" t="s">
        <v>7926</v>
      </c>
      <c r="C4972" s="1">
        <v>42680</v>
      </c>
      <c r="D4972" s="2">
        <v>2016</v>
      </c>
      <c r="E4972" s="1" t="s">
        <v>24</v>
      </c>
      <c r="F4972" s="3">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v>-28.597800000000007</v>
      </c>
    </row>
    <row r="4973" spans="1:23" x14ac:dyDescent="0.3">
      <c r="A4973">
        <v>4972</v>
      </c>
      <c r="B4973" t="s">
        <v>7926</v>
      </c>
      <c r="C4973" s="1">
        <v>42680</v>
      </c>
      <c r="D4973" s="2">
        <v>2016</v>
      </c>
      <c r="E4973" s="1" t="s">
        <v>24</v>
      </c>
      <c r="F4973" s="3">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v>12.639200000000001</v>
      </c>
    </row>
    <row r="4974" spans="1:23" x14ac:dyDescent="0.3">
      <c r="A4974">
        <v>4973</v>
      </c>
      <c r="B4974" t="s">
        <v>7926</v>
      </c>
      <c r="C4974" s="1">
        <v>42680</v>
      </c>
      <c r="D4974" s="2">
        <v>2016</v>
      </c>
      <c r="E4974" s="1" t="s">
        <v>24</v>
      </c>
      <c r="F4974" s="3">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v>5.7797999999999963</v>
      </c>
    </row>
    <row r="4975" spans="1:23" x14ac:dyDescent="0.3">
      <c r="A4975">
        <v>4974</v>
      </c>
      <c r="B4975" t="s">
        <v>7926</v>
      </c>
      <c r="C4975" s="1">
        <v>42680</v>
      </c>
      <c r="D4975" s="2">
        <v>2016</v>
      </c>
      <c r="E4975" s="1" t="s">
        <v>24</v>
      </c>
      <c r="F4975" s="3">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v>31.068799999999996</v>
      </c>
    </row>
    <row r="4976" spans="1:23" x14ac:dyDescent="0.3">
      <c r="A4976">
        <v>4975</v>
      </c>
      <c r="B4976" t="s">
        <v>7927</v>
      </c>
      <c r="C4976" s="1">
        <v>42681</v>
      </c>
      <c r="D4976" s="2">
        <v>2016</v>
      </c>
      <c r="E4976" s="1" t="s">
        <v>24</v>
      </c>
      <c r="F4976" s="3">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v>6.3209999999999997</v>
      </c>
    </row>
    <row r="4977" spans="1:23" x14ac:dyDescent="0.3">
      <c r="A4977">
        <v>4976</v>
      </c>
      <c r="B4977" t="s">
        <v>7928</v>
      </c>
      <c r="C4977" s="1">
        <v>42265</v>
      </c>
      <c r="D4977" s="2">
        <v>2015</v>
      </c>
      <c r="E4977" s="1" t="s">
        <v>161</v>
      </c>
      <c r="F4977" s="3">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v>152.38799999999992</v>
      </c>
    </row>
    <row r="4978" spans="1:23" x14ac:dyDescent="0.3">
      <c r="A4978">
        <v>4977</v>
      </c>
      <c r="B4978" t="s">
        <v>7929</v>
      </c>
      <c r="C4978" s="1">
        <v>42345</v>
      </c>
      <c r="D4978" s="2">
        <v>2015</v>
      </c>
      <c r="E4978" s="1" t="s">
        <v>98</v>
      </c>
      <c r="F4978" s="3">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v>7.2089999999999996</v>
      </c>
    </row>
    <row r="4979" spans="1:23" x14ac:dyDescent="0.3">
      <c r="A4979">
        <v>4978</v>
      </c>
      <c r="B4979" t="s">
        <v>7929</v>
      </c>
      <c r="C4979" s="1">
        <v>42345</v>
      </c>
      <c r="D4979" s="2">
        <v>2015</v>
      </c>
      <c r="E4979" s="1" t="s">
        <v>98</v>
      </c>
      <c r="F4979" s="3">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v>2.3407999999999998</v>
      </c>
    </row>
    <row r="4980" spans="1:23" x14ac:dyDescent="0.3">
      <c r="A4980">
        <v>4979</v>
      </c>
      <c r="B4980" t="s">
        <v>7929</v>
      </c>
      <c r="C4980" s="1">
        <v>42345</v>
      </c>
      <c r="D4980" s="2">
        <v>2015</v>
      </c>
      <c r="E4980" s="1" t="s">
        <v>98</v>
      </c>
      <c r="F4980" s="3">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v>224.4426</v>
      </c>
    </row>
    <row r="4981" spans="1:23" x14ac:dyDescent="0.3">
      <c r="A4981">
        <v>4980</v>
      </c>
      <c r="B4981" t="s">
        <v>7930</v>
      </c>
      <c r="C4981" s="1">
        <v>42713</v>
      </c>
      <c r="D4981" s="2">
        <v>2016</v>
      </c>
      <c r="E4981" s="1" t="s">
        <v>98</v>
      </c>
      <c r="F4981" s="3">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v>1.5426000000000002</v>
      </c>
    </row>
    <row r="4982" spans="1:23" x14ac:dyDescent="0.3">
      <c r="A4982">
        <v>4981</v>
      </c>
      <c r="B4982" t="s">
        <v>7930</v>
      </c>
      <c r="C4982" s="1">
        <v>42713</v>
      </c>
      <c r="D4982" s="2">
        <v>2016</v>
      </c>
      <c r="E4982" s="1" t="s">
        <v>98</v>
      </c>
      <c r="F4982" s="3">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v>-11.761200000000002</v>
      </c>
    </row>
    <row r="4983" spans="1:23" x14ac:dyDescent="0.3">
      <c r="A4983">
        <v>4982</v>
      </c>
      <c r="B4983" t="s">
        <v>7930</v>
      </c>
      <c r="C4983" s="1">
        <v>42713</v>
      </c>
      <c r="D4983" s="2">
        <v>2016</v>
      </c>
      <c r="E4983" s="1" t="s">
        <v>98</v>
      </c>
      <c r="F4983" s="3">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v>-1.4279999999999999</v>
      </c>
    </row>
    <row r="4984" spans="1:23" x14ac:dyDescent="0.3">
      <c r="A4984">
        <v>4983</v>
      </c>
      <c r="B4984" t="s">
        <v>7931</v>
      </c>
      <c r="C4984" s="1">
        <v>41959</v>
      </c>
      <c r="D4984" s="2">
        <v>2014</v>
      </c>
      <c r="E4984" s="1" t="s">
        <v>24</v>
      </c>
      <c r="F4984" s="3">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v>2.4011999999999998</v>
      </c>
    </row>
    <row r="4985" spans="1:23" x14ac:dyDescent="0.3">
      <c r="A4985">
        <v>4984</v>
      </c>
      <c r="B4985" t="s">
        <v>7932</v>
      </c>
      <c r="C4985" s="1">
        <v>42680</v>
      </c>
      <c r="D4985" s="2">
        <v>2016</v>
      </c>
      <c r="E4985" s="1" t="s">
        <v>24</v>
      </c>
      <c r="F4985" s="3">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v>22.9068</v>
      </c>
    </row>
    <row r="4986" spans="1:23" x14ac:dyDescent="0.3">
      <c r="A4986">
        <v>4985</v>
      </c>
      <c r="B4986" t="s">
        <v>7933</v>
      </c>
      <c r="C4986" s="1">
        <v>42253</v>
      </c>
      <c r="D4986" s="2">
        <v>2015</v>
      </c>
      <c r="E4986" s="1" t="s">
        <v>161</v>
      </c>
      <c r="F4986" s="3">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v>1.1764999999999992</v>
      </c>
    </row>
    <row r="4987" spans="1:23" x14ac:dyDescent="0.3">
      <c r="A4987">
        <v>4986</v>
      </c>
      <c r="B4987" t="s">
        <v>7934</v>
      </c>
      <c r="C4987" s="1">
        <v>41885</v>
      </c>
      <c r="D4987" s="2">
        <v>2014</v>
      </c>
      <c r="E4987" s="1" t="s">
        <v>161</v>
      </c>
      <c r="F4987" s="3">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v>7.056</v>
      </c>
    </row>
    <row r="4988" spans="1:23" x14ac:dyDescent="0.3">
      <c r="A4988">
        <v>4987</v>
      </c>
      <c r="B4988" t="s">
        <v>7935</v>
      </c>
      <c r="C4988" s="1">
        <v>42484</v>
      </c>
      <c r="D4988" s="2">
        <v>2016</v>
      </c>
      <c r="E4988" s="1" t="s">
        <v>89</v>
      </c>
      <c r="F4988" s="3">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v>5.4432</v>
      </c>
    </row>
    <row r="4989" spans="1:23" x14ac:dyDescent="0.3">
      <c r="A4989">
        <v>4988</v>
      </c>
      <c r="B4989" t="s">
        <v>7935</v>
      </c>
      <c r="C4989" s="1">
        <v>42484</v>
      </c>
      <c r="D4989" s="2">
        <v>2016</v>
      </c>
      <c r="E4989" s="1" t="s">
        <v>89</v>
      </c>
      <c r="F4989" s="3">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v>149.14799999999991</v>
      </c>
    </row>
    <row r="4990" spans="1:23" x14ac:dyDescent="0.3">
      <c r="A4990">
        <v>4989</v>
      </c>
      <c r="B4990" t="s">
        <v>7935</v>
      </c>
      <c r="C4990" s="1">
        <v>42484</v>
      </c>
      <c r="D4990" s="2">
        <v>2016</v>
      </c>
      <c r="E4990" s="1" t="s">
        <v>89</v>
      </c>
      <c r="F4990" s="3">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v>-2.1755999999999993</v>
      </c>
    </row>
    <row r="4991" spans="1:23" x14ac:dyDescent="0.3">
      <c r="A4991">
        <v>4990</v>
      </c>
      <c r="B4991" t="s">
        <v>7936</v>
      </c>
      <c r="C4991" s="1">
        <v>42978</v>
      </c>
      <c r="D4991" s="2">
        <v>2017</v>
      </c>
      <c r="E4991" s="1" t="s">
        <v>132</v>
      </c>
      <c r="F4991" s="3">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v>2.1683999999999997</v>
      </c>
    </row>
    <row r="4992" spans="1:23" x14ac:dyDescent="0.3">
      <c r="A4992">
        <v>4991</v>
      </c>
      <c r="B4992" t="s">
        <v>7936</v>
      </c>
      <c r="C4992" s="1">
        <v>42978</v>
      </c>
      <c r="D4992" s="2">
        <v>2017</v>
      </c>
      <c r="E4992" s="1" t="s">
        <v>132</v>
      </c>
      <c r="F4992" s="3">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v>77.558399999999978</v>
      </c>
    </row>
    <row r="4993" spans="1:23" x14ac:dyDescent="0.3">
      <c r="A4993">
        <v>4992</v>
      </c>
      <c r="B4993" t="s">
        <v>7937</v>
      </c>
      <c r="C4993" s="1">
        <v>43076</v>
      </c>
      <c r="D4993" s="2">
        <v>2017</v>
      </c>
      <c r="E4993" s="1" t="s">
        <v>98</v>
      </c>
      <c r="F4993" s="3">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v>-2929.4845000000005</v>
      </c>
    </row>
    <row r="4994" spans="1:23" x14ac:dyDescent="0.3">
      <c r="A4994">
        <v>4993</v>
      </c>
      <c r="B4994" t="s">
        <v>7938</v>
      </c>
      <c r="C4994" s="1">
        <v>42356</v>
      </c>
      <c r="D4994" s="2">
        <v>2015</v>
      </c>
      <c r="E4994" s="1" t="s">
        <v>98</v>
      </c>
      <c r="F4994" s="3">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v>18.878399999999999</v>
      </c>
    </row>
    <row r="4995" spans="1:23" x14ac:dyDescent="0.3">
      <c r="A4995">
        <v>4994</v>
      </c>
      <c r="B4995" t="s">
        <v>7938</v>
      </c>
      <c r="C4995" s="1">
        <v>42356</v>
      </c>
      <c r="D4995" s="2">
        <v>2015</v>
      </c>
      <c r="E4995" s="1" t="s">
        <v>98</v>
      </c>
      <c r="F4995" s="3">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v>5.9903999999999984</v>
      </c>
    </row>
    <row r="4996" spans="1:23" x14ac:dyDescent="0.3">
      <c r="A4996">
        <v>4995</v>
      </c>
      <c r="B4996" t="s">
        <v>7938</v>
      </c>
      <c r="C4996" s="1">
        <v>42356</v>
      </c>
      <c r="D4996" s="2">
        <v>2015</v>
      </c>
      <c r="E4996" s="1" t="s">
        <v>98</v>
      </c>
      <c r="F4996" s="3">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v>3.5559999999999992</v>
      </c>
    </row>
    <row r="4997" spans="1:23" x14ac:dyDescent="0.3">
      <c r="A4997">
        <v>4996</v>
      </c>
      <c r="B4997" t="s">
        <v>7939</v>
      </c>
      <c r="C4997" s="1">
        <v>41947</v>
      </c>
      <c r="D4997" s="2">
        <v>2014</v>
      </c>
      <c r="E4997" s="1" t="s">
        <v>24</v>
      </c>
      <c r="F4997" s="3">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v>18.873199999999997</v>
      </c>
    </row>
    <row r="4998" spans="1:23" x14ac:dyDescent="0.3">
      <c r="A4998">
        <v>4997</v>
      </c>
      <c r="B4998" t="s">
        <v>7940</v>
      </c>
      <c r="C4998" s="1">
        <v>42804</v>
      </c>
      <c r="D4998" s="2">
        <v>2017</v>
      </c>
      <c r="E4998" s="1" t="s">
        <v>237</v>
      </c>
      <c r="F4998" s="3">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v>3.6587999999999976</v>
      </c>
    </row>
    <row r="4999" spans="1:23" x14ac:dyDescent="0.3">
      <c r="A4999">
        <v>4998</v>
      </c>
      <c r="B4999" t="s">
        <v>7940</v>
      </c>
      <c r="C4999" s="1">
        <v>42804</v>
      </c>
      <c r="D4999" s="2">
        <v>2017</v>
      </c>
      <c r="E4999" s="1" t="s">
        <v>237</v>
      </c>
      <c r="F4999" s="3">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v>-10.037199999999999</v>
      </c>
    </row>
    <row r="5000" spans="1:23" x14ac:dyDescent="0.3">
      <c r="A5000">
        <v>4999</v>
      </c>
      <c r="B5000" t="s">
        <v>7943</v>
      </c>
      <c r="C5000" s="1">
        <v>42400</v>
      </c>
      <c r="D5000" s="2">
        <v>2016</v>
      </c>
      <c r="E5000" s="1" t="s">
        <v>166</v>
      </c>
      <c r="F5000" s="3">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v>8.2194000000000003</v>
      </c>
    </row>
    <row r="5001" spans="1:23" x14ac:dyDescent="0.3">
      <c r="A5001">
        <v>5000</v>
      </c>
      <c r="B5001" t="s">
        <v>7943</v>
      </c>
      <c r="C5001" s="1">
        <v>42400</v>
      </c>
      <c r="D5001" s="2">
        <v>2016</v>
      </c>
      <c r="E5001" s="1" t="s">
        <v>166</v>
      </c>
      <c r="F5001" s="3">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v>27.782999999999998</v>
      </c>
    </row>
    <row r="5002" spans="1:23" x14ac:dyDescent="0.3">
      <c r="A5002">
        <v>5001</v>
      </c>
      <c r="B5002" t="s">
        <v>7945</v>
      </c>
      <c r="C5002" s="1">
        <v>42862</v>
      </c>
      <c r="D5002" s="2">
        <v>2017</v>
      </c>
      <c r="E5002" s="1" t="s">
        <v>124</v>
      </c>
      <c r="F5002" s="3">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v>28.796399999999998</v>
      </c>
    </row>
    <row r="5003" spans="1:23" x14ac:dyDescent="0.3">
      <c r="A5003">
        <v>5002</v>
      </c>
      <c r="B5003" t="s">
        <v>7946</v>
      </c>
      <c r="C5003" s="1">
        <v>42514</v>
      </c>
      <c r="D5003" s="2">
        <v>2016</v>
      </c>
      <c r="E5003" s="1" t="s">
        <v>124</v>
      </c>
      <c r="F5003" s="3">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v>20.154999999999994</v>
      </c>
    </row>
    <row r="5004" spans="1:23" x14ac:dyDescent="0.3">
      <c r="A5004">
        <v>5003</v>
      </c>
      <c r="B5004" t="s">
        <v>7946</v>
      </c>
      <c r="C5004" s="1">
        <v>42514</v>
      </c>
      <c r="D5004" s="2">
        <v>2016</v>
      </c>
      <c r="E5004" s="1" t="s">
        <v>124</v>
      </c>
      <c r="F5004" s="3">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v>91.967999999999989</v>
      </c>
    </row>
    <row r="5005" spans="1:23" x14ac:dyDescent="0.3">
      <c r="A5005">
        <v>5004</v>
      </c>
      <c r="B5005" t="s">
        <v>7947</v>
      </c>
      <c r="C5005" s="1">
        <v>42650</v>
      </c>
      <c r="D5005" s="2">
        <v>2016</v>
      </c>
      <c r="E5005" s="1" t="s">
        <v>53</v>
      </c>
      <c r="F5005" s="3">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v>5.0688000000000004</v>
      </c>
    </row>
    <row r="5006" spans="1:23" x14ac:dyDescent="0.3">
      <c r="A5006">
        <v>5005</v>
      </c>
      <c r="B5006" t="s">
        <v>7950</v>
      </c>
      <c r="C5006" s="1">
        <v>41759</v>
      </c>
      <c r="D5006" s="2">
        <v>2014</v>
      </c>
      <c r="E5006" s="1" t="s">
        <v>89</v>
      </c>
      <c r="F5006" s="3">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v>16.2486</v>
      </c>
    </row>
    <row r="5007" spans="1:23" x14ac:dyDescent="0.3">
      <c r="A5007">
        <v>5006</v>
      </c>
      <c r="B5007" t="s">
        <v>7951</v>
      </c>
      <c r="C5007" s="1">
        <v>42318</v>
      </c>
      <c r="D5007" s="2">
        <v>2015</v>
      </c>
      <c r="E5007" s="1" t="s">
        <v>24</v>
      </c>
      <c r="F5007" s="3">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v>207.14699999999993</v>
      </c>
    </row>
    <row r="5008" spans="1:23" x14ac:dyDescent="0.3">
      <c r="A5008">
        <v>5007</v>
      </c>
      <c r="B5008" t="s">
        <v>7952</v>
      </c>
      <c r="C5008" s="1">
        <v>42317</v>
      </c>
      <c r="D5008" s="2">
        <v>2015</v>
      </c>
      <c r="E5008" s="1" t="s">
        <v>24</v>
      </c>
      <c r="F5008" s="3">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v>1114.5119999999999</v>
      </c>
    </row>
    <row r="5009" spans="1:23" x14ac:dyDescent="0.3">
      <c r="A5009">
        <v>5008</v>
      </c>
      <c r="B5009" t="s">
        <v>7952</v>
      </c>
      <c r="C5009" s="1">
        <v>42317</v>
      </c>
      <c r="D5009" s="2">
        <v>2015</v>
      </c>
      <c r="E5009" s="1" t="s">
        <v>24</v>
      </c>
      <c r="F5009" s="3">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v>3.0497999999999985</v>
      </c>
    </row>
    <row r="5010" spans="1:23" x14ac:dyDescent="0.3">
      <c r="A5010">
        <v>5009</v>
      </c>
      <c r="B5010" t="s">
        <v>7955</v>
      </c>
      <c r="C5010" s="1">
        <v>42254</v>
      </c>
      <c r="D5010" s="2">
        <v>2015</v>
      </c>
      <c r="E5010" s="1" t="s">
        <v>161</v>
      </c>
      <c r="F5010" s="3">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v>-6.9827999999999975</v>
      </c>
    </row>
    <row r="5011" spans="1:23" x14ac:dyDescent="0.3">
      <c r="A5011">
        <v>5010</v>
      </c>
      <c r="B5011" t="s">
        <v>7955</v>
      </c>
      <c r="C5011" s="1">
        <v>42254</v>
      </c>
      <c r="D5011" s="2">
        <v>2015</v>
      </c>
      <c r="E5011" s="1" t="s">
        <v>161</v>
      </c>
      <c r="F5011" s="3">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v>-131.9940000000002</v>
      </c>
    </row>
    <row r="5012" spans="1:23" x14ac:dyDescent="0.3">
      <c r="A5012">
        <v>5011</v>
      </c>
      <c r="B5012" t="s">
        <v>7955</v>
      </c>
      <c r="C5012" s="1">
        <v>42254</v>
      </c>
      <c r="D5012" s="2">
        <v>2015</v>
      </c>
      <c r="E5012" s="1" t="s">
        <v>161</v>
      </c>
      <c r="F5012" s="3">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v>-3.9383999999999997</v>
      </c>
    </row>
    <row r="5013" spans="1:23" x14ac:dyDescent="0.3">
      <c r="A5013">
        <v>5012</v>
      </c>
      <c r="B5013" t="s">
        <v>7958</v>
      </c>
      <c r="C5013" s="1">
        <v>42866</v>
      </c>
      <c r="D5013" s="2">
        <v>2017</v>
      </c>
      <c r="E5013" s="1" t="s">
        <v>124</v>
      </c>
      <c r="F5013" s="3">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v>-356.96429999999998</v>
      </c>
    </row>
    <row r="5014" spans="1:23" x14ac:dyDescent="0.3">
      <c r="A5014">
        <v>5013</v>
      </c>
      <c r="B5014" t="s">
        <v>7959</v>
      </c>
      <c r="C5014" s="1">
        <v>42937</v>
      </c>
      <c r="D5014" s="2">
        <v>2017</v>
      </c>
      <c r="E5014" s="1" t="s">
        <v>152</v>
      </c>
      <c r="F5014" s="3">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v>-22.619999999999997</v>
      </c>
    </row>
    <row r="5015" spans="1:23" x14ac:dyDescent="0.3">
      <c r="A5015">
        <v>5014</v>
      </c>
      <c r="B5015" t="s">
        <v>7959</v>
      </c>
      <c r="C5015" s="1">
        <v>42937</v>
      </c>
      <c r="D5015" s="2">
        <v>2017</v>
      </c>
      <c r="E5015" s="1" t="s">
        <v>152</v>
      </c>
      <c r="F5015" s="3">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v>25.010999999999967</v>
      </c>
    </row>
    <row r="5016" spans="1:23" x14ac:dyDescent="0.3">
      <c r="A5016">
        <v>5015</v>
      </c>
      <c r="B5016" t="s">
        <v>7959</v>
      </c>
      <c r="C5016" s="1">
        <v>42937</v>
      </c>
      <c r="D5016" s="2">
        <v>2017</v>
      </c>
      <c r="E5016" s="1" t="s">
        <v>152</v>
      </c>
      <c r="F5016" s="3">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v>-52.640999999999991</v>
      </c>
    </row>
    <row r="5017" spans="1:23" x14ac:dyDescent="0.3">
      <c r="A5017">
        <v>5016</v>
      </c>
      <c r="B5017" t="s">
        <v>7964</v>
      </c>
      <c r="C5017" s="1">
        <v>41967</v>
      </c>
      <c r="D5017" s="2">
        <v>2014</v>
      </c>
      <c r="E5017" s="1" t="s">
        <v>24</v>
      </c>
      <c r="F5017" s="3">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v>9.6712000000000025</v>
      </c>
    </row>
    <row r="5018" spans="1:23" x14ac:dyDescent="0.3">
      <c r="A5018">
        <v>5017</v>
      </c>
      <c r="B5018" t="s">
        <v>7964</v>
      </c>
      <c r="C5018" s="1">
        <v>41967</v>
      </c>
      <c r="D5018" s="2">
        <v>2014</v>
      </c>
      <c r="E5018" s="1" t="s">
        <v>24</v>
      </c>
      <c r="F5018" s="3">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v>-250.39600000000019</v>
      </c>
    </row>
    <row r="5019" spans="1:23" x14ac:dyDescent="0.3">
      <c r="A5019">
        <v>5018</v>
      </c>
      <c r="B5019" t="s">
        <v>7967</v>
      </c>
      <c r="C5019" s="1">
        <v>41958</v>
      </c>
      <c r="D5019" s="2">
        <v>2014</v>
      </c>
      <c r="E5019" s="1" t="s">
        <v>24</v>
      </c>
      <c r="F5019" s="3">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v>3.2351999999999994</v>
      </c>
    </row>
    <row r="5020" spans="1:23" x14ac:dyDescent="0.3">
      <c r="A5020">
        <v>5019</v>
      </c>
      <c r="B5020" t="s">
        <v>7967</v>
      </c>
      <c r="C5020" s="1">
        <v>41958</v>
      </c>
      <c r="D5020" s="2">
        <v>2014</v>
      </c>
      <c r="E5020" s="1" t="s">
        <v>24</v>
      </c>
      <c r="F5020" s="3">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v>146.76929999999993</v>
      </c>
    </row>
    <row r="5021" spans="1:23" x14ac:dyDescent="0.3">
      <c r="A5021">
        <v>5020</v>
      </c>
      <c r="B5021" t="s">
        <v>7967</v>
      </c>
      <c r="C5021" s="1">
        <v>41958</v>
      </c>
      <c r="D5021" s="2">
        <v>2014</v>
      </c>
      <c r="E5021" s="1" t="s">
        <v>24</v>
      </c>
      <c r="F5021" s="3">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v>5.3196000000000012</v>
      </c>
    </row>
    <row r="5022" spans="1:23" x14ac:dyDescent="0.3">
      <c r="A5022">
        <v>5021</v>
      </c>
      <c r="B5022" t="s">
        <v>7970</v>
      </c>
      <c r="C5022" s="1">
        <v>42817</v>
      </c>
      <c r="D5022" s="2">
        <v>2017</v>
      </c>
      <c r="E5022" s="1" t="s">
        <v>237</v>
      </c>
      <c r="F5022" s="3">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v>17.378999999999976</v>
      </c>
    </row>
    <row r="5023" spans="1:23" x14ac:dyDescent="0.3">
      <c r="A5023">
        <v>5022</v>
      </c>
      <c r="B5023" t="s">
        <v>7971</v>
      </c>
      <c r="C5023" s="1">
        <v>42722</v>
      </c>
      <c r="D5023" s="2">
        <v>2016</v>
      </c>
      <c r="E5023" s="1" t="s">
        <v>98</v>
      </c>
      <c r="F5023" s="3">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v>21.791999999999994</v>
      </c>
    </row>
    <row r="5024" spans="1:23" x14ac:dyDescent="0.3">
      <c r="A5024">
        <v>5023</v>
      </c>
      <c r="B5024" t="s">
        <v>7971</v>
      </c>
      <c r="C5024" s="1">
        <v>42722</v>
      </c>
      <c r="D5024" s="2">
        <v>2016</v>
      </c>
      <c r="E5024" s="1" t="s">
        <v>98</v>
      </c>
      <c r="F5024" s="3">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v>146.76929999999993</v>
      </c>
    </row>
    <row r="5025" spans="1:23" x14ac:dyDescent="0.3">
      <c r="A5025">
        <v>5024</v>
      </c>
      <c r="B5025" t="s">
        <v>7971</v>
      </c>
      <c r="C5025" s="1">
        <v>42722</v>
      </c>
      <c r="D5025" s="2">
        <v>2016</v>
      </c>
      <c r="E5025" s="1" t="s">
        <v>98</v>
      </c>
      <c r="F5025" s="3">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v>11.177600000000002</v>
      </c>
    </row>
    <row r="5026" spans="1:23" x14ac:dyDescent="0.3">
      <c r="A5026">
        <v>5025</v>
      </c>
      <c r="B5026" t="s">
        <v>7972</v>
      </c>
      <c r="C5026" s="1">
        <v>42945</v>
      </c>
      <c r="D5026" s="2">
        <v>2017</v>
      </c>
      <c r="E5026" s="1" t="s">
        <v>152</v>
      </c>
      <c r="F5026" s="3">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v>16.405199999999997</v>
      </c>
    </row>
    <row r="5027" spans="1:23" x14ac:dyDescent="0.3">
      <c r="A5027">
        <v>5026</v>
      </c>
      <c r="B5027" t="s">
        <v>7972</v>
      </c>
      <c r="C5027" s="1">
        <v>42945</v>
      </c>
      <c r="D5027" s="2">
        <v>2017</v>
      </c>
      <c r="E5027" s="1" t="s">
        <v>152</v>
      </c>
      <c r="F5027" s="3">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v>133.97129999999996</v>
      </c>
    </row>
    <row r="5028" spans="1:23" x14ac:dyDescent="0.3">
      <c r="A5028">
        <v>5027</v>
      </c>
      <c r="B5028" t="s">
        <v>7972</v>
      </c>
      <c r="C5028" s="1">
        <v>42945</v>
      </c>
      <c r="D5028" s="2">
        <v>2017</v>
      </c>
      <c r="E5028" s="1" t="s">
        <v>152</v>
      </c>
      <c r="F5028" s="3">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v>60.552800000000005</v>
      </c>
    </row>
    <row r="5029" spans="1:23" x14ac:dyDescent="0.3">
      <c r="A5029">
        <v>5028</v>
      </c>
      <c r="B5029" t="s">
        <v>7972</v>
      </c>
      <c r="C5029" s="1">
        <v>42945</v>
      </c>
      <c r="D5029" s="2">
        <v>2017</v>
      </c>
      <c r="E5029" s="1" t="s">
        <v>152</v>
      </c>
      <c r="F5029" s="3">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v>72.640799999999999</v>
      </c>
    </row>
    <row r="5030" spans="1:23" x14ac:dyDescent="0.3">
      <c r="A5030">
        <v>5029</v>
      </c>
      <c r="B5030" t="s">
        <v>7975</v>
      </c>
      <c r="C5030" s="1">
        <v>41884</v>
      </c>
      <c r="D5030" s="2">
        <v>2014</v>
      </c>
      <c r="E5030" s="1" t="s">
        <v>161</v>
      </c>
      <c r="F5030" s="3">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v>53.994600000000005</v>
      </c>
    </row>
    <row r="5031" spans="1:23" x14ac:dyDescent="0.3">
      <c r="A5031">
        <v>5030</v>
      </c>
      <c r="B5031" t="s">
        <v>7976</v>
      </c>
      <c r="C5031" s="1">
        <v>42764</v>
      </c>
      <c r="D5031" s="2">
        <v>2017</v>
      </c>
      <c r="E5031" s="1" t="s">
        <v>166</v>
      </c>
      <c r="F5031" s="3">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v>2.1683999999999997</v>
      </c>
    </row>
    <row r="5032" spans="1:23" x14ac:dyDescent="0.3">
      <c r="A5032">
        <v>5031</v>
      </c>
      <c r="B5032" t="s">
        <v>7976</v>
      </c>
      <c r="C5032" s="1">
        <v>42764</v>
      </c>
      <c r="D5032" s="2">
        <v>2017</v>
      </c>
      <c r="E5032" s="1" t="s">
        <v>166</v>
      </c>
      <c r="F5032" s="3">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v>2.2282000000000002</v>
      </c>
    </row>
    <row r="5033" spans="1:23" x14ac:dyDescent="0.3">
      <c r="A5033">
        <v>5032</v>
      </c>
      <c r="B5033" t="s">
        <v>7976</v>
      </c>
      <c r="C5033" s="1">
        <v>42764</v>
      </c>
      <c r="D5033" s="2">
        <v>2017</v>
      </c>
      <c r="E5033" s="1" t="s">
        <v>166</v>
      </c>
      <c r="F5033" s="3">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v>40.370399999999997</v>
      </c>
    </row>
    <row r="5034" spans="1:23" x14ac:dyDescent="0.3">
      <c r="A5034">
        <v>5033</v>
      </c>
      <c r="B5034" t="s">
        <v>7977</v>
      </c>
      <c r="C5034" s="1">
        <v>42730</v>
      </c>
      <c r="D5034" s="2">
        <v>2016</v>
      </c>
      <c r="E5034" s="1" t="s">
        <v>98</v>
      </c>
      <c r="F5034" s="3">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v>25.552800000000005</v>
      </c>
    </row>
    <row r="5035" spans="1:23" x14ac:dyDescent="0.3">
      <c r="A5035">
        <v>5034</v>
      </c>
      <c r="B5035" t="s">
        <v>7977</v>
      </c>
      <c r="C5035" s="1">
        <v>42730</v>
      </c>
      <c r="D5035" s="2">
        <v>2016</v>
      </c>
      <c r="E5035" s="1" t="s">
        <v>98</v>
      </c>
      <c r="F5035" s="3">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v>7.4172000000000011</v>
      </c>
    </row>
    <row r="5036" spans="1:23" x14ac:dyDescent="0.3">
      <c r="A5036">
        <v>5035</v>
      </c>
      <c r="B5036" t="s">
        <v>7978</v>
      </c>
      <c r="C5036" s="1">
        <v>42225</v>
      </c>
      <c r="D5036" s="2">
        <v>2015</v>
      </c>
      <c r="E5036" s="1" t="s">
        <v>132</v>
      </c>
      <c r="F5036" s="3">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v>48.117999999999981</v>
      </c>
    </row>
    <row r="5037" spans="1:23" x14ac:dyDescent="0.3">
      <c r="A5037">
        <v>5036</v>
      </c>
      <c r="B5037" t="s">
        <v>7979</v>
      </c>
      <c r="C5037" s="1">
        <v>41735</v>
      </c>
      <c r="D5037" s="2">
        <v>2014</v>
      </c>
      <c r="E5037" s="1" t="s">
        <v>89</v>
      </c>
      <c r="F5037" s="3">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v>111.10349999999994</v>
      </c>
    </row>
    <row r="5038" spans="1:23" x14ac:dyDescent="0.3">
      <c r="A5038">
        <v>5037</v>
      </c>
      <c r="B5038" t="s">
        <v>7979</v>
      </c>
      <c r="C5038" s="1">
        <v>41735</v>
      </c>
      <c r="D5038" s="2">
        <v>2014</v>
      </c>
      <c r="E5038" s="1" t="s">
        <v>89</v>
      </c>
      <c r="F5038" s="3">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v>2.0339999999999989</v>
      </c>
    </row>
    <row r="5039" spans="1:23" x14ac:dyDescent="0.3">
      <c r="A5039">
        <v>5038</v>
      </c>
      <c r="B5039" t="s">
        <v>7980</v>
      </c>
      <c r="C5039" s="1">
        <v>43056</v>
      </c>
      <c r="D5039" s="2">
        <v>2017</v>
      </c>
      <c r="E5039" s="1" t="s">
        <v>24</v>
      </c>
      <c r="F5039" s="3">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v>83.98599999999999</v>
      </c>
    </row>
    <row r="5040" spans="1:23" x14ac:dyDescent="0.3">
      <c r="A5040">
        <v>5039</v>
      </c>
      <c r="B5040" t="s">
        <v>7981</v>
      </c>
      <c r="C5040" s="1">
        <v>42196</v>
      </c>
      <c r="D5040" s="2">
        <v>2015</v>
      </c>
      <c r="E5040" s="1" t="s">
        <v>152</v>
      </c>
      <c r="F5040" s="3">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v>-37.112400000000036</v>
      </c>
    </row>
    <row r="5041" spans="1:23" x14ac:dyDescent="0.3">
      <c r="A5041">
        <v>5040</v>
      </c>
      <c r="B5041" t="s">
        <v>7981</v>
      </c>
      <c r="C5041" s="1">
        <v>42196</v>
      </c>
      <c r="D5041" s="2">
        <v>2015</v>
      </c>
      <c r="E5041" s="1" t="s">
        <v>152</v>
      </c>
      <c r="F5041" s="3">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v>193.32000000000005</v>
      </c>
    </row>
    <row r="5042" spans="1:23" x14ac:dyDescent="0.3">
      <c r="A5042">
        <v>5041</v>
      </c>
      <c r="B5042" t="s">
        <v>7981</v>
      </c>
      <c r="C5042" s="1">
        <v>42196</v>
      </c>
      <c r="D5042" s="2">
        <v>2015</v>
      </c>
      <c r="E5042" s="1" t="s">
        <v>152</v>
      </c>
      <c r="F5042" s="3">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v>103.89819999999997</v>
      </c>
    </row>
    <row r="5043" spans="1:23" x14ac:dyDescent="0.3">
      <c r="A5043">
        <v>5042</v>
      </c>
      <c r="B5043" t="s">
        <v>7982</v>
      </c>
      <c r="C5043" s="1">
        <v>42684</v>
      </c>
      <c r="D5043" s="2">
        <v>2016</v>
      </c>
      <c r="E5043" s="1" t="s">
        <v>24</v>
      </c>
      <c r="F5043" s="3">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v>32.500799999999998</v>
      </c>
    </row>
    <row r="5044" spans="1:23" x14ac:dyDescent="0.3">
      <c r="A5044">
        <v>5043</v>
      </c>
      <c r="B5044" t="s">
        <v>7982</v>
      </c>
      <c r="C5044" s="1">
        <v>42684</v>
      </c>
      <c r="D5044" s="2">
        <v>2016</v>
      </c>
      <c r="E5044" s="1" t="s">
        <v>24</v>
      </c>
      <c r="F5044" s="3">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v>38.975999999999985</v>
      </c>
    </row>
    <row r="5045" spans="1:23" x14ac:dyDescent="0.3">
      <c r="A5045">
        <v>5044</v>
      </c>
      <c r="B5045" t="s">
        <v>7982</v>
      </c>
      <c r="C5045" s="1">
        <v>42684</v>
      </c>
      <c r="D5045" s="2">
        <v>2016</v>
      </c>
      <c r="E5045" s="1" t="s">
        <v>24</v>
      </c>
      <c r="F5045" s="3">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v>191.65860000000001</v>
      </c>
    </row>
    <row r="5046" spans="1:23" x14ac:dyDescent="0.3">
      <c r="A5046">
        <v>5045</v>
      </c>
      <c r="B5046" t="s">
        <v>7982</v>
      </c>
      <c r="C5046" s="1">
        <v>42684</v>
      </c>
      <c r="D5046" s="2">
        <v>2016</v>
      </c>
      <c r="E5046" s="1" t="s">
        <v>24</v>
      </c>
      <c r="F5046" s="3">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v>28.857999999999997</v>
      </c>
    </row>
    <row r="5047" spans="1:23" x14ac:dyDescent="0.3">
      <c r="A5047">
        <v>5046</v>
      </c>
      <c r="B5047" t="s">
        <v>7982</v>
      </c>
      <c r="C5047" s="1">
        <v>42684</v>
      </c>
      <c r="D5047" s="2">
        <v>2016</v>
      </c>
      <c r="E5047" s="1" t="s">
        <v>24</v>
      </c>
      <c r="F5047" s="3">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v>187.39760000000001</v>
      </c>
    </row>
    <row r="5048" spans="1:23" x14ac:dyDescent="0.3">
      <c r="A5048">
        <v>5047</v>
      </c>
      <c r="B5048" t="s">
        <v>7982</v>
      </c>
      <c r="C5048" s="1">
        <v>42684</v>
      </c>
      <c r="D5048" s="2">
        <v>2016</v>
      </c>
      <c r="E5048" s="1" t="s">
        <v>24</v>
      </c>
      <c r="F5048" s="3">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v>1.8143999999999996</v>
      </c>
    </row>
    <row r="5049" spans="1:23" x14ac:dyDescent="0.3">
      <c r="A5049">
        <v>5048</v>
      </c>
      <c r="B5049" t="s">
        <v>7982</v>
      </c>
      <c r="C5049" s="1">
        <v>42684</v>
      </c>
      <c r="D5049" s="2">
        <v>2016</v>
      </c>
      <c r="E5049" s="1" t="s">
        <v>24</v>
      </c>
      <c r="F5049" s="3">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v>3.9690000000000003</v>
      </c>
    </row>
    <row r="5050" spans="1:23" x14ac:dyDescent="0.3">
      <c r="A5050">
        <v>5049</v>
      </c>
      <c r="B5050" t="s">
        <v>7983</v>
      </c>
      <c r="C5050" s="1">
        <v>41729</v>
      </c>
      <c r="D5050" s="2">
        <v>2014</v>
      </c>
      <c r="E5050" s="1" t="s">
        <v>237</v>
      </c>
      <c r="F5050" s="3">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v>-13.827800000000003</v>
      </c>
    </row>
    <row r="5051" spans="1:23" x14ac:dyDescent="0.3">
      <c r="A5051">
        <v>5050</v>
      </c>
      <c r="B5051" t="s">
        <v>7983</v>
      </c>
      <c r="C5051" s="1">
        <v>41729</v>
      </c>
      <c r="D5051" s="2">
        <v>2014</v>
      </c>
      <c r="E5051" s="1" t="s">
        <v>237</v>
      </c>
      <c r="F5051" s="3">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v>13.997199999999999</v>
      </c>
    </row>
    <row r="5052" spans="1:23" x14ac:dyDescent="0.3">
      <c r="A5052">
        <v>5051</v>
      </c>
      <c r="B5052" t="s">
        <v>7984</v>
      </c>
      <c r="C5052" s="1">
        <v>42265</v>
      </c>
      <c r="D5052" s="2">
        <v>2015</v>
      </c>
      <c r="E5052" s="1" t="s">
        <v>161</v>
      </c>
      <c r="F5052" s="3">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v>8.7137999999999991</v>
      </c>
    </row>
    <row r="5053" spans="1:23" x14ac:dyDescent="0.3">
      <c r="A5053">
        <v>5052</v>
      </c>
      <c r="B5053" t="s">
        <v>7985</v>
      </c>
      <c r="C5053" s="1">
        <v>42315</v>
      </c>
      <c r="D5053" s="2">
        <v>2015</v>
      </c>
      <c r="E5053" s="1" t="s">
        <v>24</v>
      </c>
      <c r="F5053" s="3">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v>7.9299999999999971</v>
      </c>
    </row>
    <row r="5054" spans="1:23" x14ac:dyDescent="0.3">
      <c r="A5054">
        <v>5053</v>
      </c>
      <c r="B5054" t="s">
        <v>7986</v>
      </c>
      <c r="C5054" s="1">
        <v>42874</v>
      </c>
      <c r="D5054" s="2">
        <v>2017</v>
      </c>
      <c r="E5054" s="1" t="s">
        <v>124</v>
      </c>
      <c r="F5054" s="3">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v>91.950799999999987</v>
      </c>
    </row>
    <row r="5055" spans="1:23" x14ac:dyDescent="0.3">
      <c r="A5055">
        <v>5054</v>
      </c>
      <c r="B5055" t="s">
        <v>7987</v>
      </c>
      <c r="C5055" s="1">
        <v>42007</v>
      </c>
      <c r="D5055" s="2">
        <v>2015</v>
      </c>
      <c r="E5055" s="1" t="s">
        <v>166</v>
      </c>
      <c r="F5055" s="3">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v>84.659999999999982</v>
      </c>
    </row>
    <row r="5056" spans="1:23" x14ac:dyDescent="0.3">
      <c r="A5056">
        <v>5055</v>
      </c>
      <c r="B5056" t="s">
        <v>7987</v>
      </c>
      <c r="C5056" s="1">
        <v>42007</v>
      </c>
      <c r="D5056" s="2">
        <v>2015</v>
      </c>
      <c r="E5056" s="1" t="s">
        <v>166</v>
      </c>
      <c r="F5056" s="3">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v>0.79379999999999962</v>
      </c>
    </row>
    <row r="5057" spans="1:23" x14ac:dyDescent="0.3">
      <c r="A5057">
        <v>5056</v>
      </c>
      <c r="B5057" t="s">
        <v>7987</v>
      </c>
      <c r="C5057" s="1">
        <v>42007</v>
      </c>
      <c r="D5057" s="2">
        <v>2015</v>
      </c>
      <c r="E5057" s="1" t="s">
        <v>166</v>
      </c>
      <c r="F5057" s="3">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v>-437.5404000000002</v>
      </c>
    </row>
    <row r="5058" spans="1:23" x14ac:dyDescent="0.3">
      <c r="A5058">
        <v>5057</v>
      </c>
      <c r="B5058" t="s">
        <v>7988</v>
      </c>
      <c r="C5058" s="1">
        <v>42255</v>
      </c>
      <c r="D5058" s="2">
        <v>2015</v>
      </c>
      <c r="E5058" s="1" t="s">
        <v>161</v>
      </c>
      <c r="F5058" s="3">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v>11.879999999999999</v>
      </c>
    </row>
    <row r="5059" spans="1:23" x14ac:dyDescent="0.3">
      <c r="A5059">
        <v>5058</v>
      </c>
      <c r="B5059" t="s">
        <v>7988</v>
      </c>
      <c r="C5059" s="1">
        <v>42255</v>
      </c>
      <c r="D5059" s="2">
        <v>2015</v>
      </c>
      <c r="E5059" s="1" t="s">
        <v>161</v>
      </c>
      <c r="F5059" s="3">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v>0.83759999999999835</v>
      </c>
    </row>
    <row r="5060" spans="1:23" x14ac:dyDescent="0.3">
      <c r="A5060">
        <v>5059</v>
      </c>
      <c r="B5060" t="s">
        <v>7990</v>
      </c>
      <c r="C5060" s="1">
        <v>42463</v>
      </c>
      <c r="D5060" s="2">
        <v>2016</v>
      </c>
      <c r="E5060" s="1" t="s">
        <v>89</v>
      </c>
      <c r="F5060" s="3">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v>-83.204999999999984</v>
      </c>
    </row>
    <row r="5061" spans="1:23" x14ac:dyDescent="0.3">
      <c r="A5061">
        <v>5060</v>
      </c>
      <c r="B5061" t="s">
        <v>7991</v>
      </c>
      <c r="C5061" s="1">
        <v>42709</v>
      </c>
      <c r="D5061" s="2">
        <v>2016</v>
      </c>
      <c r="E5061" s="1" t="s">
        <v>98</v>
      </c>
      <c r="F5061" s="3">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v>195.99440000000004</v>
      </c>
    </row>
    <row r="5062" spans="1:23" x14ac:dyDescent="0.3">
      <c r="A5062">
        <v>5061</v>
      </c>
      <c r="B5062" t="s">
        <v>7991</v>
      </c>
      <c r="C5062" s="1">
        <v>42709</v>
      </c>
      <c r="D5062" s="2">
        <v>2016</v>
      </c>
      <c r="E5062" s="1" t="s">
        <v>98</v>
      </c>
      <c r="F5062" s="3">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v>70.178400000000025</v>
      </c>
    </row>
    <row r="5063" spans="1:23" x14ac:dyDescent="0.3">
      <c r="A5063">
        <v>5062</v>
      </c>
      <c r="B5063" t="s">
        <v>7993</v>
      </c>
      <c r="C5063" s="1">
        <v>42132</v>
      </c>
      <c r="D5063" s="2">
        <v>2015</v>
      </c>
      <c r="E5063" s="1" t="s">
        <v>124</v>
      </c>
      <c r="F5063" s="3">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v>21.99</v>
      </c>
    </row>
    <row r="5064" spans="1:23" x14ac:dyDescent="0.3">
      <c r="A5064">
        <v>5063</v>
      </c>
      <c r="B5064" t="s">
        <v>7993</v>
      </c>
      <c r="C5064" s="1">
        <v>42132</v>
      </c>
      <c r="D5064" s="2">
        <v>2015</v>
      </c>
      <c r="E5064" s="1" t="s">
        <v>124</v>
      </c>
      <c r="F5064" s="3">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v>105.83160000000002</v>
      </c>
    </row>
    <row r="5065" spans="1:23" x14ac:dyDescent="0.3">
      <c r="A5065">
        <v>5064</v>
      </c>
      <c r="B5065" t="s">
        <v>7993</v>
      </c>
      <c r="C5065" s="1">
        <v>42132</v>
      </c>
      <c r="D5065" s="2">
        <v>2015</v>
      </c>
      <c r="E5065" s="1" t="s">
        <v>124</v>
      </c>
      <c r="F5065" s="3">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v>11.156400000000005</v>
      </c>
    </row>
    <row r="5066" spans="1:23" x14ac:dyDescent="0.3">
      <c r="A5066">
        <v>5065</v>
      </c>
      <c r="B5066" t="s">
        <v>7994</v>
      </c>
      <c r="C5066" s="1">
        <v>43000</v>
      </c>
      <c r="D5066" s="2">
        <v>2017</v>
      </c>
      <c r="E5066" s="1" t="s">
        <v>161</v>
      </c>
      <c r="F5066" s="3">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v>113.67419999999998</v>
      </c>
    </row>
    <row r="5067" spans="1:23" x14ac:dyDescent="0.3">
      <c r="A5067">
        <v>5066</v>
      </c>
      <c r="B5067" t="s">
        <v>7995</v>
      </c>
      <c r="C5067" s="1">
        <v>43069</v>
      </c>
      <c r="D5067" s="2">
        <v>2017</v>
      </c>
      <c r="E5067" s="1" t="s">
        <v>24</v>
      </c>
      <c r="F5067" s="3">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v>81.59490000000001</v>
      </c>
    </row>
    <row r="5068" spans="1:23" x14ac:dyDescent="0.3">
      <c r="A5068">
        <v>5067</v>
      </c>
      <c r="B5068" t="s">
        <v>7995</v>
      </c>
      <c r="C5068" s="1">
        <v>43069</v>
      </c>
      <c r="D5068" s="2">
        <v>2017</v>
      </c>
      <c r="E5068" s="1" t="s">
        <v>24</v>
      </c>
      <c r="F5068" s="3">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v>-653.28340000000003</v>
      </c>
    </row>
    <row r="5069" spans="1:23" x14ac:dyDescent="0.3">
      <c r="A5069">
        <v>5068</v>
      </c>
      <c r="B5069" t="s">
        <v>7996</v>
      </c>
      <c r="C5069" s="1">
        <v>42750</v>
      </c>
      <c r="D5069" s="2">
        <v>2017</v>
      </c>
      <c r="E5069" s="1" t="s">
        <v>166</v>
      </c>
      <c r="F5069" s="3">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v>6.2059999999999977</v>
      </c>
    </row>
    <row r="5070" spans="1:23" x14ac:dyDescent="0.3">
      <c r="A5070">
        <v>5069</v>
      </c>
      <c r="B5070" t="s">
        <v>7997</v>
      </c>
      <c r="C5070" s="1">
        <v>41859</v>
      </c>
      <c r="D5070" s="2">
        <v>2014</v>
      </c>
      <c r="E5070" s="1" t="s">
        <v>132</v>
      </c>
      <c r="F5070" s="3">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v>274.995</v>
      </c>
    </row>
    <row r="5071" spans="1:23" x14ac:dyDescent="0.3">
      <c r="A5071">
        <v>5070</v>
      </c>
      <c r="B5071" t="s">
        <v>7997</v>
      </c>
      <c r="C5071" s="1">
        <v>41859</v>
      </c>
      <c r="D5071" s="2">
        <v>2014</v>
      </c>
      <c r="E5071" s="1" t="s">
        <v>132</v>
      </c>
      <c r="F5071" s="3">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v>37.229999999999983</v>
      </c>
    </row>
    <row r="5072" spans="1:23" x14ac:dyDescent="0.3">
      <c r="A5072">
        <v>5071</v>
      </c>
      <c r="B5072" t="s">
        <v>7997</v>
      </c>
      <c r="C5072" s="1">
        <v>41859</v>
      </c>
      <c r="D5072" s="2">
        <v>2014</v>
      </c>
      <c r="E5072" s="1" t="s">
        <v>132</v>
      </c>
      <c r="F5072" s="3">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v>17.253</v>
      </c>
    </row>
    <row r="5073" spans="1:23" x14ac:dyDescent="0.3">
      <c r="A5073">
        <v>5072</v>
      </c>
      <c r="B5073" t="s">
        <v>7997</v>
      </c>
      <c r="C5073" s="1">
        <v>41859</v>
      </c>
      <c r="D5073" s="2">
        <v>2014</v>
      </c>
      <c r="E5073" s="1" t="s">
        <v>132</v>
      </c>
      <c r="F5073" s="3">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v>22.629600000000003</v>
      </c>
    </row>
    <row r="5074" spans="1:23" x14ac:dyDescent="0.3">
      <c r="A5074">
        <v>5073</v>
      </c>
      <c r="B5074" t="s">
        <v>7997</v>
      </c>
      <c r="C5074" s="1">
        <v>41859</v>
      </c>
      <c r="D5074" s="2">
        <v>2014</v>
      </c>
      <c r="E5074" s="1" t="s">
        <v>132</v>
      </c>
      <c r="F5074" s="3">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v>83.994400000000013</v>
      </c>
    </row>
    <row r="5075" spans="1:23" x14ac:dyDescent="0.3">
      <c r="A5075">
        <v>5074</v>
      </c>
      <c r="B5075" t="s">
        <v>7998</v>
      </c>
      <c r="C5075" s="1">
        <v>42313</v>
      </c>
      <c r="D5075" s="2">
        <v>2015</v>
      </c>
      <c r="E5075" s="1" t="s">
        <v>24</v>
      </c>
      <c r="F5075" s="3">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v>15.700000000000003</v>
      </c>
    </row>
    <row r="5076" spans="1:23" x14ac:dyDescent="0.3">
      <c r="A5076">
        <v>5075</v>
      </c>
      <c r="B5076" t="s">
        <v>7999</v>
      </c>
      <c r="C5076" s="1">
        <v>42850</v>
      </c>
      <c r="D5076" s="2">
        <v>2017</v>
      </c>
      <c r="E5076" s="1" t="s">
        <v>89</v>
      </c>
      <c r="F5076" s="3">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v>4.5187999999999997</v>
      </c>
    </row>
    <row r="5077" spans="1:23" x14ac:dyDescent="0.3">
      <c r="A5077">
        <v>5076</v>
      </c>
      <c r="B5077" t="s">
        <v>8000</v>
      </c>
      <c r="C5077" s="1">
        <v>41749</v>
      </c>
      <c r="D5077" s="2">
        <v>2014</v>
      </c>
      <c r="E5077" s="1" t="s">
        <v>89</v>
      </c>
      <c r="F5077" s="3">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v>-95.670000000000044</v>
      </c>
    </row>
    <row r="5078" spans="1:23" x14ac:dyDescent="0.3">
      <c r="A5078">
        <v>5077</v>
      </c>
      <c r="B5078" t="s">
        <v>8000</v>
      </c>
      <c r="C5078" s="1">
        <v>41749</v>
      </c>
      <c r="D5078" s="2">
        <v>2014</v>
      </c>
      <c r="E5078" s="1" t="s">
        <v>89</v>
      </c>
      <c r="F5078" s="3">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v>5.6049999999999951</v>
      </c>
    </row>
    <row r="5079" spans="1:23" x14ac:dyDescent="0.3">
      <c r="A5079">
        <v>5078</v>
      </c>
      <c r="B5079" t="s">
        <v>8000</v>
      </c>
      <c r="C5079" s="1">
        <v>41749</v>
      </c>
      <c r="D5079" s="2">
        <v>2014</v>
      </c>
      <c r="E5079" s="1" t="s">
        <v>89</v>
      </c>
      <c r="F5079" s="3">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v>-131.95100000000002</v>
      </c>
    </row>
    <row r="5080" spans="1:23" x14ac:dyDescent="0.3">
      <c r="A5080">
        <v>5079</v>
      </c>
      <c r="B5080" t="s">
        <v>8001</v>
      </c>
      <c r="C5080" s="1">
        <v>43050</v>
      </c>
      <c r="D5080" s="2">
        <v>2017</v>
      </c>
      <c r="E5080" s="1" t="s">
        <v>24</v>
      </c>
      <c r="F5080" s="3">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v>8.5727999999999991</v>
      </c>
    </row>
    <row r="5081" spans="1:23" x14ac:dyDescent="0.3">
      <c r="A5081">
        <v>5080</v>
      </c>
      <c r="B5081" t="s">
        <v>8002</v>
      </c>
      <c r="C5081" s="1">
        <v>43064</v>
      </c>
      <c r="D5081" s="2">
        <v>2017</v>
      </c>
      <c r="E5081" s="1" t="s">
        <v>24</v>
      </c>
      <c r="F5081" s="3">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v>-29.605799999999981</v>
      </c>
    </row>
    <row r="5082" spans="1:23" x14ac:dyDescent="0.3">
      <c r="A5082">
        <v>5081</v>
      </c>
      <c r="B5082" t="s">
        <v>8002</v>
      </c>
      <c r="C5082" s="1">
        <v>43064</v>
      </c>
      <c r="D5082" s="2">
        <v>2017</v>
      </c>
      <c r="E5082" s="1" t="s">
        <v>24</v>
      </c>
      <c r="F5082" s="3">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v>2.8296000000000001</v>
      </c>
    </row>
    <row r="5083" spans="1:23" x14ac:dyDescent="0.3">
      <c r="A5083">
        <v>5082</v>
      </c>
      <c r="B5083" t="s">
        <v>8003</v>
      </c>
      <c r="C5083" s="1">
        <v>42356</v>
      </c>
      <c r="D5083" s="2">
        <v>2015</v>
      </c>
      <c r="E5083" s="1" t="s">
        <v>98</v>
      </c>
      <c r="F5083" s="3">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v>7.2576000000000001</v>
      </c>
    </row>
    <row r="5084" spans="1:23" x14ac:dyDescent="0.3">
      <c r="A5084">
        <v>5083</v>
      </c>
      <c r="B5084" t="s">
        <v>8004</v>
      </c>
      <c r="C5084" s="1">
        <v>42621</v>
      </c>
      <c r="D5084" s="2">
        <v>2016</v>
      </c>
      <c r="E5084" s="1" t="s">
        <v>161</v>
      </c>
      <c r="F5084" s="3">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v>8.3524000000000012</v>
      </c>
    </row>
    <row r="5085" spans="1:23" x14ac:dyDescent="0.3">
      <c r="A5085">
        <v>5084</v>
      </c>
      <c r="B5085" t="s">
        <v>8004</v>
      </c>
      <c r="C5085" s="1">
        <v>42621</v>
      </c>
      <c r="D5085" s="2">
        <v>2016</v>
      </c>
      <c r="E5085" s="1" t="s">
        <v>161</v>
      </c>
      <c r="F5085" s="3">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v>23.455199999999998</v>
      </c>
    </row>
    <row r="5086" spans="1:23" x14ac:dyDescent="0.3">
      <c r="A5086">
        <v>5085</v>
      </c>
      <c r="B5086" t="s">
        <v>8007</v>
      </c>
      <c r="C5086" s="1">
        <v>42527</v>
      </c>
      <c r="D5086" s="2">
        <v>2016</v>
      </c>
      <c r="E5086" s="1" t="s">
        <v>41</v>
      </c>
      <c r="F5086" s="3">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v>48.539199999999994</v>
      </c>
    </row>
    <row r="5087" spans="1:23" x14ac:dyDescent="0.3">
      <c r="A5087">
        <v>5086</v>
      </c>
      <c r="B5087" t="s">
        <v>8008</v>
      </c>
      <c r="C5087" s="1">
        <v>42174</v>
      </c>
      <c r="D5087" s="2">
        <v>2015</v>
      </c>
      <c r="E5087" s="1" t="s">
        <v>41</v>
      </c>
      <c r="F5087" s="3">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v>-9.5568000000000026</v>
      </c>
    </row>
    <row r="5088" spans="1:23" x14ac:dyDescent="0.3">
      <c r="A5088">
        <v>5087</v>
      </c>
      <c r="B5088" t="s">
        <v>8009</v>
      </c>
      <c r="C5088" s="1">
        <v>42068</v>
      </c>
      <c r="D5088" s="2">
        <v>2015</v>
      </c>
      <c r="E5088" s="1" t="s">
        <v>237</v>
      </c>
      <c r="F5088" s="3">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v>-93.231599999999958</v>
      </c>
    </row>
    <row r="5089" spans="1:23" x14ac:dyDescent="0.3">
      <c r="A5089">
        <v>5088</v>
      </c>
      <c r="B5089" t="s">
        <v>8009</v>
      </c>
      <c r="C5089" s="1">
        <v>42068</v>
      </c>
      <c r="D5089" s="2">
        <v>2015</v>
      </c>
      <c r="E5089" s="1" t="s">
        <v>237</v>
      </c>
      <c r="F5089" s="3">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v>-1.2890000000000006</v>
      </c>
    </row>
    <row r="5090" spans="1:23" x14ac:dyDescent="0.3">
      <c r="A5090">
        <v>5089</v>
      </c>
      <c r="B5090" t="s">
        <v>8009</v>
      </c>
      <c r="C5090" s="1">
        <v>42068</v>
      </c>
      <c r="D5090" s="2">
        <v>2015</v>
      </c>
      <c r="E5090" s="1" t="s">
        <v>237</v>
      </c>
      <c r="F5090" s="3">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v>-1.7892000000000001</v>
      </c>
    </row>
    <row r="5091" spans="1:23" x14ac:dyDescent="0.3">
      <c r="A5091">
        <v>5090</v>
      </c>
      <c r="B5091" t="s">
        <v>8012</v>
      </c>
      <c r="C5091" s="1">
        <v>42951</v>
      </c>
      <c r="D5091" s="2">
        <v>2017</v>
      </c>
      <c r="E5091" s="1" t="s">
        <v>132</v>
      </c>
      <c r="F5091" s="3">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v>2.8884000000000007</v>
      </c>
    </row>
    <row r="5092" spans="1:23" x14ac:dyDescent="0.3">
      <c r="A5092">
        <v>5091</v>
      </c>
      <c r="B5092" t="s">
        <v>8012</v>
      </c>
      <c r="C5092" s="1">
        <v>42951</v>
      </c>
      <c r="D5092" s="2">
        <v>2017</v>
      </c>
      <c r="E5092" s="1" t="s">
        <v>132</v>
      </c>
      <c r="F5092" s="3">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v>3.1842000000000001</v>
      </c>
    </row>
    <row r="5093" spans="1:23" x14ac:dyDescent="0.3">
      <c r="A5093">
        <v>5092</v>
      </c>
      <c r="B5093" t="s">
        <v>8014</v>
      </c>
      <c r="C5093" s="1">
        <v>43099</v>
      </c>
      <c r="D5093" s="2">
        <v>2017</v>
      </c>
      <c r="E5093" s="1" t="s">
        <v>98</v>
      </c>
      <c r="F5093" s="3">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v>-0.6048</v>
      </c>
    </row>
    <row r="5094" spans="1:23" x14ac:dyDescent="0.3">
      <c r="A5094">
        <v>5093</v>
      </c>
      <c r="B5094" t="s">
        <v>8015</v>
      </c>
      <c r="C5094" s="1">
        <v>42147</v>
      </c>
      <c r="D5094" s="2">
        <v>2015</v>
      </c>
      <c r="E5094" s="1" t="s">
        <v>124</v>
      </c>
      <c r="F5094" s="3">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v>13.891499999999999</v>
      </c>
    </row>
    <row r="5095" spans="1:23" x14ac:dyDescent="0.3">
      <c r="A5095">
        <v>5094</v>
      </c>
      <c r="B5095" t="s">
        <v>8016</v>
      </c>
      <c r="C5095" s="1">
        <v>41979</v>
      </c>
      <c r="D5095" s="2">
        <v>2014</v>
      </c>
      <c r="E5095" s="1" t="s">
        <v>98</v>
      </c>
      <c r="F5095" s="3">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v>-31.536000000000001</v>
      </c>
    </row>
    <row r="5096" spans="1:23" x14ac:dyDescent="0.3">
      <c r="A5096">
        <v>5095</v>
      </c>
      <c r="B5096" t="s">
        <v>8016</v>
      </c>
      <c r="C5096" s="1">
        <v>41979</v>
      </c>
      <c r="D5096" s="2">
        <v>2014</v>
      </c>
      <c r="E5096" s="1" t="s">
        <v>98</v>
      </c>
      <c r="F5096" s="3">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v>-120.37200000000003</v>
      </c>
    </row>
    <row r="5097" spans="1:23" x14ac:dyDescent="0.3">
      <c r="A5097">
        <v>5096</v>
      </c>
      <c r="B5097" t="s">
        <v>8016</v>
      </c>
      <c r="C5097" s="1">
        <v>41979</v>
      </c>
      <c r="D5097" s="2">
        <v>2014</v>
      </c>
      <c r="E5097" s="1" t="s">
        <v>98</v>
      </c>
      <c r="F5097" s="3">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v>-7.0080000000000044</v>
      </c>
    </row>
    <row r="5098" spans="1:23" x14ac:dyDescent="0.3">
      <c r="A5098">
        <v>5097</v>
      </c>
      <c r="B5098" t="s">
        <v>8016</v>
      </c>
      <c r="C5098" s="1">
        <v>41979</v>
      </c>
      <c r="D5098" s="2">
        <v>2014</v>
      </c>
      <c r="E5098" s="1" t="s">
        <v>98</v>
      </c>
      <c r="F5098" s="3">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v>-4.8491999999999997</v>
      </c>
    </row>
    <row r="5099" spans="1:23" x14ac:dyDescent="0.3">
      <c r="A5099">
        <v>5098</v>
      </c>
      <c r="B5099" t="s">
        <v>8016</v>
      </c>
      <c r="C5099" s="1">
        <v>41979</v>
      </c>
      <c r="D5099" s="2">
        <v>2014</v>
      </c>
      <c r="E5099" s="1" t="s">
        <v>98</v>
      </c>
      <c r="F5099" s="3">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v>-8.0500000000000025</v>
      </c>
    </row>
    <row r="5100" spans="1:23" x14ac:dyDescent="0.3">
      <c r="A5100">
        <v>5099</v>
      </c>
      <c r="B5100" t="s">
        <v>8016</v>
      </c>
      <c r="C5100" s="1">
        <v>41979</v>
      </c>
      <c r="D5100" s="2">
        <v>2014</v>
      </c>
      <c r="E5100" s="1" t="s">
        <v>98</v>
      </c>
      <c r="F5100" s="3">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v>-8.3524000000000012</v>
      </c>
    </row>
    <row r="5101" spans="1:23" x14ac:dyDescent="0.3">
      <c r="A5101">
        <v>5100</v>
      </c>
      <c r="B5101" t="s">
        <v>8017</v>
      </c>
      <c r="C5101" s="1">
        <v>42223</v>
      </c>
      <c r="D5101" s="2">
        <v>2015</v>
      </c>
      <c r="E5101" s="1" t="s">
        <v>132</v>
      </c>
      <c r="F5101" s="3">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v>6.4638000000000009</v>
      </c>
    </row>
    <row r="5102" spans="1:23" x14ac:dyDescent="0.3">
      <c r="A5102">
        <v>5101</v>
      </c>
      <c r="B5102" t="s">
        <v>8018</v>
      </c>
      <c r="C5102" s="1">
        <v>41715</v>
      </c>
      <c r="D5102" s="2">
        <v>2014</v>
      </c>
      <c r="E5102" s="1" t="s">
        <v>237</v>
      </c>
      <c r="F5102" s="3">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v>0.3335999999999999</v>
      </c>
    </row>
    <row r="5103" spans="1:23" x14ac:dyDescent="0.3">
      <c r="A5103">
        <v>5102</v>
      </c>
      <c r="B5103" t="s">
        <v>8018</v>
      </c>
      <c r="C5103" s="1">
        <v>41715</v>
      </c>
      <c r="D5103" s="2">
        <v>2014</v>
      </c>
      <c r="E5103" s="1" t="s">
        <v>237</v>
      </c>
      <c r="F5103" s="3">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v>1.8792</v>
      </c>
    </row>
    <row r="5104" spans="1:23" x14ac:dyDescent="0.3">
      <c r="A5104">
        <v>5103</v>
      </c>
      <c r="B5104" t="s">
        <v>8018</v>
      </c>
      <c r="C5104" s="1">
        <v>41715</v>
      </c>
      <c r="D5104" s="2">
        <v>2014</v>
      </c>
      <c r="E5104" s="1" t="s">
        <v>237</v>
      </c>
      <c r="F5104" s="3">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v>5.4432</v>
      </c>
    </row>
    <row r="5105" spans="1:23" x14ac:dyDescent="0.3">
      <c r="A5105">
        <v>5104</v>
      </c>
      <c r="B5105" t="s">
        <v>8019</v>
      </c>
      <c r="C5105" s="1">
        <v>42089</v>
      </c>
      <c r="D5105" s="2">
        <v>2015</v>
      </c>
      <c r="E5105" s="1" t="s">
        <v>237</v>
      </c>
      <c r="F5105" s="3">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v>12.509999999999993</v>
      </c>
    </row>
    <row r="5106" spans="1:23" x14ac:dyDescent="0.3">
      <c r="A5106">
        <v>5105</v>
      </c>
      <c r="B5106" t="s">
        <v>8019</v>
      </c>
      <c r="C5106" s="1">
        <v>42089</v>
      </c>
      <c r="D5106" s="2">
        <v>2015</v>
      </c>
      <c r="E5106" s="1" t="s">
        <v>237</v>
      </c>
      <c r="F5106" s="3">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v>5.0327999999999999</v>
      </c>
    </row>
    <row r="5107" spans="1:23" x14ac:dyDescent="0.3">
      <c r="A5107">
        <v>5106</v>
      </c>
      <c r="B5107" t="s">
        <v>8020</v>
      </c>
      <c r="C5107" s="1">
        <v>41987</v>
      </c>
      <c r="D5107" s="2">
        <v>2014</v>
      </c>
      <c r="E5107" s="1" t="s">
        <v>98</v>
      </c>
      <c r="F5107" s="3">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v>13.972799999999999</v>
      </c>
    </row>
    <row r="5108" spans="1:23" x14ac:dyDescent="0.3">
      <c r="A5108">
        <v>5107</v>
      </c>
      <c r="B5108" t="s">
        <v>8021</v>
      </c>
      <c r="C5108" s="1">
        <v>42266</v>
      </c>
      <c r="D5108" s="2">
        <v>2015</v>
      </c>
      <c r="E5108" s="1" t="s">
        <v>161</v>
      </c>
      <c r="F5108" s="3">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v>23.225999999999999</v>
      </c>
    </row>
    <row r="5109" spans="1:23" x14ac:dyDescent="0.3">
      <c r="A5109">
        <v>5108</v>
      </c>
      <c r="B5109" t="s">
        <v>8022</v>
      </c>
      <c r="C5109" s="1">
        <v>42850</v>
      </c>
      <c r="D5109" s="2">
        <v>2017</v>
      </c>
      <c r="E5109" s="1" t="s">
        <v>89</v>
      </c>
      <c r="F5109" s="3">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v>5.2559999999999985</v>
      </c>
    </row>
    <row r="5110" spans="1:23" x14ac:dyDescent="0.3">
      <c r="A5110">
        <v>5109</v>
      </c>
      <c r="B5110" t="s">
        <v>8022</v>
      </c>
      <c r="C5110" s="1">
        <v>42850</v>
      </c>
      <c r="D5110" s="2">
        <v>2017</v>
      </c>
      <c r="E5110" s="1" t="s">
        <v>89</v>
      </c>
      <c r="F5110" s="3">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v>6.7920000000000016</v>
      </c>
    </row>
    <row r="5111" spans="1:23" x14ac:dyDescent="0.3">
      <c r="A5111">
        <v>5110</v>
      </c>
      <c r="B5111" t="s">
        <v>8023</v>
      </c>
      <c r="C5111" s="1">
        <v>41930</v>
      </c>
      <c r="D5111" s="2">
        <v>2014</v>
      </c>
      <c r="E5111" s="1" t="s">
        <v>53</v>
      </c>
      <c r="F5111" s="3">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v>19.692</v>
      </c>
    </row>
    <row r="5112" spans="1:23" x14ac:dyDescent="0.3">
      <c r="A5112">
        <v>5111</v>
      </c>
      <c r="B5112" t="s">
        <v>8023</v>
      </c>
      <c r="C5112" s="1">
        <v>41930</v>
      </c>
      <c r="D5112" s="2">
        <v>2014</v>
      </c>
      <c r="E5112" s="1" t="s">
        <v>53</v>
      </c>
      <c r="F5112" s="3">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v>-35.046000000000028</v>
      </c>
    </row>
    <row r="5113" spans="1:23" x14ac:dyDescent="0.3">
      <c r="A5113">
        <v>5112</v>
      </c>
      <c r="B5113" t="s">
        <v>8023</v>
      </c>
      <c r="C5113" s="1">
        <v>41930</v>
      </c>
      <c r="D5113" s="2">
        <v>2014</v>
      </c>
      <c r="E5113" s="1" t="s">
        <v>53</v>
      </c>
      <c r="F5113" s="3">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v>3.1399999999999988</v>
      </c>
    </row>
    <row r="5114" spans="1:23" x14ac:dyDescent="0.3">
      <c r="A5114">
        <v>5113</v>
      </c>
      <c r="B5114" t="s">
        <v>8024</v>
      </c>
      <c r="C5114" s="1">
        <v>42321</v>
      </c>
      <c r="D5114" s="2">
        <v>2015</v>
      </c>
      <c r="E5114" s="1" t="s">
        <v>24</v>
      </c>
      <c r="F5114" s="3">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v>-7.4357999999999969</v>
      </c>
    </row>
    <row r="5115" spans="1:23" x14ac:dyDescent="0.3">
      <c r="A5115">
        <v>5114</v>
      </c>
      <c r="B5115" t="s">
        <v>8027</v>
      </c>
      <c r="C5115" s="1">
        <v>42400</v>
      </c>
      <c r="D5115" s="2">
        <v>2016</v>
      </c>
      <c r="E5115" s="1" t="s">
        <v>166</v>
      </c>
      <c r="F5115" s="3">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v>5.4432</v>
      </c>
    </row>
    <row r="5116" spans="1:23" x14ac:dyDescent="0.3">
      <c r="A5116">
        <v>5115</v>
      </c>
      <c r="B5116" t="s">
        <v>8028</v>
      </c>
      <c r="C5116" s="1">
        <v>42691</v>
      </c>
      <c r="D5116" s="2">
        <v>2016</v>
      </c>
      <c r="E5116" s="1" t="s">
        <v>24</v>
      </c>
      <c r="F5116" s="3">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v>3.3674999999999984</v>
      </c>
    </row>
    <row r="5117" spans="1:23" x14ac:dyDescent="0.3">
      <c r="A5117">
        <v>5116</v>
      </c>
      <c r="B5117" t="s">
        <v>8029</v>
      </c>
      <c r="C5117" s="1">
        <v>42941</v>
      </c>
      <c r="D5117" s="2">
        <v>2017</v>
      </c>
      <c r="E5117" s="1" t="s">
        <v>152</v>
      </c>
      <c r="F5117" s="3">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v>1.0737999999999999</v>
      </c>
    </row>
    <row r="5118" spans="1:23" x14ac:dyDescent="0.3">
      <c r="A5118">
        <v>5117</v>
      </c>
      <c r="B5118" t="s">
        <v>8032</v>
      </c>
      <c r="C5118" s="1">
        <v>43050</v>
      </c>
      <c r="D5118" s="2">
        <v>2017</v>
      </c>
      <c r="E5118" s="1" t="s">
        <v>24</v>
      </c>
      <c r="F5118" s="3">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v>0</v>
      </c>
    </row>
    <row r="5119" spans="1:23" x14ac:dyDescent="0.3">
      <c r="A5119">
        <v>5118</v>
      </c>
      <c r="B5119" t="s">
        <v>8033</v>
      </c>
      <c r="C5119" s="1">
        <v>42273</v>
      </c>
      <c r="D5119" s="2">
        <v>2015</v>
      </c>
      <c r="E5119" s="1" t="s">
        <v>161</v>
      </c>
      <c r="F5119" s="3">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v>16.186799999999998</v>
      </c>
    </row>
    <row r="5120" spans="1:23" x14ac:dyDescent="0.3">
      <c r="A5120">
        <v>5119</v>
      </c>
      <c r="B5120" t="s">
        <v>8033</v>
      </c>
      <c r="C5120" s="1">
        <v>42273</v>
      </c>
      <c r="D5120" s="2">
        <v>2015</v>
      </c>
      <c r="E5120" s="1" t="s">
        <v>161</v>
      </c>
      <c r="F5120" s="3">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v>296.06709999999998</v>
      </c>
    </row>
    <row r="5121" spans="1:23" x14ac:dyDescent="0.3">
      <c r="A5121">
        <v>5120</v>
      </c>
      <c r="B5121" t="s">
        <v>8033</v>
      </c>
      <c r="C5121" s="1">
        <v>42273</v>
      </c>
      <c r="D5121" s="2">
        <v>2015</v>
      </c>
      <c r="E5121" s="1" t="s">
        <v>161</v>
      </c>
      <c r="F5121" s="3">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v>28.657800000000002</v>
      </c>
    </row>
    <row r="5122" spans="1:23" x14ac:dyDescent="0.3">
      <c r="A5122">
        <v>5121</v>
      </c>
      <c r="B5122" t="s">
        <v>8034</v>
      </c>
      <c r="C5122" s="1">
        <v>41733</v>
      </c>
      <c r="D5122" s="2">
        <v>2014</v>
      </c>
      <c r="E5122" s="1" t="s">
        <v>89</v>
      </c>
      <c r="F5122" s="3">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v>9.3019999999999925</v>
      </c>
    </row>
    <row r="5123" spans="1:23" x14ac:dyDescent="0.3">
      <c r="A5123">
        <v>5122</v>
      </c>
      <c r="B5123" t="s">
        <v>8034</v>
      </c>
      <c r="C5123" s="1">
        <v>41733</v>
      </c>
      <c r="D5123" s="2">
        <v>2014</v>
      </c>
      <c r="E5123" s="1" t="s">
        <v>89</v>
      </c>
      <c r="F5123" s="3">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v>42.991400000000006</v>
      </c>
    </row>
    <row r="5124" spans="1:23" x14ac:dyDescent="0.3">
      <c r="A5124">
        <v>5123</v>
      </c>
      <c r="B5124" t="s">
        <v>8034</v>
      </c>
      <c r="C5124" s="1">
        <v>41733</v>
      </c>
      <c r="D5124" s="2">
        <v>2014</v>
      </c>
      <c r="E5124" s="1" t="s">
        <v>89</v>
      </c>
      <c r="F5124" s="3">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v>9.3312000000000008</v>
      </c>
    </row>
    <row r="5125" spans="1:23" x14ac:dyDescent="0.3">
      <c r="A5125">
        <v>5124</v>
      </c>
      <c r="B5125" t="s">
        <v>8034</v>
      </c>
      <c r="C5125" s="1">
        <v>41733</v>
      </c>
      <c r="D5125" s="2">
        <v>2014</v>
      </c>
      <c r="E5125" s="1" t="s">
        <v>89</v>
      </c>
      <c r="F5125" s="3">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v>6.3504000000000005</v>
      </c>
    </row>
    <row r="5126" spans="1:23" x14ac:dyDescent="0.3">
      <c r="A5126">
        <v>5125</v>
      </c>
      <c r="B5126" t="s">
        <v>8037</v>
      </c>
      <c r="C5126" s="1">
        <v>41896</v>
      </c>
      <c r="D5126" s="2">
        <v>2014</v>
      </c>
      <c r="E5126" s="1" t="s">
        <v>161</v>
      </c>
      <c r="F5126" s="3">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v>-108.33479999999997</v>
      </c>
    </row>
    <row r="5127" spans="1:23" x14ac:dyDescent="0.3">
      <c r="A5127">
        <v>5126</v>
      </c>
      <c r="B5127" t="s">
        <v>8037</v>
      </c>
      <c r="C5127" s="1">
        <v>41896</v>
      </c>
      <c r="D5127" s="2">
        <v>2014</v>
      </c>
      <c r="E5127" s="1" t="s">
        <v>161</v>
      </c>
      <c r="F5127" s="3">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v>31.491599999999995</v>
      </c>
    </row>
    <row r="5128" spans="1:23" x14ac:dyDescent="0.3">
      <c r="A5128">
        <v>5127</v>
      </c>
      <c r="B5128" t="s">
        <v>8037</v>
      </c>
      <c r="C5128" s="1">
        <v>41896</v>
      </c>
      <c r="D5128" s="2">
        <v>2014</v>
      </c>
      <c r="E5128" s="1" t="s">
        <v>161</v>
      </c>
      <c r="F5128" s="3">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v>1371.9803999999999</v>
      </c>
    </row>
    <row r="5129" spans="1:23" x14ac:dyDescent="0.3">
      <c r="A5129">
        <v>5128</v>
      </c>
      <c r="B5129" t="s">
        <v>8037</v>
      </c>
      <c r="C5129" s="1">
        <v>41896</v>
      </c>
      <c r="D5129" s="2">
        <v>2014</v>
      </c>
      <c r="E5129" s="1" t="s">
        <v>161</v>
      </c>
      <c r="F5129" s="3">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v>198.42899999999997</v>
      </c>
    </row>
    <row r="5130" spans="1:23" x14ac:dyDescent="0.3">
      <c r="A5130">
        <v>5129</v>
      </c>
      <c r="B5130" t="s">
        <v>8037</v>
      </c>
      <c r="C5130" s="1">
        <v>41896</v>
      </c>
      <c r="D5130" s="2">
        <v>2014</v>
      </c>
      <c r="E5130" s="1" t="s">
        <v>161</v>
      </c>
      <c r="F5130" s="3">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v>4.4173999999999989</v>
      </c>
    </row>
    <row r="5131" spans="1:23" x14ac:dyDescent="0.3">
      <c r="A5131">
        <v>5130</v>
      </c>
      <c r="B5131" t="s">
        <v>8037</v>
      </c>
      <c r="C5131" s="1">
        <v>41896</v>
      </c>
      <c r="D5131" s="2">
        <v>2014</v>
      </c>
      <c r="E5131" s="1" t="s">
        <v>161</v>
      </c>
      <c r="F5131" s="3">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v>80.631600000000006</v>
      </c>
    </row>
    <row r="5132" spans="1:23" x14ac:dyDescent="0.3">
      <c r="A5132">
        <v>5131</v>
      </c>
      <c r="B5132" t="s">
        <v>8037</v>
      </c>
      <c r="C5132" s="1">
        <v>41896</v>
      </c>
      <c r="D5132" s="2">
        <v>2014</v>
      </c>
      <c r="E5132" s="1" t="s">
        <v>161</v>
      </c>
      <c r="F5132" s="3">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v>21.065400000000004</v>
      </c>
    </row>
    <row r="5133" spans="1:23" x14ac:dyDescent="0.3">
      <c r="A5133">
        <v>5132</v>
      </c>
      <c r="B5133" t="s">
        <v>8038</v>
      </c>
      <c r="C5133" s="1">
        <v>43098</v>
      </c>
      <c r="D5133" s="2">
        <v>2017</v>
      </c>
      <c r="E5133" s="1" t="s">
        <v>98</v>
      </c>
      <c r="F5133" s="3">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v>37.414400000000001</v>
      </c>
    </row>
    <row r="5134" spans="1:23" x14ac:dyDescent="0.3">
      <c r="A5134">
        <v>5133</v>
      </c>
      <c r="B5134" t="s">
        <v>8039</v>
      </c>
      <c r="C5134" s="1">
        <v>42176</v>
      </c>
      <c r="D5134" s="2">
        <v>2015</v>
      </c>
      <c r="E5134" s="1" t="s">
        <v>41</v>
      </c>
      <c r="F5134" s="3">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v>37.791599999999988</v>
      </c>
    </row>
    <row r="5135" spans="1:23" x14ac:dyDescent="0.3">
      <c r="A5135">
        <v>5134</v>
      </c>
      <c r="B5135" t="s">
        <v>8040</v>
      </c>
      <c r="C5135" s="1">
        <v>43065</v>
      </c>
      <c r="D5135" s="2">
        <v>2017</v>
      </c>
      <c r="E5135" s="1" t="s">
        <v>24</v>
      </c>
      <c r="F5135" s="3">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v>14.682500000000001</v>
      </c>
    </row>
    <row r="5136" spans="1:23" x14ac:dyDescent="0.3">
      <c r="A5136">
        <v>5135</v>
      </c>
      <c r="B5136" t="s">
        <v>8040</v>
      </c>
      <c r="C5136" s="1">
        <v>43065</v>
      </c>
      <c r="D5136" s="2">
        <v>2017</v>
      </c>
      <c r="E5136" s="1" t="s">
        <v>24</v>
      </c>
      <c r="F5136" s="3">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v>32.670400000000001</v>
      </c>
    </row>
    <row r="5137" spans="1:23" x14ac:dyDescent="0.3">
      <c r="A5137">
        <v>5136</v>
      </c>
      <c r="B5137" t="s">
        <v>8041</v>
      </c>
      <c r="C5137" s="1">
        <v>42666</v>
      </c>
      <c r="D5137" s="2">
        <v>2016</v>
      </c>
      <c r="E5137" s="1" t="s">
        <v>53</v>
      </c>
      <c r="F5137" s="3">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v>8.1840000000000011</v>
      </c>
    </row>
    <row r="5138" spans="1:23" x14ac:dyDescent="0.3">
      <c r="A5138">
        <v>5137</v>
      </c>
      <c r="B5138" t="s">
        <v>8042</v>
      </c>
      <c r="C5138" s="1">
        <v>42352</v>
      </c>
      <c r="D5138" s="2">
        <v>2015</v>
      </c>
      <c r="E5138" s="1" t="s">
        <v>98</v>
      </c>
      <c r="F5138" s="3">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v>2.7323999999999993</v>
      </c>
    </row>
    <row r="5139" spans="1:23" x14ac:dyDescent="0.3">
      <c r="A5139">
        <v>5138</v>
      </c>
      <c r="B5139" t="s">
        <v>8043</v>
      </c>
      <c r="C5139" s="1">
        <v>42687</v>
      </c>
      <c r="D5139" s="2">
        <v>2016</v>
      </c>
      <c r="E5139" s="1" t="s">
        <v>24</v>
      </c>
      <c r="F5139" s="3">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v>13.0548</v>
      </c>
    </row>
    <row r="5140" spans="1:23" x14ac:dyDescent="0.3">
      <c r="A5140">
        <v>5139</v>
      </c>
      <c r="B5140" t="s">
        <v>8044</v>
      </c>
      <c r="C5140" s="1">
        <v>43007</v>
      </c>
      <c r="D5140" s="2">
        <v>2017</v>
      </c>
      <c r="E5140" s="1" t="s">
        <v>161</v>
      </c>
      <c r="F5140" s="3">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v>10.969799999999999</v>
      </c>
    </row>
    <row r="5141" spans="1:23" x14ac:dyDescent="0.3">
      <c r="A5141">
        <v>5140</v>
      </c>
      <c r="B5141" t="s">
        <v>8044</v>
      </c>
      <c r="C5141" s="1">
        <v>43007</v>
      </c>
      <c r="D5141" s="2">
        <v>2017</v>
      </c>
      <c r="E5141" s="1" t="s">
        <v>161</v>
      </c>
      <c r="F5141" s="3">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v>24.2285</v>
      </c>
    </row>
    <row r="5142" spans="1:23" x14ac:dyDescent="0.3">
      <c r="A5142">
        <v>5141</v>
      </c>
      <c r="B5142" t="s">
        <v>8045</v>
      </c>
      <c r="C5142" s="1">
        <v>42316</v>
      </c>
      <c r="D5142" s="2">
        <v>2015</v>
      </c>
      <c r="E5142" s="1" t="s">
        <v>24</v>
      </c>
      <c r="F5142" s="3">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v>43.164000000000001</v>
      </c>
    </row>
    <row r="5143" spans="1:23" x14ac:dyDescent="0.3">
      <c r="A5143">
        <v>5142</v>
      </c>
      <c r="B5143" t="s">
        <v>8046</v>
      </c>
      <c r="C5143" s="1">
        <v>42461</v>
      </c>
      <c r="D5143" s="2">
        <v>2016</v>
      </c>
      <c r="E5143" s="1" t="s">
        <v>89</v>
      </c>
      <c r="F5143" s="3">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v>292.77599999999995</v>
      </c>
    </row>
    <row r="5144" spans="1:23" x14ac:dyDescent="0.3">
      <c r="A5144">
        <v>5143</v>
      </c>
      <c r="B5144" t="s">
        <v>8046</v>
      </c>
      <c r="C5144" s="1">
        <v>42461</v>
      </c>
      <c r="D5144" s="2">
        <v>2016</v>
      </c>
      <c r="E5144" s="1" t="s">
        <v>89</v>
      </c>
      <c r="F5144" s="3">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v>18.513599999999997</v>
      </c>
    </row>
    <row r="5145" spans="1:23" x14ac:dyDescent="0.3">
      <c r="A5145">
        <v>5144</v>
      </c>
      <c r="B5145" t="s">
        <v>8046</v>
      </c>
      <c r="C5145" s="1">
        <v>42461</v>
      </c>
      <c r="D5145" s="2">
        <v>2016</v>
      </c>
      <c r="E5145" s="1" t="s">
        <v>89</v>
      </c>
      <c r="F5145" s="3">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v>1.1224999999999996</v>
      </c>
    </row>
    <row r="5146" spans="1:23" x14ac:dyDescent="0.3">
      <c r="A5146">
        <v>5145</v>
      </c>
      <c r="B5146" t="s">
        <v>8047</v>
      </c>
      <c r="C5146" s="1">
        <v>42768</v>
      </c>
      <c r="D5146" s="2">
        <v>2017</v>
      </c>
      <c r="E5146" s="1" t="s">
        <v>568</v>
      </c>
      <c r="F5146" s="3">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v>29.328400000000002</v>
      </c>
    </row>
    <row r="5147" spans="1:23" x14ac:dyDescent="0.3">
      <c r="A5147">
        <v>5146</v>
      </c>
      <c r="B5147" t="s">
        <v>8047</v>
      </c>
      <c r="C5147" s="1">
        <v>42768</v>
      </c>
      <c r="D5147" s="2">
        <v>2017</v>
      </c>
      <c r="E5147" s="1" t="s">
        <v>568</v>
      </c>
      <c r="F5147" s="3">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v>38.931200000000004</v>
      </c>
    </row>
    <row r="5148" spans="1:23" x14ac:dyDescent="0.3">
      <c r="A5148">
        <v>5147</v>
      </c>
      <c r="B5148" t="s">
        <v>8047</v>
      </c>
      <c r="C5148" s="1">
        <v>42768</v>
      </c>
      <c r="D5148" s="2">
        <v>2017</v>
      </c>
      <c r="E5148" s="1" t="s">
        <v>568</v>
      </c>
      <c r="F5148" s="3">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v>16.38</v>
      </c>
    </row>
    <row r="5149" spans="1:23" x14ac:dyDescent="0.3">
      <c r="A5149">
        <v>5148</v>
      </c>
      <c r="B5149" t="s">
        <v>8048</v>
      </c>
      <c r="C5149" s="1">
        <v>43093</v>
      </c>
      <c r="D5149" s="2">
        <v>2017</v>
      </c>
      <c r="E5149" s="1" t="s">
        <v>98</v>
      </c>
      <c r="F5149" s="3">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v>1.9223999999999997</v>
      </c>
    </row>
    <row r="5150" spans="1:23" x14ac:dyDescent="0.3">
      <c r="A5150">
        <v>5149</v>
      </c>
      <c r="B5150" t="s">
        <v>8048</v>
      </c>
      <c r="C5150" s="1">
        <v>43093</v>
      </c>
      <c r="D5150" s="2">
        <v>2017</v>
      </c>
      <c r="E5150" s="1" t="s">
        <v>98</v>
      </c>
      <c r="F5150" s="3">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v>105.29699999999988</v>
      </c>
    </row>
    <row r="5151" spans="1:23" x14ac:dyDescent="0.3">
      <c r="A5151">
        <v>5150</v>
      </c>
      <c r="B5151" t="s">
        <v>8050</v>
      </c>
      <c r="C5151" s="1">
        <v>41811</v>
      </c>
      <c r="D5151" s="2">
        <v>2014</v>
      </c>
      <c r="E5151" s="1" t="s">
        <v>41</v>
      </c>
      <c r="F5151" s="3">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v>352.30649999999997</v>
      </c>
    </row>
    <row r="5152" spans="1:23" x14ac:dyDescent="0.3">
      <c r="A5152">
        <v>5151</v>
      </c>
      <c r="B5152" t="s">
        <v>8051</v>
      </c>
      <c r="C5152" s="1">
        <v>42800</v>
      </c>
      <c r="D5152" s="2">
        <v>2017</v>
      </c>
      <c r="E5152" s="1" t="s">
        <v>237</v>
      </c>
      <c r="F5152" s="3">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v>16.945</v>
      </c>
    </row>
    <row r="5153" spans="1:23" x14ac:dyDescent="0.3">
      <c r="A5153">
        <v>5152</v>
      </c>
      <c r="B5153" t="s">
        <v>8052</v>
      </c>
      <c r="C5153" s="1">
        <v>43003</v>
      </c>
      <c r="D5153" s="2">
        <v>2017</v>
      </c>
      <c r="E5153" s="1" t="s">
        <v>161</v>
      </c>
      <c r="F5153" s="3">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v>10.373999999999999</v>
      </c>
    </row>
    <row r="5154" spans="1:23" x14ac:dyDescent="0.3">
      <c r="A5154">
        <v>5153</v>
      </c>
      <c r="B5154" t="s">
        <v>8054</v>
      </c>
      <c r="C5154" s="1">
        <v>41820</v>
      </c>
      <c r="D5154" s="2">
        <v>2014</v>
      </c>
      <c r="E5154" s="1" t="s">
        <v>41</v>
      </c>
      <c r="F5154" s="3">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v>0.83999999999999975</v>
      </c>
    </row>
    <row r="5155" spans="1:23" x14ac:dyDescent="0.3">
      <c r="A5155">
        <v>5154</v>
      </c>
      <c r="B5155" t="s">
        <v>8054</v>
      </c>
      <c r="C5155" s="1">
        <v>41820</v>
      </c>
      <c r="D5155" s="2">
        <v>2014</v>
      </c>
      <c r="E5155" s="1" t="s">
        <v>41</v>
      </c>
      <c r="F5155" s="3">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v>2.9040000000000008</v>
      </c>
    </row>
    <row r="5156" spans="1:23" x14ac:dyDescent="0.3">
      <c r="A5156">
        <v>5155</v>
      </c>
      <c r="B5156" t="s">
        <v>8055</v>
      </c>
      <c r="C5156" s="1">
        <v>42223</v>
      </c>
      <c r="D5156" s="2">
        <v>2015</v>
      </c>
      <c r="E5156" s="1" t="s">
        <v>132</v>
      </c>
      <c r="F5156" s="3">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v>13.063999999999998</v>
      </c>
    </row>
    <row r="5157" spans="1:23" x14ac:dyDescent="0.3">
      <c r="A5157">
        <v>5156</v>
      </c>
      <c r="B5157" t="s">
        <v>8055</v>
      </c>
      <c r="C5157" s="1">
        <v>42223</v>
      </c>
      <c r="D5157" s="2">
        <v>2015</v>
      </c>
      <c r="E5157" s="1" t="s">
        <v>132</v>
      </c>
      <c r="F5157" s="3">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v>34.070399999999999</v>
      </c>
    </row>
    <row r="5158" spans="1:23" x14ac:dyDescent="0.3">
      <c r="A5158">
        <v>5157</v>
      </c>
      <c r="B5158" t="s">
        <v>8057</v>
      </c>
      <c r="C5158" s="1">
        <v>42916</v>
      </c>
      <c r="D5158" s="2">
        <v>2017</v>
      </c>
      <c r="E5158" s="1" t="s">
        <v>41</v>
      </c>
      <c r="F5158" s="3">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v>125.19799999999992</v>
      </c>
    </row>
    <row r="5159" spans="1:23" x14ac:dyDescent="0.3">
      <c r="A5159">
        <v>5158</v>
      </c>
      <c r="B5159" t="s">
        <v>8057</v>
      </c>
      <c r="C5159" s="1">
        <v>42916</v>
      </c>
      <c r="D5159" s="2">
        <v>2017</v>
      </c>
      <c r="E5159" s="1" t="s">
        <v>41</v>
      </c>
      <c r="F5159" s="3">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v>-178.84680000000006</v>
      </c>
    </row>
    <row r="5160" spans="1:23" x14ac:dyDescent="0.3">
      <c r="A5160">
        <v>5159</v>
      </c>
      <c r="B5160" t="s">
        <v>8057</v>
      </c>
      <c r="C5160" s="1">
        <v>42916</v>
      </c>
      <c r="D5160" s="2">
        <v>2017</v>
      </c>
      <c r="E5160" s="1" t="s">
        <v>41</v>
      </c>
      <c r="F5160" s="3">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v>-10.312400000000004</v>
      </c>
    </row>
    <row r="5161" spans="1:23" x14ac:dyDescent="0.3">
      <c r="A5161">
        <v>5160</v>
      </c>
      <c r="B5161" t="s">
        <v>8058</v>
      </c>
      <c r="C5161" s="1">
        <v>42303</v>
      </c>
      <c r="D5161" s="2">
        <v>2015</v>
      </c>
      <c r="E5161" s="1" t="s">
        <v>53</v>
      </c>
      <c r="F5161" s="3">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v>9.2386000000000053</v>
      </c>
    </row>
    <row r="5162" spans="1:23" x14ac:dyDescent="0.3">
      <c r="A5162">
        <v>5161</v>
      </c>
      <c r="B5162" t="s">
        <v>8058</v>
      </c>
      <c r="C5162" s="1">
        <v>42303</v>
      </c>
      <c r="D5162" s="2">
        <v>2015</v>
      </c>
      <c r="E5162" s="1" t="s">
        <v>53</v>
      </c>
      <c r="F5162" s="3">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v>-14.603000000000005</v>
      </c>
    </row>
    <row r="5163" spans="1:23" x14ac:dyDescent="0.3">
      <c r="A5163">
        <v>5162</v>
      </c>
      <c r="B5163" t="s">
        <v>8059</v>
      </c>
      <c r="C5163" s="1">
        <v>41850</v>
      </c>
      <c r="D5163" s="2">
        <v>2014</v>
      </c>
      <c r="E5163" s="1" t="s">
        <v>152</v>
      </c>
      <c r="F5163" s="3">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v>259.88959999999997</v>
      </c>
    </row>
    <row r="5164" spans="1:23" x14ac:dyDescent="0.3">
      <c r="A5164">
        <v>5163</v>
      </c>
      <c r="B5164" t="s">
        <v>8060</v>
      </c>
      <c r="C5164" s="1">
        <v>42692</v>
      </c>
      <c r="D5164" s="2">
        <v>2016</v>
      </c>
      <c r="E5164" s="1" t="s">
        <v>24</v>
      </c>
      <c r="F5164" s="3">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v>33.215599999999995</v>
      </c>
    </row>
    <row r="5165" spans="1:23" x14ac:dyDescent="0.3">
      <c r="A5165">
        <v>5164</v>
      </c>
      <c r="B5165" t="s">
        <v>8061</v>
      </c>
      <c r="C5165" s="1">
        <v>42191</v>
      </c>
      <c r="D5165" s="2">
        <v>2015</v>
      </c>
      <c r="E5165" s="1" t="s">
        <v>152</v>
      </c>
      <c r="F5165" s="3">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v>-17.035200000000003</v>
      </c>
    </row>
    <row r="5166" spans="1:23" x14ac:dyDescent="0.3">
      <c r="A5166">
        <v>5165</v>
      </c>
      <c r="B5166" t="s">
        <v>8062</v>
      </c>
      <c r="C5166" s="1">
        <v>41953</v>
      </c>
      <c r="D5166" s="2">
        <v>2014</v>
      </c>
      <c r="E5166" s="1" t="s">
        <v>24</v>
      </c>
      <c r="F5166" s="3">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v>1.5209999999999999</v>
      </c>
    </row>
    <row r="5167" spans="1:23" x14ac:dyDescent="0.3">
      <c r="A5167">
        <v>5166</v>
      </c>
      <c r="B5167" t="s">
        <v>8062</v>
      </c>
      <c r="C5167" s="1">
        <v>41953</v>
      </c>
      <c r="D5167" s="2">
        <v>2014</v>
      </c>
      <c r="E5167" s="1" t="s">
        <v>24</v>
      </c>
      <c r="F5167" s="3">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v>5.7779999999999987</v>
      </c>
    </row>
    <row r="5168" spans="1:23" x14ac:dyDescent="0.3">
      <c r="A5168">
        <v>5167</v>
      </c>
      <c r="B5168" t="s">
        <v>8062</v>
      </c>
      <c r="C5168" s="1">
        <v>41953</v>
      </c>
      <c r="D5168" s="2">
        <v>2014</v>
      </c>
      <c r="E5168" s="1" t="s">
        <v>24</v>
      </c>
      <c r="F5168" s="3">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v>7.1280000000000001</v>
      </c>
    </row>
    <row r="5169" spans="1:23" x14ac:dyDescent="0.3">
      <c r="A5169">
        <v>5168</v>
      </c>
      <c r="B5169" t="s">
        <v>8062</v>
      </c>
      <c r="C5169" s="1">
        <v>41953</v>
      </c>
      <c r="D5169" s="2">
        <v>2014</v>
      </c>
      <c r="E5169" s="1" t="s">
        <v>24</v>
      </c>
      <c r="F5169" s="3">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v>112.78800000000001</v>
      </c>
    </row>
    <row r="5170" spans="1:23" x14ac:dyDescent="0.3">
      <c r="A5170">
        <v>5169</v>
      </c>
      <c r="B5170" t="s">
        <v>8062</v>
      </c>
      <c r="C5170" s="1">
        <v>41953</v>
      </c>
      <c r="D5170" s="2">
        <v>2014</v>
      </c>
      <c r="E5170" s="1" t="s">
        <v>24</v>
      </c>
      <c r="F5170" s="3">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v>11.958600000000001</v>
      </c>
    </row>
    <row r="5171" spans="1:23" x14ac:dyDescent="0.3">
      <c r="A5171">
        <v>5170</v>
      </c>
      <c r="B5171" t="s">
        <v>8062</v>
      </c>
      <c r="C5171" s="1">
        <v>41953</v>
      </c>
      <c r="D5171" s="2">
        <v>2014</v>
      </c>
      <c r="E5171" s="1" t="s">
        <v>24</v>
      </c>
      <c r="F5171" s="3">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v>160.62299999999993</v>
      </c>
    </row>
    <row r="5172" spans="1:23" x14ac:dyDescent="0.3">
      <c r="A5172">
        <v>5171</v>
      </c>
      <c r="B5172" t="s">
        <v>8063</v>
      </c>
      <c r="C5172" s="1">
        <v>42517</v>
      </c>
      <c r="D5172" s="2">
        <v>2016</v>
      </c>
      <c r="E5172" s="1" t="s">
        <v>124</v>
      </c>
      <c r="F5172" s="3">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v>700.98000000000013</v>
      </c>
    </row>
    <row r="5173" spans="1:23" x14ac:dyDescent="0.3">
      <c r="A5173">
        <v>5172</v>
      </c>
      <c r="B5173" t="s">
        <v>8063</v>
      </c>
      <c r="C5173" s="1">
        <v>42517</v>
      </c>
      <c r="D5173" s="2">
        <v>2016</v>
      </c>
      <c r="E5173" s="1" t="s">
        <v>124</v>
      </c>
      <c r="F5173" s="3">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v>69.177599999999984</v>
      </c>
    </row>
    <row r="5174" spans="1:23" x14ac:dyDescent="0.3">
      <c r="A5174">
        <v>5173</v>
      </c>
      <c r="B5174" t="s">
        <v>8063</v>
      </c>
      <c r="C5174" s="1">
        <v>42517</v>
      </c>
      <c r="D5174" s="2">
        <v>2016</v>
      </c>
      <c r="E5174" s="1" t="s">
        <v>124</v>
      </c>
      <c r="F5174" s="3">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v>150.98399999999998</v>
      </c>
    </row>
    <row r="5175" spans="1:23" x14ac:dyDescent="0.3">
      <c r="A5175">
        <v>5174</v>
      </c>
      <c r="B5175" t="s">
        <v>8064</v>
      </c>
      <c r="C5175" s="1">
        <v>42071</v>
      </c>
      <c r="D5175" s="2">
        <v>2015</v>
      </c>
      <c r="E5175" s="1" t="s">
        <v>237</v>
      </c>
      <c r="F5175" s="3">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v>0.89459999999999995</v>
      </c>
    </row>
    <row r="5176" spans="1:23" x14ac:dyDescent="0.3">
      <c r="A5176">
        <v>5175</v>
      </c>
      <c r="B5176" t="s">
        <v>8065</v>
      </c>
      <c r="C5176" s="1">
        <v>43027</v>
      </c>
      <c r="D5176" s="2">
        <v>2017</v>
      </c>
      <c r="E5176" s="1" t="s">
        <v>53</v>
      </c>
      <c r="F5176" s="3">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v>-3.5224000000000011</v>
      </c>
    </row>
    <row r="5177" spans="1:23" x14ac:dyDescent="0.3">
      <c r="A5177">
        <v>5176</v>
      </c>
      <c r="B5177" t="s">
        <v>8065</v>
      </c>
      <c r="C5177" s="1">
        <v>43027</v>
      </c>
      <c r="D5177" s="2">
        <v>2017</v>
      </c>
      <c r="E5177" s="1" t="s">
        <v>53</v>
      </c>
      <c r="F5177" s="3">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v>-91.758599999999973</v>
      </c>
    </row>
    <row r="5178" spans="1:23" x14ac:dyDescent="0.3">
      <c r="A5178">
        <v>5177</v>
      </c>
      <c r="B5178" t="s">
        <v>8067</v>
      </c>
      <c r="C5178" s="1">
        <v>42679</v>
      </c>
      <c r="D5178" s="2">
        <v>2016</v>
      </c>
      <c r="E5178" s="1" t="s">
        <v>24</v>
      </c>
      <c r="F5178" s="3">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v>19.968</v>
      </c>
    </row>
    <row r="5179" spans="1:23" x14ac:dyDescent="0.3">
      <c r="A5179">
        <v>5178</v>
      </c>
      <c r="B5179" t="s">
        <v>8068</v>
      </c>
      <c r="C5179" s="1">
        <v>42730</v>
      </c>
      <c r="D5179" s="2">
        <v>2016</v>
      </c>
      <c r="E5179" s="1" t="s">
        <v>98</v>
      </c>
      <c r="F5179" s="3">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v>1.6848000000000001</v>
      </c>
    </row>
    <row r="5180" spans="1:23" x14ac:dyDescent="0.3">
      <c r="A5180">
        <v>5179</v>
      </c>
      <c r="B5180" t="s">
        <v>8069</v>
      </c>
      <c r="C5180" s="1">
        <v>42107</v>
      </c>
      <c r="D5180" s="2">
        <v>2015</v>
      </c>
      <c r="E5180" s="1" t="s">
        <v>89</v>
      </c>
      <c r="F5180" s="3">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v>15.825600000000001</v>
      </c>
    </row>
    <row r="5181" spans="1:23" x14ac:dyDescent="0.3">
      <c r="A5181">
        <v>5180</v>
      </c>
      <c r="B5181" t="s">
        <v>8069</v>
      </c>
      <c r="C5181" s="1">
        <v>42107</v>
      </c>
      <c r="D5181" s="2">
        <v>2015</v>
      </c>
      <c r="E5181" s="1" t="s">
        <v>89</v>
      </c>
      <c r="F5181" s="3">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v>19.393200000000007</v>
      </c>
    </row>
    <row r="5182" spans="1:23" x14ac:dyDescent="0.3">
      <c r="A5182">
        <v>5181</v>
      </c>
      <c r="B5182" t="s">
        <v>8069</v>
      </c>
      <c r="C5182" s="1">
        <v>42107</v>
      </c>
      <c r="D5182" s="2">
        <v>2015</v>
      </c>
      <c r="E5182" s="1" t="s">
        <v>89</v>
      </c>
      <c r="F5182" s="3">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v>29.577600000000004</v>
      </c>
    </row>
    <row r="5183" spans="1:23" x14ac:dyDescent="0.3">
      <c r="A5183">
        <v>5182</v>
      </c>
      <c r="B5183" t="s">
        <v>8070</v>
      </c>
      <c r="C5183" s="1">
        <v>42990</v>
      </c>
      <c r="D5183" s="2">
        <v>2017</v>
      </c>
      <c r="E5183" s="1" t="s">
        <v>161</v>
      </c>
      <c r="F5183" s="3">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v>21.772800000000004</v>
      </c>
    </row>
    <row r="5184" spans="1:23" x14ac:dyDescent="0.3">
      <c r="A5184">
        <v>5183</v>
      </c>
      <c r="B5184" t="s">
        <v>8070</v>
      </c>
      <c r="C5184" s="1">
        <v>42990</v>
      </c>
      <c r="D5184" s="2">
        <v>2017</v>
      </c>
      <c r="E5184" s="1" t="s">
        <v>161</v>
      </c>
      <c r="F5184" s="3">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v>22.89</v>
      </c>
    </row>
    <row r="5185" spans="1:23" x14ac:dyDescent="0.3">
      <c r="A5185">
        <v>5184</v>
      </c>
      <c r="B5185" t="s">
        <v>8071</v>
      </c>
      <c r="C5185" s="1">
        <v>43002</v>
      </c>
      <c r="D5185" s="2">
        <v>2017</v>
      </c>
      <c r="E5185" s="1" t="s">
        <v>161</v>
      </c>
      <c r="F5185" s="3">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v>10.0725</v>
      </c>
    </row>
    <row r="5186" spans="1:23" x14ac:dyDescent="0.3">
      <c r="A5186">
        <v>5185</v>
      </c>
      <c r="B5186" t="s">
        <v>8071</v>
      </c>
      <c r="C5186" s="1">
        <v>43002</v>
      </c>
      <c r="D5186" s="2">
        <v>2017</v>
      </c>
      <c r="E5186" s="1" t="s">
        <v>161</v>
      </c>
      <c r="F5186" s="3">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v>17.8066</v>
      </c>
    </row>
    <row r="5187" spans="1:23" x14ac:dyDescent="0.3">
      <c r="A5187">
        <v>5186</v>
      </c>
      <c r="B5187" t="s">
        <v>8072</v>
      </c>
      <c r="C5187" s="1">
        <v>42287</v>
      </c>
      <c r="D5187" s="2">
        <v>2015</v>
      </c>
      <c r="E5187" s="1" t="s">
        <v>53</v>
      </c>
      <c r="F5187" s="3">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v>-337.80600000000004</v>
      </c>
    </row>
    <row r="5188" spans="1:23" x14ac:dyDescent="0.3">
      <c r="A5188">
        <v>5187</v>
      </c>
      <c r="B5188" t="s">
        <v>8073</v>
      </c>
      <c r="C5188" s="1">
        <v>42335</v>
      </c>
      <c r="D5188" s="2">
        <v>2015</v>
      </c>
      <c r="E5188" s="1" t="s">
        <v>24</v>
      </c>
      <c r="F5188" s="3">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v>-162.22960000000006</v>
      </c>
    </row>
    <row r="5189" spans="1:23" x14ac:dyDescent="0.3">
      <c r="A5189">
        <v>5188</v>
      </c>
      <c r="B5189" t="s">
        <v>8074</v>
      </c>
      <c r="C5189" s="1">
        <v>42260</v>
      </c>
      <c r="D5189" s="2">
        <v>2015</v>
      </c>
      <c r="E5189" s="1" t="s">
        <v>161</v>
      </c>
      <c r="F5189" s="3">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v>15.996799999999979</v>
      </c>
    </row>
    <row r="5190" spans="1:23" x14ac:dyDescent="0.3">
      <c r="A5190">
        <v>5189</v>
      </c>
      <c r="B5190" t="s">
        <v>8074</v>
      </c>
      <c r="C5190" s="1">
        <v>42260</v>
      </c>
      <c r="D5190" s="2">
        <v>2015</v>
      </c>
      <c r="E5190" s="1" t="s">
        <v>161</v>
      </c>
      <c r="F5190" s="3">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v>394.21199999999999</v>
      </c>
    </row>
    <row r="5191" spans="1:23" x14ac:dyDescent="0.3">
      <c r="A5191">
        <v>5190</v>
      </c>
      <c r="B5191" t="s">
        <v>8075</v>
      </c>
      <c r="C5191" s="1">
        <v>43053</v>
      </c>
      <c r="D5191" s="2">
        <v>2017</v>
      </c>
      <c r="E5191" s="1" t="s">
        <v>24</v>
      </c>
      <c r="F5191" s="3">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v>-27.292200000000001</v>
      </c>
    </row>
    <row r="5192" spans="1:23" x14ac:dyDescent="0.3">
      <c r="A5192">
        <v>5191</v>
      </c>
      <c r="B5192" t="s">
        <v>8075</v>
      </c>
      <c r="C5192" s="1">
        <v>43053</v>
      </c>
      <c r="D5192" s="2">
        <v>2017</v>
      </c>
      <c r="E5192" s="1" t="s">
        <v>24</v>
      </c>
      <c r="F5192" s="3">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v>4.5040000000000031</v>
      </c>
    </row>
    <row r="5193" spans="1:23" x14ac:dyDescent="0.3">
      <c r="A5193">
        <v>5192</v>
      </c>
      <c r="B5193" t="s">
        <v>8076</v>
      </c>
      <c r="C5193" s="1">
        <v>42860</v>
      </c>
      <c r="D5193" s="2">
        <v>2017</v>
      </c>
      <c r="E5193" s="1" t="s">
        <v>124</v>
      </c>
      <c r="F5193" s="3">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v>11.58</v>
      </c>
    </row>
    <row r="5194" spans="1:23" x14ac:dyDescent="0.3">
      <c r="A5194">
        <v>5193</v>
      </c>
      <c r="B5194" t="s">
        <v>8079</v>
      </c>
      <c r="C5194" s="1">
        <v>41971</v>
      </c>
      <c r="D5194" s="2">
        <v>2014</v>
      </c>
      <c r="E5194" s="1" t="s">
        <v>24</v>
      </c>
      <c r="F5194" s="3">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v>43.735999999999962</v>
      </c>
    </row>
    <row r="5195" spans="1:23" x14ac:dyDescent="0.3">
      <c r="A5195">
        <v>5194</v>
      </c>
      <c r="B5195" t="s">
        <v>8079</v>
      </c>
      <c r="C5195" s="1">
        <v>41971</v>
      </c>
      <c r="D5195" s="2">
        <v>2014</v>
      </c>
      <c r="E5195" s="1" t="s">
        <v>24</v>
      </c>
      <c r="F5195" s="3">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v>40.401199999999996</v>
      </c>
    </row>
    <row r="5196" spans="1:23" x14ac:dyDescent="0.3">
      <c r="A5196">
        <v>5195</v>
      </c>
      <c r="B5196" t="s">
        <v>8079</v>
      </c>
      <c r="C5196" s="1">
        <v>41971</v>
      </c>
      <c r="D5196" s="2">
        <v>2014</v>
      </c>
      <c r="E5196" s="1" t="s">
        <v>24</v>
      </c>
      <c r="F5196" s="3">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v>4.3295999999999992</v>
      </c>
    </row>
    <row r="5197" spans="1:23" x14ac:dyDescent="0.3">
      <c r="A5197">
        <v>5196</v>
      </c>
      <c r="B5197" t="s">
        <v>8079</v>
      </c>
      <c r="C5197" s="1">
        <v>41971</v>
      </c>
      <c r="D5197" s="2">
        <v>2014</v>
      </c>
      <c r="E5197" s="1" t="s">
        <v>24</v>
      </c>
      <c r="F5197" s="3">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v>22.3734</v>
      </c>
    </row>
    <row r="5198" spans="1:23" x14ac:dyDescent="0.3">
      <c r="A5198">
        <v>5197</v>
      </c>
      <c r="B5198" t="s">
        <v>8080</v>
      </c>
      <c r="C5198" s="1">
        <v>41769</v>
      </c>
      <c r="D5198" s="2">
        <v>2014</v>
      </c>
      <c r="E5198" s="1" t="s">
        <v>124</v>
      </c>
      <c r="F5198" s="3">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v>77.483699999999999</v>
      </c>
    </row>
    <row r="5199" spans="1:23" x14ac:dyDescent="0.3">
      <c r="A5199">
        <v>5198</v>
      </c>
      <c r="B5199" t="s">
        <v>8080</v>
      </c>
      <c r="C5199" s="1">
        <v>41769</v>
      </c>
      <c r="D5199" s="2">
        <v>2014</v>
      </c>
      <c r="E5199" s="1" t="s">
        <v>124</v>
      </c>
      <c r="F5199" s="3">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v>4.3600000000000012</v>
      </c>
    </row>
    <row r="5200" spans="1:23" x14ac:dyDescent="0.3">
      <c r="A5200">
        <v>5199</v>
      </c>
      <c r="B5200" t="s">
        <v>8081</v>
      </c>
      <c r="C5200" s="1">
        <v>42432</v>
      </c>
      <c r="D5200" s="2">
        <v>2016</v>
      </c>
      <c r="E5200" s="1" t="s">
        <v>237</v>
      </c>
      <c r="F5200" s="3">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v>-786.01440000000025</v>
      </c>
    </row>
    <row r="5201" spans="1:23" x14ac:dyDescent="0.3">
      <c r="A5201">
        <v>5200</v>
      </c>
      <c r="B5201" t="s">
        <v>8081</v>
      </c>
      <c r="C5201" s="1">
        <v>42432</v>
      </c>
      <c r="D5201" s="2">
        <v>2016</v>
      </c>
      <c r="E5201" s="1" t="s">
        <v>237</v>
      </c>
      <c r="F5201" s="3">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v>0.77759999999999996</v>
      </c>
    </row>
    <row r="5202" spans="1:23" x14ac:dyDescent="0.3">
      <c r="A5202">
        <v>5201</v>
      </c>
      <c r="B5202" t="s">
        <v>8081</v>
      </c>
      <c r="C5202" s="1">
        <v>42432</v>
      </c>
      <c r="D5202" s="2">
        <v>2016</v>
      </c>
      <c r="E5202" s="1" t="s">
        <v>237</v>
      </c>
      <c r="F5202" s="3">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v>32.398200000000017</v>
      </c>
    </row>
    <row r="5203" spans="1:23" x14ac:dyDescent="0.3">
      <c r="A5203">
        <v>5202</v>
      </c>
      <c r="B5203" t="s">
        <v>8081</v>
      </c>
      <c r="C5203" s="1">
        <v>42432</v>
      </c>
      <c r="D5203" s="2">
        <v>2016</v>
      </c>
      <c r="E5203" s="1" t="s">
        <v>237</v>
      </c>
      <c r="F5203" s="3">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v>5.7364999999999977</v>
      </c>
    </row>
    <row r="5204" spans="1:23" x14ac:dyDescent="0.3">
      <c r="A5204">
        <v>5203</v>
      </c>
      <c r="B5204" t="s">
        <v>8082</v>
      </c>
      <c r="C5204" s="1">
        <v>42231</v>
      </c>
      <c r="D5204" s="2">
        <v>2015</v>
      </c>
      <c r="E5204" s="1" t="s">
        <v>132</v>
      </c>
      <c r="F5204" s="3">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v>28.142100000000006</v>
      </c>
    </row>
    <row r="5205" spans="1:23" x14ac:dyDescent="0.3">
      <c r="A5205">
        <v>5204</v>
      </c>
      <c r="B5205" t="s">
        <v>8082</v>
      </c>
      <c r="C5205" s="1">
        <v>42231</v>
      </c>
      <c r="D5205" s="2">
        <v>2015</v>
      </c>
      <c r="E5205" s="1" t="s">
        <v>132</v>
      </c>
      <c r="F5205" s="3">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v>18.970199999999998</v>
      </c>
    </row>
    <row r="5206" spans="1:23" x14ac:dyDescent="0.3">
      <c r="A5206">
        <v>5205</v>
      </c>
      <c r="B5206" t="s">
        <v>8083</v>
      </c>
      <c r="C5206" s="1">
        <v>42259</v>
      </c>
      <c r="D5206" s="2">
        <v>2015</v>
      </c>
      <c r="E5206" s="1" t="s">
        <v>161</v>
      </c>
      <c r="F5206" s="3">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v>3.0557999999999996</v>
      </c>
    </row>
    <row r="5207" spans="1:23" x14ac:dyDescent="0.3">
      <c r="A5207">
        <v>5206</v>
      </c>
      <c r="B5207" t="s">
        <v>8083</v>
      </c>
      <c r="C5207" s="1">
        <v>42259</v>
      </c>
      <c r="D5207" s="2">
        <v>2015</v>
      </c>
      <c r="E5207" s="1" t="s">
        <v>161</v>
      </c>
      <c r="F5207" s="3">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v>4.2391999999999967</v>
      </c>
    </row>
    <row r="5208" spans="1:23" x14ac:dyDescent="0.3">
      <c r="A5208">
        <v>5207</v>
      </c>
      <c r="B5208" t="s">
        <v>8083</v>
      </c>
      <c r="C5208" s="1">
        <v>42259</v>
      </c>
      <c r="D5208" s="2">
        <v>2015</v>
      </c>
      <c r="E5208" s="1" t="s">
        <v>161</v>
      </c>
      <c r="F5208" s="3">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v>0.58279999999999998</v>
      </c>
    </row>
    <row r="5209" spans="1:23" x14ac:dyDescent="0.3">
      <c r="A5209">
        <v>5208</v>
      </c>
      <c r="B5209" t="s">
        <v>8083</v>
      </c>
      <c r="C5209" s="1">
        <v>42259</v>
      </c>
      <c r="D5209" s="2">
        <v>2015</v>
      </c>
      <c r="E5209" s="1" t="s">
        <v>161</v>
      </c>
      <c r="F5209" s="3">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v>9.9359999999999999</v>
      </c>
    </row>
    <row r="5210" spans="1:23" x14ac:dyDescent="0.3">
      <c r="A5210">
        <v>5209</v>
      </c>
      <c r="B5210" t="s">
        <v>8083</v>
      </c>
      <c r="C5210" s="1">
        <v>42259</v>
      </c>
      <c r="D5210" s="2">
        <v>2015</v>
      </c>
      <c r="E5210" s="1" t="s">
        <v>161</v>
      </c>
      <c r="F5210" s="3">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v>14.161000000000001</v>
      </c>
    </row>
    <row r="5211" spans="1:23" x14ac:dyDescent="0.3">
      <c r="A5211">
        <v>5210</v>
      </c>
      <c r="B5211" t="s">
        <v>8083</v>
      </c>
      <c r="C5211" s="1">
        <v>42259</v>
      </c>
      <c r="D5211" s="2">
        <v>2015</v>
      </c>
      <c r="E5211" s="1" t="s">
        <v>161</v>
      </c>
      <c r="F5211" s="3">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v>12.7746</v>
      </c>
    </row>
    <row r="5212" spans="1:23" x14ac:dyDescent="0.3">
      <c r="A5212">
        <v>5211</v>
      </c>
      <c r="B5212" t="s">
        <v>8084</v>
      </c>
      <c r="C5212" s="1">
        <v>42016</v>
      </c>
      <c r="D5212" s="2">
        <v>2015</v>
      </c>
      <c r="E5212" s="1" t="s">
        <v>166</v>
      </c>
      <c r="F5212" s="3">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v>120.94680000000001</v>
      </c>
    </row>
    <row r="5213" spans="1:23" x14ac:dyDescent="0.3">
      <c r="A5213">
        <v>5212</v>
      </c>
      <c r="B5213" t="s">
        <v>8085</v>
      </c>
      <c r="C5213" s="1">
        <v>42136</v>
      </c>
      <c r="D5213" s="2">
        <v>2015</v>
      </c>
      <c r="E5213" s="1" t="s">
        <v>124</v>
      </c>
      <c r="F5213" s="3">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v>9.8901000000000039</v>
      </c>
    </row>
    <row r="5214" spans="1:23" x14ac:dyDescent="0.3">
      <c r="A5214">
        <v>5213</v>
      </c>
      <c r="B5214" t="s">
        <v>8086</v>
      </c>
      <c r="C5214" s="1">
        <v>42639</v>
      </c>
      <c r="D5214" s="2">
        <v>2016</v>
      </c>
      <c r="E5214" s="1" t="s">
        <v>161</v>
      </c>
      <c r="F5214" s="3">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v>13.891499999999999</v>
      </c>
    </row>
    <row r="5215" spans="1:23" x14ac:dyDescent="0.3">
      <c r="A5215">
        <v>5214</v>
      </c>
      <c r="B5215" t="s">
        <v>8086</v>
      </c>
      <c r="C5215" s="1">
        <v>42639</v>
      </c>
      <c r="D5215" s="2">
        <v>2016</v>
      </c>
      <c r="E5215" s="1" t="s">
        <v>161</v>
      </c>
      <c r="F5215" s="3">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v>3.6017999999999999</v>
      </c>
    </row>
    <row r="5216" spans="1:23" x14ac:dyDescent="0.3">
      <c r="A5216">
        <v>5215</v>
      </c>
      <c r="B5216" t="s">
        <v>8086</v>
      </c>
      <c r="C5216" s="1">
        <v>42639</v>
      </c>
      <c r="D5216" s="2">
        <v>2016</v>
      </c>
      <c r="E5216" s="1" t="s">
        <v>161</v>
      </c>
      <c r="F5216" s="3">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v>13.452000000000002</v>
      </c>
    </row>
    <row r="5217" spans="1:23" x14ac:dyDescent="0.3">
      <c r="A5217">
        <v>5216</v>
      </c>
      <c r="B5217" t="s">
        <v>8086</v>
      </c>
      <c r="C5217" s="1">
        <v>42639</v>
      </c>
      <c r="D5217" s="2">
        <v>2016</v>
      </c>
      <c r="E5217" s="1" t="s">
        <v>161</v>
      </c>
      <c r="F5217" s="3">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v>13.454999999999998</v>
      </c>
    </row>
    <row r="5218" spans="1:23" x14ac:dyDescent="0.3">
      <c r="A5218">
        <v>5217</v>
      </c>
      <c r="B5218" t="s">
        <v>8087</v>
      </c>
      <c r="C5218" s="1">
        <v>42987</v>
      </c>
      <c r="D5218" s="2">
        <v>2017</v>
      </c>
      <c r="E5218" s="1" t="s">
        <v>161</v>
      </c>
      <c r="F5218" s="3">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v>8.2156000000000002</v>
      </c>
    </row>
    <row r="5219" spans="1:23" x14ac:dyDescent="0.3">
      <c r="A5219">
        <v>5218</v>
      </c>
      <c r="B5219" t="s">
        <v>8088</v>
      </c>
      <c r="C5219" s="1">
        <v>42840</v>
      </c>
      <c r="D5219" s="2">
        <v>2017</v>
      </c>
      <c r="E5219" s="1" t="s">
        <v>89</v>
      </c>
      <c r="F5219" s="3">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v>36.404399999999995</v>
      </c>
    </row>
    <row r="5220" spans="1:23" x14ac:dyDescent="0.3">
      <c r="A5220">
        <v>5219</v>
      </c>
      <c r="B5220" t="s">
        <v>8089</v>
      </c>
      <c r="C5220" s="1">
        <v>42896</v>
      </c>
      <c r="D5220" s="2">
        <v>2017</v>
      </c>
      <c r="E5220" s="1" t="s">
        <v>41</v>
      </c>
      <c r="F5220" s="3">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v>4.2</v>
      </c>
    </row>
    <row r="5221" spans="1:23" x14ac:dyDescent="0.3">
      <c r="A5221">
        <v>5220</v>
      </c>
      <c r="B5221" t="s">
        <v>8090</v>
      </c>
      <c r="C5221" s="1">
        <v>42979</v>
      </c>
      <c r="D5221" s="2">
        <v>2017</v>
      </c>
      <c r="E5221" s="1" t="s">
        <v>161</v>
      </c>
      <c r="F5221" s="3">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v>134.53020000000001</v>
      </c>
    </row>
    <row r="5222" spans="1:23" x14ac:dyDescent="0.3">
      <c r="A5222">
        <v>5221</v>
      </c>
      <c r="B5222" t="s">
        <v>8091</v>
      </c>
      <c r="C5222" s="1">
        <v>41804</v>
      </c>
      <c r="D5222" s="2">
        <v>2014</v>
      </c>
      <c r="E5222" s="1" t="s">
        <v>41</v>
      </c>
      <c r="F5222" s="3">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v>57.4938</v>
      </c>
    </row>
    <row r="5223" spans="1:23" x14ac:dyDescent="0.3">
      <c r="A5223">
        <v>5222</v>
      </c>
      <c r="B5223" t="s">
        <v>8092</v>
      </c>
      <c r="C5223" s="1">
        <v>42873</v>
      </c>
      <c r="D5223" s="2">
        <v>2017</v>
      </c>
      <c r="E5223" s="1" t="s">
        <v>124</v>
      </c>
      <c r="F5223" s="3">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v>197.92079999999999</v>
      </c>
    </row>
    <row r="5224" spans="1:23" x14ac:dyDescent="0.3">
      <c r="A5224">
        <v>5223</v>
      </c>
      <c r="B5224" t="s">
        <v>8092</v>
      </c>
      <c r="C5224" s="1">
        <v>42873</v>
      </c>
      <c r="D5224" s="2">
        <v>2017</v>
      </c>
      <c r="E5224" s="1" t="s">
        <v>124</v>
      </c>
      <c r="F5224" s="3">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v>2.2990000000000066</v>
      </c>
    </row>
    <row r="5225" spans="1:23" x14ac:dyDescent="0.3">
      <c r="A5225">
        <v>5224</v>
      </c>
      <c r="B5225" t="s">
        <v>8092</v>
      </c>
      <c r="C5225" s="1">
        <v>42873</v>
      </c>
      <c r="D5225" s="2">
        <v>2017</v>
      </c>
      <c r="E5225" s="1" t="s">
        <v>124</v>
      </c>
      <c r="F5225" s="3">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v>20.731199999999998</v>
      </c>
    </row>
    <row r="5226" spans="1:23" x14ac:dyDescent="0.3">
      <c r="A5226">
        <v>5225</v>
      </c>
      <c r="B5226" t="s">
        <v>8095</v>
      </c>
      <c r="C5226" s="1">
        <v>42990</v>
      </c>
      <c r="D5226" s="2">
        <v>2017</v>
      </c>
      <c r="E5226" s="1" t="s">
        <v>161</v>
      </c>
      <c r="F5226" s="3">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v>79.891199999999998</v>
      </c>
    </row>
    <row r="5227" spans="1:23" x14ac:dyDescent="0.3">
      <c r="A5227">
        <v>5226</v>
      </c>
      <c r="B5227" t="s">
        <v>8096</v>
      </c>
      <c r="C5227" s="1">
        <v>42542</v>
      </c>
      <c r="D5227" s="2">
        <v>2016</v>
      </c>
      <c r="E5227" s="1" t="s">
        <v>41</v>
      </c>
      <c r="F5227" s="3">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v>12.795999999999999</v>
      </c>
    </row>
    <row r="5228" spans="1:23" x14ac:dyDescent="0.3">
      <c r="A5228">
        <v>5227</v>
      </c>
      <c r="B5228" t="s">
        <v>8096</v>
      </c>
      <c r="C5228" s="1">
        <v>42542</v>
      </c>
      <c r="D5228" s="2">
        <v>2016</v>
      </c>
      <c r="E5228" s="1" t="s">
        <v>41</v>
      </c>
      <c r="F5228" s="3">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v>60.496799999999993</v>
      </c>
    </row>
    <row r="5229" spans="1:23" x14ac:dyDescent="0.3">
      <c r="A5229">
        <v>5228</v>
      </c>
      <c r="B5229" t="s">
        <v>8096</v>
      </c>
      <c r="C5229" s="1">
        <v>42542</v>
      </c>
      <c r="D5229" s="2">
        <v>2016</v>
      </c>
      <c r="E5229" s="1" t="s">
        <v>41</v>
      </c>
      <c r="F5229" s="3">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v>-44.196000000000026</v>
      </c>
    </row>
    <row r="5230" spans="1:23" x14ac:dyDescent="0.3">
      <c r="A5230">
        <v>5229</v>
      </c>
      <c r="B5230" t="s">
        <v>8097</v>
      </c>
      <c r="C5230" s="1">
        <v>41969</v>
      </c>
      <c r="D5230" s="2">
        <v>2014</v>
      </c>
      <c r="E5230" s="1" t="s">
        <v>24</v>
      </c>
      <c r="F5230" s="3">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v>40.170200000000001</v>
      </c>
    </row>
    <row r="5231" spans="1:23" x14ac:dyDescent="0.3">
      <c r="A5231">
        <v>5230</v>
      </c>
      <c r="B5231" t="s">
        <v>8098</v>
      </c>
      <c r="C5231" s="1">
        <v>42813</v>
      </c>
      <c r="D5231" s="2">
        <v>2017</v>
      </c>
      <c r="E5231" s="1" t="s">
        <v>237</v>
      </c>
      <c r="F5231" s="3">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v>5.1183999999999994</v>
      </c>
    </row>
    <row r="5232" spans="1:23" x14ac:dyDescent="0.3">
      <c r="A5232">
        <v>5231</v>
      </c>
      <c r="B5232" t="s">
        <v>8098</v>
      </c>
      <c r="C5232" s="1">
        <v>42813</v>
      </c>
      <c r="D5232" s="2">
        <v>2017</v>
      </c>
      <c r="E5232" s="1" t="s">
        <v>237</v>
      </c>
      <c r="F5232" s="3">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v>8.7144999999999868</v>
      </c>
    </row>
    <row r="5233" spans="1:23" x14ac:dyDescent="0.3">
      <c r="A5233">
        <v>5232</v>
      </c>
      <c r="B5233" t="s">
        <v>8098</v>
      </c>
      <c r="C5233" s="1">
        <v>42813</v>
      </c>
      <c r="D5233" s="2">
        <v>2017</v>
      </c>
      <c r="E5233" s="1" t="s">
        <v>237</v>
      </c>
      <c r="F5233" s="3">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v>12.6813</v>
      </c>
    </row>
    <row r="5234" spans="1:23" x14ac:dyDescent="0.3">
      <c r="A5234">
        <v>5233</v>
      </c>
      <c r="B5234" t="s">
        <v>8098</v>
      </c>
      <c r="C5234" s="1">
        <v>42813</v>
      </c>
      <c r="D5234" s="2">
        <v>2017</v>
      </c>
      <c r="E5234" s="1" t="s">
        <v>237</v>
      </c>
      <c r="F5234" s="3">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v>9.2798999999999996</v>
      </c>
    </row>
    <row r="5235" spans="1:23" x14ac:dyDescent="0.3">
      <c r="A5235">
        <v>5234</v>
      </c>
      <c r="B5235" t="s">
        <v>8099</v>
      </c>
      <c r="C5235" s="1">
        <v>41930</v>
      </c>
      <c r="D5235" s="2">
        <v>2014</v>
      </c>
      <c r="E5235" s="1" t="s">
        <v>53</v>
      </c>
      <c r="F5235" s="3">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v>145.2816</v>
      </c>
    </row>
    <row r="5236" spans="1:23" x14ac:dyDescent="0.3">
      <c r="A5236">
        <v>5235</v>
      </c>
      <c r="B5236" t="s">
        <v>8100</v>
      </c>
      <c r="C5236" s="1">
        <v>42969</v>
      </c>
      <c r="D5236" s="2">
        <v>2017</v>
      </c>
      <c r="E5236" s="1" t="s">
        <v>132</v>
      </c>
      <c r="F5236" s="3">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v>2.625099999999982</v>
      </c>
    </row>
    <row r="5237" spans="1:23" x14ac:dyDescent="0.3">
      <c r="A5237">
        <v>5236</v>
      </c>
      <c r="B5237" t="s">
        <v>8101</v>
      </c>
      <c r="C5237" s="1">
        <v>42693</v>
      </c>
      <c r="D5237" s="2">
        <v>2016</v>
      </c>
      <c r="E5237" s="1" t="s">
        <v>24</v>
      </c>
      <c r="F5237" s="3">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v>15.938399999999998</v>
      </c>
    </row>
    <row r="5238" spans="1:23" x14ac:dyDescent="0.3">
      <c r="A5238">
        <v>5237</v>
      </c>
      <c r="B5238" t="s">
        <v>8102</v>
      </c>
      <c r="C5238" s="1">
        <v>41902</v>
      </c>
      <c r="D5238" s="2">
        <v>2014</v>
      </c>
      <c r="E5238" s="1" t="s">
        <v>161</v>
      </c>
      <c r="F5238" s="3">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v>50.908200000000001</v>
      </c>
    </row>
    <row r="5239" spans="1:23" x14ac:dyDescent="0.3">
      <c r="A5239">
        <v>5238</v>
      </c>
      <c r="B5239" t="s">
        <v>8102</v>
      </c>
      <c r="C5239" s="1">
        <v>41902</v>
      </c>
      <c r="D5239" s="2">
        <v>2014</v>
      </c>
      <c r="E5239" s="1" t="s">
        <v>161</v>
      </c>
      <c r="F5239" s="3">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v>36.293999999999997</v>
      </c>
    </row>
    <row r="5240" spans="1:23" x14ac:dyDescent="0.3">
      <c r="A5240">
        <v>5239</v>
      </c>
      <c r="B5240" t="s">
        <v>8102</v>
      </c>
      <c r="C5240" s="1">
        <v>41902</v>
      </c>
      <c r="D5240" s="2">
        <v>2014</v>
      </c>
      <c r="E5240" s="1" t="s">
        <v>161</v>
      </c>
      <c r="F5240" s="3">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v>26.391200000000005</v>
      </c>
    </row>
    <row r="5241" spans="1:23" x14ac:dyDescent="0.3">
      <c r="A5241">
        <v>5240</v>
      </c>
      <c r="B5241" t="s">
        <v>8103</v>
      </c>
      <c r="C5241" s="1">
        <v>42624</v>
      </c>
      <c r="D5241" s="2">
        <v>2016</v>
      </c>
      <c r="E5241" s="1" t="s">
        <v>161</v>
      </c>
      <c r="F5241" s="3">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v>6.6587999999999994</v>
      </c>
    </row>
    <row r="5242" spans="1:23" x14ac:dyDescent="0.3">
      <c r="A5242">
        <v>5241</v>
      </c>
      <c r="B5242" t="s">
        <v>8103</v>
      </c>
      <c r="C5242" s="1">
        <v>42624</v>
      </c>
      <c r="D5242" s="2">
        <v>2016</v>
      </c>
      <c r="E5242" s="1" t="s">
        <v>161</v>
      </c>
      <c r="F5242" s="3">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v>12.958399999999999</v>
      </c>
    </row>
    <row r="5243" spans="1:23" x14ac:dyDescent="0.3">
      <c r="A5243">
        <v>5242</v>
      </c>
      <c r="B5243" t="s">
        <v>8104</v>
      </c>
      <c r="C5243" s="1">
        <v>42636</v>
      </c>
      <c r="D5243" s="2">
        <v>2016</v>
      </c>
      <c r="E5243" s="1" t="s">
        <v>161</v>
      </c>
      <c r="F5243" s="3">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v>3.6936</v>
      </c>
    </row>
    <row r="5244" spans="1:23" x14ac:dyDescent="0.3">
      <c r="A5244">
        <v>5243</v>
      </c>
      <c r="B5244" t="s">
        <v>8107</v>
      </c>
      <c r="C5244" s="1">
        <v>42951</v>
      </c>
      <c r="D5244" s="2">
        <v>2017</v>
      </c>
      <c r="E5244" s="1" t="s">
        <v>132</v>
      </c>
      <c r="F5244" s="3">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v>-5.6406000000000018</v>
      </c>
    </row>
    <row r="5245" spans="1:23" x14ac:dyDescent="0.3">
      <c r="A5245">
        <v>5244</v>
      </c>
      <c r="B5245" t="s">
        <v>8108</v>
      </c>
      <c r="C5245" s="1">
        <v>42576</v>
      </c>
      <c r="D5245" s="2">
        <v>2016</v>
      </c>
      <c r="E5245" s="1" t="s">
        <v>152</v>
      </c>
      <c r="F5245" s="3">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v>4.8023999999999996</v>
      </c>
    </row>
    <row r="5246" spans="1:23" x14ac:dyDescent="0.3">
      <c r="A5246">
        <v>5245</v>
      </c>
      <c r="B5246" t="s">
        <v>8109</v>
      </c>
      <c r="C5246" s="1">
        <v>42584</v>
      </c>
      <c r="D5246" s="2">
        <v>2016</v>
      </c>
      <c r="E5246" s="1" t="s">
        <v>132</v>
      </c>
      <c r="F5246" s="3">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v>15.352199999999989</v>
      </c>
    </row>
    <row r="5247" spans="1:23" x14ac:dyDescent="0.3">
      <c r="A5247">
        <v>5246</v>
      </c>
      <c r="B5247" t="s">
        <v>8109</v>
      </c>
      <c r="C5247" s="1">
        <v>42584</v>
      </c>
      <c r="D5247" s="2">
        <v>2016</v>
      </c>
      <c r="E5247" s="1" t="s">
        <v>132</v>
      </c>
      <c r="F5247" s="3">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v>33.357600000000019</v>
      </c>
    </row>
    <row r="5248" spans="1:23" x14ac:dyDescent="0.3">
      <c r="A5248">
        <v>5247</v>
      </c>
      <c r="B5248" t="s">
        <v>8109</v>
      </c>
      <c r="C5248" s="1">
        <v>42584</v>
      </c>
      <c r="D5248" s="2">
        <v>2016</v>
      </c>
      <c r="E5248" s="1" t="s">
        <v>132</v>
      </c>
      <c r="F5248" s="3">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v>4.7039999999999997</v>
      </c>
    </row>
    <row r="5249" spans="1:23" x14ac:dyDescent="0.3">
      <c r="A5249">
        <v>5248</v>
      </c>
      <c r="B5249" t="s">
        <v>8112</v>
      </c>
      <c r="C5249" s="1">
        <v>42145</v>
      </c>
      <c r="D5249" s="2">
        <v>2015</v>
      </c>
      <c r="E5249" s="1" t="s">
        <v>124</v>
      </c>
      <c r="F5249" s="3">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v>-52.958400000000012</v>
      </c>
    </row>
    <row r="5250" spans="1:23" x14ac:dyDescent="0.3">
      <c r="A5250">
        <v>5249</v>
      </c>
      <c r="B5250" t="s">
        <v>8114</v>
      </c>
      <c r="C5250" s="1">
        <v>43042</v>
      </c>
      <c r="D5250" s="2">
        <v>2017</v>
      </c>
      <c r="E5250" s="1" t="s">
        <v>24</v>
      </c>
      <c r="F5250" s="3">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v>10.875</v>
      </c>
    </row>
    <row r="5251" spans="1:23" x14ac:dyDescent="0.3">
      <c r="A5251">
        <v>5250</v>
      </c>
      <c r="B5251" t="s">
        <v>8115</v>
      </c>
      <c r="C5251" s="1">
        <v>42110</v>
      </c>
      <c r="D5251" s="2">
        <v>2015</v>
      </c>
      <c r="E5251" s="1" t="s">
        <v>89</v>
      </c>
      <c r="F5251" s="3">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v>4.0871999999999993</v>
      </c>
    </row>
    <row r="5252" spans="1:23" x14ac:dyDescent="0.3">
      <c r="A5252">
        <v>5251</v>
      </c>
      <c r="B5252" t="s">
        <v>8116</v>
      </c>
      <c r="C5252" s="1">
        <v>42716</v>
      </c>
      <c r="D5252" s="2">
        <v>2016</v>
      </c>
      <c r="E5252" s="1" t="s">
        <v>98</v>
      </c>
      <c r="F5252" s="3">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v>19.995999999999974</v>
      </c>
    </row>
    <row r="5253" spans="1:23" x14ac:dyDescent="0.3">
      <c r="A5253">
        <v>5252</v>
      </c>
      <c r="B5253" t="s">
        <v>8116</v>
      </c>
      <c r="C5253" s="1">
        <v>42716</v>
      </c>
      <c r="D5253" s="2">
        <v>2016</v>
      </c>
      <c r="E5253" s="1" t="s">
        <v>98</v>
      </c>
      <c r="F5253" s="3">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v>23.086399999999998</v>
      </c>
    </row>
    <row r="5254" spans="1:23" x14ac:dyDescent="0.3">
      <c r="A5254">
        <v>5253</v>
      </c>
      <c r="B5254" t="s">
        <v>8117</v>
      </c>
      <c r="C5254" s="1">
        <v>42307</v>
      </c>
      <c r="D5254" s="2">
        <v>2015</v>
      </c>
      <c r="E5254" s="1" t="s">
        <v>53</v>
      </c>
      <c r="F5254" s="3">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v>53.043899999999979</v>
      </c>
    </row>
    <row r="5255" spans="1:23" x14ac:dyDescent="0.3">
      <c r="A5255">
        <v>5254</v>
      </c>
      <c r="B5255" t="s">
        <v>8118</v>
      </c>
      <c r="C5255" s="1">
        <v>41705</v>
      </c>
      <c r="D5255" s="2">
        <v>2014</v>
      </c>
      <c r="E5255" s="1" t="s">
        <v>237</v>
      </c>
      <c r="F5255" s="3">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v>33.639999999999986</v>
      </c>
    </row>
    <row r="5256" spans="1:23" x14ac:dyDescent="0.3">
      <c r="A5256">
        <v>5255</v>
      </c>
      <c r="B5256" t="s">
        <v>8119</v>
      </c>
      <c r="C5256" s="1">
        <v>42068</v>
      </c>
      <c r="D5256" s="2">
        <v>2015</v>
      </c>
      <c r="E5256" s="1" t="s">
        <v>237</v>
      </c>
      <c r="F5256" s="3">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v>-7.0979999999999919</v>
      </c>
    </row>
    <row r="5257" spans="1:23" x14ac:dyDescent="0.3">
      <c r="A5257">
        <v>5256</v>
      </c>
      <c r="B5257" t="s">
        <v>8119</v>
      </c>
      <c r="C5257" s="1">
        <v>42068</v>
      </c>
      <c r="D5257" s="2">
        <v>2015</v>
      </c>
      <c r="E5257" s="1" t="s">
        <v>237</v>
      </c>
      <c r="F5257" s="3">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v>-5.4548000000000041</v>
      </c>
    </row>
    <row r="5258" spans="1:23" x14ac:dyDescent="0.3">
      <c r="A5258">
        <v>5257</v>
      </c>
      <c r="B5258" t="s">
        <v>8121</v>
      </c>
      <c r="C5258" s="1">
        <v>42590</v>
      </c>
      <c r="D5258" s="2">
        <v>2016</v>
      </c>
      <c r="E5258" s="1" t="s">
        <v>132</v>
      </c>
      <c r="F5258" s="3">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v>4.7519999999999998</v>
      </c>
    </row>
    <row r="5259" spans="1:23" x14ac:dyDescent="0.3">
      <c r="A5259">
        <v>5258</v>
      </c>
      <c r="B5259" t="s">
        <v>8122</v>
      </c>
      <c r="C5259" s="1">
        <v>42738</v>
      </c>
      <c r="D5259" s="2">
        <v>2017</v>
      </c>
      <c r="E5259" s="1" t="s">
        <v>166</v>
      </c>
      <c r="F5259" s="3">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v>18.662400000000002</v>
      </c>
    </row>
    <row r="5260" spans="1:23" x14ac:dyDescent="0.3">
      <c r="A5260">
        <v>5259</v>
      </c>
      <c r="B5260" t="s">
        <v>8123</v>
      </c>
      <c r="C5260" s="1">
        <v>43017</v>
      </c>
      <c r="D5260" s="2">
        <v>2017</v>
      </c>
      <c r="E5260" s="1" t="s">
        <v>53</v>
      </c>
      <c r="F5260" s="3">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v>16.543999999999997</v>
      </c>
    </row>
    <row r="5261" spans="1:23" x14ac:dyDescent="0.3">
      <c r="A5261">
        <v>5260</v>
      </c>
      <c r="B5261" t="s">
        <v>8124</v>
      </c>
      <c r="C5261" s="1">
        <v>43028</v>
      </c>
      <c r="D5261" s="2">
        <v>2017</v>
      </c>
      <c r="E5261" s="1" t="s">
        <v>53</v>
      </c>
      <c r="F5261" s="3">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v>15.934799999999997</v>
      </c>
    </row>
    <row r="5262" spans="1:23" x14ac:dyDescent="0.3">
      <c r="A5262">
        <v>5261</v>
      </c>
      <c r="B5262" t="s">
        <v>8125</v>
      </c>
      <c r="C5262" s="1">
        <v>41889</v>
      </c>
      <c r="D5262" s="2">
        <v>2014</v>
      </c>
      <c r="E5262" s="1" t="s">
        <v>161</v>
      </c>
      <c r="F5262" s="3">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v>14.758199999999995</v>
      </c>
    </row>
    <row r="5263" spans="1:23" x14ac:dyDescent="0.3">
      <c r="A5263">
        <v>5262</v>
      </c>
      <c r="B5263" t="s">
        <v>8125</v>
      </c>
      <c r="C5263" s="1">
        <v>41889</v>
      </c>
      <c r="D5263" s="2">
        <v>2014</v>
      </c>
      <c r="E5263" s="1" t="s">
        <v>161</v>
      </c>
      <c r="F5263" s="3">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v>-4.8180000000000005</v>
      </c>
    </row>
    <row r="5264" spans="1:23" x14ac:dyDescent="0.3">
      <c r="A5264">
        <v>5263</v>
      </c>
      <c r="B5264" t="s">
        <v>8125</v>
      </c>
      <c r="C5264" s="1">
        <v>41889</v>
      </c>
      <c r="D5264" s="2">
        <v>2014</v>
      </c>
      <c r="E5264" s="1" t="s">
        <v>161</v>
      </c>
      <c r="F5264" s="3">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v>-22.948000000000008</v>
      </c>
    </row>
    <row r="5265" spans="1:23" x14ac:dyDescent="0.3">
      <c r="A5265">
        <v>5264</v>
      </c>
      <c r="B5265" t="s">
        <v>8125</v>
      </c>
      <c r="C5265" s="1">
        <v>41889</v>
      </c>
      <c r="D5265" s="2">
        <v>2014</v>
      </c>
      <c r="E5265" s="1" t="s">
        <v>161</v>
      </c>
      <c r="F5265" s="3">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v>-2.9180000000000028</v>
      </c>
    </row>
    <row r="5266" spans="1:23" x14ac:dyDescent="0.3">
      <c r="A5266">
        <v>5265</v>
      </c>
      <c r="B5266" t="s">
        <v>8125</v>
      </c>
      <c r="C5266" s="1">
        <v>41889</v>
      </c>
      <c r="D5266" s="2">
        <v>2014</v>
      </c>
      <c r="E5266" s="1" t="s">
        <v>161</v>
      </c>
      <c r="F5266" s="3">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v>3.5528999999999984</v>
      </c>
    </row>
    <row r="5267" spans="1:23" x14ac:dyDescent="0.3">
      <c r="A5267">
        <v>5266</v>
      </c>
      <c r="B5267" t="s">
        <v>8126</v>
      </c>
      <c r="C5267" s="1">
        <v>43008</v>
      </c>
      <c r="D5267" s="2">
        <v>2017</v>
      </c>
      <c r="E5267" s="1" t="s">
        <v>161</v>
      </c>
      <c r="F5267" s="3">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v>5.7623999999999995</v>
      </c>
    </row>
    <row r="5268" spans="1:23" x14ac:dyDescent="0.3">
      <c r="A5268">
        <v>5267</v>
      </c>
      <c r="B5268" t="s">
        <v>8126</v>
      </c>
      <c r="C5268" s="1">
        <v>43008</v>
      </c>
      <c r="D5268" s="2">
        <v>2017</v>
      </c>
      <c r="E5268" s="1" t="s">
        <v>161</v>
      </c>
      <c r="F5268" s="3">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v>82.290599999999998</v>
      </c>
    </row>
    <row r="5269" spans="1:23" x14ac:dyDescent="0.3">
      <c r="A5269">
        <v>5268</v>
      </c>
      <c r="B5269" t="s">
        <v>8126</v>
      </c>
      <c r="C5269" s="1">
        <v>43008</v>
      </c>
      <c r="D5269" s="2">
        <v>2017</v>
      </c>
      <c r="E5269" s="1" t="s">
        <v>161</v>
      </c>
      <c r="F5269" s="3">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v>1.0114000000000001</v>
      </c>
    </row>
    <row r="5270" spans="1:23" x14ac:dyDescent="0.3">
      <c r="A5270">
        <v>5269</v>
      </c>
      <c r="B5270" t="s">
        <v>8127</v>
      </c>
      <c r="C5270" s="1">
        <v>43055</v>
      </c>
      <c r="D5270" s="2">
        <v>2017</v>
      </c>
      <c r="E5270" s="1" t="s">
        <v>24</v>
      </c>
      <c r="F5270" s="3">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v>24.122399999999995</v>
      </c>
    </row>
    <row r="5271" spans="1:23" x14ac:dyDescent="0.3">
      <c r="A5271">
        <v>5270</v>
      </c>
      <c r="B5271" t="s">
        <v>8130</v>
      </c>
      <c r="C5271" s="1">
        <v>42989</v>
      </c>
      <c r="D5271" s="2">
        <v>2017</v>
      </c>
      <c r="E5271" s="1" t="s">
        <v>161</v>
      </c>
      <c r="F5271" s="3">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v>11.6496</v>
      </c>
    </row>
    <row r="5272" spans="1:23" x14ac:dyDescent="0.3">
      <c r="A5272">
        <v>5271</v>
      </c>
      <c r="B5272" t="s">
        <v>8130</v>
      </c>
      <c r="C5272" s="1">
        <v>42989</v>
      </c>
      <c r="D5272" s="2">
        <v>2017</v>
      </c>
      <c r="E5272" s="1" t="s">
        <v>161</v>
      </c>
      <c r="F5272" s="3">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v>113.84799999999998</v>
      </c>
    </row>
    <row r="5273" spans="1:23" x14ac:dyDescent="0.3">
      <c r="A5273">
        <v>5272</v>
      </c>
      <c r="B5273" t="s">
        <v>8131</v>
      </c>
      <c r="C5273" s="1">
        <v>42751</v>
      </c>
      <c r="D5273" s="2">
        <v>2017</v>
      </c>
      <c r="E5273" s="1" t="s">
        <v>166</v>
      </c>
      <c r="F5273" s="3">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v>8.0967999999999982</v>
      </c>
    </row>
    <row r="5274" spans="1:23" x14ac:dyDescent="0.3">
      <c r="A5274">
        <v>5273</v>
      </c>
      <c r="B5274" t="s">
        <v>8131</v>
      </c>
      <c r="C5274" s="1">
        <v>42751</v>
      </c>
      <c r="D5274" s="2">
        <v>2017</v>
      </c>
      <c r="E5274" s="1" t="s">
        <v>166</v>
      </c>
      <c r="F5274" s="3">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v>-14.987700000000061</v>
      </c>
    </row>
    <row r="5275" spans="1:23" x14ac:dyDescent="0.3">
      <c r="A5275">
        <v>5274</v>
      </c>
      <c r="B5275" t="s">
        <v>8132</v>
      </c>
      <c r="C5275" s="1">
        <v>42700</v>
      </c>
      <c r="D5275" s="2">
        <v>2016</v>
      </c>
      <c r="E5275" s="1" t="s">
        <v>24</v>
      </c>
      <c r="F5275" s="3">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v>-2.6207999999999991</v>
      </c>
    </row>
    <row r="5276" spans="1:23" x14ac:dyDescent="0.3">
      <c r="A5276">
        <v>5275</v>
      </c>
      <c r="B5276" t="s">
        <v>8133</v>
      </c>
      <c r="C5276" s="1">
        <v>42315</v>
      </c>
      <c r="D5276" s="2">
        <v>2015</v>
      </c>
      <c r="E5276" s="1" t="s">
        <v>24</v>
      </c>
      <c r="F5276" s="3">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v>178.79999999999998</v>
      </c>
    </row>
    <row r="5277" spans="1:23" x14ac:dyDescent="0.3">
      <c r="A5277">
        <v>5276</v>
      </c>
      <c r="B5277" t="s">
        <v>8134</v>
      </c>
      <c r="C5277" s="1">
        <v>43083</v>
      </c>
      <c r="D5277" s="2">
        <v>2017</v>
      </c>
      <c r="E5277" s="1" t="s">
        <v>98</v>
      </c>
      <c r="F5277" s="3">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v>70.312000000000012</v>
      </c>
    </row>
    <row r="5278" spans="1:23" x14ac:dyDescent="0.3">
      <c r="A5278">
        <v>5277</v>
      </c>
      <c r="B5278" t="s">
        <v>8134</v>
      </c>
      <c r="C5278" s="1">
        <v>43083</v>
      </c>
      <c r="D5278" s="2">
        <v>2017</v>
      </c>
      <c r="E5278" s="1" t="s">
        <v>98</v>
      </c>
      <c r="F5278" s="3">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v>8.5024999999999942</v>
      </c>
    </row>
    <row r="5279" spans="1:23" x14ac:dyDescent="0.3">
      <c r="A5279">
        <v>5278</v>
      </c>
      <c r="B5279" t="s">
        <v>8135</v>
      </c>
      <c r="C5279" s="1">
        <v>41895</v>
      </c>
      <c r="D5279" s="2">
        <v>2014</v>
      </c>
      <c r="E5279" s="1" t="s">
        <v>161</v>
      </c>
      <c r="F5279" s="3">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v>-9.717599999999976</v>
      </c>
    </row>
    <row r="5280" spans="1:23" x14ac:dyDescent="0.3">
      <c r="A5280">
        <v>5279</v>
      </c>
      <c r="B5280" t="s">
        <v>8136</v>
      </c>
      <c r="C5280" s="1">
        <v>41980</v>
      </c>
      <c r="D5280" s="2">
        <v>2014</v>
      </c>
      <c r="E5280" s="1" t="s">
        <v>98</v>
      </c>
      <c r="F5280" s="3">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v>48.539199999999994</v>
      </c>
    </row>
    <row r="5281" spans="1:23" x14ac:dyDescent="0.3">
      <c r="A5281">
        <v>5280</v>
      </c>
      <c r="B5281" t="s">
        <v>8137</v>
      </c>
      <c r="C5281" s="1">
        <v>42985</v>
      </c>
      <c r="D5281" s="2">
        <v>2017</v>
      </c>
      <c r="E5281" s="1" t="s">
        <v>161</v>
      </c>
      <c r="F5281" s="3">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v>1.8872</v>
      </c>
    </row>
    <row r="5282" spans="1:23" x14ac:dyDescent="0.3">
      <c r="A5282">
        <v>5281</v>
      </c>
      <c r="B5282" t="s">
        <v>8138</v>
      </c>
      <c r="C5282" s="1">
        <v>43015</v>
      </c>
      <c r="D5282" s="2">
        <v>2017</v>
      </c>
      <c r="E5282" s="1" t="s">
        <v>53</v>
      </c>
      <c r="F5282" s="3">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v>22.235199999999999</v>
      </c>
    </row>
    <row r="5283" spans="1:23" x14ac:dyDescent="0.3">
      <c r="A5283">
        <v>5282</v>
      </c>
      <c r="B5283" t="s">
        <v>8139</v>
      </c>
      <c r="C5283" s="1">
        <v>42252</v>
      </c>
      <c r="D5283" s="2">
        <v>2015</v>
      </c>
      <c r="E5283" s="1" t="s">
        <v>161</v>
      </c>
      <c r="F5283" s="3">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v>2.9567999999999999</v>
      </c>
    </row>
    <row r="5284" spans="1:23" x14ac:dyDescent="0.3">
      <c r="A5284">
        <v>5283</v>
      </c>
      <c r="B5284" t="s">
        <v>8139</v>
      </c>
      <c r="C5284" s="1">
        <v>42252</v>
      </c>
      <c r="D5284" s="2">
        <v>2015</v>
      </c>
      <c r="E5284" s="1" t="s">
        <v>161</v>
      </c>
      <c r="F5284" s="3">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v>17.314799999999998</v>
      </c>
    </row>
    <row r="5285" spans="1:23" x14ac:dyDescent="0.3">
      <c r="A5285">
        <v>5284</v>
      </c>
      <c r="B5285" t="s">
        <v>8140</v>
      </c>
      <c r="C5285" s="1">
        <v>41728</v>
      </c>
      <c r="D5285" s="2">
        <v>2014</v>
      </c>
      <c r="E5285" s="1" t="s">
        <v>237</v>
      </c>
      <c r="F5285" s="3">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v>0</v>
      </c>
    </row>
    <row r="5286" spans="1:23" x14ac:dyDescent="0.3">
      <c r="A5286">
        <v>5285</v>
      </c>
      <c r="B5286" t="s">
        <v>8140</v>
      </c>
      <c r="C5286" s="1">
        <v>41728</v>
      </c>
      <c r="D5286" s="2">
        <v>2014</v>
      </c>
      <c r="E5286" s="1" t="s">
        <v>237</v>
      </c>
      <c r="F5286" s="3">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v>22.200000000000003</v>
      </c>
    </row>
    <row r="5287" spans="1:23" x14ac:dyDescent="0.3">
      <c r="A5287">
        <v>5286</v>
      </c>
      <c r="B5287" t="s">
        <v>8141</v>
      </c>
      <c r="C5287" s="1">
        <v>42860</v>
      </c>
      <c r="D5287" s="2">
        <v>2017</v>
      </c>
      <c r="E5287" s="1" t="s">
        <v>124</v>
      </c>
      <c r="F5287" s="3">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v>7.4339999999999993</v>
      </c>
    </row>
    <row r="5288" spans="1:23" x14ac:dyDescent="0.3">
      <c r="A5288">
        <v>5287</v>
      </c>
      <c r="B5288" t="s">
        <v>8141</v>
      </c>
      <c r="C5288" s="1">
        <v>42860</v>
      </c>
      <c r="D5288" s="2">
        <v>2017</v>
      </c>
      <c r="E5288" s="1" t="s">
        <v>124</v>
      </c>
      <c r="F5288" s="3">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v>-7.3231999999999999</v>
      </c>
    </row>
    <row r="5289" spans="1:23" x14ac:dyDescent="0.3">
      <c r="A5289">
        <v>5288</v>
      </c>
      <c r="B5289" t="s">
        <v>8141</v>
      </c>
      <c r="C5289" s="1">
        <v>42860</v>
      </c>
      <c r="D5289" s="2">
        <v>2017</v>
      </c>
      <c r="E5289" s="1" t="s">
        <v>124</v>
      </c>
      <c r="F5289" s="3">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v>-152.9847</v>
      </c>
    </row>
    <row r="5290" spans="1:23" x14ac:dyDescent="0.3">
      <c r="A5290">
        <v>5289</v>
      </c>
      <c r="B5290" t="s">
        <v>8142</v>
      </c>
      <c r="C5290" s="1">
        <v>42855</v>
      </c>
      <c r="D5290" s="2">
        <v>2017</v>
      </c>
      <c r="E5290" s="1" t="s">
        <v>89</v>
      </c>
      <c r="F5290" s="3">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v>80.340400000000002</v>
      </c>
    </row>
    <row r="5291" spans="1:23" x14ac:dyDescent="0.3">
      <c r="A5291">
        <v>5290</v>
      </c>
      <c r="B5291" t="s">
        <v>8143</v>
      </c>
      <c r="C5291" s="1">
        <v>41890</v>
      </c>
      <c r="D5291" s="2">
        <v>2014</v>
      </c>
      <c r="E5291" s="1" t="s">
        <v>161</v>
      </c>
      <c r="F5291" s="3">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v>6.2664</v>
      </c>
    </row>
    <row r="5292" spans="1:23" x14ac:dyDescent="0.3">
      <c r="A5292">
        <v>5291</v>
      </c>
      <c r="B5292" t="s">
        <v>8143</v>
      </c>
      <c r="C5292" s="1">
        <v>41890</v>
      </c>
      <c r="D5292" s="2">
        <v>2014</v>
      </c>
      <c r="E5292" s="1" t="s">
        <v>161</v>
      </c>
      <c r="F5292" s="3">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v>-13.810000000000116</v>
      </c>
    </row>
    <row r="5293" spans="1:23" x14ac:dyDescent="0.3">
      <c r="A5293">
        <v>5292</v>
      </c>
      <c r="B5293" t="s">
        <v>8143</v>
      </c>
      <c r="C5293" s="1">
        <v>41890</v>
      </c>
      <c r="D5293" s="2">
        <v>2014</v>
      </c>
      <c r="E5293" s="1" t="s">
        <v>161</v>
      </c>
      <c r="F5293" s="3">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v>61.46279999999998</v>
      </c>
    </row>
    <row r="5294" spans="1:23" x14ac:dyDescent="0.3">
      <c r="A5294">
        <v>5293</v>
      </c>
      <c r="B5294" t="s">
        <v>8144</v>
      </c>
      <c r="C5294" s="1">
        <v>42906</v>
      </c>
      <c r="D5294" s="2">
        <v>2017</v>
      </c>
      <c r="E5294" s="1" t="s">
        <v>41</v>
      </c>
      <c r="F5294" s="3">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v>0.33479999999999999</v>
      </c>
    </row>
    <row r="5295" spans="1:23" x14ac:dyDescent="0.3">
      <c r="A5295">
        <v>5294</v>
      </c>
      <c r="B5295" t="s">
        <v>8145</v>
      </c>
      <c r="C5295" s="1">
        <v>42364</v>
      </c>
      <c r="D5295" s="2">
        <v>2015</v>
      </c>
      <c r="E5295" s="1" t="s">
        <v>98</v>
      </c>
      <c r="F5295" s="3">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v>-15.476400000000005</v>
      </c>
    </row>
    <row r="5296" spans="1:23" x14ac:dyDescent="0.3">
      <c r="A5296">
        <v>5295</v>
      </c>
      <c r="B5296" t="s">
        <v>8146</v>
      </c>
      <c r="C5296" s="1">
        <v>42962</v>
      </c>
      <c r="D5296" s="2">
        <v>2017</v>
      </c>
      <c r="E5296" s="1" t="s">
        <v>132</v>
      </c>
      <c r="F5296" s="3">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v>23.183999999999997</v>
      </c>
    </row>
    <row r="5297" spans="1:23" x14ac:dyDescent="0.3">
      <c r="A5297">
        <v>5296</v>
      </c>
      <c r="B5297" t="s">
        <v>8149</v>
      </c>
      <c r="C5297" s="1">
        <v>42798</v>
      </c>
      <c r="D5297" s="2">
        <v>2017</v>
      </c>
      <c r="E5297" s="1" t="s">
        <v>237</v>
      </c>
      <c r="F5297" s="3">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v>32.468400000000003</v>
      </c>
    </row>
    <row r="5298" spans="1:23" x14ac:dyDescent="0.3">
      <c r="A5298">
        <v>5297</v>
      </c>
      <c r="B5298" t="s">
        <v>8150</v>
      </c>
      <c r="C5298" s="1">
        <v>42943</v>
      </c>
      <c r="D5298" s="2">
        <v>2017</v>
      </c>
      <c r="E5298" s="1" t="s">
        <v>152</v>
      </c>
      <c r="F5298" s="3">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v>4.0203000000000007</v>
      </c>
    </row>
    <row r="5299" spans="1:23" x14ac:dyDescent="0.3">
      <c r="A5299">
        <v>5298</v>
      </c>
      <c r="B5299" t="s">
        <v>8150</v>
      </c>
      <c r="C5299" s="1">
        <v>42943</v>
      </c>
      <c r="D5299" s="2">
        <v>2017</v>
      </c>
      <c r="E5299" s="1" t="s">
        <v>152</v>
      </c>
      <c r="F5299" s="3">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v>135.98000000000002</v>
      </c>
    </row>
    <row r="5300" spans="1:23" x14ac:dyDescent="0.3">
      <c r="A5300">
        <v>5299</v>
      </c>
      <c r="B5300" t="s">
        <v>8151</v>
      </c>
      <c r="C5300" s="1">
        <v>42636</v>
      </c>
      <c r="D5300" s="2">
        <v>2016</v>
      </c>
      <c r="E5300" s="1" t="s">
        <v>161</v>
      </c>
      <c r="F5300" s="3">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v>1.9175999999999997</v>
      </c>
    </row>
    <row r="5301" spans="1:23" x14ac:dyDescent="0.3">
      <c r="A5301">
        <v>5300</v>
      </c>
      <c r="B5301" t="s">
        <v>8151</v>
      </c>
      <c r="C5301" s="1">
        <v>42636</v>
      </c>
      <c r="D5301" s="2">
        <v>2016</v>
      </c>
      <c r="E5301" s="1" t="s">
        <v>161</v>
      </c>
      <c r="F5301" s="3">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v>8.6939999999999991</v>
      </c>
    </row>
    <row r="5302" spans="1:23" x14ac:dyDescent="0.3">
      <c r="A5302">
        <v>5301</v>
      </c>
      <c r="B5302" t="s">
        <v>8152</v>
      </c>
      <c r="C5302" s="1">
        <v>42520</v>
      </c>
      <c r="D5302" s="2">
        <v>2016</v>
      </c>
      <c r="E5302" s="1" t="s">
        <v>124</v>
      </c>
      <c r="F5302" s="3">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v>386.83499999999981</v>
      </c>
    </row>
    <row r="5303" spans="1:23" x14ac:dyDescent="0.3">
      <c r="A5303">
        <v>5302</v>
      </c>
      <c r="B5303" t="s">
        <v>8152</v>
      </c>
      <c r="C5303" s="1">
        <v>42520</v>
      </c>
      <c r="D5303" s="2">
        <v>2016</v>
      </c>
      <c r="E5303" s="1" t="s">
        <v>124</v>
      </c>
      <c r="F5303" s="3">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v>653.30099999999982</v>
      </c>
    </row>
    <row r="5304" spans="1:23" x14ac:dyDescent="0.3">
      <c r="A5304">
        <v>5303</v>
      </c>
      <c r="B5304" t="s">
        <v>8152</v>
      </c>
      <c r="C5304" s="1">
        <v>42520</v>
      </c>
      <c r="D5304" s="2">
        <v>2016</v>
      </c>
      <c r="E5304" s="1" t="s">
        <v>124</v>
      </c>
      <c r="F5304" s="3">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v>29.808</v>
      </c>
    </row>
    <row r="5305" spans="1:23" x14ac:dyDescent="0.3">
      <c r="A5305">
        <v>5304</v>
      </c>
      <c r="B5305" t="s">
        <v>8153</v>
      </c>
      <c r="C5305" s="1">
        <v>41959</v>
      </c>
      <c r="D5305" s="2">
        <v>2014</v>
      </c>
      <c r="E5305" s="1" t="s">
        <v>24</v>
      </c>
      <c r="F5305" s="3">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v>-1.0656000000000017</v>
      </c>
    </row>
    <row r="5306" spans="1:23" x14ac:dyDescent="0.3">
      <c r="A5306">
        <v>5305</v>
      </c>
      <c r="B5306" t="s">
        <v>8154</v>
      </c>
      <c r="C5306" s="1">
        <v>41903</v>
      </c>
      <c r="D5306" s="2">
        <v>2014</v>
      </c>
      <c r="E5306" s="1" t="s">
        <v>161</v>
      </c>
      <c r="F5306" s="3">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v>-7.4759999999999991</v>
      </c>
    </row>
    <row r="5307" spans="1:23" x14ac:dyDescent="0.3">
      <c r="A5307">
        <v>5306</v>
      </c>
      <c r="B5307" t="s">
        <v>8155</v>
      </c>
      <c r="C5307" s="1">
        <v>42421</v>
      </c>
      <c r="D5307" s="2">
        <v>2016</v>
      </c>
      <c r="E5307" s="1" t="s">
        <v>568</v>
      </c>
      <c r="F5307" s="3">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v>28.959000000000003</v>
      </c>
    </row>
    <row r="5308" spans="1:23" x14ac:dyDescent="0.3">
      <c r="A5308">
        <v>5307</v>
      </c>
      <c r="B5308" t="s">
        <v>8155</v>
      </c>
      <c r="C5308" s="1">
        <v>42421</v>
      </c>
      <c r="D5308" s="2">
        <v>2016</v>
      </c>
      <c r="E5308" s="1" t="s">
        <v>568</v>
      </c>
      <c r="F5308" s="3">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v>80.019899999999993</v>
      </c>
    </row>
    <row r="5309" spans="1:23" x14ac:dyDescent="0.3">
      <c r="A5309">
        <v>5308</v>
      </c>
      <c r="B5309" t="s">
        <v>8155</v>
      </c>
      <c r="C5309" s="1">
        <v>42421</v>
      </c>
      <c r="D5309" s="2">
        <v>2016</v>
      </c>
      <c r="E5309" s="1" t="s">
        <v>568</v>
      </c>
      <c r="F5309" s="3">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v>1.9989999999999952</v>
      </c>
    </row>
    <row r="5310" spans="1:23" x14ac:dyDescent="0.3">
      <c r="A5310">
        <v>5309</v>
      </c>
      <c r="B5310" t="s">
        <v>8158</v>
      </c>
      <c r="C5310" s="1">
        <v>43058</v>
      </c>
      <c r="D5310" s="2">
        <v>2017</v>
      </c>
      <c r="E5310" s="1" t="s">
        <v>24</v>
      </c>
      <c r="F5310" s="3">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v>-46.399800000000013</v>
      </c>
    </row>
    <row r="5311" spans="1:23" x14ac:dyDescent="0.3">
      <c r="A5311">
        <v>5310</v>
      </c>
      <c r="B5311" t="s">
        <v>8158</v>
      </c>
      <c r="C5311" s="1">
        <v>43058</v>
      </c>
      <c r="D5311" s="2">
        <v>2017</v>
      </c>
      <c r="E5311" s="1" t="s">
        <v>24</v>
      </c>
      <c r="F5311" s="3">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v>3.9120000000000004</v>
      </c>
    </row>
    <row r="5312" spans="1:23" x14ac:dyDescent="0.3">
      <c r="A5312">
        <v>5311</v>
      </c>
      <c r="B5312" t="s">
        <v>8158</v>
      </c>
      <c r="C5312" s="1">
        <v>43058</v>
      </c>
      <c r="D5312" s="2">
        <v>2017</v>
      </c>
      <c r="E5312" s="1" t="s">
        <v>24</v>
      </c>
      <c r="F5312" s="3">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v>-2287.7820000000002</v>
      </c>
    </row>
    <row r="5313" spans="1:23" x14ac:dyDescent="0.3">
      <c r="A5313">
        <v>5312</v>
      </c>
      <c r="B5313" t="s">
        <v>8161</v>
      </c>
      <c r="C5313" s="1">
        <v>42603</v>
      </c>
      <c r="D5313" s="2">
        <v>2016</v>
      </c>
      <c r="E5313" s="1" t="s">
        <v>132</v>
      </c>
      <c r="F5313" s="3">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v>3.3408000000000002</v>
      </c>
    </row>
    <row r="5314" spans="1:23" x14ac:dyDescent="0.3">
      <c r="A5314">
        <v>5313</v>
      </c>
      <c r="B5314" t="s">
        <v>8161</v>
      </c>
      <c r="C5314" s="1">
        <v>42603</v>
      </c>
      <c r="D5314" s="2">
        <v>2016</v>
      </c>
      <c r="E5314" s="1" t="s">
        <v>132</v>
      </c>
      <c r="F5314" s="3">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v>3.5059999999999967</v>
      </c>
    </row>
    <row r="5315" spans="1:23" x14ac:dyDescent="0.3">
      <c r="A5315">
        <v>5314</v>
      </c>
      <c r="B5315" t="s">
        <v>8162</v>
      </c>
      <c r="C5315" s="1">
        <v>42855</v>
      </c>
      <c r="D5315" s="2">
        <v>2017</v>
      </c>
      <c r="E5315" s="1" t="s">
        <v>89</v>
      </c>
      <c r="F5315" s="3">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v>21.436799999999998</v>
      </c>
    </row>
    <row r="5316" spans="1:23" x14ac:dyDescent="0.3">
      <c r="A5316">
        <v>5315</v>
      </c>
      <c r="B5316" t="s">
        <v>8162</v>
      </c>
      <c r="C5316" s="1">
        <v>42855</v>
      </c>
      <c r="D5316" s="2">
        <v>2017</v>
      </c>
      <c r="E5316" s="1" t="s">
        <v>89</v>
      </c>
      <c r="F5316" s="3">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v>14.974399999999999</v>
      </c>
    </row>
    <row r="5317" spans="1:23" x14ac:dyDescent="0.3">
      <c r="A5317">
        <v>5316</v>
      </c>
      <c r="B5317" t="s">
        <v>8163</v>
      </c>
      <c r="C5317" s="1">
        <v>42492</v>
      </c>
      <c r="D5317" s="2">
        <v>2016</v>
      </c>
      <c r="E5317" s="1" t="s">
        <v>124</v>
      </c>
      <c r="F5317" s="3">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v>11.69100000000001</v>
      </c>
    </row>
    <row r="5318" spans="1:23" x14ac:dyDescent="0.3">
      <c r="A5318">
        <v>5317</v>
      </c>
      <c r="B5318" t="s">
        <v>8164</v>
      </c>
      <c r="C5318" s="1">
        <v>43010</v>
      </c>
      <c r="D5318" s="2">
        <v>2017</v>
      </c>
      <c r="E5318" s="1" t="s">
        <v>53</v>
      </c>
      <c r="F5318" s="3">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v>1.3283999999999985</v>
      </c>
    </row>
    <row r="5319" spans="1:23" x14ac:dyDescent="0.3">
      <c r="A5319">
        <v>5318</v>
      </c>
      <c r="B5319" t="s">
        <v>8164</v>
      </c>
      <c r="C5319" s="1">
        <v>43010</v>
      </c>
      <c r="D5319" s="2">
        <v>2017</v>
      </c>
      <c r="E5319" s="1" t="s">
        <v>53</v>
      </c>
      <c r="F5319" s="3">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v>1.5691000000000002</v>
      </c>
    </row>
    <row r="5320" spans="1:23" x14ac:dyDescent="0.3">
      <c r="A5320">
        <v>5319</v>
      </c>
      <c r="B5320" t="s">
        <v>8164</v>
      </c>
      <c r="C5320" s="1">
        <v>43010</v>
      </c>
      <c r="D5320" s="2">
        <v>2017</v>
      </c>
      <c r="E5320" s="1" t="s">
        <v>53</v>
      </c>
      <c r="F5320" s="3">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v>7.2576000000000001</v>
      </c>
    </row>
    <row r="5321" spans="1:23" x14ac:dyDescent="0.3">
      <c r="A5321">
        <v>5320</v>
      </c>
      <c r="B5321" t="s">
        <v>8164</v>
      </c>
      <c r="C5321" s="1">
        <v>43010</v>
      </c>
      <c r="D5321" s="2">
        <v>2017</v>
      </c>
      <c r="E5321" s="1" t="s">
        <v>53</v>
      </c>
      <c r="F5321" s="3">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v>-21.887999999999991</v>
      </c>
    </row>
    <row r="5322" spans="1:23" x14ac:dyDescent="0.3">
      <c r="A5322">
        <v>5321</v>
      </c>
      <c r="B5322" t="s">
        <v>8164</v>
      </c>
      <c r="C5322" s="1">
        <v>43010</v>
      </c>
      <c r="D5322" s="2">
        <v>2017</v>
      </c>
      <c r="E5322" s="1" t="s">
        <v>53</v>
      </c>
      <c r="F5322" s="3">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v>-1002.7836000000001</v>
      </c>
    </row>
    <row r="5323" spans="1:23" x14ac:dyDescent="0.3">
      <c r="A5323">
        <v>5322</v>
      </c>
      <c r="B5323" t="s">
        <v>8164</v>
      </c>
      <c r="C5323" s="1">
        <v>43010</v>
      </c>
      <c r="D5323" s="2">
        <v>2017</v>
      </c>
      <c r="E5323" s="1" t="s">
        <v>53</v>
      </c>
      <c r="F5323" s="3">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v>-26.247599999999998</v>
      </c>
    </row>
    <row r="5324" spans="1:23" x14ac:dyDescent="0.3">
      <c r="A5324">
        <v>5323</v>
      </c>
      <c r="B5324" t="s">
        <v>8164</v>
      </c>
      <c r="C5324" s="1">
        <v>43010</v>
      </c>
      <c r="D5324" s="2">
        <v>2017</v>
      </c>
      <c r="E5324" s="1" t="s">
        <v>53</v>
      </c>
      <c r="F5324" s="3">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v>5.9279999999999999</v>
      </c>
    </row>
    <row r="5325" spans="1:23" x14ac:dyDescent="0.3">
      <c r="A5325">
        <v>5324</v>
      </c>
      <c r="B5325" t="s">
        <v>8166</v>
      </c>
      <c r="C5325" s="1">
        <v>42996</v>
      </c>
      <c r="D5325" s="2">
        <v>2017</v>
      </c>
      <c r="E5325" s="1" t="s">
        <v>161</v>
      </c>
      <c r="F5325" s="3">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v>7.98</v>
      </c>
    </row>
    <row r="5326" spans="1:23" x14ac:dyDescent="0.3">
      <c r="A5326">
        <v>5325</v>
      </c>
      <c r="B5326" t="s">
        <v>8168</v>
      </c>
      <c r="C5326" s="1">
        <v>42342</v>
      </c>
      <c r="D5326" s="2">
        <v>2015</v>
      </c>
      <c r="E5326" s="1" t="s">
        <v>98</v>
      </c>
      <c r="F5326" s="3">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v>6.2530000000000001</v>
      </c>
    </row>
    <row r="5327" spans="1:23" x14ac:dyDescent="0.3">
      <c r="A5327">
        <v>5326</v>
      </c>
      <c r="B5327" t="s">
        <v>8168</v>
      </c>
      <c r="C5327" s="1">
        <v>42342</v>
      </c>
      <c r="D5327" s="2">
        <v>2015</v>
      </c>
      <c r="E5327" s="1" t="s">
        <v>98</v>
      </c>
      <c r="F5327" s="3">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v>9.0288000000000004</v>
      </c>
    </row>
    <row r="5328" spans="1:23" x14ac:dyDescent="0.3">
      <c r="A5328">
        <v>5327</v>
      </c>
      <c r="B5328" t="s">
        <v>8169</v>
      </c>
      <c r="C5328" s="1">
        <v>42021</v>
      </c>
      <c r="D5328" s="2">
        <v>2015</v>
      </c>
      <c r="E5328" s="1" t="s">
        <v>166</v>
      </c>
      <c r="F5328" s="3">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v>2.0039999999999996</v>
      </c>
    </row>
    <row r="5329" spans="1:23" x14ac:dyDescent="0.3">
      <c r="A5329">
        <v>5328</v>
      </c>
      <c r="B5329" t="s">
        <v>8170</v>
      </c>
      <c r="C5329" s="1">
        <v>41645</v>
      </c>
      <c r="D5329" s="2">
        <v>2014</v>
      </c>
      <c r="E5329" s="1" t="s">
        <v>166</v>
      </c>
      <c r="F5329" s="3">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v>9.3312000000000008</v>
      </c>
    </row>
    <row r="5330" spans="1:23" x14ac:dyDescent="0.3">
      <c r="A5330">
        <v>5329</v>
      </c>
      <c r="B5330" t="s">
        <v>8171</v>
      </c>
      <c r="C5330" s="1">
        <v>42068</v>
      </c>
      <c r="D5330" s="2">
        <v>2015</v>
      </c>
      <c r="E5330" s="1" t="s">
        <v>237</v>
      </c>
      <c r="F5330" s="3">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v>2.3939999999999984</v>
      </c>
    </row>
    <row r="5331" spans="1:23" x14ac:dyDescent="0.3">
      <c r="A5331">
        <v>5330</v>
      </c>
      <c r="B5331" t="s">
        <v>8172</v>
      </c>
      <c r="C5331" s="1">
        <v>42729</v>
      </c>
      <c r="D5331" s="2">
        <v>2016</v>
      </c>
      <c r="E5331" s="1" t="s">
        <v>98</v>
      </c>
      <c r="F5331" s="3">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v>11.748799999999997</v>
      </c>
    </row>
    <row r="5332" spans="1:23" x14ac:dyDescent="0.3">
      <c r="A5332">
        <v>5331</v>
      </c>
      <c r="B5332" t="s">
        <v>8173</v>
      </c>
      <c r="C5332" s="1">
        <v>42617</v>
      </c>
      <c r="D5332" s="2">
        <v>2016</v>
      </c>
      <c r="E5332" s="1" t="s">
        <v>161</v>
      </c>
      <c r="F5332" s="3">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v>24.936599999999999</v>
      </c>
    </row>
    <row r="5333" spans="1:23" x14ac:dyDescent="0.3">
      <c r="A5333">
        <v>5332</v>
      </c>
      <c r="B5333" t="s">
        <v>8173</v>
      </c>
      <c r="C5333" s="1">
        <v>42617</v>
      </c>
      <c r="D5333" s="2">
        <v>2016</v>
      </c>
      <c r="E5333" s="1" t="s">
        <v>161</v>
      </c>
      <c r="F5333" s="3">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v>20.452499999999997</v>
      </c>
    </row>
    <row r="5334" spans="1:23" x14ac:dyDescent="0.3">
      <c r="A5334">
        <v>5333</v>
      </c>
      <c r="B5334" t="s">
        <v>8173</v>
      </c>
      <c r="C5334" s="1">
        <v>42617</v>
      </c>
      <c r="D5334" s="2">
        <v>2016</v>
      </c>
      <c r="E5334" s="1" t="s">
        <v>161</v>
      </c>
      <c r="F5334" s="3">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v>6.5887999999999991</v>
      </c>
    </row>
    <row r="5335" spans="1:23" x14ac:dyDescent="0.3">
      <c r="A5335">
        <v>5334</v>
      </c>
      <c r="B5335" t="s">
        <v>8174</v>
      </c>
      <c r="C5335" s="1">
        <v>41877</v>
      </c>
      <c r="D5335" s="2">
        <v>2014</v>
      </c>
      <c r="E5335" s="1" t="s">
        <v>132</v>
      </c>
      <c r="F5335" s="3">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v>4.0583999999999998</v>
      </c>
    </row>
    <row r="5336" spans="1:23" x14ac:dyDescent="0.3">
      <c r="A5336">
        <v>5335</v>
      </c>
      <c r="B5336" t="s">
        <v>8174</v>
      </c>
      <c r="C5336" s="1">
        <v>41877</v>
      </c>
      <c r="D5336" s="2">
        <v>2014</v>
      </c>
      <c r="E5336" s="1" t="s">
        <v>132</v>
      </c>
      <c r="F5336" s="3">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v>8.4966000000000008</v>
      </c>
    </row>
    <row r="5337" spans="1:23" x14ac:dyDescent="0.3">
      <c r="A5337">
        <v>5336</v>
      </c>
      <c r="B5337" t="s">
        <v>8174</v>
      </c>
      <c r="C5337" s="1">
        <v>41877</v>
      </c>
      <c r="D5337" s="2">
        <v>2014</v>
      </c>
      <c r="E5337" s="1" t="s">
        <v>132</v>
      </c>
      <c r="F5337" s="3">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v>1.5547999999999997</v>
      </c>
    </row>
    <row r="5338" spans="1:23" x14ac:dyDescent="0.3">
      <c r="A5338">
        <v>5337</v>
      </c>
      <c r="B5338" t="s">
        <v>8175</v>
      </c>
      <c r="C5338" s="1">
        <v>42145</v>
      </c>
      <c r="D5338" s="2">
        <v>2015</v>
      </c>
      <c r="E5338" s="1" t="s">
        <v>124</v>
      </c>
      <c r="F5338" s="3">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v>8.767199999999999</v>
      </c>
    </row>
    <row r="5339" spans="1:23" x14ac:dyDescent="0.3">
      <c r="A5339">
        <v>5338</v>
      </c>
      <c r="B5339" t="s">
        <v>8176</v>
      </c>
      <c r="C5339" s="1">
        <v>43024</v>
      </c>
      <c r="D5339" s="2">
        <v>2017</v>
      </c>
      <c r="E5339" s="1" t="s">
        <v>53</v>
      </c>
      <c r="F5339" s="3">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v>111.5688</v>
      </c>
    </row>
    <row r="5340" spans="1:23" x14ac:dyDescent="0.3">
      <c r="A5340">
        <v>5339</v>
      </c>
      <c r="B5340" t="s">
        <v>8177</v>
      </c>
      <c r="C5340" s="1">
        <v>42317</v>
      </c>
      <c r="D5340" s="2">
        <v>2015</v>
      </c>
      <c r="E5340" s="1" t="s">
        <v>24</v>
      </c>
      <c r="F5340" s="3">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v>4.8910000000000053</v>
      </c>
    </row>
    <row r="5341" spans="1:23" x14ac:dyDescent="0.3">
      <c r="A5341">
        <v>5340</v>
      </c>
      <c r="B5341" t="s">
        <v>8177</v>
      </c>
      <c r="C5341" s="1">
        <v>42317</v>
      </c>
      <c r="D5341" s="2">
        <v>2015</v>
      </c>
      <c r="E5341" s="1" t="s">
        <v>24</v>
      </c>
      <c r="F5341" s="3">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v>5.7527999999999988</v>
      </c>
    </row>
    <row r="5342" spans="1:23" x14ac:dyDescent="0.3">
      <c r="A5342">
        <v>5341</v>
      </c>
      <c r="B5342" t="s">
        <v>8177</v>
      </c>
      <c r="C5342" s="1">
        <v>42317</v>
      </c>
      <c r="D5342" s="2">
        <v>2015</v>
      </c>
      <c r="E5342" s="1" t="s">
        <v>24</v>
      </c>
      <c r="F5342" s="3">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v>6.011400000000001</v>
      </c>
    </row>
    <row r="5343" spans="1:23" x14ac:dyDescent="0.3">
      <c r="A5343">
        <v>5342</v>
      </c>
      <c r="B5343" t="s">
        <v>8177</v>
      </c>
      <c r="C5343" s="1">
        <v>42317</v>
      </c>
      <c r="D5343" s="2">
        <v>2015</v>
      </c>
      <c r="E5343" s="1" t="s">
        <v>24</v>
      </c>
      <c r="F5343" s="3">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v>53.996999999999957</v>
      </c>
    </row>
    <row r="5344" spans="1:23" x14ac:dyDescent="0.3">
      <c r="A5344">
        <v>5343</v>
      </c>
      <c r="B5344" t="s">
        <v>8178</v>
      </c>
      <c r="C5344" s="1">
        <v>41964</v>
      </c>
      <c r="D5344" s="2">
        <v>2014</v>
      </c>
      <c r="E5344" s="1" t="s">
        <v>24</v>
      </c>
      <c r="F5344" s="3">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v>0.55079999999999985</v>
      </c>
    </row>
    <row r="5345" spans="1:23" x14ac:dyDescent="0.3">
      <c r="A5345">
        <v>5344</v>
      </c>
      <c r="B5345" t="s">
        <v>8178</v>
      </c>
      <c r="C5345" s="1">
        <v>41964</v>
      </c>
      <c r="D5345" s="2">
        <v>2014</v>
      </c>
      <c r="E5345" s="1" t="s">
        <v>24</v>
      </c>
      <c r="F5345" s="3">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v>16.747500000000016</v>
      </c>
    </row>
    <row r="5346" spans="1:23" x14ac:dyDescent="0.3">
      <c r="A5346">
        <v>5345</v>
      </c>
      <c r="B5346" t="s">
        <v>8181</v>
      </c>
      <c r="C5346" s="1">
        <v>42288</v>
      </c>
      <c r="D5346" s="2">
        <v>2015</v>
      </c>
      <c r="E5346" s="1" t="s">
        <v>53</v>
      </c>
      <c r="F5346" s="3">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v>2.2364999999999995</v>
      </c>
    </row>
    <row r="5347" spans="1:23" x14ac:dyDescent="0.3">
      <c r="A5347">
        <v>5346</v>
      </c>
      <c r="B5347" t="s">
        <v>8182</v>
      </c>
      <c r="C5347" s="1">
        <v>42815</v>
      </c>
      <c r="D5347" s="2">
        <v>2017</v>
      </c>
      <c r="E5347" s="1" t="s">
        <v>237</v>
      </c>
      <c r="F5347" s="3">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v>210.4935999999999</v>
      </c>
    </row>
    <row r="5348" spans="1:23" x14ac:dyDescent="0.3">
      <c r="A5348">
        <v>5347</v>
      </c>
      <c r="B5348" t="s">
        <v>8182</v>
      </c>
      <c r="C5348" s="1">
        <v>42815</v>
      </c>
      <c r="D5348" s="2">
        <v>2017</v>
      </c>
      <c r="E5348" s="1" t="s">
        <v>237</v>
      </c>
      <c r="F5348" s="3">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v>3.9497999999999998</v>
      </c>
    </row>
    <row r="5349" spans="1:23" x14ac:dyDescent="0.3">
      <c r="A5349">
        <v>5348</v>
      </c>
      <c r="B5349" t="s">
        <v>8182</v>
      </c>
      <c r="C5349" s="1">
        <v>42815</v>
      </c>
      <c r="D5349" s="2">
        <v>2017</v>
      </c>
      <c r="E5349" s="1" t="s">
        <v>237</v>
      </c>
      <c r="F5349" s="3">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v>2.8835999999999995</v>
      </c>
    </row>
    <row r="5350" spans="1:23" x14ac:dyDescent="0.3">
      <c r="A5350">
        <v>5349</v>
      </c>
      <c r="B5350" t="s">
        <v>8183</v>
      </c>
      <c r="C5350" s="1">
        <v>42008</v>
      </c>
      <c r="D5350" s="2">
        <v>2015</v>
      </c>
      <c r="E5350" s="1" t="s">
        <v>166</v>
      </c>
      <c r="F5350" s="3">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v>15.523199999999999</v>
      </c>
    </row>
    <row r="5351" spans="1:23" x14ac:dyDescent="0.3">
      <c r="A5351">
        <v>5350</v>
      </c>
      <c r="B5351" t="s">
        <v>8183</v>
      </c>
      <c r="C5351" s="1">
        <v>42008</v>
      </c>
      <c r="D5351" s="2">
        <v>2015</v>
      </c>
      <c r="E5351" s="1" t="s">
        <v>166</v>
      </c>
      <c r="F5351" s="3">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v>19.950000000000003</v>
      </c>
    </row>
    <row r="5352" spans="1:23" x14ac:dyDescent="0.3">
      <c r="A5352">
        <v>5351</v>
      </c>
      <c r="B5352" t="s">
        <v>8185</v>
      </c>
      <c r="C5352" s="1">
        <v>43078</v>
      </c>
      <c r="D5352" s="2">
        <v>2017</v>
      </c>
      <c r="E5352" s="1" t="s">
        <v>98</v>
      </c>
      <c r="F5352" s="3">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v>48.551399999999994</v>
      </c>
    </row>
    <row r="5353" spans="1:23" x14ac:dyDescent="0.3">
      <c r="A5353">
        <v>5352</v>
      </c>
      <c r="B5353" t="s">
        <v>8186</v>
      </c>
      <c r="C5353" s="1">
        <v>42619</v>
      </c>
      <c r="D5353" s="2">
        <v>2016</v>
      </c>
      <c r="E5353" s="1" t="s">
        <v>161</v>
      </c>
      <c r="F5353" s="3">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v>15.195999999999998</v>
      </c>
    </row>
    <row r="5354" spans="1:23" x14ac:dyDescent="0.3">
      <c r="A5354">
        <v>5353</v>
      </c>
      <c r="B5354" t="s">
        <v>8186</v>
      </c>
      <c r="C5354" s="1">
        <v>42619</v>
      </c>
      <c r="D5354" s="2">
        <v>2016</v>
      </c>
      <c r="E5354" s="1" t="s">
        <v>161</v>
      </c>
      <c r="F5354" s="3">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v>37.078199999999981</v>
      </c>
    </row>
    <row r="5355" spans="1:23" x14ac:dyDescent="0.3">
      <c r="A5355">
        <v>5354</v>
      </c>
      <c r="B5355" t="s">
        <v>8187</v>
      </c>
      <c r="C5355" s="1">
        <v>42616</v>
      </c>
      <c r="D5355" s="2">
        <v>2016</v>
      </c>
      <c r="E5355" s="1" t="s">
        <v>161</v>
      </c>
      <c r="F5355" s="3">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v>41.021599999999999</v>
      </c>
    </row>
    <row r="5356" spans="1:23" x14ac:dyDescent="0.3">
      <c r="A5356">
        <v>5355</v>
      </c>
      <c r="B5356" t="s">
        <v>8188</v>
      </c>
      <c r="C5356" s="1">
        <v>41772</v>
      </c>
      <c r="D5356" s="2">
        <v>2014</v>
      </c>
      <c r="E5356" s="1" t="s">
        <v>124</v>
      </c>
      <c r="F5356" s="3">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v>20.959199999999996</v>
      </c>
    </row>
    <row r="5357" spans="1:23" x14ac:dyDescent="0.3">
      <c r="A5357">
        <v>5356</v>
      </c>
      <c r="B5357" t="s">
        <v>8188</v>
      </c>
      <c r="C5357" s="1">
        <v>41772</v>
      </c>
      <c r="D5357" s="2">
        <v>2014</v>
      </c>
      <c r="E5357" s="1" t="s">
        <v>124</v>
      </c>
      <c r="F5357" s="3">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v>3.84</v>
      </c>
    </row>
    <row r="5358" spans="1:23" x14ac:dyDescent="0.3">
      <c r="A5358">
        <v>5357</v>
      </c>
      <c r="B5358" t="s">
        <v>8191</v>
      </c>
      <c r="C5358" s="1">
        <v>42642</v>
      </c>
      <c r="D5358" s="2">
        <v>2016</v>
      </c>
      <c r="E5358" s="1" t="s">
        <v>161</v>
      </c>
      <c r="F5358" s="3">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v>9.5339999999999971</v>
      </c>
    </row>
    <row r="5359" spans="1:23" x14ac:dyDescent="0.3">
      <c r="A5359">
        <v>5358</v>
      </c>
      <c r="B5359" t="s">
        <v>8192</v>
      </c>
      <c r="C5359" s="1">
        <v>41856</v>
      </c>
      <c r="D5359" s="2">
        <v>2014</v>
      </c>
      <c r="E5359" s="1" t="s">
        <v>132</v>
      </c>
      <c r="F5359" s="3">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v>1.6359999999999992</v>
      </c>
    </row>
    <row r="5360" spans="1:23" x14ac:dyDescent="0.3">
      <c r="A5360">
        <v>5359</v>
      </c>
      <c r="B5360" t="s">
        <v>8192</v>
      </c>
      <c r="C5360" s="1">
        <v>41856</v>
      </c>
      <c r="D5360" s="2">
        <v>2014</v>
      </c>
      <c r="E5360" s="1" t="s">
        <v>132</v>
      </c>
      <c r="F5360" s="3">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v>0.63119999999999798</v>
      </c>
    </row>
    <row r="5361" spans="1:23" x14ac:dyDescent="0.3">
      <c r="A5361">
        <v>5360</v>
      </c>
      <c r="B5361" t="s">
        <v>8192</v>
      </c>
      <c r="C5361" s="1">
        <v>41856</v>
      </c>
      <c r="D5361" s="2">
        <v>2014</v>
      </c>
      <c r="E5361" s="1" t="s">
        <v>132</v>
      </c>
      <c r="F5361" s="3">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v>12.874400000000001</v>
      </c>
    </row>
    <row r="5362" spans="1:23" x14ac:dyDescent="0.3">
      <c r="A5362">
        <v>5361</v>
      </c>
      <c r="B5362" t="s">
        <v>8193</v>
      </c>
      <c r="C5362" s="1">
        <v>42839</v>
      </c>
      <c r="D5362" s="2">
        <v>2017</v>
      </c>
      <c r="E5362" s="1" t="s">
        <v>89</v>
      </c>
      <c r="F5362" s="3">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v>-32.219200000000022</v>
      </c>
    </row>
    <row r="5363" spans="1:23" x14ac:dyDescent="0.3">
      <c r="A5363">
        <v>5362</v>
      </c>
      <c r="B5363" t="s">
        <v>8194</v>
      </c>
      <c r="C5363" s="1">
        <v>42895</v>
      </c>
      <c r="D5363" s="2">
        <v>2017</v>
      </c>
      <c r="E5363" s="1" t="s">
        <v>41</v>
      </c>
      <c r="F5363" s="3">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v>54.056999999999988</v>
      </c>
    </row>
    <row r="5364" spans="1:23" x14ac:dyDescent="0.3">
      <c r="A5364">
        <v>5363</v>
      </c>
      <c r="B5364" t="s">
        <v>8195</v>
      </c>
      <c r="C5364" s="1">
        <v>42733</v>
      </c>
      <c r="D5364" s="2">
        <v>2016</v>
      </c>
      <c r="E5364" s="1" t="s">
        <v>98</v>
      </c>
      <c r="F5364" s="3">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v>23.990399999999994</v>
      </c>
    </row>
    <row r="5365" spans="1:23" x14ac:dyDescent="0.3">
      <c r="A5365">
        <v>5364</v>
      </c>
      <c r="B5365" t="s">
        <v>8195</v>
      </c>
      <c r="C5365" s="1">
        <v>42733</v>
      </c>
      <c r="D5365" s="2">
        <v>2016</v>
      </c>
      <c r="E5365" s="1" t="s">
        <v>98</v>
      </c>
      <c r="F5365" s="3">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v>22.948799999999999</v>
      </c>
    </row>
    <row r="5366" spans="1:23" x14ac:dyDescent="0.3">
      <c r="A5366">
        <v>5365</v>
      </c>
      <c r="B5366" t="s">
        <v>8196</v>
      </c>
      <c r="C5366" s="1">
        <v>41657</v>
      </c>
      <c r="D5366" s="2">
        <v>2014</v>
      </c>
      <c r="E5366" s="1" t="s">
        <v>166</v>
      </c>
      <c r="F5366" s="3">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v>6.4864000000000033</v>
      </c>
    </row>
    <row r="5367" spans="1:23" x14ac:dyDescent="0.3">
      <c r="A5367">
        <v>5366</v>
      </c>
      <c r="B5367" t="s">
        <v>8197</v>
      </c>
      <c r="C5367" s="1">
        <v>42694</v>
      </c>
      <c r="D5367" s="2">
        <v>2016</v>
      </c>
      <c r="E5367" s="1" t="s">
        <v>24</v>
      </c>
      <c r="F5367" s="3">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v>13.229299999999995</v>
      </c>
    </row>
    <row r="5368" spans="1:23" x14ac:dyDescent="0.3">
      <c r="A5368">
        <v>5367</v>
      </c>
      <c r="B5368" t="s">
        <v>8198</v>
      </c>
      <c r="C5368" s="1">
        <v>42896</v>
      </c>
      <c r="D5368" s="2">
        <v>2017</v>
      </c>
      <c r="E5368" s="1" t="s">
        <v>41</v>
      </c>
      <c r="F5368" s="3">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v>7.7679000000000009</v>
      </c>
    </row>
    <row r="5369" spans="1:23" x14ac:dyDescent="0.3">
      <c r="A5369">
        <v>5368</v>
      </c>
      <c r="B5369" t="s">
        <v>8198</v>
      </c>
      <c r="C5369" s="1">
        <v>42896</v>
      </c>
      <c r="D5369" s="2">
        <v>2017</v>
      </c>
      <c r="E5369" s="1" t="s">
        <v>41</v>
      </c>
      <c r="F5369" s="3">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v>5.4332000000000003</v>
      </c>
    </row>
    <row r="5370" spans="1:23" x14ac:dyDescent="0.3">
      <c r="A5370">
        <v>5369</v>
      </c>
      <c r="B5370" t="s">
        <v>8198</v>
      </c>
      <c r="C5370" s="1">
        <v>42896</v>
      </c>
      <c r="D5370" s="2">
        <v>2017</v>
      </c>
      <c r="E5370" s="1" t="s">
        <v>41</v>
      </c>
      <c r="F5370" s="3">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v>3.8949999999999996</v>
      </c>
    </row>
    <row r="5371" spans="1:23" x14ac:dyDescent="0.3">
      <c r="A5371">
        <v>5370</v>
      </c>
      <c r="B5371" t="s">
        <v>8199</v>
      </c>
      <c r="C5371" s="1">
        <v>42988</v>
      </c>
      <c r="D5371" s="2">
        <v>2017</v>
      </c>
      <c r="E5371" s="1" t="s">
        <v>161</v>
      </c>
      <c r="F5371" s="3">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v>28.706399999999991</v>
      </c>
    </row>
    <row r="5372" spans="1:23" x14ac:dyDescent="0.3">
      <c r="A5372">
        <v>5371</v>
      </c>
      <c r="B5372" t="s">
        <v>8202</v>
      </c>
      <c r="C5372" s="1">
        <v>42833</v>
      </c>
      <c r="D5372" s="2">
        <v>2017</v>
      </c>
      <c r="E5372" s="1" t="s">
        <v>89</v>
      </c>
      <c r="F5372" s="3">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v>71.229600000000005</v>
      </c>
    </row>
    <row r="5373" spans="1:23" x14ac:dyDescent="0.3">
      <c r="A5373">
        <v>5372</v>
      </c>
      <c r="B5373" t="s">
        <v>8202</v>
      </c>
      <c r="C5373" s="1">
        <v>42833</v>
      </c>
      <c r="D5373" s="2">
        <v>2017</v>
      </c>
      <c r="E5373" s="1" t="s">
        <v>89</v>
      </c>
      <c r="F5373" s="3">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v>79.793999999999997</v>
      </c>
    </row>
    <row r="5374" spans="1:23" x14ac:dyDescent="0.3">
      <c r="A5374">
        <v>5373</v>
      </c>
      <c r="B5374" t="s">
        <v>8203</v>
      </c>
      <c r="C5374" s="1">
        <v>42301</v>
      </c>
      <c r="D5374" s="2">
        <v>2015</v>
      </c>
      <c r="E5374" s="1" t="s">
        <v>53</v>
      </c>
      <c r="F5374" s="3">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v>5.4432</v>
      </c>
    </row>
    <row r="5375" spans="1:23" x14ac:dyDescent="0.3">
      <c r="A5375">
        <v>5374</v>
      </c>
      <c r="B5375" t="s">
        <v>8203</v>
      </c>
      <c r="C5375" s="1">
        <v>42301</v>
      </c>
      <c r="D5375" s="2">
        <v>2015</v>
      </c>
      <c r="E5375" s="1" t="s">
        <v>53</v>
      </c>
      <c r="F5375" s="3">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v>-69.472199999999958</v>
      </c>
    </row>
    <row r="5376" spans="1:23" x14ac:dyDescent="0.3">
      <c r="A5376">
        <v>5375</v>
      </c>
      <c r="B5376" t="s">
        <v>8203</v>
      </c>
      <c r="C5376" s="1">
        <v>42301</v>
      </c>
      <c r="D5376" s="2">
        <v>2015</v>
      </c>
      <c r="E5376" s="1" t="s">
        <v>53</v>
      </c>
      <c r="F5376" s="3">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v>3.6288</v>
      </c>
    </row>
    <row r="5377" spans="1:23" x14ac:dyDescent="0.3">
      <c r="A5377">
        <v>5376</v>
      </c>
      <c r="B5377" t="s">
        <v>8204</v>
      </c>
      <c r="C5377" s="1">
        <v>42882</v>
      </c>
      <c r="D5377" s="2">
        <v>2017</v>
      </c>
      <c r="E5377" s="1" t="s">
        <v>124</v>
      </c>
      <c r="F5377" s="3">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v>9.8159999999999954</v>
      </c>
    </row>
    <row r="5378" spans="1:23" x14ac:dyDescent="0.3">
      <c r="A5378">
        <v>5377</v>
      </c>
      <c r="B5378" t="s">
        <v>8204</v>
      </c>
      <c r="C5378" s="1">
        <v>42882</v>
      </c>
      <c r="D5378" s="2">
        <v>2017</v>
      </c>
      <c r="E5378" s="1" t="s">
        <v>124</v>
      </c>
      <c r="F5378" s="3">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v>7.86</v>
      </c>
    </row>
    <row r="5379" spans="1:23" x14ac:dyDescent="0.3">
      <c r="A5379">
        <v>5378</v>
      </c>
      <c r="B5379" t="s">
        <v>8205</v>
      </c>
      <c r="C5379" s="1">
        <v>41978</v>
      </c>
      <c r="D5379" s="2">
        <v>2014</v>
      </c>
      <c r="E5379" s="1" t="s">
        <v>98</v>
      </c>
      <c r="F5379" s="3">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v>117.61469999999996</v>
      </c>
    </row>
    <row r="5380" spans="1:23" x14ac:dyDescent="0.3">
      <c r="A5380">
        <v>5379</v>
      </c>
      <c r="B5380" t="s">
        <v>8205</v>
      </c>
      <c r="C5380" s="1">
        <v>41978</v>
      </c>
      <c r="D5380" s="2">
        <v>2014</v>
      </c>
      <c r="E5380" s="1" t="s">
        <v>98</v>
      </c>
      <c r="F5380" s="3">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v>-30.228800000000007</v>
      </c>
    </row>
    <row r="5381" spans="1:23" x14ac:dyDescent="0.3">
      <c r="A5381">
        <v>5380</v>
      </c>
      <c r="B5381" t="s">
        <v>8206</v>
      </c>
      <c r="C5381" s="1">
        <v>42596</v>
      </c>
      <c r="D5381" s="2">
        <v>2016</v>
      </c>
      <c r="E5381" s="1" t="s">
        <v>132</v>
      </c>
      <c r="F5381" s="3">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v>7.6145999999999994</v>
      </c>
    </row>
    <row r="5382" spans="1:23" x14ac:dyDescent="0.3">
      <c r="A5382">
        <v>5381</v>
      </c>
      <c r="B5382" t="s">
        <v>8206</v>
      </c>
      <c r="C5382" s="1">
        <v>42596</v>
      </c>
      <c r="D5382" s="2">
        <v>2016</v>
      </c>
      <c r="E5382" s="1" t="s">
        <v>132</v>
      </c>
      <c r="F5382" s="3">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v>35.623799999999996</v>
      </c>
    </row>
    <row r="5383" spans="1:23" x14ac:dyDescent="0.3">
      <c r="A5383">
        <v>5382</v>
      </c>
      <c r="B5383" t="s">
        <v>8209</v>
      </c>
      <c r="C5383" s="1">
        <v>42618</v>
      </c>
      <c r="D5383" s="2">
        <v>2016</v>
      </c>
      <c r="E5383" s="1" t="s">
        <v>161</v>
      </c>
      <c r="F5383" s="3">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v>9.0719999999999992</v>
      </c>
    </row>
    <row r="5384" spans="1:23" x14ac:dyDescent="0.3">
      <c r="A5384">
        <v>5383</v>
      </c>
      <c r="B5384" t="s">
        <v>8209</v>
      </c>
      <c r="C5384" s="1">
        <v>42618</v>
      </c>
      <c r="D5384" s="2">
        <v>2016</v>
      </c>
      <c r="E5384" s="1" t="s">
        <v>161</v>
      </c>
      <c r="F5384" s="3">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v>5.3352000000000004</v>
      </c>
    </row>
    <row r="5385" spans="1:23" x14ac:dyDescent="0.3">
      <c r="A5385">
        <v>5384</v>
      </c>
      <c r="B5385" t="s">
        <v>8209</v>
      </c>
      <c r="C5385" s="1">
        <v>42618</v>
      </c>
      <c r="D5385" s="2">
        <v>2016</v>
      </c>
      <c r="E5385" s="1" t="s">
        <v>161</v>
      </c>
      <c r="F5385" s="3">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v>3.7584</v>
      </c>
    </row>
    <row r="5386" spans="1:23" x14ac:dyDescent="0.3">
      <c r="A5386">
        <v>5385</v>
      </c>
      <c r="B5386" t="s">
        <v>8212</v>
      </c>
      <c r="C5386" s="1">
        <v>42912</v>
      </c>
      <c r="D5386" s="2">
        <v>2017</v>
      </c>
      <c r="E5386" s="1" t="s">
        <v>41</v>
      </c>
      <c r="F5386" s="3">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v>41.79000000000002</v>
      </c>
    </row>
    <row r="5387" spans="1:23" x14ac:dyDescent="0.3">
      <c r="A5387">
        <v>5386</v>
      </c>
      <c r="B5387" t="s">
        <v>8212</v>
      </c>
      <c r="C5387" s="1">
        <v>42912</v>
      </c>
      <c r="D5387" s="2">
        <v>2017</v>
      </c>
      <c r="E5387" s="1" t="s">
        <v>41</v>
      </c>
      <c r="F5387" s="3">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v>72.788800000000037</v>
      </c>
    </row>
    <row r="5388" spans="1:23" x14ac:dyDescent="0.3">
      <c r="A5388">
        <v>5387</v>
      </c>
      <c r="B5388" t="s">
        <v>8213</v>
      </c>
      <c r="C5388" s="1">
        <v>42806</v>
      </c>
      <c r="D5388" s="2">
        <v>2017</v>
      </c>
      <c r="E5388" s="1" t="s">
        <v>237</v>
      </c>
      <c r="F5388" s="3">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v>18.5886</v>
      </c>
    </row>
    <row r="5389" spans="1:23" x14ac:dyDescent="0.3">
      <c r="A5389">
        <v>5388</v>
      </c>
      <c r="B5389" t="s">
        <v>8215</v>
      </c>
      <c r="C5389" s="1">
        <v>42784</v>
      </c>
      <c r="D5389" s="2">
        <v>2017</v>
      </c>
      <c r="E5389" s="1" t="s">
        <v>568</v>
      </c>
      <c r="F5389" s="3">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v>10.498500000000007</v>
      </c>
    </row>
    <row r="5390" spans="1:23" x14ac:dyDescent="0.3">
      <c r="A5390">
        <v>5389</v>
      </c>
      <c r="B5390" t="s">
        <v>8215</v>
      </c>
      <c r="C5390" s="1">
        <v>42784</v>
      </c>
      <c r="D5390" s="2">
        <v>2017</v>
      </c>
      <c r="E5390" s="1" t="s">
        <v>568</v>
      </c>
      <c r="F5390" s="3">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v>47.097900000000003</v>
      </c>
    </row>
    <row r="5391" spans="1:23" x14ac:dyDescent="0.3">
      <c r="A5391">
        <v>5390</v>
      </c>
      <c r="B5391" t="s">
        <v>8215</v>
      </c>
      <c r="C5391" s="1">
        <v>42784</v>
      </c>
      <c r="D5391" s="2">
        <v>2017</v>
      </c>
      <c r="E5391" s="1" t="s">
        <v>568</v>
      </c>
      <c r="F5391" s="3">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v>4.8117999999999999</v>
      </c>
    </row>
    <row r="5392" spans="1:23" x14ac:dyDescent="0.3">
      <c r="A5392">
        <v>5391</v>
      </c>
      <c r="B5392" t="s">
        <v>8216</v>
      </c>
      <c r="C5392" s="1">
        <v>43049</v>
      </c>
      <c r="D5392" s="2">
        <v>2017</v>
      </c>
      <c r="E5392" s="1" t="s">
        <v>24</v>
      </c>
      <c r="F5392" s="3">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v>9.5525999999999982</v>
      </c>
    </row>
    <row r="5393" spans="1:23" x14ac:dyDescent="0.3">
      <c r="A5393">
        <v>5392</v>
      </c>
      <c r="B5393" t="s">
        <v>8217</v>
      </c>
      <c r="C5393" s="1">
        <v>41962</v>
      </c>
      <c r="D5393" s="2">
        <v>2014</v>
      </c>
      <c r="E5393" s="1" t="s">
        <v>24</v>
      </c>
      <c r="F5393" s="3">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v>10.799999999999999</v>
      </c>
    </row>
    <row r="5394" spans="1:23" x14ac:dyDescent="0.3">
      <c r="A5394">
        <v>5393</v>
      </c>
      <c r="B5394" t="s">
        <v>8217</v>
      </c>
      <c r="C5394" s="1">
        <v>41962</v>
      </c>
      <c r="D5394" s="2">
        <v>2014</v>
      </c>
      <c r="E5394" s="1" t="s">
        <v>24</v>
      </c>
      <c r="F5394" s="3">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v>4.5815999999999999</v>
      </c>
    </row>
    <row r="5395" spans="1:23" x14ac:dyDescent="0.3">
      <c r="A5395">
        <v>5394</v>
      </c>
      <c r="B5395" t="s">
        <v>8217</v>
      </c>
      <c r="C5395" s="1">
        <v>41962</v>
      </c>
      <c r="D5395" s="2">
        <v>2014</v>
      </c>
      <c r="E5395" s="1" t="s">
        <v>24</v>
      </c>
      <c r="F5395" s="3">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v>102.2784</v>
      </c>
    </row>
    <row r="5396" spans="1:23" x14ac:dyDescent="0.3">
      <c r="A5396">
        <v>5395</v>
      </c>
      <c r="B5396" t="s">
        <v>8217</v>
      </c>
      <c r="C5396" s="1">
        <v>41962</v>
      </c>
      <c r="D5396" s="2">
        <v>2014</v>
      </c>
      <c r="E5396" s="1" t="s">
        <v>24</v>
      </c>
      <c r="F5396" s="3">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v>235.95240000000001</v>
      </c>
    </row>
    <row r="5397" spans="1:23" x14ac:dyDescent="0.3">
      <c r="A5397">
        <v>5396</v>
      </c>
      <c r="B5397" t="s">
        <v>8218</v>
      </c>
      <c r="C5397" s="1">
        <v>41961</v>
      </c>
      <c r="D5397" s="2">
        <v>2014</v>
      </c>
      <c r="E5397" s="1" t="s">
        <v>24</v>
      </c>
      <c r="F5397" s="3">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v>9.8909999999999982</v>
      </c>
    </row>
    <row r="5398" spans="1:23" x14ac:dyDescent="0.3">
      <c r="A5398">
        <v>5397</v>
      </c>
      <c r="B5398" t="s">
        <v>8219</v>
      </c>
      <c r="C5398" s="1">
        <v>42637</v>
      </c>
      <c r="D5398" s="2">
        <v>2016</v>
      </c>
      <c r="E5398" s="1" t="s">
        <v>161</v>
      </c>
      <c r="F5398" s="3">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v>23.384</v>
      </c>
    </row>
    <row r="5399" spans="1:23" x14ac:dyDescent="0.3">
      <c r="A5399">
        <v>5398</v>
      </c>
      <c r="B5399" t="s">
        <v>8220</v>
      </c>
      <c r="C5399" s="1">
        <v>42694</v>
      </c>
      <c r="D5399" s="2">
        <v>2016</v>
      </c>
      <c r="E5399" s="1" t="s">
        <v>24</v>
      </c>
      <c r="F5399" s="3">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v>11.309999999999999</v>
      </c>
    </row>
    <row r="5400" spans="1:23" x14ac:dyDescent="0.3">
      <c r="A5400">
        <v>5399</v>
      </c>
      <c r="B5400" t="s">
        <v>8221</v>
      </c>
      <c r="C5400" s="1">
        <v>42640</v>
      </c>
      <c r="D5400" s="2">
        <v>2016</v>
      </c>
      <c r="E5400" s="1" t="s">
        <v>161</v>
      </c>
      <c r="F5400" s="3">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v>-2.0348999999999995</v>
      </c>
    </row>
    <row r="5401" spans="1:23" x14ac:dyDescent="0.3">
      <c r="A5401">
        <v>5400</v>
      </c>
      <c r="B5401" t="s">
        <v>8222</v>
      </c>
      <c r="C5401" s="1">
        <v>42469</v>
      </c>
      <c r="D5401" s="2">
        <v>2016</v>
      </c>
      <c r="E5401" s="1" t="s">
        <v>89</v>
      </c>
      <c r="F5401" s="3">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v>6.5490000000000208</v>
      </c>
    </row>
    <row r="5402" spans="1:23" x14ac:dyDescent="0.3">
      <c r="A5402">
        <v>5401</v>
      </c>
      <c r="B5402" t="s">
        <v>8223</v>
      </c>
      <c r="C5402" s="1">
        <v>42999</v>
      </c>
      <c r="D5402" s="2">
        <v>2017</v>
      </c>
      <c r="E5402" s="1" t="s">
        <v>161</v>
      </c>
      <c r="F5402" s="3">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v>15.1158</v>
      </c>
    </row>
    <row r="5403" spans="1:23" x14ac:dyDescent="0.3">
      <c r="A5403">
        <v>5402</v>
      </c>
      <c r="B5403" t="s">
        <v>8223</v>
      </c>
      <c r="C5403" s="1">
        <v>42999</v>
      </c>
      <c r="D5403" s="2">
        <v>2017</v>
      </c>
      <c r="E5403" s="1" t="s">
        <v>161</v>
      </c>
      <c r="F5403" s="3">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v>26.3934</v>
      </c>
    </row>
    <row r="5404" spans="1:23" x14ac:dyDescent="0.3">
      <c r="A5404">
        <v>5403</v>
      </c>
      <c r="B5404" t="s">
        <v>8226</v>
      </c>
      <c r="C5404" s="1">
        <v>42971</v>
      </c>
      <c r="D5404" s="2">
        <v>2017</v>
      </c>
      <c r="E5404" s="1" t="s">
        <v>132</v>
      </c>
      <c r="F5404" s="3">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v>7.71</v>
      </c>
    </row>
    <row r="5405" spans="1:23" x14ac:dyDescent="0.3">
      <c r="A5405">
        <v>5404</v>
      </c>
      <c r="B5405" t="s">
        <v>8226</v>
      </c>
      <c r="C5405" s="1">
        <v>42971</v>
      </c>
      <c r="D5405" s="2">
        <v>2017</v>
      </c>
      <c r="E5405" s="1" t="s">
        <v>132</v>
      </c>
      <c r="F5405" s="3">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v>1.3104</v>
      </c>
    </row>
    <row r="5406" spans="1:23" x14ac:dyDescent="0.3">
      <c r="A5406">
        <v>5405</v>
      </c>
      <c r="B5406" t="s">
        <v>8227</v>
      </c>
      <c r="C5406" s="1">
        <v>42422</v>
      </c>
      <c r="D5406" s="2">
        <v>2016</v>
      </c>
      <c r="E5406" s="1" t="s">
        <v>568</v>
      </c>
      <c r="F5406" s="3">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v>55.744999999999948</v>
      </c>
    </row>
    <row r="5407" spans="1:23" x14ac:dyDescent="0.3">
      <c r="A5407">
        <v>5406</v>
      </c>
      <c r="B5407" t="s">
        <v>8227</v>
      </c>
      <c r="C5407" s="1">
        <v>42422</v>
      </c>
      <c r="D5407" s="2">
        <v>2016</v>
      </c>
      <c r="E5407" s="1" t="s">
        <v>568</v>
      </c>
      <c r="F5407" s="3">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v>15.220800000000001</v>
      </c>
    </row>
    <row r="5408" spans="1:23" x14ac:dyDescent="0.3">
      <c r="A5408">
        <v>5407</v>
      </c>
      <c r="B5408" t="s">
        <v>8227</v>
      </c>
      <c r="C5408" s="1">
        <v>42422</v>
      </c>
      <c r="D5408" s="2">
        <v>2016</v>
      </c>
      <c r="E5408" s="1" t="s">
        <v>568</v>
      </c>
      <c r="F5408" s="3">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v>5.0054999999999996</v>
      </c>
    </row>
    <row r="5409" spans="1:23" x14ac:dyDescent="0.3">
      <c r="A5409">
        <v>5408</v>
      </c>
      <c r="B5409" t="s">
        <v>8228</v>
      </c>
      <c r="C5409" s="1">
        <v>43077</v>
      </c>
      <c r="D5409" s="2">
        <v>2017</v>
      </c>
      <c r="E5409" s="1" t="s">
        <v>98</v>
      </c>
      <c r="F5409" s="3">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v>40.443199999999997</v>
      </c>
    </row>
    <row r="5410" spans="1:23" x14ac:dyDescent="0.3">
      <c r="A5410">
        <v>5409</v>
      </c>
      <c r="B5410" t="s">
        <v>8228</v>
      </c>
      <c r="C5410" s="1">
        <v>43077</v>
      </c>
      <c r="D5410" s="2">
        <v>2017</v>
      </c>
      <c r="E5410" s="1" t="s">
        <v>98</v>
      </c>
      <c r="F5410" s="3">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v>8.4089999999999989</v>
      </c>
    </row>
    <row r="5411" spans="1:23" x14ac:dyDescent="0.3">
      <c r="A5411">
        <v>5410</v>
      </c>
      <c r="B5411" t="s">
        <v>8228</v>
      </c>
      <c r="C5411" s="1">
        <v>43077</v>
      </c>
      <c r="D5411" s="2">
        <v>2017</v>
      </c>
      <c r="E5411" s="1" t="s">
        <v>98</v>
      </c>
      <c r="F5411" s="3">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v>33.93</v>
      </c>
    </row>
    <row r="5412" spans="1:23" x14ac:dyDescent="0.3">
      <c r="A5412">
        <v>5411</v>
      </c>
      <c r="B5412" t="s">
        <v>8228</v>
      </c>
      <c r="C5412" s="1">
        <v>43077</v>
      </c>
      <c r="D5412" s="2">
        <v>2017</v>
      </c>
      <c r="E5412" s="1" t="s">
        <v>98</v>
      </c>
      <c r="F5412" s="3">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v>11.117599999999999</v>
      </c>
    </row>
    <row r="5413" spans="1:23" x14ac:dyDescent="0.3">
      <c r="A5413">
        <v>5412</v>
      </c>
      <c r="B5413" t="s">
        <v>8230</v>
      </c>
      <c r="C5413" s="1">
        <v>42996</v>
      </c>
      <c r="D5413" s="2">
        <v>2017</v>
      </c>
      <c r="E5413" s="1" t="s">
        <v>161</v>
      </c>
      <c r="F5413" s="3">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v>3.5279999999999996</v>
      </c>
    </row>
    <row r="5414" spans="1:23" x14ac:dyDescent="0.3">
      <c r="A5414">
        <v>5413</v>
      </c>
      <c r="B5414" t="s">
        <v>8230</v>
      </c>
      <c r="C5414" s="1">
        <v>42996</v>
      </c>
      <c r="D5414" s="2">
        <v>2017</v>
      </c>
      <c r="E5414" s="1" t="s">
        <v>161</v>
      </c>
      <c r="F5414" s="3">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v>8.1071999999999917</v>
      </c>
    </row>
    <row r="5415" spans="1:23" x14ac:dyDescent="0.3">
      <c r="A5415">
        <v>5414</v>
      </c>
      <c r="B5415" t="s">
        <v>8234</v>
      </c>
      <c r="C5415" s="1">
        <v>42624</v>
      </c>
      <c r="D5415" s="2">
        <v>2016</v>
      </c>
      <c r="E5415" s="1" t="s">
        <v>161</v>
      </c>
      <c r="F5415" s="3">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v>62.929999999999993</v>
      </c>
    </row>
    <row r="5416" spans="1:23" x14ac:dyDescent="0.3">
      <c r="A5416">
        <v>5415</v>
      </c>
      <c r="B5416" t="s">
        <v>8235</v>
      </c>
      <c r="C5416" s="1">
        <v>43001</v>
      </c>
      <c r="D5416" s="2">
        <v>2017</v>
      </c>
      <c r="E5416" s="1" t="s">
        <v>161</v>
      </c>
      <c r="F5416" s="3">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v>-197.57520000000002</v>
      </c>
    </row>
    <row r="5417" spans="1:23" x14ac:dyDescent="0.3">
      <c r="A5417">
        <v>5416</v>
      </c>
      <c r="B5417" t="s">
        <v>8235</v>
      </c>
      <c r="C5417" s="1">
        <v>43001</v>
      </c>
      <c r="D5417" s="2">
        <v>2017</v>
      </c>
      <c r="E5417" s="1" t="s">
        <v>161</v>
      </c>
      <c r="F5417" s="3">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v>7.2576000000000001</v>
      </c>
    </row>
    <row r="5418" spans="1:23" x14ac:dyDescent="0.3">
      <c r="A5418">
        <v>5417</v>
      </c>
      <c r="B5418" t="s">
        <v>8235</v>
      </c>
      <c r="C5418" s="1">
        <v>43001</v>
      </c>
      <c r="D5418" s="2">
        <v>2017</v>
      </c>
      <c r="E5418" s="1" t="s">
        <v>161</v>
      </c>
      <c r="F5418" s="3">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v>-8.9963999999999995</v>
      </c>
    </row>
    <row r="5419" spans="1:23" x14ac:dyDescent="0.3">
      <c r="A5419">
        <v>5418</v>
      </c>
      <c r="B5419" t="s">
        <v>8236</v>
      </c>
      <c r="C5419" s="1">
        <v>41918</v>
      </c>
      <c r="D5419" s="2">
        <v>2014</v>
      </c>
      <c r="E5419" s="1" t="s">
        <v>53</v>
      </c>
      <c r="F5419" s="3">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v>7.68</v>
      </c>
    </row>
    <row r="5420" spans="1:23" x14ac:dyDescent="0.3">
      <c r="A5420">
        <v>5419</v>
      </c>
      <c r="B5420" t="s">
        <v>8239</v>
      </c>
      <c r="C5420" s="1">
        <v>42300</v>
      </c>
      <c r="D5420" s="2">
        <v>2015</v>
      </c>
      <c r="E5420" s="1" t="s">
        <v>53</v>
      </c>
      <c r="F5420" s="3">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v>12.700800000000001</v>
      </c>
    </row>
    <row r="5421" spans="1:23" x14ac:dyDescent="0.3">
      <c r="A5421">
        <v>5420</v>
      </c>
      <c r="B5421" t="s">
        <v>8239</v>
      </c>
      <c r="C5421" s="1">
        <v>42300</v>
      </c>
      <c r="D5421" s="2">
        <v>2015</v>
      </c>
      <c r="E5421" s="1" t="s">
        <v>53</v>
      </c>
      <c r="F5421" s="3">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v>15.038400000000003</v>
      </c>
    </row>
    <row r="5422" spans="1:23" x14ac:dyDescent="0.3">
      <c r="A5422">
        <v>5421</v>
      </c>
      <c r="B5422" t="s">
        <v>8240</v>
      </c>
      <c r="C5422" s="1">
        <v>42460</v>
      </c>
      <c r="D5422" s="2">
        <v>2016</v>
      </c>
      <c r="E5422" s="1" t="s">
        <v>237</v>
      </c>
      <c r="F5422" s="3">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v>-60.836100000000016</v>
      </c>
    </row>
    <row r="5423" spans="1:23" x14ac:dyDescent="0.3">
      <c r="A5423">
        <v>5422</v>
      </c>
      <c r="B5423" t="s">
        <v>8240</v>
      </c>
      <c r="C5423" s="1">
        <v>42460</v>
      </c>
      <c r="D5423" s="2">
        <v>2016</v>
      </c>
      <c r="E5423" s="1" t="s">
        <v>237</v>
      </c>
      <c r="F5423" s="3">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v>1.1993999999999998</v>
      </c>
    </row>
    <row r="5424" spans="1:23" x14ac:dyDescent="0.3">
      <c r="A5424">
        <v>5423</v>
      </c>
      <c r="B5424" t="s">
        <v>8241</v>
      </c>
      <c r="C5424" s="1">
        <v>42733</v>
      </c>
      <c r="D5424" s="2">
        <v>2016</v>
      </c>
      <c r="E5424" s="1" t="s">
        <v>98</v>
      </c>
      <c r="F5424" s="3">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v>3.9312000000000005</v>
      </c>
    </row>
    <row r="5425" spans="1:23" x14ac:dyDescent="0.3">
      <c r="A5425">
        <v>5424</v>
      </c>
      <c r="B5425" t="s">
        <v>8242</v>
      </c>
      <c r="C5425" s="1">
        <v>43042</v>
      </c>
      <c r="D5425" s="2">
        <v>2017</v>
      </c>
      <c r="E5425" s="1" t="s">
        <v>24</v>
      </c>
      <c r="F5425" s="3">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v>11.879999999999999</v>
      </c>
    </row>
    <row r="5426" spans="1:23" x14ac:dyDescent="0.3">
      <c r="A5426">
        <v>5425</v>
      </c>
      <c r="B5426" t="s">
        <v>8245</v>
      </c>
      <c r="C5426" s="1">
        <v>42755</v>
      </c>
      <c r="D5426" s="2">
        <v>2017</v>
      </c>
      <c r="E5426" s="1" t="s">
        <v>166</v>
      </c>
      <c r="F5426" s="3">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v>1.0207999999999999</v>
      </c>
    </row>
    <row r="5427" spans="1:23" x14ac:dyDescent="0.3">
      <c r="A5427">
        <v>5426</v>
      </c>
      <c r="B5427" t="s">
        <v>8246</v>
      </c>
      <c r="C5427" s="1">
        <v>42707</v>
      </c>
      <c r="D5427" s="2">
        <v>2016</v>
      </c>
      <c r="E5427" s="1" t="s">
        <v>98</v>
      </c>
      <c r="F5427" s="3">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v>659.98</v>
      </c>
    </row>
    <row r="5428" spans="1:23" x14ac:dyDescent="0.3">
      <c r="A5428">
        <v>5427</v>
      </c>
      <c r="B5428" t="s">
        <v>8246</v>
      </c>
      <c r="C5428" s="1">
        <v>42707</v>
      </c>
      <c r="D5428" s="2">
        <v>2016</v>
      </c>
      <c r="E5428" s="1" t="s">
        <v>98</v>
      </c>
      <c r="F5428" s="3">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v>51.47399999999999</v>
      </c>
    </row>
    <row r="5429" spans="1:23" x14ac:dyDescent="0.3">
      <c r="A5429">
        <v>5428</v>
      </c>
      <c r="B5429" t="s">
        <v>8249</v>
      </c>
      <c r="C5429" s="1">
        <v>42535</v>
      </c>
      <c r="D5429" s="2">
        <v>2016</v>
      </c>
      <c r="E5429" s="1" t="s">
        <v>41</v>
      </c>
      <c r="F5429" s="3">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v>35.245000000000005</v>
      </c>
    </row>
    <row r="5430" spans="1:23" x14ac:dyDescent="0.3">
      <c r="A5430">
        <v>5429</v>
      </c>
      <c r="B5430" t="s">
        <v>8252</v>
      </c>
      <c r="C5430" s="1">
        <v>42615</v>
      </c>
      <c r="D5430" s="2">
        <v>2016</v>
      </c>
      <c r="E5430" s="1" t="s">
        <v>161</v>
      </c>
      <c r="F5430" s="3">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v>12.097800000000001</v>
      </c>
    </row>
    <row r="5431" spans="1:23" x14ac:dyDescent="0.3">
      <c r="A5431">
        <v>5430</v>
      </c>
      <c r="B5431" t="s">
        <v>8253</v>
      </c>
      <c r="C5431" s="1">
        <v>41887</v>
      </c>
      <c r="D5431" s="2">
        <v>2014</v>
      </c>
      <c r="E5431" s="1" t="s">
        <v>161</v>
      </c>
      <c r="F5431" s="3">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v>1.9989999999999979</v>
      </c>
    </row>
    <row r="5432" spans="1:23" x14ac:dyDescent="0.3">
      <c r="A5432">
        <v>5431</v>
      </c>
      <c r="B5432" t="s">
        <v>8254</v>
      </c>
      <c r="C5432" s="1">
        <v>43029</v>
      </c>
      <c r="D5432" s="2">
        <v>2017</v>
      </c>
      <c r="E5432" s="1" t="s">
        <v>53</v>
      </c>
      <c r="F5432" s="3">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v>16.156799999999997</v>
      </c>
    </row>
    <row r="5433" spans="1:23" x14ac:dyDescent="0.3">
      <c r="A5433">
        <v>5432</v>
      </c>
      <c r="B5433" t="s">
        <v>8254</v>
      </c>
      <c r="C5433" s="1">
        <v>43029</v>
      </c>
      <c r="D5433" s="2">
        <v>2017</v>
      </c>
      <c r="E5433" s="1" t="s">
        <v>53</v>
      </c>
      <c r="F5433" s="3">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v>1.3715999999999999</v>
      </c>
    </row>
    <row r="5434" spans="1:23" x14ac:dyDescent="0.3">
      <c r="A5434">
        <v>5433</v>
      </c>
      <c r="B5434" t="s">
        <v>8254</v>
      </c>
      <c r="C5434" s="1">
        <v>43029</v>
      </c>
      <c r="D5434" s="2">
        <v>2017</v>
      </c>
      <c r="E5434" s="1" t="s">
        <v>53</v>
      </c>
      <c r="F5434" s="3">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v>-4.9727999999999994</v>
      </c>
    </row>
    <row r="5435" spans="1:23" x14ac:dyDescent="0.3">
      <c r="A5435">
        <v>5434</v>
      </c>
      <c r="B5435" t="s">
        <v>8257</v>
      </c>
      <c r="C5435" s="1">
        <v>42850</v>
      </c>
      <c r="D5435" s="2">
        <v>2017</v>
      </c>
      <c r="E5435" s="1" t="s">
        <v>89</v>
      </c>
      <c r="F5435" s="3">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v>0.66719999999999979</v>
      </c>
    </row>
    <row r="5436" spans="1:23" x14ac:dyDescent="0.3">
      <c r="A5436">
        <v>5435</v>
      </c>
      <c r="B5436" t="s">
        <v>8258</v>
      </c>
      <c r="C5436" s="1">
        <v>42296</v>
      </c>
      <c r="D5436" s="2">
        <v>2015</v>
      </c>
      <c r="E5436" s="1" t="s">
        <v>53</v>
      </c>
      <c r="F5436" s="3">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v>459.39599999999996</v>
      </c>
    </row>
    <row r="5437" spans="1:23" x14ac:dyDescent="0.3">
      <c r="A5437">
        <v>5436</v>
      </c>
      <c r="B5437" t="s">
        <v>8258</v>
      </c>
      <c r="C5437" s="1">
        <v>42296</v>
      </c>
      <c r="D5437" s="2">
        <v>2015</v>
      </c>
      <c r="E5437" s="1" t="s">
        <v>53</v>
      </c>
      <c r="F5437" s="3">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v>97.199999999999989</v>
      </c>
    </row>
    <row r="5438" spans="1:23" x14ac:dyDescent="0.3">
      <c r="A5438">
        <v>5437</v>
      </c>
      <c r="B5438" t="s">
        <v>8261</v>
      </c>
      <c r="C5438" s="1">
        <v>41825</v>
      </c>
      <c r="D5438" s="2">
        <v>2014</v>
      </c>
      <c r="E5438" s="1" t="s">
        <v>152</v>
      </c>
      <c r="F5438" s="3">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v>5.3680000000000012</v>
      </c>
    </row>
    <row r="5439" spans="1:23" x14ac:dyDescent="0.3">
      <c r="A5439">
        <v>5438</v>
      </c>
      <c r="B5439" t="s">
        <v>8261</v>
      </c>
      <c r="C5439" s="1">
        <v>41825</v>
      </c>
      <c r="D5439" s="2">
        <v>2014</v>
      </c>
      <c r="E5439" s="1" t="s">
        <v>152</v>
      </c>
      <c r="F5439" s="3">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v>-6.8669999999999973</v>
      </c>
    </row>
    <row r="5440" spans="1:23" x14ac:dyDescent="0.3">
      <c r="A5440">
        <v>5439</v>
      </c>
      <c r="B5440" t="s">
        <v>8261</v>
      </c>
      <c r="C5440" s="1">
        <v>41825</v>
      </c>
      <c r="D5440" s="2">
        <v>2014</v>
      </c>
      <c r="E5440" s="1" t="s">
        <v>152</v>
      </c>
      <c r="F5440" s="3">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v>15.991199999999992</v>
      </c>
    </row>
    <row r="5441" spans="1:23" x14ac:dyDescent="0.3">
      <c r="A5441">
        <v>5440</v>
      </c>
      <c r="B5441" t="s">
        <v>8264</v>
      </c>
      <c r="C5441" s="1">
        <v>42464</v>
      </c>
      <c r="D5441" s="2">
        <v>2016</v>
      </c>
      <c r="E5441" s="1" t="s">
        <v>89</v>
      </c>
      <c r="F5441" s="3">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v>183.99499999999998</v>
      </c>
    </row>
    <row r="5442" spans="1:23" x14ac:dyDescent="0.3">
      <c r="A5442">
        <v>5441</v>
      </c>
      <c r="B5442" t="s">
        <v>8265</v>
      </c>
      <c r="C5442" s="1">
        <v>43052</v>
      </c>
      <c r="D5442" s="2">
        <v>2017</v>
      </c>
      <c r="E5442" s="1" t="s">
        <v>24</v>
      </c>
      <c r="F5442" s="3">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v>0.15480000000000005</v>
      </c>
    </row>
    <row r="5443" spans="1:23" x14ac:dyDescent="0.3">
      <c r="A5443">
        <v>5442</v>
      </c>
      <c r="B5443" t="s">
        <v>8267</v>
      </c>
      <c r="C5443" s="1">
        <v>42987</v>
      </c>
      <c r="D5443" s="2">
        <v>2017</v>
      </c>
      <c r="E5443" s="1" t="s">
        <v>161</v>
      </c>
      <c r="F5443" s="3">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v>2.3879999999999999</v>
      </c>
    </row>
    <row r="5444" spans="1:23" x14ac:dyDescent="0.3">
      <c r="A5444">
        <v>5443</v>
      </c>
      <c r="B5444" t="s">
        <v>8270</v>
      </c>
      <c r="C5444" s="1">
        <v>42111</v>
      </c>
      <c r="D5444" s="2">
        <v>2015</v>
      </c>
      <c r="E5444" s="1" t="s">
        <v>89</v>
      </c>
      <c r="F5444" s="3">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v>36.851999999999997</v>
      </c>
    </row>
    <row r="5445" spans="1:23" x14ac:dyDescent="0.3">
      <c r="A5445">
        <v>5444</v>
      </c>
      <c r="B5445" t="s">
        <v>8270</v>
      </c>
      <c r="C5445" s="1">
        <v>42111</v>
      </c>
      <c r="D5445" s="2">
        <v>2015</v>
      </c>
      <c r="E5445" s="1" t="s">
        <v>89</v>
      </c>
      <c r="F5445" s="3">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v>21.024899999999999</v>
      </c>
    </row>
    <row r="5446" spans="1:23" x14ac:dyDescent="0.3">
      <c r="A5446">
        <v>5445</v>
      </c>
      <c r="B5446" t="s">
        <v>8270</v>
      </c>
      <c r="C5446" s="1">
        <v>42111</v>
      </c>
      <c r="D5446" s="2">
        <v>2015</v>
      </c>
      <c r="E5446" s="1" t="s">
        <v>89</v>
      </c>
      <c r="F5446" s="3">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v>2.7845999999999997</v>
      </c>
    </row>
    <row r="5447" spans="1:23" x14ac:dyDescent="0.3">
      <c r="A5447">
        <v>5446</v>
      </c>
      <c r="B5447" t="s">
        <v>8273</v>
      </c>
      <c r="C5447" s="1">
        <v>42576</v>
      </c>
      <c r="D5447" s="2">
        <v>2016</v>
      </c>
      <c r="E5447" s="1" t="s">
        <v>152</v>
      </c>
      <c r="F5447" s="3">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v>7.0659000000000001</v>
      </c>
    </row>
    <row r="5448" spans="1:23" x14ac:dyDescent="0.3">
      <c r="A5448">
        <v>5447</v>
      </c>
      <c r="B5448" t="s">
        <v>8274</v>
      </c>
      <c r="C5448" s="1">
        <v>42608</v>
      </c>
      <c r="D5448" s="2">
        <v>2016</v>
      </c>
      <c r="E5448" s="1" t="s">
        <v>132</v>
      </c>
      <c r="F5448" s="3">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v>8.25</v>
      </c>
    </row>
    <row r="5449" spans="1:23" x14ac:dyDescent="0.3">
      <c r="A5449">
        <v>5448</v>
      </c>
      <c r="B5449" t="s">
        <v>8274</v>
      </c>
      <c r="C5449" s="1">
        <v>42608</v>
      </c>
      <c r="D5449" s="2">
        <v>2016</v>
      </c>
      <c r="E5449" s="1" t="s">
        <v>132</v>
      </c>
      <c r="F5449" s="3">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v>87.482499999999987</v>
      </c>
    </row>
    <row r="5450" spans="1:23" x14ac:dyDescent="0.3">
      <c r="A5450">
        <v>5449</v>
      </c>
      <c r="B5450" t="s">
        <v>8275</v>
      </c>
      <c r="C5450" s="1">
        <v>41894</v>
      </c>
      <c r="D5450" s="2">
        <v>2014</v>
      </c>
      <c r="E5450" s="1" t="s">
        <v>161</v>
      </c>
      <c r="F5450" s="3">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v>7.158600000000007</v>
      </c>
    </row>
    <row r="5451" spans="1:23" x14ac:dyDescent="0.3">
      <c r="A5451">
        <v>5450</v>
      </c>
      <c r="B5451" t="s">
        <v>8275</v>
      </c>
      <c r="C5451" s="1">
        <v>41894</v>
      </c>
      <c r="D5451" s="2">
        <v>2014</v>
      </c>
      <c r="E5451" s="1" t="s">
        <v>161</v>
      </c>
      <c r="F5451" s="3">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v>10.905999999999993</v>
      </c>
    </row>
    <row r="5452" spans="1:23" x14ac:dyDescent="0.3">
      <c r="A5452">
        <v>5451</v>
      </c>
      <c r="B5452" t="s">
        <v>8275</v>
      </c>
      <c r="C5452" s="1">
        <v>41894</v>
      </c>
      <c r="D5452" s="2">
        <v>2014</v>
      </c>
      <c r="E5452" s="1" t="s">
        <v>161</v>
      </c>
      <c r="F5452" s="3">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v>149.38199999999998</v>
      </c>
    </row>
    <row r="5453" spans="1:23" x14ac:dyDescent="0.3">
      <c r="A5453">
        <v>5452</v>
      </c>
      <c r="B5453" t="s">
        <v>8275</v>
      </c>
      <c r="C5453" s="1">
        <v>41894</v>
      </c>
      <c r="D5453" s="2">
        <v>2014</v>
      </c>
      <c r="E5453" s="1" t="s">
        <v>161</v>
      </c>
      <c r="F5453" s="3">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v>12.979199999999999</v>
      </c>
    </row>
    <row r="5454" spans="1:23" x14ac:dyDescent="0.3">
      <c r="A5454">
        <v>5453</v>
      </c>
      <c r="B5454" t="s">
        <v>8276</v>
      </c>
      <c r="C5454" s="1">
        <v>42573</v>
      </c>
      <c r="D5454" s="2">
        <v>2016</v>
      </c>
      <c r="E5454" s="1" t="s">
        <v>152</v>
      </c>
      <c r="F5454" s="3">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v>24.997999999999987</v>
      </c>
    </row>
    <row r="5455" spans="1:23" x14ac:dyDescent="0.3">
      <c r="A5455">
        <v>5454</v>
      </c>
      <c r="B5455" t="s">
        <v>8277</v>
      </c>
      <c r="C5455" s="1">
        <v>42874</v>
      </c>
      <c r="D5455" s="2">
        <v>2017</v>
      </c>
      <c r="E5455" s="1" t="s">
        <v>124</v>
      </c>
      <c r="F5455" s="3">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v>13.780799999999996</v>
      </c>
    </row>
    <row r="5456" spans="1:23" x14ac:dyDescent="0.3">
      <c r="A5456">
        <v>5455</v>
      </c>
      <c r="B5456" t="s">
        <v>8278</v>
      </c>
      <c r="C5456" s="1">
        <v>42853</v>
      </c>
      <c r="D5456" s="2">
        <v>2017</v>
      </c>
      <c r="E5456" s="1" t="s">
        <v>89</v>
      </c>
      <c r="F5456" s="3">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v>0.73360000000000003</v>
      </c>
    </row>
    <row r="5457" spans="1:23" x14ac:dyDescent="0.3">
      <c r="A5457">
        <v>5456</v>
      </c>
      <c r="B5457" t="s">
        <v>8278</v>
      </c>
      <c r="C5457" s="1">
        <v>42853</v>
      </c>
      <c r="D5457" s="2">
        <v>2017</v>
      </c>
      <c r="E5457" s="1" t="s">
        <v>89</v>
      </c>
      <c r="F5457" s="3">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v>0.77039999999999909</v>
      </c>
    </row>
    <row r="5458" spans="1:23" x14ac:dyDescent="0.3">
      <c r="A5458">
        <v>5457</v>
      </c>
      <c r="B5458" t="s">
        <v>8279</v>
      </c>
      <c r="C5458" s="1">
        <v>43098</v>
      </c>
      <c r="D5458" s="2">
        <v>2017</v>
      </c>
      <c r="E5458" s="1" t="s">
        <v>98</v>
      </c>
      <c r="F5458" s="3">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v>9.6039999999999992</v>
      </c>
    </row>
    <row r="5459" spans="1:23" x14ac:dyDescent="0.3">
      <c r="A5459">
        <v>5458</v>
      </c>
      <c r="B5459" t="s">
        <v>8279</v>
      </c>
      <c r="C5459" s="1">
        <v>43098</v>
      </c>
      <c r="D5459" s="2">
        <v>2017</v>
      </c>
      <c r="E5459" s="1" t="s">
        <v>98</v>
      </c>
      <c r="F5459" s="3">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v>20.537999999999997</v>
      </c>
    </row>
    <row r="5460" spans="1:23" x14ac:dyDescent="0.3">
      <c r="A5460">
        <v>5459</v>
      </c>
      <c r="B5460" t="s">
        <v>8282</v>
      </c>
      <c r="C5460" s="1">
        <v>42982</v>
      </c>
      <c r="D5460" s="2">
        <v>2017</v>
      </c>
      <c r="E5460" s="1" t="s">
        <v>161</v>
      </c>
      <c r="F5460" s="3">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v>4.3367999999999993</v>
      </c>
    </row>
    <row r="5461" spans="1:23" x14ac:dyDescent="0.3">
      <c r="A5461">
        <v>5460</v>
      </c>
      <c r="B5461" t="s">
        <v>8282</v>
      </c>
      <c r="C5461" s="1">
        <v>42982</v>
      </c>
      <c r="D5461" s="2">
        <v>2017</v>
      </c>
      <c r="E5461" s="1" t="s">
        <v>161</v>
      </c>
      <c r="F5461" s="3">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v>92.392000000000053</v>
      </c>
    </row>
    <row r="5462" spans="1:23" x14ac:dyDescent="0.3">
      <c r="A5462">
        <v>5461</v>
      </c>
      <c r="B5462" t="s">
        <v>8285</v>
      </c>
      <c r="C5462" s="1">
        <v>41719</v>
      </c>
      <c r="D5462" s="2">
        <v>2014</v>
      </c>
      <c r="E5462" s="1" t="s">
        <v>237</v>
      </c>
      <c r="F5462" s="3">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v>-3.864600000000002</v>
      </c>
    </row>
    <row r="5463" spans="1:23" x14ac:dyDescent="0.3">
      <c r="A5463">
        <v>5462</v>
      </c>
      <c r="B5463" t="s">
        <v>8286</v>
      </c>
      <c r="C5463" s="1">
        <v>43006</v>
      </c>
      <c r="D5463" s="2">
        <v>2017</v>
      </c>
      <c r="E5463" s="1" t="s">
        <v>161</v>
      </c>
      <c r="F5463" s="3">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v>4.4352</v>
      </c>
    </row>
    <row r="5464" spans="1:23" x14ac:dyDescent="0.3">
      <c r="A5464">
        <v>5463</v>
      </c>
      <c r="B5464" t="s">
        <v>8287</v>
      </c>
      <c r="C5464" s="1">
        <v>41658</v>
      </c>
      <c r="D5464" s="2">
        <v>2014</v>
      </c>
      <c r="E5464" s="1" t="s">
        <v>166</v>
      </c>
      <c r="F5464" s="3">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v>-23.716000000000001</v>
      </c>
    </row>
    <row r="5465" spans="1:23" x14ac:dyDescent="0.3">
      <c r="A5465">
        <v>5464</v>
      </c>
      <c r="B5465" t="s">
        <v>8287</v>
      </c>
      <c r="C5465" s="1">
        <v>41658</v>
      </c>
      <c r="D5465" s="2">
        <v>2014</v>
      </c>
      <c r="E5465" s="1" t="s">
        <v>166</v>
      </c>
      <c r="F5465" s="3">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v>19.622399999999999</v>
      </c>
    </row>
    <row r="5466" spans="1:23" x14ac:dyDescent="0.3">
      <c r="A5466">
        <v>5465</v>
      </c>
      <c r="B5466" t="s">
        <v>8287</v>
      </c>
      <c r="C5466" s="1">
        <v>41658</v>
      </c>
      <c r="D5466" s="2">
        <v>2014</v>
      </c>
      <c r="E5466" s="1" t="s">
        <v>166</v>
      </c>
      <c r="F5466" s="3">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v>36.692999999999998</v>
      </c>
    </row>
    <row r="5467" spans="1:23" x14ac:dyDescent="0.3">
      <c r="A5467">
        <v>5466</v>
      </c>
      <c r="B5467" t="s">
        <v>8287</v>
      </c>
      <c r="C5467" s="1">
        <v>41658</v>
      </c>
      <c r="D5467" s="2">
        <v>2014</v>
      </c>
      <c r="E5467" s="1" t="s">
        <v>166</v>
      </c>
      <c r="F5467" s="3">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v>-320.59699999999998</v>
      </c>
    </row>
    <row r="5468" spans="1:23" x14ac:dyDescent="0.3">
      <c r="A5468">
        <v>5467</v>
      </c>
      <c r="B5468" t="s">
        <v>8288</v>
      </c>
      <c r="C5468" s="1">
        <v>41684</v>
      </c>
      <c r="D5468" s="2">
        <v>2014</v>
      </c>
      <c r="E5468" s="1" t="s">
        <v>568</v>
      </c>
      <c r="F5468" s="3">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v>6.0659999999999989</v>
      </c>
    </row>
    <row r="5469" spans="1:23" x14ac:dyDescent="0.3">
      <c r="A5469">
        <v>5468</v>
      </c>
      <c r="B5469" t="s">
        <v>8289</v>
      </c>
      <c r="C5469" s="1">
        <v>42530</v>
      </c>
      <c r="D5469" s="2">
        <v>2016</v>
      </c>
      <c r="E5469" s="1" t="s">
        <v>41</v>
      </c>
      <c r="F5469" s="3">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v>13.764599999999994</v>
      </c>
    </row>
    <row r="5470" spans="1:23" x14ac:dyDescent="0.3">
      <c r="A5470">
        <v>5469</v>
      </c>
      <c r="B5470" t="s">
        <v>8290</v>
      </c>
      <c r="C5470" s="1">
        <v>41908</v>
      </c>
      <c r="D5470" s="2">
        <v>2014</v>
      </c>
      <c r="E5470" s="1" t="s">
        <v>161</v>
      </c>
      <c r="F5470" s="3">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v>73.19399999999996</v>
      </c>
    </row>
    <row r="5471" spans="1:23" x14ac:dyDescent="0.3">
      <c r="A5471">
        <v>5470</v>
      </c>
      <c r="B5471" t="s">
        <v>8290</v>
      </c>
      <c r="C5471" s="1">
        <v>41908</v>
      </c>
      <c r="D5471" s="2">
        <v>2014</v>
      </c>
      <c r="E5471" s="1" t="s">
        <v>161</v>
      </c>
      <c r="F5471" s="3">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v>9.3312000000000008</v>
      </c>
    </row>
    <row r="5472" spans="1:23" x14ac:dyDescent="0.3">
      <c r="A5472">
        <v>5471</v>
      </c>
      <c r="B5472" t="s">
        <v>8291</v>
      </c>
      <c r="C5472" s="1">
        <v>42520</v>
      </c>
      <c r="D5472" s="2">
        <v>2016</v>
      </c>
      <c r="E5472" s="1" t="s">
        <v>124</v>
      </c>
      <c r="F5472" s="3">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v>9.2939999999999969</v>
      </c>
    </row>
    <row r="5473" spans="1:23" x14ac:dyDescent="0.3">
      <c r="A5473">
        <v>5472</v>
      </c>
      <c r="B5473" t="s">
        <v>8292</v>
      </c>
      <c r="C5473" s="1">
        <v>43088</v>
      </c>
      <c r="D5473" s="2">
        <v>2017</v>
      </c>
      <c r="E5473" s="1" t="s">
        <v>98</v>
      </c>
      <c r="F5473" s="3">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v>4.0080000000000009</v>
      </c>
    </row>
    <row r="5474" spans="1:23" x14ac:dyDescent="0.3">
      <c r="A5474">
        <v>5473</v>
      </c>
      <c r="B5474" t="s">
        <v>8292</v>
      </c>
      <c r="C5474" s="1">
        <v>43088</v>
      </c>
      <c r="D5474" s="2">
        <v>2017</v>
      </c>
      <c r="E5474" s="1" t="s">
        <v>98</v>
      </c>
      <c r="F5474" s="3">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v>-17.607599999999998</v>
      </c>
    </row>
    <row r="5475" spans="1:23" x14ac:dyDescent="0.3">
      <c r="A5475">
        <v>5474</v>
      </c>
      <c r="B5475" t="s">
        <v>8292</v>
      </c>
      <c r="C5475" s="1">
        <v>43088</v>
      </c>
      <c r="D5475" s="2">
        <v>2017</v>
      </c>
      <c r="E5475" s="1" t="s">
        <v>98</v>
      </c>
      <c r="F5475" s="3">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v>-183.6323999999999</v>
      </c>
    </row>
    <row r="5476" spans="1:23" x14ac:dyDescent="0.3">
      <c r="A5476">
        <v>5475</v>
      </c>
      <c r="B5476" t="s">
        <v>8293</v>
      </c>
      <c r="C5476" s="1">
        <v>43095</v>
      </c>
      <c r="D5476" s="2">
        <v>2017</v>
      </c>
      <c r="E5476" s="1" t="s">
        <v>98</v>
      </c>
      <c r="F5476" s="3">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v>37.533999999999992</v>
      </c>
    </row>
    <row r="5477" spans="1:23" x14ac:dyDescent="0.3">
      <c r="A5477">
        <v>5476</v>
      </c>
      <c r="B5477" t="s">
        <v>8294</v>
      </c>
      <c r="C5477" s="1">
        <v>42901</v>
      </c>
      <c r="D5477" s="2">
        <v>2017</v>
      </c>
      <c r="E5477" s="1" t="s">
        <v>41</v>
      </c>
      <c r="F5477" s="3">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v>22.200000000000003</v>
      </c>
    </row>
    <row r="5478" spans="1:23" x14ac:dyDescent="0.3">
      <c r="A5478">
        <v>5477</v>
      </c>
      <c r="B5478" t="s">
        <v>8294</v>
      </c>
      <c r="C5478" s="1">
        <v>42901</v>
      </c>
      <c r="D5478" s="2">
        <v>2017</v>
      </c>
      <c r="E5478" s="1" t="s">
        <v>41</v>
      </c>
      <c r="F5478" s="3">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v>22.828499999999998</v>
      </c>
    </row>
    <row r="5479" spans="1:23" x14ac:dyDescent="0.3">
      <c r="A5479">
        <v>5478</v>
      </c>
      <c r="B5479" t="s">
        <v>8294</v>
      </c>
      <c r="C5479" s="1">
        <v>42901</v>
      </c>
      <c r="D5479" s="2">
        <v>2017</v>
      </c>
      <c r="E5479" s="1" t="s">
        <v>41</v>
      </c>
      <c r="F5479" s="3">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v>8.7906000000000013</v>
      </c>
    </row>
    <row r="5480" spans="1:23" x14ac:dyDescent="0.3">
      <c r="A5480">
        <v>5479</v>
      </c>
      <c r="B5480" t="s">
        <v>8295</v>
      </c>
      <c r="C5480" s="1">
        <v>42694</v>
      </c>
      <c r="D5480" s="2">
        <v>2016</v>
      </c>
      <c r="E5480" s="1" t="s">
        <v>24</v>
      </c>
      <c r="F5480" s="3">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v>62.915999999999997</v>
      </c>
    </row>
    <row r="5481" spans="1:23" x14ac:dyDescent="0.3">
      <c r="A5481">
        <v>5480</v>
      </c>
      <c r="B5481" t="s">
        <v>8296</v>
      </c>
      <c r="C5481" s="1">
        <v>41729</v>
      </c>
      <c r="D5481" s="2">
        <v>2014</v>
      </c>
      <c r="E5481" s="1" t="s">
        <v>237</v>
      </c>
      <c r="F5481" s="3">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v>-1.3082999999999996</v>
      </c>
    </row>
    <row r="5482" spans="1:23" x14ac:dyDescent="0.3">
      <c r="A5482">
        <v>5481</v>
      </c>
      <c r="B5482" t="s">
        <v>8297</v>
      </c>
      <c r="C5482" s="1">
        <v>43016</v>
      </c>
      <c r="D5482" s="2">
        <v>2017</v>
      </c>
      <c r="E5482" s="1" t="s">
        <v>53</v>
      </c>
      <c r="F5482" s="3">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v>11.609099999999998</v>
      </c>
    </row>
    <row r="5483" spans="1:23" x14ac:dyDescent="0.3">
      <c r="A5483">
        <v>5482</v>
      </c>
      <c r="B5483" t="s">
        <v>8297</v>
      </c>
      <c r="C5483" s="1">
        <v>43016</v>
      </c>
      <c r="D5483" s="2">
        <v>2017</v>
      </c>
      <c r="E5483" s="1" t="s">
        <v>53</v>
      </c>
      <c r="F5483" s="3">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v>6.4799999999999969</v>
      </c>
    </row>
    <row r="5484" spans="1:23" x14ac:dyDescent="0.3">
      <c r="A5484">
        <v>5483</v>
      </c>
      <c r="B5484" t="s">
        <v>8297</v>
      </c>
      <c r="C5484" s="1">
        <v>43016</v>
      </c>
      <c r="D5484" s="2">
        <v>2017</v>
      </c>
      <c r="E5484" s="1" t="s">
        <v>53</v>
      </c>
      <c r="F5484" s="3">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v>115.1808</v>
      </c>
    </row>
    <row r="5485" spans="1:23" x14ac:dyDescent="0.3">
      <c r="A5485">
        <v>5484</v>
      </c>
      <c r="B5485" t="s">
        <v>8297</v>
      </c>
      <c r="C5485" s="1">
        <v>43016</v>
      </c>
      <c r="D5485" s="2">
        <v>2017</v>
      </c>
      <c r="E5485" s="1" t="s">
        <v>53</v>
      </c>
      <c r="F5485" s="3">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v>0.40679999999999694</v>
      </c>
    </row>
    <row r="5486" spans="1:23" x14ac:dyDescent="0.3">
      <c r="A5486">
        <v>5485</v>
      </c>
      <c r="B5486" t="s">
        <v>8298</v>
      </c>
      <c r="C5486" s="1">
        <v>42765</v>
      </c>
      <c r="D5486" s="2">
        <v>2017</v>
      </c>
      <c r="E5486" s="1" t="s">
        <v>166</v>
      </c>
      <c r="F5486" s="3">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v>-68.1096</v>
      </c>
    </row>
    <row r="5487" spans="1:23" x14ac:dyDescent="0.3">
      <c r="A5487">
        <v>5486</v>
      </c>
      <c r="B5487" t="s">
        <v>8301</v>
      </c>
      <c r="C5487" s="1">
        <v>41985</v>
      </c>
      <c r="D5487" s="2">
        <v>2014</v>
      </c>
      <c r="E5487" s="1" t="s">
        <v>98</v>
      </c>
      <c r="F5487" s="3">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v>7.6283999999999974</v>
      </c>
    </row>
    <row r="5488" spans="1:23" x14ac:dyDescent="0.3">
      <c r="A5488">
        <v>5487</v>
      </c>
      <c r="B5488" t="s">
        <v>8302</v>
      </c>
      <c r="C5488" s="1">
        <v>42301</v>
      </c>
      <c r="D5488" s="2">
        <v>2015</v>
      </c>
      <c r="E5488" s="1" t="s">
        <v>53</v>
      </c>
      <c r="F5488" s="3">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v>-6.2860000000000031</v>
      </c>
    </row>
    <row r="5489" spans="1:23" x14ac:dyDescent="0.3">
      <c r="A5489">
        <v>5488</v>
      </c>
      <c r="B5489" t="s">
        <v>8303</v>
      </c>
      <c r="C5489" s="1">
        <v>42826</v>
      </c>
      <c r="D5489" s="2">
        <v>2017</v>
      </c>
      <c r="E5489" s="1" t="s">
        <v>89</v>
      </c>
      <c r="F5489" s="3">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v>-5.694300000000001</v>
      </c>
    </row>
    <row r="5490" spans="1:23" x14ac:dyDescent="0.3">
      <c r="A5490">
        <v>5489</v>
      </c>
      <c r="B5490" t="s">
        <v>8303</v>
      </c>
      <c r="C5490" s="1">
        <v>42826</v>
      </c>
      <c r="D5490" s="2">
        <v>2017</v>
      </c>
      <c r="E5490" s="1" t="s">
        <v>89</v>
      </c>
      <c r="F5490" s="3">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v>2.0358000000000001</v>
      </c>
    </row>
    <row r="5491" spans="1:23" x14ac:dyDescent="0.3">
      <c r="A5491">
        <v>5490</v>
      </c>
      <c r="B5491" t="s">
        <v>8303</v>
      </c>
      <c r="C5491" s="1">
        <v>42826</v>
      </c>
      <c r="D5491" s="2">
        <v>2017</v>
      </c>
      <c r="E5491" s="1" t="s">
        <v>89</v>
      </c>
      <c r="F5491" s="3">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v>1.8207000000000013</v>
      </c>
    </row>
    <row r="5492" spans="1:23" x14ac:dyDescent="0.3">
      <c r="A5492">
        <v>5491</v>
      </c>
      <c r="B5492" t="s">
        <v>8303</v>
      </c>
      <c r="C5492" s="1">
        <v>42826</v>
      </c>
      <c r="D5492" s="2">
        <v>2017</v>
      </c>
      <c r="E5492" s="1" t="s">
        <v>89</v>
      </c>
      <c r="F5492" s="3">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v>-19.105800000000016</v>
      </c>
    </row>
    <row r="5493" spans="1:23" x14ac:dyDescent="0.3">
      <c r="A5493">
        <v>5492</v>
      </c>
      <c r="B5493" t="s">
        <v>8304</v>
      </c>
      <c r="C5493" s="1">
        <v>42761</v>
      </c>
      <c r="D5493" s="2">
        <v>2017</v>
      </c>
      <c r="E5493" s="1" t="s">
        <v>166</v>
      </c>
      <c r="F5493" s="3">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v>1.8160000000000016</v>
      </c>
    </row>
    <row r="5494" spans="1:23" x14ac:dyDescent="0.3">
      <c r="A5494">
        <v>5493</v>
      </c>
      <c r="B5494" t="s">
        <v>8305</v>
      </c>
      <c r="C5494" s="1">
        <v>41971</v>
      </c>
      <c r="D5494" s="2">
        <v>2014</v>
      </c>
      <c r="E5494" s="1" t="s">
        <v>24</v>
      </c>
      <c r="F5494" s="3">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v>0.14719999999999978</v>
      </c>
    </row>
    <row r="5495" spans="1:23" x14ac:dyDescent="0.3">
      <c r="A5495">
        <v>5494</v>
      </c>
      <c r="B5495" t="s">
        <v>8305</v>
      </c>
      <c r="C5495" s="1">
        <v>41971</v>
      </c>
      <c r="D5495" s="2">
        <v>2014</v>
      </c>
      <c r="E5495" s="1" t="s">
        <v>24</v>
      </c>
      <c r="F5495" s="3">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v>19.872</v>
      </c>
    </row>
    <row r="5496" spans="1:23" x14ac:dyDescent="0.3">
      <c r="A5496">
        <v>5495</v>
      </c>
      <c r="B5496" t="s">
        <v>8305</v>
      </c>
      <c r="C5496" s="1">
        <v>41971</v>
      </c>
      <c r="D5496" s="2">
        <v>2014</v>
      </c>
      <c r="E5496" s="1" t="s">
        <v>24</v>
      </c>
      <c r="F5496" s="3">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v>-4.8391999999999769</v>
      </c>
    </row>
    <row r="5497" spans="1:23" x14ac:dyDescent="0.3">
      <c r="A5497">
        <v>5496</v>
      </c>
      <c r="B5497" t="s">
        <v>8306</v>
      </c>
      <c r="C5497" s="1">
        <v>42251</v>
      </c>
      <c r="D5497" s="2">
        <v>2015</v>
      </c>
      <c r="E5497" s="1" t="s">
        <v>161</v>
      </c>
      <c r="F5497" s="3">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v>-6.1247999999999987</v>
      </c>
    </row>
    <row r="5498" spans="1:23" x14ac:dyDescent="0.3">
      <c r="A5498">
        <v>5497</v>
      </c>
      <c r="B5498" t="s">
        <v>8307</v>
      </c>
      <c r="C5498" s="1">
        <v>42898</v>
      </c>
      <c r="D5498" s="2">
        <v>2017</v>
      </c>
      <c r="E5498" s="1" t="s">
        <v>41</v>
      </c>
      <c r="F5498" s="3">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v>19.176000000000002</v>
      </c>
    </row>
    <row r="5499" spans="1:23" x14ac:dyDescent="0.3">
      <c r="A5499">
        <v>5498</v>
      </c>
      <c r="B5499" t="s">
        <v>8308</v>
      </c>
      <c r="C5499" s="1">
        <v>42931</v>
      </c>
      <c r="D5499" s="2">
        <v>2017</v>
      </c>
      <c r="E5499" s="1" t="s">
        <v>152</v>
      </c>
      <c r="F5499" s="3">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v>1.9023999999999992</v>
      </c>
    </row>
    <row r="5500" spans="1:23" x14ac:dyDescent="0.3">
      <c r="A5500">
        <v>5499</v>
      </c>
      <c r="B5500" t="s">
        <v>8308</v>
      </c>
      <c r="C5500" s="1">
        <v>42931</v>
      </c>
      <c r="D5500" s="2">
        <v>2017</v>
      </c>
      <c r="E5500" s="1" t="s">
        <v>152</v>
      </c>
      <c r="F5500" s="3">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v>3.6017999999999999</v>
      </c>
    </row>
    <row r="5501" spans="1:23" x14ac:dyDescent="0.3">
      <c r="A5501">
        <v>5500</v>
      </c>
      <c r="B5501" t="s">
        <v>8308</v>
      </c>
      <c r="C5501" s="1">
        <v>42931</v>
      </c>
      <c r="D5501" s="2">
        <v>2017</v>
      </c>
      <c r="E5501" s="1" t="s">
        <v>152</v>
      </c>
      <c r="F5501" s="3">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v>8.7989999999999995</v>
      </c>
    </row>
    <row r="5502" spans="1:23" x14ac:dyDescent="0.3">
      <c r="A5502">
        <v>5501</v>
      </c>
      <c r="B5502" t="s">
        <v>8308</v>
      </c>
      <c r="C5502" s="1">
        <v>42931</v>
      </c>
      <c r="D5502" s="2">
        <v>2017</v>
      </c>
      <c r="E5502" s="1" t="s">
        <v>152</v>
      </c>
      <c r="F5502" s="3">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v>88.552800000000005</v>
      </c>
    </row>
    <row r="5503" spans="1:23" x14ac:dyDescent="0.3">
      <c r="A5503">
        <v>5502</v>
      </c>
      <c r="B5503" t="s">
        <v>8308</v>
      </c>
      <c r="C5503" s="1">
        <v>42931</v>
      </c>
      <c r="D5503" s="2">
        <v>2017</v>
      </c>
      <c r="E5503" s="1" t="s">
        <v>152</v>
      </c>
      <c r="F5503" s="3">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v>4.3904000000000005</v>
      </c>
    </row>
    <row r="5504" spans="1:23" x14ac:dyDescent="0.3">
      <c r="A5504">
        <v>5503</v>
      </c>
      <c r="B5504" t="s">
        <v>8309</v>
      </c>
      <c r="C5504" s="1">
        <v>43041</v>
      </c>
      <c r="D5504" s="2">
        <v>2017</v>
      </c>
      <c r="E5504" s="1" t="s">
        <v>24</v>
      </c>
      <c r="F5504" s="3">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v>0.66239999999999977</v>
      </c>
    </row>
    <row r="5505" spans="1:23" x14ac:dyDescent="0.3">
      <c r="A5505">
        <v>5504</v>
      </c>
      <c r="B5505" t="s">
        <v>8309</v>
      </c>
      <c r="C5505" s="1">
        <v>43041</v>
      </c>
      <c r="D5505" s="2">
        <v>2017</v>
      </c>
      <c r="E5505" s="1" t="s">
        <v>24</v>
      </c>
      <c r="F5505" s="3">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v>1.2584999999999997</v>
      </c>
    </row>
    <row r="5506" spans="1:23" x14ac:dyDescent="0.3">
      <c r="A5506">
        <v>5505</v>
      </c>
      <c r="B5506" t="s">
        <v>8309</v>
      </c>
      <c r="C5506" s="1">
        <v>43041</v>
      </c>
      <c r="D5506" s="2">
        <v>2017</v>
      </c>
      <c r="E5506" s="1" t="s">
        <v>24</v>
      </c>
      <c r="F5506" s="3">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v>2.8781999999999992</v>
      </c>
    </row>
    <row r="5507" spans="1:23" x14ac:dyDescent="0.3">
      <c r="A5507">
        <v>5506</v>
      </c>
      <c r="B5507" t="s">
        <v>8309</v>
      </c>
      <c r="C5507" s="1">
        <v>43041</v>
      </c>
      <c r="D5507" s="2">
        <v>2017</v>
      </c>
      <c r="E5507" s="1" t="s">
        <v>24</v>
      </c>
      <c r="F5507" s="3">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v>-186.15999999999997</v>
      </c>
    </row>
    <row r="5508" spans="1:23" x14ac:dyDescent="0.3">
      <c r="A5508">
        <v>5507</v>
      </c>
      <c r="B5508" t="s">
        <v>8312</v>
      </c>
      <c r="C5508" s="1">
        <v>42651</v>
      </c>
      <c r="D5508" s="2">
        <v>2016</v>
      </c>
      <c r="E5508" s="1" t="s">
        <v>53</v>
      </c>
      <c r="F5508" s="3">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v>27.881999999999998</v>
      </c>
    </row>
    <row r="5509" spans="1:23" x14ac:dyDescent="0.3">
      <c r="A5509">
        <v>5508</v>
      </c>
      <c r="B5509" t="s">
        <v>8313</v>
      </c>
      <c r="C5509" s="1">
        <v>42468</v>
      </c>
      <c r="D5509" s="2">
        <v>2016</v>
      </c>
      <c r="E5509" s="1" t="s">
        <v>89</v>
      </c>
      <c r="F5509" s="3">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v>8.6016000000000012</v>
      </c>
    </row>
    <row r="5510" spans="1:23" x14ac:dyDescent="0.3">
      <c r="A5510">
        <v>5509</v>
      </c>
      <c r="B5510" t="s">
        <v>8314</v>
      </c>
      <c r="C5510" s="1">
        <v>42285</v>
      </c>
      <c r="D5510" s="2">
        <v>2015</v>
      </c>
      <c r="E5510" s="1" t="s">
        <v>53</v>
      </c>
      <c r="F5510" s="3">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v>62.736999999999995</v>
      </c>
    </row>
    <row r="5511" spans="1:23" x14ac:dyDescent="0.3">
      <c r="A5511">
        <v>5510</v>
      </c>
      <c r="B5511" t="s">
        <v>8315</v>
      </c>
      <c r="C5511" s="1">
        <v>42870</v>
      </c>
      <c r="D5511" s="2">
        <v>2017</v>
      </c>
      <c r="E5511" s="1" t="s">
        <v>124</v>
      </c>
      <c r="F5511" s="3">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v>19.137599999999992</v>
      </c>
    </row>
    <row r="5512" spans="1:23" x14ac:dyDescent="0.3">
      <c r="A5512">
        <v>5511</v>
      </c>
      <c r="B5512" t="s">
        <v>8315</v>
      </c>
      <c r="C5512" s="1">
        <v>42870</v>
      </c>
      <c r="D5512" s="2">
        <v>2017</v>
      </c>
      <c r="E5512" s="1" t="s">
        <v>124</v>
      </c>
      <c r="F5512" s="3">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v>3.4749999999999996</v>
      </c>
    </row>
    <row r="5513" spans="1:23" x14ac:dyDescent="0.3">
      <c r="A5513">
        <v>5512</v>
      </c>
      <c r="B5513" t="s">
        <v>8316</v>
      </c>
      <c r="C5513" s="1">
        <v>41694</v>
      </c>
      <c r="D5513" s="2">
        <v>2014</v>
      </c>
      <c r="E5513" s="1" t="s">
        <v>568</v>
      </c>
      <c r="F5513" s="3">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v>11.102399999999996</v>
      </c>
    </row>
    <row r="5514" spans="1:23" x14ac:dyDescent="0.3">
      <c r="A5514">
        <v>5513</v>
      </c>
      <c r="B5514" t="s">
        <v>8316</v>
      </c>
      <c r="C5514" s="1">
        <v>41694</v>
      </c>
      <c r="D5514" s="2">
        <v>2014</v>
      </c>
      <c r="E5514" s="1" t="s">
        <v>568</v>
      </c>
      <c r="F5514" s="3">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v>7.6868999999999996</v>
      </c>
    </row>
    <row r="5515" spans="1:23" x14ac:dyDescent="0.3">
      <c r="A5515">
        <v>5514</v>
      </c>
      <c r="B5515" t="s">
        <v>8317</v>
      </c>
      <c r="C5515" s="1">
        <v>42154</v>
      </c>
      <c r="D5515" s="2">
        <v>2015</v>
      </c>
      <c r="E5515" s="1" t="s">
        <v>124</v>
      </c>
      <c r="F5515" s="3">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v>2.3996999999999815</v>
      </c>
    </row>
    <row r="5516" spans="1:23" x14ac:dyDescent="0.3">
      <c r="A5516">
        <v>5515</v>
      </c>
      <c r="B5516" t="s">
        <v>8317</v>
      </c>
      <c r="C5516" s="1">
        <v>42154</v>
      </c>
      <c r="D5516" s="2">
        <v>2015</v>
      </c>
      <c r="E5516" s="1" t="s">
        <v>124</v>
      </c>
      <c r="F5516" s="3">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v>44.889600000000002</v>
      </c>
    </row>
    <row r="5517" spans="1:23" x14ac:dyDescent="0.3">
      <c r="A5517">
        <v>5516</v>
      </c>
      <c r="B5517" t="s">
        <v>8317</v>
      </c>
      <c r="C5517" s="1">
        <v>42154</v>
      </c>
      <c r="D5517" s="2">
        <v>2015</v>
      </c>
      <c r="E5517" s="1" t="s">
        <v>124</v>
      </c>
      <c r="F5517" s="3">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v>3.8654999999999973</v>
      </c>
    </row>
    <row r="5518" spans="1:23" x14ac:dyDescent="0.3">
      <c r="A5518">
        <v>5517</v>
      </c>
      <c r="B5518" t="s">
        <v>8319</v>
      </c>
      <c r="C5518" s="1">
        <v>42692</v>
      </c>
      <c r="D5518" s="2">
        <v>2016</v>
      </c>
      <c r="E5518" s="1" t="s">
        <v>24</v>
      </c>
      <c r="F5518" s="3">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v>527.98400000000004</v>
      </c>
    </row>
    <row r="5519" spans="1:23" x14ac:dyDescent="0.3">
      <c r="A5519">
        <v>5518</v>
      </c>
      <c r="B5519" t="s">
        <v>8320</v>
      </c>
      <c r="C5519" s="1">
        <v>43073</v>
      </c>
      <c r="D5519" s="2">
        <v>2017</v>
      </c>
      <c r="E5519" s="1" t="s">
        <v>98</v>
      </c>
      <c r="F5519" s="3">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v>-10.283999999999992</v>
      </c>
    </row>
    <row r="5520" spans="1:23" x14ac:dyDescent="0.3">
      <c r="A5520">
        <v>5519</v>
      </c>
      <c r="B5520" t="s">
        <v>8320</v>
      </c>
      <c r="C5520" s="1">
        <v>43073</v>
      </c>
      <c r="D5520" s="2">
        <v>2017</v>
      </c>
      <c r="E5520" s="1" t="s">
        <v>98</v>
      </c>
      <c r="F5520" s="3">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v>6.8459999999999965</v>
      </c>
    </row>
    <row r="5521" spans="1:23" x14ac:dyDescent="0.3">
      <c r="A5521">
        <v>5520</v>
      </c>
      <c r="B5521" t="s">
        <v>8320</v>
      </c>
      <c r="C5521" s="1">
        <v>43073</v>
      </c>
      <c r="D5521" s="2">
        <v>2017</v>
      </c>
      <c r="E5521" s="1" t="s">
        <v>98</v>
      </c>
      <c r="F5521" s="3">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v>3.1806000000000005</v>
      </c>
    </row>
    <row r="5522" spans="1:23" x14ac:dyDescent="0.3">
      <c r="A5522">
        <v>5521</v>
      </c>
      <c r="B5522" t="s">
        <v>8320</v>
      </c>
      <c r="C5522" s="1">
        <v>43073</v>
      </c>
      <c r="D5522" s="2">
        <v>2017</v>
      </c>
      <c r="E5522" s="1" t="s">
        <v>98</v>
      </c>
      <c r="F5522" s="3">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v>8.6709999999999994</v>
      </c>
    </row>
    <row r="5523" spans="1:23" x14ac:dyDescent="0.3">
      <c r="A5523">
        <v>5522</v>
      </c>
      <c r="B5523" t="s">
        <v>8320</v>
      </c>
      <c r="C5523" s="1">
        <v>43073</v>
      </c>
      <c r="D5523" s="2">
        <v>2017</v>
      </c>
      <c r="E5523" s="1" t="s">
        <v>98</v>
      </c>
      <c r="F5523" s="3">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v>-28.796399999999984</v>
      </c>
    </row>
    <row r="5524" spans="1:23" x14ac:dyDescent="0.3">
      <c r="A5524">
        <v>5523</v>
      </c>
      <c r="B5524" t="s">
        <v>8321</v>
      </c>
      <c r="C5524" s="1">
        <v>42526</v>
      </c>
      <c r="D5524" s="2">
        <v>2016</v>
      </c>
      <c r="E5524" s="1" t="s">
        <v>41</v>
      </c>
      <c r="F5524" s="3">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v>7.0043999999999977</v>
      </c>
    </row>
    <row r="5525" spans="1:23" x14ac:dyDescent="0.3">
      <c r="A5525">
        <v>5524</v>
      </c>
      <c r="B5525" t="s">
        <v>8321</v>
      </c>
      <c r="C5525" s="1">
        <v>42526</v>
      </c>
      <c r="D5525" s="2">
        <v>2016</v>
      </c>
      <c r="E5525" s="1" t="s">
        <v>41</v>
      </c>
      <c r="F5525" s="3">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v>15.724800000000002</v>
      </c>
    </row>
    <row r="5526" spans="1:23" x14ac:dyDescent="0.3">
      <c r="A5526">
        <v>5525</v>
      </c>
      <c r="B5526" t="s">
        <v>8322</v>
      </c>
      <c r="C5526" s="1">
        <v>42714</v>
      </c>
      <c r="D5526" s="2">
        <v>2016</v>
      </c>
      <c r="E5526" s="1" t="s">
        <v>98</v>
      </c>
      <c r="F5526" s="3">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v>36.928799999999995</v>
      </c>
    </row>
    <row r="5527" spans="1:23" x14ac:dyDescent="0.3">
      <c r="A5527">
        <v>5526</v>
      </c>
      <c r="B5527" t="s">
        <v>8323</v>
      </c>
      <c r="C5527" s="1">
        <v>42855</v>
      </c>
      <c r="D5527" s="2">
        <v>2017</v>
      </c>
      <c r="E5527" s="1" t="s">
        <v>89</v>
      </c>
      <c r="F5527" s="3">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v>4.0098000000000003</v>
      </c>
    </row>
    <row r="5528" spans="1:23" x14ac:dyDescent="0.3">
      <c r="A5528">
        <v>5527</v>
      </c>
      <c r="B5528" t="s">
        <v>8324</v>
      </c>
      <c r="C5528" s="1">
        <v>42849</v>
      </c>
      <c r="D5528" s="2">
        <v>2017</v>
      </c>
      <c r="E5528" s="1" t="s">
        <v>89</v>
      </c>
      <c r="F5528" s="3">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v>0.65159999999999996</v>
      </c>
    </row>
    <row r="5529" spans="1:23" x14ac:dyDescent="0.3">
      <c r="A5529">
        <v>5528</v>
      </c>
      <c r="B5529" t="s">
        <v>8326</v>
      </c>
      <c r="C5529" s="1">
        <v>42132</v>
      </c>
      <c r="D5529" s="2">
        <v>2015</v>
      </c>
      <c r="E5529" s="1" t="s">
        <v>124</v>
      </c>
      <c r="F5529" s="3">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v>18.211199999999998</v>
      </c>
    </row>
    <row r="5530" spans="1:23" x14ac:dyDescent="0.3">
      <c r="A5530">
        <v>5529</v>
      </c>
      <c r="B5530" t="s">
        <v>8327</v>
      </c>
      <c r="C5530" s="1">
        <v>42094</v>
      </c>
      <c r="D5530" s="2">
        <v>2015</v>
      </c>
      <c r="E5530" s="1" t="s">
        <v>237</v>
      </c>
      <c r="F5530" s="3">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v>27.985999999999994</v>
      </c>
    </row>
    <row r="5531" spans="1:23" x14ac:dyDescent="0.3">
      <c r="A5531">
        <v>5530</v>
      </c>
      <c r="B5531" t="s">
        <v>8328</v>
      </c>
      <c r="C5531" s="1">
        <v>42953</v>
      </c>
      <c r="D5531" s="2">
        <v>2017</v>
      </c>
      <c r="E5531" s="1" t="s">
        <v>132</v>
      </c>
      <c r="F5531" s="3">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v>40.353599999999986</v>
      </c>
    </row>
    <row r="5532" spans="1:23" x14ac:dyDescent="0.3">
      <c r="A5532">
        <v>5531</v>
      </c>
      <c r="B5532" t="s">
        <v>8330</v>
      </c>
      <c r="C5532" s="1">
        <v>43071</v>
      </c>
      <c r="D5532" s="2">
        <v>2017</v>
      </c>
      <c r="E5532" s="1" t="s">
        <v>98</v>
      </c>
      <c r="F5532" s="3">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v>743.98799999999983</v>
      </c>
    </row>
    <row r="5533" spans="1:23" x14ac:dyDescent="0.3">
      <c r="A5533">
        <v>5532</v>
      </c>
      <c r="B5533" t="s">
        <v>8333</v>
      </c>
      <c r="C5533" s="1">
        <v>42527</v>
      </c>
      <c r="D5533" s="2">
        <v>2016</v>
      </c>
      <c r="E5533" s="1" t="s">
        <v>41</v>
      </c>
      <c r="F5533" s="3">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v>75.57480000000001</v>
      </c>
    </row>
    <row r="5534" spans="1:23" x14ac:dyDescent="0.3">
      <c r="A5534">
        <v>5533</v>
      </c>
      <c r="B5534" t="s">
        <v>8333</v>
      </c>
      <c r="C5534" s="1">
        <v>42527</v>
      </c>
      <c r="D5534" s="2">
        <v>2016</v>
      </c>
      <c r="E5534" s="1" t="s">
        <v>41</v>
      </c>
      <c r="F5534" s="3">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v>5.101499999999997</v>
      </c>
    </row>
    <row r="5535" spans="1:23" x14ac:dyDescent="0.3">
      <c r="A5535">
        <v>5534</v>
      </c>
      <c r="B5535" t="s">
        <v>8333</v>
      </c>
      <c r="C5535" s="1">
        <v>42527</v>
      </c>
      <c r="D5535" s="2">
        <v>2016</v>
      </c>
      <c r="E5535" s="1" t="s">
        <v>41</v>
      </c>
      <c r="F5535" s="3">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v>129.34800000000001</v>
      </c>
    </row>
    <row r="5536" spans="1:23" x14ac:dyDescent="0.3">
      <c r="A5536">
        <v>5535</v>
      </c>
      <c r="B5536" t="s">
        <v>8333</v>
      </c>
      <c r="C5536" s="1">
        <v>42527</v>
      </c>
      <c r="D5536" s="2">
        <v>2016</v>
      </c>
      <c r="E5536" s="1" t="s">
        <v>41</v>
      </c>
      <c r="F5536" s="3">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v>28.171799999999998</v>
      </c>
    </row>
    <row r="5537" spans="1:23" x14ac:dyDescent="0.3">
      <c r="A5537">
        <v>5536</v>
      </c>
      <c r="B5537" t="s">
        <v>8333</v>
      </c>
      <c r="C5537" s="1">
        <v>42527</v>
      </c>
      <c r="D5537" s="2">
        <v>2016</v>
      </c>
      <c r="E5537" s="1" t="s">
        <v>41</v>
      </c>
      <c r="F5537" s="3">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v>30.787199999999999</v>
      </c>
    </row>
    <row r="5538" spans="1:23" x14ac:dyDescent="0.3">
      <c r="A5538">
        <v>5537</v>
      </c>
      <c r="B5538" t="s">
        <v>8333</v>
      </c>
      <c r="C5538" s="1">
        <v>42527</v>
      </c>
      <c r="D5538" s="2">
        <v>2016</v>
      </c>
      <c r="E5538" s="1" t="s">
        <v>41</v>
      </c>
      <c r="F5538" s="3">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v>5.6015999999999995</v>
      </c>
    </row>
    <row r="5539" spans="1:23" x14ac:dyDescent="0.3">
      <c r="A5539">
        <v>5538</v>
      </c>
      <c r="B5539" t="s">
        <v>8333</v>
      </c>
      <c r="C5539" s="1">
        <v>42527</v>
      </c>
      <c r="D5539" s="2">
        <v>2016</v>
      </c>
      <c r="E5539" s="1" t="s">
        <v>41</v>
      </c>
      <c r="F5539" s="3">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v>6.2208000000000006</v>
      </c>
    </row>
    <row r="5540" spans="1:23" x14ac:dyDescent="0.3">
      <c r="A5540">
        <v>5539</v>
      </c>
      <c r="B5540" t="s">
        <v>8334</v>
      </c>
      <c r="C5540" s="1">
        <v>42107</v>
      </c>
      <c r="D5540" s="2">
        <v>2015</v>
      </c>
      <c r="E5540" s="1" t="s">
        <v>89</v>
      </c>
      <c r="F5540" s="3">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v>8.0177999999999994</v>
      </c>
    </row>
    <row r="5541" spans="1:23" x14ac:dyDescent="0.3">
      <c r="A5541">
        <v>5540</v>
      </c>
      <c r="B5541" t="s">
        <v>8336</v>
      </c>
      <c r="C5541" s="1">
        <v>42877</v>
      </c>
      <c r="D5541" s="2">
        <v>2017</v>
      </c>
      <c r="E5541" s="1" t="s">
        <v>124</v>
      </c>
      <c r="F5541" s="3">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v>-54.595799999999997</v>
      </c>
    </row>
    <row r="5542" spans="1:23" x14ac:dyDescent="0.3">
      <c r="A5542">
        <v>5541</v>
      </c>
      <c r="B5542" t="s">
        <v>8336</v>
      </c>
      <c r="C5542" s="1">
        <v>42877</v>
      </c>
      <c r="D5542" s="2">
        <v>2017</v>
      </c>
      <c r="E5542" s="1" t="s">
        <v>124</v>
      </c>
      <c r="F5542" s="3">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v>-2.6268000000000002</v>
      </c>
    </row>
    <row r="5543" spans="1:23" x14ac:dyDescent="0.3">
      <c r="A5543">
        <v>5542</v>
      </c>
      <c r="B5543" t="s">
        <v>8336</v>
      </c>
      <c r="C5543" s="1">
        <v>42877</v>
      </c>
      <c r="D5543" s="2">
        <v>2017</v>
      </c>
      <c r="E5543" s="1" t="s">
        <v>124</v>
      </c>
      <c r="F5543" s="3">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v>2.5136999999999983</v>
      </c>
    </row>
    <row r="5544" spans="1:23" x14ac:dyDescent="0.3">
      <c r="A5544">
        <v>5543</v>
      </c>
      <c r="B5544" t="s">
        <v>8337</v>
      </c>
      <c r="C5544" s="1">
        <v>42723</v>
      </c>
      <c r="D5544" s="2">
        <v>2016</v>
      </c>
      <c r="E5544" s="1" t="s">
        <v>98</v>
      </c>
      <c r="F5544" s="3">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v>-218.86559999999997</v>
      </c>
    </row>
    <row r="5545" spans="1:23" x14ac:dyDescent="0.3">
      <c r="A5545">
        <v>5544</v>
      </c>
      <c r="B5545" t="s">
        <v>8337</v>
      </c>
      <c r="C5545" s="1">
        <v>42723</v>
      </c>
      <c r="D5545" s="2">
        <v>2016</v>
      </c>
      <c r="E5545" s="1" t="s">
        <v>98</v>
      </c>
      <c r="F5545" s="3">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v>-7.6559999999999988</v>
      </c>
    </row>
    <row r="5546" spans="1:23" x14ac:dyDescent="0.3">
      <c r="A5546">
        <v>5545</v>
      </c>
      <c r="B5546" t="s">
        <v>8337</v>
      </c>
      <c r="C5546" s="1">
        <v>42723</v>
      </c>
      <c r="D5546" s="2">
        <v>2016</v>
      </c>
      <c r="E5546" s="1" t="s">
        <v>98</v>
      </c>
      <c r="F5546" s="3">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v>-4.1711999999999989</v>
      </c>
    </row>
    <row r="5547" spans="1:23" x14ac:dyDescent="0.3">
      <c r="A5547">
        <v>5546</v>
      </c>
      <c r="B5547" t="s">
        <v>8340</v>
      </c>
      <c r="C5547" s="1">
        <v>43000</v>
      </c>
      <c r="D5547" s="2">
        <v>2017</v>
      </c>
      <c r="E5547" s="1" t="s">
        <v>161</v>
      </c>
      <c r="F5547" s="3">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v>17.523999999999997</v>
      </c>
    </row>
    <row r="5548" spans="1:23" x14ac:dyDescent="0.3">
      <c r="A5548">
        <v>5547</v>
      </c>
      <c r="B5548" t="s">
        <v>8341</v>
      </c>
      <c r="C5548" s="1">
        <v>42985</v>
      </c>
      <c r="D5548" s="2">
        <v>2017</v>
      </c>
      <c r="E5548" s="1" t="s">
        <v>161</v>
      </c>
      <c r="F5548" s="3">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v>10.567200000000001</v>
      </c>
    </row>
    <row r="5549" spans="1:23" x14ac:dyDescent="0.3">
      <c r="A5549">
        <v>5548</v>
      </c>
      <c r="B5549" t="s">
        <v>8341</v>
      </c>
      <c r="C5549" s="1">
        <v>42985</v>
      </c>
      <c r="D5549" s="2">
        <v>2017</v>
      </c>
      <c r="E5549" s="1" t="s">
        <v>161</v>
      </c>
      <c r="F5549" s="3">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v>47.459999999999994</v>
      </c>
    </row>
    <row r="5550" spans="1:23" x14ac:dyDescent="0.3">
      <c r="A5550">
        <v>5549</v>
      </c>
      <c r="B5550" t="s">
        <v>8343</v>
      </c>
      <c r="C5550" s="1">
        <v>41971</v>
      </c>
      <c r="D5550" s="2">
        <v>2014</v>
      </c>
      <c r="E5550" s="1" t="s">
        <v>24</v>
      </c>
      <c r="F5550" s="3">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v>11.793600000000001</v>
      </c>
    </row>
    <row r="5551" spans="1:23" x14ac:dyDescent="0.3">
      <c r="A5551">
        <v>5550</v>
      </c>
      <c r="B5551" t="s">
        <v>8343</v>
      </c>
      <c r="C5551" s="1">
        <v>41971</v>
      </c>
      <c r="D5551" s="2">
        <v>2014</v>
      </c>
      <c r="E5551" s="1" t="s">
        <v>24</v>
      </c>
      <c r="F5551" s="3">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v>34.982499999999987</v>
      </c>
    </row>
    <row r="5552" spans="1:23" x14ac:dyDescent="0.3">
      <c r="A5552">
        <v>5551</v>
      </c>
      <c r="B5552" t="s">
        <v>8344</v>
      </c>
      <c r="C5552" s="1">
        <v>41955</v>
      </c>
      <c r="D5552" s="2">
        <v>2014</v>
      </c>
      <c r="E5552" s="1" t="s">
        <v>24</v>
      </c>
      <c r="F5552" s="3">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v>0.33399999999999974</v>
      </c>
    </row>
    <row r="5553" spans="1:23" x14ac:dyDescent="0.3">
      <c r="A5553">
        <v>5552</v>
      </c>
      <c r="B5553" t="s">
        <v>8344</v>
      </c>
      <c r="C5553" s="1">
        <v>41955</v>
      </c>
      <c r="D5553" s="2">
        <v>2014</v>
      </c>
      <c r="E5553" s="1" t="s">
        <v>24</v>
      </c>
      <c r="F5553" s="3">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v>-3.123000000000002</v>
      </c>
    </row>
    <row r="5554" spans="1:23" x14ac:dyDescent="0.3">
      <c r="A5554">
        <v>5553</v>
      </c>
      <c r="B5554" t="s">
        <v>8344</v>
      </c>
      <c r="C5554" s="1">
        <v>41955</v>
      </c>
      <c r="D5554" s="2">
        <v>2014</v>
      </c>
      <c r="E5554" s="1" t="s">
        <v>24</v>
      </c>
      <c r="F5554" s="3">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v>20.8719</v>
      </c>
    </row>
    <row r="5555" spans="1:23" x14ac:dyDescent="0.3">
      <c r="A5555">
        <v>5554</v>
      </c>
      <c r="B5555" t="s">
        <v>8344</v>
      </c>
      <c r="C5555" s="1">
        <v>41955</v>
      </c>
      <c r="D5555" s="2">
        <v>2014</v>
      </c>
      <c r="E5555" s="1" t="s">
        <v>24</v>
      </c>
      <c r="F5555" s="3">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v>12.700800000000001</v>
      </c>
    </row>
    <row r="5556" spans="1:23" x14ac:dyDescent="0.3">
      <c r="A5556">
        <v>5555</v>
      </c>
      <c r="B5556" t="s">
        <v>8344</v>
      </c>
      <c r="C5556" s="1">
        <v>41955</v>
      </c>
      <c r="D5556" s="2">
        <v>2014</v>
      </c>
      <c r="E5556" s="1" t="s">
        <v>24</v>
      </c>
      <c r="F5556" s="3">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v>-12.998700000000007</v>
      </c>
    </row>
    <row r="5557" spans="1:23" x14ac:dyDescent="0.3">
      <c r="A5557">
        <v>5556</v>
      </c>
      <c r="B5557" t="s">
        <v>8345</v>
      </c>
      <c r="C5557" s="1">
        <v>43010</v>
      </c>
      <c r="D5557" s="2">
        <v>2017</v>
      </c>
      <c r="E5557" s="1" t="s">
        <v>53</v>
      </c>
      <c r="F5557" s="3">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v>3.4543999999999997</v>
      </c>
    </row>
    <row r="5558" spans="1:23" x14ac:dyDescent="0.3">
      <c r="A5558">
        <v>5557</v>
      </c>
      <c r="B5558" t="s">
        <v>8346</v>
      </c>
      <c r="C5558" s="1">
        <v>42352</v>
      </c>
      <c r="D5558" s="2">
        <v>2015</v>
      </c>
      <c r="E5558" s="1" t="s">
        <v>98</v>
      </c>
      <c r="F5558" s="3">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v>1.9711999999999996</v>
      </c>
    </row>
    <row r="5559" spans="1:23" x14ac:dyDescent="0.3">
      <c r="A5559">
        <v>5558</v>
      </c>
      <c r="B5559" t="s">
        <v>8346</v>
      </c>
      <c r="C5559" s="1">
        <v>42352</v>
      </c>
      <c r="D5559" s="2">
        <v>2015</v>
      </c>
      <c r="E5559" s="1" t="s">
        <v>98</v>
      </c>
      <c r="F5559" s="3">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v>15.764000000000003</v>
      </c>
    </row>
    <row r="5560" spans="1:23" x14ac:dyDescent="0.3">
      <c r="A5560">
        <v>5559</v>
      </c>
      <c r="B5560" t="s">
        <v>8347</v>
      </c>
      <c r="C5560" s="1">
        <v>42344</v>
      </c>
      <c r="D5560" s="2">
        <v>2015</v>
      </c>
      <c r="E5560" s="1" t="s">
        <v>98</v>
      </c>
      <c r="F5560" s="3">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v>3.1104000000000003</v>
      </c>
    </row>
    <row r="5561" spans="1:23" x14ac:dyDescent="0.3">
      <c r="A5561">
        <v>5560</v>
      </c>
      <c r="B5561" t="s">
        <v>8347</v>
      </c>
      <c r="C5561" s="1">
        <v>42344</v>
      </c>
      <c r="D5561" s="2">
        <v>2015</v>
      </c>
      <c r="E5561" s="1" t="s">
        <v>98</v>
      </c>
      <c r="F5561" s="3">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v>238.65299999999991</v>
      </c>
    </row>
    <row r="5562" spans="1:23" x14ac:dyDescent="0.3">
      <c r="A5562">
        <v>5561</v>
      </c>
      <c r="B5562" t="s">
        <v>8347</v>
      </c>
      <c r="C5562" s="1">
        <v>42344</v>
      </c>
      <c r="D5562" s="2">
        <v>2015</v>
      </c>
      <c r="E5562" s="1" t="s">
        <v>98</v>
      </c>
      <c r="F5562" s="3">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v>6.8723999999999998</v>
      </c>
    </row>
    <row r="5563" spans="1:23" x14ac:dyDescent="0.3">
      <c r="A5563">
        <v>5562</v>
      </c>
      <c r="B5563" t="s">
        <v>8350</v>
      </c>
      <c r="C5563" s="1">
        <v>42825</v>
      </c>
      <c r="D5563" s="2">
        <v>2017</v>
      </c>
      <c r="E5563" s="1" t="s">
        <v>237</v>
      </c>
      <c r="F5563" s="3">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v>17.27</v>
      </c>
    </row>
    <row r="5564" spans="1:23" x14ac:dyDescent="0.3">
      <c r="A5564">
        <v>5563</v>
      </c>
      <c r="B5564" t="s">
        <v>8350</v>
      </c>
      <c r="C5564" s="1">
        <v>42825</v>
      </c>
      <c r="D5564" s="2">
        <v>2017</v>
      </c>
      <c r="E5564" s="1" t="s">
        <v>237</v>
      </c>
      <c r="F5564" s="3">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v>1439.9760000000001</v>
      </c>
    </row>
    <row r="5565" spans="1:23" x14ac:dyDescent="0.3">
      <c r="A5565">
        <v>5564</v>
      </c>
      <c r="B5565" t="s">
        <v>8350</v>
      </c>
      <c r="C5565" s="1">
        <v>42825</v>
      </c>
      <c r="D5565" s="2">
        <v>2017</v>
      </c>
      <c r="E5565" s="1" t="s">
        <v>237</v>
      </c>
      <c r="F5565" s="3">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v>30.7776</v>
      </c>
    </row>
    <row r="5566" spans="1:23" x14ac:dyDescent="0.3">
      <c r="A5566">
        <v>5565</v>
      </c>
      <c r="B5566" t="s">
        <v>8351</v>
      </c>
      <c r="C5566" s="1">
        <v>42807</v>
      </c>
      <c r="D5566" s="2">
        <v>2017</v>
      </c>
      <c r="E5566" s="1" t="s">
        <v>237</v>
      </c>
      <c r="F5566" s="3">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v>2.188799999999997</v>
      </c>
    </row>
    <row r="5567" spans="1:23" x14ac:dyDescent="0.3">
      <c r="A5567">
        <v>5566</v>
      </c>
      <c r="B5567" t="s">
        <v>8351</v>
      </c>
      <c r="C5567" s="1">
        <v>42807</v>
      </c>
      <c r="D5567" s="2">
        <v>2017</v>
      </c>
      <c r="E5567" s="1" t="s">
        <v>237</v>
      </c>
      <c r="F5567" s="3">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v>8.9993999999999801</v>
      </c>
    </row>
    <row r="5568" spans="1:23" x14ac:dyDescent="0.3">
      <c r="A5568">
        <v>5567</v>
      </c>
      <c r="B5568" t="s">
        <v>8351</v>
      </c>
      <c r="C5568" s="1">
        <v>42807</v>
      </c>
      <c r="D5568" s="2">
        <v>2017</v>
      </c>
      <c r="E5568" s="1" t="s">
        <v>237</v>
      </c>
      <c r="F5568" s="3">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v>1.8599999999999994</v>
      </c>
    </row>
    <row r="5569" spans="1:23" x14ac:dyDescent="0.3">
      <c r="A5569">
        <v>5568</v>
      </c>
      <c r="B5569" t="s">
        <v>8351</v>
      </c>
      <c r="C5569" s="1">
        <v>42807</v>
      </c>
      <c r="D5569" s="2">
        <v>2017</v>
      </c>
      <c r="E5569" s="1" t="s">
        <v>237</v>
      </c>
      <c r="F5569" s="3">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v>-2.5647999999999982</v>
      </c>
    </row>
    <row r="5570" spans="1:23" x14ac:dyDescent="0.3">
      <c r="A5570">
        <v>5569</v>
      </c>
      <c r="B5570" t="s">
        <v>8351</v>
      </c>
      <c r="C5570" s="1">
        <v>42807</v>
      </c>
      <c r="D5570" s="2">
        <v>2017</v>
      </c>
      <c r="E5570" s="1" t="s">
        <v>237</v>
      </c>
      <c r="F5570" s="3">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v>335.99440000000004</v>
      </c>
    </row>
    <row r="5571" spans="1:23" x14ac:dyDescent="0.3">
      <c r="A5571">
        <v>5570</v>
      </c>
      <c r="B5571" t="s">
        <v>8351</v>
      </c>
      <c r="C5571" s="1">
        <v>42807</v>
      </c>
      <c r="D5571" s="2">
        <v>2017</v>
      </c>
      <c r="E5571" s="1" t="s">
        <v>237</v>
      </c>
      <c r="F5571" s="3">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v>5.6375999999999999</v>
      </c>
    </row>
    <row r="5572" spans="1:23" x14ac:dyDescent="0.3">
      <c r="A5572">
        <v>5571</v>
      </c>
      <c r="B5572" t="s">
        <v>8351</v>
      </c>
      <c r="C5572" s="1">
        <v>42807</v>
      </c>
      <c r="D5572" s="2">
        <v>2017</v>
      </c>
      <c r="E5572" s="1" t="s">
        <v>237</v>
      </c>
      <c r="F5572" s="3">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v>-7.3015000000000025</v>
      </c>
    </row>
    <row r="5573" spans="1:23" x14ac:dyDescent="0.3">
      <c r="A5573">
        <v>5572</v>
      </c>
      <c r="B5573" t="s">
        <v>8354</v>
      </c>
      <c r="C5573" s="1">
        <v>41978</v>
      </c>
      <c r="D5573" s="2">
        <v>2014</v>
      </c>
      <c r="E5573" s="1" t="s">
        <v>98</v>
      </c>
      <c r="F5573" s="3">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v>35.661300000000004</v>
      </c>
    </row>
    <row r="5574" spans="1:23" x14ac:dyDescent="0.3">
      <c r="A5574">
        <v>5573</v>
      </c>
      <c r="B5574" t="s">
        <v>8354</v>
      </c>
      <c r="C5574" s="1">
        <v>41978</v>
      </c>
      <c r="D5574" s="2">
        <v>2014</v>
      </c>
      <c r="E5574" s="1" t="s">
        <v>98</v>
      </c>
      <c r="F5574" s="3">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v>-23.952000000000005</v>
      </c>
    </row>
    <row r="5575" spans="1:23" x14ac:dyDescent="0.3">
      <c r="A5575">
        <v>5574</v>
      </c>
      <c r="B5575" t="s">
        <v>8354</v>
      </c>
      <c r="C5575" s="1">
        <v>41978</v>
      </c>
      <c r="D5575" s="2">
        <v>2014</v>
      </c>
      <c r="E5575" s="1" t="s">
        <v>98</v>
      </c>
      <c r="F5575" s="3">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v>5.6783999999999981</v>
      </c>
    </row>
    <row r="5576" spans="1:23" x14ac:dyDescent="0.3">
      <c r="A5576">
        <v>5575</v>
      </c>
      <c r="B5576" t="s">
        <v>8354</v>
      </c>
      <c r="C5576" s="1">
        <v>41978</v>
      </c>
      <c r="D5576" s="2">
        <v>2014</v>
      </c>
      <c r="E5576" s="1" t="s">
        <v>98</v>
      </c>
      <c r="F5576" s="3">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v>-9.1845000000000034</v>
      </c>
    </row>
    <row r="5577" spans="1:23" x14ac:dyDescent="0.3">
      <c r="A5577">
        <v>5576</v>
      </c>
      <c r="B5577" t="s">
        <v>8354</v>
      </c>
      <c r="C5577" s="1">
        <v>41978</v>
      </c>
      <c r="D5577" s="2">
        <v>2014</v>
      </c>
      <c r="E5577" s="1" t="s">
        <v>98</v>
      </c>
      <c r="F5577" s="3">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v>-44.984999999999999</v>
      </c>
    </row>
    <row r="5578" spans="1:23" x14ac:dyDescent="0.3">
      <c r="A5578">
        <v>5577</v>
      </c>
      <c r="B5578" t="s">
        <v>8359</v>
      </c>
      <c r="C5578" s="1">
        <v>42716</v>
      </c>
      <c r="D5578" s="2">
        <v>2016</v>
      </c>
      <c r="E5578" s="1" t="s">
        <v>98</v>
      </c>
      <c r="F5578" s="3">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v>122.76479999999999</v>
      </c>
    </row>
    <row r="5579" spans="1:23" x14ac:dyDescent="0.3">
      <c r="A5579">
        <v>5578</v>
      </c>
      <c r="B5579" t="s">
        <v>8359</v>
      </c>
      <c r="C5579" s="1">
        <v>42716</v>
      </c>
      <c r="D5579" s="2">
        <v>2016</v>
      </c>
      <c r="E5579" s="1" t="s">
        <v>98</v>
      </c>
      <c r="F5579" s="3">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v>15.8256</v>
      </c>
    </row>
    <row r="5580" spans="1:23" x14ac:dyDescent="0.3">
      <c r="A5580">
        <v>5579</v>
      </c>
      <c r="B5580" t="s">
        <v>8360</v>
      </c>
      <c r="C5580" s="1">
        <v>42987</v>
      </c>
      <c r="D5580" s="2">
        <v>2017</v>
      </c>
      <c r="E5580" s="1" t="s">
        <v>161</v>
      </c>
      <c r="F5580" s="3">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v>1.9023999999999992</v>
      </c>
    </row>
    <row r="5581" spans="1:23" x14ac:dyDescent="0.3">
      <c r="A5581">
        <v>5580</v>
      </c>
      <c r="B5581" t="s">
        <v>8360</v>
      </c>
      <c r="C5581" s="1">
        <v>42987</v>
      </c>
      <c r="D5581" s="2">
        <v>2017</v>
      </c>
      <c r="E5581" s="1" t="s">
        <v>161</v>
      </c>
      <c r="F5581" s="3">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v>-15.245000000000005</v>
      </c>
    </row>
    <row r="5582" spans="1:23" x14ac:dyDescent="0.3">
      <c r="A5582">
        <v>5581</v>
      </c>
      <c r="B5582" t="s">
        <v>8360</v>
      </c>
      <c r="C5582" s="1">
        <v>42987</v>
      </c>
      <c r="D5582" s="2">
        <v>2017</v>
      </c>
      <c r="E5582" s="1" t="s">
        <v>161</v>
      </c>
      <c r="F5582" s="3">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v>22.809600000000003</v>
      </c>
    </row>
    <row r="5583" spans="1:23" x14ac:dyDescent="0.3">
      <c r="A5583">
        <v>5582</v>
      </c>
      <c r="B5583" t="s">
        <v>8361</v>
      </c>
      <c r="C5583" s="1">
        <v>43012</v>
      </c>
      <c r="D5583" s="2">
        <v>2017</v>
      </c>
      <c r="E5583" s="1" t="s">
        <v>53</v>
      </c>
      <c r="F5583" s="3">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v>8.5914000000000019</v>
      </c>
    </row>
    <row r="5584" spans="1:23" x14ac:dyDescent="0.3">
      <c r="A5584">
        <v>5583</v>
      </c>
      <c r="B5584" t="s">
        <v>8362</v>
      </c>
      <c r="C5584" s="1">
        <v>42499</v>
      </c>
      <c r="D5584" s="2">
        <v>2016</v>
      </c>
      <c r="E5584" s="1" t="s">
        <v>124</v>
      </c>
      <c r="F5584" s="3">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v>3.4400000000000008</v>
      </c>
    </row>
    <row r="5585" spans="1:23" x14ac:dyDescent="0.3">
      <c r="A5585">
        <v>5584</v>
      </c>
      <c r="B5585" t="s">
        <v>8363</v>
      </c>
      <c r="C5585" s="1">
        <v>41988</v>
      </c>
      <c r="D5585" s="2">
        <v>2014</v>
      </c>
      <c r="E5585" s="1" t="s">
        <v>98</v>
      </c>
      <c r="F5585" s="3">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v>1.9711999999999996</v>
      </c>
    </row>
    <row r="5586" spans="1:23" x14ac:dyDescent="0.3">
      <c r="A5586">
        <v>5585</v>
      </c>
      <c r="B5586" t="s">
        <v>8364</v>
      </c>
      <c r="C5586" s="1">
        <v>43069</v>
      </c>
      <c r="D5586" s="2">
        <v>2017</v>
      </c>
      <c r="E5586" s="1" t="s">
        <v>24</v>
      </c>
      <c r="F5586" s="3">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v>1.6711999999999989</v>
      </c>
    </row>
    <row r="5587" spans="1:23" x14ac:dyDescent="0.3">
      <c r="A5587">
        <v>5586</v>
      </c>
      <c r="B5587" t="s">
        <v>8364</v>
      </c>
      <c r="C5587" s="1">
        <v>43069</v>
      </c>
      <c r="D5587" s="2">
        <v>2017</v>
      </c>
      <c r="E5587" s="1" t="s">
        <v>24</v>
      </c>
      <c r="F5587" s="3">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v>163.81799999999998</v>
      </c>
    </row>
    <row r="5588" spans="1:23" x14ac:dyDescent="0.3">
      <c r="A5588">
        <v>5587</v>
      </c>
      <c r="B5588" t="s">
        <v>8364</v>
      </c>
      <c r="C5588" s="1">
        <v>43069</v>
      </c>
      <c r="D5588" s="2">
        <v>2017</v>
      </c>
      <c r="E5588" s="1" t="s">
        <v>24</v>
      </c>
      <c r="F5588" s="3">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v>5.3897999999999939</v>
      </c>
    </row>
    <row r="5589" spans="1:23" x14ac:dyDescent="0.3">
      <c r="A5589">
        <v>5588</v>
      </c>
      <c r="B5589" t="s">
        <v>8369</v>
      </c>
      <c r="C5589" s="1">
        <v>42082</v>
      </c>
      <c r="D5589" s="2">
        <v>2015</v>
      </c>
      <c r="E5589" s="1" t="s">
        <v>237</v>
      </c>
      <c r="F5589" s="3">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v>3.5970000000000004</v>
      </c>
    </row>
    <row r="5590" spans="1:23" x14ac:dyDescent="0.3">
      <c r="A5590">
        <v>5589</v>
      </c>
      <c r="B5590" t="s">
        <v>8370</v>
      </c>
      <c r="C5590" s="1">
        <v>41839</v>
      </c>
      <c r="D5590" s="2">
        <v>2014</v>
      </c>
      <c r="E5590" s="1" t="s">
        <v>152</v>
      </c>
      <c r="F5590" s="3">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v>2.2098</v>
      </c>
    </row>
    <row r="5591" spans="1:23" x14ac:dyDescent="0.3">
      <c r="A5591">
        <v>5590</v>
      </c>
      <c r="B5591" t="s">
        <v>8371</v>
      </c>
      <c r="C5591" s="1">
        <v>42712</v>
      </c>
      <c r="D5591" s="2">
        <v>2016</v>
      </c>
      <c r="E5591" s="1" t="s">
        <v>98</v>
      </c>
      <c r="F5591" s="3">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v>9.5340000000000025</v>
      </c>
    </row>
    <row r="5592" spans="1:23" x14ac:dyDescent="0.3">
      <c r="A5592">
        <v>5591</v>
      </c>
      <c r="B5592" t="s">
        <v>8371</v>
      </c>
      <c r="C5592" s="1">
        <v>42712</v>
      </c>
      <c r="D5592" s="2">
        <v>2016</v>
      </c>
      <c r="E5592" s="1" t="s">
        <v>98</v>
      </c>
      <c r="F5592" s="3">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v>81.047399999999982</v>
      </c>
    </row>
    <row r="5593" spans="1:23" x14ac:dyDescent="0.3">
      <c r="A5593">
        <v>5592</v>
      </c>
      <c r="B5593" t="s">
        <v>8372</v>
      </c>
      <c r="C5593" s="1">
        <v>41925</v>
      </c>
      <c r="D5593" s="2">
        <v>2014</v>
      </c>
      <c r="E5593" s="1" t="s">
        <v>53</v>
      </c>
      <c r="F5593" s="3">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v>27.057799999999986</v>
      </c>
    </row>
    <row r="5594" spans="1:23" x14ac:dyDescent="0.3">
      <c r="A5594">
        <v>5593</v>
      </c>
      <c r="B5594" t="s">
        <v>8372</v>
      </c>
      <c r="C5594" s="1">
        <v>41925</v>
      </c>
      <c r="D5594" s="2">
        <v>2014</v>
      </c>
      <c r="E5594" s="1" t="s">
        <v>53</v>
      </c>
      <c r="F5594" s="3">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v>9.4700000000000006</v>
      </c>
    </row>
    <row r="5595" spans="1:23" x14ac:dyDescent="0.3">
      <c r="A5595">
        <v>5594</v>
      </c>
      <c r="B5595" t="s">
        <v>8373</v>
      </c>
      <c r="C5595" s="1">
        <v>43058</v>
      </c>
      <c r="D5595" s="2">
        <v>2017</v>
      </c>
      <c r="E5595" s="1" t="s">
        <v>24</v>
      </c>
      <c r="F5595" s="3">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v>-45.933299999999988</v>
      </c>
    </row>
    <row r="5596" spans="1:23" x14ac:dyDescent="0.3">
      <c r="A5596">
        <v>5595</v>
      </c>
      <c r="B5596" t="s">
        <v>8374</v>
      </c>
      <c r="C5596" s="1">
        <v>43002</v>
      </c>
      <c r="D5596" s="2">
        <v>2017</v>
      </c>
      <c r="E5596" s="1" t="s">
        <v>161</v>
      </c>
      <c r="F5596" s="3">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v>109.75440000000003</v>
      </c>
    </row>
    <row r="5597" spans="1:23" x14ac:dyDescent="0.3">
      <c r="A5597">
        <v>5596</v>
      </c>
      <c r="B5597" t="s">
        <v>8374</v>
      </c>
      <c r="C5597" s="1">
        <v>43002</v>
      </c>
      <c r="D5597" s="2">
        <v>2017</v>
      </c>
      <c r="E5597" s="1" t="s">
        <v>161</v>
      </c>
      <c r="F5597" s="3">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v>131.35499999999996</v>
      </c>
    </row>
    <row r="5598" spans="1:23" x14ac:dyDescent="0.3">
      <c r="A5598">
        <v>5597</v>
      </c>
      <c r="B5598" t="s">
        <v>8375</v>
      </c>
      <c r="C5598" s="1">
        <v>42272</v>
      </c>
      <c r="D5598" s="2">
        <v>2015</v>
      </c>
      <c r="E5598" s="1" t="s">
        <v>161</v>
      </c>
      <c r="F5598" s="3">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v>32.251400000000004</v>
      </c>
    </row>
    <row r="5599" spans="1:23" x14ac:dyDescent="0.3">
      <c r="A5599">
        <v>5598</v>
      </c>
      <c r="B5599" t="s">
        <v>8378</v>
      </c>
      <c r="C5599" s="1">
        <v>42779</v>
      </c>
      <c r="D5599" s="2">
        <v>2017</v>
      </c>
      <c r="E5599" s="1" t="s">
        <v>568</v>
      </c>
      <c r="F5599" s="3">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v>6.5052000000000003</v>
      </c>
    </row>
    <row r="5600" spans="1:23" x14ac:dyDescent="0.3">
      <c r="A5600">
        <v>5599</v>
      </c>
      <c r="B5600" t="s">
        <v>8378</v>
      </c>
      <c r="C5600" s="1">
        <v>42779</v>
      </c>
      <c r="D5600" s="2">
        <v>2017</v>
      </c>
      <c r="E5600" s="1" t="s">
        <v>568</v>
      </c>
      <c r="F5600" s="3">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v>2.7845999999999997</v>
      </c>
    </row>
    <row r="5601" spans="1:23" x14ac:dyDescent="0.3">
      <c r="A5601">
        <v>5600</v>
      </c>
      <c r="B5601" t="s">
        <v>8379</v>
      </c>
      <c r="C5601" s="1">
        <v>41915</v>
      </c>
      <c r="D5601" s="2">
        <v>2014</v>
      </c>
      <c r="E5601" s="1" t="s">
        <v>53</v>
      </c>
      <c r="F5601" s="3">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v>4.1987999999999985</v>
      </c>
    </row>
    <row r="5602" spans="1:23" x14ac:dyDescent="0.3">
      <c r="A5602">
        <v>5601</v>
      </c>
      <c r="B5602" t="s">
        <v>8379</v>
      </c>
      <c r="C5602" s="1">
        <v>41915</v>
      </c>
      <c r="D5602" s="2">
        <v>2014</v>
      </c>
      <c r="E5602" s="1" t="s">
        <v>53</v>
      </c>
      <c r="F5602" s="3">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v>4.8869999999999987</v>
      </c>
    </row>
    <row r="5603" spans="1:23" x14ac:dyDescent="0.3">
      <c r="A5603">
        <v>5602</v>
      </c>
      <c r="B5603" t="s">
        <v>8379</v>
      </c>
      <c r="C5603" s="1">
        <v>41915</v>
      </c>
      <c r="D5603" s="2">
        <v>2014</v>
      </c>
      <c r="E5603" s="1" t="s">
        <v>53</v>
      </c>
      <c r="F5603" s="3">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v>-3.5622000000000043</v>
      </c>
    </row>
    <row r="5604" spans="1:23" x14ac:dyDescent="0.3">
      <c r="A5604">
        <v>5603</v>
      </c>
      <c r="B5604" t="s">
        <v>8382</v>
      </c>
      <c r="C5604" s="1">
        <v>42609</v>
      </c>
      <c r="D5604" s="2">
        <v>2016</v>
      </c>
      <c r="E5604" s="1" t="s">
        <v>132</v>
      </c>
      <c r="F5604" s="3">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v>1.0620000000000003</v>
      </c>
    </row>
    <row r="5605" spans="1:23" x14ac:dyDescent="0.3">
      <c r="A5605">
        <v>5604</v>
      </c>
      <c r="B5605" t="s">
        <v>8382</v>
      </c>
      <c r="C5605" s="1">
        <v>42609</v>
      </c>
      <c r="D5605" s="2">
        <v>2016</v>
      </c>
      <c r="E5605" s="1" t="s">
        <v>132</v>
      </c>
      <c r="F5605" s="3">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v>27.972000000000001</v>
      </c>
    </row>
    <row r="5606" spans="1:23" x14ac:dyDescent="0.3">
      <c r="A5606">
        <v>5605</v>
      </c>
      <c r="B5606" t="s">
        <v>8385</v>
      </c>
      <c r="C5606" s="1">
        <v>42341</v>
      </c>
      <c r="D5606" s="2">
        <v>2015</v>
      </c>
      <c r="E5606" s="1" t="s">
        <v>98</v>
      </c>
      <c r="F5606" s="3">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v>206.62319999999997</v>
      </c>
    </row>
    <row r="5607" spans="1:23" x14ac:dyDescent="0.3">
      <c r="A5607">
        <v>5606</v>
      </c>
      <c r="B5607" t="s">
        <v>8386</v>
      </c>
      <c r="C5607" s="1">
        <v>42633</v>
      </c>
      <c r="D5607" s="2">
        <v>2016</v>
      </c>
      <c r="E5607" s="1" t="s">
        <v>161</v>
      </c>
      <c r="F5607" s="3">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v>1.0679999999999996</v>
      </c>
    </row>
    <row r="5608" spans="1:23" x14ac:dyDescent="0.3">
      <c r="A5608">
        <v>5607</v>
      </c>
      <c r="B5608" t="s">
        <v>8386</v>
      </c>
      <c r="C5608" s="1">
        <v>42633</v>
      </c>
      <c r="D5608" s="2">
        <v>2016</v>
      </c>
      <c r="E5608" s="1" t="s">
        <v>161</v>
      </c>
      <c r="F5608" s="3">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v>-11.069100000000006</v>
      </c>
    </row>
    <row r="5609" spans="1:23" x14ac:dyDescent="0.3">
      <c r="A5609">
        <v>5608</v>
      </c>
      <c r="B5609" t="s">
        <v>8387</v>
      </c>
      <c r="C5609" s="1">
        <v>42819</v>
      </c>
      <c r="D5609" s="2">
        <v>2017</v>
      </c>
      <c r="E5609" s="1" t="s">
        <v>237</v>
      </c>
      <c r="F5609" s="3">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v>2.9835000000000003</v>
      </c>
    </row>
    <row r="5610" spans="1:23" x14ac:dyDescent="0.3">
      <c r="A5610">
        <v>5609</v>
      </c>
      <c r="B5610" t="s">
        <v>8388</v>
      </c>
      <c r="C5610" s="1">
        <v>42344</v>
      </c>
      <c r="D5610" s="2">
        <v>2015</v>
      </c>
      <c r="E5610" s="1" t="s">
        <v>98</v>
      </c>
      <c r="F5610" s="3">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v>2.0228000000000002</v>
      </c>
    </row>
    <row r="5611" spans="1:23" x14ac:dyDescent="0.3">
      <c r="A5611">
        <v>5610</v>
      </c>
      <c r="B5611" t="s">
        <v>8389</v>
      </c>
      <c r="C5611" s="1">
        <v>42978</v>
      </c>
      <c r="D5611" s="2">
        <v>2017</v>
      </c>
      <c r="E5611" s="1" t="s">
        <v>132</v>
      </c>
      <c r="F5611" s="3">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v>217.76699999999994</v>
      </c>
    </row>
    <row r="5612" spans="1:23" x14ac:dyDescent="0.3">
      <c r="A5612">
        <v>5611</v>
      </c>
      <c r="B5612" t="s">
        <v>8392</v>
      </c>
      <c r="C5612" s="1">
        <v>42282</v>
      </c>
      <c r="D5612" s="2">
        <v>2015</v>
      </c>
      <c r="E5612" s="1" t="s">
        <v>53</v>
      </c>
      <c r="F5612" s="3">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v>-4.6409999999999982</v>
      </c>
    </row>
    <row r="5613" spans="1:23" x14ac:dyDescent="0.3">
      <c r="A5613">
        <v>5612</v>
      </c>
      <c r="B5613" t="s">
        <v>8393</v>
      </c>
      <c r="C5613" s="1">
        <v>42965</v>
      </c>
      <c r="D5613" s="2">
        <v>2017</v>
      </c>
      <c r="E5613" s="1" t="s">
        <v>132</v>
      </c>
      <c r="F5613" s="3">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v>371.31600000000003</v>
      </c>
    </row>
    <row r="5614" spans="1:23" x14ac:dyDescent="0.3">
      <c r="A5614">
        <v>5613</v>
      </c>
      <c r="B5614" t="s">
        <v>8393</v>
      </c>
      <c r="C5614" s="1">
        <v>42965</v>
      </c>
      <c r="D5614" s="2">
        <v>2017</v>
      </c>
      <c r="E5614" s="1" t="s">
        <v>132</v>
      </c>
      <c r="F5614" s="3">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v>224.42400000000006</v>
      </c>
    </row>
    <row r="5615" spans="1:23" x14ac:dyDescent="0.3">
      <c r="A5615">
        <v>5614</v>
      </c>
      <c r="B5615" t="s">
        <v>8394</v>
      </c>
      <c r="C5615" s="1">
        <v>42402</v>
      </c>
      <c r="D5615" s="2">
        <v>2016</v>
      </c>
      <c r="E5615" s="1" t="s">
        <v>568</v>
      </c>
      <c r="F5615" s="3">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v>5.8979999999999961</v>
      </c>
    </row>
    <row r="5616" spans="1:23" x14ac:dyDescent="0.3">
      <c r="A5616">
        <v>5615</v>
      </c>
      <c r="B5616" t="s">
        <v>8397</v>
      </c>
      <c r="C5616" s="1">
        <v>42605</v>
      </c>
      <c r="D5616" s="2">
        <v>2016</v>
      </c>
      <c r="E5616" s="1" t="s">
        <v>132</v>
      </c>
      <c r="F5616" s="3">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v>8.7330000000000005</v>
      </c>
    </row>
    <row r="5617" spans="1:23" x14ac:dyDescent="0.3">
      <c r="A5617">
        <v>5616</v>
      </c>
      <c r="B5617" t="s">
        <v>8397</v>
      </c>
      <c r="C5617" s="1">
        <v>42605</v>
      </c>
      <c r="D5617" s="2">
        <v>2016</v>
      </c>
      <c r="E5617" s="1" t="s">
        <v>132</v>
      </c>
      <c r="F5617" s="3">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v>281.01600000000008</v>
      </c>
    </row>
    <row r="5618" spans="1:23" x14ac:dyDescent="0.3">
      <c r="A5618">
        <v>5617</v>
      </c>
      <c r="B5618" t="s">
        <v>8397</v>
      </c>
      <c r="C5618" s="1">
        <v>42605</v>
      </c>
      <c r="D5618" s="2">
        <v>2016</v>
      </c>
      <c r="E5618" s="1" t="s">
        <v>132</v>
      </c>
      <c r="F5618" s="3">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v>7.9218000000000002</v>
      </c>
    </row>
    <row r="5619" spans="1:23" x14ac:dyDescent="0.3">
      <c r="A5619">
        <v>5618</v>
      </c>
      <c r="B5619" t="s">
        <v>8398</v>
      </c>
      <c r="C5619" s="1">
        <v>42916</v>
      </c>
      <c r="D5619" s="2">
        <v>2017</v>
      </c>
      <c r="E5619" s="1" t="s">
        <v>41</v>
      </c>
      <c r="F5619" s="3">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v>5.3680000000000012</v>
      </c>
    </row>
    <row r="5620" spans="1:23" x14ac:dyDescent="0.3">
      <c r="A5620">
        <v>5619</v>
      </c>
      <c r="B5620" t="s">
        <v>8399</v>
      </c>
      <c r="C5620" s="1">
        <v>42265</v>
      </c>
      <c r="D5620" s="2">
        <v>2015</v>
      </c>
      <c r="E5620" s="1" t="s">
        <v>161</v>
      </c>
      <c r="F5620" s="3">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v>8.8783999999999992</v>
      </c>
    </row>
    <row r="5621" spans="1:23" x14ac:dyDescent="0.3">
      <c r="A5621">
        <v>5620</v>
      </c>
      <c r="B5621" t="s">
        <v>8400</v>
      </c>
      <c r="C5621" s="1">
        <v>42638</v>
      </c>
      <c r="D5621" s="2">
        <v>2016</v>
      </c>
      <c r="E5621" s="1" t="s">
        <v>161</v>
      </c>
      <c r="F5621" s="3">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v>174.98249999999999</v>
      </c>
    </row>
    <row r="5622" spans="1:23" x14ac:dyDescent="0.3">
      <c r="A5622">
        <v>5621</v>
      </c>
      <c r="B5622" t="s">
        <v>8400</v>
      </c>
      <c r="C5622" s="1">
        <v>42638</v>
      </c>
      <c r="D5622" s="2">
        <v>2016</v>
      </c>
      <c r="E5622" s="1" t="s">
        <v>161</v>
      </c>
      <c r="F5622" s="3">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v>1.0335999999999999</v>
      </c>
    </row>
    <row r="5623" spans="1:23" x14ac:dyDescent="0.3">
      <c r="A5623">
        <v>5622</v>
      </c>
      <c r="B5623" t="s">
        <v>8400</v>
      </c>
      <c r="C5623" s="1">
        <v>42638</v>
      </c>
      <c r="D5623" s="2">
        <v>2016</v>
      </c>
      <c r="E5623" s="1" t="s">
        <v>161</v>
      </c>
      <c r="F5623" s="3">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v>50.490000000000009</v>
      </c>
    </row>
    <row r="5624" spans="1:23" x14ac:dyDescent="0.3">
      <c r="A5624">
        <v>5623</v>
      </c>
      <c r="B5624" t="s">
        <v>8400</v>
      </c>
      <c r="C5624" s="1">
        <v>42638</v>
      </c>
      <c r="D5624" s="2">
        <v>2016</v>
      </c>
      <c r="E5624" s="1" t="s">
        <v>161</v>
      </c>
      <c r="F5624" s="3">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v>17.160000000000004</v>
      </c>
    </row>
    <row r="5625" spans="1:23" x14ac:dyDescent="0.3">
      <c r="A5625">
        <v>5624</v>
      </c>
      <c r="B5625" t="s">
        <v>8401</v>
      </c>
      <c r="C5625" s="1">
        <v>42667</v>
      </c>
      <c r="D5625" s="2">
        <v>2016</v>
      </c>
      <c r="E5625" s="1" t="s">
        <v>53</v>
      </c>
      <c r="F5625" s="3">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v>21</v>
      </c>
    </row>
    <row r="5626" spans="1:23" x14ac:dyDescent="0.3">
      <c r="A5626">
        <v>5625</v>
      </c>
      <c r="B5626" t="s">
        <v>8401</v>
      </c>
      <c r="C5626" s="1">
        <v>42667</v>
      </c>
      <c r="D5626" s="2">
        <v>2016</v>
      </c>
      <c r="E5626" s="1" t="s">
        <v>53</v>
      </c>
      <c r="F5626" s="3">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v>21.598799999999983</v>
      </c>
    </row>
    <row r="5627" spans="1:23" x14ac:dyDescent="0.3">
      <c r="A5627">
        <v>5626</v>
      </c>
      <c r="B5627" t="s">
        <v>8402</v>
      </c>
      <c r="C5627" s="1">
        <v>41911</v>
      </c>
      <c r="D5627" s="2">
        <v>2014</v>
      </c>
      <c r="E5627" s="1" t="s">
        <v>161</v>
      </c>
      <c r="F5627" s="3">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v>2.9567999999999999</v>
      </c>
    </row>
    <row r="5628" spans="1:23" x14ac:dyDescent="0.3">
      <c r="A5628">
        <v>5627</v>
      </c>
      <c r="B5628" t="s">
        <v>8402</v>
      </c>
      <c r="C5628" s="1">
        <v>41911</v>
      </c>
      <c r="D5628" s="2">
        <v>2014</v>
      </c>
      <c r="E5628" s="1" t="s">
        <v>161</v>
      </c>
      <c r="F5628" s="3">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v>399.29939999999976</v>
      </c>
    </row>
    <row r="5629" spans="1:23" x14ac:dyDescent="0.3">
      <c r="A5629">
        <v>5628</v>
      </c>
      <c r="B5629" t="s">
        <v>8403</v>
      </c>
      <c r="C5629" s="1">
        <v>42912</v>
      </c>
      <c r="D5629" s="2">
        <v>2017</v>
      </c>
      <c r="E5629" s="1" t="s">
        <v>41</v>
      </c>
      <c r="F5629" s="3">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v>4.6818000000000008</v>
      </c>
    </row>
    <row r="5630" spans="1:23" x14ac:dyDescent="0.3">
      <c r="A5630">
        <v>5629</v>
      </c>
      <c r="B5630" t="s">
        <v>8403</v>
      </c>
      <c r="C5630" s="1">
        <v>42912</v>
      </c>
      <c r="D5630" s="2">
        <v>2017</v>
      </c>
      <c r="E5630" s="1" t="s">
        <v>41</v>
      </c>
      <c r="F5630" s="3">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v>-13.677599999999998</v>
      </c>
    </row>
    <row r="5631" spans="1:23" x14ac:dyDescent="0.3">
      <c r="A5631">
        <v>5630</v>
      </c>
      <c r="B5631" t="s">
        <v>8406</v>
      </c>
      <c r="C5631" s="1">
        <v>42603</v>
      </c>
      <c r="D5631" s="2">
        <v>2016</v>
      </c>
      <c r="E5631" s="1" t="s">
        <v>132</v>
      </c>
      <c r="F5631" s="3">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v>-339.7050000000001</v>
      </c>
    </row>
    <row r="5632" spans="1:23" x14ac:dyDescent="0.3">
      <c r="A5632">
        <v>5631</v>
      </c>
      <c r="B5632" t="s">
        <v>8407</v>
      </c>
      <c r="C5632" s="1">
        <v>41681</v>
      </c>
      <c r="D5632" s="2">
        <v>2014</v>
      </c>
      <c r="E5632" s="1" t="s">
        <v>568</v>
      </c>
      <c r="F5632" s="3">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v>103.15800000000003</v>
      </c>
    </row>
    <row r="5633" spans="1:23" x14ac:dyDescent="0.3">
      <c r="A5633">
        <v>5632</v>
      </c>
      <c r="B5633" t="s">
        <v>8407</v>
      </c>
      <c r="C5633" s="1">
        <v>41681</v>
      </c>
      <c r="D5633" s="2">
        <v>2014</v>
      </c>
      <c r="E5633" s="1" t="s">
        <v>568</v>
      </c>
      <c r="F5633" s="3">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v>75.37319999999994</v>
      </c>
    </row>
    <row r="5634" spans="1:23" x14ac:dyDescent="0.3">
      <c r="A5634">
        <v>5633</v>
      </c>
      <c r="B5634" t="s">
        <v>8407</v>
      </c>
      <c r="C5634" s="1">
        <v>41681</v>
      </c>
      <c r="D5634" s="2">
        <v>2014</v>
      </c>
      <c r="E5634" s="1" t="s">
        <v>568</v>
      </c>
      <c r="F5634" s="3">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v>8.2061999999999991</v>
      </c>
    </row>
    <row r="5635" spans="1:23" x14ac:dyDescent="0.3">
      <c r="A5635">
        <v>5634</v>
      </c>
      <c r="B5635" t="s">
        <v>8408</v>
      </c>
      <c r="C5635" s="1">
        <v>42636</v>
      </c>
      <c r="D5635" s="2">
        <v>2016</v>
      </c>
      <c r="E5635" s="1" t="s">
        <v>161</v>
      </c>
      <c r="F5635" s="3">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v>3.6847999999999987</v>
      </c>
    </row>
    <row r="5636" spans="1:23" x14ac:dyDescent="0.3">
      <c r="A5636">
        <v>5635</v>
      </c>
      <c r="B5636" t="s">
        <v>8409</v>
      </c>
      <c r="C5636" s="1">
        <v>42343</v>
      </c>
      <c r="D5636" s="2">
        <v>2015</v>
      </c>
      <c r="E5636" s="1" t="s">
        <v>98</v>
      </c>
      <c r="F5636" s="3">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v>76.399999999999991</v>
      </c>
    </row>
    <row r="5637" spans="1:23" x14ac:dyDescent="0.3">
      <c r="A5637">
        <v>5636</v>
      </c>
      <c r="B5637" t="s">
        <v>8411</v>
      </c>
      <c r="C5637" s="1">
        <v>42981</v>
      </c>
      <c r="D5637" s="2">
        <v>2017</v>
      </c>
      <c r="E5637" s="1" t="s">
        <v>161</v>
      </c>
      <c r="F5637" s="3">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v>28.896000000000001</v>
      </c>
    </row>
    <row r="5638" spans="1:23" x14ac:dyDescent="0.3">
      <c r="A5638">
        <v>5637</v>
      </c>
      <c r="B5638" t="s">
        <v>8411</v>
      </c>
      <c r="C5638" s="1">
        <v>42981</v>
      </c>
      <c r="D5638" s="2">
        <v>2017</v>
      </c>
      <c r="E5638" s="1" t="s">
        <v>161</v>
      </c>
      <c r="F5638" s="3">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v>85.490999999999957</v>
      </c>
    </row>
    <row r="5639" spans="1:23" x14ac:dyDescent="0.3">
      <c r="A5639">
        <v>5638</v>
      </c>
      <c r="B5639" t="s">
        <v>8413</v>
      </c>
      <c r="C5639" s="1">
        <v>42820</v>
      </c>
      <c r="D5639" s="2">
        <v>2017</v>
      </c>
      <c r="E5639" s="1" t="s">
        <v>237</v>
      </c>
      <c r="F5639" s="3">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v>23.119199999999999</v>
      </c>
    </row>
    <row r="5640" spans="1:23" x14ac:dyDescent="0.3">
      <c r="A5640">
        <v>5639</v>
      </c>
      <c r="B5640" t="s">
        <v>8416</v>
      </c>
      <c r="C5640" s="1">
        <v>41994</v>
      </c>
      <c r="D5640" s="2">
        <v>2014</v>
      </c>
      <c r="E5640" s="1" t="s">
        <v>98</v>
      </c>
      <c r="F5640" s="3">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v>149.14799999999991</v>
      </c>
    </row>
    <row r="5641" spans="1:23" x14ac:dyDescent="0.3">
      <c r="A5641">
        <v>5640</v>
      </c>
      <c r="B5641" t="s">
        <v>8416</v>
      </c>
      <c r="C5641" s="1">
        <v>41994</v>
      </c>
      <c r="D5641" s="2">
        <v>2014</v>
      </c>
      <c r="E5641" s="1" t="s">
        <v>98</v>
      </c>
      <c r="F5641" s="3">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v>35.759999999999962</v>
      </c>
    </row>
    <row r="5642" spans="1:23" x14ac:dyDescent="0.3">
      <c r="A5642">
        <v>5641</v>
      </c>
      <c r="B5642" t="s">
        <v>8417</v>
      </c>
      <c r="C5642" s="1">
        <v>41905</v>
      </c>
      <c r="D5642" s="2">
        <v>2014</v>
      </c>
      <c r="E5642" s="1" t="s">
        <v>161</v>
      </c>
      <c r="F5642" s="3">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v>10.080000000000002</v>
      </c>
    </row>
    <row r="5643" spans="1:23" x14ac:dyDescent="0.3">
      <c r="A5643">
        <v>5642</v>
      </c>
      <c r="B5643" t="s">
        <v>8418</v>
      </c>
      <c r="C5643" s="1">
        <v>42827</v>
      </c>
      <c r="D5643" s="2">
        <v>2017</v>
      </c>
      <c r="E5643" s="1" t="s">
        <v>89</v>
      </c>
      <c r="F5643" s="3">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v>2.8911999999999995</v>
      </c>
    </row>
    <row r="5644" spans="1:23" x14ac:dyDescent="0.3">
      <c r="A5644">
        <v>5643</v>
      </c>
      <c r="B5644" t="s">
        <v>8419</v>
      </c>
      <c r="C5644" s="1">
        <v>42461</v>
      </c>
      <c r="D5644" s="2">
        <v>2016</v>
      </c>
      <c r="E5644" s="1" t="s">
        <v>89</v>
      </c>
      <c r="F5644" s="3">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v>3.0976000000000004</v>
      </c>
    </row>
    <row r="5645" spans="1:23" x14ac:dyDescent="0.3">
      <c r="A5645">
        <v>5644</v>
      </c>
      <c r="B5645" t="s">
        <v>8420</v>
      </c>
      <c r="C5645" s="1">
        <v>42139</v>
      </c>
      <c r="D5645" s="2">
        <v>2015</v>
      </c>
      <c r="E5645" s="1" t="s">
        <v>124</v>
      </c>
      <c r="F5645" s="3">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v>8.7906000000000013</v>
      </c>
    </row>
    <row r="5646" spans="1:23" x14ac:dyDescent="0.3">
      <c r="A5646">
        <v>5645</v>
      </c>
      <c r="B5646" t="s">
        <v>8421</v>
      </c>
      <c r="C5646" s="1">
        <v>42817</v>
      </c>
      <c r="D5646" s="2">
        <v>2017</v>
      </c>
      <c r="E5646" s="1" t="s">
        <v>237</v>
      </c>
      <c r="F5646" s="3">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v>11.296999999999999</v>
      </c>
    </row>
    <row r="5647" spans="1:23" x14ac:dyDescent="0.3">
      <c r="A5647">
        <v>5646</v>
      </c>
      <c r="B5647" t="s">
        <v>8422</v>
      </c>
      <c r="C5647" s="1">
        <v>42839</v>
      </c>
      <c r="D5647" s="2">
        <v>2017</v>
      </c>
      <c r="E5647" s="1" t="s">
        <v>89</v>
      </c>
      <c r="F5647" s="3">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v>20.101500000000001</v>
      </c>
    </row>
    <row r="5648" spans="1:23" x14ac:dyDescent="0.3">
      <c r="A5648">
        <v>5647</v>
      </c>
      <c r="B5648" t="s">
        <v>8423</v>
      </c>
      <c r="C5648" s="1">
        <v>42008</v>
      </c>
      <c r="D5648" s="2">
        <v>2015</v>
      </c>
      <c r="E5648" s="1" t="s">
        <v>166</v>
      </c>
      <c r="F5648" s="3">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v>69.199200000000005</v>
      </c>
    </row>
    <row r="5649" spans="1:23" x14ac:dyDescent="0.3">
      <c r="A5649">
        <v>5648</v>
      </c>
      <c r="B5649" t="s">
        <v>8424</v>
      </c>
      <c r="C5649" s="1">
        <v>43041</v>
      </c>
      <c r="D5649" s="2">
        <v>2017</v>
      </c>
      <c r="E5649" s="1" t="s">
        <v>24</v>
      </c>
      <c r="F5649" s="3">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v>9.3312000000000008</v>
      </c>
    </row>
    <row r="5650" spans="1:23" x14ac:dyDescent="0.3">
      <c r="A5650">
        <v>5649</v>
      </c>
      <c r="B5650" t="s">
        <v>8425</v>
      </c>
      <c r="C5650" s="1">
        <v>42933</v>
      </c>
      <c r="D5650" s="2">
        <v>2017</v>
      </c>
      <c r="E5650" s="1" t="s">
        <v>152</v>
      </c>
      <c r="F5650" s="3">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v>15.552000000000001</v>
      </c>
    </row>
    <row r="5651" spans="1:23" x14ac:dyDescent="0.3">
      <c r="A5651">
        <v>5650</v>
      </c>
      <c r="B5651" t="s">
        <v>8425</v>
      </c>
      <c r="C5651" s="1">
        <v>42933</v>
      </c>
      <c r="D5651" s="2">
        <v>2017</v>
      </c>
      <c r="E5651" s="1" t="s">
        <v>152</v>
      </c>
      <c r="F5651" s="3">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v>28.95</v>
      </c>
    </row>
    <row r="5652" spans="1:23" x14ac:dyDescent="0.3">
      <c r="A5652">
        <v>5651</v>
      </c>
      <c r="B5652" t="s">
        <v>8425</v>
      </c>
      <c r="C5652" s="1">
        <v>42933</v>
      </c>
      <c r="D5652" s="2">
        <v>2017</v>
      </c>
      <c r="E5652" s="1" t="s">
        <v>152</v>
      </c>
      <c r="F5652" s="3">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v>0</v>
      </c>
    </row>
    <row r="5653" spans="1:23" x14ac:dyDescent="0.3">
      <c r="A5653">
        <v>5652</v>
      </c>
      <c r="B5653" t="s">
        <v>8425</v>
      </c>
      <c r="C5653" s="1">
        <v>42933</v>
      </c>
      <c r="D5653" s="2">
        <v>2017</v>
      </c>
      <c r="E5653" s="1" t="s">
        <v>152</v>
      </c>
      <c r="F5653" s="3">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v>210.73499999999993</v>
      </c>
    </row>
    <row r="5654" spans="1:23" x14ac:dyDescent="0.3">
      <c r="A5654">
        <v>5653</v>
      </c>
      <c r="B5654" t="s">
        <v>8427</v>
      </c>
      <c r="C5654" s="1">
        <v>43014</v>
      </c>
      <c r="D5654" s="2">
        <v>2017</v>
      </c>
      <c r="E5654" s="1" t="s">
        <v>53</v>
      </c>
      <c r="F5654" s="3">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v>20.085100000000001</v>
      </c>
    </row>
    <row r="5655" spans="1:23" x14ac:dyDescent="0.3">
      <c r="A5655">
        <v>5654</v>
      </c>
      <c r="B5655" t="s">
        <v>8428</v>
      </c>
      <c r="C5655" s="1">
        <v>41947</v>
      </c>
      <c r="D5655" s="2">
        <v>2014</v>
      </c>
      <c r="E5655" s="1" t="s">
        <v>24</v>
      </c>
      <c r="F5655" s="3">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v>0.79380000000000006</v>
      </c>
    </row>
    <row r="5656" spans="1:23" x14ac:dyDescent="0.3">
      <c r="A5656">
        <v>5655</v>
      </c>
      <c r="B5656" t="s">
        <v>8429</v>
      </c>
      <c r="C5656" s="1">
        <v>42722</v>
      </c>
      <c r="D5656" s="2">
        <v>2016</v>
      </c>
      <c r="E5656" s="1" t="s">
        <v>98</v>
      </c>
      <c r="F5656" s="3">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v>-30.159999999999997</v>
      </c>
    </row>
    <row r="5657" spans="1:23" x14ac:dyDescent="0.3">
      <c r="A5657">
        <v>5656</v>
      </c>
      <c r="B5657" t="s">
        <v>8429</v>
      </c>
      <c r="C5657" s="1">
        <v>42722</v>
      </c>
      <c r="D5657" s="2">
        <v>2016</v>
      </c>
      <c r="E5657" s="1" t="s">
        <v>98</v>
      </c>
      <c r="F5657" s="3">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v>2.3359999999999994</v>
      </c>
    </row>
    <row r="5658" spans="1:23" x14ac:dyDescent="0.3">
      <c r="A5658">
        <v>5657</v>
      </c>
      <c r="B5658" t="s">
        <v>8429</v>
      </c>
      <c r="C5658" s="1">
        <v>42722</v>
      </c>
      <c r="D5658" s="2">
        <v>2016</v>
      </c>
      <c r="E5658" s="1" t="s">
        <v>98</v>
      </c>
      <c r="F5658" s="3">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v>3.7855999999999992</v>
      </c>
    </row>
    <row r="5659" spans="1:23" x14ac:dyDescent="0.3">
      <c r="A5659">
        <v>5658</v>
      </c>
      <c r="B5659" t="s">
        <v>8429</v>
      </c>
      <c r="C5659" s="1">
        <v>42722</v>
      </c>
      <c r="D5659" s="2">
        <v>2016</v>
      </c>
      <c r="E5659" s="1" t="s">
        <v>98</v>
      </c>
      <c r="F5659" s="3">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v>-8.4581999999999979</v>
      </c>
    </row>
    <row r="5660" spans="1:23" x14ac:dyDescent="0.3">
      <c r="A5660">
        <v>5659</v>
      </c>
      <c r="B5660" t="s">
        <v>8429</v>
      </c>
      <c r="C5660" s="1">
        <v>42722</v>
      </c>
      <c r="D5660" s="2">
        <v>2016</v>
      </c>
      <c r="E5660" s="1" t="s">
        <v>98</v>
      </c>
      <c r="F5660" s="3">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v>-264.21500000000003</v>
      </c>
    </row>
    <row r="5661" spans="1:23" x14ac:dyDescent="0.3">
      <c r="A5661">
        <v>5660</v>
      </c>
      <c r="B5661" t="s">
        <v>8429</v>
      </c>
      <c r="C5661" s="1">
        <v>42722</v>
      </c>
      <c r="D5661" s="2">
        <v>2016</v>
      </c>
      <c r="E5661" s="1" t="s">
        <v>98</v>
      </c>
      <c r="F5661" s="3">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v>5.1791999999999998</v>
      </c>
    </row>
    <row r="5662" spans="1:23" x14ac:dyDescent="0.3">
      <c r="A5662">
        <v>5661</v>
      </c>
      <c r="B5662" t="s">
        <v>8429</v>
      </c>
      <c r="C5662" s="1">
        <v>42722</v>
      </c>
      <c r="D5662" s="2">
        <v>2016</v>
      </c>
      <c r="E5662" s="1" t="s">
        <v>98</v>
      </c>
      <c r="F5662" s="3">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v>-7.17</v>
      </c>
    </row>
    <row r="5663" spans="1:23" x14ac:dyDescent="0.3">
      <c r="A5663">
        <v>5662</v>
      </c>
      <c r="B5663" t="s">
        <v>8430</v>
      </c>
      <c r="C5663" s="1">
        <v>42637</v>
      </c>
      <c r="D5663" s="2">
        <v>2016</v>
      </c>
      <c r="E5663" s="1" t="s">
        <v>161</v>
      </c>
      <c r="F5663" s="3">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v>7.5039999999999987</v>
      </c>
    </row>
    <row r="5664" spans="1:23" x14ac:dyDescent="0.3">
      <c r="A5664">
        <v>5663</v>
      </c>
      <c r="B5664" t="s">
        <v>8430</v>
      </c>
      <c r="C5664" s="1">
        <v>42637</v>
      </c>
      <c r="D5664" s="2">
        <v>2016</v>
      </c>
      <c r="E5664" s="1" t="s">
        <v>161</v>
      </c>
      <c r="F5664" s="3">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v>-95.823000000000079</v>
      </c>
    </row>
    <row r="5665" spans="1:23" x14ac:dyDescent="0.3">
      <c r="A5665">
        <v>5664</v>
      </c>
      <c r="B5665" t="s">
        <v>8431</v>
      </c>
      <c r="C5665" s="1">
        <v>42572</v>
      </c>
      <c r="D5665" s="2">
        <v>2016</v>
      </c>
      <c r="E5665" s="1" t="s">
        <v>152</v>
      </c>
      <c r="F5665" s="3">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v>1.3992000000000013</v>
      </c>
    </row>
    <row r="5666" spans="1:23" x14ac:dyDescent="0.3">
      <c r="A5666">
        <v>5665</v>
      </c>
      <c r="B5666" t="s">
        <v>8431</v>
      </c>
      <c r="C5666" s="1">
        <v>42572</v>
      </c>
      <c r="D5666" s="2">
        <v>2016</v>
      </c>
      <c r="E5666" s="1" t="s">
        <v>152</v>
      </c>
      <c r="F5666" s="3">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v>-8.1311999999999998</v>
      </c>
    </row>
    <row r="5667" spans="1:23" x14ac:dyDescent="0.3">
      <c r="A5667">
        <v>5666</v>
      </c>
      <c r="B5667" t="s">
        <v>8431</v>
      </c>
      <c r="C5667" s="1">
        <v>42572</v>
      </c>
      <c r="D5667" s="2">
        <v>2016</v>
      </c>
      <c r="E5667" s="1" t="s">
        <v>152</v>
      </c>
      <c r="F5667" s="3">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v>4.1680000000000028</v>
      </c>
    </row>
    <row r="5668" spans="1:23" x14ac:dyDescent="0.3">
      <c r="A5668">
        <v>5667</v>
      </c>
      <c r="B5668" t="s">
        <v>8431</v>
      </c>
      <c r="C5668" s="1">
        <v>42572</v>
      </c>
      <c r="D5668" s="2">
        <v>2016</v>
      </c>
      <c r="E5668" s="1" t="s">
        <v>152</v>
      </c>
      <c r="F5668" s="3">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v>8.7052000000000049</v>
      </c>
    </row>
    <row r="5669" spans="1:23" x14ac:dyDescent="0.3">
      <c r="A5669">
        <v>5668</v>
      </c>
      <c r="B5669" t="s">
        <v>8434</v>
      </c>
      <c r="C5669" s="1">
        <v>42532</v>
      </c>
      <c r="D5669" s="2">
        <v>2016</v>
      </c>
      <c r="E5669" s="1" t="s">
        <v>41</v>
      </c>
      <c r="F5669" s="3">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v>6.8713999999999995</v>
      </c>
    </row>
    <row r="5670" spans="1:23" x14ac:dyDescent="0.3">
      <c r="A5670">
        <v>5669</v>
      </c>
      <c r="B5670" t="s">
        <v>8434</v>
      </c>
      <c r="C5670" s="1">
        <v>42532</v>
      </c>
      <c r="D5670" s="2">
        <v>2016</v>
      </c>
      <c r="E5670" s="1" t="s">
        <v>41</v>
      </c>
      <c r="F5670" s="3">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v>17.544800000000002</v>
      </c>
    </row>
    <row r="5671" spans="1:23" x14ac:dyDescent="0.3">
      <c r="A5671">
        <v>5670</v>
      </c>
      <c r="B5671" t="s">
        <v>8434</v>
      </c>
      <c r="C5671" s="1">
        <v>42532</v>
      </c>
      <c r="D5671" s="2">
        <v>2016</v>
      </c>
      <c r="E5671" s="1" t="s">
        <v>41</v>
      </c>
      <c r="F5671" s="3">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v>132.58980000000003</v>
      </c>
    </row>
    <row r="5672" spans="1:23" x14ac:dyDescent="0.3">
      <c r="A5672">
        <v>5671</v>
      </c>
      <c r="B5672" t="s">
        <v>8435</v>
      </c>
      <c r="C5672" s="1">
        <v>42164</v>
      </c>
      <c r="D5672" s="2">
        <v>2015</v>
      </c>
      <c r="E5672" s="1" t="s">
        <v>41</v>
      </c>
      <c r="F5672" s="3">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v>92.393599999999992</v>
      </c>
    </row>
    <row r="5673" spans="1:23" x14ac:dyDescent="0.3">
      <c r="A5673">
        <v>5672</v>
      </c>
      <c r="B5673" t="s">
        <v>8435</v>
      </c>
      <c r="C5673" s="1">
        <v>42164</v>
      </c>
      <c r="D5673" s="2">
        <v>2015</v>
      </c>
      <c r="E5673" s="1" t="s">
        <v>41</v>
      </c>
      <c r="F5673" s="3">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v>8.7735000000000056</v>
      </c>
    </row>
    <row r="5674" spans="1:23" x14ac:dyDescent="0.3">
      <c r="A5674">
        <v>5673</v>
      </c>
      <c r="B5674" t="s">
        <v>8437</v>
      </c>
      <c r="C5674" s="1">
        <v>43035</v>
      </c>
      <c r="D5674" s="2">
        <v>2017</v>
      </c>
      <c r="E5674" s="1" t="s">
        <v>53</v>
      </c>
      <c r="F5674" s="3">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v>5.5439999999999987</v>
      </c>
    </row>
    <row r="5675" spans="1:23" x14ac:dyDescent="0.3">
      <c r="A5675">
        <v>5674</v>
      </c>
      <c r="B5675" t="s">
        <v>8437</v>
      </c>
      <c r="C5675" s="1">
        <v>43035</v>
      </c>
      <c r="D5675" s="2">
        <v>2017</v>
      </c>
      <c r="E5675" s="1" t="s">
        <v>53</v>
      </c>
      <c r="F5675" s="3">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v>2.6399999999999997</v>
      </c>
    </row>
    <row r="5676" spans="1:23" x14ac:dyDescent="0.3">
      <c r="A5676">
        <v>5675</v>
      </c>
      <c r="B5676" t="s">
        <v>8438</v>
      </c>
      <c r="C5676" s="1">
        <v>42391</v>
      </c>
      <c r="D5676" s="2">
        <v>2016</v>
      </c>
      <c r="E5676" s="1" t="s">
        <v>166</v>
      </c>
      <c r="F5676" s="3">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v>6.2208000000000006</v>
      </c>
    </row>
    <row r="5677" spans="1:23" x14ac:dyDescent="0.3">
      <c r="A5677">
        <v>5676</v>
      </c>
      <c r="B5677" t="s">
        <v>8439</v>
      </c>
      <c r="C5677" s="1">
        <v>41787</v>
      </c>
      <c r="D5677" s="2">
        <v>2014</v>
      </c>
      <c r="E5677" s="1" t="s">
        <v>124</v>
      </c>
      <c r="F5677" s="3">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v>5.7408000000000019</v>
      </c>
    </row>
    <row r="5678" spans="1:23" x14ac:dyDescent="0.3">
      <c r="A5678">
        <v>5677</v>
      </c>
      <c r="B5678" t="s">
        <v>8439</v>
      </c>
      <c r="C5678" s="1">
        <v>41787</v>
      </c>
      <c r="D5678" s="2">
        <v>2014</v>
      </c>
      <c r="E5678" s="1" t="s">
        <v>124</v>
      </c>
      <c r="F5678" s="3">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v>2.2079999999999984</v>
      </c>
    </row>
    <row r="5679" spans="1:23" x14ac:dyDescent="0.3">
      <c r="A5679">
        <v>5678</v>
      </c>
      <c r="B5679" t="s">
        <v>8440</v>
      </c>
      <c r="C5679" s="1">
        <v>42002</v>
      </c>
      <c r="D5679" s="2">
        <v>2014</v>
      </c>
      <c r="E5679" s="1" t="s">
        <v>98</v>
      </c>
      <c r="F5679" s="3">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v>-50.66879999999999</v>
      </c>
    </row>
    <row r="5680" spans="1:23" x14ac:dyDescent="0.3">
      <c r="A5680">
        <v>5679</v>
      </c>
      <c r="B5680" t="s">
        <v>8441</v>
      </c>
      <c r="C5680" s="1">
        <v>42579</v>
      </c>
      <c r="D5680" s="2">
        <v>2016</v>
      </c>
      <c r="E5680" s="1" t="s">
        <v>152</v>
      </c>
      <c r="F5680" s="3">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v>9.1979999999999986</v>
      </c>
    </row>
    <row r="5681" spans="1:23" x14ac:dyDescent="0.3">
      <c r="A5681">
        <v>5680</v>
      </c>
      <c r="B5681" t="s">
        <v>8441</v>
      </c>
      <c r="C5681" s="1">
        <v>42579</v>
      </c>
      <c r="D5681" s="2">
        <v>2016</v>
      </c>
      <c r="E5681" s="1" t="s">
        <v>152</v>
      </c>
      <c r="F5681" s="3">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v>53.860799999999998</v>
      </c>
    </row>
    <row r="5682" spans="1:23" x14ac:dyDescent="0.3">
      <c r="A5682">
        <v>5681</v>
      </c>
      <c r="B5682" t="s">
        <v>8443</v>
      </c>
      <c r="C5682" s="1">
        <v>42637</v>
      </c>
      <c r="D5682" s="2">
        <v>2016</v>
      </c>
      <c r="E5682" s="1" t="s">
        <v>161</v>
      </c>
      <c r="F5682" s="3">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v>2.9347999999999996</v>
      </c>
    </row>
    <row r="5683" spans="1:23" x14ac:dyDescent="0.3">
      <c r="A5683">
        <v>5682</v>
      </c>
      <c r="B5683" t="s">
        <v>8443</v>
      </c>
      <c r="C5683" s="1">
        <v>42637</v>
      </c>
      <c r="D5683" s="2">
        <v>2016</v>
      </c>
      <c r="E5683" s="1" t="s">
        <v>161</v>
      </c>
      <c r="F5683" s="3">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v>3.1104000000000003</v>
      </c>
    </row>
    <row r="5684" spans="1:23" x14ac:dyDescent="0.3">
      <c r="A5684">
        <v>5683</v>
      </c>
      <c r="B5684" t="s">
        <v>8444</v>
      </c>
      <c r="C5684" s="1">
        <v>41731</v>
      </c>
      <c r="D5684" s="2">
        <v>2014</v>
      </c>
      <c r="E5684" s="1" t="s">
        <v>89</v>
      </c>
      <c r="F5684" s="3">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v>7.1280000000000001</v>
      </c>
    </row>
    <row r="5685" spans="1:23" x14ac:dyDescent="0.3">
      <c r="A5685">
        <v>5684</v>
      </c>
      <c r="B5685" t="s">
        <v>8444</v>
      </c>
      <c r="C5685" s="1">
        <v>41731</v>
      </c>
      <c r="D5685" s="2">
        <v>2014</v>
      </c>
      <c r="E5685" s="1" t="s">
        <v>89</v>
      </c>
      <c r="F5685" s="3">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v>293.98040000000003</v>
      </c>
    </row>
    <row r="5686" spans="1:23" x14ac:dyDescent="0.3">
      <c r="A5686">
        <v>5685</v>
      </c>
      <c r="B5686" t="s">
        <v>8444</v>
      </c>
      <c r="C5686" s="1">
        <v>41731</v>
      </c>
      <c r="D5686" s="2">
        <v>2014</v>
      </c>
      <c r="E5686" s="1" t="s">
        <v>89</v>
      </c>
      <c r="F5686" s="3">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v>40.274000000000001</v>
      </c>
    </row>
    <row r="5687" spans="1:23" x14ac:dyDescent="0.3">
      <c r="A5687">
        <v>5686</v>
      </c>
      <c r="B5687" t="s">
        <v>8445</v>
      </c>
      <c r="C5687" s="1">
        <v>42313</v>
      </c>
      <c r="D5687" s="2">
        <v>2015</v>
      </c>
      <c r="E5687" s="1" t="s">
        <v>24</v>
      </c>
      <c r="F5687" s="3">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v>35.652599999999993</v>
      </c>
    </row>
    <row r="5688" spans="1:23" x14ac:dyDescent="0.3">
      <c r="A5688">
        <v>5687</v>
      </c>
      <c r="B5688" t="s">
        <v>8446</v>
      </c>
      <c r="C5688" s="1">
        <v>41848</v>
      </c>
      <c r="D5688" s="2">
        <v>2014</v>
      </c>
      <c r="E5688" s="1" t="s">
        <v>152</v>
      </c>
      <c r="F5688" s="3">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v>5.1910000000000007</v>
      </c>
    </row>
    <row r="5689" spans="1:23" x14ac:dyDescent="0.3">
      <c r="A5689">
        <v>5688</v>
      </c>
      <c r="B5689" t="s">
        <v>8446</v>
      </c>
      <c r="C5689" s="1">
        <v>41848</v>
      </c>
      <c r="D5689" s="2">
        <v>2014</v>
      </c>
      <c r="E5689" s="1" t="s">
        <v>152</v>
      </c>
      <c r="F5689" s="3">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v>12.988799999999991</v>
      </c>
    </row>
    <row r="5690" spans="1:23" x14ac:dyDescent="0.3">
      <c r="A5690">
        <v>5689</v>
      </c>
      <c r="B5690" t="s">
        <v>8446</v>
      </c>
      <c r="C5690" s="1">
        <v>41848</v>
      </c>
      <c r="D5690" s="2">
        <v>2014</v>
      </c>
      <c r="E5690" s="1" t="s">
        <v>152</v>
      </c>
      <c r="F5690" s="3">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v>16.518599999999999</v>
      </c>
    </row>
    <row r="5691" spans="1:23" x14ac:dyDescent="0.3">
      <c r="A5691">
        <v>5690</v>
      </c>
      <c r="B5691" t="s">
        <v>8447</v>
      </c>
      <c r="C5691" s="1">
        <v>42364</v>
      </c>
      <c r="D5691" s="2">
        <v>2015</v>
      </c>
      <c r="E5691" s="1" t="s">
        <v>98</v>
      </c>
      <c r="F5691" s="3">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v>-90.376199999999997</v>
      </c>
    </row>
    <row r="5692" spans="1:23" x14ac:dyDescent="0.3">
      <c r="A5692">
        <v>5691</v>
      </c>
      <c r="B5692" t="s">
        <v>8448</v>
      </c>
      <c r="C5692" s="1">
        <v>42348</v>
      </c>
      <c r="D5692" s="2">
        <v>2015</v>
      </c>
      <c r="E5692" s="1" t="s">
        <v>98</v>
      </c>
      <c r="F5692" s="3">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v>9.3023999999999987</v>
      </c>
    </row>
    <row r="5693" spans="1:23" x14ac:dyDescent="0.3">
      <c r="A5693">
        <v>5692</v>
      </c>
      <c r="B5693" t="s">
        <v>8448</v>
      </c>
      <c r="C5693" s="1">
        <v>42348</v>
      </c>
      <c r="D5693" s="2">
        <v>2015</v>
      </c>
      <c r="E5693" s="1" t="s">
        <v>98</v>
      </c>
      <c r="F5693" s="3">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v>20.584999999999994</v>
      </c>
    </row>
    <row r="5694" spans="1:23" x14ac:dyDescent="0.3">
      <c r="A5694">
        <v>5693</v>
      </c>
      <c r="B5694" t="s">
        <v>8448</v>
      </c>
      <c r="C5694" s="1">
        <v>42348</v>
      </c>
      <c r="D5694" s="2">
        <v>2015</v>
      </c>
      <c r="E5694" s="1" t="s">
        <v>98</v>
      </c>
      <c r="F5694" s="3">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v>36.447299999999998</v>
      </c>
    </row>
    <row r="5695" spans="1:23" x14ac:dyDescent="0.3">
      <c r="A5695">
        <v>5694</v>
      </c>
      <c r="B5695" t="s">
        <v>8448</v>
      </c>
      <c r="C5695" s="1">
        <v>42348</v>
      </c>
      <c r="D5695" s="2">
        <v>2015</v>
      </c>
      <c r="E5695" s="1" t="s">
        <v>98</v>
      </c>
      <c r="F5695" s="3">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v>12.672000000000001</v>
      </c>
    </row>
    <row r="5696" spans="1:23" x14ac:dyDescent="0.3">
      <c r="A5696">
        <v>5695</v>
      </c>
      <c r="B5696" t="s">
        <v>8448</v>
      </c>
      <c r="C5696" s="1">
        <v>42348</v>
      </c>
      <c r="D5696" s="2">
        <v>2015</v>
      </c>
      <c r="E5696" s="1" t="s">
        <v>98</v>
      </c>
      <c r="F5696" s="3">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v>141.1644</v>
      </c>
    </row>
    <row r="5697" spans="1:23" x14ac:dyDescent="0.3">
      <c r="A5697">
        <v>5696</v>
      </c>
      <c r="B5697" t="s">
        <v>8449</v>
      </c>
      <c r="C5697" s="1">
        <v>42495</v>
      </c>
      <c r="D5697" s="2">
        <v>2016</v>
      </c>
      <c r="E5697" s="1" t="s">
        <v>124</v>
      </c>
      <c r="F5697" s="3">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v>-1.7772000000000041</v>
      </c>
    </row>
    <row r="5698" spans="1:23" x14ac:dyDescent="0.3">
      <c r="A5698">
        <v>5697</v>
      </c>
      <c r="B5698" t="s">
        <v>8450</v>
      </c>
      <c r="C5698" s="1">
        <v>43022</v>
      </c>
      <c r="D5698" s="2">
        <v>2017</v>
      </c>
      <c r="E5698" s="1" t="s">
        <v>53</v>
      </c>
      <c r="F5698" s="3">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v>-42.46380000000002</v>
      </c>
    </row>
    <row r="5699" spans="1:23" x14ac:dyDescent="0.3">
      <c r="A5699">
        <v>5698</v>
      </c>
      <c r="B5699" t="s">
        <v>8450</v>
      </c>
      <c r="C5699" s="1">
        <v>43022</v>
      </c>
      <c r="D5699" s="2">
        <v>2017</v>
      </c>
      <c r="E5699" s="1" t="s">
        <v>53</v>
      </c>
      <c r="F5699" s="3">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v>-23.548000000000009</v>
      </c>
    </row>
    <row r="5700" spans="1:23" x14ac:dyDescent="0.3">
      <c r="A5700">
        <v>5699</v>
      </c>
      <c r="B5700" t="s">
        <v>8451</v>
      </c>
      <c r="C5700" s="1">
        <v>42679</v>
      </c>
      <c r="D5700" s="2">
        <v>2016</v>
      </c>
      <c r="E5700" s="1" t="s">
        <v>24</v>
      </c>
      <c r="F5700" s="3">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v>4.4399999999999995</v>
      </c>
    </row>
    <row r="5701" spans="1:23" x14ac:dyDescent="0.3">
      <c r="A5701">
        <v>5700</v>
      </c>
      <c r="B5701" t="s">
        <v>8452</v>
      </c>
      <c r="C5701" s="1">
        <v>43042</v>
      </c>
      <c r="D5701" s="2">
        <v>2017</v>
      </c>
      <c r="E5701" s="1" t="s">
        <v>24</v>
      </c>
      <c r="F5701" s="3">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v>17.581200000000003</v>
      </c>
    </row>
    <row r="5702" spans="1:23" x14ac:dyDescent="0.3">
      <c r="A5702">
        <v>5701</v>
      </c>
      <c r="B5702" t="s">
        <v>8453</v>
      </c>
      <c r="C5702" s="1">
        <v>42698</v>
      </c>
      <c r="D5702" s="2">
        <v>2016</v>
      </c>
      <c r="E5702" s="1" t="s">
        <v>24</v>
      </c>
      <c r="F5702" s="3">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v>15.281999999999998</v>
      </c>
    </row>
    <row r="5703" spans="1:23" x14ac:dyDescent="0.3">
      <c r="A5703">
        <v>5702</v>
      </c>
      <c r="B5703" t="s">
        <v>8453</v>
      </c>
      <c r="C5703" s="1">
        <v>42698</v>
      </c>
      <c r="D5703" s="2">
        <v>2016</v>
      </c>
      <c r="E5703" s="1" t="s">
        <v>24</v>
      </c>
      <c r="F5703" s="3">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v>-22.743500000000004</v>
      </c>
    </row>
    <row r="5704" spans="1:23" x14ac:dyDescent="0.3">
      <c r="A5704">
        <v>5703</v>
      </c>
      <c r="B5704" t="s">
        <v>8454</v>
      </c>
      <c r="C5704" s="1">
        <v>41987</v>
      </c>
      <c r="D5704" s="2">
        <v>2014</v>
      </c>
      <c r="E5704" s="1" t="s">
        <v>98</v>
      </c>
      <c r="F5704" s="3">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v>0.29519999999999957</v>
      </c>
    </row>
    <row r="5705" spans="1:23" x14ac:dyDescent="0.3">
      <c r="A5705">
        <v>5704</v>
      </c>
      <c r="B5705" t="s">
        <v>8454</v>
      </c>
      <c r="C5705" s="1">
        <v>41987</v>
      </c>
      <c r="D5705" s="2">
        <v>2014</v>
      </c>
      <c r="E5705" s="1" t="s">
        <v>98</v>
      </c>
      <c r="F5705" s="3">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v>-52.336500000000029</v>
      </c>
    </row>
    <row r="5706" spans="1:23" x14ac:dyDescent="0.3">
      <c r="A5706">
        <v>5705</v>
      </c>
      <c r="B5706" t="s">
        <v>8454</v>
      </c>
      <c r="C5706" s="1">
        <v>41987</v>
      </c>
      <c r="D5706" s="2">
        <v>2014</v>
      </c>
      <c r="E5706" s="1" t="s">
        <v>98</v>
      </c>
      <c r="F5706" s="3">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v>42.893499999999975</v>
      </c>
    </row>
    <row r="5707" spans="1:23" x14ac:dyDescent="0.3">
      <c r="A5707">
        <v>5706</v>
      </c>
      <c r="B5707" t="s">
        <v>8455</v>
      </c>
      <c r="C5707" s="1">
        <v>41946</v>
      </c>
      <c r="D5707" s="2">
        <v>2014</v>
      </c>
      <c r="E5707" s="1" t="s">
        <v>24</v>
      </c>
      <c r="F5707" s="3">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v>3.3755999999999986</v>
      </c>
    </row>
    <row r="5708" spans="1:23" x14ac:dyDescent="0.3">
      <c r="A5708">
        <v>5707</v>
      </c>
      <c r="B5708" t="s">
        <v>8456</v>
      </c>
      <c r="C5708" s="1">
        <v>43000</v>
      </c>
      <c r="D5708" s="2">
        <v>2017</v>
      </c>
      <c r="E5708" s="1" t="s">
        <v>161</v>
      </c>
      <c r="F5708" s="3">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v>14.563799999999997</v>
      </c>
    </row>
    <row r="5709" spans="1:23" x14ac:dyDescent="0.3">
      <c r="A5709">
        <v>5708</v>
      </c>
      <c r="B5709" t="s">
        <v>8457</v>
      </c>
      <c r="C5709" s="1">
        <v>42132</v>
      </c>
      <c r="D5709" s="2">
        <v>2015</v>
      </c>
      <c r="E5709" s="1" t="s">
        <v>124</v>
      </c>
      <c r="F5709" s="3">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v>30.187200000000001</v>
      </c>
    </row>
    <row r="5710" spans="1:23" x14ac:dyDescent="0.3">
      <c r="A5710">
        <v>5709</v>
      </c>
      <c r="B5710" t="s">
        <v>8457</v>
      </c>
      <c r="C5710" s="1">
        <v>42132</v>
      </c>
      <c r="D5710" s="2">
        <v>2015</v>
      </c>
      <c r="E5710" s="1" t="s">
        <v>124</v>
      </c>
      <c r="F5710" s="3">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v>7.158600000000007</v>
      </c>
    </row>
    <row r="5711" spans="1:23" x14ac:dyDescent="0.3">
      <c r="A5711">
        <v>5710</v>
      </c>
      <c r="B5711" t="s">
        <v>8457</v>
      </c>
      <c r="C5711" s="1">
        <v>42132</v>
      </c>
      <c r="D5711" s="2">
        <v>2015</v>
      </c>
      <c r="E5711" s="1" t="s">
        <v>124</v>
      </c>
      <c r="F5711" s="3">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v>21.294000000000008</v>
      </c>
    </row>
    <row r="5712" spans="1:23" x14ac:dyDescent="0.3">
      <c r="A5712">
        <v>5711</v>
      </c>
      <c r="B5712" t="s">
        <v>8457</v>
      </c>
      <c r="C5712" s="1">
        <v>42132</v>
      </c>
      <c r="D5712" s="2">
        <v>2015</v>
      </c>
      <c r="E5712" s="1" t="s">
        <v>124</v>
      </c>
      <c r="F5712" s="3">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v>1014.9797</v>
      </c>
    </row>
    <row r="5713" spans="1:23" x14ac:dyDescent="0.3">
      <c r="A5713">
        <v>5712</v>
      </c>
      <c r="B5713" t="s">
        <v>8457</v>
      </c>
      <c r="C5713" s="1">
        <v>42132</v>
      </c>
      <c r="D5713" s="2">
        <v>2015</v>
      </c>
      <c r="E5713" s="1" t="s">
        <v>124</v>
      </c>
      <c r="F5713" s="3">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v>9.3312000000000008</v>
      </c>
    </row>
    <row r="5714" spans="1:23" x14ac:dyDescent="0.3">
      <c r="A5714">
        <v>5713</v>
      </c>
      <c r="B5714" t="s">
        <v>8458</v>
      </c>
      <c r="C5714" s="1">
        <v>42947</v>
      </c>
      <c r="D5714" s="2">
        <v>2017</v>
      </c>
      <c r="E5714" s="1" t="s">
        <v>152</v>
      </c>
      <c r="F5714" s="3">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v>4.1390999999999991</v>
      </c>
    </row>
    <row r="5715" spans="1:23" x14ac:dyDescent="0.3">
      <c r="A5715">
        <v>5714</v>
      </c>
      <c r="B5715" t="s">
        <v>8459</v>
      </c>
      <c r="C5715" s="1">
        <v>41699</v>
      </c>
      <c r="D5715" s="2">
        <v>2014</v>
      </c>
      <c r="E5715" s="1" t="s">
        <v>237</v>
      </c>
      <c r="F5715" s="3">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v>1.6037999999999999</v>
      </c>
    </row>
    <row r="5716" spans="1:23" x14ac:dyDescent="0.3">
      <c r="A5716">
        <v>5715</v>
      </c>
      <c r="B5716" t="s">
        <v>8460</v>
      </c>
      <c r="C5716" s="1">
        <v>43003</v>
      </c>
      <c r="D5716" s="2">
        <v>2017</v>
      </c>
      <c r="E5716" s="1" t="s">
        <v>161</v>
      </c>
      <c r="F5716" s="3">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v>47.938500000000005</v>
      </c>
    </row>
    <row r="5717" spans="1:23" x14ac:dyDescent="0.3">
      <c r="A5717">
        <v>5716</v>
      </c>
      <c r="B5717" t="s">
        <v>8461</v>
      </c>
      <c r="C5717" s="1">
        <v>42286</v>
      </c>
      <c r="D5717" s="2">
        <v>2015</v>
      </c>
      <c r="E5717" s="1" t="s">
        <v>53</v>
      </c>
      <c r="F5717" s="3">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v>111.59099999999995</v>
      </c>
    </row>
    <row r="5718" spans="1:23" x14ac:dyDescent="0.3">
      <c r="A5718">
        <v>5717</v>
      </c>
      <c r="B5718" t="s">
        <v>8461</v>
      </c>
      <c r="C5718" s="1">
        <v>42286</v>
      </c>
      <c r="D5718" s="2">
        <v>2015</v>
      </c>
      <c r="E5718" s="1" t="s">
        <v>53</v>
      </c>
      <c r="F5718" s="3">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v>8.4563999999999986</v>
      </c>
    </row>
    <row r="5719" spans="1:23" x14ac:dyDescent="0.3">
      <c r="A5719">
        <v>5718</v>
      </c>
      <c r="B5719" t="s">
        <v>8461</v>
      </c>
      <c r="C5719" s="1">
        <v>42286</v>
      </c>
      <c r="D5719" s="2">
        <v>2015</v>
      </c>
      <c r="E5719" s="1" t="s">
        <v>53</v>
      </c>
      <c r="F5719" s="3">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v>27.241199999999996</v>
      </c>
    </row>
    <row r="5720" spans="1:23" x14ac:dyDescent="0.3">
      <c r="A5720">
        <v>5719</v>
      </c>
      <c r="B5720" t="s">
        <v>8461</v>
      </c>
      <c r="C5720" s="1">
        <v>42286</v>
      </c>
      <c r="D5720" s="2">
        <v>2015</v>
      </c>
      <c r="E5720" s="1" t="s">
        <v>53</v>
      </c>
      <c r="F5720" s="3">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v>5.2272000000000007</v>
      </c>
    </row>
    <row r="5721" spans="1:23" x14ac:dyDescent="0.3">
      <c r="A5721">
        <v>5720</v>
      </c>
      <c r="B5721" t="s">
        <v>8462</v>
      </c>
      <c r="C5721" s="1">
        <v>42823</v>
      </c>
      <c r="D5721" s="2">
        <v>2017</v>
      </c>
      <c r="E5721" s="1" t="s">
        <v>237</v>
      </c>
      <c r="F5721" s="3">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v>21.164000000000005</v>
      </c>
    </row>
    <row r="5722" spans="1:23" x14ac:dyDescent="0.3">
      <c r="A5722">
        <v>5721</v>
      </c>
      <c r="B5722" t="s">
        <v>8463</v>
      </c>
      <c r="C5722" s="1">
        <v>42322</v>
      </c>
      <c r="D5722" s="2">
        <v>2015</v>
      </c>
      <c r="E5722" s="1" t="s">
        <v>24</v>
      </c>
      <c r="F5722" s="3">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v>2.289000000000001</v>
      </c>
    </row>
    <row r="5723" spans="1:23" x14ac:dyDescent="0.3">
      <c r="A5723">
        <v>5722</v>
      </c>
      <c r="B5723" t="s">
        <v>8463</v>
      </c>
      <c r="C5723" s="1">
        <v>42322</v>
      </c>
      <c r="D5723" s="2">
        <v>2015</v>
      </c>
      <c r="E5723" s="1" t="s">
        <v>24</v>
      </c>
      <c r="F5723" s="3">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v>4.5587999999999944</v>
      </c>
    </row>
    <row r="5724" spans="1:23" x14ac:dyDescent="0.3">
      <c r="A5724">
        <v>5723</v>
      </c>
      <c r="B5724" t="s">
        <v>8463</v>
      </c>
      <c r="C5724" s="1">
        <v>42322</v>
      </c>
      <c r="D5724" s="2">
        <v>2015</v>
      </c>
      <c r="E5724" s="1" t="s">
        <v>24</v>
      </c>
      <c r="F5724" s="3">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v>29.993999999999986</v>
      </c>
    </row>
    <row r="5725" spans="1:23" x14ac:dyDescent="0.3">
      <c r="A5725">
        <v>5724</v>
      </c>
      <c r="B5725" t="s">
        <v>8464</v>
      </c>
      <c r="C5725" s="1">
        <v>42639</v>
      </c>
      <c r="D5725" s="2">
        <v>2016</v>
      </c>
      <c r="E5725" s="1" t="s">
        <v>161</v>
      </c>
      <c r="F5725" s="3">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v>6.2208000000000006</v>
      </c>
    </row>
    <row r="5726" spans="1:23" x14ac:dyDescent="0.3">
      <c r="A5726">
        <v>5725</v>
      </c>
      <c r="B5726" t="s">
        <v>8465</v>
      </c>
      <c r="C5726" s="1">
        <v>41904</v>
      </c>
      <c r="D5726" s="2">
        <v>2014</v>
      </c>
      <c r="E5726" s="1" t="s">
        <v>161</v>
      </c>
      <c r="F5726" s="3">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v>-82.884</v>
      </c>
    </row>
    <row r="5727" spans="1:23" x14ac:dyDescent="0.3">
      <c r="A5727">
        <v>5726</v>
      </c>
      <c r="B5727" t="s">
        <v>8466</v>
      </c>
      <c r="C5727" s="1">
        <v>42272</v>
      </c>
      <c r="D5727" s="2">
        <v>2015</v>
      </c>
      <c r="E5727" s="1" t="s">
        <v>161</v>
      </c>
      <c r="F5727" s="3">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v>395.96040000000005</v>
      </c>
    </row>
    <row r="5728" spans="1:23" x14ac:dyDescent="0.3">
      <c r="A5728">
        <v>5727</v>
      </c>
      <c r="B5728" t="s">
        <v>8467</v>
      </c>
      <c r="C5728" s="1">
        <v>42128</v>
      </c>
      <c r="D5728" s="2">
        <v>2015</v>
      </c>
      <c r="E5728" s="1" t="s">
        <v>124</v>
      </c>
      <c r="F5728" s="3">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v>118.29299999999989</v>
      </c>
    </row>
    <row r="5729" spans="1:23" x14ac:dyDescent="0.3">
      <c r="A5729">
        <v>5728</v>
      </c>
      <c r="B5729" t="s">
        <v>8468</v>
      </c>
      <c r="C5729" s="1">
        <v>43077</v>
      </c>
      <c r="D5729" s="2">
        <v>2017</v>
      </c>
      <c r="E5729" s="1" t="s">
        <v>98</v>
      </c>
      <c r="F5729" s="3">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v>32.059799999999996</v>
      </c>
    </row>
    <row r="5730" spans="1:23" x14ac:dyDescent="0.3">
      <c r="A5730">
        <v>5729</v>
      </c>
      <c r="B5730" t="s">
        <v>8468</v>
      </c>
      <c r="C5730" s="1">
        <v>43077</v>
      </c>
      <c r="D5730" s="2">
        <v>2017</v>
      </c>
      <c r="E5730" s="1" t="s">
        <v>98</v>
      </c>
      <c r="F5730" s="3">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v>305.13000000000011</v>
      </c>
    </row>
    <row r="5731" spans="1:23" x14ac:dyDescent="0.3">
      <c r="A5731">
        <v>5730</v>
      </c>
      <c r="B5731" t="s">
        <v>8468</v>
      </c>
      <c r="C5731" s="1">
        <v>43077</v>
      </c>
      <c r="D5731" s="2">
        <v>2017</v>
      </c>
      <c r="E5731" s="1" t="s">
        <v>98</v>
      </c>
      <c r="F5731" s="3">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v>28.087600000000002</v>
      </c>
    </row>
    <row r="5732" spans="1:23" x14ac:dyDescent="0.3">
      <c r="A5732">
        <v>5731</v>
      </c>
      <c r="B5732" t="s">
        <v>8468</v>
      </c>
      <c r="C5732" s="1">
        <v>43077</v>
      </c>
      <c r="D5732" s="2">
        <v>2017</v>
      </c>
      <c r="E5732" s="1" t="s">
        <v>98</v>
      </c>
      <c r="F5732" s="3">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v>41.392799999999966</v>
      </c>
    </row>
    <row r="5733" spans="1:23" x14ac:dyDescent="0.3">
      <c r="A5733">
        <v>5732</v>
      </c>
      <c r="B5733" t="s">
        <v>8468</v>
      </c>
      <c r="C5733" s="1">
        <v>43077</v>
      </c>
      <c r="D5733" s="2">
        <v>2017</v>
      </c>
      <c r="E5733" s="1" t="s">
        <v>98</v>
      </c>
      <c r="F5733" s="3">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v>12.659199999999998</v>
      </c>
    </row>
    <row r="5734" spans="1:23" x14ac:dyDescent="0.3">
      <c r="A5734">
        <v>5733</v>
      </c>
      <c r="B5734" t="s">
        <v>8469</v>
      </c>
      <c r="C5734" s="1">
        <v>42915</v>
      </c>
      <c r="D5734" s="2">
        <v>2017</v>
      </c>
      <c r="E5734" s="1" t="s">
        <v>41</v>
      </c>
      <c r="F5734" s="3">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v>185.25779999999997</v>
      </c>
    </row>
    <row r="5735" spans="1:23" x14ac:dyDescent="0.3">
      <c r="A5735">
        <v>5734</v>
      </c>
      <c r="B5735" t="s">
        <v>8469</v>
      </c>
      <c r="C5735" s="1">
        <v>42915</v>
      </c>
      <c r="D5735" s="2">
        <v>2017</v>
      </c>
      <c r="E5735" s="1" t="s">
        <v>41</v>
      </c>
      <c r="F5735" s="3">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v>7.9794000000000018</v>
      </c>
    </row>
    <row r="5736" spans="1:23" x14ac:dyDescent="0.3">
      <c r="A5736">
        <v>5735</v>
      </c>
      <c r="B5736" t="s">
        <v>8469</v>
      </c>
      <c r="C5736" s="1">
        <v>42915</v>
      </c>
      <c r="D5736" s="2">
        <v>2017</v>
      </c>
      <c r="E5736" s="1" t="s">
        <v>41</v>
      </c>
      <c r="F5736" s="3">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v>8.5543999999999976</v>
      </c>
    </row>
    <row r="5737" spans="1:23" x14ac:dyDescent="0.3">
      <c r="A5737">
        <v>5736</v>
      </c>
      <c r="B5737" t="s">
        <v>8471</v>
      </c>
      <c r="C5737" s="1">
        <v>41819</v>
      </c>
      <c r="D5737" s="2">
        <v>2014</v>
      </c>
      <c r="E5737" s="1" t="s">
        <v>41</v>
      </c>
      <c r="F5737" s="3">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v>4.8720000000000008</v>
      </c>
    </row>
    <row r="5738" spans="1:23" x14ac:dyDescent="0.3">
      <c r="A5738">
        <v>5737</v>
      </c>
      <c r="B5738" t="s">
        <v>8472</v>
      </c>
      <c r="C5738" s="1">
        <v>41659</v>
      </c>
      <c r="D5738" s="2">
        <v>2014</v>
      </c>
      <c r="E5738" s="1" t="s">
        <v>166</v>
      </c>
      <c r="F5738" s="3">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v>9.2927999999999997</v>
      </c>
    </row>
    <row r="5739" spans="1:23" x14ac:dyDescent="0.3">
      <c r="A5739">
        <v>5738</v>
      </c>
      <c r="B5739" t="s">
        <v>8472</v>
      </c>
      <c r="C5739" s="1">
        <v>41659</v>
      </c>
      <c r="D5739" s="2">
        <v>2014</v>
      </c>
      <c r="E5739" s="1" t="s">
        <v>166</v>
      </c>
      <c r="F5739" s="3">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v>5.7899999999999991</v>
      </c>
    </row>
    <row r="5740" spans="1:23" x14ac:dyDescent="0.3">
      <c r="A5740">
        <v>5739</v>
      </c>
      <c r="B5740" t="s">
        <v>8473</v>
      </c>
      <c r="C5740" s="1">
        <v>42735</v>
      </c>
      <c r="D5740" s="2">
        <v>2016</v>
      </c>
      <c r="E5740" s="1" t="s">
        <v>98</v>
      </c>
      <c r="F5740" s="3">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v>13.4316</v>
      </c>
    </row>
    <row r="5741" spans="1:23" x14ac:dyDescent="0.3">
      <c r="A5741">
        <v>5740</v>
      </c>
      <c r="B5741" t="s">
        <v>8474</v>
      </c>
      <c r="C5741" s="1">
        <v>42822</v>
      </c>
      <c r="D5741" s="2">
        <v>2017</v>
      </c>
      <c r="E5741" s="1" t="s">
        <v>237</v>
      </c>
      <c r="F5741" s="3">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v>6.3504000000000005</v>
      </c>
    </row>
    <row r="5742" spans="1:23" x14ac:dyDescent="0.3">
      <c r="A5742">
        <v>5741</v>
      </c>
      <c r="B5742" t="s">
        <v>8474</v>
      </c>
      <c r="C5742" s="1">
        <v>42822</v>
      </c>
      <c r="D5742" s="2">
        <v>2017</v>
      </c>
      <c r="E5742" s="1" t="s">
        <v>237</v>
      </c>
      <c r="F5742" s="3">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v>10.0624</v>
      </c>
    </row>
    <row r="5743" spans="1:23" x14ac:dyDescent="0.3">
      <c r="A5743">
        <v>5742</v>
      </c>
      <c r="B5743" t="s">
        <v>8474</v>
      </c>
      <c r="C5743" s="1">
        <v>42822</v>
      </c>
      <c r="D5743" s="2">
        <v>2017</v>
      </c>
      <c r="E5743" s="1" t="s">
        <v>237</v>
      </c>
      <c r="F5743" s="3">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v>53.271999999999991</v>
      </c>
    </row>
    <row r="5744" spans="1:23" x14ac:dyDescent="0.3">
      <c r="A5744">
        <v>5743</v>
      </c>
      <c r="B5744" t="s">
        <v>8474</v>
      </c>
      <c r="C5744" s="1">
        <v>42822</v>
      </c>
      <c r="D5744" s="2">
        <v>2017</v>
      </c>
      <c r="E5744" s="1" t="s">
        <v>237</v>
      </c>
      <c r="F5744" s="3">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v>12.8256</v>
      </c>
    </row>
    <row r="5745" spans="1:23" x14ac:dyDescent="0.3">
      <c r="A5745">
        <v>5744</v>
      </c>
      <c r="B5745" t="s">
        <v>8474</v>
      </c>
      <c r="C5745" s="1">
        <v>42822</v>
      </c>
      <c r="D5745" s="2">
        <v>2017</v>
      </c>
      <c r="E5745" s="1" t="s">
        <v>237</v>
      </c>
      <c r="F5745" s="3">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v>9.6191999999999993</v>
      </c>
    </row>
    <row r="5746" spans="1:23" x14ac:dyDescent="0.3">
      <c r="A5746">
        <v>5745</v>
      </c>
      <c r="B5746" t="s">
        <v>8474</v>
      </c>
      <c r="C5746" s="1">
        <v>42822</v>
      </c>
      <c r="D5746" s="2">
        <v>2017</v>
      </c>
      <c r="E5746" s="1" t="s">
        <v>237</v>
      </c>
      <c r="F5746" s="3">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v>7.9547999999999632</v>
      </c>
    </row>
    <row r="5747" spans="1:23" x14ac:dyDescent="0.3">
      <c r="A5747">
        <v>5746</v>
      </c>
      <c r="B5747" t="s">
        <v>8474</v>
      </c>
      <c r="C5747" s="1">
        <v>42822</v>
      </c>
      <c r="D5747" s="2">
        <v>2017</v>
      </c>
      <c r="E5747" s="1" t="s">
        <v>237</v>
      </c>
      <c r="F5747" s="3">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v>6.8991999999999987</v>
      </c>
    </row>
    <row r="5748" spans="1:23" x14ac:dyDescent="0.3">
      <c r="A5748">
        <v>5747</v>
      </c>
      <c r="B5748" t="s">
        <v>8475</v>
      </c>
      <c r="C5748" s="1">
        <v>42712</v>
      </c>
      <c r="D5748" s="2">
        <v>2016</v>
      </c>
      <c r="E5748" s="1" t="s">
        <v>98</v>
      </c>
      <c r="F5748" s="3">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v>31.197999999999986</v>
      </c>
    </row>
    <row r="5749" spans="1:23" x14ac:dyDescent="0.3">
      <c r="A5749">
        <v>5748</v>
      </c>
      <c r="B5749" t="s">
        <v>8475</v>
      </c>
      <c r="C5749" s="1">
        <v>42712</v>
      </c>
      <c r="D5749" s="2">
        <v>2016</v>
      </c>
      <c r="E5749" s="1" t="s">
        <v>98</v>
      </c>
      <c r="F5749" s="3">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v>17.879399999999997</v>
      </c>
    </row>
    <row r="5750" spans="1:23" x14ac:dyDescent="0.3">
      <c r="A5750">
        <v>5749</v>
      </c>
      <c r="B5750" t="s">
        <v>8475</v>
      </c>
      <c r="C5750" s="1">
        <v>42712</v>
      </c>
      <c r="D5750" s="2">
        <v>2016</v>
      </c>
      <c r="E5750" s="1" t="s">
        <v>98</v>
      </c>
      <c r="F5750" s="3">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v>-2.4840000000000018</v>
      </c>
    </row>
    <row r="5751" spans="1:23" x14ac:dyDescent="0.3">
      <c r="A5751">
        <v>5750</v>
      </c>
      <c r="B5751" t="s">
        <v>8476</v>
      </c>
      <c r="C5751" s="1">
        <v>43057</v>
      </c>
      <c r="D5751" s="2">
        <v>2017</v>
      </c>
      <c r="E5751" s="1" t="s">
        <v>24</v>
      </c>
      <c r="F5751" s="3">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v>36.725500000000004</v>
      </c>
    </row>
    <row r="5752" spans="1:23" x14ac:dyDescent="0.3">
      <c r="A5752">
        <v>5751</v>
      </c>
      <c r="B5752" t="s">
        <v>8477</v>
      </c>
      <c r="C5752" s="1">
        <v>41789</v>
      </c>
      <c r="D5752" s="2">
        <v>2014</v>
      </c>
      <c r="E5752" s="1" t="s">
        <v>124</v>
      </c>
      <c r="F5752" s="3">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v>-184.83660000000003</v>
      </c>
    </row>
    <row r="5753" spans="1:23" x14ac:dyDescent="0.3">
      <c r="A5753">
        <v>5752</v>
      </c>
      <c r="B5753" t="s">
        <v>8479</v>
      </c>
      <c r="C5753" s="1">
        <v>42391</v>
      </c>
      <c r="D5753" s="2">
        <v>2016</v>
      </c>
      <c r="E5753" s="1" t="s">
        <v>166</v>
      </c>
      <c r="F5753" s="3">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v>22.200000000000003</v>
      </c>
    </row>
    <row r="5754" spans="1:23" x14ac:dyDescent="0.3">
      <c r="A5754">
        <v>5753</v>
      </c>
      <c r="B5754" t="s">
        <v>8479</v>
      </c>
      <c r="C5754" s="1">
        <v>42391</v>
      </c>
      <c r="D5754" s="2">
        <v>2016</v>
      </c>
      <c r="E5754" s="1" t="s">
        <v>166</v>
      </c>
      <c r="F5754" s="3">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v>9.4989999999999988</v>
      </c>
    </row>
    <row r="5755" spans="1:23" x14ac:dyDescent="0.3">
      <c r="A5755">
        <v>5754</v>
      </c>
      <c r="B5755" t="s">
        <v>8482</v>
      </c>
      <c r="C5755" s="1">
        <v>42403</v>
      </c>
      <c r="D5755" s="2">
        <v>2016</v>
      </c>
      <c r="E5755" s="1" t="s">
        <v>568</v>
      </c>
      <c r="F5755" s="3">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v>225.26400000000001</v>
      </c>
    </row>
    <row r="5756" spans="1:23" x14ac:dyDescent="0.3">
      <c r="A5756">
        <v>5755</v>
      </c>
      <c r="B5756" t="s">
        <v>8483</v>
      </c>
      <c r="C5756" s="1">
        <v>42092</v>
      </c>
      <c r="D5756" s="2">
        <v>2015</v>
      </c>
      <c r="E5756" s="1" t="s">
        <v>237</v>
      </c>
      <c r="F5756" s="3">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v>1.4455999999999998</v>
      </c>
    </row>
    <row r="5757" spans="1:23" x14ac:dyDescent="0.3">
      <c r="A5757">
        <v>5756</v>
      </c>
      <c r="B5757" t="s">
        <v>8484</v>
      </c>
      <c r="C5757" s="1">
        <v>41926</v>
      </c>
      <c r="D5757" s="2">
        <v>2014</v>
      </c>
      <c r="E5757" s="1" t="s">
        <v>53</v>
      </c>
      <c r="F5757" s="3">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v>-8.532</v>
      </c>
    </row>
    <row r="5758" spans="1:23" x14ac:dyDescent="0.3">
      <c r="A5758">
        <v>5757</v>
      </c>
      <c r="B5758" t="s">
        <v>8484</v>
      </c>
      <c r="C5758" s="1">
        <v>41926</v>
      </c>
      <c r="D5758" s="2">
        <v>2014</v>
      </c>
      <c r="E5758" s="1" t="s">
        <v>53</v>
      </c>
      <c r="F5758" s="3">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v>624.98749999999995</v>
      </c>
    </row>
    <row r="5759" spans="1:23" x14ac:dyDescent="0.3">
      <c r="A5759">
        <v>5758</v>
      </c>
      <c r="B5759" t="s">
        <v>8485</v>
      </c>
      <c r="C5759" s="1">
        <v>42227</v>
      </c>
      <c r="D5759" s="2">
        <v>2015</v>
      </c>
      <c r="E5759" s="1" t="s">
        <v>132</v>
      </c>
      <c r="F5759" s="3">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v>12.114900000000002</v>
      </c>
    </row>
    <row r="5760" spans="1:23" x14ac:dyDescent="0.3">
      <c r="A5760">
        <v>5759</v>
      </c>
      <c r="B5760" t="s">
        <v>8488</v>
      </c>
      <c r="C5760" s="1">
        <v>42330</v>
      </c>
      <c r="D5760" s="2">
        <v>2015</v>
      </c>
      <c r="E5760" s="1" t="s">
        <v>24</v>
      </c>
      <c r="F5760" s="3">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v>-1.9791000000000025</v>
      </c>
    </row>
    <row r="5761" spans="1:23" x14ac:dyDescent="0.3">
      <c r="A5761">
        <v>5760</v>
      </c>
      <c r="B5761" t="s">
        <v>8489</v>
      </c>
      <c r="C5761" s="1">
        <v>42734</v>
      </c>
      <c r="D5761" s="2">
        <v>2016</v>
      </c>
      <c r="E5761" s="1" t="s">
        <v>98</v>
      </c>
      <c r="F5761" s="3">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v>125.14319999999998</v>
      </c>
    </row>
    <row r="5762" spans="1:23" x14ac:dyDescent="0.3">
      <c r="A5762">
        <v>5761</v>
      </c>
      <c r="B5762" t="s">
        <v>8489</v>
      </c>
      <c r="C5762" s="1">
        <v>42734</v>
      </c>
      <c r="D5762" s="2">
        <v>2016</v>
      </c>
      <c r="E5762" s="1" t="s">
        <v>98</v>
      </c>
      <c r="F5762" s="3">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v>2.1546000000000003</v>
      </c>
    </row>
    <row r="5763" spans="1:23" x14ac:dyDescent="0.3">
      <c r="A5763">
        <v>5762</v>
      </c>
      <c r="B5763" t="s">
        <v>8490</v>
      </c>
      <c r="C5763" s="1">
        <v>42959</v>
      </c>
      <c r="D5763" s="2">
        <v>2017</v>
      </c>
      <c r="E5763" s="1" t="s">
        <v>132</v>
      </c>
      <c r="F5763" s="3">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v>152.02319999999997</v>
      </c>
    </row>
    <row r="5764" spans="1:23" x14ac:dyDescent="0.3">
      <c r="A5764">
        <v>5763</v>
      </c>
      <c r="B5764" t="s">
        <v>8490</v>
      </c>
      <c r="C5764" s="1">
        <v>42959</v>
      </c>
      <c r="D5764" s="2">
        <v>2017</v>
      </c>
      <c r="E5764" s="1" t="s">
        <v>132</v>
      </c>
      <c r="F5764" s="3">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v>19.7712</v>
      </c>
    </row>
    <row r="5765" spans="1:23" x14ac:dyDescent="0.3">
      <c r="A5765">
        <v>5764</v>
      </c>
      <c r="B5765" t="s">
        <v>8492</v>
      </c>
      <c r="C5765" s="1">
        <v>42311</v>
      </c>
      <c r="D5765" s="2">
        <v>2015</v>
      </c>
      <c r="E5765" s="1" t="s">
        <v>24</v>
      </c>
      <c r="F5765" s="3">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v>209.27399999999992</v>
      </c>
    </row>
    <row r="5766" spans="1:23" x14ac:dyDescent="0.3">
      <c r="A5766">
        <v>5765</v>
      </c>
      <c r="B5766" t="s">
        <v>8493</v>
      </c>
      <c r="C5766" s="1">
        <v>42257</v>
      </c>
      <c r="D5766" s="2">
        <v>2015</v>
      </c>
      <c r="E5766" s="1" t="s">
        <v>161</v>
      </c>
      <c r="F5766" s="3">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v>17.693999999999988</v>
      </c>
    </row>
    <row r="5767" spans="1:23" x14ac:dyDescent="0.3">
      <c r="A5767">
        <v>5766</v>
      </c>
      <c r="B5767" t="s">
        <v>8494</v>
      </c>
      <c r="C5767" s="1">
        <v>41951</v>
      </c>
      <c r="D5767" s="2">
        <v>2014</v>
      </c>
      <c r="E5767" s="1" t="s">
        <v>24</v>
      </c>
      <c r="F5767" s="3">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v>25.018199999999993</v>
      </c>
    </row>
    <row r="5768" spans="1:23" x14ac:dyDescent="0.3">
      <c r="A5768">
        <v>5767</v>
      </c>
      <c r="B5768" t="s">
        <v>8496</v>
      </c>
      <c r="C5768" s="1">
        <v>42651</v>
      </c>
      <c r="D5768" s="2">
        <v>2016</v>
      </c>
      <c r="E5768" s="1" t="s">
        <v>53</v>
      </c>
      <c r="F5768" s="3">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v>20.298599999999993</v>
      </c>
    </row>
    <row r="5769" spans="1:23" x14ac:dyDescent="0.3">
      <c r="A5769">
        <v>5768</v>
      </c>
      <c r="B5769" t="s">
        <v>8497</v>
      </c>
      <c r="C5769" s="1">
        <v>42986</v>
      </c>
      <c r="D5769" s="2">
        <v>2017</v>
      </c>
      <c r="E5769" s="1" t="s">
        <v>161</v>
      </c>
      <c r="F5769" s="3">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v>20.234999999999996</v>
      </c>
    </row>
    <row r="5770" spans="1:23" x14ac:dyDescent="0.3">
      <c r="A5770">
        <v>5769</v>
      </c>
      <c r="B5770" t="s">
        <v>8498</v>
      </c>
      <c r="C5770" s="1">
        <v>42060</v>
      </c>
      <c r="D5770" s="2">
        <v>2015</v>
      </c>
      <c r="E5770" s="1" t="s">
        <v>568</v>
      </c>
      <c r="F5770" s="3">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v>1.512</v>
      </c>
    </row>
    <row r="5771" spans="1:23" x14ac:dyDescent="0.3">
      <c r="A5771">
        <v>5770</v>
      </c>
      <c r="B5771" t="s">
        <v>8498</v>
      </c>
      <c r="C5771" s="1">
        <v>42060</v>
      </c>
      <c r="D5771" s="2">
        <v>2015</v>
      </c>
      <c r="E5771" s="1" t="s">
        <v>568</v>
      </c>
      <c r="F5771" s="3">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v>10.223999999999998</v>
      </c>
    </row>
    <row r="5772" spans="1:23" x14ac:dyDescent="0.3">
      <c r="A5772">
        <v>5771</v>
      </c>
      <c r="B5772" t="s">
        <v>8499</v>
      </c>
      <c r="C5772" s="1">
        <v>42271</v>
      </c>
      <c r="D5772" s="2">
        <v>2015</v>
      </c>
      <c r="E5772" s="1" t="s">
        <v>161</v>
      </c>
      <c r="F5772" s="3">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v>4.6220999999999997</v>
      </c>
    </row>
    <row r="5773" spans="1:23" x14ac:dyDescent="0.3">
      <c r="A5773">
        <v>5772</v>
      </c>
      <c r="B5773" t="s">
        <v>8499</v>
      </c>
      <c r="C5773" s="1">
        <v>42271</v>
      </c>
      <c r="D5773" s="2">
        <v>2015</v>
      </c>
      <c r="E5773" s="1" t="s">
        <v>161</v>
      </c>
      <c r="F5773" s="3">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v>335.85479999999984</v>
      </c>
    </row>
    <row r="5774" spans="1:23" x14ac:dyDescent="0.3">
      <c r="A5774">
        <v>5773</v>
      </c>
      <c r="B5774" t="s">
        <v>8500</v>
      </c>
      <c r="C5774" s="1">
        <v>42334</v>
      </c>
      <c r="D5774" s="2">
        <v>2015</v>
      </c>
      <c r="E5774" s="1" t="s">
        <v>24</v>
      </c>
      <c r="F5774" s="3">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v>233.99610000000001</v>
      </c>
    </row>
    <row r="5775" spans="1:23" x14ac:dyDescent="0.3">
      <c r="A5775">
        <v>5774</v>
      </c>
      <c r="B5775" t="s">
        <v>8501</v>
      </c>
      <c r="C5775" s="1">
        <v>42613</v>
      </c>
      <c r="D5775" s="2">
        <v>2016</v>
      </c>
      <c r="E5775" s="1" t="s">
        <v>132</v>
      </c>
      <c r="F5775" s="3">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v>2.3967999999999989</v>
      </c>
    </row>
    <row r="5776" spans="1:23" x14ac:dyDescent="0.3">
      <c r="A5776">
        <v>5775</v>
      </c>
      <c r="B5776" t="s">
        <v>8502</v>
      </c>
      <c r="C5776" s="1">
        <v>42472</v>
      </c>
      <c r="D5776" s="2">
        <v>2016</v>
      </c>
      <c r="E5776" s="1" t="s">
        <v>89</v>
      </c>
      <c r="F5776" s="3">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v>-31.914400000000015</v>
      </c>
    </row>
    <row r="5777" spans="1:23" x14ac:dyDescent="0.3">
      <c r="A5777">
        <v>5776</v>
      </c>
      <c r="B5777" t="s">
        <v>8502</v>
      </c>
      <c r="C5777" s="1">
        <v>42472</v>
      </c>
      <c r="D5777" s="2">
        <v>2016</v>
      </c>
      <c r="E5777" s="1" t="s">
        <v>89</v>
      </c>
      <c r="F5777" s="3">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v>4.6228000000000007</v>
      </c>
    </row>
    <row r="5778" spans="1:23" x14ac:dyDescent="0.3">
      <c r="A5778">
        <v>5777</v>
      </c>
      <c r="B5778" t="s">
        <v>8503</v>
      </c>
      <c r="C5778" s="1">
        <v>42708</v>
      </c>
      <c r="D5778" s="2">
        <v>2016</v>
      </c>
      <c r="E5778" s="1" t="s">
        <v>98</v>
      </c>
      <c r="F5778" s="3">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v>5.8230000000000004</v>
      </c>
    </row>
    <row r="5779" spans="1:23" x14ac:dyDescent="0.3">
      <c r="A5779">
        <v>5778</v>
      </c>
      <c r="B5779" t="s">
        <v>8504</v>
      </c>
      <c r="C5779" s="1">
        <v>42708</v>
      </c>
      <c r="D5779" s="2">
        <v>2016</v>
      </c>
      <c r="E5779" s="1" t="s">
        <v>98</v>
      </c>
      <c r="F5779" s="3">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v>50.327999999999996</v>
      </c>
    </row>
    <row r="5780" spans="1:23" x14ac:dyDescent="0.3">
      <c r="A5780">
        <v>5779</v>
      </c>
      <c r="B5780" t="s">
        <v>8505</v>
      </c>
      <c r="C5780" s="1">
        <v>41954</v>
      </c>
      <c r="D5780" s="2">
        <v>2014</v>
      </c>
      <c r="E5780" s="1" t="s">
        <v>24</v>
      </c>
      <c r="F5780" s="3">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v>7.9248000000000012</v>
      </c>
    </row>
    <row r="5781" spans="1:23" x14ac:dyDescent="0.3">
      <c r="A5781">
        <v>5780</v>
      </c>
      <c r="B5781" t="s">
        <v>8505</v>
      </c>
      <c r="C5781" s="1">
        <v>41954</v>
      </c>
      <c r="D5781" s="2">
        <v>2014</v>
      </c>
      <c r="E5781" s="1" t="s">
        <v>24</v>
      </c>
      <c r="F5781" s="3">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v>11.264799999999997</v>
      </c>
    </row>
    <row r="5782" spans="1:23" x14ac:dyDescent="0.3">
      <c r="A5782">
        <v>5781</v>
      </c>
      <c r="B5782" t="s">
        <v>8506</v>
      </c>
      <c r="C5782" s="1">
        <v>42096</v>
      </c>
      <c r="D5782" s="2">
        <v>2015</v>
      </c>
      <c r="E5782" s="1" t="s">
        <v>89</v>
      </c>
      <c r="F5782" s="3">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v>24.291899999999998</v>
      </c>
    </row>
    <row r="5783" spans="1:23" x14ac:dyDescent="0.3">
      <c r="A5783">
        <v>5782</v>
      </c>
      <c r="B5783" t="s">
        <v>8509</v>
      </c>
      <c r="C5783" s="1">
        <v>42350</v>
      </c>
      <c r="D5783" s="2">
        <v>2015</v>
      </c>
      <c r="E5783" s="1" t="s">
        <v>98</v>
      </c>
      <c r="F5783" s="3">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v>0.59670000000000001</v>
      </c>
    </row>
    <row r="5784" spans="1:23" x14ac:dyDescent="0.3">
      <c r="A5784">
        <v>5783</v>
      </c>
      <c r="B5784" t="s">
        <v>8509</v>
      </c>
      <c r="C5784" s="1">
        <v>42350</v>
      </c>
      <c r="D5784" s="2">
        <v>2015</v>
      </c>
      <c r="E5784" s="1" t="s">
        <v>98</v>
      </c>
      <c r="F5784" s="3">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v>7.4496000000000002</v>
      </c>
    </row>
    <row r="5785" spans="1:23" x14ac:dyDescent="0.3">
      <c r="A5785">
        <v>5784</v>
      </c>
      <c r="B5785" t="s">
        <v>8509</v>
      </c>
      <c r="C5785" s="1">
        <v>42350</v>
      </c>
      <c r="D5785" s="2">
        <v>2015</v>
      </c>
      <c r="E5785" s="1" t="s">
        <v>98</v>
      </c>
      <c r="F5785" s="3">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v>16.397999999999996</v>
      </c>
    </row>
    <row r="5786" spans="1:23" x14ac:dyDescent="0.3">
      <c r="A5786">
        <v>5785</v>
      </c>
      <c r="B5786" t="s">
        <v>8511</v>
      </c>
      <c r="C5786" s="1">
        <v>43010</v>
      </c>
      <c r="D5786" s="2">
        <v>2017</v>
      </c>
      <c r="E5786" s="1" t="s">
        <v>53</v>
      </c>
      <c r="F5786" s="3">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v>-384.71640000000002</v>
      </c>
    </row>
    <row r="5787" spans="1:23" x14ac:dyDescent="0.3">
      <c r="A5787">
        <v>5786</v>
      </c>
      <c r="B5787" t="s">
        <v>8511</v>
      </c>
      <c r="C5787" s="1">
        <v>43010</v>
      </c>
      <c r="D5787" s="2">
        <v>2017</v>
      </c>
      <c r="E5787" s="1" t="s">
        <v>53</v>
      </c>
      <c r="F5787" s="3">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v>4.3955999999999982</v>
      </c>
    </row>
    <row r="5788" spans="1:23" x14ac:dyDescent="0.3">
      <c r="A5788">
        <v>5787</v>
      </c>
      <c r="B5788" t="s">
        <v>8511</v>
      </c>
      <c r="C5788" s="1">
        <v>43010</v>
      </c>
      <c r="D5788" s="2">
        <v>2017</v>
      </c>
      <c r="E5788" s="1" t="s">
        <v>53</v>
      </c>
      <c r="F5788" s="3">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v>-16.601199999999999</v>
      </c>
    </row>
    <row r="5789" spans="1:23" x14ac:dyDescent="0.3">
      <c r="A5789">
        <v>5788</v>
      </c>
      <c r="B5789" t="s">
        <v>8511</v>
      </c>
      <c r="C5789" s="1">
        <v>43010</v>
      </c>
      <c r="D5789" s="2">
        <v>2017</v>
      </c>
      <c r="E5789" s="1" t="s">
        <v>53</v>
      </c>
      <c r="F5789" s="3">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v>10.703699999999987</v>
      </c>
    </row>
    <row r="5790" spans="1:23" x14ac:dyDescent="0.3">
      <c r="A5790">
        <v>5789</v>
      </c>
      <c r="B5790" t="s">
        <v>8512</v>
      </c>
      <c r="C5790" s="1">
        <v>42835</v>
      </c>
      <c r="D5790" s="2">
        <v>2017</v>
      </c>
      <c r="E5790" s="1" t="s">
        <v>89</v>
      </c>
      <c r="F5790" s="3">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v>1.8479999999999985</v>
      </c>
    </row>
    <row r="5791" spans="1:23" x14ac:dyDescent="0.3">
      <c r="A5791">
        <v>5790</v>
      </c>
      <c r="B5791" t="s">
        <v>8512</v>
      </c>
      <c r="C5791" s="1">
        <v>42835</v>
      </c>
      <c r="D5791" s="2">
        <v>2017</v>
      </c>
      <c r="E5791" s="1" t="s">
        <v>89</v>
      </c>
      <c r="F5791" s="3">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v>-3.0933000000000002</v>
      </c>
    </row>
    <row r="5792" spans="1:23" x14ac:dyDescent="0.3">
      <c r="A5792">
        <v>5791</v>
      </c>
      <c r="B5792" t="s">
        <v>8515</v>
      </c>
      <c r="C5792" s="1">
        <v>43007</v>
      </c>
      <c r="D5792" s="2">
        <v>2017</v>
      </c>
      <c r="E5792" s="1" t="s">
        <v>161</v>
      </c>
      <c r="F5792" s="3">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v>16.8</v>
      </c>
    </row>
    <row r="5793" spans="1:23" x14ac:dyDescent="0.3">
      <c r="A5793">
        <v>5792</v>
      </c>
      <c r="B5793" t="s">
        <v>8515</v>
      </c>
      <c r="C5793" s="1">
        <v>43007</v>
      </c>
      <c r="D5793" s="2">
        <v>2017</v>
      </c>
      <c r="E5793" s="1" t="s">
        <v>161</v>
      </c>
      <c r="F5793" s="3">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v>0</v>
      </c>
    </row>
    <row r="5794" spans="1:23" x14ac:dyDescent="0.3">
      <c r="A5794">
        <v>5793</v>
      </c>
      <c r="B5794" t="s">
        <v>8515</v>
      </c>
      <c r="C5794" s="1">
        <v>43007</v>
      </c>
      <c r="D5794" s="2">
        <v>2017</v>
      </c>
      <c r="E5794" s="1" t="s">
        <v>161</v>
      </c>
      <c r="F5794" s="3">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v>25.438400000000001</v>
      </c>
    </row>
    <row r="5795" spans="1:23" x14ac:dyDescent="0.3">
      <c r="A5795">
        <v>5794</v>
      </c>
      <c r="B5795" t="s">
        <v>8515</v>
      </c>
      <c r="C5795" s="1">
        <v>43007</v>
      </c>
      <c r="D5795" s="2">
        <v>2017</v>
      </c>
      <c r="E5795" s="1" t="s">
        <v>161</v>
      </c>
      <c r="F5795" s="3">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v>15.524999999999999</v>
      </c>
    </row>
    <row r="5796" spans="1:23" x14ac:dyDescent="0.3">
      <c r="A5796">
        <v>5795</v>
      </c>
      <c r="B5796" t="s">
        <v>8515</v>
      </c>
      <c r="C5796" s="1">
        <v>43007</v>
      </c>
      <c r="D5796" s="2">
        <v>2017</v>
      </c>
      <c r="E5796" s="1" t="s">
        <v>161</v>
      </c>
      <c r="F5796" s="3">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v>16.3352</v>
      </c>
    </row>
    <row r="5797" spans="1:23" x14ac:dyDescent="0.3">
      <c r="A5797">
        <v>5796</v>
      </c>
      <c r="B5797" t="s">
        <v>8516</v>
      </c>
      <c r="C5797" s="1">
        <v>41911</v>
      </c>
      <c r="D5797" s="2">
        <v>2014</v>
      </c>
      <c r="E5797" s="1" t="s">
        <v>161</v>
      </c>
      <c r="F5797" s="3">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v>362.84040000000005</v>
      </c>
    </row>
    <row r="5798" spans="1:23" x14ac:dyDescent="0.3">
      <c r="A5798">
        <v>5797</v>
      </c>
      <c r="B5798" t="s">
        <v>8516</v>
      </c>
      <c r="C5798" s="1">
        <v>41911</v>
      </c>
      <c r="D5798" s="2">
        <v>2014</v>
      </c>
      <c r="E5798" s="1" t="s">
        <v>161</v>
      </c>
      <c r="F5798" s="3">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v>36.381599999999992</v>
      </c>
    </row>
    <row r="5799" spans="1:23" x14ac:dyDescent="0.3">
      <c r="A5799">
        <v>5798</v>
      </c>
      <c r="B5799" t="s">
        <v>8516</v>
      </c>
      <c r="C5799" s="1">
        <v>41911</v>
      </c>
      <c r="D5799" s="2">
        <v>2014</v>
      </c>
      <c r="E5799" s="1" t="s">
        <v>161</v>
      </c>
      <c r="F5799" s="3">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v>8.6939999999999991</v>
      </c>
    </row>
    <row r="5800" spans="1:23" x14ac:dyDescent="0.3">
      <c r="A5800">
        <v>5799</v>
      </c>
      <c r="B5800" t="s">
        <v>8516</v>
      </c>
      <c r="C5800" s="1">
        <v>41911</v>
      </c>
      <c r="D5800" s="2">
        <v>2014</v>
      </c>
      <c r="E5800" s="1" t="s">
        <v>161</v>
      </c>
      <c r="F5800" s="3">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v>37.9848</v>
      </c>
    </row>
    <row r="5801" spans="1:23" x14ac:dyDescent="0.3">
      <c r="A5801">
        <v>5800</v>
      </c>
      <c r="B5801" t="s">
        <v>8517</v>
      </c>
      <c r="C5801" s="1">
        <v>41871</v>
      </c>
      <c r="D5801" s="2">
        <v>2014</v>
      </c>
      <c r="E5801" s="1" t="s">
        <v>132</v>
      </c>
      <c r="F5801" s="3">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v>-6.0196000000000538</v>
      </c>
    </row>
    <row r="5802" spans="1:23" x14ac:dyDescent="0.3">
      <c r="A5802">
        <v>5801</v>
      </c>
      <c r="B5802" t="s">
        <v>8518</v>
      </c>
      <c r="C5802" s="1">
        <v>41831</v>
      </c>
      <c r="D5802" s="2">
        <v>2014</v>
      </c>
      <c r="E5802" s="1" t="s">
        <v>152</v>
      </c>
      <c r="F5802" s="3">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v>43.197600000000023</v>
      </c>
    </row>
    <row r="5803" spans="1:23" x14ac:dyDescent="0.3">
      <c r="A5803">
        <v>5802</v>
      </c>
      <c r="B5803" t="s">
        <v>8518</v>
      </c>
      <c r="C5803" s="1">
        <v>41831</v>
      </c>
      <c r="D5803" s="2">
        <v>2014</v>
      </c>
      <c r="E5803" s="1" t="s">
        <v>152</v>
      </c>
      <c r="F5803" s="3">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v>3.6288</v>
      </c>
    </row>
    <row r="5804" spans="1:23" x14ac:dyDescent="0.3">
      <c r="A5804">
        <v>5803</v>
      </c>
      <c r="B5804" t="s">
        <v>8519</v>
      </c>
      <c r="C5804" s="1">
        <v>42085</v>
      </c>
      <c r="D5804" s="2">
        <v>2015</v>
      </c>
      <c r="E5804" s="1" t="s">
        <v>237</v>
      </c>
      <c r="F5804" s="3">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v>1.1988000000000003</v>
      </c>
    </row>
    <row r="5805" spans="1:23" x14ac:dyDescent="0.3">
      <c r="A5805">
        <v>5804</v>
      </c>
      <c r="B5805" t="s">
        <v>8520</v>
      </c>
      <c r="C5805" s="1">
        <v>42867</v>
      </c>
      <c r="D5805" s="2">
        <v>2017</v>
      </c>
      <c r="E5805" s="1" t="s">
        <v>124</v>
      </c>
      <c r="F5805" s="3">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v>1.1555999999999984</v>
      </c>
    </row>
    <row r="5806" spans="1:23" x14ac:dyDescent="0.3">
      <c r="A5806">
        <v>5805</v>
      </c>
      <c r="B5806" t="s">
        <v>8521</v>
      </c>
      <c r="C5806" s="1">
        <v>43052</v>
      </c>
      <c r="D5806" s="2">
        <v>2017</v>
      </c>
      <c r="E5806" s="1" t="s">
        <v>24</v>
      </c>
      <c r="F5806" s="3">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v>6.1792000000000016</v>
      </c>
    </row>
    <row r="5807" spans="1:23" x14ac:dyDescent="0.3">
      <c r="A5807">
        <v>5806</v>
      </c>
      <c r="B5807" t="s">
        <v>8521</v>
      </c>
      <c r="C5807" s="1">
        <v>43052</v>
      </c>
      <c r="D5807" s="2">
        <v>2017</v>
      </c>
      <c r="E5807" s="1" t="s">
        <v>24</v>
      </c>
      <c r="F5807" s="3">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v>-27.264600000000016</v>
      </c>
    </row>
    <row r="5808" spans="1:23" x14ac:dyDescent="0.3">
      <c r="A5808">
        <v>5807</v>
      </c>
      <c r="B5808" t="s">
        <v>8522</v>
      </c>
      <c r="C5808" s="1">
        <v>42617</v>
      </c>
      <c r="D5808" s="2">
        <v>2016</v>
      </c>
      <c r="E5808" s="1" t="s">
        <v>161</v>
      </c>
      <c r="F5808" s="3">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v>4.1147999999999998</v>
      </c>
    </row>
    <row r="5809" spans="1:23" x14ac:dyDescent="0.3">
      <c r="A5809">
        <v>5808</v>
      </c>
      <c r="B5809" t="s">
        <v>8522</v>
      </c>
      <c r="C5809" s="1">
        <v>42617</v>
      </c>
      <c r="D5809" s="2">
        <v>2016</v>
      </c>
      <c r="E5809" s="1" t="s">
        <v>161</v>
      </c>
      <c r="F5809" s="3">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v>8.7168000000000063</v>
      </c>
    </row>
    <row r="5810" spans="1:23" x14ac:dyDescent="0.3">
      <c r="A5810">
        <v>5809</v>
      </c>
      <c r="B5810" t="s">
        <v>8522</v>
      </c>
      <c r="C5810" s="1">
        <v>42617</v>
      </c>
      <c r="D5810" s="2">
        <v>2016</v>
      </c>
      <c r="E5810" s="1" t="s">
        <v>161</v>
      </c>
      <c r="F5810" s="3">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v>8.3328000000000024</v>
      </c>
    </row>
    <row r="5811" spans="1:23" x14ac:dyDescent="0.3">
      <c r="A5811">
        <v>5810</v>
      </c>
      <c r="B5811" t="s">
        <v>8523</v>
      </c>
      <c r="C5811" s="1">
        <v>42406</v>
      </c>
      <c r="D5811" s="2">
        <v>2016</v>
      </c>
      <c r="E5811" s="1" t="s">
        <v>568</v>
      </c>
      <c r="F5811" s="3">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v>-18.180799999999998</v>
      </c>
    </row>
    <row r="5812" spans="1:23" x14ac:dyDescent="0.3">
      <c r="A5812">
        <v>5811</v>
      </c>
      <c r="B5812" t="s">
        <v>8524</v>
      </c>
      <c r="C5812" s="1">
        <v>42085</v>
      </c>
      <c r="D5812" s="2">
        <v>2015</v>
      </c>
      <c r="E5812" s="1" t="s">
        <v>237</v>
      </c>
      <c r="F5812" s="3">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v>48.539199999999994</v>
      </c>
    </row>
    <row r="5813" spans="1:23" x14ac:dyDescent="0.3">
      <c r="A5813">
        <v>5812</v>
      </c>
      <c r="B5813" t="s">
        <v>8524</v>
      </c>
      <c r="C5813" s="1">
        <v>42085</v>
      </c>
      <c r="D5813" s="2">
        <v>2015</v>
      </c>
      <c r="E5813" s="1" t="s">
        <v>237</v>
      </c>
      <c r="F5813" s="3">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v>15.633199999999988</v>
      </c>
    </row>
    <row r="5814" spans="1:23" x14ac:dyDescent="0.3">
      <c r="A5814">
        <v>5813</v>
      </c>
      <c r="B5814" t="s">
        <v>8524</v>
      </c>
      <c r="C5814" s="1">
        <v>42085</v>
      </c>
      <c r="D5814" s="2">
        <v>2015</v>
      </c>
      <c r="E5814" s="1" t="s">
        <v>237</v>
      </c>
      <c r="F5814" s="3">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v>185.99699999999984</v>
      </c>
    </row>
    <row r="5815" spans="1:23" x14ac:dyDescent="0.3">
      <c r="A5815">
        <v>5814</v>
      </c>
      <c r="B5815" t="s">
        <v>8527</v>
      </c>
      <c r="C5815" s="1">
        <v>42187</v>
      </c>
      <c r="D5815" s="2">
        <v>2015</v>
      </c>
      <c r="E5815" s="1" t="s">
        <v>152</v>
      </c>
      <c r="F5815" s="3">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v>9.3312000000000008</v>
      </c>
    </row>
    <row r="5816" spans="1:23" x14ac:dyDescent="0.3">
      <c r="A5816">
        <v>5815</v>
      </c>
      <c r="B5816" t="s">
        <v>8528</v>
      </c>
      <c r="C5816" s="1">
        <v>42170</v>
      </c>
      <c r="D5816" s="2">
        <v>2015</v>
      </c>
      <c r="E5816" s="1" t="s">
        <v>41</v>
      </c>
      <c r="F5816" s="3">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v>-0.7295000000000007</v>
      </c>
    </row>
    <row r="5817" spans="1:23" x14ac:dyDescent="0.3">
      <c r="A5817">
        <v>5816</v>
      </c>
      <c r="B5817" t="s">
        <v>8529</v>
      </c>
      <c r="C5817" s="1">
        <v>41969</v>
      </c>
      <c r="D5817" s="2">
        <v>2014</v>
      </c>
      <c r="E5817" s="1" t="s">
        <v>24</v>
      </c>
      <c r="F5817" s="3">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v>78.388800000000003</v>
      </c>
    </row>
    <row r="5818" spans="1:23" x14ac:dyDescent="0.3">
      <c r="A5818">
        <v>5817</v>
      </c>
      <c r="B5818" t="s">
        <v>8529</v>
      </c>
      <c r="C5818" s="1">
        <v>41969</v>
      </c>
      <c r="D5818" s="2">
        <v>2014</v>
      </c>
      <c r="E5818" s="1" t="s">
        <v>24</v>
      </c>
      <c r="F5818" s="3">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v>4.6806000000000001</v>
      </c>
    </row>
    <row r="5819" spans="1:23" x14ac:dyDescent="0.3">
      <c r="A5819">
        <v>5818</v>
      </c>
      <c r="B5819" t="s">
        <v>8529</v>
      </c>
      <c r="C5819" s="1">
        <v>41969</v>
      </c>
      <c r="D5819" s="2">
        <v>2014</v>
      </c>
      <c r="E5819" s="1" t="s">
        <v>24</v>
      </c>
      <c r="F5819" s="3">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v>5.767199999999999</v>
      </c>
    </row>
    <row r="5820" spans="1:23" x14ac:dyDescent="0.3">
      <c r="A5820">
        <v>5819</v>
      </c>
      <c r="B5820" t="s">
        <v>8529</v>
      </c>
      <c r="C5820" s="1">
        <v>41969</v>
      </c>
      <c r="D5820" s="2">
        <v>2014</v>
      </c>
      <c r="E5820" s="1" t="s">
        <v>24</v>
      </c>
      <c r="F5820" s="3">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v>44.712000000000003</v>
      </c>
    </row>
    <row r="5821" spans="1:23" x14ac:dyDescent="0.3">
      <c r="A5821">
        <v>5820</v>
      </c>
      <c r="B5821" t="s">
        <v>8529</v>
      </c>
      <c r="C5821" s="1">
        <v>41969</v>
      </c>
      <c r="D5821" s="2">
        <v>2014</v>
      </c>
      <c r="E5821" s="1" t="s">
        <v>24</v>
      </c>
      <c r="F5821" s="3">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v>5.6448</v>
      </c>
    </row>
    <row r="5822" spans="1:23" x14ac:dyDescent="0.3">
      <c r="A5822">
        <v>5821</v>
      </c>
      <c r="B5822" t="s">
        <v>8531</v>
      </c>
      <c r="C5822" s="1">
        <v>42867</v>
      </c>
      <c r="D5822" s="2">
        <v>2017</v>
      </c>
      <c r="E5822" s="1" t="s">
        <v>124</v>
      </c>
      <c r="F5822" s="3">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v>4.7724000000000046</v>
      </c>
    </row>
    <row r="5823" spans="1:23" x14ac:dyDescent="0.3">
      <c r="A5823">
        <v>5822</v>
      </c>
      <c r="B5823" t="s">
        <v>8531</v>
      </c>
      <c r="C5823" s="1">
        <v>42867</v>
      </c>
      <c r="D5823" s="2">
        <v>2017</v>
      </c>
      <c r="E5823" s="1" t="s">
        <v>124</v>
      </c>
      <c r="F5823" s="3">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v>2.0979000000000001</v>
      </c>
    </row>
    <row r="5824" spans="1:23" x14ac:dyDescent="0.3">
      <c r="A5824">
        <v>5823</v>
      </c>
      <c r="B5824" t="s">
        <v>8531</v>
      </c>
      <c r="C5824" s="1">
        <v>42867</v>
      </c>
      <c r="D5824" s="2">
        <v>2017</v>
      </c>
      <c r="E5824" s="1" t="s">
        <v>124</v>
      </c>
      <c r="F5824" s="3">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v>-10.705500000000043</v>
      </c>
    </row>
    <row r="5825" spans="1:23" x14ac:dyDescent="0.3">
      <c r="A5825">
        <v>5824</v>
      </c>
      <c r="B5825" t="s">
        <v>8531</v>
      </c>
      <c r="C5825" s="1">
        <v>42867</v>
      </c>
      <c r="D5825" s="2">
        <v>2017</v>
      </c>
      <c r="E5825" s="1" t="s">
        <v>124</v>
      </c>
      <c r="F5825" s="3">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v>6.4691999999999998</v>
      </c>
    </row>
    <row r="5826" spans="1:23" x14ac:dyDescent="0.3">
      <c r="A5826">
        <v>5825</v>
      </c>
      <c r="B5826" t="s">
        <v>8532</v>
      </c>
      <c r="C5826" s="1">
        <v>41761</v>
      </c>
      <c r="D5826" s="2">
        <v>2014</v>
      </c>
      <c r="E5826" s="1" t="s">
        <v>124</v>
      </c>
      <c r="F5826" s="3">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v>1.9602000000000004</v>
      </c>
    </row>
    <row r="5827" spans="1:23" x14ac:dyDescent="0.3">
      <c r="A5827">
        <v>5826</v>
      </c>
      <c r="B5827" t="s">
        <v>8533</v>
      </c>
      <c r="C5827" s="1">
        <v>42981</v>
      </c>
      <c r="D5827" s="2">
        <v>2017</v>
      </c>
      <c r="E5827" s="1" t="s">
        <v>161</v>
      </c>
      <c r="F5827" s="3">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v>201.31199999999998</v>
      </c>
    </row>
    <row r="5828" spans="1:23" x14ac:dyDescent="0.3">
      <c r="A5828">
        <v>5827</v>
      </c>
      <c r="B5828" t="s">
        <v>8533</v>
      </c>
      <c r="C5828" s="1">
        <v>42981</v>
      </c>
      <c r="D5828" s="2">
        <v>2017</v>
      </c>
      <c r="E5828" s="1" t="s">
        <v>161</v>
      </c>
      <c r="F5828" s="3">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v>14.124599999999999</v>
      </c>
    </row>
    <row r="5829" spans="1:23" x14ac:dyDescent="0.3">
      <c r="A5829">
        <v>5828</v>
      </c>
      <c r="B5829" t="s">
        <v>8533</v>
      </c>
      <c r="C5829" s="1">
        <v>42981</v>
      </c>
      <c r="D5829" s="2">
        <v>2017</v>
      </c>
      <c r="E5829" s="1" t="s">
        <v>161</v>
      </c>
      <c r="F5829" s="3">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v>-8.0784000000000198</v>
      </c>
    </row>
    <row r="5830" spans="1:23" x14ac:dyDescent="0.3">
      <c r="A5830">
        <v>5829</v>
      </c>
      <c r="B5830" t="s">
        <v>8533</v>
      </c>
      <c r="C5830" s="1">
        <v>42981</v>
      </c>
      <c r="D5830" s="2">
        <v>2017</v>
      </c>
      <c r="E5830" s="1" t="s">
        <v>161</v>
      </c>
      <c r="F5830" s="3">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v>2.2239999999999998</v>
      </c>
    </row>
    <row r="5831" spans="1:23" x14ac:dyDescent="0.3">
      <c r="A5831">
        <v>5830</v>
      </c>
      <c r="B5831" t="s">
        <v>8534</v>
      </c>
      <c r="C5831" s="1">
        <v>42707</v>
      </c>
      <c r="D5831" s="2">
        <v>2016</v>
      </c>
      <c r="E5831" s="1" t="s">
        <v>98</v>
      </c>
      <c r="F5831" s="3">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v>104.75279999999998</v>
      </c>
    </row>
    <row r="5832" spans="1:23" x14ac:dyDescent="0.3">
      <c r="A5832">
        <v>5831</v>
      </c>
      <c r="B5832" t="s">
        <v>8534</v>
      </c>
      <c r="C5832" s="1">
        <v>42707</v>
      </c>
      <c r="D5832" s="2">
        <v>2016</v>
      </c>
      <c r="E5832" s="1" t="s">
        <v>98</v>
      </c>
      <c r="F5832" s="3">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v>8.0945999999999998</v>
      </c>
    </row>
    <row r="5833" spans="1:23" x14ac:dyDescent="0.3">
      <c r="A5833">
        <v>5832</v>
      </c>
      <c r="B5833" t="s">
        <v>8535</v>
      </c>
      <c r="C5833" s="1">
        <v>42203</v>
      </c>
      <c r="D5833" s="2">
        <v>2015</v>
      </c>
      <c r="E5833" s="1" t="s">
        <v>152</v>
      </c>
      <c r="F5833" s="3">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v>176.78640000000001</v>
      </c>
    </row>
    <row r="5834" spans="1:23" x14ac:dyDescent="0.3">
      <c r="A5834">
        <v>5833</v>
      </c>
      <c r="B5834" t="s">
        <v>8536</v>
      </c>
      <c r="C5834" s="1">
        <v>42572</v>
      </c>
      <c r="D5834" s="2">
        <v>2016</v>
      </c>
      <c r="E5834" s="1" t="s">
        <v>152</v>
      </c>
      <c r="F5834" s="3">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v>2.0358000000000001</v>
      </c>
    </row>
    <row r="5835" spans="1:23" x14ac:dyDescent="0.3">
      <c r="A5835">
        <v>5834</v>
      </c>
      <c r="B5835" t="s">
        <v>8536</v>
      </c>
      <c r="C5835" s="1">
        <v>42572</v>
      </c>
      <c r="D5835" s="2">
        <v>2016</v>
      </c>
      <c r="E5835" s="1" t="s">
        <v>152</v>
      </c>
      <c r="F5835" s="3">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v>0</v>
      </c>
    </row>
    <row r="5836" spans="1:23" x14ac:dyDescent="0.3">
      <c r="A5836">
        <v>5835</v>
      </c>
      <c r="B5836" t="s">
        <v>8537</v>
      </c>
      <c r="C5836" s="1">
        <v>42164</v>
      </c>
      <c r="D5836" s="2">
        <v>2015</v>
      </c>
      <c r="E5836" s="1" t="s">
        <v>41</v>
      </c>
      <c r="F5836" s="3">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v>-42.799999999999983</v>
      </c>
    </row>
    <row r="5837" spans="1:23" x14ac:dyDescent="0.3">
      <c r="A5837">
        <v>5836</v>
      </c>
      <c r="B5837" t="s">
        <v>8537</v>
      </c>
      <c r="C5837" s="1">
        <v>42164</v>
      </c>
      <c r="D5837" s="2">
        <v>2015</v>
      </c>
      <c r="E5837" s="1" t="s">
        <v>41</v>
      </c>
      <c r="F5837" s="3">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v>-26.963999999999999</v>
      </c>
    </row>
    <row r="5838" spans="1:23" x14ac:dyDescent="0.3">
      <c r="A5838">
        <v>5837</v>
      </c>
      <c r="B5838" t="s">
        <v>8537</v>
      </c>
      <c r="C5838" s="1">
        <v>42164</v>
      </c>
      <c r="D5838" s="2">
        <v>2015</v>
      </c>
      <c r="E5838" s="1" t="s">
        <v>41</v>
      </c>
      <c r="F5838" s="3">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v>-8.1674999999999933</v>
      </c>
    </row>
    <row r="5839" spans="1:23" x14ac:dyDescent="0.3">
      <c r="A5839">
        <v>5838</v>
      </c>
      <c r="B5839" t="s">
        <v>8538</v>
      </c>
      <c r="C5839" s="1">
        <v>43066</v>
      </c>
      <c r="D5839" s="2">
        <v>2017</v>
      </c>
      <c r="E5839" s="1" t="s">
        <v>24</v>
      </c>
      <c r="F5839" s="3">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v>5.7568000000000019</v>
      </c>
    </row>
    <row r="5840" spans="1:23" x14ac:dyDescent="0.3">
      <c r="A5840">
        <v>5839</v>
      </c>
      <c r="B5840" t="s">
        <v>8543</v>
      </c>
      <c r="C5840" s="1">
        <v>42090</v>
      </c>
      <c r="D5840" s="2">
        <v>2015</v>
      </c>
      <c r="E5840" s="1" t="s">
        <v>237</v>
      </c>
      <c r="F5840" s="3">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v>3.3479999999999954</v>
      </c>
    </row>
    <row r="5841" spans="1:23" x14ac:dyDescent="0.3">
      <c r="A5841">
        <v>5840</v>
      </c>
      <c r="B5841" t="s">
        <v>8546</v>
      </c>
      <c r="C5841" s="1">
        <v>42269</v>
      </c>
      <c r="D5841" s="2">
        <v>2015</v>
      </c>
      <c r="E5841" s="1" t="s">
        <v>161</v>
      </c>
      <c r="F5841" s="3">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v>15.552000000000001</v>
      </c>
    </row>
    <row r="5842" spans="1:23" x14ac:dyDescent="0.3">
      <c r="A5842">
        <v>5841</v>
      </c>
      <c r="B5842" t="s">
        <v>8546</v>
      </c>
      <c r="C5842" s="1">
        <v>42269</v>
      </c>
      <c r="D5842" s="2">
        <v>2015</v>
      </c>
      <c r="E5842" s="1" t="s">
        <v>161</v>
      </c>
      <c r="F5842" s="3">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v>11.035399999999996</v>
      </c>
    </row>
    <row r="5843" spans="1:23" x14ac:dyDescent="0.3">
      <c r="A5843">
        <v>5842</v>
      </c>
      <c r="B5843" t="s">
        <v>8547</v>
      </c>
      <c r="C5843" s="1">
        <v>42325</v>
      </c>
      <c r="D5843" s="2">
        <v>2015</v>
      </c>
      <c r="E5843" s="1" t="s">
        <v>24</v>
      </c>
      <c r="F5843" s="3">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v>51.995999999999981</v>
      </c>
    </row>
    <row r="5844" spans="1:23" x14ac:dyDescent="0.3">
      <c r="A5844">
        <v>5843</v>
      </c>
      <c r="B5844" t="s">
        <v>8547</v>
      </c>
      <c r="C5844" s="1">
        <v>42325</v>
      </c>
      <c r="D5844" s="2">
        <v>2015</v>
      </c>
      <c r="E5844" s="1" t="s">
        <v>24</v>
      </c>
      <c r="F5844" s="3">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v>6.097999999999999</v>
      </c>
    </row>
    <row r="5845" spans="1:23" x14ac:dyDescent="0.3">
      <c r="A5845">
        <v>5844</v>
      </c>
      <c r="B5845" t="s">
        <v>8547</v>
      </c>
      <c r="C5845" s="1">
        <v>42325</v>
      </c>
      <c r="D5845" s="2">
        <v>2015</v>
      </c>
      <c r="E5845" s="1" t="s">
        <v>24</v>
      </c>
      <c r="F5845" s="3">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v>29.145599999999995</v>
      </c>
    </row>
    <row r="5846" spans="1:23" x14ac:dyDescent="0.3">
      <c r="A5846">
        <v>5845</v>
      </c>
      <c r="B5846" t="s">
        <v>8547</v>
      </c>
      <c r="C5846" s="1">
        <v>42325</v>
      </c>
      <c r="D5846" s="2">
        <v>2015</v>
      </c>
      <c r="E5846" s="1" t="s">
        <v>24</v>
      </c>
      <c r="F5846" s="3">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v>54.404699999999963</v>
      </c>
    </row>
    <row r="5847" spans="1:23" x14ac:dyDescent="0.3">
      <c r="A5847">
        <v>5846</v>
      </c>
      <c r="B5847" t="s">
        <v>8547</v>
      </c>
      <c r="C5847" s="1">
        <v>42325</v>
      </c>
      <c r="D5847" s="2">
        <v>2015</v>
      </c>
      <c r="E5847" s="1" t="s">
        <v>24</v>
      </c>
      <c r="F5847" s="3">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v>15.552000000000001</v>
      </c>
    </row>
    <row r="5848" spans="1:23" x14ac:dyDescent="0.3">
      <c r="A5848">
        <v>5847</v>
      </c>
      <c r="B5848" t="s">
        <v>8547</v>
      </c>
      <c r="C5848" s="1">
        <v>42325</v>
      </c>
      <c r="D5848" s="2">
        <v>2015</v>
      </c>
      <c r="E5848" s="1" t="s">
        <v>24</v>
      </c>
      <c r="F5848" s="3">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v>2.8195999999999799</v>
      </c>
    </row>
    <row r="5849" spans="1:23" x14ac:dyDescent="0.3">
      <c r="A5849">
        <v>5848</v>
      </c>
      <c r="B5849" t="s">
        <v>8547</v>
      </c>
      <c r="C5849" s="1">
        <v>42325</v>
      </c>
      <c r="D5849" s="2">
        <v>2015</v>
      </c>
      <c r="E5849" s="1" t="s">
        <v>24</v>
      </c>
      <c r="F5849" s="3">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v>15.372000000000002</v>
      </c>
    </row>
    <row r="5850" spans="1:23" x14ac:dyDescent="0.3">
      <c r="A5850">
        <v>5849</v>
      </c>
      <c r="B5850" t="s">
        <v>8550</v>
      </c>
      <c r="C5850" s="1">
        <v>42318</v>
      </c>
      <c r="D5850" s="2">
        <v>2015</v>
      </c>
      <c r="E5850" s="1" t="s">
        <v>24</v>
      </c>
      <c r="F5850" s="3">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v>178.90999999999997</v>
      </c>
    </row>
    <row r="5851" spans="1:23" x14ac:dyDescent="0.3">
      <c r="A5851">
        <v>5850</v>
      </c>
      <c r="B5851" t="s">
        <v>8550</v>
      </c>
      <c r="C5851" s="1">
        <v>42318</v>
      </c>
      <c r="D5851" s="2">
        <v>2015</v>
      </c>
      <c r="E5851" s="1" t="s">
        <v>24</v>
      </c>
      <c r="F5851" s="3">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v>143.19179999999994</v>
      </c>
    </row>
    <row r="5852" spans="1:23" x14ac:dyDescent="0.3">
      <c r="A5852">
        <v>5851</v>
      </c>
      <c r="B5852" t="s">
        <v>8550</v>
      </c>
      <c r="C5852" s="1">
        <v>42318</v>
      </c>
      <c r="D5852" s="2">
        <v>2015</v>
      </c>
      <c r="E5852" s="1" t="s">
        <v>24</v>
      </c>
      <c r="F5852" s="3">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v>274.995</v>
      </c>
    </row>
    <row r="5853" spans="1:23" x14ac:dyDescent="0.3">
      <c r="A5853">
        <v>5852</v>
      </c>
      <c r="B5853" t="s">
        <v>8550</v>
      </c>
      <c r="C5853" s="1">
        <v>42318</v>
      </c>
      <c r="D5853" s="2">
        <v>2015</v>
      </c>
      <c r="E5853" s="1" t="s">
        <v>24</v>
      </c>
      <c r="F5853" s="3">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v>34.389600000000002</v>
      </c>
    </row>
    <row r="5854" spans="1:23" x14ac:dyDescent="0.3">
      <c r="A5854">
        <v>5853</v>
      </c>
      <c r="B5854" t="s">
        <v>8550</v>
      </c>
      <c r="C5854" s="1">
        <v>42318</v>
      </c>
      <c r="D5854" s="2">
        <v>2015</v>
      </c>
      <c r="E5854" s="1" t="s">
        <v>24</v>
      </c>
      <c r="F5854" s="3">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v>12.856800000000002</v>
      </c>
    </row>
    <row r="5855" spans="1:23" x14ac:dyDescent="0.3">
      <c r="A5855">
        <v>5854</v>
      </c>
      <c r="B5855" t="s">
        <v>8551</v>
      </c>
      <c r="C5855" s="1">
        <v>41892</v>
      </c>
      <c r="D5855" s="2">
        <v>2014</v>
      </c>
      <c r="E5855" s="1" t="s">
        <v>161</v>
      </c>
      <c r="F5855" s="3">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v>4.7236000000000002</v>
      </c>
    </row>
    <row r="5856" spans="1:23" x14ac:dyDescent="0.3">
      <c r="A5856">
        <v>5855</v>
      </c>
      <c r="B5856" t="s">
        <v>8552</v>
      </c>
      <c r="C5856" s="1">
        <v>42221</v>
      </c>
      <c r="D5856" s="2">
        <v>2015</v>
      </c>
      <c r="E5856" s="1" t="s">
        <v>132</v>
      </c>
      <c r="F5856" s="3">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v>-1.2558000000000051</v>
      </c>
    </row>
    <row r="5857" spans="1:23" x14ac:dyDescent="0.3">
      <c r="A5857">
        <v>5856</v>
      </c>
      <c r="B5857" t="s">
        <v>8552</v>
      </c>
      <c r="C5857" s="1">
        <v>42221</v>
      </c>
      <c r="D5857" s="2">
        <v>2015</v>
      </c>
      <c r="E5857" s="1" t="s">
        <v>132</v>
      </c>
      <c r="F5857" s="3">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v>-4.895999999999999</v>
      </c>
    </row>
    <row r="5858" spans="1:23" x14ac:dyDescent="0.3">
      <c r="A5858">
        <v>5857</v>
      </c>
      <c r="B5858" t="s">
        <v>8552</v>
      </c>
      <c r="C5858" s="1">
        <v>42221</v>
      </c>
      <c r="D5858" s="2">
        <v>2015</v>
      </c>
      <c r="E5858" s="1" t="s">
        <v>132</v>
      </c>
      <c r="F5858" s="3">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v>-2.1792000000000007</v>
      </c>
    </row>
    <row r="5859" spans="1:23" x14ac:dyDescent="0.3">
      <c r="A5859">
        <v>5858</v>
      </c>
      <c r="B5859" t="s">
        <v>8552</v>
      </c>
      <c r="C5859" s="1">
        <v>42221</v>
      </c>
      <c r="D5859" s="2">
        <v>2015</v>
      </c>
      <c r="E5859" s="1" t="s">
        <v>132</v>
      </c>
      <c r="F5859" s="3">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v>-11.439000000000004</v>
      </c>
    </row>
    <row r="5860" spans="1:23" x14ac:dyDescent="0.3">
      <c r="A5860">
        <v>5859</v>
      </c>
      <c r="B5860" t="s">
        <v>8553</v>
      </c>
      <c r="C5860" s="1">
        <v>42981</v>
      </c>
      <c r="D5860" s="2">
        <v>2017</v>
      </c>
      <c r="E5860" s="1" t="s">
        <v>161</v>
      </c>
      <c r="F5860" s="3">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v>14.097999999999999</v>
      </c>
    </row>
    <row r="5861" spans="1:23" x14ac:dyDescent="0.3">
      <c r="A5861">
        <v>5860</v>
      </c>
      <c r="B5861" t="s">
        <v>8554</v>
      </c>
      <c r="C5861" s="1">
        <v>42309</v>
      </c>
      <c r="D5861" s="2">
        <v>2015</v>
      </c>
      <c r="E5861" s="1" t="s">
        <v>24</v>
      </c>
      <c r="F5861" s="3">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v>45.293999999999983</v>
      </c>
    </row>
    <row r="5862" spans="1:23" x14ac:dyDescent="0.3">
      <c r="A5862">
        <v>5861</v>
      </c>
      <c r="B5862" t="s">
        <v>8556</v>
      </c>
      <c r="C5862" s="1">
        <v>42123</v>
      </c>
      <c r="D5862" s="2">
        <v>2015</v>
      </c>
      <c r="E5862" s="1" t="s">
        <v>89</v>
      </c>
      <c r="F5862" s="3">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v>2.8884000000000007</v>
      </c>
    </row>
    <row r="5863" spans="1:23" x14ac:dyDescent="0.3">
      <c r="A5863">
        <v>5862</v>
      </c>
      <c r="B5863" t="s">
        <v>8557</v>
      </c>
      <c r="C5863" s="1">
        <v>42491</v>
      </c>
      <c r="D5863" s="2">
        <v>2016</v>
      </c>
      <c r="E5863" s="1" t="s">
        <v>124</v>
      </c>
      <c r="F5863" s="3">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v>53.860799999999998</v>
      </c>
    </row>
    <row r="5864" spans="1:23" x14ac:dyDescent="0.3">
      <c r="A5864">
        <v>5863</v>
      </c>
      <c r="B5864" t="s">
        <v>8557</v>
      </c>
      <c r="C5864" s="1">
        <v>42491</v>
      </c>
      <c r="D5864" s="2">
        <v>2016</v>
      </c>
      <c r="E5864" s="1" t="s">
        <v>124</v>
      </c>
      <c r="F5864" s="3">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v>9.3312000000000008</v>
      </c>
    </row>
    <row r="5865" spans="1:23" x14ac:dyDescent="0.3">
      <c r="A5865">
        <v>5864</v>
      </c>
      <c r="B5865" t="s">
        <v>8557</v>
      </c>
      <c r="C5865" s="1">
        <v>42491</v>
      </c>
      <c r="D5865" s="2">
        <v>2016</v>
      </c>
      <c r="E5865" s="1" t="s">
        <v>124</v>
      </c>
      <c r="F5865" s="3">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v>4.3524000000000003</v>
      </c>
    </row>
    <row r="5866" spans="1:23" x14ac:dyDescent="0.3">
      <c r="A5866">
        <v>5865</v>
      </c>
      <c r="B5866" t="s">
        <v>8560</v>
      </c>
      <c r="C5866" s="1">
        <v>41856</v>
      </c>
      <c r="D5866" s="2">
        <v>2014</v>
      </c>
      <c r="E5866" s="1" t="s">
        <v>132</v>
      </c>
      <c r="F5866" s="3">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v>22.251600000000003</v>
      </c>
    </row>
    <row r="5867" spans="1:23" x14ac:dyDescent="0.3">
      <c r="A5867">
        <v>5866</v>
      </c>
      <c r="B5867" t="s">
        <v>8560</v>
      </c>
      <c r="C5867" s="1">
        <v>41856</v>
      </c>
      <c r="D5867" s="2">
        <v>2014</v>
      </c>
      <c r="E5867" s="1" t="s">
        <v>132</v>
      </c>
      <c r="F5867" s="3">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v>2.0064000000000002</v>
      </c>
    </row>
    <row r="5868" spans="1:23" x14ac:dyDescent="0.3">
      <c r="A5868">
        <v>5867</v>
      </c>
      <c r="B5868" t="s">
        <v>8560</v>
      </c>
      <c r="C5868" s="1">
        <v>41856</v>
      </c>
      <c r="D5868" s="2">
        <v>2014</v>
      </c>
      <c r="E5868" s="1" t="s">
        <v>132</v>
      </c>
      <c r="F5868" s="3">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v>294.67100000000005</v>
      </c>
    </row>
    <row r="5869" spans="1:23" x14ac:dyDescent="0.3">
      <c r="A5869">
        <v>5868</v>
      </c>
      <c r="B5869" t="s">
        <v>8561</v>
      </c>
      <c r="C5869" s="1">
        <v>42373</v>
      </c>
      <c r="D5869" s="2">
        <v>2016</v>
      </c>
      <c r="E5869" s="1" t="s">
        <v>166</v>
      </c>
      <c r="F5869" s="3">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v>0.58399999999999985</v>
      </c>
    </row>
    <row r="5870" spans="1:23" x14ac:dyDescent="0.3">
      <c r="A5870">
        <v>5869</v>
      </c>
      <c r="B5870" t="s">
        <v>8561</v>
      </c>
      <c r="C5870" s="1">
        <v>42373</v>
      </c>
      <c r="D5870" s="2">
        <v>2016</v>
      </c>
      <c r="E5870" s="1" t="s">
        <v>166</v>
      </c>
      <c r="F5870" s="3">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v>-80.178000000000026</v>
      </c>
    </row>
    <row r="5871" spans="1:23" x14ac:dyDescent="0.3">
      <c r="A5871">
        <v>5870</v>
      </c>
      <c r="B5871" t="s">
        <v>8562</v>
      </c>
      <c r="C5871" s="1">
        <v>42681</v>
      </c>
      <c r="D5871" s="2">
        <v>2016</v>
      </c>
      <c r="E5871" s="1" t="s">
        <v>24</v>
      </c>
      <c r="F5871" s="3">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v>100.19599999999997</v>
      </c>
    </row>
    <row r="5872" spans="1:23" x14ac:dyDescent="0.3">
      <c r="A5872">
        <v>5871</v>
      </c>
      <c r="B5872" t="s">
        <v>8565</v>
      </c>
      <c r="C5872" s="1">
        <v>42535</v>
      </c>
      <c r="D5872" s="2">
        <v>2016</v>
      </c>
      <c r="E5872" s="1" t="s">
        <v>41</v>
      </c>
      <c r="F5872" s="3">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v>80.843000000000075</v>
      </c>
    </row>
    <row r="5873" spans="1:23" x14ac:dyDescent="0.3">
      <c r="A5873">
        <v>5872</v>
      </c>
      <c r="B5873" t="s">
        <v>8566</v>
      </c>
      <c r="C5873" s="1">
        <v>42637</v>
      </c>
      <c r="D5873" s="2">
        <v>2016</v>
      </c>
      <c r="E5873" s="1" t="s">
        <v>161</v>
      </c>
      <c r="F5873" s="3">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v>21.751499999999986</v>
      </c>
    </row>
    <row r="5874" spans="1:23" x14ac:dyDescent="0.3">
      <c r="A5874">
        <v>5873</v>
      </c>
      <c r="B5874" t="s">
        <v>8567</v>
      </c>
      <c r="C5874" s="1">
        <v>42824</v>
      </c>
      <c r="D5874" s="2">
        <v>2017</v>
      </c>
      <c r="E5874" s="1" t="s">
        <v>237</v>
      </c>
      <c r="F5874" s="3">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v>16.732800000000005</v>
      </c>
    </row>
    <row r="5875" spans="1:23" x14ac:dyDescent="0.3">
      <c r="A5875">
        <v>5874</v>
      </c>
      <c r="B5875" t="s">
        <v>8568</v>
      </c>
      <c r="C5875" s="1">
        <v>42890</v>
      </c>
      <c r="D5875" s="2">
        <v>2017</v>
      </c>
      <c r="E5875" s="1" t="s">
        <v>41</v>
      </c>
      <c r="F5875" s="3">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v>54.04</v>
      </c>
    </row>
    <row r="5876" spans="1:23" x14ac:dyDescent="0.3">
      <c r="A5876">
        <v>5875</v>
      </c>
      <c r="B5876" t="s">
        <v>8568</v>
      </c>
      <c r="C5876" s="1">
        <v>42890</v>
      </c>
      <c r="D5876" s="2">
        <v>2017</v>
      </c>
      <c r="E5876" s="1" t="s">
        <v>41</v>
      </c>
      <c r="F5876" s="3">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v>4.3883999999999999</v>
      </c>
    </row>
    <row r="5877" spans="1:23" x14ac:dyDescent="0.3">
      <c r="A5877">
        <v>5876</v>
      </c>
      <c r="B5877" t="s">
        <v>8569</v>
      </c>
      <c r="C5877" s="1">
        <v>42101</v>
      </c>
      <c r="D5877" s="2">
        <v>2015</v>
      </c>
      <c r="E5877" s="1" t="s">
        <v>89</v>
      </c>
      <c r="F5877" s="3">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v>1.0268999999999999</v>
      </c>
    </row>
    <row r="5878" spans="1:23" x14ac:dyDescent="0.3">
      <c r="A5878">
        <v>5877</v>
      </c>
      <c r="B5878" t="s">
        <v>8570</v>
      </c>
      <c r="C5878" s="1">
        <v>41780</v>
      </c>
      <c r="D5878" s="2">
        <v>2014</v>
      </c>
      <c r="E5878" s="1" t="s">
        <v>124</v>
      </c>
      <c r="F5878" s="3">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v>219.45140000000001</v>
      </c>
    </row>
    <row r="5879" spans="1:23" x14ac:dyDescent="0.3">
      <c r="A5879">
        <v>5878</v>
      </c>
      <c r="B5879" t="s">
        <v>8570</v>
      </c>
      <c r="C5879" s="1">
        <v>41780</v>
      </c>
      <c r="D5879" s="2">
        <v>2014</v>
      </c>
      <c r="E5879" s="1" t="s">
        <v>124</v>
      </c>
      <c r="F5879" s="3">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v>8.7906000000000013</v>
      </c>
    </row>
    <row r="5880" spans="1:23" x14ac:dyDescent="0.3">
      <c r="A5880">
        <v>5879</v>
      </c>
      <c r="B5880" t="s">
        <v>8570</v>
      </c>
      <c r="C5880" s="1">
        <v>41780</v>
      </c>
      <c r="D5880" s="2">
        <v>2014</v>
      </c>
      <c r="E5880" s="1" t="s">
        <v>124</v>
      </c>
      <c r="F5880" s="3">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v>68.846399999999988</v>
      </c>
    </row>
    <row r="5881" spans="1:23" x14ac:dyDescent="0.3">
      <c r="A5881">
        <v>5880</v>
      </c>
      <c r="B5881" t="s">
        <v>8571</v>
      </c>
      <c r="C5881" s="1">
        <v>42618</v>
      </c>
      <c r="D5881" s="2">
        <v>2016</v>
      </c>
      <c r="E5881" s="1" t="s">
        <v>161</v>
      </c>
      <c r="F5881" s="3">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v>92.236799999999988</v>
      </c>
    </row>
    <row r="5882" spans="1:23" x14ac:dyDescent="0.3">
      <c r="A5882">
        <v>5881</v>
      </c>
      <c r="B5882" t="s">
        <v>8572</v>
      </c>
      <c r="C5882" s="1">
        <v>42631</v>
      </c>
      <c r="D5882" s="2">
        <v>2016</v>
      </c>
      <c r="E5882" s="1" t="s">
        <v>161</v>
      </c>
      <c r="F5882" s="3">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v>50.097999999999985</v>
      </c>
    </row>
    <row r="5883" spans="1:23" x14ac:dyDescent="0.3">
      <c r="A5883">
        <v>5882</v>
      </c>
      <c r="B5883" t="s">
        <v>8572</v>
      </c>
      <c r="C5883" s="1">
        <v>42631</v>
      </c>
      <c r="D5883" s="2">
        <v>2016</v>
      </c>
      <c r="E5883" s="1" t="s">
        <v>161</v>
      </c>
      <c r="F5883" s="3">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v>180.76590000000002</v>
      </c>
    </row>
    <row r="5884" spans="1:23" x14ac:dyDescent="0.3">
      <c r="A5884">
        <v>5883</v>
      </c>
      <c r="B5884" t="s">
        <v>8572</v>
      </c>
      <c r="C5884" s="1">
        <v>42631</v>
      </c>
      <c r="D5884" s="2">
        <v>2016</v>
      </c>
      <c r="E5884" s="1" t="s">
        <v>161</v>
      </c>
      <c r="F5884" s="3">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v>-99.621900000000068</v>
      </c>
    </row>
    <row r="5885" spans="1:23" x14ac:dyDescent="0.3">
      <c r="A5885">
        <v>5884</v>
      </c>
      <c r="B5885" t="s">
        <v>8573</v>
      </c>
      <c r="C5885" s="1">
        <v>42442</v>
      </c>
      <c r="D5885" s="2">
        <v>2016</v>
      </c>
      <c r="E5885" s="1" t="s">
        <v>237</v>
      </c>
      <c r="F5885" s="3">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v>7.352800000000002</v>
      </c>
    </row>
    <row r="5886" spans="1:23" x14ac:dyDescent="0.3">
      <c r="A5886">
        <v>5885</v>
      </c>
      <c r="B5886" t="s">
        <v>8573</v>
      </c>
      <c r="C5886" s="1">
        <v>42442</v>
      </c>
      <c r="D5886" s="2">
        <v>2016</v>
      </c>
      <c r="E5886" s="1" t="s">
        <v>237</v>
      </c>
      <c r="F5886" s="3">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v>196.50359999999978</v>
      </c>
    </row>
    <row r="5887" spans="1:23" x14ac:dyDescent="0.3">
      <c r="A5887">
        <v>5886</v>
      </c>
      <c r="B5887" t="s">
        <v>8574</v>
      </c>
      <c r="C5887" s="1">
        <v>41928</v>
      </c>
      <c r="D5887" s="2">
        <v>2014</v>
      </c>
      <c r="E5887" s="1" t="s">
        <v>53</v>
      </c>
      <c r="F5887" s="3">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v>5.0231999999999992</v>
      </c>
    </row>
    <row r="5888" spans="1:23" x14ac:dyDescent="0.3">
      <c r="A5888">
        <v>5887</v>
      </c>
      <c r="B5888" t="s">
        <v>8574</v>
      </c>
      <c r="C5888" s="1">
        <v>41928</v>
      </c>
      <c r="D5888" s="2">
        <v>2014</v>
      </c>
      <c r="E5888" s="1" t="s">
        <v>53</v>
      </c>
      <c r="F5888" s="3">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v>86.385600000000011</v>
      </c>
    </row>
    <row r="5889" spans="1:23" x14ac:dyDescent="0.3">
      <c r="A5889">
        <v>5888</v>
      </c>
      <c r="B5889" t="s">
        <v>8575</v>
      </c>
      <c r="C5889" s="1">
        <v>43016</v>
      </c>
      <c r="D5889" s="2">
        <v>2017</v>
      </c>
      <c r="E5889" s="1" t="s">
        <v>53</v>
      </c>
      <c r="F5889" s="3">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v>11.117599999999999</v>
      </c>
    </row>
    <row r="5890" spans="1:23" x14ac:dyDescent="0.3">
      <c r="A5890">
        <v>5889</v>
      </c>
      <c r="B5890" t="s">
        <v>8578</v>
      </c>
      <c r="C5890" s="1">
        <v>42131</v>
      </c>
      <c r="D5890" s="2">
        <v>2015</v>
      </c>
      <c r="E5890" s="1" t="s">
        <v>124</v>
      </c>
      <c r="F5890" s="3">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v>21.012799999999999</v>
      </c>
    </row>
    <row r="5891" spans="1:23" x14ac:dyDescent="0.3">
      <c r="A5891">
        <v>5890</v>
      </c>
      <c r="B5891" t="s">
        <v>8582</v>
      </c>
      <c r="C5891" s="1">
        <v>42474</v>
      </c>
      <c r="D5891" s="2">
        <v>2016</v>
      </c>
      <c r="E5891" s="1" t="s">
        <v>89</v>
      </c>
      <c r="F5891" s="3">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v>11.778199999999998</v>
      </c>
    </row>
    <row r="5892" spans="1:23" x14ac:dyDescent="0.3">
      <c r="A5892">
        <v>5891</v>
      </c>
      <c r="B5892" t="s">
        <v>8583</v>
      </c>
      <c r="C5892" s="1">
        <v>42695</v>
      </c>
      <c r="D5892" s="2">
        <v>2016</v>
      </c>
      <c r="E5892" s="1" t="s">
        <v>24</v>
      </c>
      <c r="F5892" s="3">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v>13.451199999999996</v>
      </c>
    </row>
    <row r="5893" spans="1:23" x14ac:dyDescent="0.3">
      <c r="A5893">
        <v>5892</v>
      </c>
      <c r="B5893" t="s">
        <v>8583</v>
      </c>
      <c r="C5893" s="1">
        <v>42695</v>
      </c>
      <c r="D5893" s="2">
        <v>2016</v>
      </c>
      <c r="E5893" s="1" t="s">
        <v>24</v>
      </c>
      <c r="F5893" s="3">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v>1.6175999999999986</v>
      </c>
    </row>
    <row r="5894" spans="1:23" x14ac:dyDescent="0.3">
      <c r="A5894">
        <v>5893</v>
      </c>
      <c r="B5894" t="s">
        <v>8583</v>
      </c>
      <c r="C5894" s="1">
        <v>42695</v>
      </c>
      <c r="D5894" s="2">
        <v>2016</v>
      </c>
      <c r="E5894" s="1" t="s">
        <v>24</v>
      </c>
      <c r="F5894" s="3">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v>2.0393999999999934</v>
      </c>
    </row>
    <row r="5895" spans="1:23" x14ac:dyDescent="0.3">
      <c r="A5895">
        <v>5894</v>
      </c>
      <c r="B5895" t="s">
        <v>8584</v>
      </c>
      <c r="C5895" s="1">
        <v>42988</v>
      </c>
      <c r="D5895" s="2">
        <v>2017</v>
      </c>
      <c r="E5895" s="1" t="s">
        <v>161</v>
      </c>
      <c r="F5895" s="3">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v>1.3621999999999999</v>
      </c>
    </row>
    <row r="5896" spans="1:23" x14ac:dyDescent="0.3">
      <c r="A5896">
        <v>5895</v>
      </c>
      <c r="B5896" t="s">
        <v>8585</v>
      </c>
      <c r="C5896" s="1">
        <v>42987</v>
      </c>
      <c r="D5896" s="2">
        <v>2017</v>
      </c>
      <c r="E5896" s="1" t="s">
        <v>161</v>
      </c>
      <c r="F5896" s="3">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v>23.968799999999998</v>
      </c>
    </row>
    <row r="5897" spans="1:23" x14ac:dyDescent="0.3">
      <c r="A5897">
        <v>5896</v>
      </c>
      <c r="B5897" t="s">
        <v>8586</v>
      </c>
      <c r="C5897" s="1">
        <v>41944</v>
      </c>
      <c r="D5897" s="2">
        <v>2014</v>
      </c>
      <c r="E5897" s="1" t="s">
        <v>24</v>
      </c>
      <c r="F5897" s="3">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v>22.200000000000003</v>
      </c>
    </row>
    <row r="5898" spans="1:23" x14ac:dyDescent="0.3">
      <c r="A5898">
        <v>5897</v>
      </c>
      <c r="B5898" t="s">
        <v>8586</v>
      </c>
      <c r="C5898" s="1">
        <v>41944</v>
      </c>
      <c r="D5898" s="2">
        <v>2014</v>
      </c>
      <c r="E5898" s="1" t="s">
        <v>24</v>
      </c>
      <c r="F5898" s="3">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v>9.629999999999999</v>
      </c>
    </row>
    <row r="5899" spans="1:23" x14ac:dyDescent="0.3">
      <c r="A5899">
        <v>5898</v>
      </c>
      <c r="B5899" t="s">
        <v>8587</v>
      </c>
      <c r="C5899" s="1">
        <v>42463</v>
      </c>
      <c r="D5899" s="2">
        <v>2016</v>
      </c>
      <c r="E5899" s="1" t="s">
        <v>89</v>
      </c>
      <c r="F5899" s="3">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v>22.047199999999997</v>
      </c>
    </row>
    <row r="5900" spans="1:23" x14ac:dyDescent="0.3">
      <c r="A5900">
        <v>5899</v>
      </c>
      <c r="B5900" t="s">
        <v>8587</v>
      </c>
      <c r="C5900" s="1">
        <v>42463</v>
      </c>
      <c r="D5900" s="2">
        <v>2016</v>
      </c>
      <c r="E5900" s="1" t="s">
        <v>89</v>
      </c>
      <c r="F5900" s="3">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v>124.7808</v>
      </c>
    </row>
    <row r="5901" spans="1:23" x14ac:dyDescent="0.3">
      <c r="A5901">
        <v>5900</v>
      </c>
      <c r="B5901" t="s">
        <v>8588</v>
      </c>
      <c r="C5901" s="1">
        <v>42747</v>
      </c>
      <c r="D5901" s="2">
        <v>2017</v>
      </c>
      <c r="E5901" s="1" t="s">
        <v>166</v>
      </c>
      <c r="F5901" s="3">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v>4.8899999999999997</v>
      </c>
    </row>
    <row r="5902" spans="1:23" x14ac:dyDescent="0.3">
      <c r="A5902">
        <v>5901</v>
      </c>
      <c r="B5902" t="s">
        <v>8589</v>
      </c>
      <c r="C5902" s="1">
        <v>42328</v>
      </c>
      <c r="D5902" s="2">
        <v>2015</v>
      </c>
      <c r="E5902" s="1" t="s">
        <v>24</v>
      </c>
      <c r="F5902" s="3">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v>7.5599999999999987</v>
      </c>
    </row>
    <row r="5903" spans="1:23" x14ac:dyDescent="0.3">
      <c r="A5903">
        <v>5902</v>
      </c>
      <c r="B5903" t="s">
        <v>8590</v>
      </c>
      <c r="C5903" s="1">
        <v>42701</v>
      </c>
      <c r="D5903" s="2">
        <v>2016</v>
      </c>
      <c r="E5903" s="1" t="s">
        <v>24</v>
      </c>
      <c r="F5903" s="3">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v>10.4148</v>
      </c>
    </row>
    <row r="5904" spans="1:23" x14ac:dyDescent="0.3">
      <c r="A5904">
        <v>5903</v>
      </c>
      <c r="B5904" t="s">
        <v>8591</v>
      </c>
      <c r="C5904" s="1">
        <v>43045</v>
      </c>
      <c r="D5904" s="2">
        <v>2017</v>
      </c>
      <c r="E5904" s="1" t="s">
        <v>24</v>
      </c>
      <c r="F5904" s="3">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v>28.171799999999998</v>
      </c>
    </row>
    <row r="5905" spans="1:23" x14ac:dyDescent="0.3">
      <c r="A5905">
        <v>5904</v>
      </c>
      <c r="B5905" t="s">
        <v>8591</v>
      </c>
      <c r="C5905" s="1">
        <v>43045</v>
      </c>
      <c r="D5905" s="2">
        <v>2017</v>
      </c>
      <c r="E5905" s="1" t="s">
        <v>24</v>
      </c>
      <c r="F5905" s="3">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v>22.226399999999998</v>
      </c>
    </row>
    <row r="5906" spans="1:23" x14ac:dyDescent="0.3">
      <c r="A5906">
        <v>5905</v>
      </c>
      <c r="B5906" t="s">
        <v>8591</v>
      </c>
      <c r="C5906" s="1">
        <v>43045</v>
      </c>
      <c r="D5906" s="2">
        <v>2017</v>
      </c>
      <c r="E5906" s="1" t="s">
        <v>24</v>
      </c>
      <c r="F5906" s="3">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v>12.672000000000001</v>
      </c>
    </row>
    <row r="5907" spans="1:23" x14ac:dyDescent="0.3">
      <c r="A5907">
        <v>5906</v>
      </c>
      <c r="B5907" t="s">
        <v>8591</v>
      </c>
      <c r="C5907" s="1">
        <v>43045</v>
      </c>
      <c r="D5907" s="2">
        <v>2017</v>
      </c>
      <c r="E5907" s="1" t="s">
        <v>24</v>
      </c>
      <c r="F5907" s="3">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v>19.872</v>
      </c>
    </row>
    <row r="5908" spans="1:23" x14ac:dyDescent="0.3">
      <c r="A5908">
        <v>5907</v>
      </c>
      <c r="B5908" t="s">
        <v>8591</v>
      </c>
      <c r="C5908" s="1">
        <v>43045</v>
      </c>
      <c r="D5908" s="2">
        <v>2017</v>
      </c>
      <c r="E5908" s="1" t="s">
        <v>24</v>
      </c>
      <c r="F5908" s="3">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v>1.0169999999999995</v>
      </c>
    </row>
    <row r="5909" spans="1:23" x14ac:dyDescent="0.3">
      <c r="A5909">
        <v>5908</v>
      </c>
      <c r="B5909" t="s">
        <v>8592</v>
      </c>
      <c r="C5909" s="1">
        <v>42706</v>
      </c>
      <c r="D5909" s="2">
        <v>2016</v>
      </c>
      <c r="E5909" s="1" t="s">
        <v>98</v>
      </c>
      <c r="F5909" s="3">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v>9.2639999999999993</v>
      </c>
    </row>
    <row r="5910" spans="1:23" x14ac:dyDescent="0.3">
      <c r="A5910">
        <v>5909</v>
      </c>
      <c r="B5910" t="s">
        <v>8592</v>
      </c>
      <c r="C5910" s="1">
        <v>42706</v>
      </c>
      <c r="D5910" s="2">
        <v>2016</v>
      </c>
      <c r="E5910" s="1" t="s">
        <v>98</v>
      </c>
      <c r="F5910" s="3">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v>26.864999999999995</v>
      </c>
    </row>
    <row r="5911" spans="1:23" x14ac:dyDescent="0.3">
      <c r="A5911">
        <v>5910</v>
      </c>
      <c r="B5911" t="s">
        <v>8592</v>
      </c>
      <c r="C5911" s="1">
        <v>42706</v>
      </c>
      <c r="D5911" s="2">
        <v>2016</v>
      </c>
      <c r="E5911" s="1" t="s">
        <v>98</v>
      </c>
      <c r="F5911" s="3">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v>5.6627999999999998</v>
      </c>
    </row>
    <row r="5912" spans="1:23" x14ac:dyDescent="0.3">
      <c r="A5912">
        <v>5911</v>
      </c>
      <c r="B5912" t="s">
        <v>8592</v>
      </c>
      <c r="C5912" s="1">
        <v>42706</v>
      </c>
      <c r="D5912" s="2">
        <v>2016</v>
      </c>
      <c r="E5912" s="1" t="s">
        <v>98</v>
      </c>
      <c r="F5912" s="3">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v>33.8598</v>
      </c>
    </row>
    <row r="5913" spans="1:23" x14ac:dyDescent="0.3">
      <c r="A5913">
        <v>5912</v>
      </c>
      <c r="B5913" t="s">
        <v>8593</v>
      </c>
      <c r="C5913" s="1">
        <v>42721</v>
      </c>
      <c r="D5913" s="2">
        <v>2016</v>
      </c>
      <c r="E5913" s="1" t="s">
        <v>98</v>
      </c>
      <c r="F5913" s="3">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v>13.028400000000001</v>
      </c>
    </row>
    <row r="5914" spans="1:23" x14ac:dyDescent="0.3">
      <c r="A5914">
        <v>5913</v>
      </c>
      <c r="B5914" t="s">
        <v>8594</v>
      </c>
      <c r="C5914" s="1">
        <v>41875</v>
      </c>
      <c r="D5914" s="2">
        <v>2014</v>
      </c>
      <c r="E5914" s="1" t="s">
        <v>132</v>
      </c>
      <c r="F5914" s="3">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v>6.63</v>
      </c>
    </row>
    <row r="5915" spans="1:23" x14ac:dyDescent="0.3">
      <c r="A5915">
        <v>5914</v>
      </c>
      <c r="B5915" t="s">
        <v>8597</v>
      </c>
      <c r="C5915" s="1">
        <v>42264</v>
      </c>
      <c r="D5915" s="2">
        <v>2015</v>
      </c>
      <c r="E5915" s="1" t="s">
        <v>161</v>
      </c>
      <c r="F5915" s="3">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v>1.0429999999999984</v>
      </c>
    </row>
    <row r="5916" spans="1:23" x14ac:dyDescent="0.3">
      <c r="A5916">
        <v>5915</v>
      </c>
      <c r="B5916" t="s">
        <v>8597</v>
      </c>
      <c r="C5916" s="1">
        <v>42264</v>
      </c>
      <c r="D5916" s="2">
        <v>2015</v>
      </c>
      <c r="E5916" s="1" t="s">
        <v>161</v>
      </c>
      <c r="F5916" s="3">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v>41.223699999999994</v>
      </c>
    </row>
    <row r="5917" spans="1:23" x14ac:dyDescent="0.3">
      <c r="A5917">
        <v>5916</v>
      </c>
      <c r="B5917" t="s">
        <v>8597</v>
      </c>
      <c r="C5917" s="1">
        <v>42264</v>
      </c>
      <c r="D5917" s="2">
        <v>2015</v>
      </c>
      <c r="E5917" s="1" t="s">
        <v>161</v>
      </c>
      <c r="F5917" s="3">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v>8.8783999999999956</v>
      </c>
    </row>
    <row r="5918" spans="1:23" x14ac:dyDescent="0.3">
      <c r="A5918">
        <v>5917</v>
      </c>
      <c r="B5918" t="s">
        <v>8597</v>
      </c>
      <c r="C5918" s="1">
        <v>42264</v>
      </c>
      <c r="D5918" s="2">
        <v>2015</v>
      </c>
      <c r="E5918" s="1" t="s">
        <v>161</v>
      </c>
      <c r="F5918" s="3">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v>27.433999999999997</v>
      </c>
    </row>
    <row r="5919" spans="1:23" x14ac:dyDescent="0.3">
      <c r="A5919">
        <v>5918</v>
      </c>
      <c r="B5919" t="s">
        <v>8597</v>
      </c>
      <c r="C5919" s="1">
        <v>42264</v>
      </c>
      <c r="D5919" s="2">
        <v>2015</v>
      </c>
      <c r="E5919" s="1" t="s">
        <v>161</v>
      </c>
      <c r="F5919" s="3">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v>158.57639999999992</v>
      </c>
    </row>
    <row r="5920" spans="1:23" x14ac:dyDescent="0.3">
      <c r="A5920">
        <v>5919</v>
      </c>
      <c r="B5920" t="s">
        <v>8597</v>
      </c>
      <c r="C5920" s="1">
        <v>42264</v>
      </c>
      <c r="D5920" s="2">
        <v>2015</v>
      </c>
      <c r="E5920" s="1" t="s">
        <v>161</v>
      </c>
      <c r="F5920" s="3">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v>-25.049000000000149</v>
      </c>
    </row>
    <row r="5921" spans="1:23" x14ac:dyDescent="0.3">
      <c r="A5921">
        <v>5920</v>
      </c>
      <c r="B5921" t="s">
        <v>8597</v>
      </c>
      <c r="C5921" s="1">
        <v>42264</v>
      </c>
      <c r="D5921" s="2">
        <v>2015</v>
      </c>
      <c r="E5921" s="1" t="s">
        <v>161</v>
      </c>
      <c r="F5921" s="3">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v>58.791600000000003</v>
      </c>
    </row>
    <row r="5922" spans="1:23" x14ac:dyDescent="0.3">
      <c r="A5922">
        <v>5921</v>
      </c>
      <c r="B5922" t="s">
        <v>8597</v>
      </c>
      <c r="C5922" s="1">
        <v>42264</v>
      </c>
      <c r="D5922" s="2">
        <v>2015</v>
      </c>
      <c r="E5922" s="1" t="s">
        <v>161</v>
      </c>
      <c r="F5922" s="3">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v>217.76699999999994</v>
      </c>
    </row>
    <row r="5923" spans="1:23" x14ac:dyDescent="0.3">
      <c r="A5923">
        <v>5922</v>
      </c>
      <c r="B5923" t="s">
        <v>8597</v>
      </c>
      <c r="C5923" s="1">
        <v>42264</v>
      </c>
      <c r="D5923" s="2">
        <v>2015</v>
      </c>
      <c r="E5923" s="1" t="s">
        <v>161</v>
      </c>
      <c r="F5923" s="3">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v>53.260799999999996</v>
      </c>
    </row>
    <row r="5924" spans="1:23" x14ac:dyDescent="0.3">
      <c r="A5924">
        <v>5923</v>
      </c>
      <c r="B5924" t="s">
        <v>8597</v>
      </c>
      <c r="C5924" s="1">
        <v>42264</v>
      </c>
      <c r="D5924" s="2">
        <v>2015</v>
      </c>
      <c r="E5924" s="1" t="s">
        <v>161</v>
      </c>
      <c r="F5924" s="3">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v>1.3559999999999945</v>
      </c>
    </row>
    <row r="5925" spans="1:23" x14ac:dyDescent="0.3">
      <c r="A5925">
        <v>5924</v>
      </c>
      <c r="B5925" t="s">
        <v>8598</v>
      </c>
      <c r="C5925" s="1">
        <v>42700</v>
      </c>
      <c r="D5925" s="2">
        <v>2016</v>
      </c>
      <c r="E5925" s="1" t="s">
        <v>24</v>
      </c>
      <c r="F5925" s="3">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v>-120.05080000000007</v>
      </c>
    </row>
    <row r="5926" spans="1:23" x14ac:dyDescent="0.3">
      <c r="A5926">
        <v>5925</v>
      </c>
      <c r="B5926" t="s">
        <v>8599</v>
      </c>
      <c r="C5926" s="1">
        <v>43058</v>
      </c>
      <c r="D5926" s="2">
        <v>2017</v>
      </c>
      <c r="E5926" s="1" t="s">
        <v>24</v>
      </c>
      <c r="F5926" s="3">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v>6.6583999999999968</v>
      </c>
    </row>
    <row r="5927" spans="1:23" x14ac:dyDescent="0.3">
      <c r="A5927">
        <v>5926</v>
      </c>
      <c r="B5927" t="s">
        <v>8600</v>
      </c>
      <c r="C5927" s="1">
        <v>42889</v>
      </c>
      <c r="D5927" s="2">
        <v>2017</v>
      </c>
      <c r="E5927" s="1" t="s">
        <v>41</v>
      </c>
      <c r="F5927" s="3">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v>362.83500000000004</v>
      </c>
    </row>
    <row r="5928" spans="1:23" x14ac:dyDescent="0.3">
      <c r="A5928">
        <v>5927</v>
      </c>
      <c r="B5928" t="s">
        <v>8601</v>
      </c>
      <c r="C5928" s="1">
        <v>41737</v>
      </c>
      <c r="D5928" s="2">
        <v>2014</v>
      </c>
      <c r="E5928" s="1" t="s">
        <v>89</v>
      </c>
      <c r="F5928" s="3">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v>316.13920000000007</v>
      </c>
    </row>
    <row r="5929" spans="1:23" x14ac:dyDescent="0.3">
      <c r="A5929">
        <v>5928</v>
      </c>
      <c r="B5929" t="s">
        <v>8602</v>
      </c>
      <c r="C5929" s="1">
        <v>41923</v>
      </c>
      <c r="D5929" s="2">
        <v>2014</v>
      </c>
      <c r="E5929" s="1" t="s">
        <v>53</v>
      </c>
      <c r="F5929" s="3">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v>3.4356999999999998</v>
      </c>
    </row>
    <row r="5930" spans="1:23" x14ac:dyDescent="0.3">
      <c r="A5930">
        <v>5929</v>
      </c>
      <c r="B5930" t="s">
        <v>8602</v>
      </c>
      <c r="C5930" s="1">
        <v>41923</v>
      </c>
      <c r="D5930" s="2">
        <v>2014</v>
      </c>
      <c r="E5930" s="1" t="s">
        <v>53</v>
      </c>
      <c r="F5930" s="3">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v>3.9248000000000003</v>
      </c>
    </row>
    <row r="5931" spans="1:23" x14ac:dyDescent="0.3">
      <c r="A5931">
        <v>5930</v>
      </c>
      <c r="B5931" t="s">
        <v>8603</v>
      </c>
      <c r="C5931" s="1">
        <v>42923</v>
      </c>
      <c r="D5931" s="2">
        <v>2017</v>
      </c>
      <c r="E5931" s="1" t="s">
        <v>152</v>
      </c>
      <c r="F5931" s="3">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v>-45.349200000000003</v>
      </c>
    </row>
    <row r="5932" spans="1:23" x14ac:dyDescent="0.3">
      <c r="A5932">
        <v>5931</v>
      </c>
      <c r="B5932" t="s">
        <v>8603</v>
      </c>
      <c r="C5932" s="1">
        <v>42923</v>
      </c>
      <c r="D5932" s="2">
        <v>2017</v>
      </c>
      <c r="E5932" s="1" t="s">
        <v>152</v>
      </c>
      <c r="F5932" s="3">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v>5.4432</v>
      </c>
    </row>
    <row r="5933" spans="1:23" x14ac:dyDescent="0.3">
      <c r="A5933">
        <v>5932</v>
      </c>
      <c r="B5933" t="s">
        <v>8603</v>
      </c>
      <c r="C5933" s="1">
        <v>42923</v>
      </c>
      <c r="D5933" s="2">
        <v>2017</v>
      </c>
      <c r="E5933" s="1" t="s">
        <v>152</v>
      </c>
      <c r="F5933" s="3">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v>-113.9980000000001</v>
      </c>
    </row>
    <row r="5934" spans="1:23" x14ac:dyDescent="0.3">
      <c r="A5934">
        <v>5933</v>
      </c>
      <c r="B5934" t="s">
        <v>8603</v>
      </c>
      <c r="C5934" s="1">
        <v>42923</v>
      </c>
      <c r="D5934" s="2">
        <v>2017</v>
      </c>
      <c r="E5934" s="1" t="s">
        <v>152</v>
      </c>
      <c r="F5934" s="3">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v>1.0044</v>
      </c>
    </row>
    <row r="5935" spans="1:23" x14ac:dyDescent="0.3">
      <c r="A5935">
        <v>5934</v>
      </c>
      <c r="B5935" t="s">
        <v>8603</v>
      </c>
      <c r="C5935" s="1">
        <v>42923</v>
      </c>
      <c r="D5935" s="2">
        <v>2017</v>
      </c>
      <c r="E5935" s="1" t="s">
        <v>152</v>
      </c>
      <c r="F5935" s="3">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v>4.8231000000000002</v>
      </c>
    </row>
    <row r="5936" spans="1:23" x14ac:dyDescent="0.3">
      <c r="A5936">
        <v>5935</v>
      </c>
      <c r="B5936" t="s">
        <v>8603</v>
      </c>
      <c r="C5936" s="1">
        <v>42923</v>
      </c>
      <c r="D5936" s="2">
        <v>2017</v>
      </c>
      <c r="E5936" s="1" t="s">
        <v>152</v>
      </c>
      <c r="F5936" s="3">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v>85.786999999999949</v>
      </c>
    </row>
    <row r="5937" spans="1:23" x14ac:dyDescent="0.3">
      <c r="A5937">
        <v>5936</v>
      </c>
      <c r="B5937" t="s">
        <v>8604</v>
      </c>
      <c r="C5937" s="1">
        <v>42555</v>
      </c>
      <c r="D5937" s="2">
        <v>2016</v>
      </c>
      <c r="E5937" s="1" t="s">
        <v>152</v>
      </c>
      <c r="F5937" s="3">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v>8.6359999999999992</v>
      </c>
    </row>
    <row r="5938" spans="1:23" x14ac:dyDescent="0.3">
      <c r="A5938">
        <v>5937</v>
      </c>
      <c r="B5938" t="s">
        <v>8604</v>
      </c>
      <c r="C5938" s="1">
        <v>42555</v>
      </c>
      <c r="D5938" s="2">
        <v>2016</v>
      </c>
      <c r="E5938" s="1" t="s">
        <v>152</v>
      </c>
      <c r="F5938" s="3">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v>19.966499999999982</v>
      </c>
    </row>
    <row r="5939" spans="1:23" x14ac:dyDescent="0.3">
      <c r="A5939">
        <v>5938</v>
      </c>
      <c r="B5939" t="s">
        <v>8604</v>
      </c>
      <c r="C5939" s="1">
        <v>42555</v>
      </c>
      <c r="D5939" s="2">
        <v>2016</v>
      </c>
      <c r="E5939" s="1" t="s">
        <v>152</v>
      </c>
      <c r="F5939" s="3">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v>8.9969999999999892</v>
      </c>
    </row>
    <row r="5940" spans="1:23" x14ac:dyDescent="0.3">
      <c r="A5940">
        <v>5939</v>
      </c>
      <c r="B5940" t="s">
        <v>8605</v>
      </c>
      <c r="C5940" s="1">
        <v>42874</v>
      </c>
      <c r="D5940" s="2">
        <v>2017</v>
      </c>
      <c r="E5940" s="1" t="s">
        <v>124</v>
      </c>
      <c r="F5940" s="3">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v>9.5991999999999997</v>
      </c>
    </row>
    <row r="5941" spans="1:23" x14ac:dyDescent="0.3">
      <c r="A5941">
        <v>5940</v>
      </c>
      <c r="B5941" t="s">
        <v>8605</v>
      </c>
      <c r="C5941" s="1">
        <v>42874</v>
      </c>
      <c r="D5941" s="2">
        <v>2017</v>
      </c>
      <c r="E5941" s="1" t="s">
        <v>124</v>
      </c>
      <c r="F5941" s="3">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v>4.2951999999999995</v>
      </c>
    </row>
    <row r="5942" spans="1:23" x14ac:dyDescent="0.3">
      <c r="A5942">
        <v>5941</v>
      </c>
      <c r="B5942" t="s">
        <v>8606</v>
      </c>
      <c r="C5942" s="1">
        <v>43020</v>
      </c>
      <c r="D5942" s="2">
        <v>2017</v>
      </c>
      <c r="E5942" s="1" t="s">
        <v>53</v>
      </c>
      <c r="F5942" s="3">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v>130.75199999999995</v>
      </c>
    </row>
    <row r="5943" spans="1:23" x14ac:dyDescent="0.3">
      <c r="A5943">
        <v>5942</v>
      </c>
      <c r="B5943" t="s">
        <v>8606</v>
      </c>
      <c r="C5943" s="1">
        <v>43020</v>
      </c>
      <c r="D5943" s="2">
        <v>2017</v>
      </c>
      <c r="E5943" s="1" t="s">
        <v>53</v>
      </c>
      <c r="F5943" s="3">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v>1.5876000000000001</v>
      </c>
    </row>
    <row r="5944" spans="1:23" x14ac:dyDescent="0.3">
      <c r="A5944">
        <v>5943</v>
      </c>
      <c r="B5944" t="s">
        <v>8607</v>
      </c>
      <c r="C5944" s="1">
        <v>42588</v>
      </c>
      <c r="D5944" s="2">
        <v>2016</v>
      </c>
      <c r="E5944" s="1" t="s">
        <v>132</v>
      </c>
      <c r="F5944" s="3">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v>18.477200000000011</v>
      </c>
    </row>
    <row r="5945" spans="1:23" x14ac:dyDescent="0.3">
      <c r="A5945">
        <v>5944</v>
      </c>
      <c r="B5945" t="s">
        <v>8608</v>
      </c>
      <c r="C5945" s="1">
        <v>41876</v>
      </c>
      <c r="D5945" s="2">
        <v>2014</v>
      </c>
      <c r="E5945" s="1" t="s">
        <v>132</v>
      </c>
      <c r="F5945" s="3">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v>2.6376000000000004</v>
      </c>
    </row>
    <row r="5946" spans="1:23" x14ac:dyDescent="0.3">
      <c r="A5946">
        <v>5945</v>
      </c>
      <c r="B5946" t="s">
        <v>8608</v>
      </c>
      <c r="C5946" s="1">
        <v>41876</v>
      </c>
      <c r="D5946" s="2">
        <v>2014</v>
      </c>
      <c r="E5946" s="1" t="s">
        <v>132</v>
      </c>
      <c r="F5946" s="3">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v>30.431999999999995</v>
      </c>
    </row>
    <row r="5947" spans="1:23" x14ac:dyDescent="0.3">
      <c r="A5947">
        <v>5946</v>
      </c>
      <c r="B5947" t="s">
        <v>8608</v>
      </c>
      <c r="C5947" s="1">
        <v>41876</v>
      </c>
      <c r="D5947" s="2">
        <v>2014</v>
      </c>
      <c r="E5947" s="1" t="s">
        <v>132</v>
      </c>
      <c r="F5947" s="3">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v>12.441600000000001</v>
      </c>
    </row>
    <row r="5948" spans="1:23" x14ac:dyDescent="0.3">
      <c r="A5948">
        <v>5947</v>
      </c>
      <c r="B5948" t="s">
        <v>8608</v>
      </c>
      <c r="C5948" s="1">
        <v>41876</v>
      </c>
      <c r="D5948" s="2">
        <v>2014</v>
      </c>
      <c r="E5948" s="1" t="s">
        <v>132</v>
      </c>
      <c r="F5948" s="3">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v>13.186800000000005</v>
      </c>
    </row>
    <row r="5949" spans="1:23" x14ac:dyDescent="0.3">
      <c r="A5949">
        <v>5948</v>
      </c>
      <c r="B5949" t="s">
        <v>8609</v>
      </c>
      <c r="C5949" s="1">
        <v>42261</v>
      </c>
      <c r="D5949" s="2">
        <v>2015</v>
      </c>
      <c r="E5949" s="1" t="s">
        <v>161</v>
      </c>
      <c r="F5949" s="3">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v>12.690999999999999</v>
      </c>
    </row>
    <row r="5950" spans="1:23" x14ac:dyDescent="0.3">
      <c r="A5950">
        <v>5949</v>
      </c>
      <c r="B5950" t="s">
        <v>8610</v>
      </c>
      <c r="C5950" s="1">
        <v>42799</v>
      </c>
      <c r="D5950" s="2">
        <v>2017</v>
      </c>
      <c r="E5950" s="1" t="s">
        <v>237</v>
      </c>
      <c r="F5950" s="3">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v>19.6328</v>
      </c>
    </row>
    <row r="5951" spans="1:23" x14ac:dyDescent="0.3">
      <c r="A5951">
        <v>5950</v>
      </c>
      <c r="B5951" t="s">
        <v>8610</v>
      </c>
      <c r="C5951" s="1">
        <v>42799</v>
      </c>
      <c r="D5951" s="2">
        <v>2017</v>
      </c>
      <c r="E5951" s="1" t="s">
        <v>237</v>
      </c>
      <c r="F5951" s="3">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v>125.98740000000001</v>
      </c>
    </row>
    <row r="5952" spans="1:23" x14ac:dyDescent="0.3">
      <c r="A5952">
        <v>5951</v>
      </c>
      <c r="B5952" t="s">
        <v>8610</v>
      </c>
      <c r="C5952" s="1">
        <v>42799</v>
      </c>
      <c r="D5952" s="2">
        <v>2017</v>
      </c>
      <c r="E5952" s="1" t="s">
        <v>237</v>
      </c>
      <c r="F5952" s="3">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v>78.671999999999997</v>
      </c>
    </row>
    <row r="5953" spans="1:23" x14ac:dyDescent="0.3">
      <c r="A5953">
        <v>5952</v>
      </c>
      <c r="B5953" t="s">
        <v>8610</v>
      </c>
      <c r="C5953" s="1">
        <v>42799</v>
      </c>
      <c r="D5953" s="2">
        <v>2017</v>
      </c>
      <c r="E5953" s="1" t="s">
        <v>237</v>
      </c>
      <c r="F5953" s="3">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v>112.49279999999999</v>
      </c>
    </row>
    <row r="5954" spans="1:23" x14ac:dyDescent="0.3">
      <c r="A5954">
        <v>5953</v>
      </c>
      <c r="B5954" t="s">
        <v>8612</v>
      </c>
      <c r="C5954" s="1">
        <v>42840</v>
      </c>
      <c r="D5954" s="2">
        <v>2017</v>
      </c>
      <c r="E5954" s="1" t="s">
        <v>89</v>
      </c>
      <c r="F5954" s="3">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v>7.2576000000000001</v>
      </c>
    </row>
    <row r="5955" spans="1:23" x14ac:dyDescent="0.3">
      <c r="A5955">
        <v>5954</v>
      </c>
      <c r="B5955" t="s">
        <v>8615</v>
      </c>
      <c r="C5955" s="1">
        <v>41728</v>
      </c>
      <c r="D5955" s="2">
        <v>2014</v>
      </c>
      <c r="E5955" s="1" t="s">
        <v>237</v>
      </c>
      <c r="F5955" s="3">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v>2.9400000000000004</v>
      </c>
    </row>
    <row r="5956" spans="1:23" x14ac:dyDescent="0.3">
      <c r="A5956">
        <v>5955</v>
      </c>
      <c r="B5956" t="s">
        <v>8616</v>
      </c>
      <c r="C5956" s="1">
        <v>41954</v>
      </c>
      <c r="D5956" s="2">
        <v>2014</v>
      </c>
      <c r="E5956" s="1" t="s">
        <v>24</v>
      </c>
      <c r="F5956" s="3">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v>7.7896000000000001</v>
      </c>
    </row>
    <row r="5957" spans="1:23" x14ac:dyDescent="0.3">
      <c r="A5957">
        <v>5956</v>
      </c>
      <c r="B5957" t="s">
        <v>8616</v>
      </c>
      <c r="C5957" s="1">
        <v>41954</v>
      </c>
      <c r="D5957" s="2">
        <v>2014</v>
      </c>
      <c r="E5957" s="1" t="s">
        <v>24</v>
      </c>
      <c r="F5957" s="3">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v>-250.54079999999999</v>
      </c>
    </row>
    <row r="5958" spans="1:23" x14ac:dyDescent="0.3">
      <c r="A5958">
        <v>5957</v>
      </c>
      <c r="B5958" t="s">
        <v>8617</v>
      </c>
      <c r="C5958" s="1">
        <v>42441</v>
      </c>
      <c r="D5958" s="2">
        <v>2016</v>
      </c>
      <c r="E5958" s="1" t="s">
        <v>237</v>
      </c>
      <c r="F5958" s="3">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v>6.7655000000000598</v>
      </c>
    </row>
    <row r="5959" spans="1:23" x14ac:dyDescent="0.3">
      <c r="A5959">
        <v>5958</v>
      </c>
      <c r="B5959" t="s">
        <v>8617</v>
      </c>
      <c r="C5959" s="1">
        <v>42441</v>
      </c>
      <c r="D5959" s="2">
        <v>2016</v>
      </c>
      <c r="E5959" s="1" t="s">
        <v>237</v>
      </c>
      <c r="F5959" s="3">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v>40.274000000000001</v>
      </c>
    </row>
    <row r="5960" spans="1:23" x14ac:dyDescent="0.3">
      <c r="A5960">
        <v>5959</v>
      </c>
      <c r="B5960" t="s">
        <v>8617</v>
      </c>
      <c r="C5960" s="1">
        <v>42441</v>
      </c>
      <c r="D5960" s="2">
        <v>2016</v>
      </c>
      <c r="E5960" s="1" t="s">
        <v>237</v>
      </c>
      <c r="F5960" s="3">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v>14.974399999999999</v>
      </c>
    </row>
    <row r="5961" spans="1:23" x14ac:dyDescent="0.3">
      <c r="A5961">
        <v>5960</v>
      </c>
      <c r="B5961" t="s">
        <v>8617</v>
      </c>
      <c r="C5961" s="1">
        <v>42441</v>
      </c>
      <c r="D5961" s="2">
        <v>2016</v>
      </c>
      <c r="E5961" s="1" t="s">
        <v>237</v>
      </c>
      <c r="F5961" s="3">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v>77.035199999999975</v>
      </c>
    </row>
    <row r="5962" spans="1:23" x14ac:dyDescent="0.3">
      <c r="A5962">
        <v>5961</v>
      </c>
      <c r="B5962" t="s">
        <v>8618</v>
      </c>
      <c r="C5962" s="1">
        <v>42775</v>
      </c>
      <c r="D5962" s="2">
        <v>2017</v>
      </c>
      <c r="E5962" s="1" t="s">
        <v>568</v>
      </c>
      <c r="F5962" s="3">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v>6.5471999999999984</v>
      </c>
    </row>
    <row r="5963" spans="1:23" x14ac:dyDescent="0.3">
      <c r="A5963">
        <v>5962</v>
      </c>
      <c r="B5963" t="s">
        <v>8619</v>
      </c>
      <c r="C5963" s="1">
        <v>41954</v>
      </c>
      <c r="D5963" s="2">
        <v>2014</v>
      </c>
      <c r="E5963" s="1" t="s">
        <v>24</v>
      </c>
      <c r="F5963" s="3">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v>57.592799999999983</v>
      </c>
    </row>
    <row r="5964" spans="1:23" x14ac:dyDescent="0.3">
      <c r="A5964">
        <v>5963</v>
      </c>
      <c r="B5964" t="s">
        <v>8619</v>
      </c>
      <c r="C5964" s="1">
        <v>41954</v>
      </c>
      <c r="D5964" s="2">
        <v>2014</v>
      </c>
      <c r="E5964" s="1" t="s">
        <v>24</v>
      </c>
      <c r="F5964" s="3">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v>2.0228000000000002</v>
      </c>
    </row>
    <row r="5965" spans="1:23" x14ac:dyDescent="0.3">
      <c r="A5965">
        <v>5964</v>
      </c>
      <c r="B5965" t="s">
        <v>8619</v>
      </c>
      <c r="C5965" s="1">
        <v>41954</v>
      </c>
      <c r="D5965" s="2">
        <v>2014</v>
      </c>
      <c r="E5965" s="1" t="s">
        <v>24</v>
      </c>
      <c r="F5965" s="3">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v>55.763999999999996</v>
      </c>
    </row>
    <row r="5966" spans="1:23" x14ac:dyDescent="0.3">
      <c r="A5966">
        <v>5965</v>
      </c>
      <c r="B5966" t="s">
        <v>8620</v>
      </c>
      <c r="C5966" s="1">
        <v>42967</v>
      </c>
      <c r="D5966" s="2">
        <v>2017</v>
      </c>
      <c r="E5966" s="1" t="s">
        <v>132</v>
      </c>
      <c r="F5966" s="3">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v>5.1659999999999986</v>
      </c>
    </row>
    <row r="5967" spans="1:23" x14ac:dyDescent="0.3">
      <c r="A5967">
        <v>5966</v>
      </c>
      <c r="B5967" t="s">
        <v>8620</v>
      </c>
      <c r="C5967" s="1">
        <v>42967</v>
      </c>
      <c r="D5967" s="2">
        <v>2017</v>
      </c>
      <c r="E5967" s="1" t="s">
        <v>132</v>
      </c>
      <c r="F5967" s="3">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v>63.436800000000005</v>
      </c>
    </row>
    <row r="5968" spans="1:23" x14ac:dyDescent="0.3">
      <c r="A5968">
        <v>5967</v>
      </c>
      <c r="B5968" t="s">
        <v>8620</v>
      </c>
      <c r="C5968" s="1">
        <v>42967</v>
      </c>
      <c r="D5968" s="2">
        <v>2017</v>
      </c>
      <c r="E5968" s="1" t="s">
        <v>132</v>
      </c>
      <c r="F5968" s="3">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v>10.787999999999997</v>
      </c>
    </row>
    <row r="5969" spans="1:23" x14ac:dyDescent="0.3">
      <c r="A5969">
        <v>5968</v>
      </c>
      <c r="B5969" t="s">
        <v>8621</v>
      </c>
      <c r="C5969" s="1">
        <v>42384</v>
      </c>
      <c r="D5969" s="2">
        <v>2016</v>
      </c>
      <c r="E5969" s="1" t="s">
        <v>166</v>
      </c>
      <c r="F5969" s="3">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v>40.170200000000001</v>
      </c>
    </row>
    <row r="5970" spans="1:23" x14ac:dyDescent="0.3">
      <c r="A5970">
        <v>5969</v>
      </c>
      <c r="B5970" t="s">
        <v>8622</v>
      </c>
      <c r="C5970" s="1">
        <v>41840</v>
      </c>
      <c r="D5970" s="2">
        <v>2014</v>
      </c>
      <c r="E5970" s="1" t="s">
        <v>152</v>
      </c>
      <c r="F5970" s="3">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v>50.327999999999996</v>
      </c>
    </row>
    <row r="5971" spans="1:23" x14ac:dyDescent="0.3">
      <c r="A5971">
        <v>5970</v>
      </c>
      <c r="B5971" t="s">
        <v>8622</v>
      </c>
      <c r="C5971" s="1">
        <v>41840</v>
      </c>
      <c r="D5971" s="2">
        <v>2014</v>
      </c>
      <c r="E5971" s="1" t="s">
        <v>152</v>
      </c>
      <c r="F5971" s="3">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v>3.1551999999999998</v>
      </c>
    </row>
    <row r="5972" spans="1:23" x14ac:dyDescent="0.3">
      <c r="A5972">
        <v>5971</v>
      </c>
      <c r="B5972" t="s">
        <v>8622</v>
      </c>
      <c r="C5972" s="1">
        <v>41840</v>
      </c>
      <c r="D5972" s="2">
        <v>2014</v>
      </c>
      <c r="E5972" s="1" t="s">
        <v>152</v>
      </c>
      <c r="F5972" s="3">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v>9.7608000000000015</v>
      </c>
    </row>
    <row r="5973" spans="1:23" x14ac:dyDescent="0.3">
      <c r="A5973">
        <v>5972</v>
      </c>
      <c r="B5973" t="s">
        <v>8622</v>
      </c>
      <c r="C5973" s="1">
        <v>41840</v>
      </c>
      <c r="D5973" s="2">
        <v>2014</v>
      </c>
      <c r="E5973" s="1" t="s">
        <v>152</v>
      </c>
      <c r="F5973" s="3">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v>15.4872</v>
      </c>
    </row>
    <row r="5974" spans="1:23" x14ac:dyDescent="0.3">
      <c r="A5974">
        <v>5973</v>
      </c>
      <c r="B5974" t="s">
        <v>8623</v>
      </c>
      <c r="C5974" s="1">
        <v>42772</v>
      </c>
      <c r="D5974" s="2">
        <v>2017</v>
      </c>
      <c r="E5974" s="1" t="s">
        <v>568</v>
      </c>
      <c r="F5974" s="3">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v>30.097999999999978</v>
      </c>
    </row>
    <row r="5975" spans="1:23" x14ac:dyDescent="0.3">
      <c r="A5975">
        <v>5974</v>
      </c>
      <c r="B5975" t="s">
        <v>8624</v>
      </c>
      <c r="C5975" s="1">
        <v>42363</v>
      </c>
      <c r="D5975" s="2">
        <v>2015</v>
      </c>
      <c r="E5975" s="1" t="s">
        <v>98</v>
      </c>
      <c r="F5975" s="3">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v>124.48799999999994</v>
      </c>
    </row>
    <row r="5976" spans="1:23" x14ac:dyDescent="0.3">
      <c r="A5976">
        <v>5975</v>
      </c>
      <c r="B5976" t="s">
        <v>8625</v>
      </c>
      <c r="C5976" s="1">
        <v>42651</v>
      </c>
      <c r="D5976" s="2">
        <v>2016</v>
      </c>
      <c r="E5976" s="1" t="s">
        <v>53</v>
      </c>
      <c r="F5976" s="3">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v>-67.851000000000028</v>
      </c>
    </row>
    <row r="5977" spans="1:23" x14ac:dyDescent="0.3">
      <c r="A5977">
        <v>5976</v>
      </c>
      <c r="B5977" t="s">
        <v>8626</v>
      </c>
      <c r="C5977" s="1">
        <v>42929</v>
      </c>
      <c r="D5977" s="2">
        <v>2017</v>
      </c>
      <c r="E5977" s="1" t="s">
        <v>152</v>
      </c>
      <c r="F5977" s="3">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v>93.698800000000006</v>
      </c>
    </row>
    <row r="5978" spans="1:23" x14ac:dyDescent="0.3">
      <c r="A5978">
        <v>5977</v>
      </c>
      <c r="B5978" t="s">
        <v>8626</v>
      </c>
      <c r="C5978" s="1">
        <v>42929</v>
      </c>
      <c r="D5978" s="2">
        <v>2017</v>
      </c>
      <c r="E5978" s="1" t="s">
        <v>152</v>
      </c>
      <c r="F5978" s="3">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v>6.2375999999999996</v>
      </c>
    </row>
    <row r="5979" spans="1:23" x14ac:dyDescent="0.3">
      <c r="A5979">
        <v>5978</v>
      </c>
      <c r="B5979" t="s">
        <v>8627</v>
      </c>
      <c r="C5979" s="1">
        <v>42849</v>
      </c>
      <c r="D5979" s="2">
        <v>2017</v>
      </c>
      <c r="E5979" s="1" t="s">
        <v>89</v>
      </c>
      <c r="F5979" s="3">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v>34.5</v>
      </c>
    </row>
    <row r="5980" spans="1:23" x14ac:dyDescent="0.3">
      <c r="A5980">
        <v>5979</v>
      </c>
      <c r="B5980" t="s">
        <v>8628</v>
      </c>
      <c r="C5980" s="1">
        <v>41889</v>
      </c>
      <c r="D5980" s="2">
        <v>2014</v>
      </c>
      <c r="E5980" s="1" t="s">
        <v>161</v>
      </c>
      <c r="F5980" s="3">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v>111.77400000000003</v>
      </c>
    </row>
    <row r="5981" spans="1:23" x14ac:dyDescent="0.3">
      <c r="A5981">
        <v>5980</v>
      </c>
      <c r="B5981" t="s">
        <v>8628</v>
      </c>
      <c r="C5981" s="1">
        <v>41889</v>
      </c>
      <c r="D5981" s="2">
        <v>2014</v>
      </c>
      <c r="E5981" s="1" t="s">
        <v>161</v>
      </c>
      <c r="F5981" s="3">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v>15.3888</v>
      </c>
    </row>
    <row r="5982" spans="1:23" x14ac:dyDescent="0.3">
      <c r="A5982">
        <v>5981</v>
      </c>
      <c r="B5982" t="s">
        <v>8628</v>
      </c>
      <c r="C5982" s="1">
        <v>41889</v>
      </c>
      <c r="D5982" s="2">
        <v>2014</v>
      </c>
      <c r="E5982" s="1" t="s">
        <v>161</v>
      </c>
      <c r="F5982" s="3">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v>45.348800000000011</v>
      </c>
    </row>
    <row r="5983" spans="1:23" x14ac:dyDescent="0.3">
      <c r="A5983">
        <v>5982</v>
      </c>
      <c r="B5983" t="s">
        <v>8628</v>
      </c>
      <c r="C5983" s="1">
        <v>41889</v>
      </c>
      <c r="D5983" s="2">
        <v>2014</v>
      </c>
      <c r="E5983" s="1" t="s">
        <v>161</v>
      </c>
      <c r="F5983" s="3">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v>5.7593999999999976</v>
      </c>
    </row>
    <row r="5984" spans="1:23" x14ac:dyDescent="0.3">
      <c r="A5984">
        <v>5983</v>
      </c>
      <c r="B5984" t="s">
        <v>8629</v>
      </c>
      <c r="C5984" s="1">
        <v>42695</v>
      </c>
      <c r="D5984" s="2">
        <v>2016</v>
      </c>
      <c r="E5984" s="1" t="s">
        <v>24</v>
      </c>
      <c r="F5984" s="3">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v>6.3504000000000005</v>
      </c>
    </row>
    <row r="5985" spans="1:23" x14ac:dyDescent="0.3">
      <c r="A5985">
        <v>5984</v>
      </c>
      <c r="B5985" t="s">
        <v>8630</v>
      </c>
      <c r="C5985" s="1">
        <v>42994</v>
      </c>
      <c r="D5985" s="2">
        <v>2017</v>
      </c>
      <c r="E5985" s="1" t="s">
        <v>161</v>
      </c>
      <c r="F5985" s="3">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v>6.4199999999999964</v>
      </c>
    </row>
    <row r="5986" spans="1:23" x14ac:dyDescent="0.3">
      <c r="A5986">
        <v>5985</v>
      </c>
      <c r="B5986" t="s">
        <v>8631</v>
      </c>
      <c r="C5986" s="1">
        <v>42570</v>
      </c>
      <c r="D5986" s="2">
        <v>2016</v>
      </c>
      <c r="E5986" s="1" t="s">
        <v>152</v>
      </c>
      <c r="F5986" s="3">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v>76.087800000000001</v>
      </c>
    </row>
    <row r="5987" spans="1:23" x14ac:dyDescent="0.3">
      <c r="A5987">
        <v>5986</v>
      </c>
      <c r="B5987" t="s">
        <v>8631</v>
      </c>
      <c r="C5987" s="1">
        <v>42570</v>
      </c>
      <c r="D5987" s="2">
        <v>2016</v>
      </c>
      <c r="E5987" s="1" t="s">
        <v>152</v>
      </c>
      <c r="F5987" s="3">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v>35.677599999999998</v>
      </c>
    </row>
    <row r="5988" spans="1:23" x14ac:dyDescent="0.3">
      <c r="A5988">
        <v>5987</v>
      </c>
      <c r="B5988" t="s">
        <v>8631</v>
      </c>
      <c r="C5988" s="1">
        <v>42570</v>
      </c>
      <c r="D5988" s="2">
        <v>2016</v>
      </c>
      <c r="E5988" s="1" t="s">
        <v>152</v>
      </c>
      <c r="F5988" s="3">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v>0.87919999999999732</v>
      </c>
    </row>
    <row r="5989" spans="1:23" x14ac:dyDescent="0.3">
      <c r="A5989">
        <v>5988</v>
      </c>
      <c r="B5989" t="s">
        <v>8631</v>
      </c>
      <c r="C5989" s="1">
        <v>42570</v>
      </c>
      <c r="D5989" s="2">
        <v>2016</v>
      </c>
      <c r="E5989" s="1" t="s">
        <v>152</v>
      </c>
      <c r="F5989" s="3">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v>120.51060000000001</v>
      </c>
    </row>
    <row r="5990" spans="1:23" x14ac:dyDescent="0.3">
      <c r="A5990">
        <v>5989</v>
      </c>
      <c r="B5990" t="s">
        <v>8631</v>
      </c>
      <c r="C5990" s="1">
        <v>42570</v>
      </c>
      <c r="D5990" s="2">
        <v>2016</v>
      </c>
      <c r="E5990" s="1" t="s">
        <v>152</v>
      </c>
      <c r="F5990" s="3">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v>4.0419999999999998</v>
      </c>
    </row>
    <row r="5991" spans="1:23" x14ac:dyDescent="0.3">
      <c r="A5991">
        <v>5990</v>
      </c>
      <c r="B5991" t="s">
        <v>8631</v>
      </c>
      <c r="C5991" s="1">
        <v>42570</v>
      </c>
      <c r="D5991" s="2">
        <v>2016</v>
      </c>
      <c r="E5991" s="1" t="s">
        <v>152</v>
      </c>
      <c r="F5991" s="3">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v>126.22500000000002</v>
      </c>
    </row>
    <row r="5992" spans="1:23" x14ac:dyDescent="0.3">
      <c r="A5992">
        <v>5991</v>
      </c>
      <c r="B5992" t="s">
        <v>8632</v>
      </c>
      <c r="C5992" s="1">
        <v>42993</v>
      </c>
      <c r="D5992" s="2">
        <v>2017</v>
      </c>
      <c r="E5992" s="1" t="s">
        <v>161</v>
      </c>
      <c r="F5992" s="3">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v>884.05799999999999</v>
      </c>
    </row>
    <row r="5993" spans="1:23" x14ac:dyDescent="0.3">
      <c r="A5993">
        <v>5992</v>
      </c>
      <c r="B5993" t="s">
        <v>8632</v>
      </c>
      <c r="C5993" s="1">
        <v>42993</v>
      </c>
      <c r="D5993" s="2">
        <v>2017</v>
      </c>
      <c r="E5993" s="1" t="s">
        <v>161</v>
      </c>
      <c r="F5993" s="3">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v>32.335100000000025</v>
      </c>
    </row>
    <row r="5994" spans="1:23" x14ac:dyDescent="0.3">
      <c r="A5994">
        <v>5993</v>
      </c>
      <c r="B5994" t="s">
        <v>8632</v>
      </c>
      <c r="C5994" s="1">
        <v>42993</v>
      </c>
      <c r="D5994" s="2">
        <v>2017</v>
      </c>
      <c r="E5994" s="1" t="s">
        <v>161</v>
      </c>
      <c r="F5994" s="3">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v>-20.784600000000012</v>
      </c>
    </row>
    <row r="5995" spans="1:23" x14ac:dyDescent="0.3">
      <c r="A5995">
        <v>5994</v>
      </c>
      <c r="B5995" t="s">
        <v>8633</v>
      </c>
      <c r="C5995" s="1">
        <v>42715</v>
      </c>
      <c r="D5995" s="2">
        <v>2016</v>
      </c>
      <c r="E5995" s="1" t="s">
        <v>98</v>
      </c>
      <c r="F5995" s="3">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v>-4.0599999999999987</v>
      </c>
    </row>
    <row r="5996" spans="1:23" x14ac:dyDescent="0.3">
      <c r="A5996">
        <v>5995</v>
      </c>
      <c r="B5996" t="s">
        <v>8633</v>
      </c>
      <c r="C5996" s="1">
        <v>42715</v>
      </c>
      <c r="D5996" s="2">
        <v>2016</v>
      </c>
      <c r="E5996" s="1" t="s">
        <v>98</v>
      </c>
      <c r="F5996" s="3">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v>1.6899999999999986</v>
      </c>
    </row>
    <row r="5997" spans="1:23" x14ac:dyDescent="0.3">
      <c r="A5997">
        <v>5996</v>
      </c>
      <c r="B5997" t="s">
        <v>8633</v>
      </c>
      <c r="C5997" s="1">
        <v>42715</v>
      </c>
      <c r="D5997" s="2">
        <v>2016</v>
      </c>
      <c r="E5997" s="1" t="s">
        <v>98</v>
      </c>
      <c r="F5997" s="3">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v>-137.52900000000002</v>
      </c>
    </row>
    <row r="5998" spans="1:23" x14ac:dyDescent="0.3">
      <c r="A5998">
        <v>5997</v>
      </c>
      <c r="B5998" t="s">
        <v>8633</v>
      </c>
      <c r="C5998" s="1">
        <v>42715</v>
      </c>
      <c r="D5998" s="2">
        <v>2016</v>
      </c>
      <c r="E5998" s="1" t="s">
        <v>98</v>
      </c>
      <c r="F5998" s="3">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v>24.196000000000012</v>
      </c>
    </row>
    <row r="5999" spans="1:23" x14ac:dyDescent="0.3">
      <c r="A5999">
        <v>5998</v>
      </c>
      <c r="B5999" t="s">
        <v>8633</v>
      </c>
      <c r="C5999" s="1">
        <v>42715</v>
      </c>
      <c r="D5999" s="2">
        <v>2016</v>
      </c>
      <c r="E5999" s="1" t="s">
        <v>98</v>
      </c>
      <c r="F5999" s="3">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v>-147.8655</v>
      </c>
    </row>
    <row r="6000" spans="1:23" x14ac:dyDescent="0.3">
      <c r="A6000">
        <v>5999</v>
      </c>
      <c r="B6000" t="s">
        <v>8634</v>
      </c>
      <c r="C6000" s="1">
        <v>41983</v>
      </c>
      <c r="D6000" s="2">
        <v>2014</v>
      </c>
      <c r="E6000" s="1" t="s">
        <v>98</v>
      </c>
      <c r="F6000" s="3">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v>4.2293999999999699</v>
      </c>
    </row>
    <row r="6001" spans="1:23" x14ac:dyDescent="0.3">
      <c r="A6001">
        <v>6000</v>
      </c>
      <c r="B6001" t="s">
        <v>8634</v>
      </c>
      <c r="C6001" s="1">
        <v>41983</v>
      </c>
      <c r="D6001" s="2">
        <v>2014</v>
      </c>
      <c r="E6001" s="1" t="s">
        <v>98</v>
      </c>
      <c r="F6001" s="3">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v>12.441600000000001</v>
      </c>
    </row>
    <row r="6002" spans="1:23" x14ac:dyDescent="0.3">
      <c r="A6002">
        <v>6001</v>
      </c>
      <c r="B6002" t="s">
        <v>8634</v>
      </c>
      <c r="C6002" s="1">
        <v>41983</v>
      </c>
      <c r="D6002" s="2">
        <v>2014</v>
      </c>
      <c r="E6002" s="1" t="s">
        <v>98</v>
      </c>
      <c r="F6002" s="3">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v>42.025599999999997</v>
      </c>
    </row>
    <row r="6003" spans="1:23" x14ac:dyDescent="0.3">
      <c r="A6003">
        <v>6002</v>
      </c>
      <c r="B6003" t="s">
        <v>8636</v>
      </c>
      <c r="C6003" s="1">
        <v>41986</v>
      </c>
      <c r="D6003" s="2">
        <v>2014</v>
      </c>
      <c r="E6003" s="1" t="s">
        <v>98</v>
      </c>
      <c r="F6003" s="3">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v>7.6965000000000039</v>
      </c>
    </row>
    <row r="6004" spans="1:23" x14ac:dyDescent="0.3">
      <c r="A6004">
        <v>6003</v>
      </c>
      <c r="B6004" t="s">
        <v>8636</v>
      </c>
      <c r="C6004" s="1">
        <v>41986</v>
      </c>
      <c r="D6004" s="2">
        <v>2014</v>
      </c>
      <c r="E6004" s="1" t="s">
        <v>98</v>
      </c>
      <c r="F6004" s="3">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v>-4.1711999999999989</v>
      </c>
    </row>
    <row r="6005" spans="1:23" x14ac:dyDescent="0.3">
      <c r="A6005">
        <v>6004</v>
      </c>
      <c r="B6005" t="s">
        <v>8637</v>
      </c>
      <c r="C6005" s="1">
        <v>42999</v>
      </c>
      <c r="D6005" s="2">
        <v>2017</v>
      </c>
      <c r="E6005" s="1" t="s">
        <v>161</v>
      </c>
      <c r="F6005" s="3">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v>-8.6057999999999986</v>
      </c>
    </row>
    <row r="6006" spans="1:23" x14ac:dyDescent="0.3">
      <c r="A6006">
        <v>6005</v>
      </c>
      <c r="B6006" t="s">
        <v>8638</v>
      </c>
      <c r="C6006" s="1">
        <v>42985</v>
      </c>
      <c r="D6006" s="2">
        <v>2017</v>
      </c>
      <c r="E6006" s="1" t="s">
        <v>161</v>
      </c>
      <c r="F6006" s="3">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v>8.2992000000000008</v>
      </c>
    </row>
    <row r="6007" spans="1:23" x14ac:dyDescent="0.3">
      <c r="A6007">
        <v>6006</v>
      </c>
      <c r="B6007" t="s">
        <v>8639</v>
      </c>
      <c r="C6007" s="1">
        <v>42310</v>
      </c>
      <c r="D6007" s="2">
        <v>2015</v>
      </c>
      <c r="E6007" s="1" t="s">
        <v>24</v>
      </c>
      <c r="F6007" s="3">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v>8.5371999999999968</v>
      </c>
    </row>
    <row r="6008" spans="1:23" x14ac:dyDescent="0.3">
      <c r="A6008">
        <v>6007</v>
      </c>
      <c r="B6008" t="s">
        <v>8640</v>
      </c>
      <c r="C6008" s="1">
        <v>43080</v>
      </c>
      <c r="D6008" s="2">
        <v>2017</v>
      </c>
      <c r="E6008" s="1" t="s">
        <v>98</v>
      </c>
      <c r="F6008" s="3">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v>3.8654999999999973</v>
      </c>
    </row>
    <row r="6009" spans="1:23" x14ac:dyDescent="0.3">
      <c r="A6009">
        <v>6008</v>
      </c>
      <c r="B6009" t="s">
        <v>8641</v>
      </c>
      <c r="C6009" s="1">
        <v>42826</v>
      </c>
      <c r="D6009" s="2">
        <v>2017</v>
      </c>
      <c r="E6009" s="1" t="s">
        <v>89</v>
      </c>
      <c r="F6009" s="3">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v>21.751499999999986</v>
      </c>
    </row>
    <row r="6010" spans="1:23" x14ac:dyDescent="0.3">
      <c r="A6010">
        <v>6009</v>
      </c>
      <c r="B6010" t="s">
        <v>8642</v>
      </c>
      <c r="C6010" s="1">
        <v>42368</v>
      </c>
      <c r="D6010" s="2">
        <v>2015</v>
      </c>
      <c r="E6010" s="1" t="s">
        <v>98</v>
      </c>
      <c r="F6010" s="3">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v>31.519199999999998</v>
      </c>
    </row>
    <row r="6011" spans="1:23" x14ac:dyDescent="0.3">
      <c r="A6011">
        <v>6010</v>
      </c>
      <c r="B6011" t="s">
        <v>8642</v>
      </c>
      <c r="C6011" s="1">
        <v>42368</v>
      </c>
      <c r="D6011" s="2">
        <v>2015</v>
      </c>
      <c r="E6011" s="1" t="s">
        <v>98</v>
      </c>
      <c r="F6011" s="3">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v>14.238599999999995</v>
      </c>
    </row>
    <row r="6012" spans="1:23" x14ac:dyDescent="0.3">
      <c r="A6012">
        <v>6011</v>
      </c>
      <c r="B6012" t="s">
        <v>8642</v>
      </c>
      <c r="C6012" s="1">
        <v>42368</v>
      </c>
      <c r="D6012" s="2">
        <v>2015</v>
      </c>
      <c r="E6012" s="1" t="s">
        <v>98</v>
      </c>
      <c r="F6012" s="3">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v>286.71299999999962</v>
      </c>
    </row>
    <row r="6013" spans="1:23" x14ac:dyDescent="0.3">
      <c r="A6013">
        <v>6012</v>
      </c>
      <c r="B6013" t="s">
        <v>8642</v>
      </c>
      <c r="C6013" s="1">
        <v>42368</v>
      </c>
      <c r="D6013" s="2">
        <v>2015</v>
      </c>
      <c r="E6013" s="1" t="s">
        <v>98</v>
      </c>
      <c r="F6013" s="3">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v>122.148</v>
      </c>
    </row>
    <row r="6014" spans="1:23" x14ac:dyDescent="0.3">
      <c r="A6014">
        <v>6013</v>
      </c>
      <c r="B6014" t="s">
        <v>8642</v>
      </c>
      <c r="C6014" s="1">
        <v>42368</v>
      </c>
      <c r="D6014" s="2">
        <v>2015</v>
      </c>
      <c r="E6014" s="1" t="s">
        <v>98</v>
      </c>
      <c r="F6014" s="3">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v>35.984999999999999</v>
      </c>
    </row>
    <row r="6015" spans="1:23" x14ac:dyDescent="0.3">
      <c r="A6015">
        <v>6014</v>
      </c>
      <c r="B6015" t="s">
        <v>8643</v>
      </c>
      <c r="C6015" s="1">
        <v>42439</v>
      </c>
      <c r="D6015" s="2">
        <v>2016</v>
      </c>
      <c r="E6015" s="1" t="s">
        <v>237</v>
      </c>
      <c r="F6015" s="3">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v>7.1519999999999992</v>
      </c>
    </row>
    <row r="6016" spans="1:23" x14ac:dyDescent="0.3">
      <c r="A6016">
        <v>6015</v>
      </c>
      <c r="B6016" t="s">
        <v>8643</v>
      </c>
      <c r="C6016" s="1">
        <v>42439</v>
      </c>
      <c r="D6016" s="2">
        <v>2016</v>
      </c>
      <c r="E6016" s="1" t="s">
        <v>237</v>
      </c>
      <c r="F6016" s="3">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v>363.90480000000025</v>
      </c>
    </row>
    <row r="6017" spans="1:23" x14ac:dyDescent="0.3">
      <c r="A6017">
        <v>6016</v>
      </c>
      <c r="B6017" t="s">
        <v>8644</v>
      </c>
      <c r="C6017" s="1">
        <v>41735</v>
      </c>
      <c r="D6017" s="2">
        <v>2014</v>
      </c>
      <c r="E6017" s="1" t="s">
        <v>89</v>
      </c>
      <c r="F6017" s="3">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v>15.633199999999988</v>
      </c>
    </row>
    <row r="6018" spans="1:23" x14ac:dyDescent="0.3">
      <c r="A6018">
        <v>6017</v>
      </c>
      <c r="B6018" t="s">
        <v>8644</v>
      </c>
      <c r="C6018" s="1">
        <v>41735</v>
      </c>
      <c r="D6018" s="2">
        <v>2014</v>
      </c>
      <c r="E6018" s="1" t="s">
        <v>89</v>
      </c>
      <c r="F6018" s="3">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v>12.912900000000004</v>
      </c>
    </row>
    <row r="6019" spans="1:23" x14ac:dyDescent="0.3">
      <c r="A6019">
        <v>6018</v>
      </c>
      <c r="B6019" t="s">
        <v>8644</v>
      </c>
      <c r="C6019" s="1">
        <v>41735</v>
      </c>
      <c r="D6019" s="2">
        <v>2014</v>
      </c>
      <c r="E6019" s="1" t="s">
        <v>89</v>
      </c>
      <c r="F6019" s="3">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v>9.3312000000000008</v>
      </c>
    </row>
    <row r="6020" spans="1:23" x14ac:dyDescent="0.3">
      <c r="A6020">
        <v>6019</v>
      </c>
      <c r="B6020" t="s">
        <v>8644</v>
      </c>
      <c r="C6020" s="1">
        <v>41735</v>
      </c>
      <c r="D6020" s="2">
        <v>2014</v>
      </c>
      <c r="E6020" s="1" t="s">
        <v>89</v>
      </c>
      <c r="F6020" s="3">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v>26.630399999999998</v>
      </c>
    </row>
    <row r="6021" spans="1:23" x14ac:dyDescent="0.3">
      <c r="A6021">
        <v>6020</v>
      </c>
      <c r="B6021" t="s">
        <v>8645</v>
      </c>
      <c r="C6021" s="1">
        <v>41917</v>
      </c>
      <c r="D6021" s="2">
        <v>2014</v>
      </c>
      <c r="E6021" s="1" t="s">
        <v>53</v>
      </c>
      <c r="F6021" s="3">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v>11.489999999999991</v>
      </c>
    </row>
    <row r="6022" spans="1:23" x14ac:dyDescent="0.3">
      <c r="A6022">
        <v>6021</v>
      </c>
      <c r="B6022" t="s">
        <v>8646</v>
      </c>
      <c r="C6022" s="1">
        <v>42595</v>
      </c>
      <c r="D6022" s="2">
        <v>2016</v>
      </c>
      <c r="E6022" s="1" t="s">
        <v>132</v>
      </c>
      <c r="F6022" s="3">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v>4.6818000000000008</v>
      </c>
    </row>
    <row r="6023" spans="1:23" x14ac:dyDescent="0.3">
      <c r="A6023">
        <v>6022</v>
      </c>
      <c r="B6023" t="s">
        <v>8646</v>
      </c>
      <c r="C6023" s="1">
        <v>42595</v>
      </c>
      <c r="D6023" s="2">
        <v>2016</v>
      </c>
      <c r="E6023" s="1" t="s">
        <v>132</v>
      </c>
      <c r="F6023" s="3">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v>15.1158</v>
      </c>
    </row>
    <row r="6024" spans="1:23" x14ac:dyDescent="0.3">
      <c r="A6024">
        <v>6023</v>
      </c>
      <c r="B6024" t="s">
        <v>8648</v>
      </c>
      <c r="C6024" s="1">
        <v>41960</v>
      </c>
      <c r="D6024" s="2">
        <v>2014</v>
      </c>
      <c r="E6024" s="1" t="s">
        <v>24</v>
      </c>
      <c r="F6024" s="3">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v>2.4779999999999989</v>
      </c>
    </row>
    <row r="6025" spans="1:23" x14ac:dyDescent="0.3">
      <c r="A6025">
        <v>6024</v>
      </c>
      <c r="B6025" t="s">
        <v>8649</v>
      </c>
      <c r="C6025" s="1">
        <v>42849</v>
      </c>
      <c r="D6025" s="2">
        <v>2017</v>
      </c>
      <c r="E6025" s="1" t="s">
        <v>89</v>
      </c>
      <c r="F6025" s="3">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v>4.8986000000000018</v>
      </c>
    </row>
    <row r="6026" spans="1:23" x14ac:dyDescent="0.3">
      <c r="A6026">
        <v>6025</v>
      </c>
      <c r="B6026" t="s">
        <v>8650</v>
      </c>
      <c r="C6026" s="1">
        <v>42971</v>
      </c>
      <c r="D6026" s="2">
        <v>2017</v>
      </c>
      <c r="E6026" s="1" t="s">
        <v>132</v>
      </c>
      <c r="F6026" s="3">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v>64.627199999999988</v>
      </c>
    </row>
    <row r="6027" spans="1:23" x14ac:dyDescent="0.3">
      <c r="A6027">
        <v>6026</v>
      </c>
      <c r="B6027" t="s">
        <v>8650</v>
      </c>
      <c r="C6027" s="1">
        <v>42971</v>
      </c>
      <c r="D6027" s="2">
        <v>2017</v>
      </c>
      <c r="E6027" s="1" t="s">
        <v>132</v>
      </c>
      <c r="F6027" s="3">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v>3.7584</v>
      </c>
    </row>
    <row r="6028" spans="1:23" x14ac:dyDescent="0.3">
      <c r="A6028">
        <v>6027</v>
      </c>
      <c r="B6028" t="s">
        <v>8651</v>
      </c>
      <c r="C6028" s="1">
        <v>42789</v>
      </c>
      <c r="D6028" s="2">
        <v>2017</v>
      </c>
      <c r="E6028" s="1" t="s">
        <v>568</v>
      </c>
      <c r="F6028" s="3">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v>0.33599999999999963</v>
      </c>
    </row>
    <row r="6029" spans="1:23" x14ac:dyDescent="0.3">
      <c r="A6029">
        <v>6028</v>
      </c>
      <c r="B6029" t="s">
        <v>8651</v>
      </c>
      <c r="C6029" s="1">
        <v>42789</v>
      </c>
      <c r="D6029" s="2">
        <v>2017</v>
      </c>
      <c r="E6029" s="1" t="s">
        <v>568</v>
      </c>
      <c r="F6029" s="3">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v>25.185999999999996</v>
      </c>
    </row>
    <row r="6030" spans="1:23" x14ac:dyDescent="0.3">
      <c r="A6030">
        <v>6029</v>
      </c>
      <c r="B6030" t="s">
        <v>8652</v>
      </c>
      <c r="C6030" s="1">
        <v>42693</v>
      </c>
      <c r="D6030" s="2">
        <v>2016</v>
      </c>
      <c r="E6030" s="1" t="s">
        <v>24</v>
      </c>
      <c r="F6030" s="3">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v>6.0059999999999993</v>
      </c>
    </row>
    <row r="6031" spans="1:23" x14ac:dyDescent="0.3">
      <c r="A6031">
        <v>6030</v>
      </c>
      <c r="B6031" t="s">
        <v>8653</v>
      </c>
      <c r="C6031" s="1">
        <v>42688</v>
      </c>
      <c r="D6031" s="2">
        <v>2016</v>
      </c>
      <c r="E6031" s="1" t="s">
        <v>24</v>
      </c>
      <c r="F6031" s="3">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v>2.8535999999999988</v>
      </c>
    </row>
    <row r="6032" spans="1:23" x14ac:dyDescent="0.3">
      <c r="A6032">
        <v>6031</v>
      </c>
      <c r="B6032" t="s">
        <v>8654</v>
      </c>
      <c r="C6032" s="1">
        <v>42922</v>
      </c>
      <c r="D6032" s="2">
        <v>2017</v>
      </c>
      <c r="E6032" s="1" t="s">
        <v>152</v>
      </c>
      <c r="F6032" s="3">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v>23.924000000000007</v>
      </c>
    </row>
    <row r="6033" spans="1:23" x14ac:dyDescent="0.3">
      <c r="A6033">
        <v>6032</v>
      </c>
      <c r="B6033" t="s">
        <v>8655</v>
      </c>
      <c r="C6033" s="1">
        <v>42729</v>
      </c>
      <c r="D6033" s="2">
        <v>2016</v>
      </c>
      <c r="E6033" s="1" t="s">
        <v>98</v>
      </c>
      <c r="F6033" s="3">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v>6.5471999999999984</v>
      </c>
    </row>
    <row r="6034" spans="1:23" x14ac:dyDescent="0.3">
      <c r="A6034">
        <v>6033</v>
      </c>
      <c r="B6034" t="s">
        <v>8657</v>
      </c>
      <c r="C6034" s="1">
        <v>42848</v>
      </c>
      <c r="D6034" s="2">
        <v>2017</v>
      </c>
      <c r="E6034" s="1" t="s">
        <v>89</v>
      </c>
      <c r="F6034" s="3">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v>15.372000000000003</v>
      </c>
    </row>
    <row r="6035" spans="1:23" x14ac:dyDescent="0.3">
      <c r="A6035">
        <v>6034</v>
      </c>
      <c r="B6035" t="s">
        <v>8658</v>
      </c>
      <c r="C6035" s="1">
        <v>42352</v>
      </c>
      <c r="D6035" s="2">
        <v>2015</v>
      </c>
      <c r="E6035" s="1" t="s">
        <v>98</v>
      </c>
      <c r="F6035" s="3">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v>5.1815999999999995</v>
      </c>
    </row>
    <row r="6036" spans="1:23" x14ac:dyDescent="0.3">
      <c r="A6036">
        <v>6035</v>
      </c>
      <c r="B6036" t="s">
        <v>8659</v>
      </c>
      <c r="C6036" s="1">
        <v>42113</v>
      </c>
      <c r="D6036" s="2">
        <v>2015</v>
      </c>
      <c r="E6036" s="1" t="s">
        <v>89</v>
      </c>
      <c r="F6036" s="3">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v>-52.833600000000004</v>
      </c>
    </row>
    <row r="6037" spans="1:23" x14ac:dyDescent="0.3">
      <c r="A6037">
        <v>6036</v>
      </c>
      <c r="B6037" t="s">
        <v>8659</v>
      </c>
      <c r="C6037" s="1">
        <v>42113</v>
      </c>
      <c r="D6037" s="2">
        <v>2015</v>
      </c>
      <c r="E6037" s="1" t="s">
        <v>89</v>
      </c>
      <c r="F6037" s="3">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v>-512.14680000000021</v>
      </c>
    </row>
    <row r="6038" spans="1:23" x14ac:dyDescent="0.3">
      <c r="A6038">
        <v>6037</v>
      </c>
      <c r="B6038" t="s">
        <v>8660</v>
      </c>
      <c r="C6038" s="1">
        <v>42617</v>
      </c>
      <c r="D6038" s="2">
        <v>2016</v>
      </c>
      <c r="E6038" s="1" t="s">
        <v>161</v>
      </c>
      <c r="F6038" s="3">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v>16.614000000000001</v>
      </c>
    </row>
    <row r="6039" spans="1:23" x14ac:dyDescent="0.3">
      <c r="A6039">
        <v>6038</v>
      </c>
      <c r="B6039" t="s">
        <v>8660</v>
      </c>
      <c r="C6039" s="1">
        <v>42617</v>
      </c>
      <c r="D6039" s="2">
        <v>2016</v>
      </c>
      <c r="E6039" s="1" t="s">
        <v>161</v>
      </c>
      <c r="F6039" s="3">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v>54.691199999999995</v>
      </c>
    </row>
    <row r="6040" spans="1:23" x14ac:dyDescent="0.3">
      <c r="A6040">
        <v>6039</v>
      </c>
      <c r="B6040" t="s">
        <v>8660</v>
      </c>
      <c r="C6040" s="1">
        <v>42617</v>
      </c>
      <c r="D6040" s="2">
        <v>2016</v>
      </c>
      <c r="E6040" s="1" t="s">
        <v>161</v>
      </c>
      <c r="F6040" s="3">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v>5.1967999999999961</v>
      </c>
    </row>
    <row r="6041" spans="1:23" x14ac:dyDescent="0.3">
      <c r="A6041">
        <v>6040</v>
      </c>
      <c r="B6041" t="s">
        <v>8660</v>
      </c>
      <c r="C6041" s="1">
        <v>42617</v>
      </c>
      <c r="D6041" s="2">
        <v>2016</v>
      </c>
      <c r="E6041" s="1" t="s">
        <v>161</v>
      </c>
      <c r="F6041" s="3">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v>2.5343999999999998</v>
      </c>
    </row>
    <row r="6042" spans="1:23" x14ac:dyDescent="0.3">
      <c r="A6042">
        <v>6041</v>
      </c>
      <c r="B6042" t="s">
        <v>8661</v>
      </c>
      <c r="C6042" s="1">
        <v>43002</v>
      </c>
      <c r="D6042" s="2">
        <v>2017</v>
      </c>
      <c r="E6042" s="1" t="s">
        <v>161</v>
      </c>
      <c r="F6042" s="3">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v>75.180000000000064</v>
      </c>
    </row>
    <row r="6043" spans="1:23" x14ac:dyDescent="0.3">
      <c r="A6043">
        <v>6042</v>
      </c>
      <c r="B6043" t="s">
        <v>8661</v>
      </c>
      <c r="C6043" s="1">
        <v>43002</v>
      </c>
      <c r="D6043" s="2">
        <v>2017</v>
      </c>
      <c r="E6043" s="1" t="s">
        <v>161</v>
      </c>
      <c r="F6043" s="3">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v>177.19799999999998</v>
      </c>
    </row>
    <row r="6044" spans="1:23" x14ac:dyDescent="0.3">
      <c r="A6044">
        <v>6043</v>
      </c>
      <c r="B6044" t="s">
        <v>8664</v>
      </c>
      <c r="C6044" s="1">
        <v>42404</v>
      </c>
      <c r="D6044" s="2">
        <v>2016</v>
      </c>
      <c r="E6044" s="1" t="s">
        <v>568</v>
      </c>
      <c r="F6044" s="3">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v>3.9512</v>
      </c>
    </row>
    <row r="6045" spans="1:23" x14ac:dyDescent="0.3">
      <c r="A6045">
        <v>6044</v>
      </c>
      <c r="B6045" t="s">
        <v>8665</v>
      </c>
      <c r="C6045" s="1">
        <v>42874</v>
      </c>
      <c r="D6045" s="2">
        <v>2017</v>
      </c>
      <c r="E6045" s="1" t="s">
        <v>124</v>
      </c>
      <c r="F6045" s="3">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v>-35.36460000000001</v>
      </c>
    </row>
    <row r="6046" spans="1:23" x14ac:dyDescent="0.3">
      <c r="A6046">
        <v>6045</v>
      </c>
      <c r="B6046" t="s">
        <v>8665</v>
      </c>
      <c r="C6046" s="1">
        <v>42874</v>
      </c>
      <c r="D6046" s="2">
        <v>2017</v>
      </c>
      <c r="E6046" s="1" t="s">
        <v>124</v>
      </c>
      <c r="F6046" s="3">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v>10.109400000000001</v>
      </c>
    </row>
    <row r="6047" spans="1:23" x14ac:dyDescent="0.3">
      <c r="A6047">
        <v>6046</v>
      </c>
      <c r="B6047" t="s">
        <v>8666</v>
      </c>
      <c r="C6047" s="1">
        <v>42250</v>
      </c>
      <c r="D6047" s="2">
        <v>2015</v>
      </c>
      <c r="E6047" s="1" t="s">
        <v>161</v>
      </c>
      <c r="F6047" s="3">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v>89.306999999999988</v>
      </c>
    </row>
    <row r="6048" spans="1:23" x14ac:dyDescent="0.3">
      <c r="A6048">
        <v>6047</v>
      </c>
      <c r="B6048" t="s">
        <v>8667</v>
      </c>
      <c r="C6048" s="1">
        <v>42530</v>
      </c>
      <c r="D6048" s="2">
        <v>2016</v>
      </c>
      <c r="E6048" s="1" t="s">
        <v>41</v>
      </c>
      <c r="F6048" s="3">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v>173.23500000000001</v>
      </c>
    </row>
    <row r="6049" spans="1:23" x14ac:dyDescent="0.3">
      <c r="A6049">
        <v>6048</v>
      </c>
      <c r="B6049" t="s">
        <v>8668</v>
      </c>
      <c r="C6049" s="1">
        <v>42315</v>
      </c>
      <c r="D6049" s="2">
        <v>2015</v>
      </c>
      <c r="E6049" s="1" t="s">
        <v>24</v>
      </c>
      <c r="F6049" s="3">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v>-12.916800000000002</v>
      </c>
    </row>
    <row r="6050" spans="1:23" x14ac:dyDescent="0.3">
      <c r="A6050">
        <v>6049</v>
      </c>
      <c r="B6050" t="s">
        <v>8668</v>
      </c>
      <c r="C6050" s="1">
        <v>42315</v>
      </c>
      <c r="D6050" s="2">
        <v>2015</v>
      </c>
      <c r="E6050" s="1" t="s">
        <v>24</v>
      </c>
      <c r="F6050" s="3">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v>-1031.5385000000001</v>
      </c>
    </row>
    <row r="6051" spans="1:23" x14ac:dyDescent="0.3">
      <c r="A6051">
        <v>6050</v>
      </c>
      <c r="B6051" t="s">
        <v>8669</v>
      </c>
      <c r="C6051" s="1">
        <v>42536</v>
      </c>
      <c r="D6051" s="2">
        <v>2016</v>
      </c>
      <c r="E6051" s="1" t="s">
        <v>41</v>
      </c>
      <c r="F6051" s="3">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v>54.214999999999982</v>
      </c>
    </row>
    <row r="6052" spans="1:23" x14ac:dyDescent="0.3">
      <c r="A6052">
        <v>6051</v>
      </c>
      <c r="B6052" t="s">
        <v>8670</v>
      </c>
      <c r="C6052" s="1">
        <v>42119</v>
      </c>
      <c r="D6052" s="2">
        <v>2015</v>
      </c>
      <c r="E6052" s="1" t="s">
        <v>89</v>
      </c>
      <c r="F6052" s="3">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v>16.170000000000002</v>
      </c>
    </row>
    <row r="6053" spans="1:23" x14ac:dyDescent="0.3">
      <c r="A6053">
        <v>6052</v>
      </c>
      <c r="B6053" t="s">
        <v>8670</v>
      </c>
      <c r="C6053" s="1">
        <v>42119</v>
      </c>
      <c r="D6053" s="2">
        <v>2015</v>
      </c>
      <c r="E6053" s="1" t="s">
        <v>89</v>
      </c>
      <c r="F6053" s="3">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v>76.27200000000002</v>
      </c>
    </row>
    <row r="6054" spans="1:23" x14ac:dyDescent="0.3">
      <c r="A6054">
        <v>6053</v>
      </c>
      <c r="B6054" t="s">
        <v>8673</v>
      </c>
      <c r="C6054" s="1">
        <v>42636</v>
      </c>
      <c r="D6054" s="2">
        <v>2016</v>
      </c>
      <c r="E6054" s="1" t="s">
        <v>161</v>
      </c>
      <c r="F6054" s="3">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v>4.0338000000000003</v>
      </c>
    </row>
    <row r="6055" spans="1:23" x14ac:dyDescent="0.3">
      <c r="A6055">
        <v>6054</v>
      </c>
      <c r="B6055" t="s">
        <v>8673</v>
      </c>
      <c r="C6055" s="1">
        <v>42636</v>
      </c>
      <c r="D6055" s="2">
        <v>2016</v>
      </c>
      <c r="E6055" s="1" t="s">
        <v>161</v>
      </c>
      <c r="F6055" s="3">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v>7.7000000000000028</v>
      </c>
    </row>
    <row r="6056" spans="1:23" x14ac:dyDescent="0.3">
      <c r="A6056">
        <v>6055</v>
      </c>
      <c r="B6056" t="s">
        <v>8673</v>
      </c>
      <c r="C6056" s="1">
        <v>42636</v>
      </c>
      <c r="D6056" s="2">
        <v>2016</v>
      </c>
      <c r="E6056" s="1" t="s">
        <v>161</v>
      </c>
      <c r="F6056" s="3">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v>-9.7607999999999961</v>
      </c>
    </row>
    <row r="6057" spans="1:23" x14ac:dyDescent="0.3">
      <c r="A6057">
        <v>6056</v>
      </c>
      <c r="B6057" t="s">
        <v>8674</v>
      </c>
      <c r="C6057" s="1">
        <v>42600</v>
      </c>
      <c r="D6057" s="2">
        <v>2016</v>
      </c>
      <c r="E6057" s="1" t="s">
        <v>132</v>
      </c>
      <c r="F6057" s="3">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v>-3.4122000000000003</v>
      </c>
    </row>
    <row r="6058" spans="1:23" x14ac:dyDescent="0.3">
      <c r="A6058">
        <v>6057</v>
      </c>
      <c r="B6058" t="s">
        <v>8674</v>
      </c>
      <c r="C6058" s="1">
        <v>42600</v>
      </c>
      <c r="D6058" s="2">
        <v>2016</v>
      </c>
      <c r="E6058" s="1" t="s">
        <v>132</v>
      </c>
      <c r="F6058" s="3">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v>30.391999999999996</v>
      </c>
    </row>
    <row r="6059" spans="1:23" x14ac:dyDescent="0.3">
      <c r="A6059">
        <v>6058</v>
      </c>
      <c r="B6059" t="s">
        <v>8675</v>
      </c>
      <c r="C6059" s="1">
        <v>41700</v>
      </c>
      <c r="D6059" s="2">
        <v>2014</v>
      </c>
      <c r="E6059" s="1" t="s">
        <v>237</v>
      </c>
      <c r="F6059" s="3">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v>5.3391999999999991</v>
      </c>
    </row>
    <row r="6060" spans="1:23" x14ac:dyDescent="0.3">
      <c r="A6060">
        <v>6059</v>
      </c>
      <c r="B6060" t="s">
        <v>8675</v>
      </c>
      <c r="C6060" s="1">
        <v>41700</v>
      </c>
      <c r="D6060" s="2">
        <v>2014</v>
      </c>
      <c r="E6060" s="1" t="s">
        <v>237</v>
      </c>
      <c r="F6060" s="3">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v>17.472000000000001</v>
      </c>
    </row>
    <row r="6061" spans="1:23" x14ac:dyDescent="0.3">
      <c r="A6061">
        <v>6060</v>
      </c>
      <c r="B6061" t="s">
        <v>8676</v>
      </c>
      <c r="C6061" s="1">
        <v>42003</v>
      </c>
      <c r="D6061" s="2">
        <v>2014</v>
      </c>
      <c r="E6061" s="1" t="s">
        <v>98</v>
      </c>
      <c r="F6061" s="3">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v>6.9920000000000009</v>
      </c>
    </row>
    <row r="6062" spans="1:23" x14ac:dyDescent="0.3">
      <c r="A6062">
        <v>6061</v>
      </c>
      <c r="B6062" t="s">
        <v>8677</v>
      </c>
      <c r="C6062" s="1">
        <v>42104</v>
      </c>
      <c r="D6062" s="2">
        <v>2015</v>
      </c>
      <c r="E6062" s="1" t="s">
        <v>89</v>
      </c>
      <c r="F6062" s="3">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v>38.350800000000007</v>
      </c>
    </row>
    <row r="6063" spans="1:23" x14ac:dyDescent="0.3">
      <c r="A6063">
        <v>6062</v>
      </c>
      <c r="B6063" t="s">
        <v>8677</v>
      </c>
      <c r="C6063" s="1">
        <v>42104</v>
      </c>
      <c r="D6063" s="2">
        <v>2015</v>
      </c>
      <c r="E6063" s="1" t="s">
        <v>89</v>
      </c>
      <c r="F6063" s="3">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v>6.0147000000000004</v>
      </c>
    </row>
    <row r="6064" spans="1:23" x14ac:dyDescent="0.3">
      <c r="A6064">
        <v>6063</v>
      </c>
      <c r="B6064" t="s">
        <v>8678</v>
      </c>
      <c r="C6064" s="1">
        <v>42363</v>
      </c>
      <c r="D6064" s="2">
        <v>2015</v>
      </c>
      <c r="E6064" s="1" t="s">
        <v>98</v>
      </c>
      <c r="F6064" s="3">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v>224.99249999999995</v>
      </c>
    </row>
    <row r="6065" spans="1:23" x14ac:dyDescent="0.3">
      <c r="A6065">
        <v>6064</v>
      </c>
      <c r="B6065" t="s">
        <v>8678</v>
      </c>
      <c r="C6065" s="1">
        <v>42363</v>
      </c>
      <c r="D6065" s="2">
        <v>2015</v>
      </c>
      <c r="E6065" s="1" t="s">
        <v>98</v>
      </c>
      <c r="F6065" s="3">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v>6.1739999999999995</v>
      </c>
    </row>
    <row r="6066" spans="1:23" x14ac:dyDescent="0.3">
      <c r="A6066">
        <v>6065</v>
      </c>
      <c r="B6066" t="s">
        <v>8678</v>
      </c>
      <c r="C6066" s="1">
        <v>42363</v>
      </c>
      <c r="D6066" s="2">
        <v>2015</v>
      </c>
      <c r="E6066" s="1" t="s">
        <v>98</v>
      </c>
      <c r="F6066" s="3">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v>8.0730000000000004</v>
      </c>
    </row>
    <row r="6067" spans="1:23" x14ac:dyDescent="0.3">
      <c r="A6067">
        <v>6066</v>
      </c>
      <c r="B6067" t="s">
        <v>8679</v>
      </c>
      <c r="C6067" s="1">
        <v>42099</v>
      </c>
      <c r="D6067" s="2">
        <v>2015</v>
      </c>
      <c r="E6067" s="1" t="s">
        <v>89</v>
      </c>
      <c r="F6067" s="3">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v>7.7687999999999988</v>
      </c>
    </row>
    <row r="6068" spans="1:23" x14ac:dyDescent="0.3">
      <c r="A6068">
        <v>6067</v>
      </c>
      <c r="B6068" t="s">
        <v>8680</v>
      </c>
      <c r="C6068" s="1">
        <v>42021</v>
      </c>
      <c r="D6068" s="2">
        <v>2015</v>
      </c>
      <c r="E6068" s="1" t="s">
        <v>166</v>
      </c>
      <c r="F6068" s="3">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v>10.007999999999988</v>
      </c>
    </row>
    <row r="6069" spans="1:23" x14ac:dyDescent="0.3">
      <c r="A6069">
        <v>6068</v>
      </c>
      <c r="B6069" t="s">
        <v>8682</v>
      </c>
      <c r="C6069" s="1">
        <v>42875</v>
      </c>
      <c r="D6069" s="2">
        <v>2017</v>
      </c>
      <c r="E6069" s="1" t="s">
        <v>124</v>
      </c>
      <c r="F6069" s="3">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v>-97.176000000000073</v>
      </c>
    </row>
    <row r="6070" spans="1:23" x14ac:dyDescent="0.3">
      <c r="A6070">
        <v>6069</v>
      </c>
      <c r="B6070" t="s">
        <v>8682</v>
      </c>
      <c r="C6070" s="1">
        <v>42875</v>
      </c>
      <c r="D6070" s="2">
        <v>2017</v>
      </c>
      <c r="E6070" s="1" t="s">
        <v>124</v>
      </c>
      <c r="F6070" s="3">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v>3.3504</v>
      </c>
    </row>
    <row r="6071" spans="1:23" x14ac:dyDescent="0.3">
      <c r="A6071">
        <v>6070</v>
      </c>
      <c r="B6071" t="s">
        <v>8682</v>
      </c>
      <c r="C6071" s="1">
        <v>42875</v>
      </c>
      <c r="D6071" s="2">
        <v>2017</v>
      </c>
      <c r="E6071" s="1" t="s">
        <v>124</v>
      </c>
      <c r="F6071" s="3">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v>38.609999999999957</v>
      </c>
    </row>
    <row r="6072" spans="1:23" x14ac:dyDescent="0.3">
      <c r="A6072">
        <v>6071</v>
      </c>
      <c r="B6072" t="s">
        <v>8685</v>
      </c>
      <c r="C6072" s="1">
        <v>42960</v>
      </c>
      <c r="D6072" s="2">
        <v>2017</v>
      </c>
      <c r="E6072" s="1" t="s">
        <v>132</v>
      </c>
      <c r="F6072" s="3">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v>5.9210999999999983</v>
      </c>
    </row>
    <row r="6073" spans="1:23" x14ac:dyDescent="0.3">
      <c r="A6073">
        <v>6072</v>
      </c>
      <c r="B6073" t="s">
        <v>8686</v>
      </c>
      <c r="C6073" s="1">
        <v>42369</v>
      </c>
      <c r="D6073" s="2">
        <v>2015</v>
      </c>
      <c r="E6073" s="1" t="s">
        <v>98</v>
      </c>
      <c r="F6073" s="3">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v>-26.720400000000019</v>
      </c>
    </row>
    <row r="6074" spans="1:23" x14ac:dyDescent="0.3">
      <c r="A6074">
        <v>6073</v>
      </c>
      <c r="B6074" t="s">
        <v>8686</v>
      </c>
      <c r="C6074" s="1">
        <v>42369</v>
      </c>
      <c r="D6074" s="2">
        <v>2015</v>
      </c>
      <c r="E6074" s="1" t="s">
        <v>98</v>
      </c>
      <c r="F6074" s="3">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v>0.56679999999999997</v>
      </c>
    </row>
    <row r="6075" spans="1:23" x14ac:dyDescent="0.3">
      <c r="A6075">
        <v>6074</v>
      </c>
      <c r="B6075" t="s">
        <v>8686</v>
      </c>
      <c r="C6075" s="1">
        <v>42369</v>
      </c>
      <c r="D6075" s="2">
        <v>2015</v>
      </c>
      <c r="E6075" s="1" t="s">
        <v>98</v>
      </c>
      <c r="F6075" s="3">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v>-1.3248000000000004</v>
      </c>
    </row>
    <row r="6076" spans="1:23" x14ac:dyDescent="0.3">
      <c r="A6076">
        <v>6075</v>
      </c>
      <c r="B6076" t="s">
        <v>8687</v>
      </c>
      <c r="C6076" s="1">
        <v>43094</v>
      </c>
      <c r="D6076" s="2">
        <v>2017</v>
      </c>
      <c r="E6076" s="1" t="s">
        <v>98</v>
      </c>
      <c r="F6076" s="3">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v>51.823799999999999</v>
      </c>
    </row>
    <row r="6077" spans="1:23" x14ac:dyDescent="0.3">
      <c r="A6077">
        <v>6076</v>
      </c>
      <c r="B6077" t="s">
        <v>8687</v>
      </c>
      <c r="C6077" s="1">
        <v>43094</v>
      </c>
      <c r="D6077" s="2">
        <v>2017</v>
      </c>
      <c r="E6077" s="1" t="s">
        <v>98</v>
      </c>
      <c r="F6077" s="3">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v>2.7062000000000239</v>
      </c>
    </row>
    <row r="6078" spans="1:23" x14ac:dyDescent="0.3">
      <c r="A6078">
        <v>6077</v>
      </c>
      <c r="B6078" t="s">
        <v>8688</v>
      </c>
      <c r="C6078" s="1">
        <v>42614</v>
      </c>
      <c r="D6078" s="2">
        <v>2016</v>
      </c>
      <c r="E6078" s="1" t="s">
        <v>161</v>
      </c>
      <c r="F6078" s="3">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v>206.31600000000006</v>
      </c>
    </row>
    <row r="6079" spans="1:23" x14ac:dyDescent="0.3">
      <c r="A6079">
        <v>6078</v>
      </c>
      <c r="B6079" t="s">
        <v>8688</v>
      </c>
      <c r="C6079" s="1">
        <v>42614</v>
      </c>
      <c r="D6079" s="2">
        <v>2016</v>
      </c>
      <c r="E6079" s="1" t="s">
        <v>161</v>
      </c>
      <c r="F6079" s="3">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v>30.441600000000001</v>
      </c>
    </row>
    <row r="6080" spans="1:23" x14ac:dyDescent="0.3">
      <c r="A6080">
        <v>6079</v>
      </c>
      <c r="B6080" t="s">
        <v>8688</v>
      </c>
      <c r="C6080" s="1">
        <v>42614</v>
      </c>
      <c r="D6080" s="2">
        <v>2016</v>
      </c>
      <c r="E6080" s="1" t="s">
        <v>161</v>
      </c>
      <c r="F6080" s="3">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v>3.2849999999999993</v>
      </c>
    </row>
    <row r="6081" spans="1:23" x14ac:dyDescent="0.3">
      <c r="A6081">
        <v>6080</v>
      </c>
      <c r="B6081" t="s">
        <v>8688</v>
      </c>
      <c r="C6081" s="1">
        <v>42614</v>
      </c>
      <c r="D6081" s="2">
        <v>2016</v>
      </c>
      <c r="E6081" s="1" t="s">
        <v>161</v>
      </c>
      <c r="F6081" s="3">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v>61.382399999999997</v>
      </c>
    </row>
    <row r="6082" spans="1:23" x14ac:dyDescent="0.3">
      <c r="A6082">
        <v>6081</v>
      </c>
      <c r="B6082" t="s">
        <v>8689</v>
      </c>
      <c r="C6082" s="1">
        <v>42952</v>
      </c>
      <c r="D6082" s="2">
        <v>2017</v>
      </c>
      <c r="E6082" s="1" t="s">
        <v>132</v>
      </c>
      <c r="F6082" s="3">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v>7.5527999999999977</v>
      </c>
    </row>
    <row r="6083" spans="1:23" x14ac:dyDescent="0.3">
      <c r="A6083">
        <v>6082</v>
      </c>
      <c r="B6083" t="s">
        <v>8690</v>
      </c>
      <c r="C6083" s="1">
        <v>41688</v>
      </c>
      <c r="D6083" s="2">
        <v>2014</v>
      </c>
      <c r="E6083" s="1" t="s">
        <v>568</v>
      </c>
      <c r="F6083" s="3">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v>-11.321999999999999</v>
      </c>
    </row>
    <row r="6084" spans="1:23" x14ac:dyDescent="0.3">
      <c r="A6084">
        <v>6083</v>
      </c>
      <c r="B6084" t="s">
        <v>8691</v>
      </c>
      <c r="C6084" s="1">
        <v>42696</v>
      </c>
      <c r="D6084" s="2">
        <v>2016</v>
      </c>
      <c r="E6084" s="1" t="s">
        <v>24</v>
      </c>
      <c r="F6084" s="3">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v>-9.634800000000002</v>
      </c>
    </row>
    <row r="6085" spans="1:23" x14ac:dyDescent="0.3">
      <c r="A6085">
        <v>6084</v>
      </c>
      <c r="B6085" t="s">
        <v>8691</v>
      </c>
      <c r="C6085" s="1">
        <v>42696</v>
      </c>
      <c r="D6085" s="2">
        <v>2016</v>
      </c>
      <c r="E6085" s="1" t="s">
        <v>24</v>
      </c>
      <c r="F6085" s="3">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v>2.6567999999999969</v>
      </c>
    </row>
    <row r="6086" spans="1:23" x14ac:dyDescent="0.3">
      <c r="A6086">
        <v>6085</v>
      </c>
      <c r="B6086" t="s">
        <v>8691</v>
      </c>
      <c r="C6086" s="1">
        <v>42696</v>
      </c>
      <c r="D6086" s="2">
        <v>2016</v>
      </c>
      <c r="E6086" s="1" t="s">
        <v>24</v>
      </c>
      <c r="F6086" s="3">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v>-0.60080000000000044</v>
      </c>
    </row>
    <row r="6087" spans="1:23" x14ac:dyDescent="0.3">
      <c r="A6087">
        <v>6086</v>
      </c>
      <c r="B6087" t="s">
        <v>8691</v>
      </c>
      <c r="C6087" s="1">
        <v>42696</v>
      </c>
      <c r="D6087" s="2">
        <v>2016</v>
      </c>
      <c r="E6087" s="1" t="s">
        <v>24</v>
      </c>
      <c r="F6087" s="3">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v>0.67859999999999987</v>
      </c>
    </row>
    <row r="6088" spans="1:23" x14ac:dyDescent="0.3">
      <c r="A6088">
        <v>6087</v>
      </c>
      <c r="B6088" t="s">
        <v>8691</v>
      </c>
      <c r="C6088" s="1">
        <v>42696</v>
      </c>
      <c r="D6088" s="2">
        <v>2016</v>
      </c>
      <c r="E6088" s="1" t="s">
        <v>24</v>
      </c>
      <c r="F6088" s="3">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v>-6.7320000000000011</v>
      </c>
    </row>
    <row r="6089" spans="1:23" x14ac:dyDescent="0.3">
      <c r="A6089">
        <v>6088</v>
      </c>
      <c r="B6089" t="s">
        <v>8692</v>
      </c>
      <c r="C6089" s="1">
        <v>42352</v>
      </c>
      <c r="D6089" s="2">
        <v>2015</v>
      </c>
      <c r="E6089" s="1" t="s">
        <v>98</v>
      </c>
      <c r="F6089" s="3">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v>12.856800000000002</v>
      </c>
    </row>
    <row r="6090" spans="1:23" x14ac:dyDescent="0.3">
      <c r="A6090">
        <v>6089</v>
      </c>
      <c r="B6090" t="s">
        <v>8693</v>
      </c>
      <c r="C6090" s="1">
        <v>42168</v>
      </c>
      <c r="D6090" s="2">
        <v>2015</v>
      </c>
      <c r="E6090" s="1" t="s">
        <v>41</v>
      </c>
      <c r="F6090" s="3">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v>3.1104000000000003</v>
      </c>
    </row>
    <row r="6091" spans="1:23" x14ac:dyDescent="0.3">
      <c r="A6091">
        <v>6090</v>
      </c>
      <c r="B6091" t="s">
        <v>8694</v>
      </c>
      <c r="C6091" s="1">
        <v>43097</v>
      </c>
      <c r="D6091" s="2">
        <v>2017</v>
      </c>
      <c r="E6091" s="1" t="s">
        <v>98</v>
      </c>
      <c r="F6091" s="3">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v>-0.98999999999999977</v>
      </c>
    </row>
    <row r="6092" spans="1:23" x14ac:dyDescent="0.3">
      <c r="A6092">
        <v>6091</v>
      </c>
      <c r="B6092" t="s">
        <v>8695</v>
      </c>
      <c r="C6092" s="1">
        <v>42998</v>
      </c>
      <c r="D6092" s="2">
        <v>2017</v>
      </c>
      <c r="E6092" s="1" t="s">
        <v>161</v>
      </c>
      <c r="F6092" s="3">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v>18.176400000000008</v>
      </c>
    </row>
    <row r="6093" spans="1:23" x14ac:dyDescent="0.3">
      <c r="A6093">
        <v>6092</v>
      </c>
      <c r="B6093" t="s">
        <v>8695</v>
      </c>
      <c r="C6093" s="1">
        <v>42998</v>
      </c>
      <c r="D6093" s="2">
        <v>2017</v>
      </c>
      <c r="E6093" s="1" t="s">
        <v>161</v>
      </c>
      <c r="F6093" s="3">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v>95.759999999999991</v>
      </c>
    </row>
    <row r="6094" spans="1:23" x14ac:dyDescent="0.3">
      <c r="A6094">
        <v>6093</v>
      </c>
      <c r="B6094" t="s">
        <v>8695</v>
      </c>
      <c r="C6094" s="1">
        <v>42998</v>
      </c>
      <c r="D6094" s="2">
        <v>2017</v>
      </c>
      <c r="E6094" s="1" t="s">
        <v>161</v>
      </c>
      <c r="F6094" s="3">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v>18.104400000000002</v>
      </c>
    </row>
    <row r="6095" spans="1:23" x14ac:dyDescent="0.3">
      <c r="A6095">
        <v>6094</v>
      </c>
      <c r="B6095" t="s">
        <v>8695</v>
      </c>
      <c r="C6095" s="1">
        <v>42998</v>
      </c>
      <c r="D6095" s="2">
        <v>2017</v>
      </c>
      <c r="E6095" s="1" t="s">
        <v>161</v>
      </c>
      <c r="F6095" s="3">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v>21.791999999999994</v>
      </c>
    </row>
    <row r="6096" spans="1:23" x14ac:dyDescent="0.3">
      <c r="A6096">
        <v>6095</v>
      </c>
      <c r="B6096" t="s">
        <v>8695</v>
      </c>
      <c r="C6096" s="1">
        <v>42998</v>
      </c>
      <c r="D6096" s="2">
        <v>2017</v>
      </c>
      <c r="E6096" s="1" t="s">
        <v>161</v>
      </c>
      <c r="F6096" s="3">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v>12.712000000000003</v>
      </c>
    </row>
    <row r="6097" spans="1:23" x14ac:dyDescent="0.3">
      <c r="A6097">
        <v>6096</v>
      </c>
      <c r="B6097" t="s">
        <v>8695</v>
      </c>
      <c r="C6097" s="1">
        <v>42998</v>
      </c>
      <c r="D6097" s="2">
        <v>2017</v>
      </c>
      <c r="E6097" s="1" t="s">
        <v>161</v>
      </c>
      <c r="F6097" s="3">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v>6.3295999999999992</v>
      </c>
    </row>
    <row r="6098" spans="1:23" x14ac:dyDescent="0.3">
      <c r="A6098">
        <v>6097</v>
      </c>
      <c r="B6098" t="s">
        <v>8695</v>
      </c>
      <c r="C6098" s="1">
        <v>42998</v>
      </c>
      <c r="D6098" s="2">
        <v>2017</v>
      </c>
      <c r="E6098" s="1" t="s">
        <v>161</v>
      </c>
      <c r="F6098" s="3">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v>8.0990999999999875</v>
      </c>
    </row>
    <row r="6099" spans="1:23" x14ac:dyDescent="0.3">
      <c r="A6099">
        <v>6098</v>
      </c>
      <c r="B6099" t="s">
        <v>8695</v>
      </c>
      <c r="C6099" s="1">
        <v>42998</v>
      </c>
      <c r="D6099" s="2">
        <v>2017</v>
      </c>
      <c r="E6099" s="1" t="s">
        <v>161</v>
      </c>
      <c r="F6099" s="3">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v>3.9770999999999996</v>
      </c>
    </row>
    <row r="6100" spans="1:23" x14ac:dyDescent="0.3">
      <c r="A6100">
        <v>6099</v>
      </c>
      <c r="B6100" t="s">
        <v>8695</v>
      </c>
      <c r="C6100" s="1">
        <v>42998</v>
      </c>
      <c r="D6100" s="2">
        <v>2017</v>
      </c>
      <c r="E6100" s="1" t="s">
        <v>161</v>
      </c>
      <c r="F6100" s="3">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v>1.7876000000000003</v>
      </c>
    </row>
    <row r="6101" spans="1:23" x14ac:dyDescent="0.3">
      <c r="A6101">
        <v>6100</v>
      </c>
      <c r="B6101" t="s">
        <v>8695</v>
      </c>
      <c r="C6101" s="1">
        <v>42998</v>
      </c>
      <c r="D6101" s="2">
        <v>2017</v>
      </c>
      <c r="E6101" s="1" t="s">
        <v>161</v>
      </c>
      <c r="F6101" s="3">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v>609.71569999999997</v>
      </c>
    </row>
    <row r="6102" spans="1:23" x14ac:dyDescent="0.3">
      <c r="A6102">
        <v>6101</v>
      </c>
      <c r="B6102" t="s">
        <v>8695</v>
      </c>
      <c r="C6102" s="1">
        <v>42998</v>
      </c>
      <c r="D6102" s="2">
        <v>2017</v>
      </c>
      <c r="E6102" s="1" t="s">
        <v>161</v>
      </c>
      <c r="F6102" s="3">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v>350.90820000000008</v>
      </c>
    </row>
    <row r="6103" spans="1:23" x14ac:dyDescent="0.3">
      <c r="A6103">
        <v>6102</v>
      </c>
      <c r="B6103" t="s">
        <v>8695</v>
      </c>
      <c r="C6103" s="1">
        <v>42998</v>
      </c>
      <c r="D6103" s="2">
        <v>2017</v>
      </c>
      <c r="E6103" s="1" t="s">
        <v>161</v>
      </c>
      <c r="F6103" s="3">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v>375.73500000000001</v>
      </c>
    </row>
    <row r="6104" spans="1:23" x14ac:dyDescent="0.3">
      <c r="A6104">
        <v>6103</v>
      </c>
      <c r="B6104" t="s">
        <v>8695</v>
      </c>
      <c r="C6104" s="1">
        <v>42998</v>
      </c>
      <c r="D6104" s="2">
        <v>2017</v>
      </c>
      <c r="E6104" s="1" t="s">
        <v>161</v>
      </c>
      <c r="F6104" s="3">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v>28.309500000000007</v>
      </c>
    </row>
    <row r="6105" spans="1:23" x14ac:dyDescent="0.3">
      <c r="A6105">
        <v>6104</v>
      </c>
      <c r="B6105" t="s">
        <v>8695</v>
      </c>
      <c r="C6105" s="1">
        <v>42998</v>
      </c>
      <c r="D6105" s="2">
        <v>2017</v>
      </c>
      <c r="E6105" s="1" t="s">
        <v>161</v>
      </c>
      <c r="F6105" s="3">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v>20.389799999999994</v>
      </c>
    </row>
    <row r="6106" spans="1:23" x14ac:dyDescent="0.3">
      <c r="A6106">
        <v>6105</v>
      </c>
      <c r="B6106" t="s">
        <v>8698</v>
      </c>
      <c r="C6106" s="1">
        <v>42969</v>
      </c>
      <c r="D6106" s="2">
        <v>2017</v>
      </c>
      <c r="E6106" s="1" t="s">
        <v>132</v>
      </c>
      <c r="F6106" s="3">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v>-83.875200000000035</v>
      </c>
    </row>
    <row r="6107" spans="1:23" x14ac:dyDescent="0.3">
      <c r="A6107">
        <v>6106</v>
      </c>
      <c r="B6107" t="s">
        <v>8699</v>
      </c>
      <c r="C6107" s="1">
        <v>42173</v>
      </c>
      <c r="D6107" s="2">
        <v>2015</v>
      </c>
      <c r="E6107" s="1" t="s">
        <v>41</v>
      </c>
      <c r="F6107" s="3">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v>3.5783999999999998</v>
      </c>
    </row>
    <row r="6108" spans="1:23" x14ac:dyDescent="0.3">
      <c r="A6108">
        <v>6107</v>
      </c>
      <c r="B6108" t="s">
        <v>8700</v>
      </c>
      <c r="C6108" s="1">
        <v>41993</v>
      </c>
      <c r="D6108" s="2">
        <v>2014</v>
      </c>
      <c r="E6108" s="1" t="s">
        <v>98</v>
      </c>
      <c r="F6108" s="3">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v>-49.551600000000022</v>
      </c>
    </row>
    <row r="6109" spans="1:23" x14ac:dyDescent="0.3">
      <c r="A6109">
        <v>6108</v>
      </c>
      <c r="B6109" t="s">
        <v>8700</v>
      </c>
      <c r="C6109" s="1">
        <v>41993</v>
      </c>
      <c r="D6109" s="2">
        <v>2014</v>
      </c>
      <c r="E6109" s="1" t="s">
        <v>98</v>
      </c>
      <c r="F6109" s="3">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v>-8.1800000000000033</v>
      </c>
    </row>
    <row r="6110" spans="1:23" x14ac:dyDescent="0.3">
      <c r="A6110">
        <v>6109</v>
      </c>
      <c r="B6110" t="s">
        <v>8701</v>
      </c>
      <c r="C6110" s="1">
        <v>42624</v>
      </c>
      <c r="D6110" s="2">
        <v>2016</v>
      </c>
      <c r="E6110" s="1" t="s">
        <v>161</v>
      </c>
      <c r="F6110" s="3">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v>2.0999999999999996</v>
      </c>
    </row>
    <row r="6111" spans="1:23" x14ac:dyDescent="0.3">
      <c r="A6111">
        <v>6110</v>
      </c>
      <c r="B6111" t="s">
        <v>8701</v>
      </c>
      <c r="C6111" s="1">
        <v>42624</v>
      </c>
      <c r="D6111" s="2">
        <v>2016</v>
      </c>
      <c r="E6111" s="1" t="s">
        <v>161</v>
      </c>
      <c r="F6111" s="3">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v>-3.2436000000000016</v>
      </c>
    </row>
    <row r="6112" spans="1:23" x14ac:dyDescent="0.3">
      <c r="A6112">
        <v>6111</v>
      </c>
      <c r="B6112" t="s">
        <v>8702</v>
      </c>
      <c r="C6112" s="1">
        <v>42686</v>
      </c>
      <c r="D6112" s="2">
        <v>2016</v>
      </c>
      <c r="E6112" s="1" t="s">
        <v>24</v>
      </c>
      <c r="F6112" s="3">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v>-21.068600000000174</v>
      </c>
    </row>
    <row r="6113" spans="1:23" x14ac:dyDescent="0.3">
      <c r="A6113">
        <v>6112</v>
      </c>
      <c r="B6113" t="s">
        <v>8702</v>
      </c>
      <c r="C6113" s="1">
        <v>42686</v>
      </c>
      <c r="D6113" s="2">
        <v>2016</v>
      </c>
      <c r="E6113" s="1" t="s">
        <v>24</v>
      </c>
      <c r="F6113" s="3">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v>33.028800000000004</v>
      </c>
    </row>
    <row r="6114" spans="1:23" x14ac:dyDescent="0.3">
      <c r="A6114">
        <v>6113</v>
      </c>
      <c r="B6114" t="s">
        <v>8702</v>
      </c>
      <c r="C6114" s="1">
        <v>42686</v>
      </c>
      <c r="D6114" s="2">
        <v>2016</v>
      </c>
      <c r="E6114" s="1" t="s">
        <v>24</v>
      </c>
      <c r="F6114" s="3">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v>5.4443999999999999</v>
      </c>
    </row>
    <row r="6115" spans="1:23" x14ac:dyDescent="0.3">
      <c r="A6115">
        <v>6114</v>
      </c>
      <c r="B6115" t="s">
        <v>8702</v>
      </c>
      <c r="C6115" s="1">
        <v>42686</v>
      </c>
      <c r="D6115" s="2">
        <v>2016</v>
      </c>
      <c r="E6115" s="1" t="s">
        <v>24</v>
      </c>
      <c r="F6115" s="3">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v>0</v>
      </c>
    </row>
    <row r="6116" spans="1:23" x14ac:dyDescent="0.3">
      <c r="A6116">
        <v>6115</v>
      </c>
      <c r="B6116" t="s">
        <v>8702</v>
      </c>
      <c r="C6116" s="1">
        <v>42686</v>
      </c>
      <c r="D6116" s="2">
        <v>2016</v>
      </c>
      <c r="E6116" s="1" t="s">
        <v>24</v>
      </c>
      <c r="F6116" s="3">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v>-12.839199999999977</v>
      </c>
    </row>
    <row r="6117" spans="1:23" x14ac:dyDescent="0.3">
      <c r="A6117">
        <v>6116</v>
      </c>
      <c r="B6117" t="s">
        <v>8703</v>
      </c>
      <c r="C6117" s="1">
        <v>42443</v>
      </c>
      <c r="D6117" s="2">
        <v>2016</v>
      </c>
      <c r="E6117" s="1" t="s">
        <v>237</v>
      </c>
      <c r="F6117" s="3">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v>14.142599999999996</v>
      </c>
    </row>
    <row r="6118" spans="1:23" x14ac:dyDescent="0.3">
      <c r="A6118">
        <v>6117</v>
      </c>
      <c r="B6118" t="s">
        <v>8705</v>
      </c>
      <c r="C6118" s="1">
        <v>42687</v>
      </c>
      <c r="D6118" s="2">
        <v>2016</v>
      </c>
      <c r="E6118" s="1" t="s">
        <v>24</v>
      </c>
      <c r="F6118" s="3">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v>592.78960000000006</v>
      </c>
    </row>
    <row r="6119" spans="1:23" x14ac:dyDescent="0.3">
      <c r="A6119">
        <v>6118</v>
      </c>
      <c r="B6119" t="s">
        <v>8705</v>
      </c>
      <c r="C6119" s="1">
        <v>42687</v>
      </c>
      <c r="D6119" s="2">
        <v>2016</v>
      </c>
      <c r="E6119" s="1" t="s">
        <v>24</v>
      </c>
      <c r="F6119" s="3">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v>6.8723999999999998</v>
      </c>
    </row>
    <row r="6120" spans="1:23" x14ac:dyDescent="0.3">
      <c r="A6120">
        <v>6119</v>
      </c>
      <c r="B6120" t="s">
        <v>8708</v>
      </c>
      <c r="C6120" s="1">
        <v>42997</v>
      </c>
      <c r="D6120" s="2">
        <v>2017</v>
      </c>
      <c r="E6120" s="1" t="s">
        <v>161</v>
      </c>
      <c r="F6120" s="3">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v>19.197599999999994</v>
      </c>
    </row>
    <row r="6121" spans="1:23" x14ac:dyDescent="0.3">
      <c r="A6121">
        <v>6120</v>
      </c>
      <c r="B6121" t="s">
        <v>8708</v>
      </c>
      <c r="C6121" s="1">
        <v>42997</v>
      </c>
      <c r="D6121" s="2">
        <v>2017</v>
      </c>
      <c r="E6121" s="1" t="s">
        <v>161</v>
      </c>
      <c r="F6121" s="3">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v>6.5538000000000007</v>
      </c>
    </row>
    <row r="6122" spans="1:23" x14ac:dyDescent="0.3">
      <c r="A6122">
        <v>6121</v>
      </c>
      <c r="B6122" t="s">
        <v>8708</v>
      </c>
      <c r="C6122" s="1">
        <v>42997</v>
      </c>
      <c r="D6122" s="2">
        <v>2017</v>
      </c>
      <c r="E6122" s="1" t="s">
        <v>161</v>
      </c>
      <c r="F6122" s="3">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v>61.38239999999999</v>
      </c>
    </row>
    <row r="6123" spans="1:23" x14ac:dyDescent="0.3">
      <c r="A6123">
        <v>6122</v>
      </c>
      <c r="B6123" t="s">
        <v>8708</v>
      </c>
      <c r="C6123" s="1">
        <v>42997</v>
      </c>
      <c r="D6123" s="2">
        <v>2017</v>
      </c>
      <c r="E6123" s="1" t="s">
        <v>161</v>
      </c>
      <c r="F6123" s="3">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v>-128.2388</v>
      </c>
    </row>
    <row r="6124" spans="1:23" x14ac:dyDescent="0.3">
      <c r="A6124">
        <v>6123</v>
      </c>
      <c r="B6124" t="s">
        <v>8709</v>
      </c>
      <c r="C6124" s="1">
        <v>43073</v>
      </c>
      <c r="D6124" s="2">
        <v>2017</v>
      </c>
      <c r="E6124" s="1" t="s">
        <v>98</v>
      </c>
      <c r="F6124" s="3">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v>4.6175999999999995</v>
      </c>
    </row>
    <row r="6125" spans="1:23" x14ac:dyDescent="0.3">
      <c r="A6125">
        <v>6124</v>
      </c>
      <c r="B6125" t="s">
        <v>8710</v>
      </c>
      <c r="C6125" s="1">
        <v>42247</v>
      </c>
      <c r="D6125" s="2">
        <v>2015</v>
      </c>
      <c r="E6125" s="1" t="s">
        <v>132</v>
      </c>
      <c r="F6125" s="3">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v>6.8119999999999994</v>
      </c>
    </row>
    <row r="6126" spans="1:23" x14ac:dyDescent="0.3">
      <c r="A6126">
        <v>6125</v>
      </c>
      <c r="B6126" t="s">
        <v>8711</v>
      </c>
      <c r="C6126" s="1">
        <v>42889</v>
      </c>
      <c r="D6126" s="2">
        <v>2017</v>
      </c>
      <c r="E6126" s="1" t="s">
        <v>41</v>
      </c>
      <c r="F6126" s="3">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v>8.5024999999999942</v>
      </c>
    </row>
    <row r="6127" spans="1:23" x14ac:dyDescent="0.3">
      <c r="A6127">
        <v>6126</v>
      </c>
      <c r="B6127" t="s">
        <v>8711</v>
      </c>
      <c r="C6127" s="1">
        <v>42889</v>
      </c>
      <c r="D6127" s="2">
        <v>2017</v>
      </c>
      <c r="E6127" s="1" t="s">
        <v>41</v>
      </c>
      <c r="F6127" s="3">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v>5.3819999999999997</v>
      </c>
    </row>
    <row r="6128" spans="1:23" x14ac:dyDescent="0.3">
      <c r="A6128">
        <v>6127</v>
      </c>
      <c r="B6128" t="s">
        <v>8711</v>
      </c>
      <c r="C6128" s="1">
        <v>42889</v>
      </c>
      <c r="D6128" s="2">
        <v>2017</v>
      </c>
      <c r="E6128" s="1" t="s">
        <v>41</v>
      </c>
      <c r="F6128" s="3">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v>1.2713999999999996</v>
      </c>
    </row>
    <row r="6129" spans="1:23" x14ac:dyDescent="0.3">
      <c r="A6129">
        <v>6128</v>
      </c>
      <c r="B6129" t="s">
        <v>8714</v>
      </c>
      <c r="C6129" s="1">
        <v>42460</v>
      </c>
      <c r="D6129" s="2">
        <v>2016</v>
      </c>
      <c r="E6129" s="1" t="s">
        <v>237</v>
      </c>
      <c r="F6129" s="3">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v>54.666000000000011</v>
      </c>
    </row>
    <row r="6130" spans="1:23" x14ac:dyDescent="0.3">
      <c r="A6130">
        <v>6129</v>
      </c>
      <c r="B6130" t="s">
        <v>8715</v>
      </c>
      <c r="C6130" s="1">
        <v>41937</v>
      </c>
      <c r="D6130" s="2">
        <v>2014</v>
      </c>
      <c r="E6130" s="1" t="s">
        <v>53</v>
      </c>
      <c r="F6130" s="3">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v>18.527999999999999</v>
      </c>
    </row>
    <row r="6131" spans="1:23" x14ac:dyDescent="0.3">
      <c r="A6131">
        <v>6130</v>
      </c>
      <c r="B6131" t="s">
        <v>8716</v>
      </c>
      <c r="C6131" s="1">
        <v>42820</v>
      </c>
      <c r="D6131" s="2">
        <v>2017</v>
      </c>
      <c r="E6131" s="1" t="s">
        <v>237</v>
      </c>
      <c r="F6131" s="3">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v>20.767499999999998</v>
      </c>
    </row>
    <row r="6132" spans="1:23" x14ac:dyDescent="0.3">
      <c r="A6132">
        <v>6131</v>
      </c>
      <c r="B6132" t="s">
        <v>8716</v>
      </c>
      <c r="C6132" s="1">
        <v>42820</v>
      </c>
      <c r="D6132" s="2">
        <v>2017</v>
      </c>
      <c r="E6132" s="1" t="s">
        <v>237</v>
      </c>
      <c r="F6132" s="3">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v>1.3159999999999998</v>
      </c>
    </row>
    <row r="6133" spans="1:23" x14ac:dyDescent="0.3">
      <c r="A6133">
        <v>6132</v>
      </c>
      <c r="B6133" t="s">
        <v>8719</v>
      </c>
      <c r="C6133" s="1">
        <v>42000</v>
      </c>
      <c r="D6133" s="2">
        <v>2014</v>
      </c>
      <c r="E6133" s="1" t="s">
        <v>98</v>
      </c>
      <c r="F6133" s="3">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v>161.96739999999997</v>
      </c>
    </row>
    <row r="6134" spans="1:23" x14ac:dyDescent="0.3">
      <c r="A6134">
        <v>6133</v>
      </c>
      <c r="B6134" t="s">
        <v>8720</v>
      </c>
      <c r="C6134" s="1">
        <v>42993</v>
      </c>
      <c r="D6134" s="2">
        <v>2017</v>
      </c>
      <c r="E6134" s="1" t="s">
        <v>161</v>
      </c>
      <c r="F6134" s="3">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v>59.435499999999998</v>
      </c>
    </row>
    <row r="6135" spans="1:23" x14ac:dyDescent="0.3">
      <c r="A6135">
        <v>6134</v>
      </c>
      <c r="B6135" t="s">
        <v>8722</v>
      </c>
      <c r="C6135" s="1">
        <v>42598</v>
      </c>
      <c r="D6135" s="2">
        <v>2016</v>
      </c>
      <c r="E6135" s="1" t="s">
        <v>132</v>
      </c>
      <c r="F6135" s="3">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v>12.095999999999997</v>
      </c>
    </row>
    <row r="6136" spans="1:23" x14ac:dyDescent="0.3">
      <c r="A6136">
        <v>6135</v>
      </c>
      <c r="B6136" t="s">
        <v>8725</v>
      </c>
      <c r="C6136" s="1">
        <v>42678</v>
      </c>
      <c r="D6136" s="2">
        <v>2016</v>
      </c>
      <c r="E6136" s="1" t="s">
        <v>24</v>
      </c>
      <c r="F6136" s="3">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v>55.911999999999978</v>
      </c>
    </row>
    <row r="6137" spans="1:23" x14ac:dyDescent="0.3">
      <c r="A6137">
        <v>6136</v>
      </c>
      <c r="B6137" t="s">
        <v>8726</v>
      </c>
      <c r="C6137" s="1">
        <v>42295</v>
      </c>
      <c r="D6137" s="2">
        <v>2015</v>
      </c>
      <c r="E6137" s="1" t="s">
        <v>53</v>
      </c>
      <c r="F6137" s="3">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v>3.4619999999999997</v>
      </c>
    </row>
    <row r="6138" spans="1:23" x14ac:dyDescent="0.3">
      <c r="A6138">
        <v>6137</v>
      </c>
      <c r="B6138" t="s">
        <v>8726</v>
      </c>
      <c r="C6138" s="1">
        <v>42295</v>
      </c>
      <c r="D6138" s="2">
        <v>2015</v>
      </c>
      <c r="E6138" s="1" t="s">
        <v>53</v>
      </c>
      <c r="F6138" s="3">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v>-186.56820000000005</v>
      </c>
    </row>
    <row r="6139" spans="1:23" x14ac:dyDescent="0.3">
      <c r="A6139">
        <v>6138</v>
      </c>
      <c r="B6139" t="s">
        <v>8727</v>
      </c>
      <c r="C6139" s="1">
        <v>42674</v>
      </c>
      <c r="D6139" s="2">
        <v>2016</v>
      </c>
      <c r="E6139" s="1" t="s">
        <v>53</v>
      </c>
      <c r="F6139" s="3">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v>11.222399999999999</v>
      </c>
    </row>
    <row r="6140" spans="1:23" x14ac:dyDescent="0.3">
      <c r="A6140">
        <v>6139</v>
      </c>
      <c r="B6140" t="s">
        <v>8728</v>
      </c>
      <c r="C6140" s="1">
        <v>41728</v>
      </c>
      <c r="D6140" s="2">
        <v>2014</v>
      </c>
      <c r="E6140" s="1" t="s">
        <v>237</v>
      </c>
      <c r="F6140" s="3">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v>-12.097999999999999</v>
      </c>
    </row>
    <row r="6141" spans="1:23" x14ac:dyDescent="0.3">
      <c r="A6141">
        <v>6140</v>
      </c>
      <c r="B6141" t="s">
        <v>8729</v>
      </c>
      <c r="C6141" s="1">
        <v>42112</v>
      </c>
      <c r="D6141" s="2">
        <v>2015</v>
      </c>
      <c r="E6141" s="1" t="s">
        <v>89</v>
      </c>
      <c r="F6141" s="3">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v>30.014399999999998</v>
      </c>
    </row>
    <row r="6142" spans="1:23" x14ac:dyDescent="0.3">
      <c r="A6142">
        <v>6141</v>
      </c>
      <c r="B6142" t="s">
        <v>8731</v>
      </c>
      <c r="C6142" s="1">
        <v>42925</v>
      </c>
      <c r="D6142" s="2">
        <v>2017</v>
      </c>
      <c r="E6142" s="1" t="s">
        <v>152</v>
      </c>
      <c r="F6142" s="3">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v>134.65199999999999</v>
      </c>
    </row>
    <row r="6143" spans="1:23" x14ac:dyDescent="0.3">
      <c r="A6143">
        <v>6142</v>
      </c>
      <c r="B6143" t="s">
        <v>8731</v>
      </c>
      <c r="C6143" s="1">
        <v>42925</v>
      </c>
      <c r="D6143" s="2">
        <v>2017</v>
      </c>
      <c r="E6143" s="1" t="s">
        <v>152</v>
      </c>
      <c r="F6143" s="3">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v>3.9128000000000043</v>
      </c>
    </row>
    <row r="6144" spans="1:23" x14ac:dyDescent="0.3">
      <c r="A6144">
        <v>6143</v>
      </c>
      <c r="B6144" t="s">
        <v>8731</v>
      </c>
      <c r="C6144" s="1">
        <v>42925</v>
      </c>
      <c r="D6144" s="2">
        <v>2017</v>
      </c>
      <c r="E6144" s="1" t="s">
        <v>152</v>
      </c>
      <c r="F6144" s="3">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v>74.8142</v>
      </c>
    </row>
    <row r="6145" spans="1:23" x14ac:dyDescent="0.3">
      <c r="A6145">
        <v>6144</v>
      </c>
      <c r="B6145" t="s">
        <v>8731</v>
      </c>
      <c r="C6145" s="1">
        <v>42925</v>
      </c>
      <c r="D6145" s="2">
        <v>2017</v>
      </c>
      <c r="E6145" s="1" t="s">
        <v>152</v>
      </c>
      <c r="F6145" s="3">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v>48.806400000000011</v>
      </c>
    </row>
    <row r="6146" spans="1:23" x14ac:dyDescent="0.3">
      <c r="A6146">
        <v>6145</v>
      </c>
      <c r="B6146" t="s">
        <v>8732</v>
      </c>
      <c r="C6146" s="1">
        <v>42913</v>
      </c>
      <c r="D6146" s="2">
        <v>2017</v>
      </c>
      <c r="E6146" s="1" t="s">
        <v>41</v>
      </c>
      <c r="F6146" s="3">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v>9.2321999999999989</v>
      </c>
    </row>
    <row r="6147" spans="1:23" x14ac:dyDescent="0.3">
      <c r="A6147">
        <v>6146</v>
      </c>
      <c r="B6147" t="s">
        <v>8733</v>
      </c>
      <c r="C6147" s="1">
        <v>41995</v>
      </c>
      <c r="D6147" s="2">
        <v>2014</v>
      </c>
      <c r="E6147" s="1" t="s">
        <v>98</v>
      </c>
      <c r="F6147" s="3">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v>3.1752000000000002</v>
      </c>
    </row>
    <row r="6148" spans="1:23" x14ac:dyDescent="0.3">
      <c r="A6148">
        <v>6147</v>
      </c>
      <c r="B6148" t="s">
        <v>8734</v>
      </c>
      <c r="C6148" s="1">
        <v>43060</v>
      </c>
      <c r="D6148" s="2">
        <v>2017</v>
      </c>
      <c r="E6148" s="1" t="s">
        <v>24</v>
      </c>
      <c r="F6148" s="3">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v>3.1752000000000002</v>
      </c>
    </row>
    <row r="6149" spans="1:23" x14ac:dyDescent="0.3">
      <c r="A6149">
        <v>6148</v>
      </c>
      <c r="B6149" t="s">
        <v>8734</v>
      </c>
      <c r="C6149" s="1">
        <v>43060</v>
      </c>
      <c r="D6149" s="2">
        <v>2017</v>
      </c>
      <c r="E6149" s="1" t="s">
        <v>24</v>
      </c>
      <c r="F6149" s="3">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v>14.7668</v>
      </c>
    </row>
    <row r="6150" spans="1:23" x14ac:dyDescent="0.3">
      <c r="A6150">
        <v>6149</v>
      </c>
      <c r="B6150" t="s">
        <v>8735</v>
      </c>
      <c r="C6150" s="1">
        <v>42548</v>
      </c>
      <c r="D6150" s="2">
        <v>2016</v>
      </c>
      <c r="E6150" s="1" t="s">
        <v>41</v>
      </c>
      <c r="F6150" s="3">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v>12.599000000000004</v>
      </c>
    </row>
    <row r="6151" spans="1:23" x14ac:dyDescent="0.3">
      <c r="A6151">
        <v>6150</v>
      </c>
      <c r="B6151" t="s">
        <v>8736</v>
      </c>
      <c r="C6151" s="1">
        <v>43097</v>
      </c>
      <c r="D6151" s="2">
        <v>2017</v>
      </c>
      <c r="E6151" s="1" t="s">
        <v>98</v>
      </c>
      <c r="F6151" s="3">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v>-34.070400000000006</v>
      </c>
    </row>
    <row r="6152" spans="1:23" x14ac:dyDescent="0.3">
      <c r="A6152">
        <v>6151</v>
      </c>
      <c r="B6152" t="s">
        <v>8737</v>
      </c>
      <c r="C6152" s="1">
        <v>42468</v>
      </c>
      <c r="D6152" s="2">
        <v>2016</v>
      </c>
      <c r="E6152" s="1" t="s">
        <v>89</v>
      </c>
      <c r="F6152" s="3">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v>88.725000000000023</v>
      </c>
    </row>
    <row r="6153" spans="1:23" x14ac:dyDescent="0.3">
      <c r="A6153">
        <v>6152</v>
      </c>
      <c r="B6153" t="s">
        <v>8738</v>
      </c>
      <c r="C6153" s="1">
        <v>41716</v>
      </c>
      <c r="D6153" s="2">
        <v>2014</v>
      </c>
      <c r="E6153" s="1" t="s">
        <v>237</v>
      </c>
      <c r="F6153" s="3">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v>70.490000000000009</v>
      </c>
    </row>
    <row r="6154" spans="1:23" x14ac:dyDescent="0.3">
      <c r="A6154">
        <v>6153</v>
      </c>
      <c r="B6154" t="s">
        <v>8739</v>
      </c>
      <c r="C6154" s="1">
        <v>42919</v>
      </c>
      <c r="D6154" s="2">
        <v>2017</v>
      </c>
      <c r="E6154" s="1" t="s">
        <v>152</v>
      </c>
      <c r="F6154" s="3">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v>0.87919999999999732</v>
      </c>
    </row>
    <row r="6155" spans="1:23" x14ac:dyDescent="0.3">
      <c r="A6155">
        <v>6154</v>
      </c>
      <c r="B6155" t="s">
        <v>8740</v>
      </c>
      <c r="C6155" s="1">
        <v>42845</v>
      </c>
      <c r="D6155" s="2">
        <v>2017</v>
      </c>
      <c r="E6155" s="1" t="s">
        <v>89</v>
      </c>
      <c r="F6155" s="3">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v>10.393599999999998</v>
      </c>
    </row>
    <row r="6156" spans="1:23" x14ac:dyDescent="0.3">
      <c r="A6156">
        <v>6155</v>
      </c>
      <c r="B6156" t="s">
        <v>8740</v>
      </c>
      <c r="C6156" s="1">
        <v>42845</v>
      </c>
      <c r="D6156" s="2">
        <v>2017</v>
      </c>
      <c r="E6156" s="1" t="s">
        <v>89</v>
      </c>
      <c r="F6156" s="3">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v>5.7752999999999961</v>
      </c>
    </row>
    <row r="6157" spans="1:23" x14ac:dyDescent="0.3">
      <c r="A6157">
        <v>6156</v>
      </c>
      <c r="B6157" t="s">
        <v>8740</v>
      </c>
      <c r="C6157" s="1">
        <v>42845</v>
      </c>
      <c r="D6157" s="2">
        <v>2017</v>
      </c>
      <c r="E6157" s="1" t="s">
        <v>89</v>
      </c>
      <c r="F6157" s="3">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v>33.270399999999981</v>
      </c>
    </row>
    <row r="6158" spans="1:23" x14ac:dyDescent="0.3">
      <c r="A6158">
        <v>6157</v>
      </c>
      <c r="B6158" t="s">
        <v>8740</v>
      </c>
      <c r="C6158" s="1">
        <v>42845</v>
      </c>
      <c r="D6158" s="2">
        <v>2017</v>
      </c>
      <c r="E6158" s="1" t="s">
        <v>89</v>
      </c>
      <c r="F6158" s="3">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v>9.5418000000000003</v>
      </c>
    </row>
    <row r="6159" spans="1:23" x14ac:dyDescent="0.3">
      <c r="A6159">
        <v>6158</v>
      </c>
      <c r="B6159" t="s">
        <v>8741</v>
      </c>
      <c r="C6159" s="1">
        <v>42585</v>
      </c>
      <c r="D6159" s="2">
        <v>2016</v>
      </c>
      <c r="E6159" s="1" t="s">
        <v>132</v>
      </c>
      <c r="F6159" s="3">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v>38.323799999999999</v>
      </c>
    </row>
    <row r="6160" spans="1:23" x14ac:dyDescent="0.3">
      <c r="A6160">
        <v>6159</v>
      </c>
      <c r="B6160" t="s">
        <v>8741</v>
      </c>
      <c r="C6160" s="1">
        <v>42585</v>
      </c>
      <c r="D6160" s="2">
        <v>2016</v>
      </c>
      <c r="E6160" s="1" t="s">
        <v>132</v>
      </c>
      <c r="F6160" s="3">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v>23.419200000000011</v>
      </c>
    </row>
    <row r="6161" spans="1:23" x14ac:dyDescent="0.3">
      <c r="A6161">
        <v>6160</v>
      </c>
      <c r="B6161" t="s">
        <v>8744</v>
      </c>
      <c r="C6161" s="1">
        <v>42707</v>
      </c>
      <c r="D6161" s="2">
        <v>2016</v>
      </c>
      <c r="E6161" s="1" t="s">
        <v>98</v>
      </c>
      <c r="F6161" s="3">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v>108.17520000000002</v>
      </c>
    </row>
    <row r="6162" spans="1:23" x14ac:dyDescent="0.3">
      <c r="A6162">
        <v>6161</v>
      </c>
      <c r="B6162" t="s">
        <v>8745</v>
      </c>
      <c r="C6162" s="1">
        <v>41717</v>
      </c>
      <c r="D6162" s="2">
        <v>2014</v>
      </c>
      <c r="E6162" s="1" t="s">
        <v>237</v>
      </c>
      <c r="F6162" s="3">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v>28.347899999999981</v>
      </c>
    </row>
    <row r="6163" spans="1:23" x14ac:dyDescent="0.3">
      <c r="A6163">
        <v>6162</v>
      </c>
      <c r="B6163" t="s">
        <v>8745</v>
      </c>
      <c r="C6163" s="1">
        <v>41717</v>
      </c>
      <c r="D6163" s="2">
        <v>2014</v>
      </c>
      <c r="E6163" s="1" t="s">
        <v>237</v>
      </c>
      <c r="F6163" s="3">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v>3.9851999999999999</v>
      </c>
    </row>
    <row r="6164" spans="1:23" x14ac:dyDescent="0.3">
      <c r="A6164">
        <v>6163</v>
      </c>
      <c r="B6164" t="s">
        <v>8745</v>
      </c>
      <c r="C6164" s="1">
        <v>41717</v>
      </c>
      <c r="D6164" s="2">
        <v>2014</v>
      </c>
      <c r="E6164" s="1" t="s">
        <v>237</v>
      </c>
      <c r="F6164" s="3">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v>1.961999999999998</v>
      </c>
    </row>
    <row r="6165" spans="1:23" x14ac:dyDescent="0.3">
      <c r="A6165">
        <v>6164</v>
      </c>
      <c r="B6165" t="s">
        <v>8745</v>
      </c>
      <c r="C6165" s="1">
        <v>41717</v>
      </c>
      <c r="D6165" s="2">
        <v>2014</v>
      </c>
      <c r="E6165" s="1" t="s">
        <v>237</v>
      </c>
      <c r="F6165" s="3">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v>-25.737000000000002</v>
      </c>
    </row>
    <row r="6166" spans="1:23" x14ac:dyDescent="0.3">
      <c r="A6166">
        <v>6165</v>
      </c>
      <c r="B6166" t="s">
        <v>8745</v>
      </c>
      <c r="C6166" s="1">
        <v>41717</v>
      </c>
      <c r="D6166" s="2">
        <v>2014</v>
      </c>
      <c r="E6166" s="1" t="s">
        <v>237</v>
      </c>
      <c r="F6166" s="3">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v>1.3728000000000002</v>
      </c>
    </row>
    <row r="6167" spans="1:23" x14ac:dyDescent="0.3">
      <c r="A6167">
        <v>6166</v>
      </c>
      <c r="B6167" t="s">
        <v>8745</v>
      </c>
      <c r="C6167" s="1">
        <v>41717</v>
      </c>
      <c r="D6167" s="2">
        <v>2014</v>
      </c>
      <c r="E6167" s="1" t="s">
        <v>237</v>
      </c>
      <c r="F6167" s="3">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v>5.5044000000000013</v>
      </c>
    </row>
    <row r="6168" spans="1:23" x14ac:dyDescent="0.3">
      <c r="A6168">
        <v>6167</v>
      </c>
      <c r="B6168" t="s">
        <v>8745</v>
      </c>
      <c r="C6168" s="1">
        <v>41717</v>
      </c>
      <c r="D6168" s="2">
        <v>2014</v>
      </c>
      <c r="E6168" s="1" t="s">
        <v>237</v>
      </c>
      <c r="F6168" s="3">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v>53.199999999999989</v>
      </c>
    </row>
    <row r="6169" spans="1:23" x14ac:dyDescent="0.3">
      <c r="A6169">
        <v>6168</v>
      </c>
      <c r="B6169" t="s">
        <v>8746</v>
      </c>
      <c r="C6169" s="1">
        <v>42114</v>
      </c>
      <c r="D6169" s="2">
        <v>2015</v>
      </c>
      <c r="E6169" s="1" t="s">
        <v>89</v>
      </c>
      <c r="F6169" s="3">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v>44.045999999999992</v>
      </c>
    </row>
    <row r="6170" spans="1:23" x14ac:dyDescent="0.3">
      <c r="A6170">
        <v>6169</v>
      </c>
      <c r="B6170" t="s">
        <v>8747</v>
      </c>
      <c r="C6170" s="1">
        <v>42266</v>
      </c>
      <c r="D6170" s="2">
        <v>2015</v>
      </c>
      <c r="E6170" s="1" t="s">
        <v>161</v>
      </c>
      <c r="F6170" s="3">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v>11.250400000000001</v>
      </c>
    </row>
    <row r="6171" spans="1:23" x14ac:dyDescent="0.3">
      <c r="A6171">
        <v>6170</v>
      </c>
      <c r="B6171" t="s">
        <v>8748</v>
      </c>
      <c r="C6171" s="1">
        <v>41878</v>
      </c>
      <c r="D6171" s="2">
        <v>2014</v>
      </c>
      <c r="E6171" s="1" t="s">
        <v>132</v>
      </c>
      <c r="F6171" s="3">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v>6.4127999999999998</v>
      </c>
    </row>
    <row r="6172" spans="1:23" x14ac:dyDescent="0.3">
      <c r="A6172">
        <v>6171</v>
      </c>
      <c r="B6172" t="s">
        <v>8749</v>
      </c>
      <c r="C6172" s="1">
        <v>42723</v>
      </c>
      <c r="D6172" s="2">
        <v>2016</v>
      </c>
      <c r="E6172" s="1" t="s">
        <v>98</v>
      </c>
      <c r="F6172" s="3">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v>11.558699999999998</v>
      </c>
    </row>
    <row r="6173" spans="1:23" x14ac:dyDescent="0.3">
      <c r="A6173">
        <v>6172</v>
      </c>
      <c r="B6173" t="s">
        <v>8749</v>
      </c>
      <c r="C6173" s="1">
        <v>42723</v>
      </c>
      <c r="D6173" s="2">
        <v>2016</v>
      </c>
      <c r="E6173" s="1" t="s">
        <v>98</v>
      </c>
      <c r="F6173" s="3">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v>1.0207999999999999</v>
      </c>
    </row>
    <row r="6174" spans="1:23" x14ac:dyDescent="0.3">
      <c r="A6174">
        <v>6173</v>
      </c>
      <c r="B6174" t="s">
        <v>8752</v>
      </c>
      <c r="C6174" s="1">
        <v>41853</v>
      </c>
      <c r="D6174" s="2">
        <v>2014</v>
      </c>
      <c r="E6174" s="1" t="s">
        <v>132</v>
      </c>
      <c r="F6174" s="3">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v>12.548999999999999</v>
      </c>
    </row>
    <row r="6175" spans="1:23" x14ac:dyDescent="0.3">
      <c r="A6175">
        <v>6174</v>
      </c>
      <c r="B6175" t="s">
        <v>8752</v>
      </c>
      <c r="C6175" s="1">
        <v>41853</v>
      </c>
      <c r="D6175" s="2">
        <v>2014</v>
      </c>
      <c r="E6175" s="1" t="s">
        <v>132</v>
      </c>
      <c r="F6175" s="3">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v>9.1160000000000014</v>
      </c>
    </row>
    <row r="6176" spans="1:23" x14ac:dyDescent="0.3">
      <c r="A6176">
        <v>6175</v>
      </c>
      <c r="B6176" t="s">
        <v>8752</v>
      </c>
      <c r="C6176" s="1">
        <v>41853</v>
      </c>
      <c r="D6176" s="2">
        <v>2014</v>
      </c>
      <c r="E6176" s="1" t="s">
        <v>132</v>
      </c>
      <c r="F6176" s="3">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v>226.36260000000004</v>
      </c>
    </row>
    <row r="6177" spans="1:23" x14ac:dyDescent="0.3">
      <c r="A6177">
        <v>6176</v>
      </c>
      <c r="B6177" t="s">
        <v>8753</v>
      </c>
      <c r="C6177" s="1">
        <v>42268</v>
      </c>
      <c r="D6177" s="2">
        <v>2015</v>
      </c>
      <c r="E6177" s="1" t="s">
        <v>161</v>
      </c>
      <c r="F6177" s="3">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v>422.51</v>
      </c>
    </row>
    <row r="6178" spans="1:23" x14ac:dyDescent="0.3">
      <c r="A6178">
        <v>6177</v>
      </c>
      <c r="B6178" t="s">
        <v>8753</v>
      </c>
      <c r="C6178" s="1">
        <v>42268</v>
      </c>
      <c r="D6178" s="2">
        <v>2015</v>
      </c>
      <c r="E6178" s="1" t="s">
        <v>161</v>
      </c>
      <c r="F6178" s="3">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v>24.068799999999996</v>
      </c>
    </row>
    <row r="6179" spans="1:23" x14ac:dyDescent="0.3">
      <c r="A6179">
        <v>6178</v>
      </c>
      <c r="B6179" t="s">
        <v>8753</v>
      </c>
      <c r="C6179" s="1">
        <v>42268</v>
      </c>
      <c r="D6179" s="2">
        <v>2015</v>
      </c>
      <c r="E6179" s="1" t="s">
        <v>161</v>
      </c>
      <c r="F6179" s="3">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v>57.32119999999999</v>
      </c>
    </row>
    <row r="6180" spans="1:23" x14ac:dyDescent="0.3">
      <c r="A6180">
        <v>6179</v>
      </c>
      <c r="B6180" t="s">
        <v>8753</v>
      </c>
      <c r="C6180" s="1">
        <v>42268</v>
      </c>
      <c r="D6180" s="2">
        <v>2015</v>
      </c>
      <c r="E6180" s="1" t="s">
        <v>161</v>
      </c>
      <c r="F6180" s="3">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v>11.720800000000001</v>
      </c>
    </row>
    <row r="6181" spans="1:23" x14ac:dyDescent="0.3">
      <c r="A6181">
        <v>6180</v>
      </c>
      <c r="B6181" t="s">
        <v>8753</v>
      </c>
      <c r="C6181" s="1">
        <v>42268</v>
      </c>
      <c r="D6181" s="2">
        <v>2015</v>
      </c>
      <c r="E6181" s="1" t="s">
        <v>161</v>
      </c>
      <c r="F6181" s="3">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v>6.3960000000000008</v>
      </c>
    </row>
    <row r="6182" spans="1:23" x14ac:dyDescent="0.3">
      <c r="A6182">
        <v>6181</v>
      </c>
      <c r="B6182" t="s">
        <v>8753</v>
      </c>
      <c r="C6182" s="1">
        <v>42268</v>
      </c>
      <c r="D6182" s="2">
        <v>2015</v>
      </c>
      <c r="E6182" s="1" t="s">
        <v>161</v>
      </c>
      <c r="F6182" s="3">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v>176.38600000000002</v>
      </c>
    </row>
    <row r="6183" spans="1:23" x14ac:dyDescent="0.3">
      <c r="A6183">
        <v>6182</v>
      </c>
      <c r="B6183" t="s">
        <v>8753</v>
      </c>
      <c r="C6183" s="1">
        <v>42268</v>
      </c>
      <c r="D6183" s="2">
        <v>2015</v>
      </c>
      <c r="E6183" s="1" t="s">
        <v>161</v>
      </c>
      <c r="F6183" s="3">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v>32.981699999999989</v>
      </c>
    </row>
    <row r="6184" spans="1:23" x14ac:dyDescent="0.3">
      <c r="A6184">
        <v>6183</v>
      </c>
      <c r="B6184" t="s">
        <v>8753</v>
      </c>
      <c r="C6184" s="1">
        <v>42268</v>
      </c>
      <c r="D6184" s="2">
        <v>2015</v>
      </c>
      <c r="E6184" s="1" t="s">
        <v>161</v>
      </c>
      <c r="F6184" s="3">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v>6.8619999999999992</v>
      </c>
    </row>
    <row r="6185" spans="1:23" x14ac:dyDescent="0.3">
      <c r="A6185">
        <v>6184</v>
      </c>
      <c r="B6185" t="s">
        <v>8753</v>
      </c>
      <c r="C6185" s="1">
        <v>42268</v>
      </c>
      <c r="D6185" s="2">
        <v>2015</v>
      </c>
      <c r="E6185" s="1" t="s">
        <v>161</v>
      </c>
      <c r="F6185" s="3">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v>17.756799999999998</v>
      </c>
    </row>
    <row r="6186" spans="1:23" x14ac:dyDescent="0.3">
      <c r="A6186">
        <v>6185</v>
      </c>
      <c r="B6186" t="s">
        <v>8756</v>
      </c>
      <c r="C6186" s="1">
        <v>42715</v>
      </c>
      <c r="D6186" s="2">
        <v>2016</v>
      </c>
      <c r="E6186" s="1" t="s">
        <v>98</v>
      </c>
      <c r="F6186" s="3">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v>25.245000000000019</v>
      </c>
    </row>
    <row r="6187" spans="1:23" x14ac:dyDescent="0.3">
      <c r="A6187">
        <v>6186</v>
      </c>
      <c r="B6187" t="s">
        <v>8757</v>
      </c>
      <c r="C6187" s="1">
        <v>42223</v>
      </c>
      <c r="D6187" s="2">
        <v>2015</v>
      </c>
      <c r="E6187" s="1" t="s">
        <v>132</v>
      </c>
      <c r="F6187" s="3">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v>10.679999999999996</v>
      </c>
    </row>
    <row r="6188" spans="1:23" x14ac:dyDescent="0.3">
      <c r="A6188">
        <v>6187</v>
      </c>
      <c r="B6188" t="s">
        <v>8758</v>
      </c>
      <c r="C6188" s="1">
        <v>42323</v>
      </c>
      <c r="D6188" s="2">
        <v>2015</v>
      </c>
      <c r="E6188" s="1" t="s">
        <v>24</v>
      </c>
      <c r="F6188" s="3">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v>20.575499999999998</v>
      </c>
    </row>
    <row r="6189" spans="1:23" x14ac:dyDescent="0.3">
      <c r="A6189">
        <v>6188</v>
      </c>
      <c r="B6189" t="s">
        <v>8758</v>
      </c>
      <c r="C6189" s="1">
        <v>42323</v>
      </c>
      <c r="D6189" s="2">
        <v>2015</v>
      </c>
      <c r="E6189" s="1" t="s">
        <v>24</v>
      </c>
      <c r="F6189" s="3">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v>11.793599999999998</v>
      </c>
    </row>
    <row r="6190" spans="1:23" x14ac:dyDescent="0.3">
      <c r="A6190">
        <v>6189</v>
      </c>
      <c r="B6190" t="s">
        <v>8758</v>
      </c>
      <c r="C6190" s="1">
        <v>42323</v>
      </c>
      <c r="D6190" s="2">
        <v>2015</v>
      </c>
      <c r="E6190" s="1" t="s">
        <v>24</v>
      </c>
      <c r="F6190" s="3">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v>35.711999999999989</v>
      </c>
    </row>
    <row r="6191" spans="1:23" x14ac:dyDescent="0.3">
      <c r="A6191">
        <v>6190</v>
      </c>
      <c r="B6191" t="s">
        <v>8759</v>
      </c>
      <c r="C6191" s="1">
        <v>42829</v>
      </c>
      <c r="D6191" s="2">
        <v>2017</v>
      </c>
      <c r="E6191" s="1" t="s">
        <v>89</v>
      </c>
      <c r="F6191" s="3">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v>47.97999999999999</v>
      </c>
    </row>
    <row r="6192" spans="1:23" x14ac:dyDescent="0.3">
      <c r="A6192">
        <v>6191</v>
      </c>
      <c r="B6192" t="s">
        <v>8761</v>
      </c>
      <c r="C6192" s="1">
        <v>42728</v>
      </c>
      <c r="D6192" s="2">
        <v>2016</v>
      </c>
      <c r="E6192" s="1" t="s">
        <v>98</v>
      </c>
      <c r="F6192" s="3">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v>207.88559999999998</v>
      </c>
    </row>
    <row r="6193" spans="1:23" x14ac:dyDescent="0.3">
      <c r="A6193">
        <v>6192</v>
      </c>
      <c r="B6193" t="s">
        <v>8762</v>
      </c>
      <c r="C6193" s="1">
        <v>43082</v>
      </c>
      <c r="D6193" s="2">
        <v>2017</v>
      </c>
      <c r="E6193" s="1" t="s">
        <v>98</v>
      </c>
      <c r="F6193" s="3">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v>8.4888000000000012</v>
      </c>
    </row>
    <row r="6194" spans="1:23" x14ac:dyDescent="0.3">
      <c r="A6194">
        <v>6193</v>
      </c>
      <c r="B6194" t="s">
        <v>8763</v>
      </c>
      <c r="C6194" s="1">
        <v>43091</v>
      </c>
      <c r="D6194" s="2">
        <v>2017</v>
      </c>
      <c r="E6194" s="1" t="s">
        <v>98</v>
      </c>
      <c r="F6194" s="3">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v>9.0719999999999992</v>
      </c>
    </row>
    <row r="6195" spans="1:23" x14ac:dyDescent="0.3">
      <c r="A6195">
        <v>6194</v>
      </c>
      <c r="B6195" t="s">
        <v>8763</v>
      </c>
      <c r="C6195" s="1">
        <v>43091</v>
      </c>
      <c r="D6195" s="2">
        <v>2017</v>
      </c>
      <c r="E6195" s="1" t="s">
        <v>98</v>
      </c>
      <c r="F6195" s="3">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v>-9.8114999999999988</v>
      </c>
    </row>
    <row r="6196" spans="1:23" x14ac:dyDescent="0.3">
      <c r="A6196">
        <v>6195</v>
      </c>
      <c r="B6196" t="s">
        <v>8763</v>
      </c>
      <c r="C6196" s="1">
        <v>43091</v>
      </c>
      <c r="D6196" s="2">
        <v>2017</v>
      </c>
      <c r="E6196" s="1" t="s">
        <v>98</v>
      </c>
      <c r="F6196" s="3">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v>26.557999999999993</v>
      </c>
    </row>
    <row r="6197" spans="1:23" x14ac:dyDescent="0.3">
      <c r="A6197">
        <v>6196</v>
      </c>
      <c r="B6197" t="s">
        <v>8764</v>
      </c>
      <c r="C6197" s="1">
        <v>43029</v>
      </c>
      <c r="D6197" s="2">
        <v>2017</v>
      </c>
      <c r="E6197" s="1" t="s">
        <v>53</v>
      </c>
      <c r="F6197" s="3">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v>-76.997200000000021</v>
      </c>
    </row>
    <row r="6198" spans="1:23" x14ac:dyDescent="0.3">
      <c r="A6198">
        <v>6197</v>
      </c>
      <c r="B6198" t="s">
        <v>8764</v>
      </c>
      <c r="C6198" s="1">
        <v>43029</v>
      </c>
      <c r="D6198" s="2">
        <v>2017</v>
      </c>
      <c r="E6198" s="1" t="s">
        <v>53</v>
      </c>
      <c r="F6198" s="3">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v>-4.460999999999995</v>
      </c>
    </row>
    <row r="6199" spans="1:23" x14ac:dyDescent="0.3">
      <c r="A6199">
        <v>6198</v>
      </c>
      <c r="B6199" t="s">
        <v>8765</v>
      </c>
      <c r="C6199" s="1">
        <v>42321</v>
      </c>
      <c r="D6199" s="2">
        <v>2015</v>
      </c>
      <c r="E6199" s="1" t="s">
        <v>24</v>
      </c>
      <c r="F6199" s="3">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v>28.696499999999993</v>
      </c>
    </row>
    <row r="6200" spans="1:23" x14ac:dyDescent="0.3">
      <c r="A6200">
        <v>6199</v>
      </c>
      <c r="B6200" t="s">
        <v>8765</v>
      </c>
      <c r="C6200" s="1">
        <v>42321</v>
      </c>
      <c r="D6200" s="2">
        <v>2015</v>
      </c>
      <c r="E6200" s="1" t="s">
        <v>24</v>
      </c>
      <c r="F6200" s="3">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v>13.252199999999997</v>
      </c>
    </row>
    <row r="6201" spans="1:23" x14ac:dyDescent="0.3">
      <c r="A6201">
        <v>6200</v>
      </c>
      <c r="B6201" t="s">
        <v>8765</v>
      </c>
      <c r="C6201" s="1">
        <v>42321</v>
      </c>
      <c r="D6201" s="2">
        <v>2015</v>
      </c>
      <c r="E6201" s="1" t="s">
        <v>24</v>
      </c>
      <c r="F6201" s="3">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v>46.118399999999994</v>
      </c>
    </row>
    <row r="6202" spans="1:23" x14ac:dyDescent="0.3">
      <c r="A6202">
        <v>6201</v>
      </c>
      <c r="B6202" t="s">
        <v>8766</v>
      </c>
      <c r="C6202" s="1">
        <v>42110</v>
      </c>
      <c r="D6202" s="2">
        <v>2015</v>
      </c>
      <c r="E6202" s="1" t="s">
        <v>89</v>
      </c>
      <c r="F6202" s="3">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v>485.98919999999993</v>
      </c>
    </row>
    <row r="6203" spans="1:23" x14ac:dyDescent="0.3">
      <c r="A6203">
        <v>6202</v>
      </c>
      <c r="B6203" t="s">
        <v>8766</v>
      </c>
      <c r="C6203" s="1">
        <v>42110</v>
      </c>
      <c r="D6203" s="2">
        <v>2015</v>
      </c>
      <c r="E6203" s="1" t="s">
        <v>89</v>
      </c>
      <c r="F6203" s="3">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v>-4.9004999999999974</v>
      </c>
    </row>
    <row r="6204" spans="1:23" x14ac:dyDescent="0.3">
      <c r="A6204">
        <v>6203</v>
      </c>
      <c r="B6204" t="s">
        <v>8767</v>
      </c>
      <c r="C6204" s="1">
        <v>42720</v>
      </c>
      <c r="D6204" s="2">
        <v>2016</v>
      </c>
      <c r="E6204" s="1" t="s">
        <v>98</v>
      </c>
      <c r="F6204" s="3">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v>7.0489999999999498</v>
      </c>
    </row>
    <row r="6205" spans="1:23" x14ac:dyDescent="0.3">
      <c r="A6205">
        <v>6204</v>
      </c>
      <c r="B6205" t="s">
        <v>8768</v>
      </c>
      <c r="C6205" s="1">
        <v>42664</v>
      </c>
      <c r="D6205" s="2">
        <v>2016</v>
      </c>
      <c r="E6205" s="1" t="s">
        <v>53</v>
      </c>
      <c r="F6205" s="3">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v>-47.030399999999986</v>
      </c>
    </row>
    <row r="6206" spans="1:23" x14ac:dyDescent="0.3">
      <c r="A6206">
        <v>6205</v>
      </c>
      <c r="B6206" t="s">
        <v>8769</v>
      </c>
      <c r="C6206" s="1">
        <v>43070</v>
      </c>
      <c r="D6206" s="2">
        <v>2017</v>
      </c>
      <c r="E6206" s="1" t="s">
        <v>98</v>
      </c>
      <c r="F6206" s="3">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v>1.7352000000000005</v>
      </c>
    </row>
    <row r="6207" spans="1:23" x14ac:dyDescent="0.3">
      <c r="A6207">
        <v>6206</v>
      </c>
      <c r="B6207" t="s">
        <v>8770</v>
      </c>
      <c r="C6207" s="1">
        <v>42663</v>
      </c>
      <c r="D6207" s="2">
        <v>2016</v>
      </c>
      <c r="E6207" s="1" t="s">
        <v>53</v>
      </c>
      <c r="F6207" s="3">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v>15.942499999999992</v>
      </c>
    </row>
    <row r="6208" spans="1:23" x14ac:dyDescent="0.3">
      <c r="A6208">
        <v>6207</v>
      </c>
      <c r="B6208" t="s">
        <v>8770</v>
      </c>
      <c r="C6208" s="1">
        <v>42663</v>
      </c>
      <c r="D6208" s="2">
        <v>2016</v>
      </c>
      <c r="E6208" s="1" t="s">
        <v>53</v>
      </c>
      <c r="F6208" s="3">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v>7.8899999999999979</v>
      </c>
    </row>
    <row r="6209" spans="1:23" x14ac:dyDescent="0.3">
      <c r="A6209">
        <v>6208</v>
      </c>
      <c r="B6209" t="s">
        <v>8770</v>
      </c>
      <c r="C6209" s="1">
        <v>42663</v>
      </c>
      <c r="D6209" s="2">
        <v>2016</v>
      </c>
      <c r="E6209" s="1" t="s">
        <v>53</v>
      </c>
      <c r="F6209" s="3">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v>-14.576399999999996</v>
      </c>
    </row>
    <row r="6210" spans="1:23" x14ac:dyDescent="0.3">
      <c r="A6210">
        <v>6209</v>
      </c>
      <c r="B6210" t="s">
        <v>8771</v>
      </c>
      <c r="C6210" s="1">
        <v>43007</v>
      </c>
      <c r="D6210" s="2">
        <v>2017</v>
      </c>
      <c r="E6210" s="1" t="s">
        <v>161</v>
      </c>
      <c r="F6210" s="3">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v>-6.3960000000000008</v>
      </c>
    </row>
    <row r="6211" spans="1:23" x14ac:dyDescent="0.3">
      <c r="A6211">
        <v>6210</v>
      </c>
      <c r="B6211" t="s">
        <v>8772</v>
      </c>
      <c r="C6211" s="1">
        <v>42965</v>
      </c>
      <c r="D6211" s="2">
        <v>2017</v>
      </c>
      <c r="E6211" s="1" t="s">
        <v>132</v>
      </c>
      <c r="F6211" s="3">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v>942.81569999999988</v>
      </c>
    </row>
    <row r="6212" spans="1:23" x14ac:dyDescent="0.3">
      <c r="A6212">
        <v>6211</v>
      </c>
      <c r="B6212" t="s">
        <v>8772</v>
      </c>
      <c r="C6212" s="1">
        <v>42965</v>
      </c>
      <c r="D6212" s="2">
        <v>2017</v>
      </c>
      <c r="E6212" s="1" t="s">
        <v>132</v>
      </c>
      <c r="F6212" s="3">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v>290.00579999999991</v>
      </c>
    </row>
    <row r="6213" spans="1:23" x14ac:dyDescent="0.3">
      <c r="A6213">
        <v>6212</v>
      </c>
      <c r="B6213" t="s">
        <v>8772</v>
      </c>
      <c r="C6213" s="1">
        <v>42965</v>
      </c>
      <c r="D6213" s="2">
        <v>2017</v>
      </c>
      <c r="E6213" s="1" t="s">
        <v>132</v>
      </c>
      <c r="F6213" s="3">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v>22.419600000000003</v>
      </c>
    </row>
    <row r="6214" spans="1:23" x14ac:dyDescent="0.3">
      <c r="A6214">
        <v>6213</v>
      </c>
      <c r="B6214" t="s">
        <v>8773</v>
      </c>
      <c r="C6214" s="1">
        <v>43051</v>
      </c>
      <c r="D6214" s="2">
        <v>2017</v>
      </c>
      <c r="E6214" s="1" t="s">
        <v>24</v>
      </c>
      <c r="F6214" s="3">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v>9.120000000000001</v>
      </c>
    </row>
    <row r="6215" spans="1:23" x14ac:dyDescent="0.3">
      <c r="A6215">
        <v>6214</v>
      </c>
      <c r="B6215" t="s">
        <v>8773</v>
      </c>
      <c r="C6215" s="1">
        <v>43051</v>
      </c>
      <c r="D6215" s="2">
        <v>2017</v>
      </c>
      <c r="E6215" s="1" t="s">
        <v>24</v>
      </c>
      <c r="F6215" s="3">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v>22.074799999999996</v>
      </c>
    </row>
    <row r="6216" spans="1:23" x14ac:dyDescent="0.3">
      <c r="A6216">
        <v>6215</v>
      </c>
      <c r="B6216" t="s">
        <v>8775</v>
      </c>
      <c r="C6216" s="1">
        <v>41923</v>
      </c>
      <c r="D6216" s="2">
        <v>2014</v>
      </c>
      <c r="E6216" s="1" t="s">
        <v>53</v>
      </c>
      <c r="F6216" s="3">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v>3.7435999999999998</v>
      </c>
    </row>
    <row r="6217" spans="1:23" x14ac:dyDescent="0.3">
      <c r="A6217">
        <v>6216</v>
      </c>
      <c r="B6217" t="s">
        <v>8776</v>
      </c>
      <c r="C6217" s="1">
        <v>42336</v>
      </c>
      <c r="D6217" s="2">
        <v>2015</v>
      </c>
      <c r="E6217" s="1" t="s">
        <v>24</v>
      </c>
      <c r="F6217" s="3">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v>27.945600000000002</v>
      </c>
    </row>
    <row r="6218" spans="1:23" x14ac:dyDescent="0.3">
      <c r="A6218">
        <v>6217</v>
      </c>
      <c r="B6218" t="s">
        <v>8776</v>
      </c>
      <c r="C6218" s="1">
        <v>42336</v>
      </c>
      <c r="D6218" s="2">
        <v>2015</v>
      </c>
      <c r="E6218" s="1" t="s">
        <v>24</v>
      </c>
      <c r="F6218" s="3">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v>29.252800000000001</v>
      </c>
    </row>
    <row r="6219" spans="1:23" x14ac:dyDescent="0.3">
      <c r="A6219">
        <v>6218</v>
      </c>
      <c r="B6219" t="s">
        <v>8777</v>
      </c>
      <c r="C6219" s="1">
        <v>42212</v>
      </c>
      <c r="D6219" s="2">
        <v>2015</v>
      </c>
      <c r="E6219" s="1" t="s">
        <v>152</v>
      </c>
      <c r="F6219" s="3">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v>0.29969999999999963</v>
      </c>
    </row>
    <row r="6220" spans="1:23" x14ac:dyDescent="0.3">
      <c r="A6220">
        <v>6219</v>
      </c>
      <c r="B6220" t="s">
        <v>8778</v>
      </c>
      <c r="C6220" s="1">
        <v>42663</v>
      </c>
      <c r="D6220" s="2">
        <v>2016</v>
      </c>
      <c r="E6220" s="1" t="s">
        <v>53</v>
      </c>
      <c r="F6220" s="3">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v>35.195999999999998</v>
      </c>
    </row>
    <row r="6221" spans="1:23" x14ac:dyDescent="0.3">
      <c r="A6221">
        <v>6220</v>
      </c>
      <c r="B6221" t="s">
        <v>8778</v>
      </c>
      <c r="C6221" s="1">
        <v>42663</v>
      </c>
      <c r="D6221" s="2">
        <v>2016</v>
      </c>
      <c r="E6221" s="1" t="s">
        <v>53</v>
      </c>
      <c r="F6221" s="3">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v>51.834599999999995</v>
      </c>
    </row>
    <row r="6222" spans="1:23" x14ac:dyDescent="0.3">
      <c r="A6222">
        <v>6221</v>
      </c>
      <c r="B6222" t="s">
        <v>8778</v>
      </c>
      <c r="C6222" s="1">
        <v>42663</v>
      </c>
      <c r="D6222" s="2">
        <v>2016</v>
      </c>
      <c r="E6222" s="1" t="s">
        <v>53</v>
      </c>
      <c r="F6222" s="3">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v>1.4601999999999977</v>
      </c>
    </row>
    <row r="6223" spans="1:23" x14ac:dyDescent="0.3">
      <c r="A6223">
        <v>6222</v>
      </c>
      <c r="B6223" t="s">
        <v>8779</v>
      </c>
      <c r="C6223" s="1">
        <v>42992</v>
      </c>
      <c r="D6223" s="2">
        <v>2017</v>
      </c>
      <c r="E6223" s="1" t="s">
        <v>161</v>
      </c>
      <c r="F6223" s="3">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v>26.081999999999997</v>
      </c>
    </row>
    <row r="6224" spans="1:23" x14ac:dyDescent="0.3">
      <c r="A6224">
        <v>6223</v>
      </c>
      <c r="B6224" t="s">
        <v>8780</v>
      </c>
      <c r="C6224" s="1">
        <v>43092</v>
      </c>
      <c r="D6224" s="2">
        <v>2017</v>
      </c>
      <c r="E6224" s="1" t="s">
        <v>98</v>
      </c>
      <c r="F6224" s="3">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v>19.084800000000005</v>
      </c>
    </row>
    <row r="6225" spans="1:23" x14ac:dyDescent="0.3">
      <c r="A6225">
        <v>6224</v>
      </c>
      <c r="B6225" t="s">
        <v>8780</v>
      </c>
      <c r="C6225" s="1">
        <v>43092</v>
      </c>
      <c r="D6225" s="2">
        <v>2017</v>
      </c>
      <c r="E6225" s="1" t="s">
        <v>98</v>
      </c>
      <c r="F6225" s="3">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v>1.0730999999999993</v>
      </c>
    </row>
    <row r="6226" spans="1:23" x14ac:dyDescent="0.3">
      <c r="A6226">
        <v>6225</v>
      </c>
      <c r="B6226" t="s">
        <v>8780</v>
      </c>
      <c r="C6226" s="1">
        <v>43092</v>
      </c>
      <c r="D6226" s="2">
        <v>2017</v>
      </c>
      <c r="E6226" s="1" t="s">
        <v>98</v>
      </c>
      <c r="F6226" s="3">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v>-54.588000000000008</v>
      </c>
    </row>
    <row r="6227" spans="1:23" x14ac:dyDescent="0.3">
      <c r="A6227">
        <v>6226</v>
      </c>
      <c r="B6227" t="s">
        <v>8782</v>
      </c>
      <c r="C6227" s="1">
        <v>42282</v>
      </c>
      <c r="D6227" s="2">
        <v>2015</v>
      </c>
      <c r="E6227" s="1" t="s">
        <v>53</v>
      </c>
      <c r="F6227" s="3">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v>-103.86059999999998</v>
      </c>
    </row>
    <row r="6228" spans="1:23" x14ac:dyDescent="0.3">
      <c r="A6228">
        <v>6227</v>
      </c>
      <c r="B6228" t="s">
        <v>8782</v>
      </c>
      <c r="C6228" s="1">
        <v>42282</v>
      </c>
      <c r="D6228" s="2">
        <v>2015</v>
      </c>
      <c r="E6228" s="1" t="s">
        <v>53</v>
      </c>
      <c r="F6228" s="3">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v>-14.558399999999978</v>
      </c>
    </row>
    <row r="6229" spans="1:23" x14ac:dyDescent="0.3">
      <c r="A6229">
        <v>6228</v>
      </c>
      <c r="B6229" t="s">
        <v>8783</v>
      </c>
      <c r="C6229" s="1">
        <v>41945</v>
      </c>
      <c r="D6229" s="2">
        <v>2014</v>
      </c>
      <c r="E6229" s="1" t="s">
        <v>24</v>
      </c>
      <c r="F6229" s="3">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v>7.7679000000000009</v>
      </c>
    </row>
    <row r="6230" spans="1:23" x14ac:dyDescent="0.3">
      <c r="A6230">
        <v>6229</v>
      </c>
      <c r="B6230" t="s">
        <v>8784</v>
      </c>
      <c r="C6230" s="1">
        <v>42391</v>
      </c>
      <c r="D6230" s="2">
        <v>2016</v>
      </c>
      <c r="E6230" s="1" t="s">
        <v>166</v>
      </c>
      <c r="F6230" s="3">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v>-20.235600000000005</v>
      </c>
    </row>
    <row r="6231" spans="1:23" x14ac:dyDescent="0.3">
      <c r="A6231">
        <v>6230</v>
      </c>
      <c r="B6231" t="s">
        <v>8784</v>
      </c>
      <c r="C6231" s="1">
        <v>42391</v>
      </c>
      <c r="D6231" s="2">
        <v>2016</v>
      </c>
      <c r="E6231" s="1" t="s">
        <v>166</v>
      </c>
      <c r="F6231" s="3">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v>15.863099999999999</v>
      </c>
    </row>
    <row r="6232" spans="1:23" x14ac:dyDescent="0.3">
      <c r="A6232">
        <v>6231</v>
      </c>
      <c r="B6232" t="s">
        <v>8785</v>
      </c>
      <c r="C6232" s="1">
        <v>42927</v>
      </c>
      <c r="D6232" s="2">
        <v>2017</v>
      </c>
      <c r="E6232" s="1" t="s">
        <v>152</v>
      </c>
      <c r="F6232" s="3">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v>11.8248</v>
      </c>
    </row>
    <row r="6233" spans="1:23" x14ac:dyDescent="0.3">
      <c r="A6233">
        <v>6232</v>
      </c>
      <c r="B6233" t="s">
        <v>8787</v>
      </c>
      <c r="C6233" s="1">
        <v>42989</v>
      </c>
      <c r="D6233" s="2">
        <v>2017</v>
      </c>
      <c r="E6233" s="1" t="s">
        <v>161</v>
      </c>
      <c r="F6233" s="3">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v>8.8783999999999921</v>
      </c>
    </row>
    <row r="6234" spans="1:23" x14ac:dyDescent="0.3">
      <c r="A6234">
        <v>6233</v>
      </c>
      <c r="B6234" t="s">
        <v>8787</v>
      </c>
      <c r="C6234" s="1">
        <v>42989</v>
      </c>
      <c r="D6234" s="2">
        <v>2017</v>
      </c>
      <c r="E6234" s="1" t="s">
        <v>161</v>
      </c>
      <c r="F6234" s="3">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v>9.3312000000000008</v>
      </c>
    </row>
    <row r="6235" spans="1:23" x14ac:dyDescent="0.3">
      <c r="A6235">
        <v>6234</v>
      </c>
      <c r="B6235" t="s">
        <v>8787</v>
      </c>
      <c r="C6235" s="1">
        <v>42989</v>
      </c>
      <c r="D6235" s="2">
        <v>2017</v>
      </c>
      <c r="E6235" s="1" t="s">
        <v>161</v>
      </c>
      <c r="F6235" s="3">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v>34.214400000000005</v>
      </c>
    </row>
    <row r="6236" spans="1:23" x14ac:dyDescent="0.3">
      <c r="A6236">
        <v>6235</v>
      </c>
      <c r="B6236" t="s">
        <v>8787</v>
      </c>
      <c r="C6236" s="1">
        <v>42989</v>
      </c>
      <c r="D6236" s="2">
        <v>2017</v>
      </c>
      <c r="E6236" s="1" t="s">
        <v>161</v>
      </c>
      <c r="F6236" s="3">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v>459.98749999999995</v>
      </c>
    </row>
    <row r="6237" spans="1:23" x14ac:dyDescent="0.3">
      <c r="A6237">
        <v>6236</v>
      </c>
      <c r="B6237" t="s">
        <v>8787</v>
      </c>
      <c r="C6237" s="1">
        <v>42989</v>
      </c>
      <c r="D6237" s="2">
        <v>2017</v>
      </c>
      <c r="E6237" s="1" t="s">
        <v>161</v>
      </c>
      <c r="F6237" s="3">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v>-17.991000000000003</v>
      </c>
    </row>
    <row r="6238" spans="1:23" x14ac:dyDescent="0.3">
      <c r="A6238">
        <v>6237</v>
      </c>
      <c r="B6238" t="s">
        <v>8790</v>
      </c>
      <c r="C6238" s="1">
        <v>42423</v>
      </c>
      <c r="D6238" s="2">
        <v>2016</v>
      </c>
      <c r="E6238" s="1" t="s">
        <v>568</v>
      </c>
      <c r="F6238" s="3">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v>21.591000000000001</v>
      </c>
    </row>
    <row r="6239" spans="1:23" x14ac:dyDescent="0.3">
      <c r="A6239">
        <v>6238</v>
      </c>
      <c r="B6239" t="s">
        <v>8791</v>
      </c>
      <c r="C6239" s="1">
        <v>42391</v>
      </c>
      <c r="D6239" s="2">
        <v>2016</v>
      </c>
      <c r="E6239" s="1" t="s">
        <v>166</v>
      </c>
      <c r="F6239" s="3">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v>9.2176000000000009</v>
      </c>
    </row>
    <row r="6240" spans="1:23" x14ac:dyDescent="0.3">
      <c r="A6240">
        <v>6239</v>
      </c>
      <c r="B6240" t="s">
        <v>8792</v>
      </c>
      <c r="C6240" s="1">
        <v>42350</v>
      </c>
      <c r="D6240" s="2">
        <v>2015</v>
      </c>
      <c r="E6240" s="1" t="s">
        <v>98</v>
      </c>
      <c r="F6240" s="3">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v>21.64500000000001</v>
      </c>
    </row>
    <row r="6241" spans="1:23" x14ac:dyDescent="0.3">
      <c r="A6241">
        <v>6240</v>
      </c>
      <c r="B6241" t="s">
        <v>8792</v>
      </c>
      <c r="C6241" s="1">
        <v>42350</v>
      </c>
      <c r="D6241" s="2">
        <v>2015</v>
      </c>
      <c r="E6241" s="1" t="s">
        <v>98</v>
      </c>
      <c r="F6241" s="3">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v>93.698800000000006</v>
      </c>
    </row>
    <row r="6242" spans="1:23" x14ac:dyDescent="0.3">
      <c r="A6242">
        <v>6241</v>
      </c>
      <c r="B6242" t="s">
        <v>8793</v>
      </c>
      <c r="C6242" s="1">
        <v>42672</v>
      </c>
      <c r="D6242" s="2">
        <v>2016</v>
      </c>
      <c r="E6242" s="1" t="s">
        <v>53</v>
      </c>
      <c r="F6242" s="3">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v>3.8167999999999997</v>
      </c>
    </row>
    <row r="6243" spans="1:23" x14ac:dyDescent="0.3">
      <c r="A6243">
        <v>6242</v>
      </c>
      <c r="B6243" t="s">
        <v>8794</v>
      </c>
      <c r="C6243" s="1">
        <v>42883</v>
      </c>
      <c r="D6243" s="2">
        <v>2017</v>
      </c>
      <c r="E6243" s="1" t="s">
        <v>124</v>
      </c>
      <c r="F6243" s="3">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v>101.4504</v>
      </c>
    </row>
    <row r="6244" spans="1:23" x14ac:dyDescent="0.3">
      <c r="A6244">
        <v>6243</v>
      </c>
      <c r="B6244" t="s">
        <v>8795</v>
      </c>
      <c r="C6244" s="1">
        <v>41994</v>
      </c>
      <c r="D6244" s="2">
        <v>2014</v>
      </c>
      <c r="E6244" s="1" t="s">
        <v>98</v>
      </c>
      <c r="F6244" s="3">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v>-14.591999999999999</v>
      </c>
    </row>
    <row r="6245" spans="1:23" x14ac:dyDescent="0.3">
      <c r="A6245">
        <v>6244</v>
      </c>
      <c r="B6245" t="s">
        <v>8796</v>
      </c>
      <c r="C6245" s="1">
        <v>42698</v>
      </c>
      <c r="D6245" s="2">
        <v>2016</v>
      </c>
      <c r="E6245" s="1" t="s">
        <v>24</v>
      </c>
      <c r="F6245" s="3">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v>7.6049999999999978</v>
      </c>
    </row>
    <row r="6246" spans="1:23" x14ac:dyDescent="0.3">
      <c r="A6246">
        <v>6245</v>
      </c>
      <c r="B6246" t="s">
        <v>8797</v>
      </c>
      <c r="C6246" s="1">
        <v>42328</v>
      </c>
      <c r="D6246" s="2">
        <v>2015</v>
      </c>
      <c r="E6246" s="1" t="s">
        <v>24</v>
      </c>
      <c r="F6246" s="3">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v>30.950400000000002</v>
      </c>
    </row>
    <row r="6247" spans="1:23" x14ac:dyDescent="0.3">
      <c r="A6247">
        <v>6246</v>
      </c>
      <c r="B6247" t="s">
        <v>8797</v>
      </c>
      <c r="C6247" s="1">
        <v>42328</v>
      </c>
      <c r="D6247" s="2">
        <v>2015</v>
      </c>
      <c r="E6247" s="1" t="s">
        <v>24</v>
      </c>
      <c r="F6247" s="3">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v>6.4205999999999976</v>
      </c>
    </row>
    <row r="6248" spans="1:23" x14ac:dyDescent="0.3">
      <c r="A6248">
        <v>6247</v>
      </c>
      <c r="B6248" t="s">
        <v>8797</v>
      </c>
      <c r="C6248" s="1">
        <v>42328</v>
      </c>
      <c r="D6248" s="2">
        <v>2015</v>
      </c>
      <c r="E6248" s="1" t="s">
        <v>24</v>
      </c>
      <c r="F6248" s="3">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v>6.011400000000001</v>
      </c>
    </row>
    <row r="6249" spans="1:23" x14ac:dyDescent="0.3">
      <c r="A6249">
        <v>6248</v>
      </c>
      <c r="B6249" t="s">
        <v>8798</v>
      </c>
      <c r="C6249" s="1">
        <v>42884</v>
      </c>
      <c r="D6249" s="2">
        <v>2017</v>
      </c>
      <c r="E6249" s="1" t="s">
        <v>124</v>
      </c>
      <c r="F6249" s="3">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v>19.968599999999999</v>
      </c>
    </row>
    <row r="6250" spans="1:23" x14ac:dyDescent="0.3">
      <c r="A6250">
        <v>6249</v>
      </c>
      <c r="B6250" t="s">
        <v>8798</v>
      </c>
      <c r="C6250" s="1">
        <v>42884</v>
      </c>
      <c r="D6250" s="2">
        <v>2017</v>
      </c>
      <c r="E6250" s="1" t="s">
        <v>124</v>
      </c>
      <c r="F6250" s="3">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v>2.6208000000000005</v>
      </c>
    </row>
    <row r="6251" spans="1:23" x14ac:dyDescent="0.3">
      <c r="A6251">
        <v>6250</v>
      </c>
      <c r="B6251" t="s">
        <v>8798</v>
      </c>
      <c r="C6251" s="1">
        <v>42884</v>
      </c>
      <c r="D6251" s="2">
        <v>2017</v>
      </c>
      <c r="E6251" s="1" t="s">
        <v>124</v>
      </c>
      <c r="F6251" s="3">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v>120.94159999999999</v>
      </c>
    </row>
    <row r="6252" spans="1:23" x14ac:dyDescent="0.3">
      <c r="A6252">
        <v>6251</v>
      </c>
      <c r="B6252" t="s">
        <v>8798</v>
      </c>
      <c r="C6252" s="1">
        <v>42884</v>
      </c>
      <c r="D6252" s="2">
        <v>2017</v>
      </c>
      <c r="E6252" s="1" t="s">
        <v>124</v>
      </c>
      <c r="F6252" s="3">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v>3.99</v>
      </c>
    </row>
    <row r="6253" spans="1:23" x14ac:dyDescent="0.3">
      <c r="A6253">
        <v>6252</v>
      </c>
      <c r="B6253" t="s">
        <v>8801</v>
      </c>
      <c r="C6253" s="1">
        <v>41975</v>
      </c>
      <c r="D6253" s="2">
        <v>2014</v>
      </c>
      <c r="E6253" s="1" t="s">
        <v>98</v>
      </c>
      <c r="F6253" s="3">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v>-6.344100000000001</v>
      </c>
    </row>
    <row r="6254" spans="1:23" x14ac:dyDescent="0.3">
      <c r="A6254">
        <v>6253</v>
      </c>
      <c r="B6254" t="s">
        <v>8802</v>
      </c>
      <c r="C6254" s="1">
        <v>41736</v>
      </c>
      <c r="D6254" s="2">
        <v>2014</v>
      </c>
      <c r="E6254" s="1" t="s">
        <v>89</v>
      </c>
      <c r="F6254" s="3">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v>27.993600000000001</v>
      </c>
    </row>
    <row r="6255" spans="1:23" x14ac:dyDescent="0.3">
      <c r="A6255">
        <v>6254</v>
      </c>
      <c r="B6255" t="s">
        <v>8802</v>
      </c>
      <c r="C6255" s="1">
        <v>41736</v>
      </c>
      <c r="D6255" s="2">
        <v>2014</v>
      </c>
      <c r="E6255" s="1" t="s">
        <v>89</v>
      </c>
      <c r="F6255" s="3">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v>50.242500000000007</v>
      </c>
    </row>
    <row r="6256" spans="1:23" x14ac:dyDescent="0.3">
      <c r="A6256">
        <v>6255</v>
      </c>
      <c r="B6256" t="s">
        <v>8803</v>
      </c>
      <c r="C6256" s="1">
        <v>42255</v>
      </c>
      <c r="D6256" s="2">
        <v>2015</v>
      </c>
      <c r="E6256" s="1" t="s">
        <v>161</v>
      </c>
      <c r="F6256" s="3">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v>8.1167999999999996</v>
      </c>
    </row>
    <row r="6257" spans="1:23" x14ac:dyDescent="0.3">
      <c r="A6257">
        <v>6256</v>
      </c>
      <c r="B6257" t="s">
        <v>8804</v>
      </c>
      <c r="C6257" s="1">
        <v>42987</v>
      </c>
      <c r="D6257" s="2">
        <v>2017</v>
      </c>
      <c r="E6257" s="1" t="s">
        <v>161</v>
      </c>
      <c r="F6257" s="3">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v>3.4495999999999993</v>
      </c>
    </row>
    <row r="6258" spans="1:23" x14ac:dyDescent="0.3">
      <c r="A6258">
        <v>6257</v>
      </c>
      <c r="B6258" t="s">
        <v>8805</v>
      </c>
      <c r="C6258" s="1">
        <v>42253</v>
      </c>
      <c r="D6258" s="2">
        <v>2015</v>
      </c>
      <c r="E6258" s="1" t="s">
        <v>161</v>
      </c>
      <c r="F6258" s="3">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v>-2.5255999999999998</v>
      </c>
    </row>
    <row r="6259" spans="1:23" x14ac:dyDescent="0.3">
      <c r="A6259">
        <v>6258</v>
      </c>
      <c r="B6259" t="s">
        <v>8806</v>
      </c>
      <c r="C6259" s="1">
        <v>43041</v>
      </c>
      <c r="D6259" s="2">
        <v>2017</v>
      </c>
      <c r="E6259" s="1" t="s">
        <v>24</v>
      </c>
      <c r="F6259" s="3">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v>-81.725799999999978</v>
      </c>
    </row>
    <row r="6260" spans="1:23" x14ac:dyDescent="0.3">
      <c r="A6260">
        <v>6259</v>
      </c>
      <c r="B6260" t="s">
        <v>8807</v>
      </c>
      <c r="C6260" s="1">
        <v>42091</v>
      </c>
      <c r="D6260" s="2">
        <v>2015</v>
      </c>
      <c r="E6260" s="1" t="s">
        <v>237</v>
      </c>
      <c r="F6260" s="3">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v>11.230799999999999</v>
      </c>
    </row>
    <row r="6261" spans="1:23" x14ac:dyDescent="0.3">
      <c r="A6261">
        <v>6260</v>
      </c>
      <c r="B6261" t="s">
        <v>8808</v>
      </c>
      <c r="C6261" s="1">
        <v>42229</v>
      </c>
      <c r="D6261" s="2">
        <v>2015</v>
      </c>
      <c r="E6261" s="1" t="s">
        <v>132</v>
      </c>
      <c r="F6261" s="3">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v>5.5663999999999998</v>
      </c>
    </row>
    <row r="6262" spans="1:23" x14ac:dyDescent="0.3">
      <c r="A6262">
        <v>6261</v>
      </c>
      <c r="B6262" t="s">
        <v>8809</v>
      </c>
      <c r="C6262" s="1">
        <v>42136</v>
      </c>
      <c r="D6262" s="2">
        <v>2015</v>
      </c>
      <c r="E6262" s="1" t="s">
        <v>124</v>
      </c>
      <c r="F6262" s="3">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v>4.9247999999999985</v>
      </c>
    </row>
    <row r="6263" spans="1:23" x14ac:dyDescent="0.3">
      <c r="A6263">
        <v>6262</v>
      </c>
      <c r="B6263" t="s">
        <v>8810</v>
      </c>
      <c r="C6263" s="1">
        <v>42939</v>
      </c>
      <c r="D6263" s="2">
        <v>2017</v>
      </c>
      <c r="E6263" s="1" t="s">
        <v>152</v>
      </c>
      <c r="F6263" s="3">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v>19.872</v>
      </c>
    </row>
    <row r="6264" spans="1:23" x14ac:dyDescent="0.3">
      <c r="A6264">
        <v>6263</v>
      </c>
      <c r="B6264" t="s">
        <v>8811</v>
      </c>
      <c r="C6264" s="1">
        <v>42637</v>
      </c>
      <c r="D6264" s="2">
        <v>2016</v>
      </c>
      <c r="E6264" s="1" t="s">
        <v>161</v>
      </c>
      <c r="F6264" s="3">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v>-729.91380000000004</v>
      </c>
    </row>
    <row r="6265" spans="1:23" x14ac:dyDescent="0.3">
      <c r="A6265">
        <v>6264</v>
      </c>
      <c r="B6265" t="s">
        <v>8812</v>
      </c>
      <c r="C6265" s="1">
        <v>42860</v>
      </c>
      <c r="D6265" s="2">
        <v>2017</v>
      </c>
      <c r="E6265" s="1" t="s">
        <v>124</v>
      </c>
      <c r="F6265" s="3">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v>15.524999999999999</v>
      </c>
    </row>
    <row r="6266" spans="1:23" x14ac:dyDescent="0.3">
      <c r="A6266">
        <v>6265</v>
      </c>
      <c r="B6266" t="s">
        <v>8813</v>
      </c>
      <c r="C6266" s="1">
        <v>42649</v>
      </c>
      <c r="D6266" s="2">
        <v>2016</v>
      </c>
      <c r="E6266" s="1" t="s">
        <v>53</v>
      </c>
      <c r="F6266" s="3">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v>14.424999999999999</v>
      </c>
    </row>
    <row r="6267" spans="1:23" x14ac:dyDescent="0.3">
      <c r="A6267">
        <v>6266</v>
      </c>
      <c r="B6267" t="s">
        <v>8814</v>
      </c>
      <c r="C6267" s="1">
        <v>41946</v>
      </c>
      <c r="D6267" s="2">
        <v>2014</v>
      </c>
      <c r="E6267" s="1" t="s">
        <v>24</v>
      </c>
      <c r="F6267" s="3">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v>1.1771999999999998</v>
      </c>
    </row>
    <row r="6268" spans="1:23" x14ac:dyDescent="0.3">
      <c r="A6268">
        <v>6267</v>
      </c>
      <c r="B6268" t="s">
        <v>8814</v>
      </c>
      <c r="C6268" s="1">
        <v>41946</v>
      </c>
      <c r="D6268" s="2">
        <v>2014</v>
      </c>
      <c r="E6268" s="1" t="s">
        <v>24</v>
      </c>
      <c r="F6268" s="3">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v>48.551399999999994</v>
      </c>
    </row>
    <row r="6269" spans="1:23" x14ac:dyDescent="0.3">
      <c r="A6269">
        <v>6268</v>
      </c>
      <c r="B6269" t="s">
        <v>8815</v>
      </c>
      <c r="C6269" s="1">
        <v>42278</v>
      </c>
      <c r="D6269" s="2">
        <v>2015</v>
      </c>
      <c r="E6269" s="1" t="s">
        <v>53</v>
      </c>
      <c r="F6269" s="3">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v>93.593999999999994</v>
      </c>
    </row>
    <row r="6270" spans="1:23" x14ac:dyDescent="0.3">
      <c r="A6270">
        <v>6269</v>
      </c>
      <c r="B6270" t="s">
        <v>8815</v>
      </c>
      <c r="C6270" s="1">
        <v>42278</v>
      </c>
      <c r="D6270" s="2">
        <v>2015</v>
      </c>
      <c r="E6270" s="1" t="s">
        <v>53</v>
      </c>
      <c r="F6270" s="3">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v>10.327</v>
      </c>
    </row>
    <row r="6271" spans="1:23" x14ac:dyDescent="0.3">
      <c r="A6271">
        <v>6270</v>
      </c>
      <c r="B6271" t="s">
        <v>8817</v>
      </c>
      <c r="C6271" s="1">
        <v>43071</v>
      </c>
      <c r="D6271" s="2">
        <v>2017</v>
      </c>
      <c r="E6271" s="1" t="s">
        <v>98</v>
      </c>
      <c r="F6271" s="3">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v>-7.9984000000000073</v>
      </c>
    </row>
    <row r="6272" spans="1:23" x14ac:dyDescent="0.3">
      <c r="A6272">
        <v>6271</v>
      </c>
      <c r="B6272" t="s">
        <v>8817</v>
      </c>
      <c r="C6272" s="1">
        <v>43071</v>
      </c>
      <c r="D6272" s="2">
        <v>2017</v>
      </c>
      <c r="E6272" s="1" t="s">
        <v>98</v>
      </c>
      <c r="F6272" s="3">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v>43.464599999999905</v>
      </c>
    </row>
    <row r="6273" spans="1:23" x14ac:dyDescent="0.3">
      <c r="A6273">
        <v>6272</v>
      </c>
      <c r="B6273" t="s">
        <v>8817</v>
      </c>
      <c r="C6273" s="1">
        <v>43071</v>
      </c>
      <c r="D6273" s="2">
        <v>2017</v>
      </c>
      <c r="E6273" s="1" t="s">
        <v>98</v>
      </c>
      <c r="F6273" s="3">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v>44.974999999999987</v>
      </c>
    </row>
    <row r="6274" spans="1:23" x14ac:dyDescent="0.3">
      <c r="A6274">
        <v>6273</v>
      </c>
      <c r="B6274" t="s">
        <v>8818</v>
      </c>
      <c r="C6274" s="1">
        <v>43080</v>
      </c>
      <c r="D6274" s="2">
        <v>2017</v>
      </c>
      <c r="E6274" s="1" t="s">
        <v>98</v>
      </c>
      <c r="F6274" s="3">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v>23.262400000000003</v>
      </c>
    </row>
    <row r="6275" spans="1:23" x14ac:dyDescent="0.3">
      <c r="A6275">
        <v>6274</v>
      </c>
      <c r="B6275" t="s">
        <v>8820</v>
      </c>
      <c r="C6275" s="1">
        <v>42568</v>
      </c>
      <c r="D6275" s="2">
        <v>2016</v>
      </c>
      <c r="E6275" s="1" t="s">
        <v>152</v>
      </c>
      <c r="F6275" s="3">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v>4.4711999999999996</v>
      </c>
    </row>
    <row r="6276" spans="1:23" x14ac:dyDescent="0.3">
      <c r="A6276">
        <v>6275</v>
      </c>
      <c r="B6276" t="s">
        <v>8820</v>
      </c>
      <c r="C6276" s="1">
        <v>42568</v>
      </c>
      <c r="D6276" s="2">
        <v>2016</v>
      </c>
      <c r="E6276" s="1" t="s">
        <v>152</v>
      </c>
      <c r="F6276" s="3">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v>89.963999999999999</v>
      </c>
    </row>
    <row r="6277" spans="1:23" x14ac:dyDescent="0.3">
      <c r="A6277">
        <v>6276</v>
      </c>
      <c r="B6277" t="s">
        <v>8820</v>
      </c>
      <c r="C6277" s="1">
        <v>42568</v>
      </c>
      <c r="D6277" s="2">
        <v>2016</v>
      </c>
      <c r="E6277" s="1" t="s">
        <v>152</v>
      </c>
      <c r="F6277" s="3">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v>10.890000000000002</v>
      </c>
    </row>
    <row r="6278" spans="1:23" x14ac:dyDescent="0.3">
      <c r="A6278">
        <v>6277</v>
      </c>
      <c r="B6278" t="s">
        <v>8820</v>
      </c>
      <c r="C6278" s="1">
        <v>42568</v>
      </c>
      <c r="D6278" s="2">
        <v>2016</v>
      </c>
      <c r="E6278" s="1" t="s">
        <v>152</v>
      </c>
      <c r="F6278" s="3">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v>41.223699999999994</v>
      </c>
    </row>
    <row r="6279" spans="1:23" x14ac:dyDescent="0.3">
      <c r="A6279">
        <v>6278</v>
      </c>
      <c r="B6279" t="s">
        <v>8820</v>
      </c>
      <c r="C6279" s="1">
        <v>42568</v>
      </c>
      <c r="D6279" s="2">
        <v>2016</v>
      </c>
      <c r="E6279" s="1" t="s">
        <v>152</v>
      </c>
      <c r="F6279" s="3">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v>17.379999999999995</v>
      </c>
    </row>
    <row r="6280" spans="1:23" x14ac:dyDescent="0.3">
      <c r="A6280">
        <v>6279</v>
      </c>
      <c r="B6280" t="s">
        <v>8820</v>
      </c>
      <c r="C6280" s="1">
        <v>42568</v>
      </c>
      <c r="D6280" s="2">
        <v>2016</v>
      </c>
      <c r="E6280" s="1" t="s">
        <v>152</v>
      </c>
      <c r="F6280" s="3">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v>-4.6764000000000001</v>
      </c>
    </row>
    <row r="6281" spans="1:23" x14ac:dyDescent="0.3">
      <c r="A6281">
        <v>6280</v>
      </c>
      <c r="B6281" t="s">
        <v>8820</v>
      </c>
      <c r="C6281" s="1">
        <v>42568</v>
      </c>
      <c r="D6281" s="2">
        <v>2016</v>
      </c>
      <c r="E6281" s="1" t="s">
        <v>152</v>
      </c>
      <c r="F6281" s="3">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v>4.1651999999999987</v>
      </c>
    </row>
    <row r="6282" spans="1:23" x14ac:dyDescent="0.3">
      <c r="A6282">
        <v>6281</v>
      </c>
      <c r="B6282" t="s">
        <v>8823</v>
      </c>
      <c r="C6282" s="1">
        <v>42867</v>
      </c>
      <c r="D6282" s="2">
        <v>2017</v>
      </c>
      <c r="E6282" s="1" t="s">
        <v>124</v>
      </c>
      <c r="F6282" s="3">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v>1.9925999999999999</v>
      </c>
    </row>
    <row r="6283" spans="1:23" x14ac:dyDescent="0.3">
      <c r="A6283">
        <v>6282</v>
      </c>
      <c r="B6283" t="s">
        <v>8824</v>
      </c>
      <c r="C6283" s="1">
        <v>42328</v>
      </c>
      <c r="D6283" s="2">
        <v>2015</v>
      </c>
      <c r="E6283" s="1" t="s">
        <v>24</v>
      </c>
      <c r="F6283" s="3">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v>9.5735999999999937</v>
      </c>
    </row>
    <row r="6284" spans="1:23" x14ac:dyDescent="0.3">
      <c r="A6284">
        <v>6283</v>
      </c>
      <c r="B6284" t="s">
        <v>8824</v>
      </c>
      <c r="C6284" s="1">
        <v>42328</v>
      </c>
      <c r="D6284" s="2">
        <v>2015</v>
      </c>
      <c r="E6284" s="1" t="s">
        <v>24</v>
      </c>
      <c r="F6284" s="3">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v>-26.541000000000004</v>
      </c>
    </row>
    <row r="6285" spans="1:23" x14ac:dyDescent="0.3">
      <c r="A6285">
        <v>6284</v>
      </c>
      <c r="B6285" t="s">
        <v>8827</v>
      </c>
      <c r="C6285" s="1">
        <v>42637</v>
      </c>
      <c r="D6285" s="2">
        <v>2016</v>
      </c>
      <c r="E6285" s="1" t="s">
        <v>161</v>
      </c>
      <c r="F6285" s="3">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v>143.30299999999997</v>
      </c>
    </row>
    <row r="6286" spans="1:23" x14ac:dyDescent="0.3">
      <c r="A6286">
        <v>6285</v>
      </c>
      <c r="B6286" t="s">
        <v>8827</v>
      </c>
      <c r="C6286" s="1">
        <v>42637</v>
      </c>
      <c r="D6286" s="2">
        <v>2016</v>
      </c>
      <c r="E6286" s="1" t="s">
        <v>161</v>
      </c>
      <c r="F6286" s="3">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v>56.324000000000012</v>
      </c>
    </row>
    <row r="6287" spans="1:23" x14ac:dyDescent="0.3">
      <c r="A6287">
        <v>6286</v>
      </c>
      <c r="B6287" t="s">
        <v>8828</v>
      </c>
      <c r="C6287" s="1">
        <v>42664</v>
      </c>
      <c r="D6287" s="2">
        <v>2016</v>
      </c>
      <c r="E6287" s="1" t="s">
        <v>53</v>
      </c>
      <c r="F6287" s="3">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v>-231.41160000000008</v>
      </c>
    </row>
    <row r="6288" spans="1:23" x14ac:dyDescent="0.3">
      <c r="A6288">
        <v>6287</v>
      </c>
      <c r="B6288" t="s">
        <v>8829</v>
      </c>
      <c r="C6288" s="1">
        <v>42667</v>
      </c>
      <c r="D6288" s="2">
        <v>2016</v>
      </c>
      <c r="E6288" s="1" t="s">
        <v>53</v>
      </c>
      <c r="F6288" s="3">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v>17.998199999999997</v>
      </c>
    </row>
    <row r="6289" spans="1:23" x14ac:dyDescent="0.3">
      <c r="A6289">
        <v>6288</v>
      </c>
      <c r="B6289" t="s">
        <v>8830</v>
      </c>
      <c r="C6289" s="1">
        <v>41828</v>
      </c>
      <c r="D6289" s="2">
        <v>2014</v>
      </c>
      <c r="E6289" s="1" t="s">
        <v>152</v>
      </c>
      <c r="F6289" s="3">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v>-87.935400000000044</v>
      </c>
    </row>
    <row r="6290" spans="1:23" x14ac:dyDescent="0.3">
      <c r="A6290">
        <v>6289</v>
      </c>
      <c r="B6290" t="s">
        <v>8830</v>
      </c>
      <c r="C6290" s="1">
        <v>41828</v>
      </c>
      <c r="D6290" s="2">
        <v>2014</v>
      </c>
      <c r="E6290" s="1" t="s">
        <v>152</v>
      </c>
      <c r="F6290" s="3">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v>68.846399999999974</v>
      </c>
    </row>
    <row r="6291" spans="1:23" x14ac:dyDescent="0.3">
      <c r="A6291">
        <v>6290</v>
      </c>
      <c r="B6291" t="s">
        <v>8831</v>
      </c>
      <c r="C6291" s="1">
        <v>42076</v>
      </c>
      <c r="D6291" s="2">
        <v>2015</v>
      </c>
      <c r="E6291" s="1" t="s">
        <v>237</v>
      </c>
      <c r="F6291" s="3">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v>102.95279999999988</v>
      </c>
    </row>
    <row r="6292" spans="1:23" x14ac:dyDescent="0.3">
      <c r="A6292">
        <v>6291</v>
      </c>
      <c r="B6292" t="s">
        <v>8831</v>
      </c>
      <c r="C6292" s="1">
        <v>42076</v>
      </c>
      <c r="D6292" s="2">
        <v>2015</v>
      </c>
      <c r="E6292" s="1" t="s">
        <v>237</v>
      </c>
      <c r="F6292" s="3">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v>91.772800000000018</v>
      </c>
    </row>
    <row r="6293" spans="1:23" x14ac:dyDescent="0.3">
      <c r="A6293">
        <v>6292</v>
      </c>
      <c r="B6293" t="s">
        <v>8832</v>
      </c>
      <c r="C6293" s="1">
        <v>43071</v>
      </c>
      <c r="D6293" s="2">
        <v>2017</v>
      </c>
      <c r="E6293" s="1" t="s">
        <v>98</v>
      </c>
      <c r="F6293" s="3">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v>168.47040000000004</v>
      </c>
    </row>
    <row r="6294" spans="1:23" x14ac:dyDescent="0.3">
      <c r="A6294">
        <v>6293</v>
      </c>
      <c r="B6294" t="s">
        <v>8833</v>
      </c>
      <c r="C6294" s="1">
        <v>42116</v>
      </c>
      <c r="D6294" s="2">
        <v>2015</v>
      </c>
      <c r="E6294" s="1" t="s">
        <v>89</v>
      </c>
      <c r="F6294" s="3">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v>7.7679000000000009</v>
      </c>
    </row>
    <row r="6295" spans="1:23" x14ac:dyDescent="0.3">
      <c r="A6295">
        <v>6294</v>
      </c>
      <c r="B6295" t="s">
        <v>8833</v>
      </c>
      <c r="C6295" s="1">
        <v>42116</v>
      </c>
      <c r="D6295" s="2">
        <v>2015</v>
      </c>
      <c r="E6295" s="1" t="s">
        <v>89</v>
      </c>
      <c r="F6295" s="3">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v>16.676400000000001</v>
      </c>
    </row>
    <row r="6296" spans="1:23" x14ac:dyDescent="0.3">
      <c r="A6296">
        <v>6295</v>
      </c>
      <c r="B6296" t="s">
        <v>8834</v>
      </c>
      <c r="C6296" s="1">
        <v>41898</v>
      </c>
      <c r="D6296" s="2">
        <v>2014</v>
      </c>
      <c r="E6296" s="1" t="s">
        <v>161</v>
      </c>
      <c r="F6296" s="3">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v>12.581999999999999</v>
      </c>
    </row>
    <row r="6297" spans="1:23" x14ac:dyDescent="0.3">
      <c r="A6297">
        <v>6296</v>
      </c>
      <c r="B6297" t="s">
        <v>8835</v>
      </c>
      <c r="C6297" s="1">
        <v>42001</v>
      </c>
      <c r="D6297" s="2">
        <v>2014</v>
      </c>
      <c r="E6297" s="1" t="s">
        <v>98</v>
      </c>
      <c r="F6297" s="3">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v>503.78219999999976</v>
      </c>
    </row>
    <row r="6298" spans="1:23" x14ac:dyDescent="0.3">
      <c r="A6298">
        <v>6297</v>
      </c>
      <c r="B6298" t="s">
        <v>8835</v>
      </c>
      <c r="C6298" s="1">
        <v>42001</v>
      </c>
      <c r="D6298" s="2">
        <v>2014</v>
      </c>
      <c r="E6298" s="1" t="s">
        <v>98</v>
      </c>
      <c r="F6298" s="3">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v>84.51</v>
      </c>
    </row>
    <row r="6299" spans="1:23" x14ac:dyDescent="0.3">
      <c r="A6299">
        <v>6298</v>
      </c>
      <c r="B6299" t="s">
        <v>8835</v>
      </c>
      <c r="C6299" s="1">
        <v>42001</v>
      </c>
      <c r="D6299" s="2">
        <v>2014</v>
      </c>
      <c r="E6299" s="1" t="s">
        <v>98</v>
      </c>
      <c r="F6299" s="3">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v>66.627199999999988</v>
      </c>
    </row>
    <row r="6300" spans="1:23" x14ac:dyDescent="0.3">
      <c r="A6300">
        <v>6299</v>
      </c>
      <c r="B6300" t="s">
        <v>8837</v>
      </c>
      <c r="C6300" s="1">
        <v>41933</v>
      </c>
      <c r="D6300" s="2">
        <v>2014</v>
      </c>
      <c r="E6300" s="1" t="s">
        <v>53</v>
      </c>
      <c r="F6300" s="3">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v>12.2715</v>
      </c>
    </row>
    <row r="6301" spans="1:23" x14ac:dyDescent="0.3">
      <c r="A6301">
        <v>6300</v>
      </c>
      <c r="B6301" t="s">
        <v>8838</v>
      </c>
      <c r="C6301" s="1">
        <v>43069</v>
      </c>
      <c r="D6301" s="2">
        <v>2017</v>
      </c>
      <c r="E6301" s="1" t="s">
        <v>24</v>
      </c>
      <c r="F6301" s="3">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v>9.5570999999999984</v>
      </c>
    </row>
    <row r="6302" spans="1:23" x14ac:dyDescent="0.3">
      <c r="A6302">
        <v>6301</v>
      </c>
      <c r="B6302" t="s">
        <v>8841</v>
      </c>
      <c r="C6302" s="1">
        <v>41796</v>
      </c>
      <c r="D6302" s="2">
        <v>2014</v>
      </c>
      <c r="E6302" s="1" t="s">
        <v>41</v>
      </c>
      <c r="F6302" s="3">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v>-38.11140000000001</v>
      </c>
    </row>
    <row r="6303" spans="1:23" x14ac:dyDescent="0.3">
      <c r="A6303">
        <v>6302</v>
      </c>
      <c r="B6303" t="s">
        <v>8841</v>
      </c>
      <c r="C6303" s="1">
        <v>41796</v>
      </c>
      <c r="D6303" s="2">
        <v>2014</v>
      </c>
      <c r="E6303" s="1" t="s">
        <v>41</v>
      </c>
      <c r="F6303" s="3">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v>4.7195999999999998</v>
      </c>
    </row>
    <row r="6304" spans="1:23" x14ac:dyDescent="0.3">
      <c r="A6304">
        <v>6303</v>
      </c>
      <c r="B6304" t="s">
        <v>8842</v>
      </c>
      <c r="C6304" s="1">
        <v>43062</v>
      </c>
      <c r="D6304" s="2">
        <v>2017</v>
      </c>
      <c r="E6304" s="1" t="s">
        <v>24</v>
      </c>
      <c r="F6304" s="3">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v>19.596000000000018</v>
      </c>
    </row>
    <row r="6305" spans="1:23" x14ac:dyDescent="0.3">
      <c r="A6305">
        <v>6304</v>
      </c>
      <c r="B6305" t="s">
        <v>8843</v>
      </c>
      <c r="C6305" s="1">
        <v>42904</v>
      </c>
      <c r="D6305" s="2">
        <v>2017</v>
      </c>
      <c r="E6305" s="1" t="s">
        <v>41</v>
      </c>
      <c r="F6305" s="3">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v>23.234999999999992</v>
      </c>
    </row>
    <row r="6306" spans="1:23" x14ac:dyDescent="0.3">
      <c r="A6306">
        <v>6305</v>
      </c>
      <c r="B6306" t="s">
        <v>8844</v>
      </c>
      <c r="C6306" s="1">
        <v>42860</v>
      </c>
      <c r="D6306" s="2">
        <v>2017</v>
      </c>
      <c r="E6306" s="1" t="s">
        <v>124</v>
      </c>
      <c r="F6306" s="3">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v>3.2063999999999999</v>
      </c>
    </row>
    <row r="6307" spans="1:23" x14ac:dyDescent="0.3">
      <c r="A6307">
        <v>6306</v>
      </c>
      <c r="B6307" t="s">
        <v>8845</v>
      </c>
      <c r="C6307" s="1">
        <v>42678</v>
      </c>
      <c r="D6307" s="2">
        <v>2016</v>
      </c>
      <c r="E6307" s="1" t="s">
        <v>24</v>
      </c>
      <c r="F6307" s="3">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v>-4.1761999999999997</v>
      </c>
    </row>
    <row r="6308" spans="1:23" x14ac:dyDescent="0.3">
      <c r="A6308">
        <v>6307</v>
      </c>
      <c r="B6308" t="s">
        <v>8845</v>
      </c>
      <c r="C6308" s="1">
        <v>42678</v>
      </c>
      <c r="D6308" s="2">
        <v>2016</v>
      </c>
      <c r="E6308" s="1" t="s">
        <v>24</v>
      </c>
      <c r="F6308" s="3">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v>-14.407800000000009</v>
      </c>
    </row>
    <row r="6309" spans="1:23" x14ac:dyDescent="0.3">
      <c r="A6309">
        <v>6308</v>
      </c>
      <c r="B6309" t="s">
        <v>8845</v>
      </c>
      <c r="C6309" s="1">
        <v>42678</v>
      </c>
      <c r="D6309" s="2">
        <v>2016</v>
      </c>
      <c r="E6309" s="1" t="s">
        <v>24</v>
      </c>
      <c r="F6309" s="3">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v>16.783200000000001</v>
      </c>
    </row>
    <row r="6310" spans="1:23" x14ac:dyDescent="0.3">
      <c r="A6310">
        <v>6309</v>
      </c>
      <c r="B6310" t="s">
        <v>8845</v>
      </c>
      <c r="C6310" s="1">
        <v>42678</v>
      </c>
      <c r="D6310" s="2">
        <v>2016</v>
      </c>
      <c r="E6310" s="1" t="s">
        <v>24</v>
      </c>
      <c r="F6310" s="3">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v>-97.552800000000076</v>
      </c>
    </row>
    <row r="6311" spans="1:23" x14ac:dyDescent="0.3">
      <c r="A6311">
        <v>6310</v>
      </c>
      <c r="B6311" t="s">
        <v>8845</v>
      </c>
      <c r="C6311" s="1">
        <v>42678</v>
      </c>
      <c r="D6311" s="2">
        <v>2016</v>
      </c>
      <c r="E6311" s="1" t="s">
        <v>24</v>
      </c>
      <c r="F6311" s="3">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v>228.07919999999999</v>
      </c>
    </row>
    <row r="6312" spans="1:23" x14ac:dyDescent="0.3">
      <c r="A6312">
        <v>6311</v>
      </c>
      <c r="B6312" t="s">
        <v>8845</v>
      </c>
      <c r="C6312" s="1">
        <v>42678</v>
      </c>
      <c r="D6312" s="2">
        <v>2016</v>
      </c>
      <c r="E6312" s="1" t="s">
        <v>24</v>
      </c>
      <c r="F6312" s="3">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v>5.3115999999999985</v>
      </c>
    </row>
    <row r="6313" spans="1:23" x14ac:dyDescent="0.3">
      <c r="A6313">
        <v>6312</v>
      </c>
      <c r="B6313" t="s">
        <v>8847</v>
      </c>
      <c r="C6313" s="1">
        <v>41893</v>
      </c>
      <c r="D6313" s="2">
        <v>2014</v>
      </c>
      <c r="E6313" s="1" t="s">
        <v>161</v>
      </c>
      <c r="F6313" s="3">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v>21.751499999999986</v>
      </c>
    </row>
    <row r="6314" spans="1:23" x14ac:dyDescent="0.3">
      <c r="A6314">
        <v>6313</v>
      </c>
      <c r="B6314" t="s">
        <v>8849</v>
      </c>
      <c r="C6314" s="1">
        <v>42782</v>
      </c>
      <c r="D6314" s="2">
        <v>2017</v>
      </c>
      <c r="E6314" s="1" t="s">
        <v>568</v>
      </c>
      <c r="F6314" s="3">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v>81.131400000000014</v>
      </c>
    </row>
    <row r="6315" spans="1:23" x14ac:dyDescent="0.3">
      <c r="A6315">
        <v>6314</v>
      </c>
      <c r="B6315" t="s">
        <v>8849</v>
      </c>
      <c r="C6315" s="1">
        <v>42782</v>
      </c>
      <c r="D6315" s="2">
        <v>2017</v>
      </c>
      <c r="E6315" s="1" t="s">
        <v>568</v>
      </c>
      <c r="F6315" s="3">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v>7.3451000000000004</v>
      </c>
    </row>
    <row r="6316" spans="1:23" x14ac:dyDescent="0.3">
      <c r="A6316">
        <v>6315</v>
      </c>
      <c r="B6316" t="s">
        <v>8850</v>
      </c>
      <c r="C6316" s="1">
        <v>41967</v>
      </c>
      <c r="D6316" s="2">
        <v>2014</v>
      </c>
      <c r="E6316" s="1" t="s">
        <v>24</v>
      </c>
      <c r="F6316" s="3">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v>45.575999999999979</v>
      </c>
    </row>
    <row r="6317" spans="1:23" x14ac:dyDescent="0.3">
      <c r="A6317">
        <v>6316</v>
      </c>
      <c r="B6317" t="s">
        <v>8850</v>
      </c>
      <c r="C6317" s="1">
        <v>41967</v>
      </c>
      <c r="D6317" s="2">
        <v>2014</v>
      </c>
      <c r="E6317" s="1" t="s">
        <v>24</v>
      </c>
      <c r="F6317" s="3">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v>96.343800000000002</v>
      </c>
    </row>
    <row r="6318" spans="1:23" x14ac:dyDescent="0.3">
      <c r="A6318">
        <v>6317</v>
      </c>
      <c r="B6318" t="s">
        <v>8850</v>
      </c>
      <c r="C6318" s="1">
        <v>41967</v>
      </c>
      <c r="D6318" s="2">
        <v>2014</v>
      </c>
      <c r="E6318" s="1" t="s">
        <v>24</v>
      </c>
      <c r="F6318" s="3">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v>69.177599999999984</v>
      </c>
    </row>
    <row r="6319" spans="1:23" x14ac:dyDescent="0.3">
      <c r="A6319">
        <v>6318</v>
      </c>
      <c r="B6319" t="s">
        <v>8850</v>
      </c>
      <c r="C6319" s="1">
        <v>41967</v>
      </c>
      <c r="D6319" s="2">
        <v>2014</v>
      </c>
      <c r="E6319" s="1" t="s">
        <v>24</v>
      </c>
      <c r="F6319" s="3">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v>7.98</v>
      </c>
    </row>
    <row r="6320" spans="1:23" x14ac:dyDescent="0.3">
      <c r="A6320">
        <v>6319</v>
      </c>
      <c r="B6320" t="s">
        <v>8851</v>
      </c>
      <c r="C6320" s="1">
        <v>43064</v>
      </c>
      <c r="D6320" s="2">
        <v>2017</v>
      </c>
      <c r="E6320" s="1" t="s">
        <v>24</v>
      </c>
      <c r="F6320" s="3">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v>3.4964999999999993</v>
      </c>
    </row>
    <row r="6321" spans="1:23" x14ac:dyDescent="0.3">
      <c r="A6321">
        <v>6320</v>
      </c>
      <c r="B6321" t="s">
        <v>8851</v>
      </c>
      <c r="C6321" s="1">
        <v>43064</v>
      </c>
      <c r="D6321" s="2">
        <v>2017</v>
      </c>
      <c r="E6321" s="1" t="s">
        <v>24</v>
      </c>
      <c r="F6321" s="3">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v>15.335999999999999</v>
      </c>
    </row>
    <row r="6322" spans="1:23" x14ac:dyDescent="0.3">
      <c r="A6322">
        <v>6321</v>
      </c>
      <c r="B6322" t="s">
        <v>8852</v>
      </c>
      <c r="C6322" s="1">
        <v>43006</v>
      </c>
      <c r="D6322" s="2">
        <v>2017</v>
      </c>
      <c r="E6322" s="1" t="s">
        <v>161</v>
      </c>
      <c r="F6322" s="3">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v>3.6288</v>
      </c>
    </row>
    <row r="6323" spans="1:23" x14ac:dyDescent="0.3">
      <c r="A6323">
        <v>6322</v>
      </c>
      <c r="B6323" t="s">
        <v>8853</v>
      </c>
      <c r="C6323" s="1">
        <v>41925</v>
      </c>
      <c r="D6323" s="2">
        <v>2014</v>
      </c>
      <c r="E6323" s="1" t="s">
        <v>53</v>
      </c>
      <c r="F6323" s="3">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v>2.8100999999999998</v>
      </c>
    </row>
    <row r="6324" spans="1:23" x14ac:dyDescent="0.3">
      <c r="A6324">
        <v>6323</v>
      </c>
      <c r="B6324" t="s">
        <v>8854</v>
      </c>
      <c r="C6324" s="1">
        <v>41793</v>
      </c>
      <c r="D6324" s="2">
        <v>2014</v>
      </c>
      <c r="E6324" s="1" t="s">
        <v>41</v>
      </c>
      <c r="F6324" s="3">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v>7.4871999999999996</v>
      </c>
    </row>
    <row r="6325" spans="1:23" x14ac:dyDescent="0.3">
      <c r="A6325">
        <v>6324</v>
      </c>
      <c r="B6325" t="s">
        <v>8855</v>
      </c>
      <c r="C6325" s="1">
        <v>41807</v>
      </c>
      <c r="D6325" s="2">
        <v>2014</v>
      </c>
      <c r="E6325" s="1" t="s">
        <v>41</v>
      </c>
      <c r="F6325" s="3">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v>31.005899999999997</v>
      </c>
    </row>
    <row r="6326" spans="1:23" x14ac:dyDescent="0.3">
      <c r="A6326">
        <v>6325</v>
      </c>
      <c r="B6326" t="s">
        <v>8856</v>
      </c>
      <c r="C6326" s="1">
        <v>42306</v>
      </c>
      <c r="D6326" s="2">
        <v>2015</v>
      </c>
      <c r="E6326" s="1" t="s">
        <v>53</v>
      </c>
      <c r="F6326" s="3">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v>16.032</v>
      </c>
    </row>
    <row r="6327" spans="1:23" x14ac:dyDescent="0.3">
      <c r="A6327">
        <v>6326</v>
      </c>
      <c r="B6327" t="s">
        <v>8856</v>
      </c>
      <c r="C6327" s="1">
        <v>42306</v>
      </c>
      <c r="D6327" s="2">
        <v>2015</v>
      </c>
      <c r="E6327" s="1" t="s">
        <v>53</v>
      </c>
      <c r="F6327" s="3">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v>103.3116</v>
      </c>
    </row>
    <row r="6328" spans="1:23" x14ac:dyDescent="0.3">
      <c r="A6328">
        <v>6327</v>
      </c>
      <c r="B6328" t="s">
        <v>8857</v>
      </c>
      <c r="C6328" s="1">
        <v>41659</v>
      </c>
      <c r="D6328" s="2">
        <v>2014</v>
      </c>
      <c r="E6328" s="1" t="s">
        <v>166</v>
      </c>
      <c r="F6328" s="3">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v>4.0541999999999998</v>
      </c>
    </row>
    <row r="6329" spans="1:23" x14ac:dyDescent="0.3">
      <c r="A6329">
        <v>6328</v>
      </c>
      <c r="B6329" t="s">
        <v>8857</v>
      </c>
      <c r="C6329" s="1">
        <v>41659</v>
      </c>
      <c r="D6329" s="2">
        <v>2014</v>
      </c>
      <c r="E6329" s="1" t="s">
        <v>166</v>
      </c>
      <c r="F6329" s="3">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v>30.023400000000009</v>
      </c>
    </row>
    <row r="6330" spans="1:23" x14ac:dyDescent="0.3">
      <c r="A6330">
        <v>6329</v>
      </c>
      <c r="B6330" t="s">
        <v>8857</v>
      </c>
      <c r="C6330" s="1">
        <v>41659</v>
      </c>
      <c r="D6330" s="2">
        <v>2014</v>
      </c>
      <c r="E6330" s="1" t="s">
        <v>166</v>
      </c>
      <c r="F6330" s="3">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v>8.9534999999999982</v>
      </c>
    </row>
    <row r="6331" spans="1:23" x14ac:dyDescent="0.3">
      <c r="A6331">
        <v>6330</v>
      </c>
      <c r="B6331" t="s">
        <v>8857</v>
      </c>
      <c r="C6331" s="1">
        <v>41659</v>
      </c>
      <c r="D6331" s="2">
        <v>2014</v>
      </c>
      <c r="E6331" s="1" t="s">
        <v>166</v>
      </c>
      <c r="F6331" s="3">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v>93.581600000000009</v>
      </c>
    </row>
    <row r="6332" spans="1:23" x14ac:dyDescent="0.3">
      <c r="A6332">
        <v>6331</v>
      </c>
      <c r="B6332" t="s">
        <v>8857</v>
      </c>
      <c r="C6332" s="1">
        <v>41659</v>
      </c>
      <c r="D6332" s="2">
        <v>2014</v>
      </c>
      <c r="E6332" s="1" t="s">
        <v>166</v>
      </c>
      <c r="F6332" s="3">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v>15.979199999999999</v>
      </c>
    </row>
    <row r="6333" spans="1:23" x14ac:dyDescent="0.3">
      <c r="A6333">
        <v>6332</v>
      </c>
      <c r="B6333" t="s">
        <v>8857</v>
      </c>
      <c r="C6333" s="1">
        <v>41659</v>
      </c>
      <c r="D6333" s="2">
        <v>2014</v>
      </c>
      <c r="E6333" s="1" t="s">
        <v>166</v>
      </c>
      <c r="F6333" s="3">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v>12.736799999999999</v>
      </c>
    </row>
    <row r="6334" spans="1:23" x14ac:dyDescent="0.3">
      <c r="A6334">
        <v>6333</v>
      </c>
      <c r="B6334" t="s">
        <v>8857</v>
      </c>
      <c r="C6334" s="1">
        <v>41659</v>
      </c>
      <c r="D6334" s="2">
        <v>2014</v>
      </c>
      <c r="E6334" s="1" t="s">
        <v>166</v>
      </c>
      <c r="F6334" s="3">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v>4.8608999999999991</v>
      </c>
    </row>
    <row r="6335" spans="1:23" x14ac:dyDescent="0.3">
      <c r="A6335">
        <v>6334</v>
      </c>
      <c r="B6335" t="s">
        <v>8857</v>
      </c>
      <c r="C6335" s="1">
        <v>41659</v>
      </c>
      <c r="D6335" s="2">
        <v>2014</v>
      </c>
      <c r="E6335" s="1" t="s">
        <v>166</v>
      </c>
      <c r="F6335" s="3">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v>13.365</v>
      </c>
    </row>
    <row r="6336" spans="1:23" x14ac:dyDescent="0.3">
      <c r="A6336">
        <v>6335</v>
      </c>
      <c r="B6336" t="s">
        <v>8858</v>
      </c>
      <c r="C6336" s="1">
        <v>41831</v>
      </c>
      <c r="D6336" s="2">
        <v>2014</v>
      </c>
      <c r="E6336" s="1" t="s">
        <v>152</v>
      </c>
      <c r="F6336" s="3">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v>23.086399999999998</v>
      </c>
    </row>
    <row r="6337" spans="1:23" x14ac:dyDescent="0.3">
      <c r="A6337">
        <v>6336</v>
      </c>
      <c r="B6337" t="s">
        <v>8858</v>
      </c>
      <c r="C6337" s="1">
        <v>41831</v>
      </c>
      <c r="D6337" s="2">
        <v>2014</v>
      </c>
      <c r="E6337" s="1" t="s">
        <v>152</v>
      </c>
      <c r="F6337" s="3">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v>6.3979999999999997</v>
      </c>
    </row>
    <row r="6338" spans="1:23" x14ac:dyDescent="0.3">
      <c r="A6338">
        <v>6337</v>
      </c>
      <c r="B6338" t="s">
        <v>8859</v>
      </c>
      <c r="C6338" s="1">
        <v>42612</v>
      </c>
      <c r="D6338" s="2">
        <v>2016</v>
      </c>
      <c r="E6338" s="1" t="s">
        <v>132</v>
      </c>
      <c r="F6338" s="3">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v>15.993599999999997</v>
      </c>
    </row>
    <row r="6339" spans="1:23" x14ac:dyDescent="0.3">
      <c r="A6339">
        <v>6338</v>
      </c>
      <c r="B6339" t="s">
        <v>8859</v>
      </c>
      <c r="C6339" s="1">
        <v>42612</v>
      </c>
      <c r="D6339" s="2">
        <v>2016</v>
      </c>
      <c r="E6339" s="1" t="s">
        <v>132</v>
      </c>
      <c r="F6339" s="3">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v>42.494999999999948</v>
      </c>
    </row>
    <row r="6340" spans="1:23" x14ac:dyDescent="0.3">
      <c r="A6340">
        <v>6339</v>
      </c>
      <c r="B6340" t="s">
        <v>8860</v>
      </c>
      <c r="C6340" s="1">
        <v>43013</v>
      </c>
      <c r="D6340" s="2">
        <v>2017</v>
      </c>
      <c r="E6340" s="1" t="s">
        <v>53</v>
      </c>
      <c r="F6340" s="3">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v>43.9</v>
      </c>
    </row>
    <row r="6341" spans="1:23" x14ac:dyDescent="0.3">
      <c r="A6341">
        <v>6340</v>
      </c>
      <c r="B6341" t="s">
        <v>8860</v>
      </c>
      <c r="C6341" s="1">
        <v>43013</v>
      </c>
      <c r="D6341" s="2">
        <v>2017</v>
      </c>
      <c r="E6341" s="1" t="s">
        <v>53</v>
      </c>
      <c r="F6341" s="3">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v>2.4597999999999871</v>
      </c>
    </row>
    <row r="6342" spans="1:23" x14ac:dyDescent="0.3">
      <c r="A6342">
        <v>6341</v>
      </c>
      <c r="B6342" t="s">
        <v>8860</v>
      </c>
      <c r="C6342" s="1">
        <v>43013</v>
      </c>
      <c r="D6342" s="2">
        <v>2017</v>
      </c>
      <c r="E6342" s="1" t="s">
        <v>53</v>
      </c>
      <c r="F6342" s="3">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v>1351.9895999999999</v>
      </c>
    </row>
    <row r="6343" spans="1:23" x14ac:dyDescent="0.3">
      <c r="A6343">
        <v>6342</v>
      </c>
      <c r="B6343" t="s">
        <v>8861</v>
      </c>
      <c r="C6343" s="1">
        <v>42735</v>
      </c>
      <c r="D6343" s="2">
        <v>2016</v>
      </c>
      <c r="E6343" s="1" t="s">
        <v>98</v>
      </c>
      <c r="F6343" s="3">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v>-35.215199999999996</v>
      </c>
    </row>
    <row r="6344" spans="1:23" x14ac:dyDescent="0.3">
      <c r="A6344">
        <v>6343</v>
      </c>
      <c r="B6344" t="s">
        <v>8862</v>
      </c>
      <c r="C6344" s="1">
        <v>42070</v>
      </c>
      <c r="D6344" s="2">
        <v>2015</v>
      </c>
      <c r="E6344" s="1" t="s">
        <v>237</v>
      </c>
      <c r="F6344" s="3">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v>52.734000000000009</v>
      </c>
    </row>
    <row r="6345" spans="1:23" x14ac:dyDescent="0.3">
      <c r="A6345">
        <v>6344</v>
      </c>
      <c r="B6345" t="s">
        <v>8862</v>
      </c>
      <c r="C6345" s="1">
        <v>42070</v>
      </c>
      <c r="D6345" s="2">
        <v>2015</v>
      </c>
      <c r="E6345" s="1" t="s">
        <v>237</v>
      </c>
      <c r="F6345" s="3">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v>14.9156</v>
      </c>
    </row>
    <row r="6346" spans="1:23" x14ac:dyDescent="0.3">
      <c r="A6346">
        <v>6345</v>
      </c>
      <c r="B6346" t="s">
        <v>8862</v>
      </c>
      <c r="C6346" s="1">
        <v>42070</v>
      </c>
      <c r="D6346" s="2">
        <v>2015</v>
      </c>
      <c r="E6346" s="1" t="s">
        <v>237</v>
      </c>
      <c r="F6346" s="3">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v>33.254399999999997</v>
      </c>
    </row>
    <row r="6347" spans="1:23" x14ac:dyDescent="0.3">
      <c r="A6347">
        <v>6346</v>
      </c>
      <c r="B6347" t="s">
        <v>8862</v>
      </c>
      <c r="C6347" s="1">
        <v>42070</v>
      </c>
      <c r="D6347" s="2">
        <v>2015</v>
      </c>
      <c r="E6347" s="1" t="s">
        <v>237</v>
      </c>
      <c r="F6347" s="3">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v>170.51129999999998</v>
      </c>
    </row>
    <row r="6348" spans="1:23" x14ac:dyDescent="0.3">
      <c r="A6348">
        <v>6347</v>
      </c>
      <c r="B6348" t="s">
        <v>8863</v>
      </c>
      <c r="C6348" s="1">
        <v>43028</v>
      </c>
      <c r="D6348" s="2">
        <v>2017</v>
      </c>
      <c r="E6348" s="1" t="s">
        <v>53</v>
      </c>
      <c r="F6348" s="3">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v>12.029499999999999</v>
      </c>
    </row>
    <row r="6349" spans="1:23" x14ac:dyDescent="0.3">
      <c r="A6349">
        <v>6348</v>
      </c>
      <c r="B6349" t="s">
        <v>8864</v>
      </c>
      <c r="C6349" s="1">
        <v>42125</v>
      </c>
      <c r="D6349" s="2">
        <v>2015</v>
      </c>
      <c r="E6349" s="1" t="s">
        <v>124</v>
      </c>
      <c r="F6349" s="3">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v>4.4137999999999993</v>
      </c>
    </row>
    <row r="6350" spans="1:23" x14ac:dyDescent="0.3">
      <c r="A6350">
        <v>6349</v>
      </c>
      <c r="B6350" t="s">
        <v>8864</v>
      </c>
      <c r="C6350" s="1">
        <v>42125</v>
      </c>
      <c r="D6350" s="2">
        <v>2015</v>
      </c>
      <c r="E6350" s="1" t="s">
        <v>124</v>
      </c>
      <c r="F6350" s="3">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v>10.4496</v>
      </c>
    </row>
    <row r="6351" spans="1:23" x14ac:dyDescent="0.3">
      <c r="A6351">
        <v>6350</v>
      </c>
      <c r="B6351" t="s">
        <v>8864</v>
      </c>
      <c r="C6351" s="1">
        <v>42125</v>
      </c>
      <c r="D6351" s="2">
        <v>2015</v>
      </c>
      <c r="E6351" s="1" t="s">
        <v>124</v>
      </c>
      <c r="F6351" s="3">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v>10.517999999999997</v>
      </c>
    </row>
    <row r="6352" spans="1:23" x14ac:dyDescent="0.3">
      <c r="A6352">
        <v>6351</v>
      </c>
      <c r="B6352" t="s">
        <v>8865</v>
      </c>
      <c r="C6352" s="1">
        <v>42981</v>
      </c>
      <c r="D6352" s="2">
        <v>2017</v>
      </c>
      <c r="E6352" s="1" t="s">
        <v>161</v>
      </c>
      <c r="F6352" s="3">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v>-105.69000000000003</v>
      </c>
    </row>
    <row r="6353" spans="1:23" x14ac:dyDescent="0.3">
      <c r="A6353">
        <v>6352</v>
      </c>
      <c r="B6353" t="s">
        <v>8866</v>
      </c>
      <c r="C6353" s="1">
        <v>43042</v>
      </c>
      <c r="D6353" s="2">
        <v>2017</v>
      </c>
      <c r="E6353" s="1" t="s">
        <v>24</v>
      </c>
      <c r="F6353" s="3">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v>27.103200000000001</v>
      </c>
    </row>
    <row r="6354" spans="1:23" x14ac:dyDescent="0.3">
      <c r="A6354">
        <v>6353</v>
      </c>
      <c r="B6354" t="s">
        <v>8867</v>
      </c>
      <c r="C6354" s="1">
        <v>42260</v>
      </c>
      <c r="D6354" s="2">
        <v>2015</v>
      </c>
      <c r="E6354" s="1" t="s">
        <v>161</v>
      </c>
      <c r="F6354" s="3">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v>-2.0099999999999998</v>
      </c>
    </row>
    <row r="6355" spans="1:23" x14ac:dyDescent="0.3">
      <c r="A6355">
        <v>6354</v>
      </c>
      <c r="B6355" t="s">
        <v>8868</v>
      </c>
      <c r="C6355" s="1">
        <v>42253</v>
      </c>
      <c r="D6355" s="2">
        <v>2015</v>
      </c>
      <c r="E6355" s="1" t="s">
        <v>161</v>
      </c>
      <c r="F6355" s="3">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v>2.0975000000000001</v>
      </c>
    </row>
    <row r="6356" spans="1:23" x14ac:dyDescent="0.3">
      <c r="A6356">
        <v>6355</v>
      </c>
      <c r="B6356" t="s">
        <v>8868</v>
      </c>
      <c r="C6356" s="1">
        <v>42253</v>
      </c>
      <c r="D6356" s="2">
        <v>2015</v>
      </c>
      <c r="E6356" s="1" t="s">
        <v>161</v>
      </c>
      <c r="F6356" s="3">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v>101.39399999999998</v>
      </c>
    </row>
    <row r="6357" spans="1:23" x14ac:dyDescent="0.3">
      <c r="A6357">
        <v>6356</v>
      </c>
      <c r="B6357" t="s">
        <v>8869</v>
      </c>
      <c r="C6357" s="1">
        <v>41918</v>
      </c>
      <c r="D6357" s="2">
        <v>2014</v>
      </c>
      <c r="E6357" s="1" t="s">
        <v>53</v>
      </c>
      <c r="F6357" s="3">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v>-13.637000000000011</v>
      </c>
    </row>
    <row r="6358" spans="1:23" x14ac:dyDescent="0.3">
      <c r="A6358">
        <v>6357</v>
      </c>
      <c r="B6358" t="s">
        <v>8870</v>
      </c>
      <c r="C6358" s="1">
        <v>42758</v>
      </c>
      <c r="D6358" s="2">
        <v>2017</v>
      </c>
      <c r="E6358" s="1" t="s">
        <v>166</v>
      </c>
      <c r="F6358" s="3">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v>6.8879999999999981</v>
      </c>
    </row>
    <row r="6359" spans="1:23" x14ac:dyDescent="0.3">
      <c r="A6359">
        <v>6358</v>
      </c>
      <c r="B6359" t="s">
        <v>8870</v>
      </c>
      <c r="C6359" s="1">
        <v>42758</v>
      </c>
      <c r="D6359" s="2">
        <v>2017</v>
      </c>
      <c r="E6359" s="1" t="s">
        <v>166</v>
      </c>
      <c r="F6359" s="3">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v>12.441600000000001</v>
      </c>
    </row>
    <row r="6360" spans="1:23" x14ac:dyDescent="0.3">
      <c r="A6360">
        <v>6359</v>
      </c>
      <c r="B6360" t="s">
        <v>8870</v>
      </c>
      <c r="C6360" s="1">
        <v>42758</v>
      </c>
      <c r="D6360" s="2">
        <v>2017</v>
      </c>
      <c r="E6360" s="1" t="s">
        <v>166</v>
      </c>
      <c r="F6360" s="3">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v>3.1104000000000003</v>
      </c>
    </row>
    <row r="6361" spans="1:23" x14ac:dyDescent="0.3">
      <c r="A6361">
        <v>6360</v>
      </c>
      <c r="B6361" t="s">
        <v>8870</v>
      </c>
      <c r="C6361" s="1">
        <v>42758</v>
      </c>
      <c r="D6361" s="2">
        <v>2017</v>
      </c>
      <c r="E6361" s="1" t="s">
        <v>166</v>
      </c>
      <c r="F6361" s="3">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v>8.6352000000000011</v>
      </c>
    </row>
    <row r="6362" spans="1:23" x14ac:dyDescent="0.3">
      <c r="A6362">
        <v>6361</v>
      </c>
      <c r="B6362" t="s">
        <v>8871</v>
      </c>
      <c r="C6362" s="1">
        <v>42348</v>
      </c>
      <c r="D6362" s="2">
        <v>2015</v>
      </c>
      <c r="E6362" s="1" t="s">
        <v>98</v>
      </c>
      <c r="F6362" s="3">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v>15.764000000000003</v>
      </c>
    </row>
    <row r="6363" spans="1:23" x14ac:dyDescent="0.3">
      <c r="A6363">
        <v>6362</v>
      </c>
      <c r="B6363" t="s">
        <v>8872</v>
      </c>
      <c r="C6363" s="1">
        <v>41968</v>
      </c>
      <c r="D6363" s="2">
        <v>2014</v>
      </c>
      <c r="E6363" s="1" t="s">
        <v>24</v>
      </c>
      <c r="F6363" s="3">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v>8.2900999999999954</v>
      </c>
    </row>
    <row r="6364" spans="1:23" x14ac:dyDescent="0.3">
      <c r="A6364">
        <v>6363</v>
      </c>
      <c r="B6364" t="s">
        <v>8873</v>
      </c>
      <c r="C6364" s="1">
        <v>43060</v>
      </c>
      <c r="D6364" s="2">
        <v>2017</v>
      </c>
      <c r="E6364" s="1" t="s">
        <v>24</v>
      </c>
      <c r="F6364" s="3">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v>56.55</v>
      </c>
    </row>
    <row r="6365" spans="1:23" x14ac:dyDescent="0.3">
      <c r="A6365">
        <v>6364</v>
      </c>
      <c r="B6365" t="s">
        <v>8873</v>
      </c>
      <c r="C6365" s="1">
        <v>43060</v>
      </c>
      <c r="D6365" s="2">
        <v>2017</v>
      </c>
      <c r="E6365" s="1" t="s">
        <v>24</v>
      </c>
      <c r="F6365" s="3">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v>103.99920000000003</v>
      </c>
    </row>
    <row r="6366" spans="1:23" x14ac:dyDescent="0.3">
      <c r="A6366">
        <v>6365</v>
      </c>
      <c r="B6366" t="s">
        <v>8873</v>
      </c>
      <c r="C6366" s="1">
        <v>43060</v>
      </c>
      <c r="D6366" s="2">
        <v>2017</v>
      </c>
      <c r="E6366" s="1" t="s">
        <v>24</v>
      </c>
      <c r="F6366" s="3">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v>24.883200000000002</v>
      </c>
    </row>
    <row r="6367" spans="1:23" x14ac:dyDescent="0.3">
      <c r="A6367">
        <v>6366</v>
      </c>
      <c r="B6367" t="s">
        <v>8877</v>
      </c>
      <c r="C6367" s="1">
        <v>42829</v>
      </c>
      <c r="D6367" s="2">
        <v>2017</v>
      </c>
      <c r="E6367" s="1" t="s">
        <v>89</v>
      </c>
      <c r="F6367" s="3">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v>11.1294</v>
      </c>
    </row>
    <row r="6368" spans="1:23" x14ac:dyDescent="0.3">
      <c r="A6368">
        <v>6367</v>
      </c>
      <c r="B6368" t="s">
        <v>8877</v>
      </c>
      <c r="C6368" s="1">
        <v>42829</v>
      </c>
      <c r="D6368" s="2">
        <v>2017</v>
      </c>
      <c r="E6368" s="1" t="s">
        <v>89</v>
      </c>
      <c r="F6368" s="3">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v>7.2111000000000161</v>
      </c>
    </row>
    <row r="6369" spans="1:23" x14ac:dyDescent="0.3">
      <c r="A6369">
        <v>6368</v>
      </c>
      <c r="B6369" t="s">
        <v>8877</v>
      </c>
      <c r="C6369" s="1">
        <v>42829</v>
      </c>
      <c r="D6369" s="2">
        <v>2017</v>
      </c>
      <c r="E6369" s="1" t="s">
        <v>89</v>
      </c>
      <c r="F6369" s="3">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v>33.325600000000009</v>
      </c>
    </row>
    <row r="6370" spans="1:23" x14ac:dyDescent="0.3">
      <c r="A6370">
        <v>6369</v>
      </c>
      <c r="B6370" t="s">
        <v>8880</v>
      </c>
      <c r="C6370" s="1">
        <v>42874</v>
      </c>
      <c r="D6370" s="2">
        <v>2017</v>
      </c>
      <c r="E6370" s="1" t="s">
        <v>124</v>
      </c>
      <c r="F6370" s="3">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v>49.92</v>
      </c>
    </row>
    <row r="6371" spans="1:23" x14ac:dyDescent="0.3">
      <c r="A6371">
        <v>6370</v>
      </c>
      <c r="B6371" t="s">
        <v>8881</v>
      </c>
      <c r="C6371" s="1">
        <v>42646</v>
      </c>
      <c r="D6371" s="2">
        <v>2016</v>
      </c>
      <c r="E6371" s="1" t="s">
        <v>53</v>
      </c>
      <c r="F6371" s="3">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v>-29.512000000000008</v>
      </c>
    </row>
    <row r="6372" spans="1:23" x14ac:dyDescent="0.3">
      <c r="A6372">
        <v>6371</v>
      </c>
      <c r="B6372" t="s">
        <v>8882</v>
      </c>
      <c r="C6372" s="1">
        <v>42695</v>
      </c>
      <c r="D6372" s="2">
        <v>2016</v>
      </c>
      <c r="E6372" s="1" t="s">
        <v>24</v>
      </c>
      <c r="F6372" s="3">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v>12.776399999999988</v>
      </c>
    </row>
    <row r="6373" spans="1:23" x14ac:dyDescent="0.3">
      <c r="A6373">
        <v>6372</v>
      </c>
      <c r="B6373" t="s">
        <v>8883</v>
      </c>
      <c r="C6373" s="1">
        <v>43011</v>
      </c>
      <c r="D6373" s="2">
        <v>2017</v>
      </c>
      <c r="E6373" s="1" t="s">
        <v>53</v>
      </c>
      <c r="F6373" s="3">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v>21.819200000000002</v>
      </c>
    </row>
    <row r="6374" spans="1:23" x14ac:dyDescent="0.3">
      <c r="A6374">
        <v>6373</v>
      </c>
      <c r="B6374" t="s">
        <v>8883</v>
      </c>
      <c r="C6374" s="1">
        <v>43011</v>
      </c>
      <c r="D6374" s="2">
        <v>2017</v>
      </c>
      <c r="E6374" s="1" t="s">
        <v>53</v>
      </c>
      <c r="F6374" s="3">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v>3.1160999999999999</v>
      </c>
    </row>
    <row r="6375" spans="1:23" x14ac:dyDescent="0.3">
      <c r="A6375">
        <v>6374</v>
      </c>
      <c r="B6375" t="s">
        <v>8883</v>
      </c>
      <c r="C6375" s="1">
        <v>43011</v>
      </c>
      <c r="D6375" s="2">
        <v>2017</v>
      </c>
      <c r="E6375" s="1" t="s">
        <v>53</v>
      </c>
      <c r="F6375" s="3">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v>66.954599999999971</v>
      </c>
    </row>
    <row r="6376" spans="1:23" x14ac:dyDescent="0.3">
      <c r="A6376">
        <v>6375</v>
      </c>
      <c r="B6376" t="s">
        <v>8884</v>
      </c>
      <c r="C6376" s="1">
        <v>41758</v>
      </c>
      <c r="D6376" s="2">
        <v>2014</v>
      </c>
      <c r="E6376" s="1" t="s">
        <v>89</v>
      </c>
      <c r="F6376" s="3">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v>70.197999999999922</v>
      </c>
    </row>
    <row r="6377" spans="1:23" x14ac:dyDescent="0.3">
      <c r="A6377">
        <v>6376</v>
      </c>
      <c r="B6377" t="s">
        <v>8884</v>
      </c>
      <c r="C6377" s="1">
        <v>41758</v>
      </c>
      <c r="D6377" s="2">
        <v>2014</v>
      </c>
      <c r="E6377" s="1" t="s">
        <v>89</v>
      </c>
      <c r="F6377" s="3">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v>-1.249000000000013</v>
      </c>
    </row>
    <row r="6378" spans="1:23" x14ac:dyDescent="0.3">
      <c r="A6378">
        <v>6377</v>
      </c>
      <c r="B6378" t="s">
        <v>8885</v>
      </c>
      <c r="C6378" s="1">
        <v>42650</v>
      </c>
      <c r="D6378" s="2">
        <v>2016</v>
      </c>
      <c r="E6378" s="1" t="s">
        <v>53</v>
      </c>
      <c r="F6378" s="3">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v>1.7247999999999997</v>
      </c>
    </row>
    <row r="6379" spans="1:23" x14ac:dyDescent="0.3">
      <c r="A6379">
        <v>6378</v>
      </c>
      <c r="B6379" t="s">
        <v>8886</v>
      </c>
      <c r="C6379" s="1">
        <v>42719</v>
      </c>
      <c r="D6379" s="2">
        <v>2016</v>
      </c>
      <c r="E6379" s="1" t="s">
        <v>98</v>
      </c>
      <c r="F6379" s="3">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v>4.2803999999999984</v>
      </c>
    </row>
    <row r="6380" spans="1:23" x14ac:dyDescent="0.3">
      <c r="A6380">
        <v>6379</v>
      </c>
      <c r="B6380" t="s">
        <v>8887</v>
      </c>
      <c r="C6380" s="1">
        <v>42835</v>
      </c>
      <c r="D6380" s="2">
        <v>2017</v>
      </c>
      <c r="E6380" s="1" t="s">
        <v>89</v>
      </c>
      <c r="F6380" s="3">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v>41.995800000000003</v>
      </c>
    </row>
    <row r="6381" spans="1:23" x14ac:dyDescent="0.3">
      <c r="A6381">
        <v>6380</v>
      </c>
      <c r="B6381" t="s">
        <v>8887</v>
      </c>
      <c r="C6381" s="1">
        <v>42835</v>
      </c>
      <c r="D6381" s="2">
        <v>2017</v>
      </c>
      <c r="E6381" s="1" t="s">
        <v>89</v>
      </c>
      <c r="F6381" s="3">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v>71.537499999999994</v>
      </c>
    </row>
    <row r="6382" spans="1:23" x14ac:dyDescent="0.3">
      <c r="A6382">
        <v>6381</v>
      </c>
      <c r="B6382" t="s">
        <v>8888</v>
      </c>
      <c r="C6382" s="1">
        <v>41737</v>
      </c>
      <c r="D6382" s="2">
        <v>2014</v>
      </c>
      <c r="E6382" s="1" t="s">
        <v>89</v>
      </c>
      <c r="F6382" s="3">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v>-11.825600000000001</v>
      </c>
    </row>
    <row r="6383" spans="1:23" x14ac:dyDescent="0.3">
      <c r="A6383">
        <v>6382</v>
      </c>
      <c r="B6383" t="s">
        <v>8889</v>
      </c>
      <c r="C6383" s="1">
        <v>42458</v>
      </c>
      <c r="D6383" s="2">
        <v>2016</v>
      </c>
      <c r="E6383" s="1" t="s">
        <v>237</v>
      </c>
      <c r="F6383" s="3">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v>-167.98600000000002</v>
      </c>
    </row>
    <row r="6384" spans="1:23" x14ac:dyDescent="0.3">
      <c r="A6384">
        <v>6383</v>
      </c>
      <c r="B6384" t="s">
        <v>8889</v>
      </c>
      <c r="C6384" s="1">
        <v>42458</v>
      </c>
      <c r="D6384" s="2">
        <v>2016</v>
      </c>
      <c r="E6384" s="1" t="s">
        <v>237</v>
      </c>
      <c r="F6384" s="3">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v>-36.954399999999993</v>
      </c>
    </row>
    <row r="6385" spans="1:23" x14ac:dyDescent="0.3">
      <c r="A6385">
        <v>6384</v>
      </c>
      <c r="B6385" t="s">
        <v>8890</v>
      </c>
      <c r="C6385" s="1">
        <v>42750</v>
      </c>
      <c r="D6385" s="2">
        <v>2017</v>
      </c>
      <c r="E6385" s="1" t="s">
        <v>166</v>
      </c>
      <c r="F6385" s="3">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v>-52.454400000000007</v>
      </c>
    </row>
    <row r="6386" spans="1:23" x14ac:dyDescent="0.3">
      <c r="A6386">
        <v>6385</v>
      </c>
      <c r="B6386" t="s">
        <v>8890</v>
      </c>
      <c r="C6386" s="1">
        <v>42750</v>
      </c>
      <c r="D6386" s="2">
        <v>2017</v>
      </c>
      <c r="E6386" s="1" t="s">
        <v>166</v>
      </c>
      <c r="F6386" s="3">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v>14.395200000000004</v>
      </c>
    </row>
    <row r="6387" spans="1:23" x14ac:dyDescent="0.3">
      <c r="A6387">
        <v>6386</v>
      </c>
      <c r="B6387" t="s">
        <v>8890</v>
      </c>
      <c r="C6387" s="1">
        <v>42750</v>
      </c>
      <c r="D6387" s="2">
        <v>2017</v>
      </c>
      <c r="E6387" s="1" t="s">
        <v>166</v>
      </c>
      <c r="F6387" s="3">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v>13.300799999999999</v>
      </c>
    </row>
    <row r="6388" spans="1:23" x14ac:dyDescent="0.3">
      <c r="A6388">
        <v>6387</v>
      </c>
      <c r="B6388" t="s">
        <v>8890</v>
      </c>
      <c r="C6388" s="1">
        <v>42750</v>
      </c>
      <c r="D6388" s="2">
        <v>2017</v>
      </c>
      <c r="E6388" s="1" t="s">
        <v>166</v>
      </c>
      <c r="F6388" s="3">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v>-6.6278000000000006</v>
      </c>
    </row>
    <row r="6389" spans="1:23" x14ac:dyDescent="0.3">
      <c r="A6389">
        <v>6388</v>
      </c>
      <c r="B6389" t="s">
        <v>8891</v>
      </c>
      <c r="C6389" s="1">
        <v>41669</v>
      </c>
      <c r="D6389" s="2">
        <v>2014</v>
      </c>
      <c r="E6389" s="1" t="s">
        <v>166</v>
      </c>
      <c r="F6389" s="3">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v>4.7519999999999998</v>
      </c>
    </row>
    <row r="6390" spans="1:23" x14ac:dyDescent="0.3">
      <c r="A6390">
        <v>6389</v>
      </c>
      <c r="B6390" t="s">
        <v>8891</v>
      </c>
      <c r="C6390" s="1">
        <v>41669</v>
      </c>
      <c r="D6390" s="2">
        <v>2014</v>
      </c>
      <c r="E6390" s="1" t="s">
        <v>166</v>
      </c>
      <c r="F6390" s="3">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v>6.8982000000000028</v>
      </c>
    </row>
    <row r="6391" spans="1:23" x14ac:dyDescent="0.3">
      <c r="A6391">
        <v>6390</v>
      </c>
      <c r="B6391" t="s">
        <v>8892</v>
      </c>
      <c r="C6391" s="1">
        <v>42042</v>
      </c>
      <c r="D6391" s="2">
        <v>2015</v>
      </c>
      <c r="E6391" s="1" t="s">
        <v>568</v>
      </c>
      <c r="F6391" s="3">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v>146.24049999999997</v>
      </c>
    </row>
    <row r="6392" spans="1:23" x14ac:dyDescent="0.3">
      <c r="A6392">
        <v>6391</v>
      </c>
      <c r="B6392" t="s">
        <v>8892</v>
      </c>
      <c r="C6392" s="1">
        <v>42042</v>
      </c>
      <c r="D6392" s="2">
        <v>2015</v>
      </c>
      <c r="E6392" s="1" t="s">
        <v>568</v>
      </c>
      <c r="F6392" s="3">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v>6.3504000000000005</v>
      </c>
    </row>
    <row r="6393" spans="1:23" x14ac:dyDescent="0.3">
      <c r="A6393">
        <v>6392</v>
      </c>
      <c r="B6393" t="s">
        <v>8893</v>
      </c>
      <c r="C6393" s="1">
        <v>42718</v>
      </c>
      <c r="D6393" s="2">
        <v>2016</v>
      </c>
      <c r="E6393" s="1" t="s">
        <v>98</v>
      </c>
      <c r="F6393" s="3">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v>6.7251999999999992</v>
      </c>
    </row>
    <row r="6394" spans="1:23" x14ac:dyDescent="0.3">
      <c r="A6394">
        <v>6393</v>
      </c>
      <c r="B6394" t="s">
        <v>8893</v>
      </c>
      <c r="C6394" s="1">
        <v>42718</v>
      </c>
      <c r="D6394" s="2">
        <v>2016</v>
      </c>
      <c r="E6394" s="1" t="s">
        <v>98</v>
      </c>
      <c r="F6394" s="3">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v>2.8224</v>
      </c>
    </row>
    <row r="6395" spans="1:23" x14ac:dyDescent="0.3">
      <c r="A6395">
        <v>6394</v>
      </c>
      <c r="B6395" t="s">
        <v>8893</v>
      </c>
      <c r="C6395" s="1">
        <v>42718</v>
      </c>
      <c r="D6395" s="2">
        <v>2016</v>
      </c>
      <c r="E6395" s="1" t="s">
        <v>98</v>
      </c>
      <c r="F6395" s="3">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v>10.5252</v>
      </c>
    </row>
    <row r="6396" spans="1:23" x14ac:dyDescent="0.3">
      <c r="A6396">
        <v>6395</v>
      </c>
      <c r="B6396" t="s">
        <v>8893</v>
      </c>
      <c r="C6396" s="1">
        <v>42718</v>
      </c>
      <c r="D6396" s="2">
        <v>2016</v>
      </c>
      <c r="E6396" s="1" t="s">
        <v>98</v>
      </c>
      <c r="F6396" s="3">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v>198.46</v>
      </c>
    </row>
    <row r="6397" spans="1:23" x14ac:dyDescent="0.3">
      <c r="A6397">
        <v>6396</v>
      </c>
      <c r="B6397" t="s">
        <v>8893</v>
      </c>
      <c r="C6397" s="1">
        <v>42718</v>
      </c>
      <c r="D6397" s="2">
        <v>2016</v>
      </c>
      <c r="E6397" s="1" t="s">
        <v>98</v>
      </c>
      <c r="F6397" s="3">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v>4.6304999999999996</v>
      </c>
    </row>
    <row r="6398" spans="1:23" x14ac:dyDescent="0.3">
      <c r="A6398">
        <v>6397</v>
      </c>
      <c r="B6398" t="s">
        <v>8893</v>
      </c>
      <c r="C6398" s="1">
        <v>42718</v>
      </c>
      <c r="D6398" s="2">
        <v>2016</v>
      </c>
      <c r="E6398" s="1" t="s">
        <v>98</v>
      </c>
      <c r="F6398" s="3">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v>7.8029999999999982</v>
      </c>
    </row>
    <row r="6399" spans="1:23" x14ac:dyDescent="0.3">
      <c r="A6399">
        <v>6398</v>
      </c>
      <c r="B6399" t="s">
        <v>8896</v>
      </c>
      <c r="C6399" s="1">
        <v>43039</v>
      </c>
      <c r="D6399" s="2">
        <v>2017</v>
      </c>
      <c r="E6399" s="1" t="s">
        <v>53</v>
      </c>
      <c r="F6399" s="3">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v>0.59039999999999915</v>
      </c>
    </row>
    <row r="6400" spans="1:23" x14ac:dyDescent="0.3">
      <c r="A6400">
        <v>6399</v>
      </c>
      <c r="B6400" t="s">
        <v>8897</v>
      </c>
      <c r="C6400" s="1">
        <v>42953</v>
      </c>
      <c r="D6400" s="2">
        <v>2017</v>
      </c>
      <c r="E6400" s="1" t="s">
        <v>132</v>
      </c>
      <c r="F6400" s="3">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v>247.48499999999993</v>
      </c>
    </row>
    <row r="6401" spans="1:23" x14ac:dyDescent="0.3">
      <c r="A6401">
        <v>6400</v>
      </c>
      <c r="B6401" t="s">
        <v>8897</v>
      </c>
      <c r="C6401" s="1">
        <v>42953</v>
      </c>
      <c r="D6401" s="2">
        <v>2017</v>
      </c>
      <c r="E6401" s="1" t="s">
        <v>132</v>
      </c>
      <c r="F6401" s="3">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v>11.827199999999999</v>
      </c>
    </row>
    <row r="6402" spans="1:23" x14ac:dyDescent="0.3">
      <c r="A6402">
        <v>6401</v>
      </c>
      <c r="B6402" t="s">
        <v>8897</v>
      </c>
      <c r="C6402" s="1">
        <v>42953</v>
      </c>
      <c r="D6402" s="2">
        <v>2017</v>
      </c>
      <c r="E6402" s="1" t="s">
        <v>132</v>
      </c>
      <c r="F6402" s="3">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v>68.363999999999976</v>
      </c>
    </row>
    <row r="6403" spans="1:23" x14ac:dyDescent="0.3">
      <c r="A6403">
        <v>6402</v>
      </c>
      <c r="B6403" t="s">
        <v>8898</v>
      </c>
      <c r="C6403" s="1">
        <v>42885</v>
      </c>
      <c r="D6403" s="2">
        <v>2017</v>
      </c>
      <c r="E6403" s="1" t="s">
        <v>124</v>
      </c>
      <c r="F6403" s="3">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v>33.874400000000009</v>
      </c>
    </row>
    <row r="6404" spans="1:23" x14ac:dyDescent="0.3">
      <c r="A6404">
        <v>6403</v>
      </c>
      <c r="B6404" t="s">
        <v>8898</v>
      </c>
      <c r="C6404" s="1">
        <v>42885</v>
      </c>
      <c r="D6404" s="2">
        <v>2017</v>
      </c>
      <c r="E6404" s="1" t="s">
        <v>124</v>
      </c>
      <c r="F6404" s="3">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v>1.8672</v>
      </c>
    </row>
    <row r="6405" spans="1:23" x14ac:dyDescent="0.3">
      <c r="A6405">
        <v>6404</v>
      </c>
      <c r="B6405" t="s">
        <v>8898</v>
      </c>
      <c r="C6405" s="1">
        <v>42885</v>
      </c>
      <c r="D6405" s="2">
        <v>2017</v>
      </c>
      <c r="E6405" s="1" t="s">
        <v>124</v>
      </c>
      <c r="F6405" s="3">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v>3.0438000000000001</v>
      </c>
    </row>
    <row r="6406" spans="1:23" x14ac:dyDescent="0.3">
      <c r="A6406">
        <v>6405</v>
      </c>
      <c r="B6406" t="s">
        <v>8899</v>
      </c>
      <c r="C6406" s="1">
        <v>42338</v>
      </c>
      <c r="D6406" s="2">
        <v>2015</v>
      </c>
      <c r="E6406" s="1" t="s">
        <v>24</v>
      </c>
      <c r="F6406" s="3">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v>19.966499999999982</v>
      </c>
    </row>
    <row r="6407" spans="1:23" x14ac:dyDescent="0.3">
      <c r="A6407">
        <v>6406</v>
      </c>
      <c r="B6407" t="s">
        <v>8900</v>
      </c>
      <c r="C6407" s="1">
        <v>42978</v>
      </c>
      <c r="D6407" s="2">
        <v>2017</v>
      </c>
      <c r="E6407" s="1" t="s">
        <v>132</v>
      </c>
      <c r="F6407" s="3">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v>7.119599999999906</v>
      </c>
    </row>
    <row r="6408" spans="1:23" x14ac:dyDescent="0.3">
      <c r="A6408">
        <v>6407</v>
      </c>
      <c r="B6408" t="s">
        <v>8900</v>
      </c>
      <c r="C6408" s="1">
        <v>42978</v>
      </c>
      <c r="D6408" s="2">
        <v>2017</v>
      </c>
      <c r="E6408" s="1" t="s">
        <v>132</v>
      </c>
      <c r="F6408" s="3">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v>43.421699999999994</v>
      </c>
    </row>
    <row r="6409" spans="1:23" x14ac:dyDescent="0.3">
      <c r="A6409">
        <v>6408</v>
      </c>
      <c r="B6409" t="s">
        <v>8901</v>
      </c>
      <c r="C6409" s="1">
        <v>42869</v>
      </c>
      <c r="D6409" s="2">
        <v>2017</v>
      </c>
      <c r="E6409" s="1" t="s">
        <v>124</v>
      </c>
      <c r="F6409" s="3">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v>-12.84900000000016</v>
      </c>
    </row>
    <row r="6410" spans="1:23" x14ac:dyDescent="0.3">
      <c r="A6410">
        <v>6409</v>
      </c>
      <c r="B6410" t="s">
        <v>8901</v>
      </c>
      <c r="C6410" s="1">
        <v>42869</v>
      </c>
      <c r="D6410" s="2">
        <v>2017</v>
      </c>
      <c r="E6410" s="1" t="s">
        <v>124</v>
      </c>
      <c r="F6410" s="3">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v>5.7749999999999986</v>
      </c>
    </row>
    <row r="6411" spans="1:23" x14ac:dyDescent="0.3">
      <c r="A6411">
        <v>6410</v>
      </c>
      <c r="B6411" t="s">
        <v>8901</v>
      </c>
      <c r="C6411" s="1">
        <v>42869</v>
      </c>
      <c r="D6411" s="2">
        <v>2017</v>
      </c>
      <c r="E6411" s="1" t="s">
        <v>124</v>
      </c>
      <c r="F6411" s="3">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v>16.183799999999998</v>
      </c>
    </row>
    <row r="6412" spans="1:23" x14ac:dyDescent="0.3">
      <c r="A6412">
        <v>6411</v>
      </c>
      <c r="B6412" t="s">
        <v>8901</v>
      </c>
      <c r="C6412" s="1">
        <v>42869</v>
      </c>
      <c r="D6412" s="2">
        <v>2017</v>
      </c>
      <c r="E6412" s="1" t="s">
        <v>124</v>
      </c>
      <c r="F6412" s="3">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v>0.69930000000000003</v>
      </c>
    </row>
    <row r="6413" spans="1:23" x14ac:dyDescent="0.3">
      <c r="A6413">
        <v>6412</v>
      </c>
      <c r="B6413" t="s">
        <v>8901</v>
      </c>
      <c r="C6413" s="1">
        <v>42869</v>
      </c>
      <c r="D6413" s="2">
        <v>2017</v>
      </c>
      <c r="E6413" s="1" t="s">
        <v>124</v>
      </c>
      <c r="F6413" s="3">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v>26.902399999999993</v>
      </c>
    </row>
    <row r="6414" spans="1:23" x14ac:dyDescent="0.3">
      <c r="A6414">
        <v>6413</v>
      </c>
      <c r="B6414" t="s">
        <v>8904</v>
      </c>
      <c r="C6414" s="1">
        <v>42964</v>
      </c>
      <c r="D6414" s="2">
        <v>2017</v>
      </c>
      <c r="E6414" s="1" t="s">
        <v>132</v>
      </c>
      <c r="F6414" s="3">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v>48.377100000000006</v>
      </c>
    </row>
    <row r="6415" spans="1:23" x14ac:dyDescent="0.3">
      <c r="A6415">
        <v>6414</v>
      </c>
      <c r="B6415" t="s">
        <v>8904</v>
      </c>
      <c r="C6415" s="1">
        <v>42964</v>
      </c>
      <c r="D6415" s="2">
        <v>2017</v>
      </c>
      <c r="E6415" s="1" t="s">
        <v>132</v>
      </c>
      <c r="F6415" s="3">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v>9.8159999999999954</v>
      </c>
    </row>
    <row r="6416" spans="1:23" x14ac:dyDescent="0.3">
      <c r="A6416">
        <v>6415</v>
      </c>
      <c r="B6416" t="s">
        <v>8905</v>
      </c>
      <c r="C6416" s="1">
        <v>43049</v>
      </c>
      <c r="D6416" s="2">
        <v>2017</v>
      </c>
      <c r="E6416" s="1" t="s">
        <v>24</v>
      </c>
      <c r="F6416" s="3">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v>-7.6799999999999962</v>
      </c>
    </row>
    <row r="6417" spans="1:23" x14ac:dyDescent="0.3">
      <c r="A6417">
        <v>6416</v>
      </c>
      <c r="B6417" t="s">
        <v>8906</v>
      </c>
      <c r="C6417" s="1">
        <v>42968</v>
      </c>
      <c r="D6417" s="2">
        <v>2017</v>
      </c>
      <c r="E6417" s="1" t="s">
        <v>132</v>
      </c>
      <c r="F6417" s="3">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v>29.357999999999997</v>
      </c>
    </row>
    <row r="6418" spans="1:23" x14ac:dyDescent="0.3">
      <c r="A6418">
        <v>6417</v>
      </c>
      <c r="B6418" t="s">
        <v>8907</v>
      </c>
      <c r="C6418" s="1">
        <v>42437</v>
      </c>
      <c r="D6418" s="2">
        <v>2016</v>
      </c>
      <c r="E6418" s="1" t="s">
        <v>237</v>
      </c>
      <c r="F6418" s="3">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v>-25.334400000000002</v>
      </c>
    </row>
    <row r="6419" spans="1:23" x14ac:dyDescent="0.3">
      <c r="A6419">
        <v>6418</v>
      </c>
      <c r="B6419" t="s">
        <v>8907</v>
      </c>
      <c r="C6419" s="1">
        <v>42437</v>
      </c>
      <c r="D6419" s="2">
        <v>2016</v>
      </c>
      <c r="E6419" s="1" t="s">
        <v>237</v>
      </c>
      <c r="F6419" s="3">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v>-1.3463999999999998</v>
      </c>
    </row>
    <row r="6420" spans="1:23" x14ac:dyDescent="0.3">
      <c r="A6420">
        <v>6419</v>
      </c>
      <c r="B6420" t="s">
        <v>8908</v>
      </c>
      <c r="C6420" s="1">
        <v>42674</v>
      </c>
      <c r="D6420" s="2">
        <v>2016</v>
      </c>
      <c r="E6420" s="1" t="s">
        <v>53</v>
      </c>
      <c r="F6420" s="3">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v>6.1488000000000014</v>
      </c>
    </row>
    <row r="6421" spans="1:23" x14ac:dyDescent="0.3">
      <c r="A6421">
        <v>6420</v>
      </c>
      <c r="B6421" t="s">
        <v>8908</v>
      </c>
      <c r="C6421" s="1">
        <v>42674</v>
      </c>
      <c r="D6421" s="2">
        <v>2016</v>
      </c>
      <c r="E6421" s="1" t="s">
        <v>53</v>
      </c>
      <c r="F6421" s="3">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v>81.173400000000001</v>
      </c>
    </row>
    <row r="6422" spans="1:23" x14ac:dyDescent="0.3">
      <c r="A6422">
        <v>6421</v>
      </c>
      <c r="B6422" t="s">
        <v>8908</v>
      </c>
      <c r="C6422" s="1">
        <v>42674</v>
      </c>
      <c r="D6422" s="2">
        <v>2016</v>
      </c>
      <c r="E6422" s="1" t="s">
        <v>53</v>
      </c>
      <c r="F6422" s="3">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v>3.4692000000000003</v>
      </c>
    </row>
    <row r="6423" spans="1:23" x14ac:dyDescent="0.3">
      <c r="A6423">
        <v>6422</v>
      </c>
      <c r="B6423" t="s">
        <v>8908</v>
      </c>
      <c r="C6423" s="1">
        <v>42674</v>
      </c>
      <c r="D6423" s="2">
        <v>2016</v>
      </c>
      <c r="E6423" s="1" t="s">
        <v>53</v>
      </c>
      <c r="F6423" s="3">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v>9.9882000000000204</v>
      </c>
    </row>
    <row r="6424" spans="1:23" x14ac:dyDescent="0.3">
      <c r="A6424">
        <v>6423</v>
      </c>
      <c r="B6424" t="s">
        <v>8909</v>
      </c>
      <c r="C6424" s="1">
        <v>41846</v>
      </c>
      <c r="D6424" s="2">
        <v>2014</v>
      </c>
      <c r="E6424" s="1" t="s">
        <v>152</v>
      </c>
      <c r="F6424" s="3">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v>34.698299999999996</v>
      </c>
    </row>
    <row r="6425" spans="1:23" x14ac:dyDescent="0.3">
      <c r="A6425">
        <v>6424</v>
      </c>
      <c r="B6425" t="s">
        <v>8910</v>
      </c>
      <c r="C6425" s="1">
        <v>42301</v>
      </c>
      <c r="D6425" s="2">
        <v>2015</v>
      </c>
      <c r="E6425" s="1" t="s">
        <v>53</v>
      </c>
      <c r="F6425" s="3">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v>-73.819200000000052</v>
      </c>
    </row>
    <row r="6426" spans="1:23" x14ac:dyDescent="0.3">
      <c r="A6426">
        <v>6425</v>
      </c>
      <c r="B6426" t="s">
        <v>8911</v>
      </c>
      <c r="C6426" s="1">
        <v>42966</v>
      </c>
      <c r="D6426" s="2">
        <v>2017</v>
      </c>
      <c r="E6426" s="1" t="s">
        <v>132</v>
      </c>
      <c r="F6426" s="3">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v>9.3312000000000008</v>
      </c>
    </row>
    <row r="6427" spans="1:23" x14ac:dyDescent="0.3">
      <c r="A6427">
        <v>6426</v>
      </c>
      <c r="B6427" t="s">
        <v>8912</v>
      </c>
      <c r="C6427" s="1">
        <v>42513</v>
      </c>
      <c r="D6427" s="2">
        <v>2016</v>
      </c>
      <c r="E6427" s="1" t="s">
        <v>124</v>
      </c>
      <c r="F6427" s="3">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v>1119.996799999999</v>
      </c>
    </row>
    <row r="6428" spans="1:23" x14ac:dyDescent="0.3">
      <c r="A6428">
        <v>6427</v>
      </c>
      <c r="B6428" t="s">
        <v>8912</v>
      </c>
      <c r="C6428" s="1">
        <v>42513</v>
      </c>
      <c r="D6428" s="2">
        <v>2016</v>
      </c>
      <c r="E6428" s="1" t="s">
        <v>124</v>
      </c>
      <c r="F6428" s="3">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v>-4.1959999999999997</v>
      </c>
    </row>
    <row r="6429" spans="1:23" x14ac:dyDescent="0.3">
      <c r="A6429">
        <v>6428</v>
      </c>
      <c r="B6429" t="s">
        <v>8912</v>
      </c>
      <c r="C6429" s="1">
        <v>42513</v>
      </c>
      <c r="D6429" s="2">
        <v>2016</v>
      </c>
      <c r="E6429" s="1" t="s">
        <v>124</v>
      </c>
      <c r="F6429" s="3">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v>3.6288</v>
      </c>
    </row>
    <row r="6430" spans="1:23" x14ac:dyDescent="0.3">
      <c r="A6430">
        <v>6429</v>
      </c>
      <c r="B6430" t="s">
        <v>8912</v>
      </c>
      <c r="C6430" s="1">
        <v>42513</v>
      </c>
      <c r="D6430" s="2">
        <v>2016</v>
      </c>
      <c r="E6430" s="1" t="s">
        <v>124</v>
      </c>
      <c r="F6430" s="3">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v>-24.476399999999998</v>
      </c>
    </row>
    <row r="6431" spans="1:23" x14ac:dyDescent="0.3">
      <c r="A6431">
        <v>6430</v>
      </c>
      <c r="B6431" t="s">
        <v>8917</v>
      </c>
      <c r="C6431" s="1">
        <v>41946</v>
      </c>
      <c r="D6431" s="2">
        <v>2014</v>
      </c>
      <c r="E6431" s="1" t="s">
        <v>24</v>
      </c>
      <c r="F6431" s="3">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v>-1.6239999999999997</v>
      </c>
    </row>
    <row r="6432" spans="1:23" x14ac:dyDescent="0.3">
      <c r="A6432">
        <v>6431</v>
      </c>
      <c r="B6432" t="s">
        <v>8917</v>
      </c>
      <c r="C6432" s="1">
        <v>41946</v>
      </c>
      <c r="D6432" s="2">
        <v>2014</v>
      </c>
      <c r="E6432" s="1" t="s">
        <v>24</v>
      </c>
      <c r="F6432" s="3">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v>-299.26140000000009</v>
      </c>
    </row>
    <row r="6433" spans="1:23" x14ac:dyDescent="0.3">
      <c r="A6433">
        <v>6432</v>
      </c>
      <c r="B6433" t="s">
        <v>8917</v>
      </c>
      <c r="C6433" s="1">
        <v>41946</v>
      </c>
      <c r="D6433" s="2">
        <v>2014</v>
      </c>
      <c r="E6433" s="1" t="s">
        <v>24</v>
      </c>
      <c r="F6433" s="3">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v>-10.487400000000001</v>
      </c>
    </row>
    <row r="6434" spans="1:23" x14ac:dyDescent="0.3">
      <c r="A6434">
        <v>6433</v>
      </c>
      <c r="B6434" t="s">
        <v>8917</v>
      </c>
      <c r="C6434" s="1">
        <v>41946</v>
      </c>
      <c r="D6434" s="2">
        <v>2014</v>
      </c>
      <c r="E6434" s="1" t="s">
        <v>24</v>
      </c>
      <c r="F6434" s="3">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v>-51.29400000000004</v>
      </c>
    </row>
    <row r="6435" spans="1:23" x14ac:dyDescent="0.3">
      <c r="A6435">
        <v>6434</v>
      </c>
      <c r="B6435" t="s">
        <v>8918</v>
      </c>
      <c r="C6435" s="1">
        <v>42093</v>
      </c>
      <c r="D6435" s="2">
        <v>2015</v>
      </c>
      <c r="E6435" s="1" t="s">
        <v>237</v>
      </c>
      <c r="F6435" s="3">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v>8.5259999999999998</v>
      </c>
    </row>
    <row r="6436" spans="1:23" x14ac:dyDescent="0.3">
      <c r="A6436">
        <v>6435</v>
      </c>
      <c r="B6436" t="s">
        <v>8918</v>
      </c>
      <c r="C6436" s="1">
        <v>42093</v>
      </c>
      <c r="D6436" s="2">
        <v>2015</v>
      </c>
      <c r="E6436" s="1" t="s">
        <v>237</v>
      </c>
      <c r="F6436" s="3">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v>13.571999999999996</v>
      </c>
    </row>
    <row r="6437" spans="1:23" x14ac:dyDescent="0.3">
      <c r="A6437">
        <v>6436</v>
      </c>
      <c r="B6437" t="s">
        <v>8919</v>
      </c>
      <c r="C6437" s="1">
        <v>42882</v>
      </c>
      <c r="D6437" s="2">
        <v>2017</v>
      </c>
      <c r="E6437" s="1" t="s">
        <v>124</v>
      </c>
      <c r="F6437" s="3">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v>14.700000000000003</v>
      </c>
    </row>
    <row r="6438" spans="1:23" x14ac:dyDescent="0.3">
      <c r="A6438">
        <v>6437</v>
      </c>
      <c r="B6438" t="s">
        <v>8919</v>
      </c>
      <c r="C6438" s="1">
        <v>42882</v>
      </c>
      <c r="D6438" s="2">
        <v>2017</v>
      </c>
      <c r="E6438" s="1" t="s">
        <v>124</v>
      </c>
      <c r="F6438" s="3">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v>28.628999999999962</v>
      </c>
    </row>
    <row r="6439" spans="1:23" x14ac:dyDescent="0.3">
      <c r="A6439">
        <v>6438</v>
      </c>
      <c r="B6439" t="s">
        <v>8919</v>
      </c>
      <c r="C6439" s="1">
        <v>42882</v>
      </c>
      <c r="D6439" s="2">
        <v>2017</v>
      </c>
      <c r="E6439" s="1" t="s">
        <v>124</v>
      </c>
      <c r="F6439" s="3">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v>22.678200000000018</v>
      </c>
    </row>
    <row r="6440" spans="1:23" x14ac:dyDescent="0.3">
      <c r="A6440">
        <v>6439</v>
      </c>
      <c r="B6440" t="s">
        <v>8920</v>
      </c>
      <c r="C6440" s="1">
        <v>43083</v>
      </c>
      <c r="D6440" s="2">
        <v>2017</v>
      </c>
      <c r="E6440" s="1" t="s">
        <v>98</v>
      </c>
      <c r="F6440" s="3">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v>-97.49879999999996</v>
      </c>
    </row>
    <row r="6441" spans="1:23" x14ac:dyDescent="0.3">
      <c r="A6441">
        <v>6440</v>
      </c>
      <c r="B6441" t="s">
        <v>8921</v>
      </c>
      <c r="C6441" s="1">
        <v>41916</v>
      </c>
      <c r="D6441" s="2">
        <v>2014</v>
      </c>
      <c r="E6441" s="1" t="s">
        <v>53</v>
      </c>
      <c r="F6441" s="3">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v>-6.5490000000000492</v>
      </c>
    </row>
    <row r="6442" spans="1:23" x14ac:dyDescent="0.3">
      <c r="A6442">
        <v>6441</v>
      </c>
      <c r="B6442" t="s">
        <v>8922</v>
      </c>
      <c r="C6442" s="1">
        <v>42656</v>
      </c>
      <c r="D6442" s="2">
        <v>2016</v>
      </c>
      <c r="E6442" s="1" t="s">
        <v>53</v>
      </c>
      <c r="F6442" s="3">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v>12.492000000000001</v>
      </c>
    </row>
    <row r="6443" spans="1:23" x14ac:dyDescent="0.3">
      <c r="A6443">
        <v>6442</v>
      </c>
      <c r="B6443" t="s">
        <v>8922</v>
      </c>
      <c r="C6443" s="1">
        <v>42656</v>
      </c>
      <c r="D6443" s="2">
        <v>2016</v>
      </c>
      <c r="E6443" s="1" t="s">
        <v>53</v>
      </c>
      <c r="F6443" s="3">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v>23.968799999999998</v>
      </c>
    </row>
    <row r="6444" spans="1:23" x14ac:dyDescent="0.3">
      <c r="A6444">
        <v>6443</v>
      </c>
      <c r="B6444" t="s">
        <v>8922</v>
      </c>
      <c r="C6444" s="1">
        <v>42656</v>
      </c>
      <c r="D6444" s="2">
        <v>2016</v>
      </c>
      <c r="E6444" s="1" t="s">
        <v>53</v>
      </c>
      <c r="F6444" s="3">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v>18.211199999999998</v>
      </c>
    </row>
    <row r="6445" spans="1:23" x14ac:dyDescent="0.3">
      <c r="A6445">
        <v>6444</v>
      </c>
      <c r="B6445" t="s">
        <v>8922</v>
      </c>
      <c r="C6445" s="1">
        <v>42656</v>
      </c>
      <c r="D6445" s="2">
        <v>2016</v>
      </c>
      <c r="E6445" s="1" t="s">
        <v>53</v>
      </c>
      <c r="F6445" s="3">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v>11.454000000000001</v>
      </c>
    </row>
    <row r="6446" spans="1:23" x14ac:dyDescent="0.3">
      <c r="A6446">
        <v>6445</v>
      </c>
      <c r="B6446" t="s">
        <v>8922</v>
      </c>
      <c r="C6446" s="1">
        <v>42656</v>
      </c>
      <c r="D6446" s="2">
        <v>2016</v>
      </c>
      <c r="E6446" s="1" t="s">
        <v>53</v>
      </c>
      <c r="F6446" s="3">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v>33.726600000000005</v>
      </c>
    </row>
    <row r="6447" spans="1:23" x14ac:dyDescent="0.3">
      <c r="A6447">
        <v>6446</v>
      </c>
      <c r="B6447" t="s">
        <v>8923</v>
      </c>
      <c r="C6447" s="1">
        <v>42068</v>
      </c>
      <c r="D6447" s="2">
        <v>2015</v>
      </c>
      <c r="E6447" s="1" t="s">
        <v>237</v>
      </c>
      <c r="F6447" s="3">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v>2.4863999999999997</v>
      </c>
    </row>
    <row r="6448" spans="1:23" x14ac:dyDescent="0.3">
      <c r="A6448">
        <v>6447</v>
      </c>
      <c r="B6448" t="s">
        <v>8924</v>
      </c>
      <c r="C6448" s="1">
        <v>42798</v>
      </c>
      <c r="D6448" s="2">
        <v>2017</v>
      </c>
      <c r="E6448" s="1" t="s">
        <v>237</v>
      </c>
      <c r="F6448" s="3">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v>-77.625</v>
      </c>
    </row>
    <row r="6449" spans="1:23" x14ac:dyDescent="0.3">
      <c r="A6449">
        <v>6448</v>
      </c>
      <c r="B6449" t="s">
        <v>8924</v>
      </c>
      <c r="C6449" s="1">
        <v>42798</v>
      </c>
      <c r="D6449" s="2">
        <v>2017</v>
      </c>
      <c r="E6449" s="1" t="s">
        <v>237</v>
      </c>
      <c r="F6449" s="3">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v>0.86239999999999983</v>
      </c>
    </row>
    <row r="6450" spans="1:23" x14ac:dyDescent="0.3">
      <c r="A6450">
        <v>6449</v>
      </c>
      <c r="B6450" t="s">
        <v>8924</v>
      </c>
      <c r="C6450" s="1">
        <v>42798</v>
      </c>
      <c r="D6450" s="2">
        <v>2017</v>
      </c>
      <c r="E6450" s="1" t="s">
        <v>237</v>
      </c>
      <c r="F6450" s="3">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v>0.65399999999999947</v>
      </c>
    </row>
    <row r="6451" spans="1:23" x14ac:dyDescent="0.3">
      <c r="A6451">
        <v>6450</v>
      </c>
      <c r="B6451" t="s">
        <v>8925</v>
      </c>
      <c r="C6451" s="1">
        <v>42272</v>
      </c>
      <c r="D6451" s="2">
        <v>2015</v>
      </c>
      <c r="E6451" s="1" t="s">
        <v>161</v>
      </c>
      <c r="F6451" s="3">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v>5.1647999999999996</v>
      </c>
    </row>
    <row r="6452" spans="1:23" x14ac:dyDescent="0.3">
      <c r="A6452">
        <v>6451</v>
      </c>
      <c r="B6452" t="s">
        <v>8925</v>
      </c>
      <c r="C6452" s="1">
        <v>42272</v>
      </c>
      <c r="D6452" s="2">
        <v>2015</v>
      </c>
      <c r="E6452" s="1" t="s">
        <v>161</v>
      </c>
      <c r="F6452" s="3">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v>21.012799999999999</v>
      </c>
    </row>
    <row r="6453" spans="1:23" x14ac:dyDescent="0.3">
      <c r="A6453">
        <v>6452</v>
      </c>
      <c r="B6453" t="s">
        <v>8925</v>
      </c>
      <c r="C6453" s="1">
        <v>42272</v>
      </c>
      <c r="D6453" s="2">
        <v>2015</v>
      </c>
      <c r="E6453" s="1" t="s">
        <v>161</v>
      </c>
      <c r="F6453" s="3">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v>2.2109999999999994</v>
      </c>
    </row>
    <row r="6454" spans="1:23" x14ac:dyDescent="0.3">
      <c r="A6454">
        <v>6453</v>
      </c>
      <c r="B6454" t="s">
        <v>8926</v>
      </c>
      <c r="C6454" s="1">
        <v>42357</v>
      </c>
      <c r="D6454" s="2">
        <v>2015</v>
      </c>
      <c r="E6454" s="1" t="s">
        <v>98</v>
      </c>
      <c r="F6454" s="3">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v>13.857900000000008</v>
      </c>
    </row>
    <row r="6455" spans="1:23" x14ac:dyDescent="0.3">
      <c r="A6455">
        <v>6454</v>
      </c>
      <c r="B6455" t="s">
        <v>8928</v>
      </c>
      <c r="C6455" s="1">
        <v>42285</v>
      </c>
      <c r="D6455" s="2">
        <v>2015</v>
      </c>
      <c r="E6455" s="1" t="s">
        <v>53</v>
      </c>
      <c r="F6455" s="3">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v>0.55899999999999961</v>
      </c>
    </row>
    <row r="6456" spans="1:23" x14ac:dyDescent="0.3">
      <c r="A6456">
        <v>6455</v>
      </c>
      <c r="B6456" t="s">
        <v>8929</v>
      </c>
      <c r="C6456" s="1">
        <v>42947</v>
      </c>
      <c r="D6456" s="2">
        <v>2017</v>
      </c>
      <c r="E6456" s="1" t="s">
        <v>152</v>
      </c>
      <c r="F6456" s="3">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v>15.2712</v>
      </c>
    </row>
    <row r="6457" spans="1:23" x14ac:dyDescent="0.3">
      <c r="A6457">
        <v>6456</v>
      </c>
      <c r="B6457" t="s">
        <v>8929</v>
      </c>
      <c r="C6457" s="1">
        <v>42947</v>
      </c>
      <c r="D6457" s="2">
        <v>2017</v>
      </c>
      <c r="E6457" s="1" t="s">
        <v>152</v>
      </c>
      <c r="F6457" s="3">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v>11.457599999999998</v>
      </c>
    </row>
    <row r="6458" spans="1:23" x14ac:dyDescent="0.3">
      <c r="A6458">
        <v>6457</v>
      </c>
      <c r="B6458" t="s">
        <v>8930</v>
      </c>
      <c r="C6458" s="1">
        <v>41856</v>
      </c>
      <c r="D6458" s="2">
        <v>2014</v>
      </c>
      <c r="E6458" s="1" t="s">
        <v>132</v>
      </c>
      <c r="F6458" s="3">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v>36.717300000000009</v>
      </c>
    </row>
    <row r="6459" spans="1:23" x14ac:dyDescent="0.3">
      <c r="A6459">
        <v>6458</v>
      </c>
      <c r="B6459" t="s">
        <v>8930</v>
      </c>
      <c r="C6459" s="1">
        <v>41856</v>
      </c>
      <c r="D6459" s="2">
        <v>2014</v>
      </c>
      <c r="E6459" s="1" t="s">
        <v>132</v>
      </c>
      <c r="F6459" s="3">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v>7.0224000000000011</v>
      </c>
    </row>
    <row r="6460" spans="1:23" x14ac:dyDescent="0.3">
      <c r="A6460">
        <v>6459</v>
      </c>
      <c r="B6460" t="s">
        <v>8931</v>
      </c>
      <c r="C6460" s="1">
        <v>42869</v>
      </c>
      <c r="D6460" s="2">
        <v>2017</v>
      </c>
      <c r="E6460" s="1" t="s">
        <v>124</v>
      </c>
      <c r="F6460" s="3">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v>1.0903999999999998</v>
      </c>
    </row>
    <row r="6461" spans="1:23" x14ac:dyDescent="0.3">
      <c r="A6461">
        <v>6460</v>
      </c>
      <c r="B6461" t="s">
        <v>8931</v>
      </c>
      <c r="C6461" s="1">
        <v>42869</v>
      </c>
      <c r="D6461" s="2">
        <v>2017</v>
      </c>
      <c r="E6461" s="1" t="s">
        <v>124</v>
      </c>
      <c r="F6461" s="3">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v>6.6150000000000002</v>
      </c>
    </row>
    <row r="6462" spans="1:23" x14ac:dyDescent="0.3">
      <c r="A6462">
        <v>6461</v>
      </c>
      <c r="B6462" t="s">
        <v>8931</v>
      </c>
      <c r="C6462" s="1">
        <v>42869</v>
      </c>
      <c r="D6462" s="2">
        <v>2017</v>
      </c>
      <c r="E6462" s="1" t="s">
        <v>124</v>
      </c>
      <c r="F6462" s="3">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v>9.3000000000000007</v>
      </c>
    </row>
    <row r="6463" spans="1:23" x14ac:dyDescent="0.3">
      <c r="A6463">
        <v>6462</v>
      </c>
      <c r="B6463" t="s">
        <v>8931</v>
      </c>
      <c r="C6463" s="1">
        <v>42869</v>
      </c>
      <c r="D6463" s="2">
        <v>2017</v>
      </c>
      <c r="E6463" s="1" t="s">
        <v>124</v>
      </c>
      <c r="F6463" s="3">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v>18.893699999999995</v>
      </c>
    </row>
    <row r="6464" spans="1:23" x14ac:dyDescent="0.3">
      <c r="A6464">
        <v>6463</v>
      </c>
      <c r="B6464" t="s">
        <v>8931</v>
      </c>
      <c r="C6464" s="1">
        <v>42869</v>
      </c>
      <c r="D6464" s="2">
        <v>2017</v>
      </c>
      <c r="E6464" s="1" t="s">
        <v>124</v>
      </c>
      <c r="F6464" s="3">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v>23.576399999999978</v>
      </c>
    </row>
    <row r="6465" spans="1:23" x14ac:dyDescent="0.3">
      <c r="A6465">
        <v>6464</v>
      </c>
      <c r="B6465" t="s">
        <v>8931</v>
      </c>
      <c r="C6465" s="1">
        <v>42869</v>
      </c>
      <c r="D6465" s="2">
        <v>2017</v>
      </c>
      <c r="E6465" s="1" t="s">
        <v>124</v>
      </c>
      <c r="F6465" s="3">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v>37</v>
      </c>
    </row>
    <row r="6466" spans="1:23" x14ac:dyDescent="0.3">
      <c r="A6466">
        <v>6465</v>
      </c>
      <c r="B6466" t="s">
        <v>8932</v>
      </c>
      <c r="C6466" s="1">
        <v>42635</v>
      </c>
      <c r="D6466" s="2">
        <v>2016</v>
      </c>
      <c r="E6466" s="1" t="s">
        <v>161</v>
      </c>
      <c r="F6466" s="3">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v>6.3743999999999996</v>
      </c>
    </row>
    <row r="6467" spans="1:23" x14ac:dyDescent="0.3">
      <c r="A6467">
        <v>6466</v>
      </c>
      <c r="B6467" t="s">
        <v>8933</v>
      </c>
      <c r="C6467" s="1">
        <v>42321</v>
      </c>
      <c r="D6467" s="2">
        <v>2015</v>
      </c>
      <c r="E6467" s="1" t="s">
        <v>24</v>
      </c>
      <c r="F6467" s="3">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v>6.3719999999999999</v>
      </c>
    </row>
    <row r="6468" spans="1:23" x14ac:dyDescent="0.3">
      <c r="A6468">
        <v>6467</v>
      </c>
      <c r="B6468" t="s">
        <v>8934</v>
      </c>
      <c r="C6468" s="1">
        <v>42877</v>
      </c>
      <c r="D6468" s="2">
        <v>2017</v>
      </c>
      <c r="E6468" s="1" t="s">
        <v>124</v>
      </c>
      <c r="F6468" s="3">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v>25.330199999999998</v>
      </c>
    </row>
    <row r="6469" spans="1:23" x14ac:dyDescent="0.3">
      <c r="A6469">
        <v>6468</v>
      </c>
      <c r="B6469" t="s">
        <v>8935</v>
      </c>
      <c r="C6469" s="1">
        <v>42706</v>
      </c>
      <c r="D6469" s="2">
        <v>2016</v>
      </c>
      <c r="E6469" s="1" t="s">
        <v>98</v>
      </c>
      <c r="F6469" s="3">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v>582.23199999999997</v>
      </c>
    </row>
    <row r="6470" spans="1:23" x14ac:dyDescent="0.3">
      <c r="A6470">
        <v>6469</v>
      </c>
      <c r="B6470" t="s">
        <v>8935</v>
      </c>
      <c r="C6470" s="1">
        <v>42706</v>
      </c>
      <c r="D6470" s="2">
        <v>2016</v>
      </c>
      <c r="E6470" s="1" t="s">
        <v>98</v>
      </c>
      <c r="F6470" s="3">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v>176.38600000000002</v>
      </c>
    </row>
    <row r="6471" spans="1:23" x14ac:dyDescent="0.3">
      <c r="A6471">
        <v>6470</v>
      </c>
      <c r="B6471" t="s">
        <v>8935</v>
      </c>
      <c r="C6471" s="1">
        <v>42706</v>
      </c>
      <c r="D6471" s="2">
        <v>2016</v>
      </c>
      <c r="E6471" s="1" t="s">
        <v>98</v>
      </c>
      <c r="F6471" s="3">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v>23.898600000000002</v>
      </c>
    </row>
    <row r="6472" spans="1:23" x14ac:dyDescent="0.3">
      <c r="A6472">
        <v>6471</v>
      </c>
      <c r="B6472" t="s">
        <v>8936</v>
      </c>
      <c r="C6472" s="1">
        <v>42245</v>
      </c>
      <c r="D6472" s="2">
        <v>2015</v>
      </c>
      <c r="E6472" s="1" t="s">
        <v>132</v>
      </c>
      <c r="F6472" s="3">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v>35.634600000000006</v>
      </c>
    </row>
    <row r="6473" spans="1:23" x14ac:dyDescent="0.3">
      <c r="A6473">
        <v>6472</v>
      </c>
      <c r="B6473" t="s">
        <v>8936</v>
      </c>
      <c r="C6473" s="1">
        <v>42245</v>
      </c>
      <c r="D6473" s="2">
        <v>2015</v>
      </c>
      <c r="E6473" s="1" t="s">
        <v>132</v>
      </c>
      <c r="F6473" s="3">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v>11.451999999999995</v>
      </c>
    </row>
    <row r="6474" spans="1:23" x14ac:dyDescent="0.3">
      <c r="A6474">
        <v>6473</v>
      </c>
      <c r="B6474" t="s">
        <v>8937</v>
      </c>
      <c r="C6474" s="1">
        <v>41796</v>
      </c>
      <c r="D6474" s="2">
        <v>2014</v>
      </c>
      <c r="E6474" s="1" t="s">
        <v>41</v>
      </c>
      <c r="F6474" s="3">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v>33.830999999999989</v>
      </c>
    </row>
    <row r="6475" spans="1:23" x14ac:dyDescent="0.3">
      <c r="A6475">
        <v>6474</v>
      </c>
      <c r="B6475" t="s">
        <v>8938</v>
      </c>
      <c r="C6475" s="1">
        <v>42447</v>
      </c>
      <c r="D6475" s="2">
        <v>2016</v>
      </c>
      <c r="E6475" s="1" t="s">
        <v>237</v>
      </c>
      <c r="F6475" s="3">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v>87.180000000000092</v>
      </c>
    </row>
    <row r="6476" spans="1:23" x14ac:dyDescent="0.3">
      <c r="A6476">
        <v>6475</v>
      </c>
      <c r="B6476" t="s">
        <v>8939</v>
      </c>
      <c r="C6476" s="1">
        <v>41653</v>
      </c>
      <c r="D6476" s="2">
        <v>2014</v>
      </c>
      <c r="E6476" s="1" t="s">
        <v>166</v>
      </c>
      <c r="F6476" s="3">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v>-53.285600000000009</v>
      </c>
    </row>
    <row r="6477" spans="1:23" x14ac:dyDescent="0.3">
      <c r="A6477">
        <v>6476</v>
      </c>
      <c r="B6477" t="s">
        <v>8940</v>
      </c>
      <c r="C6477" s="1">
        <v>42889</v>
      </c>
      <c r="D6477" s="2">
        <v>2017</v>
      </c>
      <c r="E6477" s="1" t="s">
        <v>41</v>
      </c>
      <c r="F6477" s="3">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v>-3.4913999999999987</v>
      </c>
    </row>
    <row r="6478" spans="1:23" x14ac:dyDescent="0.3">
      <c r="A6478">
        <v>6477</v>
      </c>
      <c r="B6478" t="s">
        <v>8940</v>
      </c>
      <c r="C6478" s="1">
        <v>42889</v>
      </c>
      <c r="D6478" s="2">
        <v>2017</v>
      </c>
      <c r="E6478" s="1" t="s">
        <v>41</v>
      </c>
      <c r="F6478" s="3">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v>0.58499999999999974</v>
      </c>
    </row>
    <row r="6479" spans="1:23" x14ac:dyDescent="0.3">
      <c r="A6479">
        <v>6478</v>
      </c>
      <c r="B6479" t="s">
        <v>8940</v>
      </c>
      <c r="C6479" s="1">
        <v>42889</v>
      </c>
      <c r="D6479" s="2">
        <v>2017</v>
      </c>
      <c r="E6479" s="1" t="s">
        <v>41</v>
      </c>
      <c r="F6479" s="3">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v>-2.5749000000000279</v>
      </c>
    </row>
    <row r="6480" spans="1:23" x14ac:dyDescent="0.3">
      <c r="A6480">
        <v>6479</v>
      </c>
      <c r="B6480" t="s">
        <v>8940</v>
      </c>
      <c r="C6480" s="1">
        <v>42889</v>
      </c>
      <c r="D6480" s="2">
        <v>2017</v>
      </c>
      <c r="E6480" s="1" t="s">
        <v>41</v>
      </c>
      <c r="F6480" s="3">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v>5.4432</v>
      </c>
    </row>
    <row r="6481" spans="1:23" x14ac:dyDescent="0.3">
      <c r="A6481">
        <v>6480</v>
      </c>
      <c r="B6481" t="s">
        <v>8940</v>
      </c>
      <c r="C6481" s="1">
        <v>42889</v>
      </c>
      <c r="D6481" s="2">
        <v>2017</v>
      </c>
      <c r="E6481" s="1" t="s">
        <v>41</v>
      </c>
      <c r="F6481" s="3">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v>50.396000000000015</v>
      </c>
    </row>
    <row r="6482" spans="1:23" x14ac:dyDescent="0.3">
      <c r="A6482">
        <v>6481</v>
      </c>
      <c r="B6482" t="s">
        <v>8940</v>
      </c>
      <c r="C6482" s="1">
        <v>42889</v>
      </c>
      <c r="D6482" s="2">
        <v>2017</v>
      </c>
      <c r="E6482" s="1" t="s">
        <v>41</v>
      </c>
      <c r="F6482" s="3">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v>1.8353999999999999</v>
      </c>
    </row>
    <row r="6483" spans="1:23" x14ac:dyDescent="0.3">
      <c r="A6483">
        <v>6482</v>
      </c>
      <c r="B6483" t="s">
        <v>8940</v>
      </c>
      <c r="C6483" s="1">
        <v>42889</v>
      </c>
      <c r="D6483" s="2">
        <v>2017</v>
      </c>
      <c r="E6483" s="1" t="s">
        <v>41</v>
      </c>
      <c r="F6483" s="3">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v>0</v>
      </c>
    </row>
    <row r="6484" spans="1:23" x14ac:dyDescent="0.3">
      <c r="A6484">
        <v>6483</v>
      </c>
      <c r="B6484" t="s">
        <v>8940</v>
      </c>
      <c r="C6484" s="1">
        <v>42889</v>
      </c>
      <c r="D6484" s="2">
        <v>2017</v>
      </c>
      <c r="E6484" s="1" t="s">
        <v>41</v>
      </c>
      <c r="F6484" s="3">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v>-4.1400000000000077</v>
      </c>
    </row>
    <row r="6485" spans="1:23" x14ac:dyDescent="0.3">
      <c r="A6485">
        <v>6484</v>
      </c>
      <c r="B6485" t="s">
        <v>8941</v>
      </c>
      <c r="C6485" s="1">
        <v>42889</v>
      </c>
      <c r="D6485" s="2">
        <v>2017</v>
      </c>
      <c r="E6485" s="1" t="s">
        <v>41</v>
      </c>
      <c r="F6485" s="3">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v>-115.43040000000002</v>
      </c>
    </row>
    <row r="6486" spans="1:23" x14ac:dyDescent="0.3">
      <c r="A6486">
        <v>6485</v>
      </c>
      <c r="B6486" t="s">
        <v>8941</v>
      </c>
      <c r="C6486" s="1">
        <v>42889</v>
      </c>
      <c r="D6486" s="2">
        <v>2017</v>
      </c>
      <c r="E6486" s="1" t="s">
        <v>41</v>
      </c>
      <c r="F6486" s="3">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v>36.183599999999991</v>
      </c>
    </row>
    <row r="6487" spans="1:23" x14ac:dyDescent="0.3">
      <c r="A6487">
        <v>6486</v>
      </c>
      <c r="B6487" t="s">
        <v>8941</v>
      </c>
      <c r="C6487" s="1">
        <v>42889</v>
      </c>
      <c r="D6487" s="2">
        <v>2017</v>
      </c>
      <c r="E6487" s="1" t="s">
        <v>41</v>
      </c>
      <c r="F6487" s="3">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v>22.226399999999998</v>
      </c>
    </row>
    <row r="6488" spans="1:23" x14ac:dyDescent="0.3">
      <c r="A6488">
        <v>6487</v>
      </c>
      <c r="B6488" t="s">
        <v>8942</v>
      </c>
      <c r="C6488" s="1">
        <v>42084</v>
      </c>
      <c r="D6488" s="2">
        <v>2015</v>
      </c>
      <c r="E6488" s="1" t="s">
        <v>237</v>
      </c>
      <c r="F6488" s="3">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v>156.33799999999997</v>
      </c>
    </row>
    <row r="6489" spans="1:23" x14ac:dyDescent="0.3">
      <c r="A6489">
        <v>6488</v>
      </c>
      <c r="B6489" t="s">
        <v>8942</v>
      </c>
      <c r="C6489" s="1">
        <v>42084</v>
      </c>
      <c r="D6489" s="2">
        <v>2015</v>
      </c>
      <c r="E6489" s="1" t="s">
        <v>237</v>
      </c>
      <c r="F6489" s="3">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v>-9.8462999999999994</v>
      </c>
    </row>
    <row r="6490" spans="1:23" x14ac:dyDescent="0.3">
      <c r="A6490">
        <v>6489</v>
      </c>
      <c r="B6490" t="s">
        <v>8942</v>
      </c>
      <c r="C6490" s="1">
        <v>42084</v>
      </c>
      <c r="D6490" s="2">
        <v>2015</v>
      </c>
      <c r="E6490" s="1" t="s">
        <v>237</v>
      </c>
      <c r="F6490" s="3">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v>96.023199999999974</v>
      </c>
    </row>
    <row r="6491" spans="1:23" x14ac:dyDescent="0.3">
      <c r="A6491">
        <v>6490</v>
      </c>
      <c r="B6491" t="s">
        <v>8943</v>
      </c>
      <c r="C6491" s="1">
        <v>42997</v>
      </c>
      <c r="D6491" s="2">
        <v>2017</v>
      </c>
      <c r="E6491" s="1" t="s">
        <v>161</v>
      </c>
      <c r="F6491" s="3">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v>15.552000000000001</v>
      </c>
    </row>
    <row r="6492" spans="1:23" x14ac:dyDescent="0.3">
      <c r="A6492">
        <v>6491</v>
      </c>
      <c r="B6492" t="s">
        <v>8944</v>
      </c>
      <c r="C6492" s="1">
        <v>41897</v>
      </c>
      <c r="D6492" s="2">
        <v>2014</v>
      </c>
      <c r="E6492" s="1" t="s">
        <v>161</v>
      </c>
      <c r="F6492" s="3">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v>16.889599999999998</v>
      </c>
    </row>
    <row r="6493" spans="1:23" x14ac:dyDescent="0.3">
      <c r="A6493">
        <v>6492</v>
      </c>
      <c r="B6493" t="s">
        <v>8945</v>
      </c>
      <c r="C6493" s="1">
        <v>42694</v>
      </c>
      <c r="D6493" s="2">
        <v>2016</v>
      </c>
      <c r="E6493" s="1" t="s">
        <v>24</v>
      </c>
      <c r="F6493" s="3">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v>10.858799999999974</v>
      </c>
    </row>
    <row r="6494" spans="1:23" x14ac:dyDescent="0.3">
      <c r="A6494">
        <v>6493</v>
      </c>
      <c r="B6494" t="s">
        <v>8945</v>
      </c>
      <c r="C6494" s="1">
        <v>42694</v>
      </c>
      <c r="D6494" s="2">
        <v>2016</v>
      </c>
      <c r="E6494" s="1" t="s">
        <v>24</v>
      </c>
      <c r="F6494" s="3">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v>4.4684999999999953</v>
      </c>
    </row>
    <row r="6495" spans="1:23" x14ac:dyDescent="0.3">
      <c r="A6495">
        <v>6494</v>
      </c>
      <c r="B6495" t="s">
        <v>8945</v>
      </c>
      <c r="C6495" s="1">
        <v>42694</v>
      </c>
      <c r="D6495" s="2">
        <v>2016</v>
      </c>
      <c r="E6495" s="1" t="s">
        <v>24</v>
      </c>
      <c r="F6495" s="3">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v>24.476800000000004</v>
      </c>
    </row>
    <row r="6496" spans="1:23" x14ac:dyDescent="0.3">
      <c r="A6496">
        <v>6495</v>
      </c>
      <c r="B6496" t="s">
        <v>8946</v>
      </c>
      <c r="C6496" s="1">
        <v>43036</v>
      </c>
      <c r="D6496" s="2">
        <v>2017</v>
      </c>
      <c r="E6496" s="1" t="s">
        <v>53</v>
      </c>
      <c r="F6496" s="3">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v>-2.6999999999999993</v>
      </c>
    </row>
    <row r="6497" spans="1:23" x14ac:dyDescent="0.3">
      <c r="A6497">
        <v>6496</v>
      </c>
      <c r="B6497" t="s">
        <v>8946</v>
      </c>
      <c r="C6497" s="1">
        <v>43036</v>
      </c>
      <c r="D6497" s="2">
        <v>2017</v>
      </c>
      <c r="E6497" s="1" t="s">
        <v>53</v>
      </c>
      <c r="F6497" s="3">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v>5.4432</v>
      </c>
    </row>
    <row r="6498" spans="1:23" x14ac:dyDescent="0.3">
      <c r="A6498">
        <v>6497</v>
      </c>
      <c r="B6498" t="s">
        <v>8946</v>
      </c>
      <c r="C6498" s="1">
        <v>43036</v>
      </c>
      <c r="D6498" s="2">
        <v>2017</v>
      </c>
      <c r="E6498" s="1" t="s">
        <v>53</v>
      </c>
      <c r="F6498" s="3">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v>-3.272000000000002</v>
      </c>
    </row>
    <row r="6499" spans="1:23" x14ac:dyDescent="0.3">
      <c r="A6499">
        <v>6498</v>
      </c>
      <c r="B6499" t="s">
        <v>8947</v>
      </c>
      <c r="C6499" s="1">
        <v>42209</v>
      </c>
      <c r="D6499" s="2">
        <v>2015</v>
      </c>
      <c r="E6499" s="1" t="s">
        <v>152</v>
      </c>
      <c r="F6499" s="3">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v>6.0725999999999987</v>
      </c>
    </row>
    <row r="6500" spans="1:23" x14ac:dyDescent="0.3">
      <c r="A6500">
        <v>6499</v>
      </c>
      <c r="B6500" t="s">
        <v>8947</v>
      </c>
      <c r="C6500" s="1">
        <v>42209</v>
      </c>
      <c r="D6500" s="2">
        <v>2015</v>
      </c>
      <c r="E6500" s="1" t="s">
        <v>152</v>
      </c>
      <c r="F6500" s="3">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v>62.14139999999999</v>
      </c>
    </row>
    <row r="6501" spans="1:23" x14ac:dyDescent="0.3">
      <c r="A6501">
        <v>6500</v>
      </c>
      <c r="B6501" t="s">
        <v>8947</v>
      </c>
      <c r="C6501" s="1">
        <v>42209</v>
      </c>
      <c r="D6501" s="2">
        <v>2015</v>
      </c>
      <c r="E6501" s="1" t="s">
        <v>152</v>
      </c>
      <c r="F6501" s="3">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v>64.367799999999988</v>
      </c>
    </row>
    <row r="6502" spans="1:23" x14ac:dyDescent="0.3">
      <c r="A6502">
        <v>6501</v>
      </c>
      <c r="B6502" t="s">
        <v>8947</v>
      </c>
      <c r="C6502" s="1">
        <v>42209</v>
      </c>
      <c r="D6502" s="2">
        <v>2015</v>
      </c>
      <c r="E6502" s="1" t="s">
        <v>152</v>
      </c>
      <c r="F6502" s="3">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v>41.427599999999991</v>
      </c>
    </row>
    <row r="6503" spans="1:23" x14ac:dyDescent="0.3">
      <c r="A6503">
        <v>6502</v>
      </c>
      <c r="B6503" t="s">
        <v>8950</v>
      </c>
      <c r="C6503" s="1">
        <v>41945</v>
      </c>
      <c r="D6503" s="2">
        <v>2014</v>
      </c>
      <c r="E6503" s="1" t="s">
        <v>24</v>
      </c>
      <c r="F6503" s="3">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v>-107.99280000000002</v>
      </c>
    </row>
    <row r="6504" spans="1:23" x14ac:dyDescent="0.3">
      <c r="A6504">
        <v>6503</v>
      </c>
      <c r="B6504" t="s">
        <v>8950</v>
      </c>
      <c r="C6504" s="1">
        <v>41945</v>
      </c>
      <c r="D6504" s="2">
        <v>2014</v>
      </c>
      <c r="E6504" s="1" t="s">
        <v>24</v>
      </c>
      <c r="F6504" s="3">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v>-10.046400000000002</v>
      </c>
    </row>
    <row r="6505" spans="1:23" x14ac:dyDescent="0.3">
      <c r="A6505">
        <v>6504</v>
      </c>
      <c r="B6505" t="s">
        <v>8950</v>
      </c>
      <c r="C6505" s="1">
        <v>41945</v>
      </c>
      <c r="D6505" s="2">
        <v>2014</v>
      </c>
      <c r="E6505" s="1" t="s">
        <v>24</v>
      </c>
      <c r="F6505" s="3">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v>-13.4694</v>
      </c>
    </row>
    <row r="6506" spans="1:23" x14ac:dyDescent="0.3">
      <c r="A6506">
        <v>6505</v>
      </c>
      <c r="B6506" t="s">
        <v>8951</v>
      </c>
      <c r="C6506" s="1">
        <v>43056</v>
      </c>
      <c r="D6506" s="2">
        <v>2017</v>
      </c>
      <c r="E6506" s="1" t="s">
        <v>24</v>
      </c>
      <c r="F6506" s="3">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v>349.33919999999995</v>
      </c>
    </row>
    <row r="6507" spans="1:23" x14ac:dyDescent="0.3">
      <c r="A6507">
        <v>6506</v>
      </c>
      <c r="B6507" t="s">
        <v>8952</v>
      </c>
      <c r="C6507" s="1">
        <v>42547</v>
      </c>
      <c r="D6507" s="2">
        <v>2016</v>
      </c>
      <c r="E6507" s="1" t="s">
        <v>41</v>
      </c>
      <c r="F6507" s="3">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v>0.46409999999999996</v>
      </c>
    </row>
    <row r="6508" spans="1:23" x14ac:dyDescent="0.3">
      <c r="A6508">
        <v>6507</v>
      </c>
      <c r="B6508" t="s">
        <v>8955</v>
      </c>
      <c r="C6508" s="1">
        <v>42652</v>
      </c>
      <c r="D6508" s="2">
        <v>2016</v>
      </c>
      <c r="E6508" s="1" t="s">
        <v>53</v>
      </c>
      <c r="F6508" s="3">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v>5.9799999999999986</v>
      </c>
    </row>
    <row r="6509" spans="1:23" x14ac:dyDescent="0.3">
      <c r="A6509">
        <v>6508</v>
      </c>
      <c r="B6509" t="s">
        <v>8955</v>
      </c>
      <c r="C6509" s="1">
        <v>42652</v>
      </c>
      <c r="D6509" s="2">
        <v>2016</v>
      </c>
      <c r="E6509" s="1" t="s">
        <v>53</v>
      </c>
      <c r="F6509" s="3">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v>-24.962399999999988</v>
      </c>
    </row>
    <row r="6510" spans="1:23" x14ac:dyDescent="0.3">
      <c r="A6510">
        <v>6509</v>
      </c>
      <c r="B6510" t="s">
        <v>8956</v>
      </c>
      <c r="C6510" s="1">
        <v>43089</v>
      </c>
      <c r="D6510" s="2">
        <v>2017</v>
      </c>
      <c r="E6510" s="1" t="s">
        <v>98</v>
      </c>
      <c r="F6510" s="3">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v>137.15100000000001</v>
      </c>
    </row>
    <row r="6511" spans="1:23" x14ac:dyDescent="0.3">
      <c r="A6511">
        <v>6510</v>
      </c>
      <c r="B6511" t="s">
        <v>8956</v>
      </c>
      <c r="C6511" s="1">
        <v>43089</v>
      </c>
      <c r="D6511" s="2">
        <v>2017</v>
      </c>
      <c r="E6511" s="1" t="s">
        <v>98</v>
      </c>
      <c r="F6511" s="3">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v>17.623199999999997</v>
      </c>
    </row>
    <row r="6512" spans="1:23" x14ac:dyDescent="0.3">
      <c r="A6512">
        <v>6511</v>
      </c>
      <c r="B6512" t="s">
        <v>8956</v>
      </c>
      <c r="C6512" s="1">
        <v>43089</v>
      </c>
      <c r="D6512" s="2">
        <v>2017</v>
      </c>
      <c r="E6512" s="1" t="s">
        <v>98</v>
      </c>
      <c r="F6512" s="3">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v>16.669799999999999</v>
      </c>
    </row>
    <row r="6513" spans="1:23" x14ac:dyDescent="0.3">
      <c r="A6513">
        <v>6512</v>
      </c>
      <c r="B6513" t="s">
        <v>8957</v>
      </c>
      <c r="C6513" s="1">
        <v>42800</v>
      </c>
      <c r="D6513" s="2">
        <v>2017</v>
      </c>
      <c r="E6513" s="1" t="s">
        <v>237</v>
      </c>
      <c r="F6513" s="3">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v>8.1191999999999993</v>
      </c>
    </row>
    <row r="6514" spans="1:23" x14ac:dyDescent="0.3">
      <c r="A6514">
        <v>6513</v>
      </c>
      <c r="B6514" t="s">
        <v>8957</v>
      </c>
      <c r="C6514" s="1">
        <v>42800</v>
      </c>
      <c r="D6514" s="2">
        <v>2017</v>
      </c>
      <c r="E6514" s="1" t="s">
        <v>237</v>
      </c>
      <c r="F6514" s="3">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v>5.6448</v>
      </c>
    </row>
    <row r="6515" spans="1:23" x14ac:dyDescent="0.3">
      <c r="A6515">
        <v>6514</v>
      </c>
      <c r="B6515" t="s">
        <v>8957</v>
      </c>
      <c r="C6515" s="1">
        <v>42800</v>
      </c>
      <c r="D6515" s="2">
        <v>2017</v>
      </c>
      <c r="E6515" s="1" t="s">
        <v>237</v>
      </c>
      <c r="F6515" s="3">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v>140.59569999999999</v>
      </c>
    </row>
    <row r="6516" spans="1:23" x14ac:dyDescent="0.3">
      <c r="A6516">
        <v>6515</v>
      </c>
      <c r="B6516" t="s">
        <v>8957</v>
      </c>
      <c r="C6516" s="1">
        <v>42800</v>
      </c>
      <c r="D6516" s="2">
        <v>2017</v>
      </c>
      <c r="E6516" s="1" t="s">
        <v>237</v>
      </c>
      <c r="F6516" s="3">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v>23.218199999999996</v>
      </c>
    </row>
    <row r="6517" spans="1:23" x14ac:dyDescent="0.3">
      <c r="A6517">
        <v>6516</v>
      </c>
      <c r="B6517" t="s">
        <v>8958</v>
      </c>
      <c r="C6517" s="1">
        <v>42993</v>
      </c>
      <c r="D6517" s="2">
        <v>2017</v>
      </c>
      <c r="E6517" s="1" t="s">
        <v>161</v>
      </c>
      <c r="F6517" s="3">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v>0</v>
      </c>
    </row>
    <row r="6518" spans="1:23" x14ac:dyDescent="0.3">
      <c r="A6518">
        <v>6517</v>
      </c>
      <c r="B6518" t="s">
        <v>8958</v>
      </c>
      <c r="C6518" s="1">
        <v>42993</v>
      </c>
      <c r="D6518" s="2">
        <v>2017</v>
      </c>
      <c r="E6518" s="1" t="s">
        <v>161</v>
      </c>
      <c r="F6518" s="3">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v>105.97999999999999</v>
      </c>
    </row>
    <row r="6519" spans="1:23" x14ac:dyDescent="0.3">
      <c r="A6519">
        <v>6518</v>
      </c>
      <c r="B6519" t="s">
        <v>8958</v>
      </c>
      <c r="C6519" s="1">
        <v>42993</v>
      </c>
      <c r="D6519" s="2">
        <v>2017</v>
      </c>
      <c r="E6519" s="1" t="s">
        <v>161</v>
      </c>
      <c r="F6519" s="3">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v>41.706000000000003</v>
      </c>
    </row>
    <row r="6520" spans="1:23" x14ac:dyDescent="0.3">
      <c r="A6520">
        <v>6519</v>
      </c>
      <c r="B6520" t="s">
        <v>8958</v>
      </c>
      <c r="C6520" s="1">
        <v>42993</v>
      </c>
      <c r="D6520" s="2">
        <v>2017</v>
      </c>
      <c r="E6520" s="1" t="s">
        <v>161</v>
      </c>
      <c r="F6520" s="3">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v>30.508800000000008</v>
      </c>
    </row>
    <row r="6521" spans="1:23" x14ac:dyDescent="0.3">
      <c r="A6521">
        <v>6520</v>
      </c>
      <c r="B6521" t="s">
        <v>8958</v>
      </c>
      <c r="C6521" s="1">
        <v>42993</v>
      </c>
      <c r="D6521" s="2">
        <v>2017</v>
      </c>
      <c r="E6521" s="1" t="s">
        <v>161</v>
      </c>
      <c r="F6521" s="3">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v>0.83999999999999975</v>
      </c>
    </row>
    <row r="6522" spans="1:23" x14ac:dyDescent="0.3">
      <c r="A6522">
        <v>6521</v>
      </c>
      <c r="B6522" t="s">
        <v>8959</v>
      </c>
      <c r="C6522" s="1">
        <v>42751</v>
      </c>
      <c r="D6522" s="2">
        <v>2017</v>
      </c>
      <c r="E6522" s="1" t="s">
        <v>166</v>
      </c>
      <c r="F6522" s="3">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v>2504.2215999999999</v>
      </c>
    </row>
    <row r="6523" spans="1:23" x14ac:dyDescent="0.3">
      <c r="A6523">
        <v>6522</v>
      </c>
      <c r="B6523" t="s">
        <v>8959</v>
      </c>
      <c r="C6523" s="1">
        <v>42751</v>
      </c>
      <c r="D6523" s="2">
        <v>2017</v>
      </c>
      <c r="E6523" s="1" t="s">
        <v>166</v>
      </c>
      <c r="F6523" s="3">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v>72.640799999999999</v>
      </c>
    </row>
    <row r="6524" spans="1:23" x14ac:dyDescent="0.3">
      <c r="A6524">
        <v>6523</v>
      </c>
      <c r="B6524" t="s">
        <v>8959</v>
      </c>
      <c r="C6524" s="1">
        <v>42751</v>
      </c>
      <c r="D6524" s="2">
        <v>2017</v>
      </c>
      <c r="E6524" s="1" t="s">
        <v>166</v>
      </c>
      <c r="F6524" s="3">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v>25.231499999999997</v>
      </c>
    </row>
    <row r="6525" spans="1:23" x14ac:dyDescent="0.3">
      <c r="A6525">
        <v>6524</v>
      </c>
      <c r="B6525" t="s">
        <v>8962</v>
      </c>
      <c r="C6525" s="1">
        <v>42558</v>
      </c>
      <c r="D6525" s="2">
        <v>2016</v>
      </c>
      <c r="E6525" s="1" t="s">
        <v>152</v>
      </c>
      <c r="F6525" s="3">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v>3.2759999999999994</v>
      </c>
    </row>
    <row r="6526" spans="1:23" x14ac:dyDescent="0.3">
      <c r="A6526">
        <v>6525</v>
      </c>
      <c r="B6526" t="s">
        <v>8962</v>
      </c>
      <c r="C6526" s="1">
        <v>42558</v>
      </c>
      <c r="D6526" s="2">
        <v>2016</v>
      </c>
      <c r="E6526" s="1" t="s">
        <v>152</v>
      </c>
      <c r="F6526" s="3">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v>-12.998700000000007</v>
      </c>
    </row>
    <row r="6527" spans="1:23" x14ac:dyDescent="0.3">
      <c r="A6527">
        <v>6526</v>
      </c>
      <c r="B6527" t="s">
        <v>8962</v>
      </c>
      <c r="C6527" s="1">
        <v>42558</v>
      </c>
      <c r="D6527" s="2">
        <v>2016</v>
      </c>
      <c r="E6527" s="1" t="s">
        <v>152</v>
      </c>
      <c r="F6527" s="3">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v>-4.7625000000000011</v>
      </c>
    </row>
    <row r="6528" spans="1:23" x14ac:dyDescent="0.3">
      <c r="A6528">
        <v>6527</v>
      </c>
      <c r="B6528" t="s">
        <v>8962</v>
      </c>
      <c r="C6528" s="1">
        <v>42558</v>
      </c>
      <c r="D6528" s="2">
        <v>2016</v>
      </c>
      <c r="E6528" s="1" t="s">
        <v>152</v>
      </c>
      <c r="F6528" s="3">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v>-7.8500000000000014</v>
      </c>
    </row>
    <row r="6529" spans="1:23" x14ac:dyDescent="0.3">
      <c r="A6529">
        <v>6528</v>
      </c>
      <c r="B6529" t="s">
        <v>8963</v>
      </c>
      <c r="C6529" s="1">
        <v>42727</v>
      </c>
      <c r="D6529" s="2">
        <v>2016</v>
      </c>
      <c r="E6529" s="1" t="s">
        <v>98</v>
      </c>
      <c r="F6529" s="3">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v>899.98199999999997</v>
      </c>
    </row>
    <row r="6530" spans="1:23" x14ac:dyDescent="0.3">
      <c r="A6530">
        <v>6529</v>
      </c>
      <c r="B6530" t="s">
        <v>8964</v>
      </c>
      <c r="C6530" s="1">
        <v>41995</v>
      </c>
      <c r="D6530" s="2">
        <v>2014</v>
      </c>
      <c r="E6530" s="1" t="s">
        <v>98</v>
      </c>
      <c r="F6530" s="3">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v>56.26400000000001</v>
      </c>
    </row>
    <row r="6531" spans="1:23" x14ac:dyDescent="0.3">
      <c r="A6531">
        <v>6530</v>
      </c>
      <c r="B6531" t="s">
        <v>8967</v>
      </c>
      <c r="C6531" s="1">
        <v>41693</v>
      </c>
      <c r="D6531" s="2">
        <v>2014</v>
      </c>
      <c r="E6531" s="1" t="s">
        <v>568</v>
      </c>
      <c r="F6531" s="3">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v>2.3409000000000004</v>
      </c>
    </row>
    <row r="6532" spans="1:23" x14ac:dyDescent="0.3">
      <c r="A6532">
        <v>6531</v>
      </c>
      <c r="B6532" t="s">
        <v>8967</v>
      </c>
      <c r="C6532" s="1">
        <v>41693</v>
      </c>
      <c r="D6532" s="2">
        <v>2014</v>
      </c>
      <c r="E6532" s="1" t="s">
        <v>568</v>
      </c>
      <c r="F6532" s="3">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v>-6.8633999999999986</v>
      </c>
    </row>
    <row r="6533" spans="1:23" x14ac:dyDescent="0.3">
      <c r="A6533">
        <v>6532</v>
      </c>
      <c r="B6533" t="s">
        <v>8968</v>
      </c>
      <c r="C6533" s="1">
        <v>43073</v>
      </c>
      <c r="D6533" s="2">
        <v>2017</v>
      </c>
      <c r="E6533" s="1" t="s">
        <v>98</v>
      </c>
      <c r="F6533" s="3">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v>2.5519999999999996</v>
      </c>
    </row>
    <row r="6534" spans="1:23" x14ac:dyDescent="0.3">
      <c r="A6534">
        <v>6533</v>
      </c>
      <c r="B6534" t="s">
        <v>8968</v>
      </c>
      <c r="C6534" s="1">
        <v>43073</v>
      </c>
      <c r="D6534" s="2">
        <v>2017</v>
      </c>
      <c r="E6534" s="1" t="s">
        <v>98</v>
      </c>
      <c r="F6534" s="3">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v>29.988</v>
      </c>
    </row>
    <row r="6535" spans="1:23" x14ac:dyDescent="0.3">
      <c r="A6535">
        <v>6534</v>
      </c>
      <c r="B6535" t="s">
        <v>8968</v>
      </c>
      <c r="C6535" s="1">
        <v>43073</v>
      </c>
      <c r="D6535" s="2">
        <v>2017</v>
      </c>
      <c r="E6535" s="1" t="s">
        <v>98</v>
      </c>
      <c r="F6535" s="3">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v>143.982</v>
      </c>
    </row>
    <row r="6536" spans="1:23" x14ac:dyDescent="0.3">
      <c r="A6536">
        <v>6535</v>
      </c>
      <c r="B6536" t="s">
        <v>8969</v>
      </c>
      <c r="C6536" s="1">
        <v>41960</v>
      </c>
      <c r="D6536" s="2">
        <v>2014</v>
      </c>
      <c r="E6536" s="1" t="s">
        <v>24</v>
      </c>
      <c r="F6536" s="3">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v>726.56189999999981</v>
      </c>
    </row>
    <row r="6537" spans="1:23" x14ac:dyDescent="0.3">
      <c r="A6537">
        <v>6536</v>
      </c>
      <c r="B6537" t="s">
        <v>8969</v>
      </c>
      <c r="C6537" s="1">
        <v>41960</v>
      </c>
      <c r="D6537" s="2">
        <v>2014</v>
      </c>
      <c r="E6537" s="1" t="s">
        <v>24</v>
      </c>
      <c r="F6537" s="3">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v>-50.098000000000297</v>
      </c>
    </row>
    <row r="6538" spans="1:23" x14ac:dyDescent="0.3">
      <c r="A6538">
        <v>6537</v>
      </c>
      <c r="B6538" t="s">
        <v>8970</v>
      </c>
      <c r="C6538" s="1">
        <v>41932</v>
      </c>
      <c r="D6538" s="2">
        <v>2014</v>
      </c>
      <c r="E6538" s="1" t="s">
        <v>53</v>
      </c>
      <c r="F6538" s="3">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v>-147.8655</v>
      </c>
    </row>
    <row r="6539" spans="1:23" x14ac:dyDescent="0.3">
      <c r="A6539">
        <v>6538</v>
      </c>
      <c r="B6539" t="s">
        <v>8970</v>
      </c>
      <c r="C6539" s="1">
        <v>41932</v>
      </c>
      <c r="D6539" s="2">
        <v>2014</v>
      </c>
      <c r="E6539" s="1" t="s">
        <v>53</v>
      </c>
      <c r="F6539" s="3">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v>-24.588000000000001</v>
      </c>
    </row>
    <row r="6540" spans="1:23" x14ac:dyDescent="0.3">
      <c r="A6540">
        <v>6539</v>
      </c>
      <c r="B6540" t="s">
        <v>8971</v>
      </c>
      <c r="C6540" s="1">
        <v>42302</v>
      </c>
      <c r="D6540" s="2">
        <v>2015</v>
      </c>
      <c r="E6540" s="1" t="s">
        <v>53</v>
      </c>
      <c r="F6540" s="3">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v>41.337400000000002</v>
      </c>
    </row>
    <row r="6541" spans="1:23" x14ac:dyDescent="0.3">
      <c r="A6541">
        <v>6540</v>
      </c>
      <c r="B6541" t="s">
        <v>8971</v>
      </c>
      <c r="C6541" s="1">
        <v>42302</v>
      </c>
      <c r="D6541" s="2">
        <v>2015</v>
      </c>
      <c r="E6541" s="1" t="s">
        <v>53</v>
      </c>
      <c r="F6541" s="3">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v>75.686000000000007</v>
      </c>
    </row>
    <row r="6542" spans="1:23" x14ac:dyDescent="0.3">
      <c r="A6542">
        <v>6541</v>
      </c>
      <c r="B6542" t="s">
        <v>8972</v>
      </c>
      <c r="C6542" s="1">
        <v>43055</v>
      </c>
      <c r="D6542" s="2">
        <v>2017</v>
      </c>
      <c r="E6542" s="1" t="s">
        <v>24</v>
      </c>
      <c r="F6542" s="3">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v>34.629599999999996</v>
      </c>
    </row>
    <row r="6543" spans="1:23" x14ac:dyDescent="0.3">
      <c r="A6543">
        <v>6542</v>
      </c>
      <c r="B6543" t="s">
        <v>8972</v>
      </c>
      <c r="C6543" s="1">
        <v>43055</v>
      </c>
      <c r="D6543" s="2">
        <v>2017</v>
      </c>
      <c r="E6543" s="1" t="s">
        <v>24</v>
      </c>
      <c r="F6543" s="3">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v>23.786399999999986</v>
      </c>
    </row>
    <row r="6544" spans="1:23" x14ac:dyDescent="0.3">
      <c r="A6544">
        <v>6543</v>
      </c>
      <c r="B6544" t="s">
        <v>8972</v>
      </c>
      <c r="C6544" s="1">
        <v>43055</v>
      </c>
      <c r="D6544" s="2">
        <v>2017</v>
      </c>
      <c r="E6544" s="1" t="s">
        <v>24</v>
      </c>
      <c r="F6544" s="3">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v>10.787999999999997</v>
      </c>
    </row>
    <row r="6545" spans="1:23" x14ac:dyDescent="0.3">
      <c r="A6545">
        <v>6544</v>
      </c>
      <c r="B6545" t="s">
        <v>8972</v>
      </c>
      <c r="C6545" s="1">
        <v>43055</v>
      </c>
      <c r="D6545" s="2">
        <v>2017</v>
      </c>
      <c r="E6545" s="1" t="s">
        <v>24</v>
      </c>
      <c r="F6545" s="3">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v>7.9895999999999994</v>
      </c>
    </row>
    <row r="6546" spans="1:23" x14ac:dyDescent="0.3">
      <c r="A6546">
        <v>6545</v>
      </c>
      <c r="B6546" t="s">
        <v>8973</v>
      </c>
      <c r="C6546" s="1">
        <v>42869</v>
      </c>
      <c r="D6546" s="2">
        <v>2017</v>
      </c>
      <c r="E6546" s="1" t="s">
        <v>124</v>
      </c>
      <c r="F6546" s="3">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v>-46.53600000000003</v>
      </c>
    </row>
    <row r="6547" spans="1:23" x14ac:dyDescent="0.3">
      <c r="A6547">
        <v>6546</v>
      </c>
      <c r="B6547" t="s">
        <v>8973</v>
      </c>
      <c r="C6547" s="1">
        <v>42869</v>
      </c>
      <c r="D6547" s="2">
        <v>2017</v>
      </c>
      <c r="E6547" s="1" t="s">
        <v>124</v>
      </c>
      <c r="F6547" s="3">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v>1.764</v>
      </c>
    </row>
    <row r="6548" spans="1:23" x14ac:dyDescent="0.3">
      <c r="A6548">
        <v>6547</v>
      </c>
      <c r="B6548" t="s">
        <v>8973</v>
      </c>
      <c r="C6548" s="1">
        <v>42869</v>
      </c>
      <c r="D6548" s="2">
        <v>2017</v>
      </c>
      <c r="E6548" s="1" t="s">
        <v>124</v>
      </c>
      <c r="F6548" s="3">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v>7.7449999999999983</v>
      </c>
    </row>
    <row r="6549" spans="1:23" x14ac:dyDescent="0.3">
      <c r="A6549">
        <v>6548</v>
      </c>
      <c r="B6549" t="s">
        <v>8974</v>
      </c>
      <c r="C6549" s="1">
        <v>41699</v>
      </c>
      <c r="D6549" s="2">
        <v>2014</v>
      </c>
      <c r="E6549" s="1" t="s">
        <v>237</v>
      </c>
      <c r="F6549" s="3">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v>-172.11720000000003</v>
      </c>
    </row>
    <row r="6550" spans="1:23" x14ac:dyDescent="0.3">
      <c r="A6550">
        <v>6549</v>
      </c>
      <c r="B6550" t="s">
        <v>8974</v>
      </c>
      <c r="C6550" s="1">
        <v>41699</v>
      </c>
      <c r="D6550" s="2">
        <v>2014</v>
      </c>
      <c r="E6550" s="1" t="s">
        <v>237</v>
      </c>
      <c r="F6550" s="3">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v>5.6783999999999981</v>
      </c>
    </row>
    <row r="6551" spans="1:23" x14ac:dyDescent="0.3">
      <c r="A6551">
        <v>6550</v>
      </c>
      <c r="B6551" t="s">
        <v>8975</v>
      </c>
      <c r="C6551" s="1">
        <v>42215</v>
      </c>
      <c r="D6551" s="2">
        <v>2015</v>
      </c>
      <c r="E6551" s="1" t="s">
        <v>152</v>
      </c>
      <c r="F6551" s="3">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v>38.970000000000006</v>
      </c>
    </row>
    <row r="6552" spans="1:23" x14ac:dyDescent="0.3">
      <c r="A6552">
        <v>6551</v>
      </c>
      <c r="B6552" t="s">
        <v>8976</v>
      </c>
      <c r="C6552" s="1">
        <v>42309</v>
      </c>
      <c r="D6552" s="2">
        <v>2015</v>
      </c>
      <c r="E6552" s="1" t="s">
        <v>24</v>
      </c>
      <c r="F6552" s="3">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v>21.837600000000023</v>
      </c>
    </row>
    <row r="6553" spans="1:23" x14ac:dyDescent="0.3">
      <c r="A6553">
        <v>6552</v>
      </c>
      <c r="B6553" t="s">
        <v>8977</v>
      </c>
      <c r="C6553" s="1">
        <v>43085</v>
      </c>
      <c r="D6553" s="2">
        <v>2017</v>
      </c>
      <c r="E6553" s="1" t="s">
        <v>98</v>
      </c>
      <c r="F6553" s="3">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v>6.4127999999999998</v>
      </c>
    </row>
    <row r="6554" spans="1:23" x14ac:dyDescent="0.3">
      <c r="A6554">
        <v>6553</v>
      </c>
      <c r="B6554" t="s">
        <v>8977</v>
      </c>
      <c r="C6554" s="1">
        <v>43085</v>
      </c>
      <c r="D6554" s="2">
        <v>2017</v>
      </c>
      <c r="E6554" s="1" t="s">
        <v>98</v>
      </c>
      <c r="F6554" s="3">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v>7.9449999999999932</v>
      </c>
    </row>
    <row r="6555" spans="1:23" x14ac:dyDescent="0.3">
      <c r="A6555">
        <v>6554</v>
      </c>
      <c r="B6555" t="s">
        <v>8978</v>
      </c>
      <c r="C6555" s="1">
        <v>41932</v>
      </c>
      <c r="D6555" s="2">
        <v>2014</v>
      </c>
      <c r="E6555" s="1" t="s">
        <v>53</v>
      </c>
      <c r="F6555" s="3">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v>71.992800000000003</v>
      </c>
    </row>
    <row r="6556" spans="1:23" x14ac:dyDescent="0.3">
      <c r="A6556">
        <v>6555</v>
      </c>
      <c r="B6556" t="s">
        <v>8978</v>
      </c>
      <c r="C6556" s="1">
        <v>41932</v>
      </c>
      <c r="D6556" s="2">
        <v>2014</v>
      </c>
      <c r="E6556" s="1" t="s">
        <v>53</v>
      </c>
      <c r="F6556" s="3">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v>31.582499999999953</v>
      </c>
    </row>
    <row r="6557" spans="1:23" x14ac:dyDescent="0.3">
      <c r="A6557">
        <v>6556</v>
      </c>
      <c r="B6557" t="s">
        <v>8978</v>
      </c>
      <c r="C6557" s="1">
        <v>41932</v>
      </c>
      <c r="D6557" s="2">
        <v>2014</v>
      </c>
      <c r="E6557" s="1" t="s">
        <v>53</v>
      </c>
      <c r="F6557" s="3">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v>1.2375999999999996</v>
      </c>
    </row>
    <row r="6558" spans="1:23" x14ac:dyDescent="0.3">
      <c r="A6558">
        <v>6557</v>
      </c>
      <c r="B6558" t="s">
        <v>8978</v>
      </c>
      <c r="C6558" s="1">
        <v>41932</v>
      </c>
      <c r="D6558" s="2">
        <v>2014</v>
      </c>
      <c r="E6558" s="1" t="s">
        <v>53</v>
      </c>
      <c r="F6558" s="3">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v>-14.759400000000003</v>
      </c>
    </row>
    <row r="6559" spans="1:23" x14ac:dyDescent="0.3">
      <c r="A6559">
        <v>6558</v>
      </c>
      <c r="B6559" t="s">
        <v>8978</v>
      </c>
      <c r="C6559" s="1">
        <v>41932</v>
      </c>
      <c r="D6559" s="2">
        <v>2014</v>
      </c>
      <c r="E6559" s="1" t="s">
        <v>53</v>
      </c>
      <c r="F6559" s="3">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v>7.9378000000000002</v>
      </c>
    </row>
    <row r="6560" spans="1:23" x14ac:dyDescent="0.3">
      <c r="A6560">
        <v>6559</v>
      </c>
      <c r="B6560" t="s">
        <v>8981</v>
      </c>
      <c r="C6560" s="1">
        <v>42160</v>
      </c>
      <c r="D6560" s="2">
        <v>2015</v>
      </c>
      <c r="E6560" s="1" t="s">
        <v>41</v>
      </c>
      <c r="F6560" s="3">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v>169.18200000000004</v>
      </c>
    </row>
    <row r="6561" spans="1:23" x14ac:dyDescent="0.3">
      <c r="A6561">
        <v>6560</v>
      </c>
      <c r="B6561" t="s">
        <v>8982</v>
      </c>
      <c r="C6561" s="1">
        <v>42572</v>
      </c>
      <c r="D6561" s="2">
        <v>2016</v>
      </c>
      <c r="E6561" s="1" t="s">
        <v>152</v>
      </c>
      <c r="F6561" s="3">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v>197.35299999999998</v>
      </c>
    </row>
    <row r="6562" spans="1:23" x14ac:dyDescent="0.3">
      <c r="A6562">
        <v>6561</v>
      </c>
      <c r="B6562" t="s">
        <v>8982</v>
      </c>
      <c r="C6562" s="1">
        <v>42572</v>
      </c>
      <c r="D6562" s="2">
        <v>2016</v>
      </c>
      <c r="E6562" s="1" t="s">
        <v>152</v>
      </c>
      <c r="F6562" s="3">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v>1.512</v>
      </c>
    </row>
    <row r="6563" spans="1:23" x14ac:dyDescent="0.3">
      <c r="A6563">
        <v>6562</v>
      </c>
      <c r="B6563" t="s">
        <v>8983</v>
      </c>
      <c r="C6563" s="1">
        <v>42825</v>
      </c>
      <c r="D6563" s="2">
        <v>2017</v>
      </c>
      <c r="E6563" s="1" t="s">
        <v>237</v>
      </c>
      <c r="F6563" s="3">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v>-90.774000000000029</v>
      </c>
    </row>
    <row r="6564" spans="1:23" x14ac:dyDescent="0.3">
      <c r="A6564">
        <v>6563</v>
      </c>
      <c r="B6564" t="s">
        <v>8984</v>
      </c>
      <c r="C6564" s="1">
        <v>41766</v>
      </c>
      <c r="D6564" s="2">
        <v>2014</v>
      </c>
      <c r="E6564" s="1" t="s">
        <v>124</v>
      </c>
      <c r="F6564" s="3">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v>7.9085999999999999</v>
      </c>
    </row>
    <row r="6565" spans="1:23" x14ac:dyDescent="0.3">
      <c r="A6565">
        <v>6564</v>
      </c>
      <c r="B6565" t="s">
        <v>8984</v>
      </c>
      <c r="C6565" s="1">
        <v>41766</v>
      </c>
      <c r="D6565" s="2">
        <v>2014</v>
      </c>
      <c r="E6565" s="1" t="s">
        <v>124</v>
      </c>
      <c r="F6565" s="3">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v>-38.849999999999994</v>
      </c>
    </row>
    <row r="6566" spans="1:23" x14ac:dyDescent="0.3">
      <c r="A6566">
        <v>6565</v>
      </c>
      <c r="B6566" t="s">
        <v>8984</v>
      </c>
      <c r="C6566" s="1">
        <v>41766</v>
      </c>
      <c r="D6566" s="2">
        <v>2014</v>
      </c>
      <c r="E6566" s="1" t="s">
        <v>124</v>
      </c>
      <c r="F6566" s="3">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v>2.5055999999999998</v>
      </c>
    </row>
    <row r="6567" spans="1:23" x14ac:dyDescent="0.3">
      <c r="A6567">
        <v>6566</v>
      </c>
      <c r="B6567" t="s">
        <v>8984</v>
      </c>
      <c r="C6567" s="1">
        <v>41766</v>
      </c>
      <c r="D6567" s="2">
        <v>2014</v>
      </c>
      <c r="E6567" s="1" t="s">
        <v>124</v>
      </c>
      <c r="F6567" s="3">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v>244.24959999999999</v>
      </c>
    </row>
    <row r="6568" spans="1:23" x14ac:dyDescent="0.3">
      <c r="A6568">
        <v>6567</v>
      </c>
      <c r="B6568" t="s">
        <v>8985</v>
      </c>
      <c r="C6568" s="1">
        <v>42771</v>
      </c>
      <c r="D6568" s="2">
        <v>2017</v>
      </c>
      <c r="E6568" s="1" t="s">
        <v>568</v>
      </c>
      <c r="F6568" s="3">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v>-426.9860000000001</v>
      </c>
    </row>
    <row r="6569" spans="1:23" x14ac:dyDescent="0.3">
      <c r="A6569">
        <v>6568</v>
      </c>
      <c r="B6569" t="s">
        <v>8985</v>
      </c>
      <c r="C6569" s="1">
        <v>42771</v>
      </c>
      <c r="D6569" s="2">
        <v>2017</v>
      </c>
      <c r="E6569" s="1" t="s">
        <v>568</v>
      </c>
      <c r="F6569" s="3">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v>0.71199999999999974</v>
      </c>
    </row>
    <row r="6570" spans="1:23" x14ac:dyDescent="0.3">
      <c r="A6570">
        <v>6569</v>
      </c>
      <c r="B6570" t="s">
        <v>8986</v>
      </c>
      <c r="C6570" s="1">
        <v>41747</v>
      </c>
      <c r="D6570" s="2">
        <v>2014</v>
      </c>
      <c r="E6570" s="1" t="s">
        <v>89</v>
      </c>
      <c r="F6570" s="3">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v>1.008</v>
      </c>
    </row>
    <row r="6571" spans="1:23" x14ac:dyDescent="0.3">
      <c r="A6571">
        <v>6570</v>
      </c>
      <c r="B6571" t="s">
        <v>8986</v>
      </c>
      <c r="C6571" s="1">
        <v>41747</v>
      </c>
      <c r="D6571" s="2">
        <v>2014</v>
      </c>
      <c r="E6571" s="1" t="s">
        <v>89</v>
      </c>
      <c r="F6571" s="3">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v>-18.117599999999996</v>
      </c>
    </row>
    <row r="6572" spans="1:23" x14ac:dyDescent="0.3">
      <c r="A6572">
        <v>6571</v>
      </c>
      <c r="B6572" t="s">
        <v>8986</v>
      </c>
      <c r="C6572" s="1">
        <v>41747</v>
      </c>
      <c r="D6572" s="2">
        <v>2014</v>
      </c>
      <c r="E6572" s="1" t="s">
        <v>89</v>
      </c>
      <c r="F6572" s="3">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v>50.40629999999998</v>
      </c>
    </row>
    <row r="6573" spans="1:23" x14ac:dyDescent="0.3">
      <c r="A6573">
        <v>6572</v>
      </c>
      <c r="B6573" t="s">
        <v>8986</v>
      </c>
      <c r="C6573" s="1">
        <v>41747</v>
      </c>
      <c r="D6573" s="2">
        <v>2014</v>
      </c>
      <c r="E6573" s="1" t="s">
        <v>89</v>
      </c>
      <c r="F6573" s="3">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v>28.496999999999957</v>
      </c>
    </row>
    <row r="6574" spans="1:23" x14ac:dyDescent="0.3">
      <c r="A6574">
        <v>6573</v>
      </c>
      <c r="B6574" t="s">
        <v>8987</v>
      </c>
      <c r="C6574" s="1">
        <v>42500</v>
      </c>
      <c r="D6574" s="2">
        <v>2016</v>
      </c>
      <c r="E6574" s="1" t="s">
        <v>124</v>
      </c>
      <c r="F6574" s="3">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v>5.8604000000000003</v>
      </c>
    </row>
    <row r="6575" spans="1:23" x14ac:dyDescent="0.3">
      <c r="A6575">
        <v>6574</v>
      </c>
      <c r="B6575" t="s">
        <v>8988</v>
      </c>
      <c r="C6575" s="1">
        <v>42699</v>
      </c>
      <c r="D6575" s="2">
        <v>2016</v>
      </c>
      <c r="E6575" s="1" t="s">
        <v>24</v>
      </c>
      <c r="F6575" s="3">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v>67.608000000000004</v>
      </c>
    </row>
    <row r="6576" spans="1:23" x14ac:dyDescent="0.3">
      <c r="A6576">
        <v>6575</v>
      </c>
      <c r="B6576" t="s">
        <v>8988</v>
      </c>
      <c r="C6576" s="1">
        <v>42699</v>
      </c>
      <c r="D6576" s="2">
        <v>2016</v>
      </c>
      <c r="E6576" s="1" t="s">
        <v>24</v>
      </c>
      <c r="F6576" s="3">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v>118.37040000000002</v>
      </c>
    </row>
    <row r="6577" spans="1:23" x14ac:dyDescent="0.3">
      <c r="A6577">
        <v>6576</v>
      </c>
      <c r="B6577" t="s">
        <v>8991</v>
      </c>
      <c r="C6577" s="1">
        <v>42797</v>
      </c>
      <c r="D6577" s="2">
        <v>2017</v>
      </c>
      <c r="E6577" s="1" t="s">
        <v>237</v>
      </c>
      <c r="F6577" s="3">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v>440.76480000000004</v>
      </c>
    </row>
    <row r="6578" spans="1:23" x14ac:dyDescent="0.3">
      <c r="A6578">
        <v>6577</v>
      </c>
      <c r="B6578" t="s">
        <v>8991</v>
      </c>
      <c r="C6578" s="1">
        <v>42797</v>
      </c>
      <c r="D6578" s="2">
        <v>2017</v>
      </c>
      <c r="E6578" s="1" t="s">
        <v>237</v>
      </c>
      <c r="F6578" s="3">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v>-17.035200000000003</v>
      </c>
    </row>
    <row r="6579" spans="1:23" x14ac:dyDescent="0.3">
      <c r="A6579">
        <v>6578</v>
      </c>
      <c r="B6579" t="s">
        <v>8992</v>
      </c>
      <c r="C6579" s="1">
        <v>42344</v>
      </c>
      <c r="D6579" s="2">
        <v>2015</v>
      </c>
      <c r="E6579" s="1" t="s">
        <v>98</v>
      </c>
      <c r="F6579" s="3">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v>50.442599999999977</v>
      </c>
    </row>
    <row r="6580" spans="1:23" x14ac:dyDescent="0.3">
      <c r="A6580">
        <v>6579</v>
      </c>
      <c r="B6580" t="s">
        <v>8993</v>
      </c>
      <c r="C6580" s="1">
        <v>41876</v>
      </c>
      <c r="D6580" s="2">
        <v>2014</v>
      </c>
      <c r="E6580" s="1" t="s">
        <v>132</v>
      </c>
      <c r="F6580" s="3">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v>75.595799999999997</v>
      </c>
    </row>
    <row r="6581" spans="1:23" x14ac:dyDescent="0.3">
      <c r="A6581">
        <v>6580</v>
      </c>
      <c r="B6581" t="s">
        <v>8994</v>
      </c>
      <c r="C6581" s="1">
        <v>42665</v>
      </c>
      <c r="D6581" s="2">
        <v>2016</v>
      </c>
      <c r="E6581" s="1" t="s">
        <v>53</v>
      </c>
      <c r="F6581" s="3">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v>3.2063999999999999</v>
      </c>
    </row>
    <row r="6582" spans="1:23" x14ac:dyDescent="0.3">
      <c r="A6582">
        <v>6581</v>
      </c>
      <c r="B6582" t="s">
        <v>8994</v>
      </c>
      <c r="C6582" s="1">
        <v>42665</v>
      </c>
      <c r="D6582" s="2">
        <v>2016</v>
      </c>
      <c r="E6582" s="1" t="s">
        <v>53</v>
      </c>
      <c r="F6582" s="3">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v>2.2517999999999998</v>
      </c>
    </row>
    <row r="6583" spans="1:23" x14ac:dyDescent="0.3">
      <c r="A6583">
        <v>6582</v>
      </c>
      <c r="B6583" t="s">
        <v>8994</v>
      </c>
      <c r="C6583" s="1">
        <v>42665</v>
      </c>
      <c r="D6583" s="2">
        <v>2016</v>
      </c>
      <c r="E6583" s="1" t="s">
        <v>53</v>
      </c>
      <c r="F6583" s="3">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v>30.581999999999987</v>
      </c>
    </row>
    <row r="6584" spans="1:23" x14ac:dyDescent="0.3">
      <c r="A6584">
        <v>6583</v>
      </c>
      <c r="B6584" t="s">
        <v>8997</v>
      </c>
      <c r="C6584" s="1">
        <v>42589</v>
      </c>
      <c r="D6584" s="2">
        <v>2016</v>
      </c>
      <c r="E6584" s="1" t="s">
        <v>132</v>
      </c>
      <c r="F6584" s="3">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v>86.385600000000011</v>
      </c>
    </row>
    <row r="6585" spans="1:23" x14ac:dyDescent="0.3">
      <c r="A6585">
        <v>6584</v>
      </c>
      <c r="B6585" t="s">
        <v>8998</v>
      </c>
      <c r="C6585" s="1">
        <v>42937</v>
      </c>
      <c r="D6585" s="2">
        <v>2017</v>
      </c>
      <c r="E6585" s="1" t="s">
        <v>152</v>
      </c>
      <c r="F6585" s="3">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v>29.562599999999986</v>
      </c>
    </row>
    <row r="6586" spans="1:23" x14ac:dyDescent="0.3">
      <c r="A6586">
        <v>6585</v>
      </c>
      <c r="B6586" t="s">
        <v>8998</v>
      </c>
      <c r="C6586" s="1">
        <v>42937</v>
      </c>
      <c r="D6586" s="2">
        <v>2017</v>
      </c>
      <c r="E6586" s="1" t="s">
        <v>152</v>
      </c>
      <c r="F6586" s="3">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v>67.990000000000009</v>
      </c>
    </row>
    <row r="6587" spans="1:23" x14ac:dyDescent="0.3">
      <c r="A6587">
        <v>6586</v>
      </c>
      <c r="B6587" t="s">
        <v>8998</v>
      </c>
      <c r="C6587" s="1">
        <v>42937</v>
      </c>
      <c r="D6587" s="2">
        <v>2017</v>
      </c>
      <c r="E6587" s="1" t="s">
        <v>152</v>
      </c>
      <c r="F6587" s="3">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v>3.8720000000000003</v>
      </c>
    </row>
    <row r="6588" spans="1:23" x14ac:dyDescent="0.3">
      <c r="A6588">
        <v>6587</v>
      </c>
      <c r="B6588" t="s">
        <v>8998</v>
      </c>
      <c r="C6588" s="1">
        <v>42937</v>
      </c>
      <c r="D6588" s="2">
        <v>2017</v>
      </c>
      <c r="E6588" s="1" t="s">
        <v>152</v>
      </c>
      <c r="F6588" s="3">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v>5.7071999999999976</v>
      </c>
    </row>
    <row r="6589" spans="1:23" x14ac:dyDescent="0.3">
      <c r="A6589">
        <v>6588</v>
      </c>
      <c r="B6589" t="s">
        <v>8998</v>
      </c>
      <c r="C6589" s="1">
        <v>42937</v>
      </c>
      <c r="D6589" s="2">
        <v>2017</v>
      </c>
      <c r="E6589" s="1" t="s">
        <v>152</v>
      </c>
      <c r="F6589" s="3">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v>69.67619999999998</v>
      </c>
    </row>
    <row r="6590" spans="1:23" x14ac:dyDescent="0.3">
      <c r="A6590">
        <v>6589</v>
      </c>
      <c r="B6590" t="s">
        <v>8998</v>
      </c>
      <c r="C6590" s="1">
        <v>42937</v>
      </c>
      <c r="D6590" s="2">
        <v>2017</v>
      </c>
      <c r="E6590" s="1" t="s">
        <v>152</v>
      </c>
      <c r="F6590" s="3">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v>7.1712000000000007</v>
      </c>
    </row>
    <row r="6591" spans="1:23" x14ac:dyDescent="0.3">
      <c r="A6591">
        <v>6590</v>
      </c>
      <c r="B6591" t="s">
        <v>8998</v>
      </c>
      <c r="C6591" s="1">
        <v>42937</v>
      </c>
      <c r="D6591" s="2">
        <v>2017</v>
      </c>
      <c r="E6591" s="1" t="s">
        <v>152</v>
      </c>
      <c r="F6591" s="3">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v>11.585999999999984</v>
      </c>
    </row>
    <row r="6592" spans="1:23" x14ac:dyDescent="0.3">
      <c r="A6592">
        <v>6591</v>
      </c>
      <c r="B6592" t="s">
        <v>8999</v>
      </c>
      <c r="C6592" s="1">
        <v>41721</v>
      </c>
      <c r="D6592" s="2">
        <v>2014</v>
      </c>
      <c r="E6592" s="1" t="s">
        <v>237</v>
      </c>
      <c r="F6592" s="3">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v>3.2213999999999996</v>
      </c>
    </row>
    <row r="6593" spans="1:23" x14ac:dyDescent="0.3">
      <c r="A6593">
        <v>6592</v>
      </c>
      <c r="B6593" t="s">
        <v>9001</v>
      </c>
      <c r="C6593" s="1">
        <v>42124</v>
      </c>
      <c r="D6593" s="2">
        <v>2015</v>
      </c>
      <c r="E6593" s="1" t="s">
        <v>89</v>
      </c>
      <c r="F6593" s="3">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v>9.702</v>
      </c>
    </row>
    <row r="6594" spans="1:23" x14ac:dyDescent="0.3">
      <c r="A6594">
        <v>6593</v>
      </c>
      <c r="B6594" t="s">
        <v>9001</v>
      </c>
      <c r="C6594" s="1">
        <v>42124</v>
      </c>
      <c r="D6594" s="2">
        <v>2015</v>
      </c>
      <c r="E6594" s="1" t="s">
        <v>89</v>
      </c>
      <c r="F6594" s="3">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v>1.7324999999999999</v>
      </c>
    </row>
    <row r="6595" spans="1:23" x14ac:dyDescent="0.3">
      <c r="A6595">
        <v>6594</v>
      </c>
      <c r="B6595" t="s">
        <v>9002</v>
      </c>
      <c r="C6595" s="1">
        <v>42534</v>
      </c>
      <c r="D6595" s="2">
        <v>2016</v>
      </c>
      <c r="E6595" s="1" t="s">
        <v>41</v>
      </c>
      <c r="F6595" s="3">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v>11.748799999999997</v>
      </c>
    </row>
    <row r="6596" spans="1:23" x14ac:dyDescent="0.3">
      <c r="A6596">
        <v>6595</v>
      </c>
      <c r="B6596" t="s">
        <v>9003</v>
      </c>
      <c r="C6596" s="1">
        <v>42128</v>
      </c>
      <c r="D6596" s="2">
        <v>2015</v>
      </c>
      <c r="E6596" s="1" t="s">
        <v>124</v>
      </c>
      <c r="F6596" s="3">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v>35.260400000000004</v>
      </c>
    </row>
    <row r="6597" spans="1:23" x14ac:dyDescent="0.3">
      <c r="A6597">
        <v>6596</v>
      </c>
      <c r="B6597" t="s">
        <v>9004</v>
      </c>
      <c r="C6597" s="1">
        <v>42848</v>
      </c>
      <c r="D6597" s="2">
        <v>2017</v>
      </c>
      <c r="E6597" s="1" t="s">
        <v>89</v>
      </c>
      <c r="F6597" s="3">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v>-7.8399999999999963</v>
      </c>
    </row>
    <row r="6598" spans="1:23" x14ac:dyDescent="0.3">
      <c r="A6598">
        <v>6597</v>
      </c>
      <c r="B6598" t="s">
        <v>9004</v>
      </c>
      <c r="C6598" s="1">
        <v>42848</v>
      </c>
      <c r="D6598" s="2">
        <v>2017</v>
      </c>
      <c r="E6598" s="1" t="s">
        <v>89</v>
      </c>
      <c r="F6598" s="3">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v>1.8703999999999998</v>
      </c>
    </row>
    <row r="6599" spans="1:23" x14ac:dyDescent="0.3">
      <c r="A6599">
        <v>6598</v>
      </c>
      <c r="B6599" t="s">
        <v>9005</v>
      </c>
      <c r="C6599" s="1">
        <v>41796</v>
      </c>
      <c r="D6599" s="2">
        <v>2014</v>
      </c>
      <c r="E6599" s="1" t="s">
        <v>41</v>
      </c>
      <c r="F6599" s="3">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v>-0.9099999999999997</v>
      </c>
    </row>
    <row r="6600" spans="1:23" x14ac:dyDescent="0.3">
      <c r="A6600">
        <v>6599</v>
      </c>
      <c r="B6600" t="s">
        <v>9005</v>
      </c>
      <c r="C6600" s="1">
        <v>41796</v>
      </c>
      <c r="D6600" s="2">
        <v>2014</v>
      </c>
      <c r="E6600" s="1" t="s">
        <v>41</v>
      </c>
      <c r="F6600" s="3">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v>22.480800000000002</v>
      </c>
    </row>
    <row r="6601" spans="1:23" x14ac:dyDescent="0.3">
      <c r="A6601">
        <v>6600</v>
      </c>
      <c r="B6601" t="s">
        <v>9006</v>
      </c>
      <c r="C6601" s="1">
        <v>41975</v>
      </c>
      <c r="D6601" s="2">
        <v>2014</v>
      </c>
      <c r="E6601" s="1" t="s">
        <v>98</v>
      </c>
      <c r="F6601" s="3">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v>23.680799999999998</v>
      </c>
    </row>
    <row r="6602" spans="1:23" x14ac:dyDescent="0.3">
      <c r="A6602">
        <v>6601</v>
      </c>
      <c r="B6602" t="s">
        <v>9006</v>
      </c>
      <c r="C6602" s="1">
        <v>41975</v>
      </c>
      <c r="D6602" s="2">
        <v>2014</v>
      </c>
      <c r="E6602" s="1" t="s">
        <v>98</v>
      </c>
      <c r="F6602" s="3">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v>73.41</v>
      </c>
    </row>
    <row r="6603" spans="1:23" x14ac:dyDescent="0.3">
      <c r="A6603">
        <v>6602</v>
      </c>
      <c r="B6603" t="s">
        <v>9006</v>
      </c>
      <c r="C6603" s="1">
        <v>41975</v>
      </c>
      <c r="D6603" s="2">
        <v>2014</v>
      </c>
      <c r="E6603" s="1" t="s">
        <v>98</v>
      </c>
      <c r="F6603" s="3">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v>64.756799999999998</v>
      </c>
    </row>
    <row r="6604" spans="1:23" x14ac:dyDescent="0.3">
      <c r="A6604">
        <v>6603</v>
      </c>
      <c r="B6604" t="s">
        <v>9006</v>
      </c>
      <c r="C6604" s="1">
        <v>41975</v>
      </c>
      <c r="D6604" s="2">
        <v>2014</v>
      </c>
      <c r="E6604" s="1" t="s">
        <v>98</v>
      </c>
      <c r="F6604" s="3">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v>7.2035999999999998</v>
      </c>
    </row>
    <row r="6605" spans="1:23" x14ac:dyDescent="0.3">
      <c r="A6605">
        <v>6604</v>
      </c>
      <c r="B6605" t="s">
        <v>9007</v>
      </c>
      <c r="C6605" s="1">
        <v>42903</v>
      </c>
      <c r="D6605" s="2">
        <v>2017</v>
      </c>
      <c r="E6605" s="1" t="s">
        <v>41</v>
      </c>
      <c r="F6605" s="3">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v>-32.929200000000002</v>
      </c>
    </row>
    <row r="6606" spans="1:23" x14ac:dyDescent="0.3">
      <c r="A6606">
        <v>6605</v>
      </c>
      <c r="B6606" t="s">
        <v>9009</v>
      </c>
      <c r="C6606" s="1">
        <v>42516</v>
      </c>
      <c r="D6606" s="2">
        <v>2016</v>
      </c>
      <c r="E6606" s="1" t="s">
        <v>124</v>
      </c>
      <c r="F6606" s="3">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v>0</v>
      </c>
    </row>
    <row r="6607" spans="1:23" x14ac:dyDescent="0.3">
      <c r="A6607">
        <v>6606</v>
      </c>
      <c r="B6607" t="s">
        <v>9009</v>
      </c>
      <c r="C6607" s="1">
        <v>42516</v>
      </c>
      <c r="D6607" s="2">
        <v>2016</v>
      </c>
      <c r="E6607" s="1" t="s">
        <v>124</v>
      </c>
      <c r="F6607" s="3">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v>21.772800000000004</v>
      </c>
    </row>
    <row r="6608" spans="1:23" x14ac:dyDescent="0.3">
      <c r="A6608">
        <v>6607</v>
      </c>
      <c r="B6608" t="s">
        <v>9009</v>
      </c>
      <c r="C6608" s="1">
        <v>42516</v>
      </c>
      <c r="D6608" s="2">
        <v>2016</v>
      </c>
      <c r="E6608" s="1" t="s">
        <v>124</v>
      </c>
      <c r="F6608" s="3">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v>23.756399999999985</v>
      </c>
    </row>
    <row r="6609" spans="1:23" x14ac:dyDescent="0.3">
      <c r="A6609">
        <v>6608</v>
      </c>
      <c r="B6609" t="s">
        <v>9009</v>
      </c>
      <c r="C6609" s="1">
        <v>42516</v>
      </c>
      <c r="D6609" s="2">
        <v>2016</v>
      </c>
      <c r="E6609" s="1" t="s">
        <v>124</v>
      </c>
      <c r="F6609" s="3">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v>-84.823200000000071</v>
      </c>
    </row>
    <row r="6610" spans="1:23" x14ac:dyDescent="0.3">
      <c r="A6610">
        <v>6609</v>
      </c>
      <c r="B6610" t="s">
        <v>9009</v>
      </c>
      <c r="C6610" s="1">
        <v>42516</v>
      </c>
      <c r="D6610" s="2">
        <v>2016</v>
      </c>
      <c r="E6610" s="1" t="s">
        <v>124</v>
      </c>
      <c r="F6610" s="3">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v>116.24249999999996</v>
      </c>
    </row>
    <row r="6611" spans="1:23" x14ac:dyDescent="0.3">
      <c r="A6611">
        <v>6610</v>
      </c>
      <c r="B6611" t="s">
        <v>9010</v>
      </c>
      <c r="C6611" s="1">
        <v>42073</v>
      </c>
      <c r="D6611" s="2">
        <v>2015</v>
      </c>
      <c r="E6611" s="1" t="s">
        <v>237</v>
      </c>
      <c r="F6611" s="3">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v>25.149600000000007</v>
      </c>
    </row>
    <row r="6612" spans="1:23" x14ac:dyDescent="0.3">
      <c r="A6612">
        <v>6611</v>
      </c>
      <c r="B6612" t="s">
        <v>9011</v>
      </c>
      <c r="C6612" s="1">
        <v>42663</v>
      </c>
      <c r="D6612" s="2">
        <v>2016</v>
      </c>
      <c r="E6612" s="1" t="s">
        <v>53</v>
      </c>
      <c r="F6612" s="3">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v>6.0299999999999994</v>
      </c>
    </row>
    <row r="6613" spans="1:23" x14ac:dyDescent="0.3">
      <c r="A6613">
        <v>6612</v>
      </c>
      <c r="B6613" t="s">
        <v>9012</v>
      </c>
      <c r="C6613" s="1">
        <v>42115</v>
      </c>
      <c r="D6613" s="2">
        <v>2015</v>
      </c>
      <c r="E6613" s="1" t="s">
        <v>89</v>
      </c>
      <c r="F6613" s="3">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v>51.829200000000014</v>
      </c>
    </row>
    <row r="6614" spans="1:23" x14ac:dyDescent="0.3">
      <c r="A6614">
        <v>6613</v>
      </c>
      <c r="B6614" t="s">
        <v>9012</v>
      </c>
      <c r="C6614" s="1">
        <v>42115</v>
      </c>
      <c r="D6614" s="2">
        <v>2015</v>
      </c>
      <c r="E6614" s="1" t="s">
        <v>89</v>
      </c>
      <c r="F6614" s="3">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v>9.7979999999999983</v>
      </c>
    </row>
    <row r="6615" spans="1:23" x14ac:dyDescent="0.3">
      <c r="A6615">
        <v>6614</v>
      </c>
      <c r="B6615" t="s">
        <v>9012</v>
      </c>
      <c r="C6615" s="1">
        <v>42115</v>
      </c>
      <c r="D6615" s="2">
        <v>2015</v>
      </c>
      <c r="E6615" s="1" t="s">
        <v>89</v>
      </c>
      <c r="F6615" s="3">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v>131.58600000000001</v>
      </c>
    </row>
    <row r="6616" spans="1:23" x14ac:dyDescent="0.3">
      <c r="A6616">
        <v>6615</v>
      </c>
      <c r="B6616" t="s">
        <v>9012</v>
      </c>
      <c r="C6616" s="1">
        <v>42115</v>
      </c>
      <c r="D6616" s="2">
        <v>2015</v>
      </c>
      <c r="E6616" s="1" t="s">
        <v>89</v>
      </c>
      <c r="F6616" s="3">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v>35.679599999999979</v>
      </c>
    </row>
    <row r="6617" spans="1:23" x14ac:dyDescent="0.3">
      <c r="A6617">
        <v>6616</v>
      </c>
      <c r="B6617" t="s">
        <v>9013</v>
      </c>
      <c r="C6617" s="1">
        <v>42538</v>
      </c>
      <c r="D6617" s="2">
        <v>2016</v>
      </c>
      <c r="E6617" s="1" t="s">
        <v>41</v>
      </c>
      <c r="F6617" s="3">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v>14.097999999999999</v>
      </c>
    </row>
    <row r="6618" spans="1:23" x14ac:dyDescent="0.3">
      <c r="A6618">
        <v>6617</v>
      </c>
      <c r="B6618" t="s">
        <v>9013</v>
      </c>
      <c r="C6618" s="1">
        <v>42538</v>
      </c>
      <c r="D6618" s="2">
        <v>2016</v>
      </c>
      <c r="E6618" s="1" t="s">
        <v>41</v>
      </c>
      <c r="F6618" s="3">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v>10.799999999999999</v>
      </c>
    </row>
    <row r="6619" spans="1:23" x14ac:dyDescent="0.3">
      <c r="A6619">
        <v>6618</v>
      </c>
      <c r="B6619" t="s">
        <v>9013</v>
      </c>
      <c r="C6619" s="1">
        <v>42538</v>
      </c>
      <c r="D6619" s="2">
        <v>2016</v>
      </c>
      <c r="E6619" s="1" t="s">
        <v>41</v>
      </c>
      <c r="F6619" s="3">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v>107.7216</v>
      </c>
    </row>
    <row r="6620" spans="1:23" x14ac:dyDescent="0.3">
      <c r="A6620">
        <v>6619</v>
      </c>
      <c r="B6620" t="s">
        <v>9014</v>
      </c>
      <c r="C6620" s="1">
        <v>42748</v>
      </c>
      <c r="D6620" s="2">
        <v>2017</v>
      </c>
      <c r="E6620" s="1" t="s">
        <v>166</v>
      </c>
      <c r="F6620" s="3">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v>15.552000000000001</v>
      </c>
    </row>
    <row r="6621" spans="1:23" x14ac:dyDescent="0.3">
      <c r="A6621">
        <v>6620</v>
      </c>
      <c r="B6621" t="s">
        <v>9014</v>
      </c>
      <c r="C6621" s="1">
        <v>42748</v>
      </c>
      <c r="D6621" s="2">
        <v>2017</v>
      </c>
      <c r="E6621" s="1" t="s">
        <v>166</v>
      </c>
      <c r="F6621" s="3">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v>54.584400000000002</v>
      </c>
    </row>
    <row r="6622" spans="1:23" x14ac:dyDescent="0.3">
      <c r="A6622">
        <v>6621</v>
      </c>
      <c r="B6622" t="s">
        <v>9014</v>
      </c>
      <c r="C6622" s="1">
        <v>42748</v>
      </c>
      <c r="D6622" s="2">
        <v>2017</v>
      </c>
      <c r="E6622" s="1" t="s">
        <v>166</v>
      </c>
      <c r="F6622" s="3">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v>83.281000000000063</v>
      </c>
    </row>
    <row r="6623" spans="1:23" x14ac:dyDescent="0.3">
      <c r="A6623">
        <v>6622</v>
      </c>
      <c r="B6623" t="s">
        <v>9014</v>
      </c>
      <c r="C6623" s="1">
        <v>42748</v>
      </c>
      <c r="D6623" s="2">
        <v>2017</v>
      </c>
      <c r="E6623" s="1" t="s">
        <v>166</v>
      </c>
      <c r="F6623" s="3">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v>53.235000000000014</v>
      </c>
    </row>
    <row r="6624" spans="1:23" x14ac:dyDescent="0.3">
      <c r="A6624">
        <v>6623</v>
      </c>
      <c r="B6624" t="s">
        <v>9015</v>
      </c>
      <c r="C6624" s="1">
        <v>41888</v>
      </c>
      <c r="D6624" s="2">
        <v>2014</v>
      </c>
      <c r="E6624" s="1" t="s">
        <v>161</v>
      </c>
      <c r="F6624" s="3">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v>12.145199999999997</v>
      </c>
    </row>
    <row r="6625" spans="1:23" x14ac:dyDescent="0.3">
      <c r="A6625">
        <v>6624</v>
      </c>
      <c r="B6625" t="s">
        <v>9015</v>
      </c>
      <c r="C6625" s="1">
        <v>41888</v>
      </c>
      <c r="D6625" s="2">
        <v>2014</v>
      </c>
      <c r="E6625" s="1" t="s">
        <v>161</v>
      </c>
      <c r="F6625" s="3">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v>27.485599999999998</v>
      </c>
    </row>
    <row r="6626" spans="1:23" x14ac:dyDescent="0.3">
      <c r="A6626">
        <v>6625</v>
      </c>
      <c r="B6626" t="s">
        <v>9018</v>
      </c>
      <c r="C6626" s="1">
        <v>42023</v>
      </c>
      <c r="D6626" s="2">
        <v>2015</v>
      </c>
      <c r="E6626" s="1" t="s">
        <v>166</v>
      </c>
      <c r="F6626" s="3">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v>-13.170600000000007</v>
      </c>
    </row>
    <row r="6627" spans="1:23" x14ac:dyDescent="0.3">
      <c r="A6627">
        <v>6626</v>
      </c>
      <c r="B6627" t="s">
        <v>9018</v>
      </c>
      <c r="C6627" s="1">
        <v>42023</v>
      </c>
      <c r="D6627" s="2">
        <v>2015</v>
      </c>
      <c r="E6627" s="1" t="s">
        <v>166</v>
      </c>
      <c r="F6627" s="3">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v>-8.5416000000000025</v>
      </c>
    </row>
    <row r="6628" spans="1:23" x14ac:dyDescent="0.3">
      <c r="A6628">
        <v>6627</v>
      </c>
      <c r="B6628" t="s">
        <v>9020</v>
      </c>
      <c r="C6628" s="1">
        <v>41987</v>
      </c>
      <c r="D6628" s="2">
        <v>2014</v>
      </c>
      <c r="E6628" s="1" t="s">
        <v>98</v>
      </c>
      <c r="F6628" s="3">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v>2239.9871999999996</v>
      </c>
    </row>
    <row r="6629" spans="1:23" x14ac:dyDescent="0.3">
      <c r="A6629">
        <v>6628</v>
      </c>
      <c r="B6629" t="s">
        <v>9021</v>
      </c>
      <c r="C6629" s="1">
        <v>41782</v>
      </c>
      <c r="D6629" s="2">
        <v>2014</v>
      </c>
      <c r="E6629" s="1" t="s">
        <v>124</v>
      </c>
      <c r="F6629" s="3">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v>6.2208000000000006</v>
      </c>
    </row>
    <row r="6630" spans="1:23" x14ac:dyDescent="0.3">
      <c r="A6630">
        <v>6629</v>
      </c>
      <c r="B6630" t="s">
        <v>9022</v>
      </c>
      <c r="C6630" s="1">
        <v>42266</v>
      </c>
      <c r="D6630" s="2">
        <v>2015</v>
      </c>
      <c r="E6630" s="1" t="s">
        <v>161</v>
      </c>
      <c r="F6630" s="3">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v>134.33279999999996</v>
      </c>
    </row>
    <row r="6631" spans="1:23" x14ac:dyDescent="0.3">
      <c r="A6631">
        <v>6630</v>
      </c>
      <c r="B6631" t="s">
        <v>9023</v>
      </c>
      <c r="C6631" s="1">
        <v>42279</v>
      </c>
      <c r="D6631" s="2">
        <v>2015</v>
      </c>
      <c r="E6631" s="1" t="s">
        <v>53</v>
      </c>
      <c r="F6631" s="3">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v>-5.4120000000000008</v>
      </c>
    </row>
    <row r="6632" spans="1:23" x14ac:dyDescent="0.3">
      <c r="A6632">
        <v>6631</v>
      </c>
      <c r="B6632" t="s">
        <v>9025</v>
      </c>
      <c r="C6632" s="1">
        <v>42729</v>
      </c>
      <c r="D6632" s="2">
        <v>2016</v>
      </c>
      <c r="E6632" s="1" t="s">
        <v>98</v>
      </c>
      <c r="F6632" s="3">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v>52.376399999999961</v>
      </c>
    </row>
    <row r="6633" spans="1:23" x14ac:dyDescent="0.3">
      <c r="A6633">
        <v>6632</v>
      </c>
      <c r="B6633" t="s">
        <v>9025</v>
      </c>
      <c r="C6633" s="1">
        <v>42729</v>
      </c>
      <c r="D6633" s="2">
        <v>2016</v>
      </c>
      <c r="E6633" s="1" t="s">
        <v>98</v>
      </c>
      <c r="F6633" s="3">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v>629.01</v>
      </c>
    </row>
    <row r="6634" spans="1:23" x14ac:dyDescent="0.3">
      <c r="A6634">
        <v>6633</v>
      </c>
      <c r="B6634" t="s">
        <v>9026</v>
      </c>
      <c r="C6634" s="1">
        <v>42496</v>
      </c>
      <c r="D6634" s="2">
        <v>2016</v>
      </c>
      <c r="E6634" s="1" t="s">
        <v>124</v>
      </c>
      <c r="F6634" s="3">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v>15.254400000000004</v>
      </c>
    </row>
    <row r="6635" spans="1:23" x14ac:dyDescent="0.3">
      <c r="A6635">
        <v>6634</v>
      </c>
      <c r="B6635" t="s">
        <v>9027</v>
      </c>
      <c r="C6635" s="1">
        <v>42667</v>
      </c>
      <c r="D6635" s="2">
        <v>2016</v>
      </c>
      <c r="E6635" s="1" t="s">
        <v>53</v>
      </c>
      <c r="F6635" s="3">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v>85.995700000000014</v>
      </c>
    </row>
    <row r="6636" spans="1:23" x14ac:dyDescent="0.3">
      <c r="A6636">
        <v>6635</v>
      </c>
      <c r="B6636" t="s">
        <v>9028</v>
      </c>
      <c r="C6636" s="1">
        <v>42861</v>
      </c>
      <c r="D6636" s="2">
        <v>2017</v>
      </c>
      <c r="E6636" s="1" t="s">
        <v>124</v>
      </c>
      <c r="F6636" s="3">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v>-52.548099999999991</v>
      </c>
    </row>
    <row r="6637" spans="1:23" x14ac:dyDescent="0.3">
      <c r="A6637">
        <v>6636</v>
      </c>
      <c r="B6637" t="s">
        <v>9028</v>
      </c>
      <c r="C6637" s="1">
        <v>42861</v>
      </c>
      <c r="D6637" s="2">
        <v>2017</v>
      </c>
      <c r="E6637" s="1" t="s">
        <v>124</v>
      </c>
      <c r="F6637" s="3">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v>70.55639999999994</v>
      </c>
    </row>
    <row r="6638" spans="1:23" x14ac:dyDescent="0.3">
      <c r="A6638">
        <v>6637</v>
      </c>
      <c r="B6638" t="s">
        <v>9028</v>
      </c>
      <c r="C6638" s="1">
        <v>42861</v>
      </c>
      <c r="D6638" s="2">
        <v>2017</v>
      </c>
      <c r="E6638" s="1" t="s">
        <v>124</v>
      </c>
      <c r="F6638" s="3">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v>39.689000000000007</v>
      </c>
    </row>
    <row r="6639" spans="1:23" x14ac:dyDescent="0.3">
      <c r="A6639">
        <v>6638</v>
      </c>
      <c r="B6639" t="s">
        <v>9029</v>
      </c>
      <c r="C6639" s="1">
        <v>43066</v>
      </c>
      <c r="D6639" s="2">
        <v>2017</v>
      </c>
      <c r="E6639" s="1" t="s">
        <v>24</v>
      </c>
      <c r="F6639" s="3">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v>2.027099999999999</v>
      </c>
    </row>
    <row r="6640" spans="1:23" x14ac:dyDescent="0.3">
      <c r="A6640">
        <v>6639</v>
      </c>
      <c r="B6640" t="s">
        <v>9029</v>
      </c>
      <c r="C6640" s="1">
        <v>43066</v>
      </c>
      <c r="D6640" s="2">
        <v>2017</v>
      </c>
      <c r="E6640" s="1" t="s">
        <v>24</v>
      </c>
      <c r="F6640" s="3">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v>36.255599999999994</v>
      </c>
    </row>
    <row r="6641" spans="1:23" x14ac:dyDescent="0.3">
      <c r="A6641">
        <v>6640</v>
      </c>
      <c r="B6641" t="s">
        <v>9030</v>
      </c>
      <c r="C6641" s="1">
        <v>41943</v>
      </c>
      <c r="D6641" s="2">
        <v>2014</v>
      </c>
      <c r="E6641" s="1" t="s">
        <v>53</v>
      </c>
      <c r="F6641" s="3">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v>-734.52639999999997</v>
      </c>
    </row>
    <row r="6642" spans="1:23" x14ac:dyDescent="0.3">
      <c r="A6642">
        <v>6641</v>
      </c>
      <c r="B6642" t="s">
        <v>9031</v>
      </c>
      <c r="C6642" s="1">
        <v>42952</v>
      </c>
      <c r="D6642" s="2">
        <v>2017</v>
      </c>
      <c r="E6642" s="1" t="s">
        <v>132</v>
      </c>
      <c r="F6642" s="3">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v>60.422399999999996</v>
      </c>
    </row>
    <row r="6643" spans="1:23" x14ac:dyDescent="0.3">
      <c r="A6643">
        <v>6642</v>
      </c>
      <c r="B6643" t="s">
        <v>9031</v>
      </c>
      <c r="C6643" s="1">
        <v>42952</v>
      </c>
      <c r="D6643" s="2">
        <v>2017</v>
      </c>
      <c r="E6643" s="1" t="s">
        <v>132</v>
      </c>
      <c r="F6643" s="3">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v>29.518599999999999</v>
      </c>
    </row>
    <row r="6644" spans="1:23" x14ac:dyDescent="0.3">
      <c r="A6644">
        <v>6643</v>
      </c>
      <c r="B6644" t="s">
        <v>9031</v>
      </c>
      <c r="C6644" s="1">
        <v>42952</v>
      </c>
      <c r="D6644" s="2">
        <v>2017</v>
      </c>
      <c r="E6644" s="1" t="s">
        <v>132</v>
      </c>
      <c r="F6644" s="3">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v>66.600000000000009</v>
      </c>
    </row>
    <row r="6645" spans="1:23" x14ac:dyDescent="0.3">
      <c r="A6645">
        <v>6644</v>
      </c>
      <c r="B6645" t="s">
        <v>9032</v>
      </c>
      <c r="C6645" s="1">
        <v>42226</v>
      </c>
      <c r="D6645" s="2">
        <v>2015</v>
      </c>
      <c r="E6645" s="1" t="s">
        <v>132</v>
      </c>
      <c r="F6645" s="3">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v>38.357200000000006</v>
      </c>
    </row>
    <row r="6646" spans="1:23" x14ac:dyDescent="0.3">
      <c r="A6646">
        <v>6645</v>
      </c>
      <c r="B6646" t="s">
        <v>9032</v>
      </c>
      <c r="C6646" s="1">
        <v>42226</v>
      </c>
      <c r="D6646" s="2">
        <v>2015</v>
      </c>
      <c r="E6646" s="1" t="s">
        <v>132</v>
      </c>
      <c r="F6646" s="3">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v>-31.487400000000001</v>
      </c>
    </row>
    <row r="6647" spans="1:23" x14ac:dyDescent="0.3">
      <c r="A6647">
        <v>6646</v>
      </c>
      <c r="B6647" t="s">
        <v>9032</v>
      </c>
      <c r="C6647" s="1">
        <v>42226</v>
      </c>
      <c r="D6647" s="2">
        <v>2015</v>
      </c>
      <c r="E6647" s="1" t="s">
        <v>132</v>
      </c>
      <c r="F6647" s="3">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v>15.015599999999985</v>
      </c>
    </row>
    <row r="6648" spans="1:23" x14ac:dyDescent="0.3">
      <c r="A6648">
        <v>6647</v>
      </c>
      <c r="B6648" t="s">
        <v>9033</v>
      </c>
      <c r="C6648" s="1">
        <v>42719</v>
      </c>
      <c r="D6648" s="2">
        <v>2016</v>
      </c>
      <c r="E6648" s="1" t="s">
        <v>98</v>
      </c>
      <c r="F6648" s="3">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v>-304.66529999999989</v>
      </c>
    </row>
    <row r="6649" spans="1:23" x14ac:dyDescent="0.3">
      <c r="A6649">
        <v>6648</v>
      </c>
      <c r="B6649" t="s">
        <v>9033</v>
      </c>
      <c r="C6649" s="1">
        <v>42719</v>
      </c>
      <c r="D6649" s="2">
        <v>2016</v>
      </c>
      <c r="E6649" s="1" t="s">
        <v>98</v>
      </c>
      <c r="F6649" s="3">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v>8.7168000000000063</v>
      </c>
    </row>
    <row r="6650" spans="1:23" x14ac:dyDescent="0.3">
      <c r="A6650">
        <v>6649</v>
      </c>
      <c r="B6650" t="s">
        <v>9034</v>
      </c>
      <c r="C6650" s="1">
        <v>42986</v>
      </c>
      <c r="D6650" s="2">
        <v>2017</v>
      </c>
      <c r="E6650" s="1" t="s">
        <v>161</v>
      </c>
      <c r="F6650" s="3">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v>-68.185600000000022</v>
      </c>
    </row>
    <row r="6651" spans="1:23" x14ac:dyDescent="0.3">
      <c r="A6651">
        <v>6650</v>
      </c>
      <c r="B6651" t="s">
        <v>9034</v>
      </c>
      <c r="C6651" s="1">
        <v>42986</v>
      </c>
      <c r="D6651" s="2">
        <v>2017</v>
      </c>
      <c r="E6651" s="1" t="s">
        <v>161</v>
      </c>
      <c r="F6651" s="3">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v>107.99459999999999</v>
      </c>
    </row>
    <row r="6652" spans="1:23" x14ac:dyDescent="0.3">
      <c r="A6652">
        <v>6651</v>
      </c>
      <c r="B6652" t="s">
        <v>9034</v>
      </c>
      <c r="C6652" s="1">
        <v>42986</v>
      </c>
      <c r="D6652" s="2">
        <v>2017</v>
      </c>
      <c r="E6652" s="1" t="s">
        <v>161</v>
      </c>
      <c r="F6652" s="3">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v>15.498000000000001</v>
      </c>
    </row>
    <row r="6653" spans="1:23" x14ac:dyDescent="0.3">
      <c r="A6653">
        <v>6652</v>
      </c>
      <c r="B6653" t="s">
        <v>9034</v>
      </c>
      <c r="C6653" s="1">
        <v>42986</v>
      </c>
      <c r="D6653" s="2">
        <v>2017</v>
      </c>
      <c r="E6653" s="1" t="s">
        <v>161</v>
      </c>
      <c r="F6653" s="3">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v>-11.651199999999999</v>
      </c>
    </row>
    <row r="6654" spans="1:23" x14ac:dyDescent="0.3">
      <c r="A6654">
        <v>6653</v>
      </c>
      <c r="B6654" t="s">
        <v>9034</v>
      </c>
      <c r="C6654" s="1">
        <v>42986</v>
      </c>
      <c r="D6654" s="2">
        <v>2017</v>
      </c>
      <c r="E6654" s="1" t="s">
        <v>161</v>
      </c>
      <c r="F6654" s="3">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v>7.2576000000000001</v>
      </c>
    </row>
    <row r="6655" spans="1:23" x14ac:dyDescent="0.3">
      <c r="A6655">
        <v>6654</v>
      </c>
      <c r="B6655" t="s">
        <v>9034</v>
      </c>
      <c r="C6655" s="1">
        <v>42986</v>
      </c>
      <c r="D6655" s="2">
        <v>2017</v>
      </c>
      <c r="E6655" s="1" t="s">
        <v>161</v>
      </c>
      <c r="F6655" s="3">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v>-39.636999999999993</v>
      </c>
    </row>
    <row r="6656" spans="1:23" x14ac:dyDescent="0.3">
      <c r="A6656">
        <v>6655</v>
      </c>
      <c r="B6656" t="s">
        <v>9035</v>
      </c>
      <c r="C6656" s="1">
        <v>42786</v>
      </c>
      <c r="D6656" s="2">
        <v>2017</v>
      </c>
      <c r="E6656" s="1" t="s">
        <v>568</v>
      </c>
      <c r="F6656" s="3">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v>25.018199999999993</v>
      </c>
    </row>
    <row r="6657" spans="1:23" x14ac:dyDescent="0.3">
      <c r="A6657">
        <v>6656</v>
      </c>
      <c r="B6657" t="s">
        <v>9035</v>
      </c>
      <c r="C6657" s="1">
        <v>42786</v>
      </c>
      <c r="D6657" s="2">
        <v>2017</v>
      </c>
      <c r="E6657" s="1" t="s">
        <v>568</v>
      </c>
      <c r="F6657" s="3">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v>4.7987999999999964</v>
      </c>
    </row>
    <row r="6658" spans="1:23" x14ac:dyDescent="0.3">
      <c r="A6658">
        <v>6657</v>
      </c>
      <c r="B6658" t="s">
        <v>9035</v>
      </c>
      <c r="C6658" s="1">
        <v>42786</v>
      </c>
      <c r="D6658" s="2">
        <v>2017</v>
      </c>
      <c r="E6658" s="1" t="s">
        <v>568</v>
      </c>
      <c r="F6658" s="3">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v>-6.3960000000000008</v>
      </c>
    </row>
    <row r="6659" spans="1:23" x14ac:dyDescent="0.3">
      <c r="A6659">
        <v>6658</v>
      </c>
      <c r="B6659" t="s">
        <v>9035</v>
      </c>
      <c r="C6659" s="1">
        <v>42786</v>
      </c>
      <c r="D6659" s="2">
        <v>2017</v>
      </c>
      <c r="E6659" s="1" t="s">
        <v>568</v>
      </c>
      <c r="F6659" s="3">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v>3.8570000000000002</v>
      </c>
    </row>
    <row r="6660" spans="1:23" x14ac:dyDescent="0.3">
      <c r="A6660">
        <v>6659</v>
      </c>
      <c r="B6660" t="s">
        <v>9035</v>
      </c>
      <c r="C6660" s="1">
        <v>42786</v>
      </c>
      <c r="D6660" s="2">
        <v>2017</v>
      </c>
      <c r="E6660" s="1" t="s">
        <v>568</v>
      </c>
      <c r="F6660" s="3">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v>16.317200000000003</v>
      </c>
    </row>
    <row r="6661" spans="1:23" x14ac:dyDescent="0.3">
      <c r="A6661">
        <v>6660</v>
      </c>
      <c r="B6661" t="s">
        <v>9035</v>
      </c>
      <c r="C6661" s="1">
        <v>42786</v>
      </c>
      <c r="D6661" s="2">
        <v>2017</v>
      </c>
      <c r="E6661" s="1" t="s">
        <v>568</v>
      </c>
      <c r="F6661" s="3">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v>-185.71679999999998</v>
      </c>
    </row>
    <row r="6662" spans="1:23" x14ac:dyDescent="0.3">
      <c r="A6662">
        <v>6661</v>
      </c>
      <c r="B6662" t="s">
        <v>9036</v>
      </c>
      <c r="C6662" s="1">
        <v>42224</v>
      </c>
      <c r="D6662" s="2">
        <v>2015</v>
      </c>
      <c r="E6662" s="1" t="s">
        <v>132</v>
      </c>
      <c r="F6662" s="3">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v>11.897999999999996</v>
      </c>
    </row>
    <row r="6663" spans="1:23" x14ac:dyDescent="0.3">
      <c r="A6663">
        <v>6662</v>
      </c>
      <c r="B6663" t="s">
        <v>9036</v>
      </c>
      <c r="C6663" s="1">
        <v>42224</v>
      </c>
      <c r="D6663" s="2">
        <v>2015</v>
      </c>
      <c r="E6663" s="1" t="s">
        <v>132</v>
      </c>
      <c r="F6663" s="3">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v>33.036799999999985</v>
      </c>
    </row>
    <row r="6664" spans="1:23" x14ac:dyDescent="0.3">
      <c r="A6664">
        <v>6663</v>
      </c>
      <c r="B6664" t="s">
        <v>9036</v>
      </c>
      <c r="C6664" s="1">
        <v>42224</v>
      </c>
      <c r="D6664" s="2">
        <v>2015</v>
      </c>
      <c r="E6664" s="1" t="s">
        <v>132</v>
      </c>
      <c r="F6664" s="3">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v>210.49419999999998</v>
      </c>
    </row>
    <row r="6665" spans="1:23" x14ac:dyDescent="0.3">
      <c r="A6665">
        <v>6664</v>
      </c>
      <c r="B6665" t="s">
        <v>9037</v>
      </c>
      <c r="C6665" s="1">
        <v>43034</v>
      </c>
      <c r="D6665" s="2">
        <v>2017</v>
      </c>
      <c r="E6665" s="1" t="s">
        <v>53</v>
      </c>
      <c r="F6665" s="3">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v>60.664499999999961</v>
      </c>
    </row>
    <row r="6666" spans="1:23" x14ac:dyDescent="0.3">
      <c r="A6666">
        <v>6665</v>
      </c>
      <c r="B6666" t="s">
        <v>9037</v>
      </c>
      <c r="C6666" s="1">
        <v>43034</v>
      </c>
      <c r="D6666" s="2">
        <v>2017</v>
      </c>
      <c r="E6666" s="1" t="s">
        <v>53</v>
      </c>
      <c r="F6666" s="3">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v>113.21099999999998</v>
      </c>
    </row>
    <row r="6667" spans="1:23" x14ac:dyDescent="0.3">
      <c r="A6667">
        <v>6666</v>
      </c>
      <c r="B6667" t="s">
        <v>9038</v>
      </c>
      <c r="C6667" s="1">
        <v>42565</v>
      </c>
      <c r="D6667" s="2">
        <v>2016</v>
      </c>
      <c r="E6667" s="1" t="s">
        <v>152</v>
      </c>
      <c r="F6667" s="3">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v>79.691999999999979</v>
      </c>
    </row>
    <row r="6668" spans="1:23" x14ac:dyDescent="0.3">
      <c r="A6668">
        <v>6667</v>
      </c>
      <c r="B6668" t="s">
        <v>9039</v>
      </c>
      <c r="C6668" s="1">
        <v>42867</v>
      </c>
      <c r="D6668" s="2">
        <v>2017</v>
      </c>
      <c r="E6668" s="1" t="s">
        <v>124</v>
      </c>
      <c r="F6668" s="3">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v>15.426000000000002</v>
      </c>
    </row>
    <row r="6669" spans="1:23" x14ac:dyDescent="0.3">
      <c r="A6669">
        <v>6668</v>
      </c>
      <c r="B6669" t="s">
        <v>9039</v>
      </c>
      <c r="C6669" s="1">
        <v>42867</v>
      </c>
      <c r="D6669" s="2">
        <v>2017</v>
      </c>
      <c r="E6669" s="1" t="s">
        <v>124</v>
      </c>
      <c r="F6669" s="3">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v>2.9567999999999999</v>
      </c>
    </row>
    <row r="6670" spans="1:23" x14ac:dyDescent="0.3">
      <c r="A6670">
        <v>6669</v>
      </c>
      <c r="B6670" t="s">
        <v>9039</v>
      </c>
      <c r="C6670" s="1">
        <v>42867</v>
      </c>
      <c r="D6670" s="2">
        <v>2017</v>
      </c>
      <c r="E6670" s="1" t="s">
        <v>124</v>
      </c>
      <c r="F6670" s="3">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v>4.42</v>
      </c>
    </row>
    <row r="6671" spans="1:23" x14ac:dyDescent="0.3">
      <c r="A6671">
        <v>6670</v>
      </c>
      <c r="B6671" t="s">
        <v>9039</v>
      </c>
      <c r="C6671" s="1">
        <v>42867</v>
      </c>
      <c r="D6671" s="2">
        <v>2017</v>
      </c>
      <c r="E6671" s="1" t="s">
        <v>124</v>
      </c>
      <c r="F6671" s="3">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v>34.960000000000008</v>
      </c>
    </row>
    <row r="6672" spans="1:23" x14ac:dyDescent="0.3">
      <c r="A6672">
        <v>6671</v>
      </c>
      <c r="B6672" t="s">
        <v>9040</v>
      </c>
      <c r="C6672" s="1">
        <v>42880</v>
      </c>
      <c r="D6672" s="2">
        <v>2017</v>
      </c>
      <c r="E6672" s="1" t="s">
        <v>124</v>
      </c>
      <c r="F6672" s="3">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v>13.427999999999997</v>
      </c>
    </row>
    <row r="6673" spans="1:23" x14ac:dyDescent="0.3">
      <c r="A6673">
        <v>6672</v>
      </c>
      <c r="B6673" t="s">
        <v>9041</v>
      </c>
      <c r="C6673" s="1">
        <v>41874</v>
      </c>
      <c r="D6673" s="2">
        <v>2014</v>
      </c>
      <c r="E6673" s="1" t="s">
        <v>132</v>
      </c>
      <c r="F6673" s="3">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v>17.348799999999997</v>
      </c>
    </row>
    <row r="6674" spans="1:23" x14ac:dyDescent="0.3">
      <c r="A6674">
        <v>6673</v>
      </c>
      <c r="B6674" t="s">
        <v>9042</v>
      </c>
      <c r="C6674" s="1">
        <v>42258</v>
      </c>
      <c r="D6674" s="2">
        <v>2015</v>
      </c>
      <c r="E6674" s="1" t="s">
        <v>161</v>
      </c>
      <c r="F6674" s="3">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v>79.757999999999967</v>
      </c>
    </row>
    <row r="6675" spans="1:23" x14ac:dyDescent="0.3">
      <c r="A6675">
        <v>6674</v>
      </c>
      <c r="B6675" t="s">
        <v>9043</v>
      </c>
      <c r="C6675" s="1">
        <v>42252</v>
      </c>
      <c r="D6675" s="2">
        <v>2015</v>
      </c>
      <c r="E6675" s="1" t="s">
        <v>161</v>
      </c>
      <c r="F6675" s="3">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v>12.232799999999997</v>
      </c>
    </row>
    <row r="6676" spans="1:23" x14ac:dyDescent="0.3">
      <c r="A6676">
        <v>6675</v>
      </c>
      <c r="B6676" t="s">
        <v>9046</v>
      </c>
      <c r="C6676" s="1">
        <v>42329</v>
      </c>
      <c r="D6676" s="2">
        <v>2015</v>
      </c>
      <c r="E6676" s="1" t="s">
        <v>24</v>
      </c>
      <c r="F6676" s="3">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v>4.9139999999999997</v>
      </c>
    </row>
    <row r="6677" spans="1:23" x14ac:dyDescent="0.3">
      <c r="A6677">
        <v>6676</v>
      </c>
      <c r="B6677" t="s">
        <v>9046</v>
      </c>
      <c r="C6677" s="1">
        <v>42329</v>
      </c>
      <c r="D6677" s="2">
        <v>2015</v>
      </c>
      <c r="E6677" s="1" t="s">
        <v>24</v>
      </c>
      <c r="F6677" s="3">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v>22.653000000000006</v>
      </c>
    </row>
    <row r="6678" spans="1:23" x14ac:dyDescent="0.3">
      <c r="A6678">
        <v>6677</v>
      </c>
      <c r="B6678" t="s">
        <v>9046</v>
      </c>
      <c r="C6678" s="1">
        <v>42329</v>
      </c>
      <c r="D6678" s="2">
        <v>2015</v>
      </c>
      <c r="E6678" s="1" t="s">
        <v>24</v>
      </c>
      <c r="F6678" s="3">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v>5.1350000000000007</v>
      </c>
    </row>
    <row r="6679" spans="1:23" x14ac:dyDescent="0.3">
      <c r="A6679">
        <v>6678</v>
      </c>
      <c r="B6679" t="s">
        <v>9046</v>
      </c>
      <c r="C6679" s="1">
        <v>42329</v>
      </c>
      <c r="D6679" s="2">
        <v>2015</v>
      </c>
      <c r="E6679" s="1" t="s">
        <v>24</v>
      </c>
      <c r="F6679" s="3">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v>165.28680000000003</v>
      </c>
    </row>
    <row r="6680" spans="1:23" x14ac:dyDescent="0.3">
      <c r="A6680">
        <v>6679</v>
      </c>
      <c r="B6680" t="s">
        <v>9049</v>
      </c>
      <c r="C6680" s="1">
        <v>41922</v>
      </c>
      <c r="D6680" s="2">
        <v>2014</v>
      </c>
      <c r="E6680" s="1" t="s">
        <v>53</v>
      </c>
      <c r="F6680" s="3">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v>3.5153999999999979</v>
      </c>
    </row>
    <row r="6681" spans="1:23" x14ac:dyDescent="0.3">
      <c r="A6681">
        <v>6680</v>
      </c>
      <c r="B6681" t="s">
        <v>9050</v>
      </c>
      <c r="C6681" s="1">
        <v>42980</v>
      </c>
      <c r="D6681" s="2">
        <v>2017</v>
      </c>
      <c r="E6681" s="1" t="s">
        <v>161</v>
      </c>
      <c r="F6681" s="3">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v>2.8339999999999996</v>
      </c>
    </row>
    <row r="6682" spans="1:23" x14ac:dyDescent="0.3">
      <c r="A6682">
        <v>6681</v>
      </c>
      <c r="B6682" t="s">
        <v>9050</v>
      </c>
      <c r="C6682" s="1">
        <v>42980</v>
      </c>
      <c r="D6682" s="2">
        <v>2017</v>
      </c>
      <c r="E6682" s="1" t="s">
        <v>161</v>
      </c>
      <c r="F6682" s="3">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v>37.562399999999997</v>
      </c>
    </row>
    <row r="6683" spans="1:23" x14ac:dyDescent="0.3">
      <c r="A6683">
        <v>6682</v>
      </c>
      <c r="B6683" t="s">
        <v>9050</v>
      </c>
      <c r="C6683" s="1">
        <v>42980</v>
      </c>
      <c r="D6683" s="2">
        <v>2017</v>
      </c>
      <c r="E6683" s="1" t="s">
        <v>161</v>
      </c>
      <c r="F6683" s="3">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v>73.41</v>
      </c>
    </row>
    <row r="6684" spans="1:23" x14ac:dyDescent="0.3">
      <c r="A6684">
        <v>6683</v>
      </c>
      <c r="B6684" t="s">
        <v>9051</v>
      </c>
      <c r="C6684" s="1">
        <v>42736</v>
      </c>
      <c r="D6684" s="2">
        <v>2017</v>
      </c>
      <c r="E6684" s="1" t="s">
        <v>166</v>
      </c>
      <c r="F6684" s="3">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v>1.728</v>
      </c>
    </row>
    <row r="6685" spans="1:23" x14ac:dyDescent="0.3">
      <c r="A6685">
        <v>6684</v>
      </c>
      <c r="B6685" t="s">
        <v>9052</v>
      </c>
      <c r="C6685" s="1">
        <v>41948</v>
      </c>
      <c r="D6685" s="2">
        <v>2014</v>
      </c>
      <c r="E6685" s="1" t="s">
        <v>24</v>
      </c>
      <c r="F6685" s="3">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v>8.8176000000000023</v>
      </c>
    </row>
    <row r="6686" spans="1:23" x14ac:dyDescent="0.3">
      <c r="A6686">
        <v>6685</v>
      </c>
      <c r="B6686" t="s">
        <v>9053</v>
      </c>
      <c r="C6686" s="1">
        <v>42355</v>
      </c>
      <c r="D6686" s="2">
        <v>2015</v>
      </c>
      <c r="E6686" s="1" t="s">
        <v>98</v>
      </c>
      <c r="F6686" s="3">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v>-15.751400000000004</v>
      </c>
    </row>
    <row r="6687" spans="1:23" x14ac:dyDescent="0.3">
      <c r="A6687">
        <v>6686</v>
      </c>
      <c r="B6687" t="s">
        <v>9053</v>
      </c>
      <c r="C6687" s="1">
        <v>42355</v>
      </c>
      <c r="D6687" s="2">
        <v>2015</v>
      </c>
      <c r="E6687" s="1" t="s">
        <v>98</v>
      </c>
      <c r="F6687" s="3">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v>-19.737199999999994</v>
      </c>
    </row>
    <row r="6688" spans="1:23" x14ac:dyDescent="0.3">
      <c r="A6688">
        <v>6687</v>
      </c>
      <c r="B6688" t="s">
        <v>9053</v>
      </c>
      <c r="C6688" s="1">
        <v>42355</v>
      </c>
      <c r="D6688" s="2">
        <v>2015</v>
      </c>
      <c r="E6688" s="1" t="s">
        <v>98</v>
      </c>
      <c r="F6688" s="3">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v>1.4759999999999982</v>
      </c>
    </row>
    <row r="6689" spans="1:23" x14ac:dyDescent="0.3">
      <c r="A6689">
        <v>6688</v>
      </c>
      <c r="B6689" t="s">
        <v>9054</v>
      </c>
      <c r="C6689" s="1">
        <v>42138</v>
      </c>
      <c r="D6689" s="2">
        <v>2015</v>
      </c>
      <c r="E6689" s="1" t="s">
        <v>124</v>
      </c>
      <c r="F6689" s="3">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v>55.895999999999958</v>
      </c>
    </row>
    <row r="6690" spans="1:23" x14ac:dyDescent="0.3">
      <c r="A6690">
        <v>6689</v>
      </c>
      <c r="B6690" t="s">
        <v>9055</v>
      </c>
      <c r="C6690" s="1">
        <v>42804</v>
      </c>
      <c r="D6690" s="2">
        <v>2017</v>
      </c>
      <c r="E6690" s="1" t="s">
        <v>237</v>
      </c>
      <c r="F6690" s="3">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v>21.27239999999999</v>
      </c>
    </row>
    <row r="6691" spans="1:23" x14ac:dyDescent="0.3">
      <c r="A6691">
        <v>6690</v>
      </c>
      <c r="B6691" t="s">
        <v>9056</v>
      </c>
      <c r="C6691" s="1">
        <v>43071</v>
      </c>
      <c r="D6691" s="2">
        <v>2017</v>
      </c>
      <c r="E6691" s="1" t="s">
        <v>98</v>
      </c>
      <c r="F6691" s="3">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v>2.1279999999999988</v>
      </c>
    </row>
    <row r="6692" spans="1:23" x14ac:dyDescent="0.3">
      <c r="A6692">
        <v>6691</v>
      </c>
      <c r="B6692" t="s">
        <v>9057</v>
      </c>
      <c r="C6692" s="1">
        <v>42947</v>
      </c>
      <c r="D6692" s="2">
        <v>2017</v>
      </c>
      <c r="E6692" s="1" t="s">
        <v>152</v>
      </c>
      <c r="F6692" s="3">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v>8.4095999999999993</v>
      </c>
    </row>
    <row r="6693" spans="1:23" x14ac:dyDescent="0.3">
      <c r="A6693">
        <v>6692</v>
      </c>
      <c r="B6693" t="s">
        <v>9057</v>
      </c>
      <c r="C6693" s="1">
        <v>42947</v>
      </c>
      <c r="D6693" s="2">
        <v>2017</v>
      </c>
      <c r="E6693" s="1" t="s">
        <v>152</v>
      </c>
      <c r="F6693" s="3">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v>54.558</v>
      </c>
    </row>
    <row r="6694" spans="1:23" x14ac:dyDescent="0.3">
      <c r="A6694">
        <v>6693</v>
      </c>
      <c r="B6694" t="s">
        <v>9058</v>
      </c>
      <c r="C6694" s="1">
        <v>42958</v>
      </c>
      <c r="D6694" s="2">
        <v>2017</v>
      </c>
      <c r="E6694" s="1" t="s">
        <v>132</v>
      </c>
      <c r="F6694" s="3">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v>219.65459999999999</v>
      </c>
    </row>
    <row r="6695" spans="1:23" x14ac:dyDescent="0.3">
      <c r="A6695">
        <v>6694</v>
      </c>
      <c r="B6695" t="s">
        <v>9059</v>
      </c>
      <c r="C6695" s="1">
        <v>43008</v>
      </c>
      <c r="D6695" s="2">
        <v>2017</v>
      </c>
      <c r="E6695" s="1" t="s">
        <v>161</v>
      </c>
      <c r="F6695" s="3">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v>80.791200000000003</v>
      </c>
    </row>
    <row r="6696" spans="1:23" x14ac:dyDescent="0.3">
      <c r="A6696">
        <v>6695</v>
      </c>
      <c r="B6696" t="s">
        <v>9060</v>
      </c>
      <c r="C6696" s="1">
        <v>42608</v>
      </c>
      <c r="D6696" s="2">
        <v>2016</v>
      </c>
      <c r="E6696" s="1" t="s">
        <v>132</v>
      </c>
      <c r="F6696" s="3">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v>14.870699999999998</v>
      </c>
    </row>
    <row r="6697" spans="1:23" x14ac:dyDescent="0.3">
      <c r="A6697">
        <v>6696</v>
      </c>
      <c r="B6697" t="s">
        <v>9061</v>
      </c>
      <c r="C6697" s="1">
        <v>42706</v>
      </c>
      <c r="D6697" s="2">
        <v>2016</v>
      </c>
      <c r="E6697" s="1" t="s">
        <v>98</v>
      </c>
      <c r="F6697" s="3">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v>134.93219999999999</v>
      </c>
    </row>
    <row r="6698" spans="1:23" x14ac:dyDescent="0.3">
      <c r="A6698">
        <v>6697</v>
      </c>
      <c r="B6698" t="s">
        <v>9061</v>
      </c>
      <c r="C6698" s="1">
        <v>42706</v>
      </c>
      <c r="D6698" s="2">
        <v>2016</v>
      </c>
      <c r="E6698" s="1" t="s">
        <v>98</v>
      </c>
      <c r="F6698" s="3">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v>11.450399999999998</v>
      </c>
    </row>
    <row r="6699" spans="1:23" x14ac:dyDescent="0.3">
      <c r="A6699">
        <v>6698</v>
      </c>
      <c r="B6699" t="s">
        <v>9061</v>
      </c>
      <c r="C6699" s="1">
        <v>42706</v>
      </c>
      <c r="D6699" s="2">
        <v>2016</v>
      </c>
      <c r="E6699" s="1" t="s">
        <v>98</v>
      </c>
      <c r="F6699" s="3">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v>26.930399999999999</v>
      </c>
    </row>
    <row r="6700" spans="1:23" x14ac:dyDescent="0.3">
      <c r="A6700">
        <v>6699</v>
      </c>
      <c r="B6700" t="s">
        <v>9062</v>
      </c>
      <c r="C6700" s="1">
        <v>42937</v>
      </c>
      <c r="D6700" s="2">
        <v>2017</v>
      </c>
      <c r="E6700" s="1" t="s">
        <v>152</v>
      </c>
      <c r="F6700" s="3">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v>7.6798000000000002</v>
      </c>
    </row>
    <row r="6701" spans="1:23" x14ac:dyDescent="0.3">
      <c r="A6701">
        <v>6700</v>
      </c>
      <c r="B6701" t="s">
        <v>9062</v>
      </c>
      <c r="C6701" s="1">
        <v>42937</v>
      </c>
      <c r="D6701" s="2">
        <v>2017</v>
      </c>
      <c r="E6701" s="1" t="s">
        <v>152</v>
      </c>
      <c r="F6701" s="3">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v>22.529599999999995</v>
      </c>
    </row>
    <row r="6702" spans="1:23" x14ac:dyDescent="0.3">
      <c r="A6702">
        <v>6701</v>
      </c>
      <c r="B6702" t="s">
        <v>9062</v>
      </c>
      <c r="C6702" s="1">
        <v>42937</v>
      </c>
      <c r="D6702" s="2">
        <v>2017</v>
      </c>
      <c r="E6702" s="1" t="s">
        <v>152</v>
      </c>
      <c r="F6702" s="3">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v>17.623199999999997</v>
      </c>
    </row>
    <row r="6703" spans="1:23" x14ac:dyDescent="0.3">
      <c r="A6703">
        <v>6702</v>
      </c>
      <c r="B6703" t="s">
        <v>9065</v>
      </c>
      <c r="C6703" s="1">
        <v>42144</v>
      </c>
      <c r="D6703" s="2">
        <v>2015</v>
      </c>
      <c r="E6703" s="1" t="s">
        <v>124</v>
      </c>
      <c r="F6703" s="3">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v>20.391999999999989</v>
      </c>
    </row>
    <row r="6704" spans="1:23" x14ac:dyDescent="0.3">
      <c r="A6704">
        <v>6703</v>
      </c>
      <c r="B6704" t="s">
        <v>9065</v>
      </c>
      <c r="C6704" s="1">
        <v>42144</v>
      </c>
      <c r="D6704" s="2">
        <v>2015</v>
      </c>
      <c r="E6704" s="1" t="s">
        <v>124</v>
      </c>
      <c r="F6704" s="3">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v>-4.9127999999999989</v>
      </c>
    </row>
    <row r="6705" spans="1:23" x14ac:dyDescent="0.3">
      <c r="A6705">
        <v>6704</v>
      </c>
      <c r="B6705" t="s">
        <v>9066</v>
      </c>
      <c r="C6705" s="1">
        <v>42178</v>
      </c>
      <c r="D6705" s="2">
        <v>2015</v>
      </c>
      <c r="E6705" s="1" t="s">
        <v>41</v>
      </c>
      <c r="F6705" s="3">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v>19.03860000000001</v>
      </c>
    </row>
    <row r="6706" spans="1:23" x14ac:dyDescent="0.3">
      <c r="A6706">
        <v>6705</v>
      </c>
      <c r="B6706" t="s">
        <v>9066</v>
      </c>
      <c r="C6706" s="1">
        <v>42178</v>
      </c>
      <c r="D6706" s="2">
        <v>2015</v>
      </c>
      <c r="E6706" s="1" t="s">
        <v>41</v>
      </c>
      <c r="F6706" s="3">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v>1.7918999999999998</v>
      </c>
    </row>
    <row r="6707" spans="1:23" x14ac:dyDescent="0.3">
      <c r="A6707">
        <v>6706</v>
      </c>
      <c r="B6707" t="s">
        <v>9066</v>
      </c>
      <c r="C6707" s="1">
        <v>42178</v>
      </c>
      <c r="D6707" s="2">
        <v>2015</v>
      </c>
      <c r="E6707" s="1" t="s">
        <v>41</v>
      </c>
      <c r="F6707" s="3">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v>8.998500000000007</v>
      </c>
    </row>
    <row r="6708" spans="1:23" x14ac:dyDescent="0.3">
      <c r="A6708">
        <v>6707</v>
      </c>
      <c r="B6708" t="s">
        <v>9067</v>
      </c>
      <c r="C6708" s="1">
        <v>42623</v>
      </c>
      <c r="D6708" s="2">
        <v>2016</v>
      </c>
      <c r="E6708" s="1" t="s">
        <v>161</v>
      </c>
      <c r="F6708" s="3">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v>58.46399999999997</v>
      </c>
    </row>
    <row r="6709" spans="1:23" x14ac:dyDescent="0.3">
      <c r="A6709">
        <v>6708</v>
      </c>
      <c r="B6709" t="s">
        <v>9068</v>
      </c>
      <c r="C6709" s="1">
        <v>41742</v>
      </c>
      <c r="D6709" s="2">
        <v>2014</v>
      </c>
      <c r="E6709" s="1" t="s">
        <v>89</v>
      </c>
      <c r="F6709" s="3">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v>3.6017999999999999</v>
      </c>
    </row>
    <row r="6710" spans="1:23" x14ac:dyDescent="0.3">
      <c r="A6710">
        <v>6709</v>
      </c>
      <c r="B6710" t="s">
        <v>9071</v>
      </c>
      <c r="C6710" s="1">
        <v>42322</v>
      </c>
      <c r="D6710" s="2">
        <v>2015</v>
      </c>
      <c r="E6710" s="1" t="s">
        <v>24</v>
      </c>
      <c r="F6710" s="3">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v>99.431999999999931</v>
      </c>
    </row>
    <row r="6711" spans="1:23" x14ac:dyDescent="0.3">
      <c r="A6711">
        <v>6710</v>
      </c>
      <c r="B6711" t="s">
        <v>9071</v>
      </c>
      <c r="C6711" s="1">
        <v>42322</v>
      </c>
      <c r="D6711" s="2">
        <v>2015</v>
      </c>
      <c r="E6711" s="1" t="s">
        <v>24</v>
      </c>
      <c r="F6711" s="3">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v>20.155800000000013</v>
      </c>
    </row>
    <row r="6712" spans="1:23" x14ac:dyDescent="0.3">
      <c r="A6712">
        <v>6711</v>
      </c>
      <c r="B6712" t="s">
        <v>9073</v>
      </c>
      <c r="C6712" s="1">
        <v>42713</v>
      </c>
      <c r="D6712" s="2">
        <v>2016</v>
      </c>
      <c r="E6712" s="1" t="s">
        <v>98</v>
      </c>
      <c r="F6712" s="3">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v>99.295999999999978</v>
      </c>
    </row>
    <row r="6713" spans="1:23" x14ac:dyDescent="0.3">
      <c r="A6713">
        <v>6712</v>
      </c>
      <c r="B6713" t="s">
        <v>9074</v>
      </c>
      <c r="C6713" s="1">
        <v>42965</v>
      </c>
      <c r="D6713" s="2">
        <v>2017</v>
      </c>
      <c r="E6713" s="1" t="s">
        <v>132</v>
      </c>
      <c r="F6713" s="3">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v>1.2389999999999994</v>
      </c>
    </row>
    <row r="6714" spans="1:23" x14ac:dyDescent="0.3">
      <c r="A6714">
        <v>6713</v>
      </c>
      <c r="B6714" t="s">
        <v>9075</v>
      </c>
      <c r="C6714" s="1">
        <v>43083</v>
      </c>
      <c r="D6714" s="2">
        <v>2017</v>
      </c>
      <c r="E6714" s="1" t="s">
        <v>98</v>
      </c>
      <c r="F6714" s="3">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v>-292.98719999999997</v>
      </c>
    </row>
    <row r="6715" spans="1:23" x14ac:dyDescent="0.3">
      <c r="A6715">
        <v>6714</v>
      </c>
      <c r="B6715" t="s">
        <v>9075</v>
      </c>
      <c r="C6715" s="1">
        <v>43083</v>
      </c>
      <c r="D6715" s="2">
        <v>2017</v>
      </c>
      <c r="E6715" s="1" t="s">
        <v>98</v>
      </c>
      <c r="F6715" s="3">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v>-26.755799999999994</v>
      </c>
    </row>
    <row r="6716" spans="1:23" x14ac:dyDescent="0.3">
      <c r="A6716">
        <v>6715</v>
      </c>
      <c r="B6716" t="s">
        <v>9075</v>
      </c>
      <c r="C6716" s="1">
        <v>43083</v>
      </c>
      <c r="D6716" s="2">
        <v>2017</v>
      </c>
      <c r="E6716" s="1" t="s">
        <v>98</v>
      </c>
      <c r="F6716" s="3">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v>-4.908000000000003</v>
      </c>
    </row>
    <row r="6717" spans="1:23" x14ac:dyDescent="0.3">
      <c r="A6717">
        <v>6716</v>
      </c>
      <c r="B6717" t="s">
        <v>9075</v>
      </c>
      <c r="C6717" s="1">
        <v>43083</v>
      </c>
      <c r="D6717" s="2">
        <v>2017</v>
      </c>
      <c r="E6717" s="1" t="s">
        <v>98</v>
      </c>
      <c r="F6717" s="3">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v>24.998400000000011</v>
      </c>
    </row>
    <row r="6718" spans="1:23" x14ac:dyDescent="0.3">
      <c r="A6718">
        <v>6717</v>
      </c>
      <c r="B6718" t="s">
        <v>9076</v>
      </c>
      <c r="C6718" s="1">
        <v>42468</v>
      </c>
      <c r="D6718" s="2">
        <v>2016</v>
      </c>
      <c r="E6718" s="1" t="s">
        <v>89</v>
      </c>
      <c r="F6718" s="3">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v>14.399999999999999</v>
      </c>
    </row>
    <row r="6719" spans="1:23" x14ac:dyDescent="0.3">
      <c r="A6719">
        <v>6718</v>
      </c>
      <c r="B6719" t="s">
        <v>9076</v>
      </c>
      <c r="C6719" s="1">
        <v>42468</v>
      </c>
      <c r="D6719" s="2">
        <v>2016</v>
      </c>
      <c r="E6719" s="1" t="s">
        <v>89</v>
      </c>
      <c r="F6719" s="3">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v>12.700800000000001</v>
      </c>
    </row>
    <row r="6720" spans="1:23" x14ac:dyDescent="0.3">
      <c r="A6720">
        <v>6719</v>
      </c>
      <c r="B6720" t="s">
        <v>9076</v>
      </c>
      <c r="C6720" s="1">
        <v>42468</v>
      </c>
      <c r="D6720" s="2">
        <v>2016</v>
      </c>
      <c r="E6720" s="1" t="s">
        <v>89</v>
      </c>
      <c r="F6720" s="3">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v>31.983999999999995</v>
      </c>
    </row>
    <row r="6721" spans="1:23" x14ac:dyDescent="0.3">
      <c r="A6721">
        <v>6720</v>
      </c>
      <c r="B6721" t="s">
        <v>9077</v>
      </c>
      <c r="C6721" s="1">
        <v>42720</v>
      </c>
      <c r="D6721" s="2">
        <v>2016</v>
      </c>
      <c r="E6721" s="1" t="s">
        <v>98</v>
      </c>
      <c r="F6721" s="3">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v>3.0576000000000008</v>
      </c>
    </row>
    <row r="6722" spans="1:23" x14ac:dyDescent="0.3">
      <c r="A6722">
        <v>6721</v>
      </c>
      <c r="B6722" t="s">
        <v>9079</v>
      </c>
      <c r="C6722" s="1">
        <v>42997</v>
      </c>
      <c r="D6722" s="2">
        <v>2017</v>
      </c>
      <c r="E6722" s="1" t="s">
        <v>161</v>
      </c>
      <c r="F6722" s="3">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v>31.489499999999992</v>
      </c>
    </row>
    <row r="6723" spans="1:23" x14ac:dyDescent="0.3">
      <c r="A6723">
        <v>6722</v>
      </c>
      <c r="B6723" t="s">
        <v>9079</v>
      </c>
      <c r="C6723" s="1">
        <v>42997</v>
      </c>
      <c r="D6723" s="2">
        <v>2017</v>
      </c>
      <c r="E6723" s="1" t="s">
        <v>161</v>
      </c>
      <c r="F6723" s="3">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v>6.0632000000000019</v>
      </c>
    </row>
    <row r="6724" spans="1:23" x14ac:dyDescent="0.3">
      <c r="A6724">
        <v>6723</v>
      </c>
      <c r="B6724" t="s">
        <v>9079</v>
      </c>
      <c r="C6724" s="1">
        <v>42997</v>
      </c>
      <c r="D6724" s="2">
        <v>2017</v>
      </c>
      <c r="E6724" s="1" t="s">
        <v>161</v>
      </c>
      <c r="F6724" s="3">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v>4.8545999999999978</v>
      </c>
    </row>
    <row r="6725" spans="1:23" x14ac:dyDescent="0.3">
      <c r="A6725">
        <v>6724</v>
      </c>
      <c r="B6725" t="s">
        <v>9080</v>
      </c>
      <c r="C6725" s="1">
        <v>42982</v>
      </c>
      <c r="D6725" s="2">
        <v>2017</v>
      </c>
      <c r="E6725" s="1" t="s">
        <v>161</v>
      </c>
      <c r="F6725" s="3">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v>6.9654000000000007</v>
      </c>
    </row>
    <row r="6726" spans="1:23" x14ac:dyDescent="0.3">
      <c r="A6726">
        <v>6725</v>
      </c>
      <c r="B6726" t="s">
        <v>9081</v>
      </c>
      <c r="C6726" s="1">
        <v>42625</v>
      </c>
      <c r="D6726" s="2">
        <v>2016</v>
      </c>
      <c r="E6726" s="1" t="s">
        <v>161</v>
      </c>
      <c r="F6726" s="3">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v>4.8162000000000003</v>
      </c>
    </row>
    <row r="6727" spans="1:23" x14ac:dyDescent="0.3">
      <c r="A6727">
        <v>6726</v>
      </c>
      <c r="B6727" t="s">
        <v>9081</v>
      </c>
      <c r="C6727" s="1">
        <v>42625</v>
      </c>
      <c r="D6727" s="2">
        <v>2016</v>
      </c>
      <c r="E6727" s="1" t="s">
        <v>161</v>
      </c>
      <c r="F6727" s="3">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v>5.2028999999999996</v>
      </c>
    </row>
    <row r="6728" spans="1:23" x14ac:dyDescent="0.3">
      <c r="A6728">
        <v>6727</v>
      </c>
      <c r="B6728" t="s">
        <v>9081</v>
      </c>
      <c r="C6728" s="1">
        <v>42625</v>
      </c>
      <c r="D6728" s="2">
        <v>2016</v>
      </c>
      <c r="E6728" s="1" t="s">
        <v>161</v>
      </c>
      <c r="F6728" s="3">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v>7.7639999999999993</v>
      </c>
    </row>
    <row r="6729" spans="1:23" x14ac:dyDescent="0.3">
      <c r="A6729">
        <v>6728</v>
      </c>
      <c r="B6729" t="s">
        <v>9082</v>
      </c>
      <c r="C6729" s="1">
        <v>42957</v>
      </c>
      <c r="D6729" s="2">
        <v>2017</v>
      </c>
      <c r="E6729" s="1" t="s">
        <v>132</v>
      </c>
      <c r="F6729" s="3">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v>83.283999999999992</v>
      </c>
    </row>
    <row r="6730" spans="1:23" x14ac:dyDescent="0.3">
      <c r="A6730">
        <v>6729</v>
      </c>
      <c r="B6730" t="s">
        <v>9083</v>
      </c>
      <c r="C6730" s="1">
        <v>42678</v>
      </c>
      <c r="D6730" s="2">
        <v>2016</v>
      </c>
      <c r="E6730" s="1" t="s">
        <v>24</v>
      </c>
      <c r="F6730" s="3">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v>8.2055999999999987</v>
      </c>
    </row>
    <row r="6731" spans="1:23" x14ac:dyDescent="0.3">
      <c r="A6731">
        <v>6730</v>
      </c>
      <c r="B6731" t="s">
        <v>9084</v>
      </c>
      <c r="C6731" s="1">
        <v>42173</v>
      </c>
      <c r="D6731" s="2">
        <v>2015</v>
      </c>
      <c r="E6731" s="1" t="s">
        <v>41</v>
      </c>
      <c r="F6731" s="3">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v>-4.4945999999999984</v>
      </c>
    </row>
    <row r="6732" spans="1:23" x14ac:dyDescent="0.3">
      <c r="A6732">
        <v>6731</v>
      </c>
      <c r="B6732" t="s">
        <v>9084</v>
      </c>
      <c r="C6732" s="1">
        <v>42173</v>
      </c>
      <c r="D6732" s="2">
        <v>2015</v>
      </c>
      <c r="E6732" s="1" t="s">
        <v>41</v>
      </c>
      <c r="F6732" s="3">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v>56.274400000000014</v>
      </c>
    </row>
    <row r="6733" spans="1:23" x14ac:dyDescent="0.3">
      <c r="A6733">
        <v>6732</v>
      </c>
      <c r="B6733" t="s">
        <v>9084</v>
      </c>
      <c r="C6733" s="1">
        <v>42173</v>
      </c>
      <c r="D6733" s="2">
        <v>2015</v>
      </c>
      <c r="E6733" s="1" t="s">
        <v>41</v>
      </c>
      <c r="F6733" s="3">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v>7.2576000000000001</v>
      </c>
    </row>
    <row r="6734" spans="1:23" x14ac:dyDescent="0.3">
      <c r="A6734">
        <v>6733</v>
      </c>
      <c r="B6734" t="s">
        <v>9085</v>
      </c>
      <c r="C6734" s="1">
        <v>41824</v>
      </c>
      <c r="D6734" s="2">
        <v>2014</v>
      </c>
      <c r="E6734" s="1" t="s">
        <v>152</v>
      </c>
      <c r="F6734" s="3">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v>62.137599999999992</v>
      </c>
    </row>
    <row r="6735" spans="1:23" x14ac:dyDescent="0.3">
      <c r="A6735">
        <v>6734</v>
      </c>
      <c r="B6735" t="s">
        <v>9085</v>
      </c>
      <c r="C6735" s="1">
        <v>41824</v>
      </c>
      <c r="D6735" s="2">
        <v>2014</v>
      </c>
      <c r="E6735" s="1" t="s">
        <v>152</v>
      </c>
      <c r="F6735" s="3">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v>3.2432000000000016</v>
      </c>
    </row>
    <row r="6736" spans="1:23" x14ac:dyDescent="0.3">
      <c r="A6736">
        <v>6735</v>
      </c>
      <c r="B6736" t="s">
        <v>9086</v>
      </c>
      <c r="C6736" s="1">
        <v>42358</v>
      </c>
      <c r="D6736" s="2">
        <v>2015</v>
      </c>
      <c r="E6736" s="1" t="s">
        <v>98</v>
      </c>
      <c r="F6736" s="3">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v>3.9473999999999996</v>
      </c>
    </row>
    <row r="6737" spans="1:23" x14ac:dyDescent="0.3">
      <c r="A6737">
        <v>6736</v>
      </c>
      <c r="B6737" t="s">
        <v>9087</v>
      </c>
      <c r="C6737" s="1">
        <v>42470</v>
      </c>
      <c r="D6737" s="2">
        <v>2016</v>
      </c>
      <c r="E6737" s="1" t="s">
        <v>89</v>
      </c>
      <c r="F6737" s="3">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v>44.366400000000006</v>
      </c>
    </row>
    <row r="6738" spans="1:23" x14ac:dyDescent="0.3">
      <c r="A6738">
        <v>6737</v>
      </c>
      <c r="B6738" t="s">
        <v>9087</v>
      </c>
      <c r="C6738" s="1">
        <v>42470</v>
      </c>
      <c r="D6738" s="2">
        <v>2016</v>
      </c>
      <c r="E6738" s="1" t="s">
        <v>89</v>
      </c>
      <c r="F6738" s="3">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v>81.131400000000014</v>
      </c>
    </row>
    <row r="6739" spans="1:23" x14ac:dyDescent="0.3">
      <c r="A6739">
        <v>6738</v>
      </c>
      <c r="B6739" t="s">
        <v>9087</v>
      </c>
      <c r="C6739" s="1">
        <v>42470</v>
      </c>
      <c r="D6739" s="2">
        <v>2016</v>
      </c>
      <c r="E6739" s="1" t="s">
        <v>89</v>
      </c>
      <c r="F6739" s="3">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v>6.0263999999999918</v>
      </c>
    </row>
    <row r="6740" spans="1:23" x14ac:dyDescent="0.3">
      <c r="A6740">
        <v>6739</v>
      </c>
      <c r="B6740" t="s">
        <v>9087</v>
      </c>
      <c r="C6740" s="1">
        <v>42470</v>
      </c>
      <c r="D6740" s="2">
        <v>2016</v>
      </c>
      <c r="E6740" s="1" t="s">
        <v>89</v>
      </c>
      <c r="F6740" s="3">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v>15.610399999999993</v>
      </c>
    </row>
    <row r="6741" spans="1:23" x14ac:dyDescent="0.3">
      <c r="A6741">
        <v>6740</v>
      </c>
      <c r="B6741" t="s">
        <v>9088</v>
      </c>
      <c r="C6741" s="1">
        <v>41785</v>
      </c>
      <c r="D6741" s="2">
        <v>2014</v>
      </c>
      <c r="E6741" s="1" t="s">
        <v>124</v>
      </c>
      <c r="F6741" s="3">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v>7.6968000000000032</v>
      </c>
    </row>
    <row r="6742" spans="1:23" x14ac:dyDescent="0.3">
      <c r="A6742">
        <v>6741</v>
      </c>
      <c r="B6742" t="s">
        <v>9088</v>
      </c>
      <c r="C6742" s="1">
        <v>41785</v>
      </c>
      <c r="D6742" s="2">
        <v>2014</v>
      </c>
      <c r="E6742" s="1" t="s">
        <v>124</v>
      </c>
      <c r="F6742" s="3">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v>-5.1396000000000583</v>
      </c>
    </row>
    <row r="6743" spans="1:23" x14ac:dyDescent="0.3">
      <c r="A6743">
        <v>6742</v>
      </c>
      <c r="B6743" t="s">
        <v>9088</v>
      </c>
      <c r="C6743" s="1">
        <v>41785</v>
      </c>
      <c r="D6743" s="2">
        <v>2014</v>
      </c>
      <c r="E6743" s="1" t="s">
        <v>124</v>
      </c>
      <c r="F6743" s="3">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v>3.1806000000000005</v>
      </c>
    </row>
    <row r="6744" spans="1:23" x14ac:dyDescent="0.3">
      <c r="A6744">
        <v>6743</v>
      </c>
      <c r="B6744" t="s">
        <v>9089</v>
      </c>
      <c r="C6744" s="1">
        <v>42922</v>
      </c>
      <c r="D6744" s="2">
        <v>2017</v>
      </c>
      <c r="E6744" s="1" t="s">
        <v>152</v>
      </c>
      <c r="F6744" s="3">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v>-13.740299999999994</v>
      </c>
    </row>
    <row r="6745" spans="1:23" x14ac:dyDescent="0.3">
      <c r="A6745">
        <v>6744</v>
      </c>
      <c r="B6745" t="s">
        <v>9090</v>
      </c>
      <c r="C6745" s="1">
        <v>42051</v>
      </c>
      <c r="D6745" s="2">
        <v>2015</v>
      </c>
      <c r="E6745" s="1" t="s">
        <v>568</v>
      </c>
      <c r="F6745" s="3">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v>16.146000000000001</v>
      </c>
    </row>
    <row r="6746" spans="1:23" x14ac:dyDescent="0.3">
      <c r="A6746">
        <v>6745</v>
      </c>
      <c r="B6746" t="s">
        <v>9091</v>
      </c>
      <c r="C6746" s="1">
        <v>42902</v>
      </c>
      <c r="D6746" s="2">
        <v>2017</v>
      </c>
      <c r="E6746" s="1" t="s">
        <v>41</v>
      </c>
      <c r="F6746" s="3">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v>107.98920000000001</v>
      </c>
    </row>
    <row r="6747" spans="1:23" x14ac:dyDescent="0.3">
      <c r="A6747">
        <v>6746</v>
      </c>
      <c r="B6747" t="s">
        <v>9091</v>
      </c>
      <c r="C6747" s="1">
        <v>42902</v>
      </c>
      <c r="D6747" s="2">
        <v>2017</v>
      </c>
      <c r="E6747" s="1" t="s">
        <v>41</v>
      </c>
      <c r="F6747" s="3">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v>1.7940000000000005</v>
      </c>
    </row>
    <row r="6748" spans="1:23" x14ac:dyDescent="0.3">
      <c r="A6748">
        <v>6747</v>
      </c>
      <c r="B6748" t="s">
        <v>9092</v>
      </c>
      <c r="C6748" s="1">
        <v>43052</v>
      </c>
      <c r="D6748" s="2">
        <v>2017</v>
      </c>
      <c r="E6748" s="1" t="s">
        <v>24</v>
      </c>
      <c r="F6748" s="3">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v>163.78700000000003</v>
      </c>
    </row>
    <row r="6749" spans="1:23" x14ac:dyDescent="0.3">
      <c r="A6749">
        <v>6748</v>
      </c>
      <c r="B6749" t="s">
        <v>9093</v>
      </c>
      <c r="C6749" s="1">
        <v>43080</v>
      </c>
      <c r="D6749" s="2">
        <v>2017</v>
      </c>
      <c r="E6749" s="1" t="s">
        <v>98</v>
      </c>
      <c r="F6749" s="3">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v>5.0462999999999996</v>
      </c>
    </row>
    <row r="6750" spans="1:23" x14ac:dyDescent="0.3">
      <c r="A6750">
        <v>6749</v>
      </c>
      <c r="B6750" t="s">
        <v>9093</v>
      </c>
      <c r="C6750" s="1">
        <v>43080</v>
      </c>
      <c r="D6750" s="2">
        <v>2017</v>
      </c>
      <c r="E6750" s="1" t="s">
        <v>98</v>
      </c>
      <c r="F6750" s="3">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v>8.0730000000000004</v>
      </c>
    </row>
    <row r="6751" spans="1:23" x14ac:dyDescent="0.3">
      <c r="A6751">
        <v>6750</v>
      </c>
      <c r="B6751" t="s">
        <v>9093</v>
      </c>
      <c r="C6751" s="1">
        <v>43080</v>
      </c>
      <c r="D6751" s="2">
        <v>2017</v>
      </c>
      <c r="E6751" s="1" t="s">
        <v>98</v>
      </c>
      <c r="F6751" s="3">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v>29.245000000000005</v>
      </c>
    </row>
    <row r="6752" spans="1:23" x14ac:dyDescent="0.3">
      <c r="A6752">
        <v>6751</v>
      </c>
      <c r="B6752" t="s">
        <v>9094</v>
      </c>
      <c r="C6752" s="1">
        <v>42549</v>
      </c>
      <c r="D6752" s="2">
        <v>2016</v>
      </c>
      <c r="E6752" s="1" t="s">
        <v>41</v>
      </c>
      <c r="F6752" s="3">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v>20.733199999999997</v>
      </c>
    </row>
    <row r="6753" spans="1:23" x14ac:dyDescent="0.3">
      <c r="A6753">
        <v>6752</v>
      </c>
      <c r="B6753" t="s">
        <v>9094</v>
      </c>
      <c r="C6753" s="1">
        <v>42549</v>
      </c>
      <c r="D6753" s="2">
        <v>2016</v>
      </c>
      <c r="E6753" s="1" t="s">
        <v>41</v>
      </c>
      <c r="F6753" s="3">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v>2.2724000000000002</v>
      </c>
    </row>
    <row r="6754" spans="1:23" x14ac:dyDescent="0.3">
      <c r="A6754">
        <v>6753</v>
      </c>
      <c r="B6754" t="s">
        <v>9094</v>
      </c>
      <c r="C6754" s="1">
        <v>42549</v>
      </c>
      <c r="D6754" s="2">
        <v>2016</v>
      </c>
      <c r="E6754" s="1" t="s">
        <v>41</v>
      </c>
      <c r="F6754" s="3">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v>27.881999999999998</v>
      </c>
    </row>
    <row r="6755" spans="1:23" x14ac:dyDescent="0.3">
      <c r="A6755">
        <v>6754</v>
      </c>
      <c r="B6755" t="s">
        <v>9094</v>
      </c>
      <c r="C6755" s="1">
        <v>42549</v>
      </c>
      <c r="D6755" s="2">
        <v>2016</v>
      </c>
      <c r="E6755" s="1" t="s">
        <v>41</v>
      </c>
      <c r="F6755" s="3">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v>3.7412000000000001</v>
      </c>
    </row>
    <row r="6756" spans="1:23" x14ac:dyDescent="0.3">
      <c r="A6756">
        <v>6755</v>
      </c>
      <c r="B6756" t="s">
        <v>9094</v>
      </c>
      <c r="C6756" s="1">
        <v>42549</v>
      </c>
      <c r="D6756" s="2">
        <v>2016</v>
      </c>
      <c r="E6756" s="1" t="s">
        <v>41</v>
      </c>
      <c r="F6756" s="3">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v>121.10560000000001</v>
      </c>
    </row>
    <row r="6757" spans="1:23" x14ac:dyDescent="0.3">
      <c r="A6757">
        <v>6756</v>
      </c>
      <c r="B6757" t="s">
        <v>9095</v>
      </c>
      <c r="C6757" s="1">
        <v>42993</v>
      </c>
      <c r="D6757" s="2">
        <v>2017</v>
      </c>
      <c r="E6757" s="1" t="s">
        <v>161</v>
      </c>
      <c r="F6757" s="3">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v>18.960000000000004</v>
      </c>
    </row>
    <row r="6758" spans="1:23" x14ac:dyDescent="0.3">
      <c r="A6758">
        <v>6757</v>
      </c>
      <c r="B6758" t="s">
        <v>9095</v>
      </c>
      <c r="C6758" s="1">
        <v>42993</v>
      </c>
      <c r="D6758" s="2">
        <v>2017</v>
      </c>
      <c r="E6758" s="1" t="s">
        <v>161</v>
      </c>
      <c r="F6758" s="3">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v>143.62880000000001</v>
      </c>
    </row>
    <row r="6759" spans="1:23" x14ac:dyDescent="0.3">
      <c r="A6759">
        <v>6758</v>
      </c>
      <c r="B6759" t="s">
        <v>9095</v>
      </c>
      <c r="C6759" s="1">
        <v>42993</v>
      </c>
      <c r="D6759" s="2">
        <v>2017</v>
      </c>
      <c r="E6759" s="1" t="s">
        <v>161</v>
      </c>
      <c r="F6759" s="3">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v>102.94440000000002</v>
      </c>
    </row>
    <row r="6760" spans="1:23" x14ac:dyDescent="0.3">
      <c r="A6760">
        <v>6759</v>
      </c>
      <c r="B6760" t="s">
        <v>9095</v>
      </c>
      <c r="C6760" s="1">
        <v>42993</v>
      </c>
      <c r="D6760" s="2">
        <v>2017</v>
      </c>
      <c r="E6760" s="1" t="s">
        <v>161</v>
      </c>
      <c r="F6760" s="3">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v>0</v>
      </c>
    </row>
    <row r="6761" spans="1:23" x14ac:dyDescent="0.3">
      <c r="A6761">
        <v>6760</v>
      </c>
      <c r="B6761" t="s">
        <v>9098</v>
      </c>
      <c r="C6761" s="1">
        <v>43071</v>
      </c>
      <c r="D6761" s="2">
        <v>2017</v>
      </c>
      <c r="E6761" s="1" t="s">
        <v>98</v>
      </c>
      <c r="F6761" s="3">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v>2.4581999999999997</v>
      </c>
    </row>
    <row r="6762" spans="1:23" x14ac:dyDescent="0.3">
      <c r="A6762">
        <v>6761</v>
      </c>
      <c r="B6762" t="s">
        <v>9099</v>
      </c>
      <c r="C6762" s="1">
        <v>42912</v>
      </c>
      <c r="D6762" s="2">
        <v>2017</v>
      </c>
      <c r="E6762" s="1" t="s">
        <v>41</v>
      </c>
      <c r="F6762" s="3">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v>0</v>
      </c>
    </row>
    <row r="6763" spans="1:23" x14ac:dyDescent="0.3">
      <c r="A6763">
        <v>6762</v>
      </c>
      <c r="B6763" t="s">
        <v>9100</v>
      </c>
      <c r="C6763" s="1">
        <v>42575</v>
      </c>
      <c r="D6763" s="2">
        <v>2016</v>
      </c>
      <c r="E6763" s="1" t="s">
        <v>152</v>
      </c>
      <c r="F6763" s="3">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v>31.015599999999978</v>
      </c>
    </row>
    <row r="6764" spans="1:23" x14ac:dyDescent="0.3">
      <c r="A6764">
        <v>6763</v>
      </c>
      <c r="B6764" t="s">
        <v>9101</v>
      </c>
      <c r="C6764" s="1">
        <v>42615</v>
      </c>
      <c r="D6764" s="2">
        <v>2016</v>
      </c>
      <c r="E6764" s="1" t="s">
        <v>161</v>
      </c>
      <c r="F6764" s="3">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v>9.8685000000000009</v>
      </c>
    </row>
    <row r="6765" spans="1:23" x14ac:dyDescent="0.3">
      <c r="A6765">
        <v>6764</v>
      </c>
      <c r="B6765" t="s">
        <v>9101</v>
      </c>
      <c r="C6765" s="1">
        <v>42615</v>
      </c>
      <c r="D6765" s="2">
        <v>2016</v>
      </c>
      <c r="E6765" s="1" t="s">
        <v>161</v>
      </c>
      <c r="F6765" s="3">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v>-8.3524000000000012</v>
      </c>
    </row>
    <row r="6766" spans="1:23" x14ac:dyDescent="0.3">
      <c r="A6766">
        <v>6765</v>
      </c>
      <c r="B6766" t="s">
        <v>9101</v>
      </c>
      <c r="C6766" s="1">
        <v>42615</v>
      </c>
      <c r="D6766" s="2">
        <v>2016</v>
      </c>
      <c r="E6766" s="1" t="s">
        <v>161</v>
      </c>
      <c r="F6766" s="3">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v>-19.470000000000141</v>
      </c>
    </row>
    <row r="6767" spans="1:23" x14ac:dyDescent="0.3">
      <c r="A6767">
        <v>6766</v>
      </c>
      <c r="B6767" t="s">
        <v>9104</v>
      </c>
      <c r="C6767" s="1">
        <v>42845</v>
      </c>
      <c r="D6767" s="2">
        <v>2017</v>
      </c>
      <c r="E6767" s="1" t="s">
        <v>89</v>
      </c>
      <c r="F6767" s="3">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v>-18.117599999999996</v>
      </c>
    </row>
    <row r="6768" spans="1:23" x14ac:dyDescent="0.3">
      <c r="A6768">
        <v>6767</v>
      </c>
      <c r="B6768" t="s">
        <v>9104</v>
      </c>
      <c r="C6768" s="1">
        <v>42845</v>
      </c>
      <c r="D6768" s="2">
        <v>2017</v>
      </c>
      <c r="E6768" s="1" t="s">
        <v>89</v>
      </c>
      <c r="F6768" s="3">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v>3.5460000000000007</v>
      </c>
    </row>
    <row r="6769" spans="1:23" x14ac:dyDescent="0.3">
      <c r="A6769">
        <v>6768</v>
      </c>
      <c r="B6769" t="s">
        <v>9104</v>
      </c>
      <c r="C6769" s="1">
        <v>42845</v>
      </c>
      <c r="D6769" s="2">
        <v>2017</v>
      </c>
      <c r="E6769" s="1" t="s">
        <v>89</v>
      </c>
      <c r="F6769" s="3">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v>-6.1879999999999988</v>
      </c>
    </row>
    <row r="6770" spans="1:23" x14ac:dyDescent="0.3">
      <c r="A6770">
        <v>6769</v>
      </c>
      <c r="B6770" t="s">
        <v>9105</v>
      </c>
      <c r="C6770" s="1">
        <v>41863</v>
      </c>
      <c r="D6770" s="2">
        <v>2014</v>
      </c>
      <c r="E6770" s="1" t="s">
        <v>132</v>
      </c>
      <c r="F6770" s="3">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v>98.105000000000004</v>
      </c>
    </row>
    <row r="6771" spans="1:23" x14ac:dyDescent="0.3">
      <c r="A6771">
        <v>6770</v>
      </c>
      <c r="B6771" t="s">
        <v>9106</v>
      </c>
      <c r="C6771" s="1">
        <v>42997</v>
      </c>
      <c r="D6771" s="2">
        <v>2017</v>
      </c>
      <c r="E6771" s="1" t="s">
        <v>161</v>
      </c>
      <c r="F6771" s="3">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v>13.452000000000002</v>
      </c>
    </row>
    <row r="6772" spans="1:23" x14ac:dyDescent="0.3">
      <c r="A6772">
        <v>6771</v>
      </c>
      <c r="B6772" t="s">
        <v>9107</v>
      </c>
      <c r="C6772" s="1">
        <v>43078</v>
      </c>
      <c r="D6772" s="2">
        <v>2017</v>
      </c>
      <c r="E6772" s="1" t="s">
        <v>98</v>
      </c>
      <c r="F6772" s="3">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v>146.79</v>
      </c>
    </row>
    <row r="6773" spans="1:23" x14ac:dyDescent="0.3">
      <c r="A6773">
        <v>6772</v>
      </c>
      <c r="B6773" t="s">
        <v>9107</v>
      </c>
      <c r="C6773" s="1">
        <v>43078</v>
      </c>
      <c r="D6773" s="2">
        <v>2017</v>
      </c>
      <c r="E6773" s="1" t="s">
        <v>98</v>
      </c>
      <c r="F6773" s="3">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v>-9.9704999999999977</v>
      </c>
    </row>
    <row r="6774" spans="1:23" x14ac:dyDescent="0.3">
      <c r="A6774">
        <v>6773</v>
      </c>
      <c r="B6774" t="s">
        <v>9108</v>
      </c>
      <c r="C6774" s="1">
        <v>42678</v>
      </c>
      <c r="D6774" s="2">
        <v>2016</v>
      </c>
      <c r="E6774" s="1" t="s">
        <v>24</v>
      </c>
      <c r="F6774" s="3">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v>2.7956000000000003</v>
      </c>
    </row>
    <row r="6775" spans="1:23" x14ac:dyDescent="0.3">
      <c r="A6775">
        <v>6774</v>
      </c>
      <c r="B6775" t="s">
        <v>9108</v>
      </c>
      <c r="C6775" s="1">
        <v>42678</v>
      </c>
      <c r="D6775" s="2">
        <v>2016</v>
      </c>
      <c r="E6775" s="1" t="s">
        <v>24</v>
      </c>
      <c r="F6775" s="3">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v>1.3049999999999997</v>
      </c>
    </row>
    <row r="6776" spans="1:23" x14ac:dyDescent="0.3">
      <c r="A6776">
        <v>6775</v>
      </c>
      <c r="B6776" t="s">
        <v>9108</v>
      </c>
      <c r="C6776" s="1">
        <v>42678</v>
      </c>
      <c r="D6776" s="2">
        <v>2016</v>
      </c>
      <c r="E6776" s="1" t="s">
        <v>24</v>
      </c>
      <c r="F6776" s="3">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v>18.662400000000002</v>
      </c>
    </row>
    <row r="6777" spans="1:23" x14ac:dyDescent="0.3">
      <c r="A6777">
        <v>6776</v>
      </c>
      <c r="B6777" t="s">
        <v>9111</v>
      </c>
      <c r="C6777" s="1">
        <v>42092</v>
      </c>
      <c r="D6777" s="2">
        <v>2015</v>
      </c>
      <c r="E6777" s="1" t="s">
        <v>237</v>
      </c>
      <c r="F6777" s="3">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v>8.1143999999999998</v>
      </c>
    </row>
    <row r="6778" spans="1:23" x14ac:dyDescent="0.3">
      <c r="A6778">
        <v>6777</v>
      </c>
      <c r="B6778" t="s">
        <v>9112</v>
      </c>
      <c r="C6778" s="1">
        <v>42618</v>
      </c>
      <c r="D6778" s="2">
        <v>2016</v>
      </c>
      <c r="E6778" s="1" t="s">
        <v>161</v>
      </c>
      <c r="F6778" s="3">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v>-17.523000000000014</v>
      </c>
    </row>
    <row r="6779" spans="1:23" x14ac:dyDescent="0.3">
      <c r="A6779">
        <v>6778</v>
      </c>
      <c r="B6779" t="s">
        <v>9113</v>
      </c>
      <c r="C6779" s="1">
        <v>42763</v>
      </c>
      <c r="D6779" s="2">
        <v>2017</v>
      </c>
      <c r="E6779" s="1" t="s">
        <v>166</v>
      </c>
      <c r="F6779" s="3">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v>157.46849999999998</v>
      </c>
    </row>
    <row r="6780" spans="1:23" x14ac:dyDescent="0.3">
      <c r="A6780">
        <v>6779</v>
      </c>
      <c r="B6780" t="s">
        <v>9114</v>
      </c>
      <c r="C6780" s="1">
        <v>42616</v>
      </c>
      <c r="D6780" s="2">
        <v>2016</v>
      </c>
      <c r="E6780" s="1" t="s">
        <v>161</v>
      </c>
      <c r="F6780" s="3">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v>31.044599999999974</v>
      </c>
    </row>
    <row r="6781" spans="1:23" x14ac:dyDescent="0.3">
      <c r="A6781">
        <v>6780</v>
      </c>
      <c r="B6781" t="s">
        <v>9114</v>
      </c>
      <c r="C6781" s="1">
        <v>42616</v>
      </c>
      <c r="D6781" s="2">
        <v>2016</v>
      </c>
      <c r="E6781" s="1" t="s">
        <v>161</v>
      </c>
      <c r="F6781" s="3">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v>4.2803999999999984</v>
      </c>
    </row>
    <row r="6782" spans="1:23" x14ac:dyDescent="0.3">
      <c r="A6782">
        <v>6781</v>
      </c>
      <c r="B6782" t="s">
        <v>9114</v>
      </c>
      <c r="C6782" s="1">
        <v>42616</v>
      </c>
      <c r="D6782" s="2">
        <v>2016</v>
      </c>
      <c r="E6782" s="1" t="s">
        <v>161</v>
      </c>
      <c r="F6782" s="3">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v>5.8695999999999993</v>
      </c>
    </row>
    <row r="6783" spans="1:23" x14ac:dyDescent="0.3">
      <c r="A6783">
        <v>6782</v>
      </c>
      <c r="B6783" t="s">
        <v>9114</v>
      </c>
      <c r="C6783" s="1">
        <v>42616</v>
      </c>
      <c r="D6783" s="2">
        <v>2016</v>
      </c>
      <c r="E6783" s="1" t="s">
        <v>161</v>
      </c>
      <c r="F6783" s="3">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v>27.485599999999998</v>
      </c>
    </row>
    <row r="6784" spans="1:23" x14ac:dyDescent="0.3">
      <c r="A6784">
        <v>6783</v>
      </c>
      <c r="B6784" t="s">
        <v>9115</v>
      </c>
      <c r="C6784" s="1">
        <v>42941</v>
      </c>
      <c r="D6784" s="2">
        <v>2017</v>
      </c>
      <c r="E6784" s="1" t="s">
        <v>152</v>
      </c>
      <c r="F6784" s="3">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v>3.0143999999999984</v>
      </c>
    </row>
    <row r="6785" spans="1:23" x14ac:dyDescent="0.3">
      <c r="A6785">
        <v>6784</v>
      </c>
      <c r="B6785" t="s">
        <v>9115</v>
      </c>
      <c r="C6785" s="1">
        <v>42941</v>
      </c>
      <c r="D6785" s="2">
        <v>2017</v>
      </c>
      <c r="E6785" s="1" t="s">
        <v>152</v>
      </c>
      <c r="F6785" s="3">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v>4.2470999999999943</v>
      </c>
    </row>
    <row r="6786" spans="1:23" x14ac:dyDescent="0.3">
      <c r="A6786">
        <v>6785</v>
      </c>
      <c r="B6786" t="s">
        <v>9115</v>
      </c>
      <c r="C6786" s="1">
        <v>42941</v>
      </c>
      <c r="D6786" s="2">
        <v>2017</v>
      </c>
      <c r="E6786" s="1" t="s">
        <v>152</v>
      </c>
      <c r="F6786" s="3">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v>-34.646999999999991</v>
      </c>
    </row>
    <row r="6787" spans="1:23" x14ac:dyDescent="0.3">
      <c r="A6787">
        <v>6786</v>
      </c>
      <c r="B6787" t="s">
        <v>9115</v>
      </c>
      <c r="C6787" s="1">
        <v>42941</v>
      </c>
      <c r="D6787" s="2">
        <v>2017</v>
      </c>
      <c r="E6787" s="1" t="s">
        <v>152</v>
      </c>
      <c r="F6787" s="3">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v>-25.992000000000004</v>
      </c>
    </row>
    <row r="6788" spans="1:23" x14ac:dyDescent="0.3">
      <c r="A6788">
        <v>6787</v>
      </c>
      <c r="B6788" t="s">
        <v>9115</v>
      </c>
      <c r="C6788" s="1">
        <v>42941</v>
      </c>
      <c r="D6788" s="2">
        <v>2017</v>
      </c>
      <c r="E6788" s="1" t="s">
        <v>152</v>
      </c>
      <c r="F6788" s="3">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v>7.2576000000000001</v>
      </c>
    </row>
    <row r="6789" spans="1:23" x14ac:dyDescent="0.3">
      <c r="A6789">
        <v>6788</v>
      </c>
      <c r="B6789" t="s">
        <v>9118</v>
      </c>
      <c r="C6789" s="1">
        <v>42260</v>
      </c>
      <c r="D6789" s="2">
        <v>2015</v>
      </c>
      <c r="E6789" s="1" t="s">
        <v>161</v>
      </c>
      <c r="F6789" s="3">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v>12.992999999999988</v>
      </c>
    </row>
    <row r="6790" spans="1:23" x14ac:dyDescent="0.3">
      <c r="A6790">
        <v>6789</v>
      </c>
      <c r="B6790" t="s">
        <v>9118</v>
      </c>
      <c r="C6790" s="1">
        <v>42260</v>
      </c>
      <c r="D6790" s="2">
        <v>2015</v>
      </c>
      <c r="E6790" s="1" t="s">
        <v>161</v>
      </c>
      <c r="F6790" s="3">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v>31.468499999999999</v>
      </c>
    </row>
    <row r="6791" spans="1:23" x14ac:dyDescent="0.3">
      <c r="A6791">
        <v>6790</v>
      </c>
      <c r="B6791" t="s">
        <v>9119</v>
      </c>
      <c r="C6791" s="1">
        <v>42254</v>
      </c>
      <c r="D6791" s="2">
        <v>2015</v>
      </c>
      <c r="E6791" s="1" t="s">
        <v>161</v>
      </c>
      <c r="F6791" s="3">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v>12.314400000000006</v>
      </c>
    </row>
    <row r="6792" spans="1:23" x14ac:dyDescent="0.3">
      <c r="A6792">
        <v>6791</v>
      </c>
      <c r="B6792" t="s">
        <v>9120</v>
      </c>
      <c r="C6792" s="1">
        <v>42690</v>
      </c>
      <c r="D6792" s="2">
        <v>2016</v>
      </c>
      <c r="E6792" s="1" t="s">
        <v>24</v>
      </c>
      <c r="F6792" s="3">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v>2.8079999999999998</v>
      </c>
    </row>
    <row r="6793" spans="1:23" x14ac:dyDescent="0.3">
      <c r="A6793">
        <v>6792</v>
      </c>
      <c r="B6793" t="s">
        <v>9123</v>
      </c>
      <c r="C6793" s="1">
        <v>42684</v>
      </c>
      <c r="D6793" s="2">
        <v>2016</v>
      </c>
      <c r="E6793" s="1" t="s">
        <v>24</v>
      </c>
      <c r="F6793" s="3">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v>2.7944000000000004</v>
      </c>
    </row>
    <row r="6794" spans="1:23" x14ac:dyDescent="0.3">
      <c r="A6794">
        <v>6793</v>
      </c>
      <c r="B6794" t="s">
        <v>9124</v>
      </c>
      <c r="C6794" s="1">
        <v>41866</v>
      </c>
      <c r="D6794" s="2">
        <v>2014</v>
      </c>
      <c r="E6794" s="1" t="s">
        <v>132</v>
      </c>
      <c r="F6794" s="3">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v>30.211199999999998</v>
      </c>
    </row>
    <row r="6795" spans="1:23" x14ac:dyDescent="0.3">
      <c r="A6795">
        <v>6794</v>
      </c>
      <c r="B6795" t="s">
        <v>9125</v>
      </c>
      <c r="C6795" s="1">
        <v>42324</v>
      </c>
      <c r="D6795" s="2">
        <v>2015</v>
      </c>
      <c r="E6795" s="1" t="s">
        <v>24</v>
      </c>
      <c r="F6795" s="3">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v>1.6115999999999993</v>
      </c>
    </row>
    <row r="6796" spans="1:23" x14ac:dyDescent="0.3">
      <c r="A6796">
        <v>6795</v>
      </c>
      <c r="B6796" t="s">
        <v>9125</v>
      </c>
      <c r="C6796" s="1">
        <v>42324</v>
      </c>
      <c r="D6796" s="2">
        <v>2015</v>
      </c>
      <c r="E6796" s="1" t="s">
        <v>24</v>
      </c>
      <c r="F6796" s="3">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v>26.997299999999967</v>
      </c>
    </row>
    <row r="6797" spans="1:23" x14ac:dyDescent="0.3">
      <c r="A6797">
        <v>6796</v>
      </c>
      <c r="B6797" t="s">
        <v>9125</v>
      </c>
      <c r="C6797" s="1">
        <v>42324</v>
      </c>
      <c r="D6797" s="2">
        <v>2015</v>
      </c>
      <c r="E6797" s="1" t="s">
        <v>24</v>
      </c>
      <c r="F6797" s="3">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v>-15.526799999999994</v>
      </c>
    </row>
    <row r="6798" spans="1:23" x14ac:dyDescent="0.3">
      <c r="A6798">
        <v>6797</v>
      </c>
      <c r="B6798" t="s">
        <v>9126</v>
      </c>
      <c r="C6798" s="1">
        <v>42241</v>
      </c>
      <c r="D6798" s="2">
        <v>2015</v>
      </c>
      <c r="E6798" s="1" t="s">
        <v>132</v>
      </c>
      <c r="F6798" s="3">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v>-16.585799999999999</v>
      </c>
    </row>
    <row r="6799" spans="1:23" x14ac:dyDescent="0.3">
      <c r="A6799">
        <v>6798</v>
      </c>
      <c r="B6799" t="s">
        <v>9126</v>
      </c>
      <c r="C6799" s="1">
        <v>42241</v>
      </c>
      <c r="D6799" s="2">
        <v>2015</v>
      </c>
      <c r="E6799" s="1" t="s">
        <v>132</v>
      </c>
      <c r="F6799" s="3">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v>-6.0768000000000004</v>
      </c>
    </row>
    <row r="6800" spans="1:23" x14ac:dyDescent="0.3">
      <c r="A6800">
        <v>6799</v>
      </c>
      <c r="B6800" t="s">
        <v>9126</v>
      </c>
      <c r="C6800" s="1">
        <v>42241</v>
      </c>
      <c r="D6800" s="2">
        <v>2015</v>
      </c>
      <c r="E6800" s="1" t="s">
        <v>132</v>
      </c>
      <c r="F6800" s="3">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v>-3.9399999999999995</v>
      </c>
    </row>
    <row r="6801" spans="1:23" x14ac:dyDescent="0.3">
      <c r="A6801">
        <v>6800</v>
      </c>
      <c r="B6801" t="s">
        <v>9129</v>
      </c>
      <c r="C6801" s="1">
        <v>42729</v>
      </c>
      <c r="D6801" s="2">
        <v>2016</v>
      </c>
      <c r="E6801" s="1" t="s">
        <v>98</v>
      </c>
      <c r="F6801" s="3">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v>-24.102599999999995</v>
      </c>
    </row>
    <row r="6802" spans="1:23" x14ac:dyDescent="0.3">
      <c r="A6802">
        <v>6801</v>
      </c>
      <c r="B6802" t="s">
        <v>9129</v>
      </c>
      <c r="C6802" s="1">
        <v>42729</v>
      </c>
      <c r="D6802" s="2">
        <v>2016</v>
      </c>
      <c r="E6802" s="1" t="s">
        <v>98</v>
      </c>
      <c r="F6802" s="3">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v>-386.95699999999999</v>
      </c>
    </row>
    <row r="6803" spans="1:23" x14ac:dyDescent="0.3">
      <c r="A6803">
        <v>6802</v>
      </c>
      <c r="B6803" t="s">
        <v>9129</v>
      </c>
      <c r="C6803" s="1">
        <v>42729</v>
      </c>
      <c r="D6803" s="2">
        <v>2016</v>
      </c>
      <c r="E6803" s="1" t="s">
        <v>98</v>
      </c>
      <c r="F6803" s="3">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v>-7.8960000000000008</v>
      </c>
    </row>
    <row r="6804" spans="1:23" x14ac:dyDescent="0.3">
      <c r="A6804">
        <v>6803</v>
      </c>
      <c r="B6804" t="s">
        <v>9129</v>
      </c>
      <c r="C6804" s="1">
        <v>42729</v>
      </c>
      <c r="D6804" s="2">
        <v>2016</v>
      </c>
      <c r="E6804" s="1" t="s">
        <v>98</v>
      </c>
      <c r="F6804" s="3">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v>21.42</v>
      </c>
    </row>
    <row r="6805" spans="1:23" x14ac:dyDescent="0.3">
      <c r="A6805">
        <v>6804</v>
      </c>
      <c r="B6805" t="s">
        <v>9129</v>
      </c>
      <c r="C6805" s="1">
        <v>42729</v>
      </c>
      <c r="D6805" s="2">
        <v>2016</v>
      </c>
      <c r="E6805" s="1" t="s">
        <v>98</v>
      </c>
      <c r="F6805" s="3">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v>4.1971999999999987</v>
      </c>
    </row>
    <row r="6806" spans="1:23" x14ac:dyDescent="0.3">
      <c r="A6806">
        <v>6805</v>
      </c>
      <c r="B6806" t="s">
        <v>9130</v>
      </c>
      <c r="C6806" s="1">
        <v>41917</v>
      </c>
      <c r="D6806" s="2">
        <v>2014</v>
      </c>
      <c r="E6806" s="1" t="s">
        <v>53</v>
      </c>
      <c r="F6806" s="3">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v>34.992999999999995</v>
      </c>
    </row>
    <row r="6807" spans="1:23" x14ac:dyDescent="0.3">
      <c r="A6807">
        <v>6806</v>
      </c>
      <c r="B6807" t="s">
        <v>9131</v>
      </c>
      <c r="C6807" s="1">
        <v>41965</v>
      </c>
      <c r="D6807" s="2">
        <v>2014</v>
      </c>
      <c r="E6807" s="1" t="s">
        <v>24</v>
      </c>
      <c r="F6807" s="3">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v>4.8804000000000007</v>
      </c>
    </row>
    <row r="6808" spans="1:23" x14ac:dyDescent="0.3">
      <c r="A6808">
        <v>6807</v>
      </c>
      <c r="B6808" t="s">
        <v>9132</v>
      </c>
      <c r="C6808" s="1">
        <v>43094</v>
      </c>
      <c r="D6808" s="2">
        <v>2017</v>
      </c>
      <c r="E6808" s="1" t="s">
        <v>98</v>
      </c>
      <c r="F6808" s="3">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v>1.3978000000000002</v>
      </c>
    </row>
    <row r="6809" spans="1:23" x14ac:dyDescent="0.3">
      <c r="A6809">
        <v>6808</v>
      </c>
      <c r="B6809" t="s">
        <v>9133</v>
      </c>
      <c r="C6809" s="1">
        <v>42094</v>
      </c>
      <c r="D6809" s="2">
        <v>2015</v>
      </c>
      <c r="E6809" s="1" t="s">
        <v>237</v>
      </c>
      <c r="F6809" s="3">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v>35.661300000000004</v>
      </c>
    </row>
    <row r="6810" spans="1:23" x14ac:dyDescent="0.3">
      <c r="A6810">
        <v>6809</v>
      </c>
      <c r="B6810" t="s">
        <v>9133</v>
      </c>
      <c r="C6810" s="1">
        <v>42094</v>
      </c>
      <c r="D6810" s="2">
        <v>2015</v>
      </c>
      <c r="E6810" s="1" t="s">
        <v>237</v>
      </c>
      <c r="F6810" s="3">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v>-7.8330000000000055</v>
      </c>
    </row>
    <row r="6811" spans="1:23" x14ac:dyDescent="0.3">
      <c r="A6811">
        <v>6810</v>
      </c>
      <c r="B6811" t="s">
        <v>9134</v>
      </c>
      <c r="C6811" s="1">
        <v>42992</v>
      </c>
      <c r="D6811" s="2">
        <v>2017</v>
      </c>
      <c r="E6811" s="1" t="s">
        <v>161</v>
      </c>
      <c r="F6811" s="3">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v>-2.5880000000000001</v>
      </c>
    </row>
    <row r="6812" spans="1:23" x14ac:dyDescent="0.3">
      <c r="A6812">
        <v>6811</v>
      </c>
      <c r="B6812" t="s">
        <v>9134</v>
      </c>
      <c r="C6812" s="1">
        <v>42992</v>
      </c>
      <c r="D6812" s="2">
        <v>2017</v>
      </c>
      <c r="E6812" s="1" t="s">
        <v>161</v>
      </c>
      <c r="F6812" s="3">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v>-18.038499999999996</v>
      </c>
    </row>
    <row r="6813" spans="1:23" x14ac:dyDescent="0.3">
      <c r="A6813">
        <v>6812</v>
      </c>
      <c r="B6813" t="s">
        <v>9134</v>
      </c>
      <c r="C6813" s="1">
        <v>42992</v>
      </c>
      <c r="D6813" s="2">
        <v>2017</v>
      </c>
      <c r="E6813" s="1" t="s">
        <v>161</v>
      </c>
      <c r="F6813" s="3">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v>-29.152799999999992</v>
      </c>
    </row>
    <row r="6814" spans="1:23" x14ac:dyDescent="0.3">
      <c r="A6814">
        <v>6813</v>
      </c>
      <c r="B6814" t="s">
        <v>9134</v>
      </c>
      <c r="C6814" s="1">
        <v>42992</v>
      </c>
      <c r="D6814" s="2">
        <v>2017</v>
      </c>
      <c r="E6814" s="1" t="s">
        <v>161</v>
      </c>
      <c r="F6814" s="3">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v>-12.207999999999995</v>
      </c>
    </row>
    <row r="6815" spans="1:23" x14ac:dyDescent="0.3">
      <c r="A6815">
        <v>6814</v>
      </c>
      <c r="B6815" t="s">
        <v>9134</v>
      </c>
      <c r="C6815" s="1">
        <v>42992</v>
      </c>
      <c r="D6815" s="2">
        <v>2017</v>
      </c>
      <c r="E6815" s="1" t="s">
        <v>161</v>
      </c>
      <c r="F6815" s="3">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v>4.7975999999999992</v>
      </c>
    </row>
    <row r="6816" spans="1:23" x14ac:dyDescent="0.3">
      <c r="A6816">
        <v>6815</v>
      </c>
      <c r="B6816" t="s">
        <v>9134</v>
      </c>
      <c r="C6816" s="1">
        <v>42992</v>
      </c>
      <c r="D6816" s="2">
        <v>2017</v>
      </c>
      <c r="E6816" s="1" t="s">
        <v>161</v>
      </c>
      <c r="F6816" s="3">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v>-168.8189999999999</v>
      </c>
    </row>
    <row r="6817" spans="1:23" x14ac:dyDescent="0.3">
      <c r="A6817">
        <v>6816</v>
      </c>
      <c r="B6817" t="s">
        <v>9137</v>
      </c>
      <c r="C6817" s="1">
        <v>41807</v>
      </c>
      <c r="D6817" s="2">
        <v>2014</v>
      </c>
      <c r="E6817" s="1" t="s">
        <v>41</v>
      </c>
      <c r="F6817" s="3">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v>2.6208000000000005</v>
      </c>
    </row>
    <row r="6818" spans="1:23" x14ac:dyDescent="0.3">
      <c r="A6818">
        <v>6817</v>
      </c>
      <c r="B6818" t="s">
        <v>9137</v>
      </c>
      <c r="C6818" s="1">
        <v>41807</v>
      </c>
      <c r="D6818" s="2">
        <v>2014</v>
      </c>
      <c r="E6818" s="1" t="s">
        <v>41</v>
      </c>
      <c r="F6818" s="3">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v>8.9499999999999993</v>
      </c>
    </row>
    <row r="6819" spans="1:23" x14ac:dyDescent="0.3">
      <c r="A6819">
        <v>6818</v>
      </c>
      <c r="B6819" t="s">
        <v>9137</v>
      </c>
      <c r="C6819" s="1">
        <v>41807</v>
      </c>
      <c r="D6819" s="2">
        <v>2014</v>
      </c>
      <c r="E6819" s="1" t="s">
        <v>41</v>
      </c>
      <c r="F6819" s="3">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v>1061.5721999999998</v>
      </c>
    </row>
    <row r="6820" spans="1:23" x14ac:dyDescent="0.3">
      <c r="A6820">
        <v>6819</v>
      </c>
      <c r="B6820" t="s">
        <v>9138</v>
      </c>
      <c r="C6820" s="1">
        <v>43097</v>
      </c>
      <c r="D6820" s="2">
        <v>2017</v>
      </c>
      <c r="E6820" s="1" t="s">
        <v>98</v>
      </c>
      <c r="F6820" s="3">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v>-2.6880000000000015</v>
      </c>
    </row>
    <row r="6821" spans="1:23" x14ac:dyDescent="0.3">
      <c r="A6821">
        <v>6820</v>
      </c>
      <c r="B6821" t="s">
        <v>9138</v>
      </c>
      <c r="C6821" s="1">
        <v>43097</v>
      </c>
      <c r="D6821" s="2">
        <v>2017</v>
      </c>
      <c r="E6821" s="1" t="s">
        <v>98</v>
      </c>
      <c r="F6821" s="3">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v>-2.3903999999999996</v>
      </c>
    </row>
    <row r="6822" spans="1:23" x14ac:dyDescent="0.3">
      <c r="A6822">
        <v>6821</v>
      </c>
      <c r="B6822" t="s">
        <v>9138</v>
      </c>
      <c r="C6822" s="1">
        <v>43097</v>
      </c>
      <c r="D6822" s="2">
        <v>2017</v>
      </c>
      <c r="E6822" s="1" t="s">
        <v>98</v>
      </c>
      <c r="F6822" s="3">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v>-3.2391999999999896</v>
      </c>
    </row>
    <row r="6823" spans="1:23" x14ac:dyDescent="0.3">
      <c r="A6823">
        <v>6822</v>
      </c>
      <c r="B6823" t="s">
        <v>9138</v>
      </c>
      <c r="C6823" s="1">
        <v>43097</v>
      </c>
      <c r="D6823" s="2">
        <v>2017</v>
      </c>
      <c r="E6823" s="1" t="s">
        <v>98</v>
      </c>
      <c r="F6823" s="3">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v>-1.4059999999999997</v>
      </c>
    </row>
    <row r="6824" spans="1:23" x14ac:dyDescent="0.3">
      <c r="A6824">
        <v>6823</v>
      </c>
      <c r="B6824" t="s">
        <v>9139</v>
      </c>
      <c r="C6824" s="1">
        <v>43041</v>
      </c>
      <c r="D6824" s="2">
        <v>2017</v>
      </c>
      <c r="E6824" s="1" t="s">
        <v>24</v>
      </c>
      <c r="F6824" s="3">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v>43.705999999999996</v>
      </c>
    </row>
    <row r="6825" spans="1:23" x14ac:dyDescent="0.3">
      <c r="A6825">
        <v>6824</v>
      </c>
      <c r="B6825" t="s">
        <v>9140</v>
      </c>
      <c r="C6825" s="1">
        <v>42210</v>
      </c>
      <c r="D6825" s="2">
        <v>2015</v>
      </c>
      <c r="E6825" s="1" t="s">
        <v>152</v>
      </c>
      <c r="F6825" s="3">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v>49.23</v>
      </c>
    </row>
    <row r="6826" spans="1:23" x14ac:dyDescent="0.3">
      <c r="A6826">
        <v>6825</v>
      </c>
      <c r="B6826" t="s">
        <v>9140</v>
      </c>
      <c r="C6826" s="1">
        <v>42210</v>
      </c>
      <c r="D6826" s="2">
        <v>2015</v>
      </c>
      <c r="E6826" s="1" t="s">
        <v>152</v>
      </c>
      <c r="F6826" s="3">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v>39.44380000000001</v>
      </c>
    </row>
    <row r="6827" spans="1:23" x14ac:dyDescent="0.3">
      <c r="A6827">
        <v>6826</v>
      </c>
      <c r="B6827" t="s">
        <v>9141</v>
      </c>
      <c r="C6827" s="1">
        <v>42645</v>
      </c>
      <c r="D6827" s="2">
        <v>2016</v>
      </c>
      <c r="E6827" s="1" t="s">
        <v>53</v>
      </c>
      <c r="F6827" s="3">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v>4.8719999999999999</v>
      </c>
    </row>
    <row r="6828" spans="1:23" x14ac:dyDescent="0.3">
      <c r="A6828">
        <v>6827</v>
      </c>
      <c r="B6828" t="s">
        <v>9141</v>
      </c>
      <c r="C6828" s="1">
        <v>42645</v>
      </c>
      <c r="D6828" s="2">
        <v>2016</v>
      </c>
      <c r="E6828" s="1" t="s">
        <v>53</v>
      </c>
      <c r="F6828" s="3">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v>8399.9759999999987</v>
      </c>
    </row>
    <row r="6829" spans="1:23" x14ac:dyDescent="0.3">
      <c r="A6829">
        <v>6828</v>
      </c>
      <c r="B6829" t="s">
        <v>9141</v>
      </c>
      <c r="C6829" s="1">
        <v>42645</v>
      </c>
      <c r="D6829" s="2">
        <v>2016</v>
      </c>
      <c r="E6829" s="1" t="s">
        <v>53</v>
      </c>
      <c r="F6829" s="3">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v>331.19099999999997</v>
      </c>
    </row>
    <row r="6830" spans="1:23" x14ac:dyDescent="0.3">
      <c r="A6830">
        <v>6829</v>
      </c>
      <c r="B6830" t="s">
        <v>9141</v>
      </c>
      <c r="C6830" s="1">
        <v>42645</v>
      </c>
      <c r="D6830" s="2">
        <v>2016</v>
      </c>
      <c r="E6830" s="1" t="s">
        <v>53</v>
      </c>
      <c r="F6830" s="3">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v>16.8413</v>
      </c>
    </row>
    <row r="6831" spans="1:23" x14ac:dyDescent="0.3">
      <c r="A6831">
        <v>6830</v>
      </c>
      <c r="B6831" t="s">
        <v>9141</v>
      </c>
      <c r="C6831" s="1">
        <v>42645</v>
      </c>
      <c r="D6831" s="2">
        <v>2016</v>
      </c>
      <c r="E6831" s="1" t="s">
        <v>53</v>
      </c>
      <c r="F6831" s="3">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v>9.5088000000000008</v>
      </c>
    </row>
    <row r="6832" spans="1:23" x14ac:dyDescent="0.3">
      <c r="A6832">
        <v>6831</v>
      </c>
      <c r="B6832" t="s">
        <v>9142</v>
      </c>
      <c r="C6832" s="1">
        <v>42728</v>
      </c>
      <c r="D6832" s="2">
        <v>2016</v>
      </c>
      <c r="E6832" s="1" t="s">
        <v>98</v>
      </c>
      <c r="F6832" s="3">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v>53.451900000000009</v>
      </c>
    </row>
    <row r="6833" spans="1:23" x14ac:dyDescent="0.3">
      <c r="A6833">
        <v>6832</v>
      </c>
      <c r="B6833" t="s">
        <v>9143</v>
      </c>
      <c r="C6833" s="1">
        <v>42937</v>
      </c>
      <c r="D6833" s="2">
        <v>2017</v>
      </c>
      <c r="E6833" s="1" t="s">
        <v>152</v>
      </c>
      <c r="F6833" s="3">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v>4.5448000000000004</v>
      </c>
    </row>
    <row r="6834" spans="1:23" x14ac:dyDescent="0.3">
      <c r="A6834">
        <v>6833</v>
      </c>
      <c r="B6834" t="s">
        <v>9144</v>
      </c>
      <c r="C6834" s="1">
        <v>42287</v>
      </c>
      <c r="D6834" s="2">
        <v>2015</v>
      </c>
      <c r="E6834" s="1" t="s">
        <v>53</v>
      </c>
      <c r="F6834" s="3">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v>1.0019999999999993</v>
      </c>
    </row>
    <row r="6835" spans="1:23" x14ac:dyDescent="0.3">
      <c r="A6835">
        <v>6834</v>
      </c>
      <c r="B6835" t="s">
        <v>9145</v>
      </c>
      <c r="C6835" s="1">
        <v>42621</v>
      </c>
      <c r="D6835" s="2">
        <v>2016</v>
      </c>
      <c r="E6835" s="1" t="s">
        <v>161</v>
      </c>
      <c r="F6835" s="3">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v>-12.778499999999994</v>
      </c>
    </row>
    <row r="6836" spans="1:23" x14ac:dyDescent="0.3">
      <c r="A6836">
        <v>6835</v>
      </c>
      <c r="B6836" t="s">
        <v>9146</v>
      </c>
      <c r="C6836" s="1">
        <v>42694</v>
      </c>
      <c r="D6836" s="2">
        <v>2016</v>
      </c>
      <c r="E6836" s="1" t="s">
        <v>24</v>
      </c>
      <c r="F6836" s="3">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v>3.9032000000000018</v>
      </c>
    </row>
    <row r="6837" spans="1:23" x14ac:dyDescent="0.3">
      <c r="A6837">
        <v>6836</v>
      </c>
      <c r="B6837" t="s">
        <v>9148</v>
      </c>
      <c r="C6837" s="1">
        <v>43023</v>
      </c>
      <c r="D6837" s="2">
        <v>2017</v>
      </c>
      <c r="E6837" s="1" t="s">
        <v>53</v>
      </c>
      <c r="F6837" s="3">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v>70.219000000000008</v>
      </c>
    </row>
    <row r="6838" spans="1:23" x14ac:dyDescent="0.3">
      <c r="A6838">
        <v>6837</v>
      </c>
      <c r="B6838" t="s">
        <v>9148</v>
      </c>
      <c r="C6838" s="1">
        <v>43023</v>
      </c>
      <c r="D6838" s="2">
        <v>2017</v>
      </c>
      <c r="E6838" s="1" t="s">
        <v>53</v>
      </c>
      <c r="F6838" s="3">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v>9.3152000000000008</v>
      </c>
    </row>
    <row r="6839" spans="1:23" x14ac:dyDescent="0.3">
      <c r="A6839">
        <v>6838</v>
      </c>
      <c r="B6839" t="s">
        <v>9149</v>
      </c>
      <c r="C6839" s="1">
        <v>42191</v>
      </c>
      <c r="D6839" s="2">
        <v>2015</v>
      </c>
      <c r="E6839" s="1" t="s">
        <v>152</v>
      </c>
      <c r="F6839" s="3">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v>2.8911999999999995</v>
      </c>
    </row>
    <row r="6840" spans="1:23" x14ac:dyDescent="0.3">
      <c r="A6840">
        <v>6839</v>
      </c>
      <c r="B6840" t="s">
        <v>9150</v>
      </c>
      <c r="C6840" s="1">
        <v>42771</v>
      </c>
      <c r="D6840" s="2">
        <v>2017</v>
      </c>
      <c r="E6840" s="1" t="s">
        <v>568</v>
      </c>
      <c r="F6840" s="3">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v>459.39599999999996</v>
      </c>
    </row>
    <row r="6841" spans="1:23" x14ac:dyDescent="0.3">
      <c r="A6841">
        <v>6840</v>
      </c>
      <c r="B6841" t="s">
        <v>9150</v>
      </c>
      <c r="C6841" s="1">
        <v>42771</v>
      </c>
      <c r="D6841" s="2">
        <v>2017</v>
      </c>
      <c r="E6841" s="1" t="s">
        <v>568</v>
      </c>
      <c r="F6841" s="3">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v>41.759999999999948</v>
      </c>
    </row>
    <row r="6842" spans="1:23" x14ac:dyDescent="0.3">
      <c r="A6842">
        <v>6841</v>
      </c>
      <c r="B6842" t="s">
        <v>9151</v>
      </c>
      <c r="C6842" s="1">
        <v>42344</v>
      </c>
      <c r="D6842" s="2">
        <v>2015</v>
      </c>
      <c r="E6842" s="1" t="s">
        <v>98</v>
      </c>
      <c r="F6842" s="3">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v>-10.382399999999997</v>
      </c>
    </row>
    <row r="6843" spans="1:23" x14ac:dyDescent="0.3">
      <c r="A6843">
        <v>6842</v>
      </c>
      <c r="B6843" t="s">
        <v>9152</v>
      </c>
      <c r="C6843" s="1">
        <v>42625</v>
      </c>
      <c r="D6843" s="2">
        <v>2016</v>
      </c>
      <c r="E6843" s="1" t="s">
        <v>161</v>
      </c>
      <c r="F6843" s="3">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v>1.6559999999999988</v>
      </c>
    </row>
    <row r="6844" spans="1:23" x14ac:dyDescent="0.3">
      <c r="A6844">
        <v>6843</v>
      </c>
      <c r="B6844" t="s">
        <v>9152</v>
      </c>
      <c r="C6844" s="1">
        <v>42625</v>
      </c>
      <c r="D6844" s="2">
        <v>2016</v>
      </c>
      <c r="E6844" s="1" t="s">
        <v>161</v>
      </c>
      <c r="F6844" s="3">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v>5.2164000000000001</v>
      </c>
    </row>
    <row r="6845" spans="1:23" x14ac:dyDescent="0.3">
      <c r="A6845">
        <v>6844</v>
      </c>
      <c r="B6845" t="s">
        <v>9152</v>
      </c>
      <c r="C6845" s="1">
        <v>42625</v>
      </c>
      <c r="D6845" s="2">
        <v>2016</v>
      </c>
      <c r="E6845" s="1" t="s">
        <v>161</v>
      </c>
      <c r="F6845" s="3">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v>0.67899999999999849</v>
      </c>
    </row>
    <row r="6846" spans="1:23" x14ac:dyDescent="0.3">
      <c r="A6846">
        <v>6845</v>
      </c>
      <c r="B6846" t="s">
        <v>9152</v>
      </c>
      <c r="C6846" s="1">
        <v>42625</v>
      </c>
      <c r="D6846" s="2">
        <v>2016</v>
      </c>
      <c r="E6846" s="1" t="s">
        <v>161</v>
      </c>
      <c r="F6846" s="3">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v>307.14479999999992</v>
      </c>
    </row>
    <row r="6847" spans="1:23" x14ac:dyDescent="0.3">
      <c r="A6847">
        <v>6846</v>
      </c>
      <c r="B6847" t="s">
        <v>9155</v>
      </c>
      <c r="C6847" s="1">
        <v>41826</v>
      </c>
      <c r="D6847" s="2">
        <v>2014</v>
      </c>
      <c r="E6847" s="1" t="s">
        <v>152</v>
      </c>
      <c r="F6847" s="3">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v>47.848000000000013</v>
      </c>
    </row>
    <row r="6848" spans="1:23" x14ac:dyDescent="0.3">
      <c r="A6848">
        <v>6847</v>
      </c>
      <c r="B6848" t="s">
        <v>9157</v>
      </c>
      <c r="C6848" s="1">
        <v>42499</v>
      </c>
      <c r="D6848" s="2">
        <v>2016</v>
      </c>
      <c r="E6848" s="1" t="s">
        <v>124</v>
      </c>
      <c r="F6848" s="3">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v>14.417999999999999</v>
      </c>
    </row>
    <row r="6849" spans="1:23" x14ac:dyDescent="0.3">
      <c r="A6849">
        <v>6848</v>
      </c>
      <c r="B6849" t="s">
        <v>9158</v>
      </c>
      <c r="C6849" s="1">
        <v>42569</v>
      </c>
      <c r="D6849" s="2">
        <v>2016</v>
      </c>
      <c r="E6849" s="1" t="s">
        <v>152</v>
      </c>
      <c r="F6849" s="3">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v>3.4995000000000029</v>
      </c>
    </row>
    <row r="6850" spans="1:23" x14ac:dyDescent="0.3">
      <c r="A6850">
        <v>6849</v>
      </c>
      <c r="B6850" t="s">
        <v>9159</v>
      </c>
      <c r="C6850" s="1">
        <v>42539</v>
      </c>
      <c r="D6850" s="2">
        <v>2016</v>
      </c>
      <c r="E6850" s="1" t="s">
        <v>41</v>
      </c>
      <c r="F6850" s="3">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v>26.902399999999993</v>
      </c>
    </row>
    <row r="6851" spans="1:23" x14ac:dyDescent="0.3">
      <c r="A6851">
        <v>6850</v>
      </c>
      <c r="B6851" t="s">
        <v>9160</v>
      </c>
      <c r="C6851" s="1">
        <v>41749</v>
      </c>
      <c r="D6851" s="2">
        <v>2014</v>
      </c>
      <c r="E6851" s="1" t="s">
        <v>89</v>
      </c>
      <c r="F6851" s="3">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v>27.563200000000002</v>
      </c>
    </row>
    <row r="6852" spans="1:23" x14ac:dyDescent="0.3">
      <c r="A6852">
        <v>6851</v>
      </c>
      <c r="B6852" t="s">
        <v>9161</v>
      </c>
      <c r="C6852" s="1">
        <v>42377</v>
      </c>
      <c r="D6852" s="2">
        <v>2016</v>
      </c>
      <c r="E6852" s="1" t="s">
        <v>166</v>
      </c>
      <c r="F6852" s="3">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v>407.12880000000007</v>
      </c>
    </row>
    <row r="6853" spans="1:23" x14ac:dyDescent="0.3">
      <c r="A6853">
        <v>6852</v>
      </c>
      <c r="B6853" t="s">
        <v>9161</v>
      </c>
      <c r="C6853" s="1">
        <v>42377</v>
      </c>
      <c r="D6853" s="2">
        <v>2016</v>
      </c>
      <c r="E6853" s="1" t="s">
        <v>166</v>
      </c>
      <c r="F6853" s="3">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v>49.843499999999999</v>
      </c>
    </row>
    <row r="6854" spans="1:23" x14ac:dyDescent="0.3">
      <c r="A6854">
        <v>6853</v>
      </c>
      <c r="B6854" t="s">
        <v>9162</v>
      </c>
      <c r="C6854" s="1">
        <v>43092</v>
      </c>
      <c r="D6854" s="2">
        <v>2017</v>
      </c>
      <c r="E6854" s="1" t="s">
        <v>98</v>
      </c>
      <c r="F6854" s="3">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v>17.371200000000002</v>
      </c>
    </row>
    <row r="6855" spans="1:23" x14ac:dyDescent="0.3">
      <c r="A6855">
        <v>6854</v>
      </c>
      <c r="B6855" t="s">
        <v>9162</v>
      </c>
      <c r="C6855" s="1">
        <v>43092</v>
      </c>
      <c r="D6855" s="2">
        <v>2017</v>
      </c>
      <c r="E6855" s="1" t="s">
        <v>98</v>
      </c>
      <c r="F6855" s="3">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v>148.49099999999996</v>
      </c>
    </row>
    <row r="6856" spans="1:23" x14ac:dyDescent="0.3">
      <c r="A6856">
        <v>6855</v>
      </c>
      <c r="B6856" t="s">
        <v>9162</v>
      </c>
      <c r="C6856" s="1">
        <v>43092</v>
      </c>
      <c r="D6856" s="2">
        <v>2017</v>
      </c>
      <c r="E6856" s="1" t="s">
        <v>98</v>
      </c>
      <c r="F6856" s="3">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v>14.718399999999974</v>
      </c>
    </row>
    <row r="6857" spans="1:23" x14ac:dyDescent="0.3">
      <c r="A6857">
        <v>6856</v>
      </c>
      <c r="B6857" t="s">
        <v>9162</v>
      </c>
      <c r="C6857" s="1">
        <v>43092</v>
      </c>
      <c r="D6857" s="2">
        <v>2017</v>
      </c>
      <c r="E6857" s="1" t="s">
        <v>98</v>
      </c>
      <c r="F6857" s="3">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v>20.6816</v>
      </c>
    </row>
    <row r="6858" spans="1:23" x14ac:dyDescent="0.3">
      <c r="A6858">
        <v>6857</v>
      </c>
      <c r="B6858" t="s">
        <v>9162</v>
      </c>
      <c r="C6858" s="1">
        <v>43092</v>
      </c>
      <c r="D6858" s="2">
        <v>2017</v>
      </c>
      <c r="E6858" s="1" t="s">
        <v>98</v>
      </c>
      <c r="F6858" s="3">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v>85.981799999999993</v>
      </c>
    </row>
    <row r="6859" spans="1:23" x14ac:dyDescent="0.3">
      <c r="A6859">
        <v>6858</v>
      </c>
      <c r="B6859" t="s">
        <v>9163</v>
      </c>
      <c r="C6859" s="1">
        <v>42842</v>
      </c>
      <c r="D6859" s="2">
        <v>2017</v>
      </c>
      <c r="E6859" s="1" t="s">
        <v>89</v>
      </c>
      <c r="F6859" s="3">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v>13.507200000000001</v>
      </c>
    </row>
    <row r="6860" spans="1:23" x14ac:dyDescent="0.3">
      <c r="A6860">
        <v>6859</v>
      </c>
      <c r="B6860" t="s">
        <v>9163</v>
      </c>
      <c r="C6860" s="1">
        <v>42842</v>
      </c>
      <c r="D6860" s="2">
        <v>2017</v>
      </c>
      <c r="E6860" s="1" t="s">
        <v>89</v>
      </c>
      <c r="F6860" s="3">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v>3.4685999999999999</v>
      </c>
    </row>
    <row r="6861" spans="1:23" x14ac:dyDescent="0.3">
      <c r="A6861">
        <v>6860</v>
      </c>
      <c r="B6861" t="s">
        <v>9163</v>
      </c>
      <c r="C6861" s="1">
        <v>42842</v>
      </c>
      <c r="D6861" s="2">
        <v>2017</v>
      </c>
      <c r="E6861" s="1" t="s">
        <v>89</v>
      </c>
      <c r="F6861" s="3">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v>3.5970000000000004</v>
      </c>
    </row>
    <row r="6862" spans="1:23" x14ac:dyDescent="0.3">
      <c r="A6862">
        <v>6861</v>
      </c>
      <c r="B6862" t="s">
        <v>9163</v>
      </c>
      <c r="C6862" s="1">
        <v>42842</v>
      </c>
      <c r="D6862" s="2">
        <v>2017</v>
      </c>
      <c r="E6862" s="1" t="s">
        <v>89</v>
      </c>
      <c r="F6862" s="3">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v>46.731299999999962</v>
      </c>
    </row>
    <row r="6863" spans="1:23" x14ac:dyDescent="0.3">
      <c r="A6863">
        <v>6862</v>
      </c>
      <c r="B6863" t="s">
        <v>9163</v>
      </c>
      <c r="C6863" s="1">
        <v>42842</v>
      </c>
      <c r="D6863" s="2">
        <v>2017</v>
      </c>
      <c r="E6863" s="1" t="s">
        <v>89</v>
      </c>
      <c r="F6863" s="3">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v>11.2896</v>
      </c>
    </row>
    <row r="6864" spans="1:23" x14ac:dyDescent="0.3">
      <c r="A6864">
        <v>6863</v>
      </c>
      <c r="B6864" t="s">
        <v>9163</v>
      </c>
      <c r="C6864" s="1">
        <v>42842</v>
      </c>
      <c r="D6864" s="2">
        <v>2017</v>
      </c>
      <c r="E6864" s="1" t="s">
        <v>89</v>
      </c>
      <c r="F6864" s="3">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v>-19.105800000000016</v>
      </c>
    </row>
    <row r="6865" spans="1:23" x14ac:dyDescent="0.3">
      <c r="A6865">
        <v>6864</v>
      </c>
      <c r="B6865" t="s">
        <v>9164</v>
      </c>
      <c r="C6865" s="1">
        <v>43070</v>
      </c>
      <c r="D6865" s="2">
        <v>2017</v>
      </c>
      <c r="E6865" s="1" t="s">
        <v>98</v>
      </c>
      <c r="F6865" s="3">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v>3.6288</v>
      </c>
    </row>
    <row r="6866" spans="1:23" x14ac:dyDescent="0.3">
      <c r="A6866">
        <v>6865</v>
      </c>
      <c r="B6866" t="s">
        <v>9165</v>
      </c>
      <c r="C6866" s="1">
        <v>42603</v>
      </c>
      <c r="D6866" s="2">
        <v>2016</v>
      </c>
      <c r="E6866" s="1" t="s">
        <v>132</v>
      </c>
      <c r="F6866" s="3">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v>4.7519999999999998</v>
      </c>
    </row>
    <row r="6867" spans="1:23" x14ac:dyDescent="0.3">
      <c r="A6867">
        <v>6866</v>
      </c>
      <c r="B6867" t="s">
        <v>9165</v>
      </c>
      <c r="C6867" s="1">
        <v>42603</v>
      </c>
      <c r="D6867" s="2">
        <v>2016</v>
      </c>
      <c r="E6867" s="1" t="s">
        <v>132</v>
      </c>
      <c r="F6867" s="3">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v>-20.690999999999992</v>
      </c>
    </row>
    <row r="6868" spans="1:23" x14ac:dyDescent="0.3">
      <c r="A6868">
        <v>6867</v>
      </c>
      <c r="B6868" t="s">
        <v>9165</v>
      </c>
      <c r="C6868" s="1">
        <v>42603</v>
      </c>
      <c r="D6868" s="2">
        <v>2016</v>
      </c>
      <c r="E6868" s="1" t="s">
        <v>132</v>
      </c>
      <c r="F6868" s="3">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v>91.789199999999994</v>
      </c>
    </row>
    <row r="6869" spans="1:23" x14ac:dyDescent="0.3">
      <c r="A6869">
        <v>6868</v>
      </c>
      <c r="B6869" t="s">
        <v>9165</v>
      </c>
      <c r="C6869" s="1">
        <v>42603</v>
      </c>
      <c r="D6869" s="2">
        <v>2016</v>
      </c>
      <c r="E6869" s="1" t="s">
        <v>132</v>
      </c>
      <c r="F6869" s="3">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v>-7.9959999999999996</v>
      </c>
    </row>
    <row r="6870" spans="1:23" x14ac:dyDescent="0.3">
      <c r="A6870">
        <v>6869</v>
      </c>
      <c r="B6870" t="s">
        <v>9165</v>
      </c>
      <c r="C6870" s="1">
        <v>42603</v>
      </c>
      <c r="D6870" s="2">
        <v>2016</v>
      </c>
      <c r="E6870" s="1" t="s">
        <v>132</v>
      </c>
      <c r="F6870" s="3">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v>180.44099999999992</v>
      </c>
    </row>
    <row r="6871" spans="1:23" x14ac:dyDescent="0.3">
      <c r="A6871">
        <v>6870</v>
      </c>
      <c r="B6871" t="s">
        <v>9165</v>
      </c>
      <c r="C6871" s="1">
        <v>42603</v>
      </c>
      <c r="D6871" s="2">
        <v>2016</v>
      </c>
      <c r="E6871" s="1" t="s">
        <v>132</v>
      </c>
      <c r="F6871" s="3">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v>6.2208000000000006</v>
      </c>
    </row>
    <row r="6872" spans="1:23" x14ac:dyDescent="0.3">
      <c r="A6872">
        <v>6871</v>
      </c>
      <c r="B6872" t="s">
        <v>9165</v>
      </c>
      <c r="C6872" s="1">
        <v>42603</v>
      </c>
      <c r="D6872" s="2">
        <v>2016</v>
      </c>
      <c r="E6872" s="1" t="s">
        <v>132</v>
      </c>
      <c r="F6872" s="3">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v>21.384</v>
      </c>
    </row>
    <row r="6873" spans="1:23" x14ac:dyDescent="0.3">
      <c r="A6873">
        <v>6872</v>
      </c>
      <c r="B6873" t="s">
        <v>9166</v>
      </c>
      <c r="C6873" s="1">
        <v>42709</v>
      </c>
      <c r="D6873" s="2">
        <v>2016</v>
      </c>
      <c r="E6873" s="1" t="s">
        <v>98</v>
      </c>
      <c r="F6873" s="3">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v>3.8843999999999994</v>
      </c>
    </row>
    <row r="6874" spans="1:23" x14ac:dyDescent="0.3">
      <c r="A6874">
        <v>6873</v>
      </c>
      <c r="B6874" t="s">
        <v>9167</v>
      </c>
      <c r="C6874" s="1">
        <v>42354</v>
      </c>
      <c r="D6874" s="2">
        <v>2015</v>
      </c>
      <c r="E6874" s="1" t="s">
        <v>98</v>
      </c>
      <c r="F6874" s="3">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v>2.3406000000000002</v>
      </c>
    </row>
    <row r="6875" spans="1:23" x14ac:dyDescent="0.3">
      <c r="A6875">
        <v>6874</v>
      </c>
      <c r="B6875" t="s">
        <v>9168</v>
      </c>
      <c r="C6875" s="1">
        <v>41929</v>
      </c>
      <c r="D6875" s="2">
        <v>2014</v>
      </c>
      <c r="E6875" s="1" t="s">
        <v>53</v>
      </c>
      <c r="F6875" s="3">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v>-17.248000000000008</v>
      </c>
    </row>
    <row r="6876" spans="1:23" x14ac:dyDescent="0.3">
      <c r="A6876">
        <v>6875</v>
      </c>
      <c r="B6876" t="s">
        <v>9168</v>
      </c>
      <c r="C6876" s="1">
        <v>41929</v>
      </c>
      <c r="D6876" s="2">
        <v>2014</v>
      </c>
      <c r="E6876" s="1" t="s">
        <v>53</v>
      </c>
      <c r="F6876" s="3">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v>-17.996400000000019</v>
      </c>
    </row>
    <row r="6877" spans="1:23" x14ac:dyDescent="0.3">
      <c r="A6877">
        <v>6876</v>
      </c>
      <c r="B6877" t="s">
        <v>9170</v>
      </c>
      <c r="C6877" s="1">
        <v>42618</v>
      </c>
      <c r="D6877" s="2">
        <v>2016</v>
      </c>
      <c r="E6877" s="1" t="s">
        <v>161</v>
      </c>
      <c r="F6877" s="3">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v>11.778199999999998</v>
      </c>
    </row>
    <row r="6878" spans="1:23" x14ac:dyDescent="0.3">
      <c r="A6878">
        <v>6877</v>
      </c>
      <c r="B6878" t="s">
        <v>9170</v>
      </c>
      <c r="C6878" s="1">
        <v>42618</v>
      </c>
      <c r="D6878" s="2">
        <v>2016</v>
      </c>
      <c r="E6878" s="1" t="s">
        <v>161</v>
      </c>
      <c r="F6878" s="3">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v>314.05859999999996</v>
      </c>
    </row>
    <row r="6879" spans="1:23" x14ac:dyDescent="0.3">
      <c r="A6879">
        <v>6878</v>
      </c>
      <c r="B6879" t="s">
        <v>9171</v>
      </c>
      <c r="C6879" s="1">
        <v>42292</v>
      </c>
      <c r="D6879" s="2">
        <v>2015</v>
      </c>
      <c r="E6879" s="1" t="s">
        <v>53</v>
      </c>
      <c r="F6879" s="3">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v>-95.24760000000002</v>
      </c>
    </row>
    <row r="6880" spans="1:23" x14ac:dyDescent="0.3">
      <c r="A6880">
        <v>6879</v>
      </c>
      <c r="B6880" t="s">
        <v>9171</v>
      </c>
      <c r="C6880" s="1">
        <v>42292</v>
      </c>
      <c r="D6880" s="2">
        <v>2015</v>
      </c>
      <c r="E6880" s="1" t="s">
        <v>53</v>
      </c>
      <c r="F6880" s="3">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v>1.8703999999999998</v>
      </c>
    </row>
    <row r="6881" spans="1:23" x14ac:dyDescent="0.3">
      <c r="A6881">
        <v>6880</v>
      </c>
      <c r="B6881" t="s">
        <v>9172</v>
      </c>
      <c r="C6881" s="1">
        <v>42339</v>
      </c>
      <c r="D6881" s="2">
        <v>2015</v>
      </c>
      <c r="E6881" s="1" t="s">
        <v>98</v>
      </c>
      <c r="F6881" s="3">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v>125.24499999999995</v>
      </c>
    </row>
    <row r="6882" spans="1:23" x14ac:dyDescent="0.3">
      <c r="A6882">
        <v>6881</v>
      </c>
      <c r="B6882" t="s">
        <v>9172</v>
      </c>
      <c r="C6882" s="1">
        <v>42339</v>
      </c>
      <c r="D6882" s="2">
        <v>2015</v>
      </c>
      <c r="E6882" s="1" t="s">
        <v>98</v>
      </c>
      <c r="F6882" s="3">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v>15.552000000000001</v>
      </c>
    </row>
    <row r="6883" spans="1:23" x14ac:dyDescent="0.3">
      <c r="A6883">
        <v>6882</v>
      </c>
      <c r="B6883" t="s">
        <v>9172</v>
      </c>
      <c r="C6883" s="1">
        <v>42339</v>
      </c>
      <c r="D6883" s="2">
        <v>2015</v>
      </c>
      <c r="E6883" s="1" t="s">
        <v>98</v>
      </c>
      <c r="F6883" s="3">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v>401.81399999999985</v>
      </c>
    </row>
    <row r="6884" spans="1:23" x14ac:dyDescent="0.3">
      <c r="A6884">
        <v>6883</v>
      </c>
      <c r="B6884" t="s">
        <v>9172</v>
      </c>
      <c r="C6884" s="1">
        <v>42339</v>
      </c>
      <c r="D6884" s="2">
        <v>2015</v>
      </c>
      <c r="E6884" s="1" t="s">
        <v>98</v>
      </c>
      <c r="F6884" s="3">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v>2.9346000000000032</v>
      </c>
    </row>
    <row r="6885" spans="1:23" x14ac:dyDescent="0.3">
      <c r="A6885">
        <v>6884</v>
      </c>
      <c r="B6885" t="s">
        <v>9172</v>
      </c>
      <c r="C6885" s="1">
        <v>42339</v>
      </c>
      <c r="D6885" s="2">
        <v>2015</v>
      </c>
      <c r="E6885" s="1" t="s">
        <v>98</v>
      </c>
      <c r="F6885" s="3">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v>52.531999999999996</v>
      </c>
    </row>
    <row r="6886" spans="1:23" x14ac:dyDescent="0.3">
      <c r="A6886">
        <v>6885</v>
      </c>
      <c r="B6886" t="s">
        <v>9173</v>
      </c>
      <c r="C6886" s="1">
        <v>42155</v>
      </c>
      <c r="D6886" s="2">
        <v>2015</v>
      </c>
      <c r="E6886" s="1" t="s">
        <v>124</v>
      </c>
      <c r="F6886" s="3">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v>770.35199999999986</v>
      </c>
    </row>
    <row r="6887" spans="1:23" x14ac:dyDescent="0.3">
      <c r="A6887">
        <v>6886</v>
      </c>
      <c r="B6887" t="s">
        <v>9174</v>
      </c>
      <c r="C6887" s="1">
        <v>42988</v>
      </c>
      <c r="D6887" s="2">
        <v>2017</v>
      </c>
      <c r="E6887" s="1" t="s">
        <v>161</v>
      </c>
      <c r="F6887" s="3">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v>8.8008000000000006</v>
      </c>
    </row>
    <row r="6888" spans="1:23" x14ac:dyDescent="0.3">
      <c r="A6888">
        <v>6887</v>
      </c>
      <c r="B6888" t="s">
        <v>9174</v>
      </c>
      <c r="C6888" s="1">
        <v>42988</v>
      </c>
      <c r="D6888" s="2">
        <v>2017</v>
      </c>
      <c r="E6888" s="1" t="s">
        <v>161</v>
      </c>
      <c r="F6888" s="3">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v>-56.310799999999972</v>
      </c>
    </row>
    <row r="6889" spans="1:23" x14ac:dyDescent="0.3">
      <c r="A6889">
        <v>6888</v>
      </c>
      <c r="B6889" t="s">
        <v>9175</v>
      </c>
      <c r="C6889" s="1">
        <v>42850</v>
      </c>
      <c r="D6889" s="2">
        <v>2017</v>
      </c>
      <c r="E6889" s="1" t="s">
        <v>89</v>
      </c>
      <c r="F6889" s="3">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v>8.7629999999999999</v>
      </c>
    </row>
    <row r="6890" spans="1:23" x14ac:dyDescent="0.3">
      <c r="A6890">
        <v>6889</v>
      </c>
      <c r="B6890" t="s">
        <v>9175</v>
      </c>
      <c r="C6890" s="1">
        <v>42850</v>
      </c>
      <c r="D6890" s="2">
        <v>2017</v>
      </c>
      <c r="E6890" s="1" t="s">
        <v>89</v>
      </c>
      <c r="F6890" s="3">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v>27.503999999999998</v>
      </c>
    </row>
    <row r="6891" spans="1:23" x14ac:dyDescent="0.3">
      <c r="A6891">
        <v>6890</v>
      </c>
      <c r="B6891" t="s">
        <v>9176</v>
      </c>
      <c r="C6891" s="1">
        <v>42996</v>
      </c>
      <c r="D6891" s="2">
        <v>2017</v>
      </c>
      <c r="E6891" s="1" t="s">
        <v>161</v>
      </c>
      <c r="F6891" s="3">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v>26.790400000000005</v>
      </c>
    </row>
    <row r="6892" spans="1:23" x14ac:dyDescent="0.3">
      <c r="A6892">
        <v>6891</v>
      </c>
      <c r="B6892" t="s">
        <v>9176</v>
      </c>
      <c r="C6892" s="1">
        <v>42996</v>
      </c>
      <c r="D6892" s="2">
        <v>2017</v>
      </c>
      <c r="E6892" s="1" t="s">
        <v>161</v>
      </c>
      <c r="F6892" s="3">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v>24.460800000000003</v>
      </c>
    </row>
    <row r="6893" spans="1:23" x14ac:dyDescent="0.3">
      <c r="A6893">
        <v>6892</v>
      </c>
      <c r="B6893" t="s">
        <v>9176</v>
      </c>
      <c r="C6893" s="1">
        <v>42996</v>
      </c>
      <c r="D6893" s="2">
        <v>2017</v>
      </c>
      <c r="E6893" s="1" t="s">
        <v>161</v>
      </c>
      <c r="F6893" s="3">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v>34.181999999999988</v>
      </c>
    </row>
    <row r="6894" spans="1:23" x14ac:dyDescent="0.3">
      <c r="A6894">
        <v>6893</v>
      </c>
      <c r="B6894" t="s">
        <v>9176</v>
      </c>
      <c r="C6894" s="1">
        <v>42996</v>
      </c>
      <c r="D6894" s="2">
        <v>2017</v>
      </c>
      <c r="E6894" s="1" t="s">
        <v>161</v>
      </c>
      <c r="F6894" s="3">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v>12.441600000000001</v>
      </c>
    </row>
    <row r="6895" spans="1:23" x14ac:dyDescent="0.3">
      <c r="A6895">
        <v>6894</v>
      </c>
      <c r="B6895" t="s">
        <v>9176</v>
      </c>
      <c r="C6895" s="1">
        <v>42996</v>
      </c>
      <c r="D6895" s="2">
        <v>2017</v>
      </c>
      <c r="E6895" s="1" t="s">
        <v>161</v>
      </c>
      <c r="F6895" s="3">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v>6.9087999999999994</v>
      </c>
    </row>
    <row r="6896" spans="1:23" x14ac:dyDescent="0.3">
      <c r="A6896">
        <v>6895</v>
      </c>
      <c r="B6896" t="s">
        <v>9176</v>
      </c>
      <c r="C6896" s="1">
        <v>42996</v>
      </c>
      <c r="D6896" s="2">
        <v>2017</v>
      </c>
      <c r="E6896" s="1" t="s">
        <v>161</v>
      </c>
      <c r="F6896" s="3">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v>119.4742</v>
      </c>
    </row>
    <row r="6897" spans="1:23" x14ac:dyDescent="0.3">
      <c r="A6897">
        <v>6896</v>
      </c>
      <c r="B6897" t="s">
        <v>9176</v>
      </c>
      <c r="C6897" s="1">
        <v>42996</v>
      </c>
      <c r="D6897" s="2">
        <v>2017</v>
      </c>
      <c r="E6897" s="1" t="s">
        <v>161</v>
      </c>
      <c r="F6897" s="3">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v>9.9991999999999948</v>
      </c>
    </row>
    <row r="6898" spans="1:23" x14ac:dyDescent="0.3">
      <c r="A6898">
        <v>6897</v>
      </c>
      <c r="B6898" t="s">
        <v>9176</v>
      </c>
      <c r="C6898" s="1">
        <v>42996</v>
      </c>
      <c r="D6898" s="2">
        <v>2017</v>
      </c>
      <c r="E6898" s="1" t="s">
        <v>161</v>
      </c>
      <c r="F6898" s="3">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v>114.93849999999998</v>
      </c>
    </row>
    <row r="6899" spans="1:23" x14ac:dyDescent="0.3">
      <c r="A6899">
        <v>6898</v>
      </c>
      <c r="B6899" t="s">
        <v>9177</v>
      </c>
      <c r="C6899" s="1">
        <v>42965</v>
      </c>
      <c r="D6899" s="2">
        <v>2017</v>
      </c>
      <c r="E6899" s="1" t="s">
        <v>132</v>
      </c>
      <c r="F6899" s="3">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v>-7.9067999999999969</v>
      </c>
    </row>
    <row r="6900" spans="1:23" x14ac:dyDescent="0.3">
      <c r="A6900">
        <v>6899</v>
      </c>
      <c r="B6900" t="s">
        <v>9178</v>
      </c>
      <c r="C6900" s="1">
        <v>42148</v>
      </c>
      <c r="D6900" s="2">
        <v>2015</v>
      </c>
      <c r="E6900" s="1" t="s">
        <v>124</v>
      </c>
      <c r="F6900" s="3">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v>-163.57670000000005</v>
      </c>
    </row>
    <row r="6901" spans="1:23" x14ac:dyDescent="0.3">
      <c r="A6901">
        <v>6900</v>
      </c>
      <c r="B6901" t="s">
        <v>9178</v>
      </c>
      <c r="C6901" s="1">
        <v>42148</v>
      </c>
      <c r="D6901" s="2">
        <v>2015</v>
      </c>
      <c r="E6901" s="1" t="s">
        <v>124</v>
      </c>
      <c r="F6901" s="3">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v>-13.015200000000004</v>
      </c>
    </row>
    <row r="6902" spans="1:23" x14ac:dyDescent="0.3">
      <c r="A6902">
        <v>6901</v>
      </c>
      <c r="B6902" t="s">
        <v>9179</v>
      </c>
      <c r="C6902" s="1">
        <v>42254</v>
      </c>
      <c r="D6902" s="2">
        <v>2015</v>
      </c>
      <c r="E6902" s="1" t="s">
        <v>161</v>
      </c>
      <c r="F6902" s="3">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v>167.97899999999996</v>
      </c>
    </row>
    <row r="6903" spans="1:23" x14ac:dyDescent="0.3">
      <c r="A6903">
        <v>6902</v>
      </c>
      <c r="B6903" t="s">
        <v>9180</v>
      </c>
      <c r="C6903" s="1">
        <v>42940</v>
      </c>
      <c r="D6903" s="2">
        <v>2017</v>
      </c>
      <c r="E6903" s="1" t="s">
        <v>152</v>
      </c>
      <c r="F6903" s="3">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v>839.9860000000001</v>
      </c>
    </row>
    <row r="6904" spans="1:23" x14ac:dyDescent="0.3">
      <c r="A6904">
        <v>6903</v>
      </c>
      <c r="B6904" t="s">
        <v>9181</v>
      </c>
      <c r="C6904" s="1">
        <v>42980</v>
      </c>
      <c r="D6904" s="2">
        <v>2017</v>
      </c>
      <c r="E6904" s="1" t="s">
        <v>161</v>
      </c>
      <c r="F6904" s="3">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v>5.6</v>
      </c>
    </row>
    <row r="6905" spans="1:23" x14ac:dyDescent="0.3">
      <c r="A6905">
        <v>6904</v>
      </c>
      <c r="B6905" t="s">
        <v>9181</v>
      </c>
      <c r="C6905" s="1">
        <v>42980</v>
      </c>
      <c r="D6905" s="2">
        <v>2017</v>
      </c>
      <c r="E6905" s="1" t="s">
        <v>161</v>
      </c>
      <c r="F6905" s="3">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v>-15.087600000000002</v>
      </c>
    </row>
    <row r="6906" spans="1:23" x14ac:dyDescent="0.3">
      <c r="A6906">
        <v>6905</v>
      </c>
      <c r="B6906" t="s">
        <v>9181</v>
      </c>
      <c r="C6906" s="1">
        <v>42980</v>
      </c>
      <c r="D6906" s="2">
        <v>2017</v>
      </c>
      <c r="E6906" s="1" t="s">
        <v>161</v>
      </c>
      <c r="F6906" s="3">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v>-44.235000000000007</v>
      </c>
    </row>
    <row r="6907" spans="1:23" x14ac:dyDescent="0.3">
      <c r="A6907">
        <v>6906</v>
      </c>
      <c r="B6907" t="s">
        <v>9184</v>
      </c>
      <c r="C6907" s="1">
        <v>43075</v>
      </c>
      <c r="D6907" s="2">
        <v>2017</v>
      </c>
      <c r="E6907" s="1" t="s">
        <v>98</v>
      </c>
      <c r="F6907" s="3">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v>2.8836000000000004</v>
      </c>
    </row>
    <row r="6908" spans="1:23" x14ac:dyDescent="0.3">
      <c r="A6908">
        <v>6907</v>
      </c>
      <c r="B6908" t="s">
        <v>9185</v>
      </c>
      <c r="C6908" s="1">
        <v>42875</v>
      </c>
      <c r="D6908" s="2">
        <v>2017</v>
      </c>
      <c r="E6908" s="1" t="s">
        <v>124</v>
      </c>
      <c r="F6908" s="3">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v>19.814399999999999</v>
      </c>
    </row>
    <row r="6909" spans="1:23" x14ac:dyDescent="0.3">
      <c r="A6909">
        <v>6908</v>
      </c>
      <c r="B6909" t="s">
        <v>9186</v>
      </c>
      <c r="C6909" s="1">
        <v>42640</v>
      </c>
      <c r="D6909" s="2">
        <v>2016</v>
      </c>
      <c r="E6909" s="1" t="s">
        <v>161</v>
      </c>
      <c r="F6909" s="3">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v>125.19799999999992</v>
      </c>
    </row>
    <row r="6910" spans="1:23" x14ac:dyDescent="0.3">
      <c r="A6910">
        <v>6909</v>
      </c>
      <c r="B6910" t="s">
        <v>9187</v>
      </c>
      <c r="C6910" s="1">
        <v>43079</v>
      </c>
      <c r="D6910" s="2">
        <v>2017</v>
      </c>
      <c r="E6910" s="1" t="s">
        <v>98</v>
      </c>
      <c r="F6910" s="3">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v>4.2803999999999984</v>
      </c>
    </row>
    <row r="6911" spans="1:23" x14ac:dyDescent="0.3">
      <c r="A6911">
        <v>6910</v>
      </c>
      <c r="B6911" t="s">
        <v>9188</v>
      </c>
      <c r="C6911" s="1">
        <v>41895</v>
      </c>
      <c r="D6911" s="2">
        <v>2014</v>
      </c>
      <c r="E6911" s="1" t="s">
        <v>161</v>
      </c>
      <c r="F6911" s="3">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v>-2.0015999999999998</v>
      </c>
    </row>
    <row r="6912" spans="1:23" x14ac:dyDescent="0.3">
      <c r="A6912">
        <v>6911</v>
      </c>
      <c r="B6912" t="s">
        <v>9189</v>
      </c>
      <c r="C6912" s="1">
        <v>42945</v>
      </c>
      <c r="D6912" s="2">
        <v>2017</v>
      </c>
      <c r="E6912" s="1" t="s">
        <v>152</v>
      </c>
      <c r="F6912" s="3">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v>25.511200000000002</v>
      </c>
    </row>
    <row r="6913" spans="1:23" x14ac:dyDescent="0.3">
      <c r="A6913">
        <v>6912</v>
      </c>
      <c r="B6913" t="s">
        <v>9190</v>
      </c>
      <c r="C6913" s="1">
        <v>42948</v>
      </c>
      <c r="D6913" s="2">
        <v>2017</v>
      </c>
      <c r="E6913" s="1" t="s">
        <v>132</v>
      </c>
      <c r="F6913" s="3">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v>50.365800000000007</v>
      </c>
    </row>
    <row r="6914" spans="1:23" x14ac:dyDescent="0.3">
      <c r="A6914">
        <v>6913</v>
      </c>
      <c r="B6914" t="s">
        <v>9191</v>
      </c>
      <c r="C6914" s="1">
        <v>42857</v>
      </c>
      <c r="D6914" s="2">
        <v>2017</v>
      </c>
      <c r="E6914" s="1" t="s">
        <v>124</v>
      </c>
      <c r="F6914" s="3">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v>59.037199999999999</v>
      </c>
    </row>
    <row r="6915" spans="1:23" x14ac:dyDescent="0.3">
      <c r="A6915">
        <v>6914</v>
      </c>
      <c r="B6915" t="s">
        <v>9192</v>
      </c>
      <c r="C6915" s="1">
        <v>42167</v>
      </c>
      <c r="D6915" s="2">
        <v>2015</v>
      </c>
      <c r="E6915" s="1" t="s">
        <v>41</v>
      </c>
      <c r="F6915" s="3">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v>4.1987999999999985</v>
      </c>
    </row>
    <row r="6916" spans="1:23" x14ac:dyDescent="0.3">
      <c r="A6916">
        <v>6915</v>
      </c>
      <c r="B6916" t="s">
        <v>9194</v>
      </c>
      <c r="C6916" s="1">
        <v>41995</v>
      </c>
      <c r="D6916" s="2">
        <v>2014</v>
      </c>
      <c r="E6916" s="1" t="s">
        <v>98</v>
      </c>
      <c r="F6916" s="3">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v>9.911999999999999</v>
      </c>
    </row>
    <row r="6917" spans="1:23" x14ac:dyDescent="0.3">
      <c r="A6917">
        <v>6916</v>
      </c>
      <c r="B6917" t="s">
        <v>9194</v>
      </c>
      <c r="C6917" s="1">
        <v>41995</v>
      </c>
      <c r="D6917" s="2">
        <v>2014</v>
      </c>
      <c r="E6917" s="1" t="s">
        <v>98</v>
      </c>
      <c r="F6917" s="3">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v>-31.332000000000008</v>
      </c>
    </row>
    <row r="6918" spans="1:23" x14ac:dyDescent="0.3">
      <c r="A6918">
        <v>6917</v>
      </c>
      <c r="B6918" t="s">
        <v>9194</v>
      </c>
      <c r="C6918" s="1">
        <v>41995</v>
      </c>
      <c r="D6918" s="2">
        <v>2014</v>
      </c>
      <c r="E6918" s="1" t="s">
        <v>98</v>
      </c>
      <c r="F6918" s="3">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v>44.961600000000004</v>
      </c>
    </row>
    <row r="6919" spans="1:23" x14ac:dyDescent="0.3">
      <c r="A6919">
        <v>6918</v>
      </c>
      <c r="B6919" t="s">
        <v>9195</v>
      </c>
      <c r="C6919" s="1">
        <v>41989</v>
      </c>
      <c r="D6919" s="2">
        <v>2014</v>
      </c>
      <c r="E6919" s="1" t="s">
        <v>98</v>
      </c>
      <c r="F6919" s="3">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v>70.196000000000026</v>
      </c>
    </row>
    <row r="6920" spans="1:23" x14ac:dyDescent="0.3">
      <c r="A6920">
        <v>6919</v>
      </c>
      <c r="B6920" t="s">
        <v>9196</v>
      </c>
      <c r="C6920" s="1">
        <v>42476</v>
      </c>
      <c r="D6920" s="2">
        <v>2016</v>
      </c>
      <c r="E6920" s="1" t="s">
        <v>89</v>
      </c>
      <c r="F6920" s="3">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v>0.86400000000000077</v>
      </c>
    </row>
    <row r="6921" spans="1:23" x14ac:dyDescent="0.3">
      <c r="A6921">
        <v>6920</v>
      </c>
      <c r="B6921" t="s">
        <v>9197</v>
      </c>
      <c r="C6921" s="1">
        <v>42145</v>
      </c>
      <c r="D6921" s="2">
        <v>2015</v>
      </c>
      <c r="E6921" s="1" t="s">
        <v>124</v>
      </c>
      <c r="F6921" s="3">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v>-18.031199999999998</v>
      </c>
    </row>
    <row r="6922" spans="1:23" x14ac:dyDescent="0.3">
      <c r="A6922">
        <v>6921</v>
      </c>
      <c r="B6922" t="s">
        <v>9198</v>
      </c>
      <c r="C6922" s="1">
        <v>42792</v>
      </c>
      <c r="D6922" s="2">
        <v>2017</v>
      </c>
      <c r="E6922" s="1" t="s">
        <v>568</v>
      </c>
      <c r="F6922" s="3">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v>99.901199999999989</v>
      </c>
    </row>
    <row r="6923" spans="1:23" x14ac:dyDescent="0.3">
      <c r="A6923">
        <v>6922</v>
      </c>
      <c r="B6923" t="s">
        <v>9199</v>
      </c>
      <c r="C6923" s="1">
        <v>42829</v>
      </c>
      <c r="D6923" s="2">
        <v>2017</v>
      </c>
      <c r="E6923" s="1" t="s">
        <v>89</v>
      </c>
      <c r="F6923" s="3">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v>8.49</v>
      </c>
    </row>
    <row r="6924" spans="1:23" x14ac:dyDescent="0.3">
      <c r="A6924">
        <v>6923</v>
      </c>
      <c r="B6924" t="s">
        <v>9200</v>
      </c>
      <c r="C6924" s="1">
        <v>42079</v>
      </c>
      <c r="D6924" s="2">
        <v>2015</v>
      </c>
      <c r="E6924" s="1" t="s">
        <v>237</v>
      </c>
      <c r="F6924" s="3">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v>240.8595</v>
      </c>
    </row>
    <row r="6925" spans="1:23" x14ac:dyDescent="0.3">
      <c r="A6925">
        <v>6924</v>
      </c>
      <c r="B6925" t="s">
        <v>9200</v>
      </c>
      <c r="C6925" s="1">
        <v>42079</v>
      </c>
      <c r="D6925" s="2">
        <v>2015</v>
      </c>
      <c r="E6925" s="1" t="s">
        <v>237</v>
      </c>
      <c r="F6925" s="3">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v>3.3947999999999996</v>
      </c>
    </row>
    <row r="6926" spans="1:23" x14ac:dyDescent="0.3">
      <c r="A6926">
        <v>6925</v>
      </c>
      <c r="B6926" t="s">
        <v>9201</v>
      </c>
      <c r="C6926" s="1">
        <v>42338</v>
      </c>
      <c r="D6926" s="2">
        <v>2015</v>
      </c>
      <c r="E6926" s="1" t="s">
        <v>24</v>
      </c>
      <c r="F6926" s="3">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v>10.883599999999998</v>
      </c>
    </row>
    <row r="6927" spans="1:23" x14ac:dyDescent="0.3">
      <c r="A6927">
        <v>6926</v>
      </c>
      <c r="B6927" t="s">
        <v>9201</v>
      </c>
      <c r="C6927" s="1">
        <v>42338</v>
      </c>
      <c r="D6927" s="2">
        <v>2015</v>
      </c>
      <c r="E6927" s="1" t="s">
        <v>24</v>
      </c>
      <c r="F6927" s="3">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v>42.588000000000022</v>
      </c>
    </row>
    <row r="6928" spans="1:23" x14ac:dyDescent="0.3">
      <c r="A6928">
        <v>6927</v>
      </c>
      <c r="B6928" t="s">
        <v>9202</v>
      </c>
      <c r="C6928" s="1">
        <v>42579</v>
      </c>
      <c r="D6928" s="2">
        <v>2016</v>
      </c>
      <c r="E6928" s="1" t="s">
        <v>152</v>
      </c>
      <c r="F6928" s="3">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v>8.6939999999999991</v>
      </c>
    </row>
    <row r="6929" spans="1:23" x14ac:dyDescent="0.3">
      <c r="A6929">
        <v>6928</v>
      </c>
      <c r="B6929" t="s">
        <v>9203</v>
      </c>
      <c r="C6929" s="1">
        <v>42544</v>
      </c>
      <c r="D6929" s="2">
        <v>2016</v>
      </c>
      <c r="E6929" s="1" t="s">
        <v>41</v>
      </c>
      <c r="F6929" s="3">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v>25.293599999999998</v>
      </c>
    </row>
    <row r="6930" spans="1:23" x14ac:dyDescent="0.3">
      <c r="A6930">
        <v>6929</v>
      </c>
      <c r="B6930" t="s">
        <v>9203</v>
      </c>
      <c r="C6930" s="1">
        <v>42544</v>
      </c>
      <c r="D6930" s="2">
        <v>2016</v>
      </c>
      <c r="E6930" s="1" t="s">
        <v>41</v>
      </c>
      <c r="F6930" s="3">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v>10.307099999999998</v>
      </c>
    </row>
    <row r="6931" spans="1:23" x14ac:dyDescent="0.3">
      <c r="A6931">
        <v>6930</v>
      </c>
      <c r="B6931" t="s">
        <v>9203</v>
      </c>
      <c r="C6931" s="1">
        <v>42544</v>
      </c>
      <c r="D6931" s="2">
        <v>2016</v>
      </c>
      <c r="E6931" s="1" t="s">
        <v>41</v>
      </c>
      <c r="F6931" s="3">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v>97.013699999999858</v>
      </c>
    </row>
    <row r="6932" spans="1:23" x14ac:dyDescent="0.3">
      <c r="A6932">
        <v>6931</v>
      </c>
      <c r="B6932" t="s">
        <v>9203</v>
      </c>
      <c r="C6932" s="1">
        <v>42544</v>
      </c>
      <c r="D6932" s="2">
        <v>2016</v>
      </c>
      <c r="E6932" s="1" t="s">
        <v>41</v>
      </c>
      <c r="F6932" s="3">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v>9.3905999999999992</v>
      </c>
    </row>
    <row r="6933" spans="1:23" x14ac:dyDescent="0.3">
      <c r="A6933">
        <v>6932</v>
      </c>
      <c r="B6933" t="s">
        <v>9204</v>
      </c>
      <c r="C6933" s="1">
        <v>41834</v>
      </c>
      <c r="D6933" s="2">
        <v>2014</v>
      </c>
      <c r="E6933" s="1" t="s">
        <v>152</v>
      </c>
      <c r="F6933" s="3">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v>-2.2490000000000023</v>
      </c>
    </row>
    <row r="6934" spans="1:23" x14ac:dyDescent="0.3">
      <c r="A6934">
        <v>6933</v>
      </c>
      <c r="B6934" t="s">
        <v>9204</v>
      </c>
      <c r="C6934" s="1">
        <v>41834</v>
      </c>
      <c r="D6934" s="2">
        <v>2014</v>
      </c>
      <c r="E6934" s="1" t="s">
        <v>152</v>
      </c>
      <c r="F6934" s="3">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v>-13.993000000000004</v>
      </c>
    </row>
    <row r="6935" spans="1:23" x14ac:dyDescent="0.3">
      <c r="A6935">
        <v>6934</v>
      </c>
      <c r="B6935" t="s">
        <v>9204</v>
      </c>
      <c r="C6935" s="1">
        <v>41834</v>
      </c>
      <c r="D6935" s="2">
        <v>2014</v>
      </c>
      <c r="E6935" s="1" t="s">
        <v>152</v>
      </c>
      <c r="F6935" s="3">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v>1.1993999999999998</v>
      </c>
    </row>
    <row r="6936" spans="1:23" x14ac:dyDescent="0.3">
      <c r="A6936">
        <v>6935</v>
      </c>
      <c r="B6936" t="s">
        <v>9204</v>
      </c>
      <c r="C6936" s="1">
        <v>41834</v>
      </c>
      <c r="D6936" s="2">
        <v>2014</v>
      </c>
      <c r="E6936" s="1" t="s">
        <v>152</v>
      </c>
      <c r="F6936" s="3">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v>4.6781999999999968</v>
      </c>
    </row>
    <row r="6937" spans="1:23" x14ac:dyDescent="0.3">
      <c r="A6937">
        <v>6936</v>
      </c>
      <c r="B6937" t="s">
        <v>9207</v>
      </c>
      <c r="C6937" s="1">
        <v>43069</v>
      </c>
      <c r="D6937" s="2">
        <v>2017</v>
      </c>
      <c r="E6937" s="1" t="s">
        <v>24</v>
      </c>
      <c r="F6937" s="3">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v>-10.797300000000011</v>
      </c>
    </row>
    <row r="6938" spans="1:23" x14ac:dyDescent="0.3">
      <c r="A6938">
        <v>6937</v>
      </c>
      <c r="B6938" t="s">
        <v>9208</v>
      </c>
      <c r="C6938" s="1">
        <v>42615</v>
      </c>
      <c r="D6938" s="2">
        <v>2016</v>
      </c>
      <c r="E6938" s="1" t="s">
        <v>161</v>
      </c>
      <c r="F6938" s="3">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v>-75.844800000000006</v>
      </c>
    </row>
    <row r="6939" spans="1:23" x14ac:dyDescent="0.3">
      <c r="A6939">
        <v>6938</v>
      </c>
      <c r="B6939" t="s">
        <v>9211</v>
      </c>
      <c r="C6939" s="1">
        <v>41805</v>
      </c>
      <c r="D6939" s="2">
        <v>2014</v>
      </c>
      <c r="E6939" s="1" t="s">
        <v>41</v>
      </c>
      <c r="F6939" s="3">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v>11.876799999999998</v>
      </c>
    </row>
    <row r="6940" spans="1:23" x14ac:dyDescent="0.3">
      <c r="A6940">
        <v>6939</v>
      </c>
      <c r="B6940" t="s">
        <v>9212</v>
      </c>
      <c r="C6940" s="1">
        <v>42679</v>
      </c>
      <c r="D6940" s="2">
        <v>2016</v>
      </c>
      <c r="E6940" s="1" t="s">
        <v>24</v>
      </c>
      <c r="F6940" s="3">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v>52.769200000000012</v>
      </c>
    </row>
    <row r="6941" spans="1:23" x14ac:dyDescent="0.3">
      <c r="A6941">
        <v>6940</v>
      </c>
      <c r="B6941" t="s">
        <v>9215</v>
      </c>
      <c r="C6941" s="1">
        <v>42912</v>
      </c>
      <c r="D6941" s="2">
        <v>2017</v>
      </c>
      <c r="E6941" s="1" t="s">
        <v>41</v>
      </c>
      <c r="F6941" s="3">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v>37.108400000000003</v>
      </c>
    </row>
    <row r="6942" spans="1:23" x14ac:dyDescent="0.3">
      <c r="A6942">
        <v>6941</v>
      </c>
      <c r="B6942" t="s">
        <v>9215</v>
      </c>
      <c r="C6942" s="1">
        <v>42912</v>
      </c>
      <c r="D6942" s="2">
        <v>2017</v>
      </c>
      <c r="E6942" s="1" t="s">
        <v>41</v>
      </c>
      <c r="F6942" s="3">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v>8.2359999999999989</v>
      </c>
    </row>
    <row r="6943" spans="1:23" x14ac:dyDescent="0.3">
      <c r="A6943">
        <v>6942</v>
      </c>
      <c r="B6943" t="s">
        <v>9215</v>
      </c>
      <c r="C6943" s="1">
        <v>42912</v>
      </c>
      <c r="D6943" s="2">
        <v>2017</v>
      </c>
      <c r="E6943" s="1" t="s">
        <v>41</v>
      </c>
      <c r="F6943" s="3">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v>214.16399999999993</v>
      </c>
    </row>
    <row r="6944" spans="1:23" x14ac:dyDescent="0.3">
      <c r="A6944">
        <v>6943</v>
      </c>
      <c r="B6944" t="s">
        <v>9215</v>
      </c>
      <c r="C6944" s="1">
        <v>42912</v>
      </c>
      <c r="D6944" s="2">
        <v>2017</v>
      </c>
      <c r="E6944" s="1" t="s">
        <v>41</v>
      </c>
      <c r="F6944" s="3">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v>31.519199999999998</v>
      </c>
    </row>
    <row r="6945" spans="1:23" x14ac:dyDescent="0.3">
      <c r="A6945">
        <v>6944</v>
      </c>
      <c r="B6945" t="s">
        <v>9216</v>
      </c>
      <c r="C6945" s="1">
        <v>42210</v>
      </c>
      <c r="D6945" s="2">
        <v>2015</v>
      </c>
      <c r="E6945" s="1" t="s">
        <v>152</v>
      </c>
      <c r="F6945" s="3">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v>38.997500000000002</v>
      </c>
    </row>
    <row r="6946" spans="1:23" x14ac:dyDescent="0.3">
      <c r="A6946">
        <v>6945</v>
      </c>
      <c r="B6946" t="s">
        <v>9219</v>
      </c>
      <c r="C6946" s="1">
        <v>41905</v>
      </c>
      <c r="D6946" s="2">
        <v>2014</v>
      </c>
      <c r="E6946" s="1" t="s">
        <v>161</v>
      </c>
      <c r="F6946" s="3">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v>5.4487999999999994</v>
      </c>
    </row>
    <row r="6947" spans="1:23" x14ac:dyDescent="0.3">
      <c r="A6947">
        <v>6946</v>
      </c>
      <c r="B6947" t="s">
        <v>9220</v>
      </c>
      <c r="C6947" s="1">
        <v>42643</v>
      </c>
      <c r="D6947" s="2">
        <v>2016</v>
      </c>
      <c r="E6947" s="1" t="s">
        <v>161</v>
      </c>
      <c r="F6947" s="3">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v>-26.195999999999984</v>
      </c>
    </row>
    <row r="6948" spans="1:23" x14ac:dyDescent="0.3">
      <c r="A6948">
        <v>6947</v>
      </c>
      <c r="B6948" t="s">
        <v>9221</v>
      </c>
      <c r="C6948" s="1">
        <v>42317</v>
      </c>
      <c r="D6948" s="2">
        <v>2015</v>
      </c>
      <c r="E6948" s="1" t="s">
        <v>24</v>
      </c>
      <c r="F6948" s="3">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v>1.1656</v>
      </c>
    </row>
    <row r="6949" spans="1:23" x14ac:dyDescent="0.3">
      <c r="A6949">
        <v>6948</v>
      </c>
      <c r="B6949" t="s">
        <v>9222</v>
      </c>
      <c r="C6949" s="1">
        <v>42119</v>
      </c>
      <c r="D6949" s="2">
        <v>2015</v>
      </c>
      <c r="E6949" s="1" t="s">
        <v>89</v>
      </c>
      <c r="F6949" s="3">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v>-55.256</v>
      </c>
    </row>
    <row r="6950" spans="1:23" x14ac:dyDescent="0.3">
      <c r="A6950">
        <v>6949</v>
      </c>
      <c r="B6950" t="s">
        <v>9222</v>
      </c>
      <c r="C6950" s="1">
        <v>42119</v>
      </c>
      <c r="D6950" s="2">
        <v>2015</v>
      </c>
      <c r="E6950" s="1" t="s">
        <v>89</v>
      </c>
      <c r="F6950" s="3">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v>-23.782199999999996</v>
      </c>
    </row>
    <row r="6951" spans="1:23" x14ac:dyDescent="0.3">
      <c r="A6951">
        <v>6950</v>
      </c>
      <c r="B6951" t="s">
        <v>9223</v>
      </c>
      <c r="C6951" s="1">
        <v>43058</v>
      </c>
      <c r="D6951" s="2">
        <v>2017</v>
      </c>
      <c r="E6951" s="1" t="s">
        <v>24</v>
      </c>
      <c r="F6951" s="3">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v>18.252499999999998</v>
      </c>
    </row>
    <row r="6952" spans="1:23" x14ac:dyDescent="0.3">
      <c r="A6952">
        <v>6951</v>
      </c>
      <c r="B6952" t="s">
        <v>9223</v>
      </c>
      <c r="C6952" s="1">
        <v>43058</v>
      </c>
      <c r="D6952" s="2">
        <v>2017</v>
      </c>
      <c r="E6952" s="1" t="s">
        <v>24</v>
      </c>
      <c r="F6952" s="3">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v>-29.323800000000006</v>
      </c>
    </row>
    <row r="6953" spans="1:23" x14ac:dyDescent="0.3">
      <c r="A6953">
        <v>6952</v>
      </c>
      <c r="B6953" t="s">
        <v>9224</v>
      </c>
      <c r="C6953" s="1">
        <v>42328</v>
      </c>
      <c r="D6953" s="2">
        <v>2015</v>
      </c>
      <c r="E6953" s="1" t="s">
        <v>24</v>
      </c>
      <c r="F6953" s="3">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v>55.998599999999954</v>
      </c>
    </row>
    <row r="6954" spans="1:23" x14ac:dyDescent="0.3">
      <c r="A6954">
        <v>6953</v>
      </c>
      <c r="B6954" t="s">
        <v>9227</v>
      </c>
      <c r="C6954" s="1">
        <v>42279</v>
      </c>
      <c r="D6954" s="2">
        <v>2015</v>
      </c>
      <c r="E6954" s="1" t="s">
        <v>53</v>
      </c>
      <c r="F6954" s="3">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v>4.1327999999999996</v>
      </c>
    </row>
    <row r="6955" spans="1:23" x14ac:dyDescent="0.3">
      <c r="A6955">
        <v>6954</v>
      </c>
      <c r="B6955" t="s">
        <v>9227</v>
      </c>
      <c r="C6955" s="1">
        <v>42279</v>
      </c>
      <c r="D6955" s="2">
        <v>2015</v>
      </c>
      <c r="E6955" s="1" t="s">
        <v>53</v>
      </c>
      <c r="F6955" s="3">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v>19.418399999999995</v>
      </c>
    </row>
    <row r="6956" spans="1:23" x14ac:dyDescent="0.3">
      <c r="A6956">
        <v>6955</v>
      </c>
      <c r="B6956" t="s">
        <v>9227</v>
      </c>
      <c r="C6956" s="1">
        <v>42279</v>
      </c>
      <c r="D6956" s="2">
        <v>2015</v>
      </c>
      <c r="E6956" s="1" t="s">
        <v>53</v>
      </c>
      <c r="F6956" s="3">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v>50.396000000000015</v>
      </c>
    </row>
    <row r="6957" spans="1:23" x14ac:dyDescent="0.3">
      <c r="A6957">
        <v>6956</v>
      </c>
      <c r="B6957" t="s">
        <v>9228</v>
      </c>
      <c r="C6957" s="1">
        <v>42119</v>
      </c>
      <c r="D6957" s="2">
        <v>2015</v>
      </c>
      <c r="E6957" s="1" t="s">
        <v>89</v>
      </c>
      <c r="F6957" s="3">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v>9.8163999999999998</v>
      </c>
    </row>
    <row r="6958" spans="1:23" x14ac:dyDescent="0.3">
      <c r="A6958">
        <v>6957</v>
      </c>
      <c r="B6958" t="s">
        <v>9229</v>
      </c>
      <c r="C6958" s="1">
        <v>42565</v>
      </c>
      <c r="D6958" s="2">
        <v>2016</v>
      </c>
      <c r="E6958" s="1" t="s">
        <v>152</v>
      </c>
      <c r="F6958" s="3">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v>17.107999999999997</v>
      </c>
    </row>
    <row r="6959" spans="1:23" x14ac:dyDescent="0.3">
      <c r="A6959">
        <v>6958</v>
      </c>
      <c r="B6959" t="s">
        <v>9229</v>
      </c>
      <c r="C6959" s="1">
        <v>42565</v>
      </c>
      <c r="D6959" s="2">
        <v>2016</v>
      </c>
      <c r="E6959" s="1" t="s">
        <v>152</v>
      </c>
      <c r="F6959" s="3">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v>15.524999999999999</v>
      </c>
    </row>
    <row r="6960" spans="1:23" x14ac:dyDescent="0.3">
      <c r="A6960">
        <v>6959</v>
      </c>
      <c r="B6960" t="s">
        <v>9232</v>
      </c>
      <c r="C6960" s="1">
        <v>42274</v>
      </c>
      <c r="D6960" s="2">
        <v>2015</v>
      </c>
      <c r="E6960" s="1" t="s">
        <v>161</v>
      </c>
      <c r="F6960" s="3">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v>4.3428000000000004</v>
      </c>
    </row>
    <row r="6961" spans="1:23" x14ac:dyDescent="0.3">
      <c r="A6961">
        <v>6960</v>
      </c>
      <c r="B6961" t="s">
        <v>9232</v>
      </c>
      <c r="C6961" s="1">
        <v>42274</v>
      </c>
      <c r="D6961" s="2">
        <v>2015</v>
      </c>
      <c r="E6961" s="1" t="s">
        <v>161</v>
      </c>
      <c r="F6961" s="3">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v>73.41</v>
      </c>
    </row>
    <row r="6962" spans="1:23" x14ac:dyDescent="0.3">
      <c r="A6962">
        <v>6961</v>
      </c>
      <c r="B6962" t="s">
        <v>9232</v>
      </c>
      <c r="C6962" s="1">
        <v>42274</v>
      </c>
      <c r="D6962" s="2">
        <v>2015</v>
      </c>
      <c r="E6962" s="1" t="s">
        <v>161</v>
      </c>
      <c r="F6962" s="3">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v>6.2208000000000006</v>
      </c>
    </row>
    <row r="6963" spans="1:23" x14ac:dyDescent="0.3">
      <c r="A6963">
        <v>6962</v>
      </c>
      <c r="B6963" t="s">
        <v>9233</v>
      </c>
      <c r="C6963" s="1">
        <v>43049</v>
      </c>
      <c r="D6963" s="2">
        <v>2017</v>
      </c>
      <c r="E6963" s="1" t="s">
        <v>24</v>
      </c>
      <c r="F6963" s="3">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v>2.1060000000000008</v>
      </c>
    </row>
    <row r="6964" spans="1:23" x14ac:dyDescent="0.3">
      <c r="A6964">
        <v>6963</v>
      </c>
      <c r="B6964" t="s">
        <v>9234</v>
      </c>
      <c r="C6964" s="1">
        <v>42567</v>
      </c>
      <c r="D6964" s="2">
        <v>2016</v>
      </c>
      <c r="E6964" s="1" t="s">
        <v>152</v>
      </c>
      <c r="F6964" s="3">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v>4.7939999999999996</v>
      </c>
    </row>
    <row r="6965" spans="1:23" x14ac:dyDescent="0.3">
      <c r="A6965">
        <v>6964</v>
      </c>
      <c r="B6965" t="s">
        <v>9234</v>
      </c>
      <c r="C6965" s="1">
        <v>42567</v>
      </c>
      <c r="D6965" s="2">
        <v>2016</v>
      </c>
      <c r="E6965" s="1" t="s">
        <v>152</v>
      </c>
      <c r="F6965" s="3">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v>5.580000000000001</v>
      </c>
    </row>
    <row r="6966" spans="1:23" x14ac:dyDescent="0.3">
      <c r="A6966">
        <v>6965</v>
      </c>
      <c r="B6966" t="s">
        <v>9234</v>
      </c>
      <c r="C6966" s="1">
        <v>42567</v>
      </c>
      <c r="D6966" s="2">
        <v>2016</v>
      </c>
      <c r="E6966" s="1" t="s">
        <v>152</v>
      </c>
      <c r="F6966" s="3">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v>11.086</v>
      </c>
    </row>
    <row r="6967" spans="1:23" x14ac:dyDescent="0.3">
      <c r="A6967">
        <v>6966</v>
      </c>
      <c r="B6967" t="s">
        <v>9234</v>
      </c>
      <c r="C6967" s="1">
        <v>42567</v>
      </c>
      <c r="D6967" s="2">
        <v>2016</v>
      </c>
      <c r="E6967" s="1" t="s">
        <v>152</v>
      </c>
      <c r="F6967" s="3">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v>18.235199999999999</v>
      </c>
    </row>
    <row r="6968" spans="1:23" x14ac:dyDescent="0.3">
      <c r="A6968">
        <v>6967</v>
      </c>
      <c r="B6968" t="s">
        <v>9234</v>
      </c>
      <c r="C6968" s="1">
        <v>42567</v>
      </c>
      <c r="D6968" s="2">
        <v>2016</v>
      </c>
      <c r="E6968" s="1" t="s">
        <v>152</v>
      </c>
      <c r="F6968" s="3">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v>3.1654</v>
      </c>
    </row>
    <row r="6969" spans="1:23" x14ac:dyDescent="0.3">
      <c r="A6969">
        <v>6968</v>
      </c>
      <c r="B6969" t="s">
        <v>9234</v>
      </c>
      <c r="C6969" s="1">
        <v>42567</v>
      </c>
      <c r="D6969" s="2">
        <v>2016</v>
      </c>
      <c r="E6969" s="1" t="s">
        <v>152</v>
      </c>
      <c r="F6969" s="3">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v>28.857599999999998</v>
      </c>
    </row>
    <row r="6970" spans="1:23" x14ac:dyDescent="0.3">
      <c r="A6970">
        <v>6969</v>
      </c>
      <c r="B6970" t="s">
        <v>9235</v>
      </c>
      <c r="C6970" s="1">
        <v>42293</v>
      </c>
      <c r="D6970" s="2">
        <v>2015</v>
      </c>
      <c r="E6970" s="1" t="s">
        <v>53</v>
      </c>
      <c r="F6970" s="3">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v>214.4922</v>
      </c>
    </row>
    <row r="6971" spans="1:23" x14ac:dyDescent="0.3">
      <c r="A6971">
        <v>6970</v>
      </c>
      <c r="B6971" t="s">
        <v>9236</v>
      </c>
      <c r="C6971" s="1">
        <v>42379</v>
      </c>
      <c r="D6971" s="2">
        <v>2016</v>
      </c>
      <c r="E6971" s="1" t="s">
        <v>166</v>
      </c>
      <c r="F6971" s="3">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v>7.7034999999999982</v>
      </c>
    </row>
    <row r="6972" spans="1:23" x14ac:dyDescent="0.3">
      <c r="A6972">
        <v>6971</v>
      </c>
      <c r="B6972" t="s">
        <v>9237</v>
      </c>
      <c r="C6972" s="1">
        <v>42997</v>
      </c>
      <c r="D6972" s="2">
        <v>2017</v>
      </c>
      <c r="E6972" s="1" t="s">
        <v>161</v>
      </c>
      <c r="F6972" s="3">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v>-2.5248000000000022</v>
      </c>
    </row>
    <row r="6973" spans="1:23" x14ac:dyDescent="0.3">
      <c r="A6973">
        <v>6972</v>
      </c>
      <c r="B6973" t="s">
        <v>9237</v>
      </c>
      <c r="C6973" s="1">
        <v>42997</v>
      </c>
      <c r="D6973" s="2">
        <v>2017</v>
      </c>
      <c r="E6973" s="1" t="s">
        <v>161</v>
      </c>
      <c r="F6973" s="3">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v>4.4792000000000058</v>
      </c>
    </row>
    <row r="6974" spans="1:23" x14ac:dyDescent="0.3">
      <c r="A6974">
        <v>6973</v>
      </c>
      <c r="B6974" t="s">
        <v>9237</v>
      </c>
      <c r="C6974" s="1">
        <v>42997</v>
      </c>
      <c r="D6974" s="2">
        <v>2017</v>
      </c>
      <c r="E6974" s="1" t="s">
        <v>161</v>
      </c>
      <c r="F6974" s="3">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v>29.495000000000019</v>
      </c>
    </row>
    <row r="6975" spans="1:23" x14ac:dyDescent="0.3">
      <c r="A6975">
        <v>6974</v>
      </c>
      <c r="B6975" t="s">
        <v>9237</v>
      </c>
      <c r="C6975" s="1">
        <v>42997</v>
      </c>
      <c r="D6975" s="2">
        <v>2017</v>
      </c>
      <c r="E6975" s="1" t="s">
        <v>161</v>
      </c>
      <c r="F6975" s="3">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v>-13.938000000000002</v>
      </c>
    </row>
    <row r="6976" spans="1:23" x14ac:dyDescent="0.3">
      <c r="A6976">
        <v>6975</v>
      </c>
      <c r="B6976" t="s">
        <v>9238</v>
      </c>
      <c r="C6976" s="1">
        <v>42993</v>
      </c>
      <c r="D6976" s="2">
        <v>2017</v>
      </c>
      <c r="E6976" s="1" t="s">
        <v>161</v>
      </c>
      <c r="F6976" s="3">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v>8.3328000000000024</v>
      </c>
    </row>
    <row r="6977" spans="1:23" x14ac:dyDescent="0.3">
      <c r="A6977">
        <v>6976</v>
      </c>
      <c r="B6977" t="s">
        <v>9239</v>
      </c>
      <c r="C6977" s="1">
        <v>42183</v>
      </c>
      <c r="D6977" s="2">
        <v>2015</v>
      </c>
      <c r="E6977" s="1" t="s">
        <v>41</v>
      </c>
      <c r="F6977" s="3">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v>1.9925999999999999</v>
      </c>
    </row>
    <row r="6978" spans="1:23" x14ac:dyDescent="0.3">
      <c r="A6978">
        <v>6977</v>
      </c>
      <c r="B6978" t="s">
        <v>9239</v>
      </c>
      <c r="C6978" s="1">
        <v>42183</v>
      </c>
      <c r="D6978" s="2">
        <v>2015</v>
      </c>
      <c r="E6978" s="1" t="s">
        <v>41</v>
      </c>
      <c r="F6978" s="3">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v>46.631999999999977</v>
      </c>
    </row>
    <row r="6979" spans="1:23" x14ac:dyDescent="0.3">
      <c r="A6979">
        <v>6978</v>
      </c>
      <c r="B6979" t="s">
        <v>9240</v>
      </c>
      <c r="C6979" s="1">
        <v>42699</v>
      </c>
      <c r="D6979" s="2">
        <v>2016</v>
      </c>
      <c r="E6979" s="1" t="s">
        <v>24</v>
      </c>
      <c r="F6979" s="3">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v>17.993999999999993</v>
      </c>
    </row>
    <row r="6980" spans="1:23" x14ac:dyDescent="0.3">
      <c r="A6980">
        <v>6979</v>
      </c>
      <c r="B6980" t="s">
        <v>9241</v>
      </c>
      <c r="C6980" s="1">
        <v>43064</v>
      </c>
      <c r="D6980" s="2">
        <v>2017</v>
      </c>
      <c r="E6980" s="1" t="s">
        <v>24</v>
      </c>
      <c r="F6980" s="3">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v>23.946299999999997</v>
      </c>
    </row>
    <row r="6981" spans="1:23" x14ac:dyDescent="0.3">
      <c r="A6981">
        <v>6980</v>
      </c>
      <c r="B6981" t="s">
        <v>9242</v>
      </c>
      <c r="C6981" s="1">
        <v>42749</v>
      </c>
      <c r="D6981" s="2">
        <v>2017</v>
      </c>
      <c r="E6981" s="1" t="s">
        <v>166</v>
      </c>
      <c r="F6981" s="3">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v>69.704999999999998</v>
      </c>
    </row>
    <row r="6982" spans="1:23" x14ac:dyDescent="0.3">
      <c r="A6982">
        <v>6981</v>
      </c>
      <c r="B6982" t="s">
        <v>9243</v>
      </c>
      <c r="C6982" s="1">
        <v>41950</v>
      </c>
      <c r="D6982" s="2">
        <v>2014</v>
      </c>
      <c r="E6982" s="1" t="s">
        <v>24</v>
      </c>
      <c r="F6982" s="3">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v>2.8415999999999997</v>
      </c>
    </row>
    <row r="6983" spans="1:23" x14ac:dyDescent="0.3">
      <c r="A6983">
        <v>6982</v>
      </c>
      <c r="B6983" t="s">
        <v>9243</v>
      </c>
      <c r="C6983" s="1">
        <v>41950</v>
      </c>
      <c r="D6983" s="2">
        <v>2014</v>
      </c>
      <c r="E6983" s="1" t="s">
        <v>24</v>
      </c>
      <c r="F6983" s="3">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v>13.8828</v>
      </c>
    </row>
    <row r="6984" spans="1:23" x14ac:dyDescent="0.3">
      <c r="A6984">
        <v>6983</v>
      </c>
      <c r="B6984" t="s">
        <v>9244</v>
      </c>
      <c r="C6984" s="1">
        <v>42614</v>
      </c>
      <c r="D6984" s="2">
        <v>2016</v>
      </c>
      <c r="E6984" s="1" t="s">
        <v>161</v>
      </c>
      <c r="F6984" s="3">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v>11.086</v>
      </c>
    </row>
    <row r="6985" spans="1:23" x14ac:dyDescent="0.3">
      <c r="A6985">
        <v>6984</v>
      </c>
      <c r="B6985" t="s">
        <v>9244</v>
      </c>
      <c r="C6985" s="1">
        <v>42614</v>
      </c>
      <c r="D6985" s="2">
        <v>2016</v>
      </c>
      <c r="E6985" s="1" t="s">
        <v>161</v>
      </c>
      <c r="F6985" s="3">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v>2.2827999999999999</v>
      </c>
    </row>
    <row r="6986" spans="1:23" x14ac:dyDescent="0.3">
      <c r="A6986">
        <v>6985</v>
      </c>
      <c r="B6986" t="s">
        <v>9244</v>
      </c>
      <c r="C6986" s="1">
        <v>42614</v>
      </c>
      <c r="D6986" s="2">
        <v>2016</v>
      </c>
      <c r="E6986" s="1" t="s">
        <v>161</v>
      </c>
      <c r="F6986" s="3">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v>71.161999999999978</v>
      </c>
    </row>
    <row r="6987" spans="1:23" x14ac:dyDescent="0.3">
      <c r="A6987">
        <v>6986</v>
      </c>
      <c r="B6987" t="s">
        <v>9244</v>
      </c>
      <c r="C6987" s="1">
        <v>42614</v>
      </c>
      <c r="D6987" s="2">
        <v>2016</v>
      </c>
      <c r="E6987" s="1" t="s">
        <v>161</v>
      </c>
      <c r="F6987" s="3">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v>14.4648</v>
      </c>
    </row>
    <row r="6988" spans="1:23" x14ac:dyDescent="0.3">
      <c r="A6988">
        <v>6987</v>
      </c>
      <c r="B6988" t="s">
        <v>9244</v>
      </c>
      <c r="C6988" s="1">
        <v>42614</v>
      </c>
      <c r="D6988" s="2">
        <v>2016</v>
      </c>
      <c r="E6988" s="1" t="s">
        <v>161</v>
      </c>
      <c r="F6988" s="3">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v>2.99</v>
      </c>
    </row>
    <row r="6989" spans="1:23" x14ac:dyDescent="0.3">
      <c r="A6989">
        <v>6988</v>
      </c>
      <c r="B6989" t="s">
        <v>9244</v>
      </c>
      <c r="C6989" s="1">
        <v>42614</v>
      </c>
      <c r="D6989" s="2">
        <v>2016</v>
      </c>
      <c r="E6989" s="1" t="s">
        <v>161</v>
      </c>
      <c r="F6989" s="3">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v>12.672000000000001</v>
      </c>
    </row>
    <row r="6990" spans="1:23" x14ac:dyDescent="0.3">
      <c r="A6990">
        <v>6989</v>
      </c>
      <c r="B6990" t="s">
        <v>9245</v>
      </c>
      <c r="C6990" s="1">
        <v>43050</v>
      </c>
      <c r="D6990" s="2">
        <v>2017</v>
      </c>
      <c r="E6990" s="1" t="s">
        <v>24</v>
      </c>
      <c r="F6990" s="3">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v>130.28849999999983</v>
      </c>
    </row>
    <row r="6991" spans="1:23" x14ac:dyDescent="0.3">
      <c r="A6991">
        <v>6990</v>
      </c>
      <c r="B6991" t="s">
        <v>9246</v>
      </c>
      <c r="C6991" s="1">
        <v>43080</v>
      </c>
      <c r="D6991" s="2">
        <v>2017</v>
      </c>
      <c r="E6991" s="1" t="s">
        <v>98</v>
      </c>
      <c r="F6991" s="3">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v>-3.7584000000000009</v>
      </c>
    </row>
    <row r="6992" spans="1:23" x14ac:dyDescent="0.3">
      <c r="A6992">
        <v>6991</v>
      </c>
      <c r="B6992" t="s">
        <v>9250</v>
      </c>
      <c r="C6992" s="1">
        <v>42316</v>
      </c>
      <c r="D6992" s="2">
        <v>2015</v>
      </c>
      <c r="E6992" s="1" t="s">
        <v>24</v>
      </c>
      <c r="F6992" s="3">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v>18.660600000000002</v>
      </c>
    </row>
    <row r="6993" spans="1:23" x14ac:dyDescent="0.3">
      <c r="A6993">
        <v>6992</v>
      </c>
      <c r="B6993" t="s">
        <v>9250</v>
      </c>
      <c r="C6993" s="1">
        <v>42316</v>
      </c>
      <c r="D6993" s="2">
        <v>2015</v>
      </c>
      <c r="E6993" s="1" t="s">
        <v>24</v>
      </c>
      <c r="F6993" s="3">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v>58.811999999999998</v>
      </c>
    </row>
    <row r="6994" spans="1:23" x14ac:dyDescent="0.3">
      <c r="A6994">
        <v>6993</v>
      </c>
      <c r="B6994" t="s">
        <v>9250</v>
      </c>
      <c r="C6994" s="1">
        <v>42316</v>
      </c>
      <c r="D6994" s="2">
        <v>2015</v>
      </c>
      <c r="E6994" s="1" t="s">
        <v>24</v>
      </c>
      <c r="F6994" s="3">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v>41.038800000000002</v>
      </c>
    </row>
    <row r="6995" spans="1:23" x14ac:dyDescent="0.3">
      <c r="A6995">
        <v>6994</v>
      </c>
      <c r="B6995" t="s">
        <v>9250</v>
      </c>
      <c r="C6995" s="1">
        <v>42316</v>
      </c>
      <c r="D6995" s="2">
        <v>2015</v>
      </c>
      <c r="E6995" s="1" t="s">
        <v>24</v>
      </c>
      <c r="F6995" s="3">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v>79.757999999999967</v>
      </c>
    </row>
    <row r="6996" spans="1:23" x14ac:dyDescent="0.3">
      <c r="A6996">
        <v>6995</v>
      </c>
      <c r="B6996" t="s">
        <v>9250</v>
      </c>
      <c r="C6996" s="1">
        <v>42316</v>
      </c>
      <c r="D6996" s="2">
        <v>2015</v>
      </c>
      <c r="E6996" s="1" t="s">
        <v>24</v>
      </c>
      <c r="F6996" s="3">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v>6.9749999999999979</v>
      </c>
    </row>
    <row r="6997" spans="1:23" x14ac:dyDescent="0.3">
      <c r="A6997">
        <v>6996</v>
      </c>
      <c r="B6997" t="s">
        <v>9251</v>
      </c>
      <c r="C6997" s="1">
        <v>42327</v>
      </c>
      <c r="D6997" s="2">
        <v>2015</v>
      </c>
      <c r="E6997" s="1" t="s">
        <v>24</v>
      </c>
      <c r="F6997" s="3">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v>8.3916000000000004</v>
      </c>
    </row>
    <row r="6998" spans="1:23" x14ac:dyDescent="0.3">
      <c r="A6998">
        <v>6997</v>
      </c>
      <c r="B6998" t="s">
        <v>9252</v>
      </c>
      <c r="C6998" s="1">
        <v>43092</v>
      </c>
      <c r="D6998" s="2">
        <v>2017</v>
      </c>
      <c r="E6998" s="1" t="s">
        <v>98</v>
      </c>
      <c r="F6998" s="3">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v>-22.144000000000005</v>
      </c>
    </row>
    <row r="6999" spans="1:23" x14ac:dyDescent="0.3">
      <c r="A6999">
        <v>6998</v>
      </c>
      <c r="B6999" t="s">
        <v>9252</v>
      </c>
      <c r="C6999" s="1">
        <v>43092</v>
      </c>
      <c r="D6999" s="2">
        <v>2017</v>
      </c>
      <c r="E6999" s="1" t="s">
        <v>98</v>
      </c>
      <c r="F6999" s="3">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v>63.753599999999992</v>
      </c>
    </row>
    <row r="7000" spans="1:23" x14ac:dyDescent="0.3">
      <c r="A7000">
        <v>6999</v>
      </c>
      <c r="B7000" t="s">
        <v>9253</v>
      </c>
      <c r="C7000" s="1">
        <v>42629</v>
      </c>
      <c r="D7000" s="2">
        <v>2016</v>
      </c>
      <c r="E7000" s="1" t="s">
        <v>161</v>
      </c>
      <c r="F7000" s="3">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v>6.3504000000000005</v>
      </c>
    </row>
    <row r="7001" spans="1:23" x14ac:dyDescent="0.3">
      <c r="A7001">
        <v>7000</v>
      </c>
      <c r="B7001" t="s">
        <v>9254</v>
      </c>
      <c r="C7001" s="1">
        <v>42881</v>
      </c>
      <c r="D7001" s="2">
        <v>2017</v>
      </c>
      <c r="E7001" s="1" t="s">
        <v>124</v>
      </c>
      <c r="F7001" s="3">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v>62.531999999999982</v>
      </c>
    </row>
    <row r="7002" spans="1:23" x14ac:dyDescent="0.3">
      <c r="A7002">
        <v>7001</v>
      </c>
      <c r="B7002" t="s">
        <v>9254</v>
      </c>
      <c r="C7002" s="1">
        <v>42881</v>
      </c>
      <c r="D7002" s="2">
        <v>2017</v>
      </c>
      <c r="E7002" s="1" t="s">
        <v>124</v>
      </c>
      <c r="F7002" s="3">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v>0.77280000000000015</v>
      </c>
    </row>
    <row r="7003" spans="1:23" x14ac:dyDescent="0.3">
      <c r="A7003">
        <v>7002</v>
      </c>
      <c r="B7003" t="s">
        <v>9255</v>
      </c>
      <c r="C7003" s="1">
        <v>42093</v>
      </c>
      <c r="D7003" s="2">
        <v>2015</v>
      </c>
      <c r="E7003" s="1" t="s">
        <v>237</v>
      </c>
      <c r="F7003" s="3">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v>-110.02320000000003</v>
      </c>
    </row>
    <row r="7004" spans="1:23" x14ac:dyDescent="0.3">
      <c r="A7004">
        <v>7003</v>
      </c>
      <c r="B7004" t="s">
        <v>9257</v>
      </c>
      <c r="C7004" s="1">
        <v>41870</v>
      </c>
      <c r="D7004" s="2">
        <v>2014</v>
      </c>
      <c r="E7004" s="1" t="s">
        <v>132</v>
      </c>
      <c r="F7004" s="3">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v>26.031600000000012</v>
      </c>
    </row>
    <row r="7005" spans="1:23" x14ac:dyDescent="0.3">
      <c r="A7005">
        <v>7004</v>
      </c>
      <c r="B7005" t="s">
        <v>9257</v>
      </c>
      <c r="C7005" s="1">
        <v>41870</v>
      </c>
      <c r="D7005" s="2">
        <v>2014</v>
      </c>
      <c r="E7005" s="1" t="s">
        <v>132</v>
      </c>
      <c r="F7005" s="3">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v>22.573199999999996</v>
      </c>
    </row>
    <row r="7006" spans="1:23" x14ac:dyDescent="0.3">
      <c r="A7006">
        <v>7005</v>
      </c>
      <c r="B7006" t="s">
        <v>9258</v>
      </c>
      <c r="C7006" s="1">
        <v>41996</v>
      </c>
      <c r="D7006" s="2">
        <v>2014</v>
      </c>
      <c r="E7006" s="1" t="s">
        <v>98</v>
      </c>
      <c r="F7006" s="3">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v>1.8144</v>
      </c>
    </row>
    <row r="7007" spans="1:23" x14ac:dyDescent="0.3">
      <c r="A7007">
        <v>7006</v>
      </c>
      <c r="B7007" t="s">
        <v>9259</v>
      </c>
      <c r="C7007" s="1">
        <v>42309</v>
      </c>
      <c r="D7007" s="2">
        <v>2015</v>
      </c>
      <c r="E7007" s="1" t="s">
        <v>24</v>
      </c>
      <c r="F7007" s="3">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v>13.677600000000002</v>
      </c>
    </row>
    <row r="7008" spans="1:23" x14ac:dyDescent="0.3">
      <c r="A7008">
        <v>7007</v>
      </c>
      <c r="B7008" t="s">
        <v>9260</v>
      </c>
      <c r="C7008" s="1">
        <v>41988</v>
      </c>
      <c r="D7008" s="2">
        <v>2014</v>
      </c>
      <c r="E7008" s="1" t="s">
        <v>98</v>
      </c>
      <c r="F7008" s="3">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v>-7.4759999999999991</v>
      </c>
    </row>
    <row r="7009" spans="1:23" x14ac:dyDescent="0.3">
      <c r="A7009">
        <v>7008</v>
      </c>
      <c r="B7009" t="s">
        <v>9261</v>
      </c>
      <c r="C7009" s="1">
        <v>42237</v>
      </c>
      <c r="D7009" s="2">
        <v>2015</v>
      </c>
      <c r="E7009" s="1" t="s">
        <v>132</v>
      </c>
      <c r="F7009" s="3">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v>-8.9795999999999978</v>
      </c>
    </row>
    <row r="7010" spans="1:23" x14ac:dyDescent="0.3">
      <c r="A7010">
        <v>7009</v>
      </c>
      <c r="B7010" t="s">
        <v>9261</v>
      </c>
      <c r="C7010" s="1">
        <v>42237</v>
      </c>
      <c r="D7010" s="2">
        <v>2015</v>
      </c>
      <c r="E7010" s="1" t="s">
        <v>132</v>
      </c>
      <c r="F7010" s="3">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v>-42.746999999999957</v>
      </c>
    </row>
    <row r="7011" spans="1:23" x14ac:dyDescent="0.3">
      <c r="A7011">
        <v>7010</v>
      </c>
      <c r="B7011" t="s">
        <v>9261</v>
      </c>
      <c r="C7011" s="1">
        <v>42237</v>
      </c>
      <c r="D7011" s="2">
        <v>2015</v>
      </c>
      <c r="E7011" s="1" t="s">
        <v>132</v>
      </c>
      <c r="F7011" s="3">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v>-3.8976000000000015</v>
      </c>
    </row>
    <row r="7012" spans="1:23" x14ac:dyDescent="0.3">
      <c r="A7012">
        <v>7011</v>
      </c>
      <c r="B7012" t="s">
        <v>9262</v>
      </c>
      <c r="C7012" s="1">
        <v>41782</v>
      </c>
      <c r="D7012" s="2">
        <v>2014</v>
      </c>
      <c r="E7012" s="1" t="s">
        <v>124</v>
      </c>
      <c r="F7012" s="3">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v>5.8369999999999997</v>
      </c>
    </row>
    <row r="7013" spans="1:23" x14ac:dyDescent="0.3">
      <c r="A7013">
        <v>7012</v>
      </c>
      <c r="B7013" t="s">
        <v>9262</v>
      </c>
      <c r="C7013" s="1">
        <v>41782</v>
      </c>
      <c r="D7013" s="2">
        <v>2014</v>
      </c>
      <c r="E7013" s="1" t="s">
        <v>124</v>
      </c>
      <c r="F7013" s="3">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v>0.15120000000000022</v>
      </c>
    </row>
    <row r="7014" spans="1:23" x14ac:dyDescent="0.3">
      <c r="A7014">
        <v>7013</v>
      </c>
      <c r="B7014" t="s">
        <v>9262</v>
      </c>
      <c r="C7014" s="1">
        <v>41782</v>
      </c>
      <c r="D7014" s="2">
        <v>2014</v>
      </c>
      <c r="E7014" s="1" t="s">
        <v>124</v>
      </c>
      <c r="F7014" s="3">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v>56.20320000000001</v>
      </c>
    </row>
    <row r="7015" spans="1:23" x14ac:dyDescent="0.3">
      <c r="A7015">
        <v>7014</v>
      </c>
      <c r="B7015" t="s">
        <v>9263</v>
      </c>
      <c r="C7015" s="1">
        <v>43078</v>
      </c>
      <c r="D7015" s="2">
        <v>2017</v>
      </c>
      <c r="E7015" s="1" t="s">
        <v>98</v>
      </c>
      <c r="F7015" s="3">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v>15.697800000000004</v>
      </c>
    </row>
    <row r="7016" spans="1:23" x14ac:dyDescent="0.3">
      <c r="A7016">
        <v>7015</v>
      </c>
      <c r="B7016" t="s">
        <v>9264</v>
      </c>
      <c r="C7016" s="1">
        <v>41709</v>
      </c>
      <c r="D7016" s="2">
        <v>2014</v>
      </c>
      <c r="E7016" s="1" t="s">
        <v>237</v>
      </c>
      <c r="F7016" s="3">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v>38.157600000000002</v>
      </c>
    </row>
    <row r="7017" spans="1:23" x14ac:dyDescent="0.3">
      <c r="A7017">
        <v>7016</v>
      </c>
      <c r="B7017" t="s">
        <v>9264</v>
      </c>
      <c r="C7017" s="1">
        <v>41709</v>
      </c>
      <c r="D7017" s="2">
        <v>2014</v>
      </c>
      <c r="E7017" s="1" t="s">
        <v>237</v>
      </c>
      <c r="F7017" s="3">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v>14.172800000000002</v>
      </c>
    </row>
    <row r="7018" spans="1:23" x14ac:dyDescent="0.3">
      <c r="A7018">
        <v>7017</v>
      </c>
      <c r="B7018" t="s">
        <v>9264</v>
      </c>
      <c r="C7018" s="1">
        <v>41709</v>
      </c>
      <c r="D7018" s="2">
        <v>2014</v>
      </c>
      <c r="E7018" s="1" t="s">
        <v>237</v>
      </c>
      <c r="F7018" s="3">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v>164.63160000000005</v>
      </c>
    </row>
    <row r="7019" spans="1:23" x14ac:dyDescent="0.3">
      <c r="A7019">
        <v>7018</v>
      </c>
      <c r="B7019" t="s">
        <v>9264</v>
      </c>
      <c r="C7019" s="1">
        <v>41709</v>
      </c>
      <c r="D7019" s="2">
        <v>2014</v>
      </c>
      <c r="E7019" s="1" t="s">
        <v>237</v>
      </c>
      <c r="F7019" s="3">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v>7.0218000000000007</v>
      </c>
    </row>
    <row r="7020" spans="1:23" x14ac:dyDescent="0.3">
      <c r="A7020">
        <v>7019</v>
      </c>
      <c r="B7020" t="s">
        <v>9265</v>
      </c>
      <c r="C7020" s="1">
        <v>42544</v>
      </c>
      <c r="D7020" s="2">
        <v>2016</v>
      </c>
      <c r="E7020" s="1" t="s">
        <v>41</v>
      </c>
      <c r="F7020" s="3">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v>12.1401</v>
      </c>
    </row>
    <row r="7021" spans="1:23" x14ac:dyDescent="0.3">
      <c r="A7021">
        <v>7020</v>
      </c>
      <c r="B7021" t="s">
        <v>9266</v>
      </c>
      <c r="C7021" s="1">
        <v>41874</v>
      </c>
      <c r="D7021" s="2">
        <v>2014</v>
      </c>
      <c r="E7021" s="1" t="s">
        <v>132</v>
      </c>
      <c r="F7021" s="3">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v>5.4432</v>
      </c>
    </row>
    <row r="7022" spans="1:23" x14ac:dyDescent="0.3">
      <c r="A7022">
        <v>7021</v>
      </c>
      <c r="B7022" t="s">
        <v>9266</v>
      </c>
      <c r="C7022" s="1">
        <v>41874</v>
      </c>
      <c r="D7022" s="2">
        <v>2014</v>
      </c>
      <c r="E7022" s="1" t="s">
        <v>132</v>
      </c>
      <c r="F7022" s="3">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v>0.50999999999999979</v>
      </c>
    </row>
    <row r="7023" spans="1:23" x14ac:dyDescent="0.3">
      <c r="A7023">
        <v>7022</v>
      </c>
      <c r="B7023" t="s">
        <v>9266</v>
      </c>
      <c r="C7023" s="1">
        <v>41874</v>
      </c>
      <c r="D7023" s="2">
        <v>2014</v>
      </c>
      <c r="E7023" s="1" t="s">
        <v>132</v>
      </c>
      <c r="F7023" s="3">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v>1.2672000000000003</v>
      </c>
    </row>
    <row r="7024" spans="1:23" x14ac:dyDescent="0.3">
      <c r="A7024">
        <v>7023</v>
      </c>
      <c r="B7024" t="s">
        <v>9266</v>
      </c>
      <c r="C7024" s="1">
        <v>41874</v>
      </c>
      <c r="D7024" s="2">
        <v>2014</v>
      </c>
      <c r="E7024" s="1" t="s">
        <v>132</v>
      </c>
      <c r="F7024" s="3">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v>10.772999999999989</v>
      </c>
    </row>
    <row r="7025" spans="1:23" x14ac:dyDescent="0.3">
      <c r="A7025">
        <v>7024</v>
      </c>
      <c r="B7025" t="s">
        <v>9266</v>
      </c>
      <c r="C7025" s="1">
        <v>41874</v>
      </c>
      <c r="D7025" s="2">
        <v>2014</v>
      </c>
      <c r="E7025" s="1" t="s">
        <v>132</v>
      </c>
      <c r="F7025" s="3">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v>10.8864</v>
      </c>
    </row>
    <row r="7026" spans="1:23" x14ac:dyDescent="0.3">
      <c r="A7026">
        <v>7025</v>
      </c>
      <c r="B7026" t="s">
        <v>9266</v>
      </c>
      <c r="C7026" s="1">
        <v>41874</v>
      </c>
      <c r="D7026" s="2">
        <v>2014</v>
      </c>
      <c r="E7026" s="1" t="s">
        <v>132</v>
      </c>
      <c r="F7026" s="3">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v>69.704999999999984</v>
      </c>
    </row>
    <row r="7027" spans="1:23" x14ac:dyDescent="0.3">
      <c r="A7027">
        <v>7026</v>
      </c>
      <c r="B7027" t="s">
        <v>9269</v>
      </c>
      <c r="C7027" s="1">
        <v>42772</v>
      </c>
      <c r="D7027" s="2">
        <v>2017</v>
      </c>
      <c r="E7027" s="1" t="s">
        <v>568</v>
      </c>
      <c r="F7027" s="3">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v>65.963399999999979</v>
      </c>
    </row>
    <row r="7028" spans="1:23" x14ac:dyDescent="0.3">
      <c r="A7028">
        <v>7027</v>
      </c>
      <c r="B7028" t="s">
        <v>9269</v>
      </c>
      <c r="C7028" s="1">
        <v>42772</v>
      </c>
      <c r="D7028" s="2">
        <v>2017</v>
      </c>
      <c r="E7028" s="1" t="s">
        <v>568</v>
      </c>
      <c r="F7028" s="3">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v>15.605999999999996</v>
      </c>
    </row>
    <row r="7029" spans="1:23" x14ac:dyDescent="0.3">
      <c r="A7029">
        <v>7028</v>
      </c>
      <c r="B7029" t="s">
        <v>9270</v>
      </c>
      <c r="C7029" s="1">
        <v>42764</v>
      </c>
      <c r="D7029" s="2">
        <v>2017</v>
      </c>
      <c r="E7029" s="1" t="s">
        <v>166</v>
      </c>
      <c r="F7029" s="3">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v>2.4011999999999998</v>
      </c>
    </row>
    <row r="7030" spans="1:23" x14ac:dyDescent="0.3">
      <c r="A7030">
        <v>7029</v>
      </c>
      <c r="B7030" t="s">
        <v>9271</v>
      </c>
      <c r="C7030" s="1">
        <v>42724</v>
      </c>
      <c r="D7030" s="2">
        <v>2016</v>
      </c>
      <c r="E7030" s="1" t="s">
        <v>98</v>
      </c>
      <c r="F7030" s="3">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v>15.593999999999999</v>
      </c>
    </row>
    <row r="7031" spans="1:23" x14ac:dyDescent="0.3">
      <c r="A7031">
        <v>7030</v>
      </c>
      <c r="B7031" t="s">
        <v>9272</v>
      </c>
      <c r="C7031" s="1">
        <v>42685</v>
      </c>
      <c r="D7031" s="2">
        <v>2016</v>
      </c>
      <c r="E7031" s="1" t="s">
        <v>24</v>
      </c>
      <c r="F7031" s="3">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v>7.8792000000000009</v>
      </c>
    </row>
    <row r="7032" spans="1:23" x14ac:dyDescent="0.3">
      <c r="A7032">
        <v>7031</v>
      </c>
      <c r="B7032" t="s">
        <v>9272</v>
      </c>
      <c r="C7032" s="1">
        <v>42685</v>
      </c>
      <c r="D7032" s="2">
        <v>2016</v>
      </c>
      <c r="E7032" s="1" t="s">
        <v>24</v>
      </c>
      <c r="F7032" s="3">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v>6.4799999999999969</v>
      </c>
    </row>
    <row r="7033" spans="1:23" x14ac:dyDescent="0.3">
      <c r="A7033">
        <v>7032</v>
      </c>
      <c r="B7033" t="s">
        <v>9272</v>
      </c>
      <c r="C7033" s="1">
        <v>42685</v>
      </c>
      <c r="D7033" s="2">
        <v>2016</v>
      </c>
      <c r="E7033" s="1" t="s">
        <v>24</v>
      </c>
      <c r="F7033" s="3">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v>25.093799999999998</v>
      </c>
    </row>
    <row r="7034" spans="1:23" x14ac:dyDescent="0.3">
      <c r="A7034">
        <v>7033</v>
      </c>
      <c r="B7034" t="s">
        <v>9272</v>
      </c>
      <c r="C7034" s="1">
        <v>42685</v>
      </c>
      <c r="D7034" s="2">
        <v>2016</v>
      </c>
      <c r="E7034" s="1" t="s">
        <v>24</v>
      </c>
      <c r="F7034" s="3">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v>8.1881999999999877</v>
      </c>
    </row>
    <row r="7035" spans="1:23" x14ac:dyDescent="0.3">
      <c r="A7035">
        <v>7034</v>
      </c>
      <c r="B7035" t="s">
        <v>9272</v>
      </c>
      <c r="C7035" s="1">
        <v>42685</v>
      </c>
      <c r="D7035" s="2">
        <v>2016</v>
      </c>
      <c r="E7035" s="1" t="s">
        <v>24</v>
      </c>
      <c r="F7035" s="3">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v>17.189999999999998</v>
      </c>
    </row>
    <row r="7036" spans="1:23" x14ac:dyDescent="0.3">
      <c r="A7036">
        <v>7035</v>
      </c>
      <c r="B7036" t="s">
        <v>9272</v>
      </c>
      <c r="C7036" s="1">
        <v>42685</v>
      </c>
      <c r="D7036" s="2">
        <v>2016</v>
      </c>
      <c r="E7036" s="1" t="s">
        <v>24</v>
      </c>
      <c r="F7036" s="3">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v>11.450399999999998</v>
      </c>
    </row>
    <row r="7037" spans="1:23" x14ac:dyDescent="0.3">
      <c r="A7037">
        <v>7036</v>
      </c>
      <c r="B7037" t="s">
        <v>9273</v>
      </c>
      <c r="C7037" s="1">
        <v>43048</v>
      </c>
      <c r="D7037" s="2">
        <v>2017</v>
      </c>
      <c r="E7037" s="1" t="s">
        <v>24</v>
      </c>
      <c r="F7037" s="3">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v>52.339199999999977</v>
      </c>
    </row>
    <row r="7038" spans="1:23" x14ac:dyDescent="0.3">
      <c r="A7038">
        <v>7037</v>
      </c>
      <c r="B7038" t="s">
        <v>9274</v>
      </c>
      <c r="C7038" s="1">
        <v>41761</v>
      </c>
      <c r="D7038" s="2">
        <v>2014</v>
      </c>
      <c r="E7038" s="1" t="s">
        <v>124</v>
      </c>
      <c r="F7038" s="3">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v>89.996999999999986</v>
      </c>
    </row>
    <row r="7039" spans="1:23" x14ac:dyDescent="0.3">
      <c r="A7039">
        <v>7038</v>
      </c>
      <c r="B7039" t="s">
        <v>9275</v>
      </c>
      <c r="C7039" s="1">
        <v>43000</v>
      </c>
      <c r="D7039" s="2">
        <v>2017</v>
      </c>
      <c r="E7039" s="1" t="s">
        <v>161</v>
      </c>
      <c r="F7039" s="3">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v>6.2208000000000006</v>
      </c>
    </row>
    <row r="7040" spans="1:23" x14ac:dyDescent="0.3">
      <c r="A7040">
        <v>7039</v>
      </c>
      <c r="B7040" t="s">
        <v>9275</v>
      </c>
      <c r="C7040" s="1">
        <v>43000</v>
      </c>
      <c r="D7040" s="2">
        <v>2017</v>
      </c>
      <c r="E7040" s="1" t="s">
        <v>161</v>
      </c>
      <c r="F7040" s="3">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v>6.4584000000000001</v>
      </c>
    </row>
    <row r="7041" spans="1:23" x14ac:dyDescent="0.3">
      <c r="A7041">
        <v>7040</v>
      </c>
      <c r="B7041" t="s">
        <v>9278</v>
      </c>
      <c r="C7041" s="1">
        <v>43086</v>
      </c>
      <c r="D7041" s="2">
        <v>2017</v>
      </c>
      <c r="E7041" s="1" t="s">
        <v>98</v>
      </c>
      <c r="F7041" s="3">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v>41.680000000000007</v>
      </c>
    </row>
    <row r="7042" spans="1:23" x14ac:dyDescent="0.3">
      <c r="A7042">
        <v>7041</v>
      </c>
      <c r="B7042" t="s">
        <v>9278</v>
      </c>
      <c r="C7042" s="1">
        <v>43086</v>
      </c>
      <c r="D7042" s="2">
        <v>2017</v>
      </c>
      <c r="E7042" s="1" t="s">
        <v>98</v>
      </c>
      <c r="F7042" s="3">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v>8.3753999999999991</v>
      </c>
    </row>
    <row r="7043" spans="1:23" x14ac:dyDescent="0.3">
      <c r="A7043">
        <v>7042</v>
      </c>
      <c r="B7043" t="s">
        <v>9278</v>
      </c>
      <c r="C7043" s="1">
        <v>43086</v>
      </c>
      <c r="D7043" s="2">
        <v>2017</v>
      </c>
      <c r="E7043" s="1" t="s">
        <v>98</v>
      </c>
      <c r="F7043" s="3">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v>27.359200000000001</v>
      </c>
    </row>
    <row r="7044" spans="1:23" x14ac:dyDescent="0.3">
      <c r="A7044">
        <v>7043</v>
      </c>
      <c r="B7044" t="s">
        <v>9279</v>
      </c>
      <c r="C7044" s="1">
        <v>42934</v>
      </c>
      <c r="D7044" s="2">
        <v>2017</v>
      </c>
      <c r="E7044" s="1" t="s">
        <v>152</v>
      </c>
      <c r="F7044" s="3">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v>69.996499999999969</v>
      </c>
    </row>
    <row r="7045" spans="1:23" x14ac:dyDescent="0.3">
      <c r="A7045">
        <v>7044</v>
      </c>
      <c r="B7045" t="s">
        <v>9279</v>
      </c>
      <c r="C7045" s="1">
        <v>42934</v>
      </c>
      <c r="D7045" s="2">
        <v>2017</v>
      </c>
      <c r="E7045" s="1" t="s">
        <v>152</v>
      </c>
      <c r="F7045" s="3">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v>-14.195999999999984</v>
      </c>
    </row>
    <row r="7046" spans="1:23" x14ac:dyDescent="0.3">
      <c r="A7046">
        <v>7045</v>
      </c>
      <c r="B7046" t="s">
        <v>9279</v>
      </c>
      <c r="C7046" s="1">
        <v>42934</v>
      </c>
      <c r="D7046" s="2">
        <v>2017</v>
      </c>
      <c r="E7046" s="1" t="s">
        <v>152</v>
      </c>
      <c r="F7046" s="3">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v>1.1479999999999988</v>
      </c>
    </row>
    <row r="7047" spans="1:23" x14ac:dyDescent="0.3">
      <c r="A7047">
        <v>7046</v>
      </c>
      <c r="B7047" t="s">
        <v>9280</v>
      </c>
      <c r="C7047" s="1">
        <v>42677</v>
      </c>
      <c r="D7047" s="2">
        <v>2016</v>
      </c>
      <c r="E7047" s="1" t="s">
        <v>24</v>
      </c>
      <c r="F7047" s="3">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v>3.3524000000000003</v>
      </c>
    </row>
    <row r="7048" spans="1:23" x14ac:dyDescent="0.3">
      <c r="A7048">
        <v>7047</v>
      </c>
      <c r="B7048" t="s">
        <v>9281</v>
      </c>
      <c r="C7048" s="1">
        <v>41737</v>
      </c>
      <c r="D7048" s="2">
        <v>2014</v>
      </c>
      <c r="E7048" s="1" t="s">
        <v>89</v>
      </c>
      <c r="F7048" s="3">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v>2.4897999999999989</v>
      </c>
    </row>
    <row r="7049" spans="1:23" x14ac:dyDescent="0.3">
      <c r="A7049">
        <v>7048</v>
      </c>
      <c r="B7049" t="s">
        <v>9281</v>
      </c>
      <c r="C7049" s="1">
        <v>41737</v>
      </c>
      <c r="D7049" s="2">
        <v>2014</v>
      </c>
      <c r="E7049" s="1" t="s">
        <v>89</v>
      </c>
      <c r="F7049" s="3">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v>139.98599999999999</v>
      </c>
    </row>
    <row r="7050" spans="1:23" x14ac:dyDescent="0.3">
      <c r="A7050">
        <v>7049</v>
      </c>
      <c r="B7050" t="s">
        <v>9282</v>
      </c>
      <c r="C7050" s="1">
        <v>42596</v>
      </c>
      <c r="D7050" s="2">
        <v>2016</v>
      </c>
      <c r="E7050" s="1" t="s">
        <v>132</v>
      </c>
      <c r="F7050" s="3">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v>5.4432</v>
      </c>
    </row>
    <row r="7051" spans="1:23" x14ac:dyDescent="0.3">
      <c r="A7051">
        <v>7050</v>
      </c>
      <c r="B7051" t="s">
        <v>9283</v>
      </c>
      <c r="C7051" s="1">
        <v>41907</v>
      </c>
      <c r="D7051" s="2">
        <v>2014</v>
      </c>
      <c r="E7051" s="1" t="s">
        <v>161</v>
      </c>
      <c r="F7051" s="3">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v>2.3685999999999989</v>
      </c>
    </row>
    <row r="7052" spans="1:23" x14ac:dyDescent="0.3">
      <c r="A7052">
        <v>7051</v>
      </c>
      <c r="B7052" t="s">
        <v>9284</v>
      </c>
      <c r="C7052" s="1">
        <v>42715</v>
      </c>
      <c r="D7052" s="2">
        <v>2016</v>
      </c>
      <c r="E7052" s="1" t="s">
        <v>98</v>
      </c>
      <c r="F7052" s="3">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v>68.11999999999999</v>
      </c>
    </row>
    <row r="7053" spans="1:23" x14ac:dyDescent="0.3">
      <c r="A7053">
        <v>7052</v>
      </c>
      <c r="B7053" t="s">
        <v>9284</v>
      </c>
      <c r="C7053" s="1">
        <v>42715</v>
      </c>
      <c r="D7053" s="2">
        <v>2016</v>
      </c>
      <c r="E7053" s="1" t="s">
        <v>98</v>
      </c>
      <c r="F7053" s="3">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v>6.0632000000000019</v>
      </c>
    </row>
    <row r="7054" spans="1:23" x14ac:dyDescent="0.3">
      <c r="A7054">
        <v>7053</v>
      </c>
      <c r="B7054" t="s">
        <v>9284</v>
      </c>
      <c r="C7054" s="1">
        <v>42715</v>
      </c>
      <c r="D7054" s="2">
        <v>2016</v>
      </c>
      <c r="E7054" s="1" t="s">
        <v>98</v>
      </c>
      <c r="F7054" s="3">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v>13.940999999999999</v>
      </c>
    </row>
    <row r="7055" spans="1:23" x14ac:dyDescent="0.3">
      <c r="A7055">
        <v>7054</v>
      </c>
      <c r="B7055" t="s">
        <v>9284</v>
      </c>
      <c r="C7055" s="1">
        <v>42715</v>
      </c>
      <c r="D7055" s="2">
        <v>2016</v>
      </c>
      <c r="E7055" s="1" t="s">
        <v>98</v>
      </c>
      <c r="F7055" s="3">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v>25.191599999999994</v>
      </c>
    </row>
    <row r="7056" spans="1:23" x14ac:dyDescent="0.3">
      <c r="A7056">
        <v>7055</v>
      </c>
      <c r="B7056" t="s">
        <v>9284</v>
      </c>
      <c r="C7056" s="1">
        <v>42715</v>
      </c>
      <c r="D7056" s="2">
        <v>2016</v>
      </c>
      <c r="E7056" s="1" t="s">
        <v>98</v>
      </c>
      <c r="F7056" s="3">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v>-31.843000000000018</v>
      </c>
    </row>
    <row r="7057" spans="1:23" x14ac:dyDescent="0.3">
      <c r="A7057">
        <v>7056</v>
      </c>
      <c r="B7057" t="s">
        <v>9284</v>
      </c>
      <c r="C7057" s="1">
        <v>42715</v>
      </c>
      <c r="D7057" s="2">
        <v>2016</v>
      </c>
      <c r="E7057" s="1" t="s">
        <v>98</v>
      </c>
      <c r="F7057" s="3">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v>11.189999999999996</v>
      </c>
    </row>
    <row r="7058" spans="1:23" x14ac:dyDescent="0.3">
      <c r="A7058">
        <v>7057</v>
      </c>
      <c r="B7058" t="s">
        <v>9284</v>
      </c>
      <c r="C7058" s="1">
        <v>42715</v>
      </c>
      <c r="D7058" s="2">
        <v>2016</v>
      </c>
      <c r="E7058" s="1" t="s">
        <v>98</v>
      </c>
      <c r="F7058" s="3">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v>39.873599999999982</v>
      </c>
    </row>
    <row r="7059" spans="1:23" x14ac:dyDescent="0.3">
      <c r="A7059">
        <v>7058</v>
      </c>
      <c r="B7059" t="s">
        <v>9284</v>
      </c>
      <c r="C7059" s="1">
        <v>42715</v>
      </c>
      <c r="D7059" s="2">
        <v>2016</v>
      </c>
      <c r="E7059" s="1" t="s">
        <v>98</v>
      </c>
      <c r="F7059" s="3">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v>111.51699999999991</v>
      </c>
    </row>
    <row r="7060" spans="1:23" x14ac:dyDescent="0.3">
      <c r="A7060">
        <v>7059</v>
      </c>
      <c r="B7060" t="s">
        <v>9284</v>
      </c>
      <c r="C7060" s="1">
        <v>42715</v>
      </c>
      <c r="D7060" s="2">
        <v>2016</v>
      </c>
      <c r="E7060" s="1" t="s">
        <v>98</v>
      </c>
      <c r="F7060" s="3">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v>2.0087999999999973</v>
      </c>
    </row>
    <row r="7061" spans="1:23" x14ac:dyDescent="0.3">
      <c r="A7061">
        <v>7060</v>
      </c>
      <c r="B7061" t="s">
        <v>9284</v>
      </c>
      <c r="C7061" s="1">
        <v>42715</v>
      </c>
      <c r="D7061" s="2">
        <v>2016</v>
      </c>
      <c r="E7061" s="1" t="s">
        <v>98</v>
      </c>
      <c r="F7061" s="3">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v>24.191799999999994</v>
      </c>
    </row>
    <row r="7062" spans="1:23" x14ac:dyDescent="0.3">
      <c r="A7062">
        <v>7061</v>
      </c>
      <c r="B7062" t="s">
        <v>9284</v>
      </c>
      <c r="C7062" s="1">
        <v>42715</v>
      </c>
      <c r="D7062" s="2">
        <v>2016</v>
      </c>
      <c r="E7062" s="1" t="s">
        <v>98</v>
      </c>
      <c r="F7062" s="3">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v>2.1286</v>
      </c>
    </row>
    <row r="7063" spans="1:23" x14ac:dyDescent="0.3">
      <c r="A7063">
        <v>7062</v>
      </c>
      <c r="B7063" t="s">
        <v>9287</v>
      </c>
      <c r="C7063" s="1">
        <v>42038</v>
      </c>
      <c r="D7063" s="2">
        <v>2015</v>
      </c>
      <c r="E7063" s="1" t="s">
        <v>568</v>
      </c>
      <c r="F7063" s="3">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v>4.0985999999999994</v>
      </c>
    </row>
    <row r="7064" spans="1:23" x14ac:dyDescent="0.3">
      <c r="A7064">
        <v>7063</v>
      </c>
      <c r="B7064" t="s">
        <v>9288</v>
      </c>
      <c r="C7064" s="1">
        <v>42733</v>
      </c>
      <c r="D7064" s="2">
        <v>2016</v>
      </c>
      <c r="E7064" s="1" t="s">
        <v>98</v>
      </c>
      <c r="F7064" s="3">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v>10.422000000000001</v>
      </c>
    </row>
    <row r="7065" spans="1:23" x14ac:dyDescent="0.3">
      <c r="A7065">
        <v>7064</v>
      </c>
      <c r="B7065" t="s">
        <v>9289</v>
      </c>
      <c r="C7065" s="1">
        <v>42978</v>
      </c>
      <c r="D7065" s="2">
        <v>2017</v>
      </c>
      <c r="E7065" s="1" t="s">
        <v>132</v>
      </c>
      <c r="F7065" s="3">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v>0.69839999999999902</v>
      </c>
    </row>
    <row r="7066" spans="1:23" x14ac:dyDescent="0.3">
      <c r="A7066">
        <v>7065</v>
      </c>
      <c r="B7066" t="s">
        <v>9290</v>
      </c>
      <c r="C7066" s="1">
        <v>42770</v>
      </c>
      <c r="D7066" s="2">
        <v>2017</v>
      </c>
      <c r="E7066" s="1" t="s">
        <v>568</v>
      </c>
      <c r="F7066" s="3">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v>8.4942000000000011</v>
      </c>
    </row>
    <row r="7067" spans="1:23" x14ac:dyDescent="0.3">
      <c r="A7067">
        <v>7066</v>
      </c>
      <c r="B7067" t="s">
        <v>9291</v>
      </c>
      <c r="C7067" s="1">
        <v>41979</v>
      </c>
      <c r="D7067" s="2">
        <v>2014</v>
      </c>
      <c r="E7067" s="1" t="s">
        <v>98</v>
      </c>
      <c r="F7067" s="3">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v>327.94580000000002</v>
      </c>
    </row>
    <row r="7068" spans="1:23" x14ac:dyDescent="0.3">
      <c r="A7068">
        <v>7067</v>
      </c>
      <c r="B7068" t="s">
        <v>9292</v>
      </c>
      <c r="C7068" s="1">
        <v>42520</v>
      </c>
      <c r="D7068" s="2">
        <v>2016</v>
      </c>
      <c r="E7068" s="1" t="s">
        <v>124</v>
      </c>
      <c r="F7068" s="3">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v>18.662400000000002</v>
      </c>
    </row>
    <row r="7069" spans="1:23" x14ac:dyDescent="0.3">
      <c r="A7069">
        <v>7068</v>
      </c>
      <c r="B7069" t="s">
        <v>9293</v>
      </c>
      <c r="C7069" s="1">
        <v>42511</v>
      </c>
      <c r="D7069" s="2">
        <v>2016</v>
      </c>
      <c r="E7069" s="1" t="s">
        <v>124</v>
      </c>
      <c r="F7069" s="3">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v>-3.2406000000000006</v>
      </c>
    </row>
    <row r="7070" spans="1:23" x14ac:dyDescent="0.3">
      <c r="A7070">
        <v>7069</v>
      </c>
      <c r="B7070" t="s">
        <v>9293</v>
      </c>
      <c r="C7070" s="1">
        <v>42511</v>
      </c>
      <c r="D7070" s="2">
        <v>2016</v>
      </c>
      <c r="E7070" s="1" t="s">
        <v>124</v>
      </c>
      <c r="F7070" s="3">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v>30.996000000000002</v>
      </c>
    </row>
    <row r="7071" spans="1:23" x14ac:dyDescent="0.3">
      <c r="A7071">
        <v>7070</v>
      </c>
      <c r="B7071" t="s">
        <v>9294</v>
      </c>
      <c r="C7071" s="1">
        <v>41860</v>
      </c>
      <c r="D7071" s="2">
        <v>2014</v>
      </c>
      <c r="E7071" s="1" t="s">
        <v>132</v>
      </c>
      <c r="F7071" s="3">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v>2.6909999999999998</v>
      </c>
    </row>
    <row r="7072" spans="1:23" x14ac:dyDescent="0.3">
      <c r="A7072">
        <v>7071</v>
      </c>
      <c r="B7072" t="s">
        <v>9295</v>
      </c>
      <c r="C7072" s="1">
        <v>42618</v>
      </c>
      <c r="D7072" s="2">
        <v>2016</v>
      </c>
      <c r="E7072" s="1" t="s">
        <v>161</v>
      </c>
      <c r="F7072" s="3">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v>3.3524000000000003</v>
      </c>
    </row>
    <row r="7073" spans="1:23" x14ac:dyDescent="0.3">
      <c r="A7073">
        <v>7072</v>
      </c>
      <c r="B7073" t="s">
        <v>9296</v>
      </c>
      <c r="C7073" s="1">
        <v>42574</v>
      </c>
      <c r="D7073" s="2">
        <v>2016</v>
      </c>
      <c r="E7073" s="1" t="s">
        <v>152</v>
      </c>
      <c r="F7073" s="3">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v>0.3335999999999999</v>
      </c>
    </row>
    <row r="7074" spans="1:23" x14ac:dyDescent="0.3">
      <c r="A7074">
        <v>7073</v>
      </c>
      <c r="B7074" t="s">
        <v>9296</v>
      </c>
      <c r="C7074" s="1">
        <v>42574</v>
      </c>
      <c r="D7074" s="2">
        <v>2016</v>
      </c>
      <c r="E7074" s="1" t="s">
        <v>152</v>
      </c>
      <c r="F7074" s="3">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v>1.8144</v>
      </c>
    </row>
    <row r="7075" spans="1:23" x14ac:dyDescent="0.3">
      <c r="A7075">
        <v>7074</v>
      </c>
      <c r="B7075" t="s">
        <v>9296</v>
      </c>
      <c r="C7075" s="1">
        <v>42574</v>
      </c>
      <c r="D7075" s="2">
        <v>2016</v>
      </c>
      <c r="E7075" s="1" t="s">
        <v>152</v>
      </c>
      <c r="F7075" s="3">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v>15.393000000000008</v>
      </c>
    </row>
    <row r="7076" spans="1:23" x14ac:dyDescent="0.3">
      <c r="A7076">
        <v>7075</v>
      </c>
      <c r="B7076" t="s">
        <v>9296</v>
      </c>
      <c r="C7076" s="1">
        <v>42574</v>
      </c>
      <c r="D7076" s="2">
        <v>2016</v>
      </c>
      <c r="E7076" s="1" t="s">
        <v>152</v>
      </c>
      <c r="F7076" s="3">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v>-8.3160000000000025</v>
      </c>
    </row>
    <row r="7077" spans="1:23" x14ac:dyDescent="0.3">
      <c r="A7077">
        <v>7076</v>
      </c>
      <c r="B7077" t="s">
        <v>9296</v>
      </c>
      <c r="C7077" s="1">
        <v>42574</v>
      </c>
      <c r="D7077" s="2">
        <v>2016</v>
      </c>
      <c r="E7077" s="1" t="s">
        <v>152</v>
      </c>
      <c r="F7077" s="3">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v>1.0007999999999999</v>
      </c>
    </row>
    <row r="7078" spans="1:23" x14ac:dyDescent="0.3">
      <c r="A7078">
        <v>7077</v>
      </c>
      <c r="B7078" t="s">
        <v>9297</v>
      </c>
      <c r="C7078" s="1">
        <v>42502</v>
      </c>
      <c r="D7078" s="2">
        <v>2016</v>
      </c>
      <c r="E7078" s="1" t="s">
        <v>124</v>
      </c>
      <c r="F7078" s="3">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v>26.901000000000003</v>
      </c>
    </row>
    <row r="7079" spans="1:23" x14ac:dyDescent="0.3">
      <c r="A7079">
        <v>7078</v>
      </c>
      <c r="B7079" t="s">
        <v>9298</v>
      </c>
      <c r="C7079" s="1">
        <v>42615</v>
      </c>
      <c r="D7079" s="2">
        <v>2016</v>
      </c>
      <c r="E7079" s="1" t="s">
        <v>161</v>
      </c>
      <c r="F7079" s="3">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v>-17.565099999999994</v>
      </c>
    </row>
    <row r="7080" spans="1:23" x14ac:dyDescent="0.3">
      <c r="A7080">
        <v>7079</v>
      </c>
      <c r="B7080" t="s">
        <v>9298</v>
      </c>
      <c r="C7080" s="1">
        <v>42615</v>
      </c>
      <c r="D7080" s="2">
        <v>2016</v>
      </c>
      <c r="E7080" s="1" t="s">
        <v>161</v>
      </c>
      <c r="F7080" s="3">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v>34.813799999999944</v>
      </c>
    </row>
    <row r="7081" spans="1:23" x14ac:dyDescent="0.3">
      <c r="A7081">
        <v>7080</v>
      </c>
      <c r="B7081" t="s">
        <v>9298</v>
      </c>
      <c r="C7081" s="1">
        <v>42615</v>
      </c>
      <c r="D7081" s="2">
        <v>2016</v>
      </c>
      <c r="E7081" s="1" t="s">
        <v>161</v>
      </c>
      <c r="F7081" s="3">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v>3.4047999999999981</v>
      </c>
    </row>
    <row r="7082" spans="1:23" x14ac:dyDescent="0.3">
      <c r="A7082">
        <v>7081</v>
      </c>
      <c r="B7082" t="s">
        <v>9298</v>
      </c>
      <c r="C7082" s="1">
        <v>42615</v>
      </c>
      <c r="D7082" s="2">
        <v>2016</v>
      </c>
      <c r="E7082" s="1" t="s">
        <v>161</v>
      </c>
      <c r="F7082" s="3">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v>-149.63070000000005</v>
      </c>
    </row>
    <row r="7083" spans="1:23" x14ac:dyDescent="0.3">
      <c r="A7083">
        <v>7082</v>
      </c>
      <c r="B7083" t="s">
        <v>9298</v>
      </c>
      <c r="C7083" s="1">
        <v>42615</v>
      </c>
      <c r="D7083" s="2">
        <v>2016</v>
      </c>
      <c r="E7083" s="1" t="s">
        <v>161</v>
      </c>
      <c r="F7083" s="3">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v>303.80400000000003</v>
      </c>
    </row>
    <row r="7084" spans="1:23" x14ac:dyDescent="0.3">
      <c r="A7084">
        <v>7083</v>
      </c>
      <c r="B7084" t="s">
        <v>9298</v>
      </c>
      <c r="C7084" s="1">
        <v>42615</v>
      </c>
      <c r="D7084" s="2">
        <v>2016</v>
      </c>
      <c r="E7084" s="1" t="s">
        <v>161</v>
      </c>
      <c r="F7084" s="3">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v>-12.628</v>
      </c>
    </row>
    <row r="7085" spans="1:23" x14ac:dyDescent="0.3">
      <c r="A7085">
        <v>7084</v>
      </c>
      <c r="B7085" t="s">
        <v>9299</v>
      </c>
      <c r="C7085" s="1">
        <v>42937</v>
      </c>
      <c r="D7085" s="2">
        <v>2017</v>
      </c>
      <c r="E7085" s="1" t="s">
        <v>152</v>
      </c>
      <c r="F7085" s="3">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v>1.6896</v>
      </c>
    </row>
    <row r="7086" spans="1:23" x14ac:dyDescent="0.3">
      <c r="A7086">
        <v>7085</v>
      </c>
      <c r="B7086" t="s">
        <v>9299</v>
      </c>
      <c r="C7086" s="1">
        <v>42937</v>
      </c>
      <c r="D7086" s="2">
        <v>2017</v>
      </c>
      <c r="E7086" s="1" t="s">
        <v>152</v>
      </c>
      <c r="F7086" s="3">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v>121.96440000000001</v>
      </c>
    </row>
    <row r="7087" spans="1:23" x14ac:dyDescent="0.3">
      <c r="A7087">
        <v>7086</v>
      </c>
      <c r="B7087" t="s">
        <v>9300</v>
      </c>
      <c r="C7087" s="1">
        <v>43003</v>
      </c>
      <c r="D7087" s="2">
        <v>2017</v>
      </c>
      <c r="E7087" s="1" t="s">
        <v>161</v>
      </c>
      <c r="F7087" s="3">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v>-6.3030000000000008</v>
      </c>
    </row>
    <row r="7088" spans="1:23" x14ac:dyDescent="0.3">
      <c r="A7088">
        <v>7087</v>
      </c>
      <c r="B7088" t="s">
        <v>9300</v>
      </c>
      <c r="C7088" s="1">
        <v>43003</v>
      </c>
      <c r="D7088" s="2">
        <v>2017</v>
      </c>
      <c r="E7088" s="1" t="s">
        <v>161</v>
      </c>
      <c r="F7088" s="3">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v>-42.951599999999999</v>
      </c>
    </row>
    <row r="7089" spans="1:23" x14ac:dyDescent="0.3">
      <c r="A7089">
        <v>7088</v>
      </c>
      <c r="B7089" t="s">
        <v>9301</v>
      </c>
      <c r="C7089" s="1">
        <v>42950</v>
      </c>
      <c r="D7089" s="2">
        <v>2017</v>
      </c>
      <c r="E7089" s="1" t="s">
        <v>132</v>
      </c>
      <c r="F7089" s="3">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v>23.968799999999998</v>
      </c>
    </row>
    <row r="7090" spans="1:23" x14ac:dyDescent="0.3">
      <c r="A7090">
        <v>7089</v>
      </c>
      <c r="B7090" t="s">
        <v>9302</v>
      </c>
      <c r="C7090" s="1">
        <v>42302</v>
      </c>
      <c r="D7090" s="2">
        <v>2015</v>
      </c>
      <c r="E7090" s="1" t="s">
        <v>53</v>
      </c>
      <c r="F7090" s="3">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v>23.807999999999993</v>
      </c>
    </row>
    <row r="7091" spans="1:23" x14ac:dyDescent="0.3">
      <c r="A7091">
        <v>7090</v>
      </c>
      <c r="B7091" t="s">
        <v>9303</v>
      </c>
      <c r="C7091" s="1">
        <v>42901</v>
      </c>
      <c r="D7091" s="2">
        <v>2017</v>
      </c>
      <c r="E7091" s="1" t="s">
        <v>41</v>
      </c>
      <c r="F7091" s="3">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v>7.4974999999999987</v>
      </c>
    </row>
    <row r="7092" spans="1:23" x14ac:dyDescent="0.3">
      <c r="A7092">
        <v>7091</v>
      </c>
      <c r="B7092" t="s">
        <v>9304</v>
      </c>
      <c r="C7092" s="1">
        <v>42013</v>
      </c>
      <c r="D7092" s="2">
        <v>2015</v>
      </c>
      <c r="E7092" s="1" t="s">
        <v>166</v>
      </c>
      <c r="F7092" s="3">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v>49.970399999999991</v>
      </c>
    </row>
    <row r="7093" spans="1:23" x14ac:dyDescent="0.3">
      <c r="A7093">
        <v>7092</v>
      </c>
      <c r="B7093" t="s">
        <v>9304</v>
      </c>
      <c r="C7093" s="1">
        <v>42013</v>
      </c>
      <c r="D7093" s="2">
        <v>2015</v>
      </c>
      <c r="E7093" s="1" t="s">
        <v>166</v>
      </c>
      <c r="F7093" s="3">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v>45.763200000000012</v>
      </c>
    </row>
    <row r="7094" spans="1:23" x14ac:dyDescent="0.3">
      <c r="A7094">
        <v>7093</v>
      </c>
      <c r="B7094" t="s">
        <v>9304</v>
      </c>
      <c r="C7094" s="1">
        <v>42013</v>
      </c>
      <c r="D7094" s="2">
        <v>2015</v>
      </c>
      <c r="E7094" s="1" t="s">
        <v>166</v>
      </c>
      <c r="F7094" s="3">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v>11.117599999999999</v>
      </c>
    </row>
    <row r="7095" spans="1:23" x14ac:dyDescent="0.3">
      <c r="A7095">
        <v>7094</v>
      </c>
      <c r="B7095" t="s">
        <v>9304</v>
      </c>
      <c r="C7095" s="1">
        <v>42013</v>
      </c>
      <c r="D7095" s="2">
        <v>2015</v>
      </c>
      <c r="E7095" s="1" t="s">
        <v>166</v>
      </c>
      <c r="F7095" s="3">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v>24.2285</v>
      </c>
    </row>
    <row r="7096" spans="1:23" x14ac:dyDescent="0.3">
      <c r="A7096">
        <v>7095</v>
      </c>
      <c r="B7096" t="s">
        <v>9305</v>
      </c>
      <c r="C7096" s="1">
        <v>42044</v>
      </c>
      <c r="D7096" s="2">
        <v>2015</v>
      </c>
      <c r="E7096" s="1" t="s">
        <v>568</v>
      </c>
      <c r="F7096" s="3">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v>89.990999999999985</v>
      </c>
    </row>
    <row r="7097" spans="1:23" x14ac:dyDescent="0.3">
      <c r="A7097">
        <v>7096</v>
      </c>
      <c r="B7097" t="s">
        <v>9306</v>
      </c>
      <c r="C7097" s="1">
        <v>42601</v>
      </c>
      <c r="D7097" s="2">
        <v>2016</v>
      </c>
      <c r="E7097" s="1" t="s">
        <v>132</v>
      </c>
      <c r="F7097" s="3">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v>55.007999999999996</v>
      </c>
    </row>
    <row r="7098" spans="1:23" x14ac:dyDescent="0.3">
      <c r="A7098">
        <v>7097</v>
      </c>
      <c r="B7098" t="s">
        <v>9306</v>
      </c>
      <c r="C7098" s="1">
        <v>42601</v>
      </c>
      <c r="D7098" s="2">
        <v>2016</v>
      </c>
      <c r="E7098" s="1" t="s">
        <v>132</v>
      </c>
      <c r="F7098" s="3">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v>89.954799999999992</v>
      </c>
    </row>
    <row r="7099" spans="1:23" x14ac:dyDescent="0.3">
      <c r="A7099">
        <v>7098</v>
      </c>
      <c r="B7099" t="s">
        <v>9306</v>
      </c>
      <c r="C7099" s="1">
        <v>42601</v>
      </c>
      <c r="D7099" s="2">
        <v>2016</v>
      </c>
      <c r="E7099" s="1" t="s">
        <v>132</v>
      </c>
      <c r="F7099" s="3">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v>9.1785000000000014</v>
      </c>
    </row>
    <row r="7100" spans="1:23" x14ac:dyDescent="0.3">
      <c r="A7100">
        <v>7099</v>
      </c>
      <c r="B7100" t="s">
        <v>9307</v>
      </c>
      <c r="C7100" s="1">
        <v>43045</v>
      </c>
      <c r="D7100" s="2">
        <v>2017</v>
      </c>
      <c r="E7100" s="1" t="s">
        <v>24</v>
      </c>
      <c r="F7100" s="3">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v>149.91119999999998</v>
      </c>
    </row>
    <row r="7101" spans="1:23" x14ac:dyDescent="0.3">
      <c r="A7101">
        <v>7100</v>
      </c>
      <c r="B7101" t="s">
        <v>9308</v>
      </c>
      <c r="C7101" s="1">
        <v>42364</v>
      </c>
      <c r="D7101" s="2">
        <v>2015</v>
      </c>
      <c r="E7101" s="1" t="s">
        <v>98</v>
      </c>
      <c r="F7101" s="3">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v>99.940799999999982</v>
      </c>
    </row>
    <row r="7102" spans="1:23" x14ac:dyDescent="0.3">
      <c r="A7102">
        <v>7101</v>
      </c>
      <c r="B7102" t="s">
        <v>9309</v>
      </c>
      <c r="C7102" s="1">
        <v>41966</v>
      </c>
      <c r="D7102" s="2">
        <v>2014</v>
      </c>
      <c r="E7102" s="1" t="s">
        <v>24</v>
      </c>
      <c r="F7102" s="3">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v>8.8019999999999978</v>
      </c>
    </row>
    <row r="7103" spans="1:23" x14ac:dyDescent="0.3">
      <c r="A7103">
        <v>7102</v>
      </c>
      <c r="B7103" t="s">
        <v>9310</v>
      </c>
      <c r="C7103" s="1">
        <v>42583</v>
      </c>
      <c r="D7103" s="2">
        <v>2016</v>
      </c>
      <c r="E7103" s="1" t="s">
        <v>132</v>
      </c>
      <c r="F7103" s="3">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v>6.6311999999999989</v>
      </c>
    </row>
    <row r="7104" spans="1:23" x14ac:dyDescent="0.3">
      <c r="A7104">
        <v>7103</v>
      </c>
      <c r="B7104" t="s">
        <v>9311</v>
      </c>
      <c r="C7104" s="1">
        <v>41903</v>
      </c>
      <c r="D7104" s="2">
        <v>2014</v>
      </c>
      <c r="E7104" s="1" t="s">
        <v>161</v>
      </c>
      <c r="F7104" s="3">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v>-5.036999999999999</v>
      </c>
    </row>
    <row r="7105" spans="1:23" x14ac:dyDescent="0.3">
      <c r="A7105">
        <v>7104</v>
      </c>
      <c r="B7105" t="s">
        <v>9312</v>
      </c>
      <c r="C7105" s="1">
        <v>42982</v>
      </c>
      <c r="D7105" s="2">
        <v>2017</v>
      </c>
      <c r="E7105" s="1" t="s">
        <v>161</v>
      </c>
      <c r="F7105" s="3">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v>105.27499999999998</v>
      </c>
    </row>
    <row r="7106" spans="1:23" x14ac:dyDescent="0.3">
      <c r="A7106">
        <v>7105</v>
      </c>
      <c r="B7106" t="s">
        <v>9313</v>
      </c>
      <c r="C7106" s="1">
        <v>42905</v>
      </c>
      <c r="D7106" s="2">
        <v>2017</v>
      </c>
      <c r="E7106" s="1" t="s">
        <v>41</v>
      </c>
      <c r="F7106" s="3">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v>-43.435200000000009</v>
      </c>
    </row>
    <row r="7107" spans="1:23" x14ac:dyDescent="0.3">
      <c r="A7107">
        <v>7106</v>
      </c>
      <c r="B7107" t="s">
        <v>9313</v>
      </c>
      <c r="C7107" s="1">
        <v>42905</v>
      </c>
      <c r="D7107" s="2">
        <v>2017</v>
      </c>
      <c r="E7107" s="1" t="s">
        <v>41</v>
      </c>
      <c r="F7107" s="3">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v>7.2719999999999949</v>
      </c>
    </row>
    <row r="7108" spans="1:23" x14ac:dyDescent="0.3">
      <c r="A7108">
        <v>7107</v>
      </c>
      <c r="B7108" t="s">
        <v>9313</v>
      </c>
      <c r="C7108" s="1">
        <v>42905</v>
      </c>
      <c r="D7108" s="2">
        <v>2017</v>
      </c>
      <c r="E7108" s="1" t="s">
        <v>41</v>
      </c>
      <c r="F7108" s="3">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v>1.5291000000000032</v>
      </c>
    </row>
    <row r="7109" spans="1:23" x14ac:dyDescent="0.3">
      <c r="A7109">
        <v>7108</v>
      </c>
      <c r="B7109" t="s">
        <v>9314</v>
      </c>
      <c r="C7109" s="1">
        <v>42479</v>
      </c>
      <c r="D7109" s="2">
        <v>2016</v>
      </c>
      <c r="E7109" s="1" t="s">
        <v>89</v>
      </c>
      <c r="F7109" s="3">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v>0.77939999999999898</v>
      </c>
    </row>
    <row r="7110" spans="1:23" x14ac:dyDescent="0.3">
      <c r="A7110">
        <v>7109</v>
      </c>
      <c r="B7110" t="s">
        <v>9314</v>
      </c>
      <c r="C7110" s="1">
        <v>42479</v>
      </c>
      <c r="D7110" s="2">
        <v>2016</v>
      </c>
      <c r="E7110" s="1" t="s">
        <v>89</v>
      </c>
      <c r="F7110" s="3">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v>1.4759999999999998</v>
      </c>
    </row>
    <row r="7111" spans="1:23" x14ac:dyDescent="0.3">
      <c r="A7111">
        <v>7110</v>
      </c>
      <c r="B7111" t="s">
        <v>9314</v>
      </c>
      <c r="C7111" s="1">
        <v>42479</v>
      </c>
      <c r="D7111" s="2">
        <v>2016</v>
      </c>
      <c r="E7111" s="1" t="s">
        <v>89</v>
      </c>
      <c r="F7111" s="3">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v>13.796400000000006</v>
      </c>
    </row>
    <row r="7112" spans="1:23" x14ac:dyDescent="0.3">
      <c r="A7112">
        <v>7111</v>
      </c>
      <c r="B7112" t="s">
        <v>9314</v>
      </c>
      <c r="C7112" s="1">
        <v>42479</v>
      </c>
      <c r="D7112" s="2">
        <v>2016</v>
      </c>
      <c r="E7112" s="1" t="s">
        <v>89</v>
      </c>
      <c r="F7112" s="3">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v>2.2503999999999991</v>
      </c>
    </row>
    <row r="7113" spans="1:23" x14ac:dyDescent="0.3">
      <c r="A7113">
        <v>7112</v>
      </c>
      <c r="B7113" t="s">
        <v>9314</v>
      </c>
      <c r="C7113" s="1">
        <v>42479</v>
      </c>
      <c r="D7113" s="2">
        <v>2016</v>
      </c>
      <c r="E7113" s="1" t="s">
        <v>89</v>
      </c>
      <c r="F7113" s="3">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v>17.989999999999995</v>
      </c>
    </row>
    <row r="7114" spans="1:23" x14ac:dyDescent="0.3">
      <c r="A7114">
        <v>7113</v>
      </c>
      <c r="B7114" t="s">
        <v>9314</v>
      </c>
      <c r="C7114" s="1">
        <v>42479</v>
      </c>
      <c r="D7114" s="2">
        <v>2016</v>
      </c>
      <c r="E7114" s="1" t="s">
        <v>89</v>
      </c>
      <c r="F7114" s="3">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v>15.372000000000003</v>
      </c>
    </row>
    <row r="7115" spans="1:23" x14ac:dyDescent="0.3">
      <c r="A7115">
        <v>7114</v>
      </c>
      <c r="B7115" t="s">
        <v>9314</v>
      </c>
      <c r="C7115" s="1">
        <v>42479</v>
      </c>
      <c r="D7115" s="2">
        <v>2016</v>
      </c>
      <c r="E7115" s="1" t="s">
        <v>89</v>
      </c>
      <c r="F7115" s="3">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v>3.2479999999999998</v>
      </c>
    </row>
    <row r="7116" spans="1:23" x14ac:dyDescent="0.3">
      <c r="A7116">
        <v>7115</v>
      </c>
      <c r="B7116" t="s">
        <v>9315</v>
      </c>
      <c r="C7116" s="1">
        <v>42495</v>
      </c>
      <c r="D7116" s="2">
        <v>2016</v>
      </c>
      <c r="E7116" s="1" t="s">
        <v>124</v>
      </c>
      <c r="F7116" s="3">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v>320.31720000000001</v>
      </c>
    </row>
    <row r="7117" spans="1:23" x14ac:dyDescent="0.3">
      <c r="A7117">
        <v>7116</v>
      </c>
      <c r="B7117" t="s">
        <v>9315</v>
      </c>
      <c r="C7117" s="1">
        <v>42495</v>
      </c>
      <c r="D7117" s="2">
        <v>2016</v>
      </c>
      <c r="E7117" s="1" t="s">
        <v>124</v>
      </c>
      <c r="F7117" s="3">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v>2.0047999999999995</v>
      </c>
    </row>
    <row r="7118" spans="1:23" x14ac:dyDescent="0.3">
      <c r="A7118">
        <v>7117</v>
      </c>
      <c r="B7118" t="s">
        <v>9316</v>
      </c>
      <c r="C7118" s="1">
        <v>41930</v>
      </c>
      <c r="D7118" s="2">
        <v>2014</v>
      </c>
      <c r="E7118" s="1" t="s">
        <v>53</v>
      </c>
      <c r="F7118" s="3">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v>27.881999999999998</v>
      </c>
    </row>
    <row r="7119" spans="1:23" x14ac:dyDescent="0.3">
      <c r="A7119">
        <v>7118</v>
      </c>
      <c r="B7119" t="s">
        <v>9316</v>
      </c>
      <c r="C7119" s="1">
        <v>41930</v>
      </c>
      <c r="D7119" s="2">
        <v>2014</v>
      </c>
      <c r="E7119" s="1" t="s">
        <v>53</v>
      </c>
      <c r="F7119" s="3">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v>0.47039999999999987</v>
      </c>
    </row>
    <row r="7120" spans="1:23" x14ac:dyDescent="0.3">
      <c r="A7120">
        <v>7119</v>
      </c>
      <c r="B7120" t="s">
        <v>9317</v>
      </c>
      <c r="C7120" s="1">
        <v>42779</v>
      </c>
      <c r="D7120" s="2">
        <v>2017</v>
      </c>
      <c r="E7120" s="1" t="s">
        <v>568</v>
      </c>
      <c r="F7120" s="3">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v>8.7906000000000013</v>
      </c>
    </row>
    <row r="7121" spans="1:23" x14ac:dyDescent="0.3">
      <c r="A7121">
        <v>7120</v>
      </c>
      <c r="B7121" t="s">
        <v>9318</v>
      </c>
      <c r="C7121" s="1">
        <v>43056</v>
      </c>
      <c r="D7121" s="2">
        <v>2017</v>
      </c>
      <c r="E7121" s="1" t="s">
        <v>24</v>
      </c>
      <c r="F7121" s="3">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v>4.5187999999999997</v>
      </c>
    </row>
    <row r="7122" spans="1:23" x14ac:dyDescent="0.3">
      <c r="A7122">
        <v>7121</v>
      </c>
      <c r="B7122" t="s">
        <v>9319</v>
      </c>
      <c r="C7122" s="1">
        <v>41659</v>
      </c>
      <c r="D7122" s="2">
        <v>2014</v>
      </c>
      <c r="E7122" s="1" t="s">
        <v>166</v>
      </c>
      <c r="F7122" s="3">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v>-51.515399999999985</v>
      </c>
    </row>
    <row r="7123" spans="1:23" x14ac:dyDescent="0.3">
      <c r="A7123">
        <v>7122</v>
      </c>
      <c r="B7123" t="s">
        <v>9320</v>
      </c>
      <c r="C7123" s="1">
        <v>43070</v>
      </c>
      <c r="D7123" s="2">
        <v>2017</v>
      </c>
      <c r="E7123" s="1" t="s">
        <v>98</v>
      </c>
      <c r="F7123" s="3">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v>18.837</v>
      </c>
    </row>
    <row r="7124" spans="1:23" x14ac:dyDescent="0.3">
      <c r="A7124">
        <v>7123</v>
      </c>
      <c r="B7124" t="s">
        <v>9320</v>
      </c>
      <c r="C7124" s="1">
        <v>43070</v>
      </c>
      <c r="D7124" s="2">
        <v>2017</v>
      </c>
      <c r="E7124" s="1" t="s">
        <v>98</v>
      </c>
      <c r="F7124" s="3">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v>41.168399999999991</v>
      </c>
    </row>
    <row r="7125" spans="1:23" x14ac:dyDescent="0.3">
      <c r="A7125">
        <v>7124</v>
      </c>
      <c r="B7125" t="s">
        <v>9321</v>
      </c>
      <c r="C7125" s="1">
        <v>42225</v>
      </c>
      <c r="D7125" s="2">
        <v>2015</v>
      </c>
      <c r="E7125" s="1" t="s">
        <v>132</v>
      </c>
      <c r="F7125" s="3">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v>4.4088000000000012</v>
      </c>
    </row>
    <row r="7126" spans="1:23" x14ac:dyDescent="0.3">
      <c r="A7126">
        <v>7125</v>
      </c>
      <c r="B7126" t="s">
        <v>9321</v>
      </c>
      <c r="C7126" s="1">
        <v>42225</v>
      </c>
      <c r="D7126" s="2">
        <v>2015</v>
      </c>
      <c r="E7126" s="1" t="s">
        <v>132</v>
      </c>
      <c r="F7126" s="3">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v>69.177599999999984</v>
      </c>
    </row>
    <row r="7127" spans="1:23" x14ac:dyDescent="0.3">
      <c r="A7127">
        <v>7126</v>
      </c>
      <c r="B7127" t="s">
        <v>9322</v>
      </c>
      <c r="C7127" s="1">
        <v>42640</v>
      </c>
      <c r="D7127" s="2">
        <v>2016</v>
      </c>
      <c r="E7127" s="1" t="s">
        <v>161</v>
      </c>
      <c r="F7127" s="3">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v>8.7906000000000013</v>
      </c>
    </row>
    <row r="7128" spans="1:23" x14ac:dyDescent="0.3">
      <c r="A7128">
        <v>7127</v>
      </c>
      <c r="B7128" t="s">
        <v>9322</v>
      </c>
      <c r="C7128" s="1">
        <v>42640</v>
      </c>
      <c r="D7128" s="2">
        <v>2016</v>
      </c>
      <c r="E7128" s="1" t="s">
        <v>161</v>
      </c>
      <c r="F7128" s="3">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v>4.5836999999999994</v>
      </c>
    </row>
    <row r="7129" spans="1:23" x14ac:dyDescent="0.3">
      <c r="A7129">
        <v>7128</v>
      </c>
      <c r="B7129" t="s">
        <v>9323</v>
      </c>
      <c r="C7129" s="1">
        <v>42688</v>
      </c>
      <c r="D7129" s="2">
        <v>2016</v>
      </c>
      <c r="E7129" s="1" t="s">
        <v>24</v>
      </c>
      <c r="F7129" s="3">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v>7.5669999999999993</v>
      </c>
    </row>
    <row r="7130" spans="1:23" x14ac:dyDescent="0.3">
      <c r="A7130">
        <v>7129</v>
      </c>
      <c r="B7130" t="s">
        <v>9323</v>
      </c>
      <c r="C7130" s="1">
        <v>42688</v>
      </c>
      <c r="D7130" s="2">
        <v>2016</v>
      </c>
      <c r="E7130" s="1" t="s">
        <v>24</v>
      </c>
      <c r="F7130" s="3">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v>6.573599999999999</v>
      </c>
    </row>
    <row r="7131" spans="1:23" x14ac:dyDescent="0.3">
      <c r="A7131">
        <v>7130</v>
      </c>
      <c r="B7131" t="s">
        <v>9324</v>
      </c>
      <c r="C7131" s="1">
        <v>42476</v>
      </c>
      <c r="D7131" s="2">
        <v>2016</v>
      </c>
      <c r="E7131" s="1" t="s">
        <v>89</v>
      </c>
      <c r="F7131" s="3">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v>8.3524000000000012</v>
      </c>
    </row>
    <row r="7132" spans="1:23" x14ac:dyDescent="0.3">
      <c r="A7132">
        <v>7131</v>
      </c>
      <c r="B7132" t="s">
        <v>9324</v>
      </c>
      <c r="C7132" s="1">
        <v>42476</v>
      </c>
      <c r="D7132" s="2">
        <v>2016</v>
      </c>
      <c r="E7132" s="1" t="s">
        <v>89</v>
      </c>
      <c r="F7132" s="3">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v>40.003599999999999</v>
      </c>
    </row>
    <row r="7133" spans="1:23" x14ac:dyDescent="0.3">
      <c r="A7133">
        <v>7132</v>
      </c>
      <c r="B7133" t="s">
        <v>9325</v>
      </c>
      <c r="C7133" s="1">
        <v>43065</v>
      </c>
      <c r="D7133" s="2">
        <v>2017</v>
      </c>
      <c r="E7133" s="1" t="s">
        <v>24</v>
      </c>
      <c r="F7133" s="3">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v>67.064400000000006</v>
      </c>
    </row>
    <row r="7134" spans="1:23" x14ac:dyDescent="0.3">
      <c r="A7134">
        <v>7133</v>
      </c>
      <c r="B7134" t="s">
        <v>9325</v>
      </c>
      <c r="C7134" s="1">
        <v>43065</v>
      </c>
      <c r="D7134" s="2">
        <v>2017</v>
      </c>
      <c r="E7134" s="1" t="s">
        <v>24</v>
      </c>
      <c r="F7134" s="3">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v>545.18839999999977</v>
      </c>
    </row>
    <row r="7135" spans="1:23" x14ac:dyDescent="0.3">
      <c r="A7135">
        <v>7134</v>
      </c>
      <c r="B7135" t="s">
        <v>9325</v>
      </c>
      <c r="C7135" s="1">
        <v>43065</v>
      </c>
      <c r="D7135" s="2">
        <v>2017</v>
      </c>
      <c r="E7135" s="1" t="s">
        <v>24</v>
      </c>
      <c r="F7135" s="3">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v>9.8856000000000002</v>
      </c>
    </row>
    <row r="7136" spans="1:23" x14ac:dyDescent="0.3">
      <c r="A7136">
        <v>7135</v>
      </c>
      <c r="B7136" t="s">
        <v>9325</v>
      </c>
      <c r="C7136" s="1">
        <v>43065</v>
      </c>
      <c r="D7136" s="2">
        <v>2017</v>
      </c>
      <c r="E7136" s="1" t="s">
        <v>24</v>
      </c>
      <c r="F7136" s="3">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v>43.190399999999997</v>
      </c>
    </row>
    <row r="7137" spans="1:23" x14ac:dyDescent="0.3">
      <c r="A7137">
        <v>7136</v>
      </c>
      <c r="B7137" t="s">
        <v>9325</v>
      </c>
      <c r="C7137" s="1">
        <v>43065</v>
      </c>
      <c r="D7137" s="2">
        <v>2017</v>
      </c>
      <c r="E7137" s="1" t="s">
        <v>24</v>
      </c>
      <c r="F7137" s="3">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v>240.29399999999995</v>
      </c>
    </row>
    <row r="7138" spans="1:23" x14ac:dyDescent="0.3">
      <c r="A7138">
        <v>7137</v>
      </c>
      <c r="B7138" t="s">
        <v>9326</v>
      </c>
      <c r="C7138" s="1">
        <v>42328</v>
      </c>
      <c r="D7138" s="2">
        <v>2015</v>
      </c>
      <c r="E7138" s="1" t="s">
        <v>24</v>
      </c>
      <c r="F7138" s="3">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v>-5.7840000000000007</v>
      </c>
    </row>
    <row r="7139" spans="1:23" x14ac:dyDescent="0.3">
      <c r="A7139">
        <v>7138</v>
      </c>
      <c r="B7139" t="s">
        <v>9326</v>
      </c>
      <c r="C7139" s="1">
        <v>42328</v>
      </c>
      <c r="D7139" s="2">
        <v>2015</v>
      </c>
      <c r="E7139" s="1" t="s">
        <v>24</v>
      </c>
      <c r="F7139" s="3">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v>1.3079999999999989</v>
      </c>
    </row>
    <row r="7140" spans="1:23" x14ac:dyDescent="0.3">
      <c r="A7140">
        <v>7139</v>
      </c>
      <c r="B7140" t="s">
        <v>9326</v>
      </c>
      <c r="C7140" s="1">
        <v>42328</v>
      </c>
      <c r="D7140" s="2">
        <v>2015</v>
      </c>
      <c r="E7140" s="1" t="s">
        <v>24</v>
      </c>
      <c r="F7140" s="3">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v>-50.304000000000002</v>
      </c>
    </row>
    <row r="7141" spans="1:23" x14ac:dyDescent="0.3">
      <c r="A7141">
        <v>7140</v>
      </c>
      <c r="B7141" t="s">
        <v>9326</v>
      </c>
      <c r="C7141" s="1">
        <v>42328</v>
      </c>
      <c r="D7141" s="2">
        <v>2015</v>
      </c>
      <c r="E7141" s="1" t="s">
        <v>24</v>
      </c>
      <c r="F7141" s="3">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v>-36.294000000000011</v>
      </c>
    </row>
    <row r="7142" spans="1:23" x14ac:dyDescent="0.3">
      <c r="A7142">
        <v>7141</v>
      </c>
      <c r="B7142" t="s">
        <v>9327</v>
      </c>
      <c r="C7142" s="1">
        <v>42985</v>
      </c>
      <c r="D7142" s="2">
        <v>2017</v>
      </c>
      <c r="E7142" s="1" t="s">
        <v>161</v>
      </c>
      <c r="F7142" s="3">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v>46.543199999999999</v>
      </c>
    </row>
    <row r="7143" spans="1:23" x14ac:dyDescent="0.3">
      <c r="A7143">
        <v>7142</v>
      </c>
      <c r="B7143" t="s">
        <v>9327</v>
      </c>
      <c r="C7143" s="1">
        <v>42985</v>
      </c>
      <c r="D7143" s="2">
        <v>2017</v>
      </c>
      <c r="E7143" s="1" t="s">
        <v>161</v>
      </c>
      <c r="F7143" s="3">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v>37.883999999999993</v>
      </c>
    </row>
    <row r="7144" spans="1:23" x14ac:dyDescent="0.3">
      <c r="A7144">
        <v>7143</v>
      </c>
      <c r="B7144" t="s">
        <v>9329</v>
      </c>
      <c r="C7144" s="1">
        <v>41967</v>
      </c>
      <c r="D7144" s="2">
        <v>2014</v>
      </c>
      <c r="E7144" s="1" t="s">
        <v>24</v>
      </c>
      <c r="F7144" s="3">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v>48.906000000000006</v>
      </c>
    </row>
    <row r="7145" spans="1:23" x14ac:dyDescent="0.3">
      <c r="A7145">
        <v>7144</v>
      </c>
      <c r="B7145" t="s">
        <v>9330</v>
      </c>
      <c r="C7145" s="1">
        <v>42805</v>
      </c>
      <c r="D7145" s="2">
        <v>2017</v>
      </c>
      <c r="E7145" s="1" t="s">
        <v>237</v>
      </c>
      <c r="F7145" s="3">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v>-181.26499999999999</v>
      </c>
    </row>
    <row r="7146" spans="1:23" x14ac:dyDescent="0.3">
      <c r="A7146">
        <v>7145</v>
      </c>
      <c r="B7146" t="s">
        <v>9330</v>
      </c>
      <c r="C7146" s="1">
        <v>42805</v>
      </c>
      <c r="D7146" s="2">
        <v>2017</v>
      </c>
      <c r="E7146" s="1" t="s">
        <v>237</v>
      </c>
      <c r="F7146" s="3">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v>-8.6057999999999986</v>
      </c>
    </row>
    <row r="7147" spans="1:23" x14ac:dyDescent="0.3">
      <c r="A7147">
        <v>7146</v>
      </c>
      <c r="B7147" t="s">
        <v>9330</v>
      </c>
      <c r="C7147" s="1">
        <v>42805</v>
      </c>
      <c r="D7147" s="2">
        <v>2017</v>
      </c>
      <c r="E7147" s="1" t="s">
        <v>237</v>
      </c>
      <c r="F7147" s="3">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v>-46.429200000000023</v>
      </c>
    </row>
    <row r="7148" spans="1:23" x14ac:dyDescent="0.3">
      <c r="A7148">
        <v>7147</v>
      </c>
      <c r="B7148" t="s">
        <v>9330</v>
      </c>
      <c r="C7148" s="1">
        <v>42805</v>
      </c>
      <c r="D7148" s="2">
        <v>2017</v>
      </c>
      <c r="E7148" s="1" t="s">
        <v>237</v>
      </c>
      <c r="F7148" s="3">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v>3.2460000000000022</v>
      </c>
    </row>
    <row r="7149" spans="1:23" x14ac:dyDescent="0.3">
      <c r="A7149">
        <v>7148</v>
      </c>
      <c r="B7149" t="s">
        <v>9331</v>
      </c>
      <c r="C7149" s="1">
        <v>42533</v>
      </c>
      <c r="D7149" s="2">
        <v>2016</v>
      </c>
      <c r="E7149" s="1" t="s">
        <v>41</v>
      </c>
      <c r="F7149" s="3">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v>41.822999999999993</v>
      </c>
    </row>
    <row r="7150" spans="1:23" x14ac:dyDescent="0.3">
      <c r="A7150">
        <v>7149</v>
      </c>
      <c r="B7150" t="s">
        <v>9331</v>
      </c>
      <c r="C7150" s="1">
        <v>42533</v>
      </c>
      <c r="D7150" s="2">
        <v>2016</v>
      </c>
      <c r="E7150" s="1" t="s">
        <v>41</v>
      </c>
      <c r="F7150" s="3">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v>18.396000000000001</v>
      </c>
    </row>
    <row r="7151" spans="1:23" x14ac:dyDescent="0.3">
      <c r="A7151">
        <v>7150</v>
      </c>
      <c r="B7151" t="s">
        <v>9332</v>
      </c>
      <c r="C7151" s="1">
        <v>42181</v>
      </c>
      <c r="D7151" s="2">
        <v>2015</v>
      </c>
      <c r="E7151" s="1" t="s">
        <v>41</v>
      </c>
      <c r="F7151" s="3">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v>109.33649999999994</v>
      </c>
    </row>
    <row r="7152" spans="1:23" x14ac:dyDescent="0.3">
      <c r="A7152">
        <v>7151</v>
      </c>
      <c r="B7152" t="s">
        <v>9333</v>
      </c>
      <c r="C7152" s="1">
        <v>43091</v>
      </c>
      <c r="D7152" s="2">
        <v>2017</v>
      </c>
      <c r="E7152" s="1" t="s">
        <v>98</v>
      </c>
      <c r="F7152" s="3">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v>35.490000000000009</v>
      </c>
    </row>
    <row r="7153" spans="1:23" x14ac:dyDescent="0.3">
      <c r="A7153">
        <v>7152</v>
      </c>
      <c r="B7153" t="s">
        <v>9334</v>
      </c>
      <c r="C7153" s="1">
        <v>43091</v>
      </c>
      <c r="D7153" s="2">
        <v>2017</v>
      </c>
      <c r="E7153" s="1" t="s">
        <v>98</v>
      </c>
      <c r="F7153" s="3">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v>-135.08699999999999</v>
      </c>
    </row>
    <row r="7154" spans="1:23" x14ac:dyDescent="0.3">
      <c r="A7154">
        <v>7153</v>
      </c>
      <c r="B7154" t="s">
        <v>9335</v>
      </c>
      <c r="C7154" s="1">
        <v>41921</v>
      </c>
      <c r="D7154" s="2">
        <v>2014</v>
      </c>
      <c r="E7154" s="1" t="s">
        <v>53</v>
      </c>
      <c r="F7154" s="3">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v>31.068799999999996</v>
      </c>
    </row>
    <row r="7155" spans="1:23" x14ac:dyDescent="0.3">
      <c r="A7155">
        <v>7154</v>
      </c>
      <c r="B7155" t="s">
        <v>9336</v>
      </c>
      <c r="C7155" s="1">
        <v>42348</v>
      </c>
      <c r="D7155" s="2">
        <v>2015</v>
      </c>
      <c r="E7155" s="1" t="s">
        <v>98</v>
      </c>
      <c r="F7155" s="3">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v>-108.8304</v>
      </c>
    </row>
    <row r="7156" spans="1:23" x14ac:dyDescent="0.3">
      <c r="A7156">
        <v>7155</v>
      </c>
      <c r="B7156" t="s">
        <v>9337</v>
      </c>
      <c r="C7156" s="1">
        <v>42363</v>
      </c>
      <c r="D7156" s="2">
        <v>2015</v>
      </c>
      <c r="E7156" s="1" t="s">
        <v>98</v>
      </c>
      <c r="F7156" s="3">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v>46.899599999999964</v>
      </c>
    </row>
    <row r="7157" spans="1:23" x14ac:dyDescent="0.3">
      <c r="A7157">
        <v>7156</v>
      </c>
      <c r="B7157" t="s">
        <v>9337</v>
      </c>
      <c r="C7157" s="1">
        <v>42363</v>
      </c>
      <c r="D7157" s="2">
        <v>2015</v>
      </c>
      <c r="E7157" s="1" t="s">
        <v>98</v>
      </c>
      <c r="F7157" s="3">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v>74.212999999999994</v>
      </c>
    </row>
    <row r="7158" spans="1:23" x14ac:dyDescent="0.3">
      <c r="A7158">
        <v>7157</v>
      </c>
      <c r="B7158" t="s">
        <v>9338</v>
      </c>
      <c r="C7158" s="1">
        <v>42854</v>
      </c>
      <c r="D7158" s="2">
        <v>2017</v>
      </c>
      <c r="E7158" s="1" t="s">
        <v>89</v>
      </c>
      <c r="F7158" s="3">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v>2.4058999999999999</v>
      </c>
    </row>
    <row r="7159" spans="1:23" x14ac:dyDescent="0.3">
      <c r="A7159">
        <v>7158</v>
      </c>
      <c r="B7159" t="s">
        <v>9339</v>
      </c>
      <c r="C7159" s="1">
        <v>42457</v>
      </c>
      <c r="D7159" s="2">
        <v>2016</v>
      </c>
      <c r="E7159" s="1" t="s">
        <v>237</v>
      </c>
      <c r="F7159" s="3">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v>0.87919999999999732</v>
      </c>
    </row>
    <row r="7160" spans="1:23" x14ac:dyDescent="0.3">
      <c r="A7160">
        <v>7159</v>
      </c>
      <c r="B7160" t="s">
        <v>9339</v>
      </c>
      <c r="C7160" s="1">
        <v>42457</v>
      </c>
      <c r="D7160" s="2">
        <v>2016</v>
      </c>
      <c r="E7160" s="1" t="s">
        <v>237</v>
      </c>
      <c r="F7160" s="3">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v>2.9302000000000001</v>
      </c>
    </row>
    <row r="7161" spans="1:23" x14ac:dyDescent="0.3">
      <c r="A7161">
        <v>7160</v>
      </c>
      <c r="B7161" t="s">
        <v>9342</v>
      </c>
      <c r="C7161" s="1">
        <v>42137</v>
      </c>
      <c r="D7161" s="2">
        <v>2015</v>
      </c>
      <c r="E7161" s="1" t="s">
        <v>124</v>
      </c>
      <c r="F7161" s="3">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v>16.678799999999995</v>
      </c>
    </row>
    <row r="7162" spans="1:23" x14ac:dyDescent="0.3">
      <c r="A7162">
        <v>7161</v>
      </c>
      <c r="B7162" t="s">
        <v>9342</v>
      </c>
      <c r="C7162" s="1">
        <v>42137</v>
      </c>
      <c r="D7162" s="2">
        <v>2015</v>
      </c>
      <c r="E7162" s="1" t="s">
        <v>124</v>
      </c>
      <c r="F7162" s="3">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v>5.6</v>
      </c>
    </row>
    <row r="7163" spans="1:23" x14ac:dyDescent="0.3">
      <c r="A7163">
        <v>7162</v>
      </c>
      <c r="B7163" t="s">
        <v>9343</v>
      </c>
      <c r="C7163" s="1">
        <v>41824</v>
      </c>
      <c r="D7163" s="2">
        <v>2014</v>
      </c>
      <c r="E7163" s="1" t="s">
        <v>152</v>
      </c>
      <c r="F7163" s="3">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v>10.92</v>
      </c>
    </row>
    <row r="7164" spans="1:23" x14ac:dyDescent="0.3">
      <c r="A7164">
        <v>7163</v>
      </c>
      <c r="B7164" t="s">
        <v>9343</v>
      </c>
      <c r="C7164" s="1">
        <v>41824</v>
      </c>
      <c r="D7164" s="2">
        <v>2014</v>
      </c>
      <c r="E7164" s="1" t="s">
        <v>152</v>
      </c>
      <c r="F7164" s="3">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v>7.6440000000000001</v>
      </c>
    </row>
    <row r="7165" spans="1:23" x14ac:dyDescent="0.3">
      <c r="A7165">
        <v>7164</v>
      </c>
      <c r="B7165" t="s">
        <v>9344</v>
      </c>
      <c r="C7165" s="1">
        <v>41751</v>
      </c>
      <c r="D7165" s="2">
        <v>2014</v>
      </c>
      <c r="E7165" s="1" t="s">
        <v>89</v>
      </c>
      <c r="F7165" s="3">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v>121.44159999999999</v>
      </c>
    </row>
    <row r="7166" spans="1:23" x14ac:dyDescent="0.3">
      <c r="A7166">
        <v>7165</v>
      </c>
      <c r="B7166" t="s">
        <v>9344</v>
      </c>
      <c r="C7166" s="1">
        <v>41751</v>
      </c>
      <c r="D7166" s="2">
        <v>2014</v>
      </c>
      <c r="E7166" s="1" t="s">
        <v>89</v>
      </c>
      <c r="F7166" s="3">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v>3.3452999999999995</v>
      </c>
    </row>
    <row r="7167" spans="1:23" x14ac:dyDescent="0.3">
      <c r="A7167">
        <v>7166</v>
      </c>
      <c r="B7167" t="s">
        <v>9345</v>
      </c>
      <c r="C7167" s="1">
        <v>42632</v>
      </c>
      <c r="D7167" s="2">
        <v>2016</v>
      </c>
      <c r="E7167" s="1" t="s">
        <v>161</v>
      </c>
      <c r="F7167" s="3">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v>17.379999999999995</v>
      </c>
    </row>
    <row r="7168" spans="1:23" x14ac:dyDescent="0.3">
      <c r="A7168">
        <v>7167</v>
      </c>
      <c r="B7168" t="s">
        <v>9346</v>
      </c>
      <c r="C7168" s="1">
        <v>41842</v>
      </c>
      <c r="D7168" s="2">
        <v>2014</v>
      </c>
      <c r="E7168" s="1" t="s">
        <v>152</v>
      </c>
      <c r="F7168" s="3">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v>3.2256</v>
      </c>
    </row>
    <row r="7169" spans="1:23" x14ac:dyDescent="0.3">
      <c r="A7169">
        <v>7168</v>
      </c>
      <c r="B7169" t="s">
        <v>9346</v>
      </c>
      <c r="C7169" s="1">
        <v>41842</v>
      </c>
      <c r="D7169" s="2">
        <v>2014</v>
      </c>
      <c r="E7169" s="1" t="s">
        <v>152</v>
      </c>
      <c r="F7169" s="3">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v>71.77200000000002</v>
      </c>
    </row>
    <row r="7170" spans="1:23" x14ac:dyDescent="0.3">
      <c r="A7170">
        <v>7169</v>
      </c>
      <c r="B7170" t="s">
        <v>9346</v>
      </c>
      <c r="C7170" s="1">
        <v>41842</v>
      </c>
      <c r="D7170" s="2">
        <v>2014</v>
      </c>
      <c r="E7170" s="1" t="s">
        <v>152</v>
      </c>
      <c r="F7170" s="3">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v>68.584999999999994</v>
      </c>
    </row>
    <row r="7171" spans="1:23" x14ac:dyDescent="0.3">
      <c r="A7171">
        <v>7170</v>
      </c>
      <c r="B7171" t="s">
        <v>9346</v>
      </c>
      <c r="C7171" s="1">
        <v>41842</v>
      </c>
      <c r="D7171" s="2">
        <v>2014</v>
      </c>
      <c r="E7171" s="1" t="s">
        <v>152</v>
      </c>
      <c r="F7171" s="3">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v>19.164599999999979</v>
      </c>
    </row>
    <row r="7172" spans="1:23" x14ac:dyDescent="0.3">
      <c r="A7172">
        <v>7171</v>
      </c>
      <c r="B7172" t="s">
        <v>9347</v>
      </c>
      <c r="C7172" s="1">
        <v>43016</v>
      </c>
      <c r="D7172" s="2">
        <v>2017</v>
      </c>
      <c r="E7172" s="1" t="s">
        <v>53</v>
      </c>
      <c r="F7172" s="3">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v>3.2392000000000074</v>
      </c>
    </row>
    <row r="7173" spans="1:23" x14ac:dyDescent="0.3">
      <c r="A7173">
        <v>7172</v>
      </c>
      <c r="B7173" t="s">
        <v>9348</v>
      </c>
      <c r="C7173" s="1">
        <v>42850</v>
      </c>
      <c r="D7173" s="2">
        <v>2017</v>
      </c>
      <c r="E7173" s="1" t="s">
        <v>89</v>
      </c>
      <c r="F7173" s="3">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v>22.6737</v>
      </c>
    </row>
    <row r="7174" spans="1:23" x14ac:dyDescent="0.3">
      <c r="A7174">
        <v>7173</v>
      </c>
      <c r="B7174" t="s">
        <v>9349</v>
      </c>
      <c r="C7174" s="1">
        <v>42820</v>
      </c>
      <c r="D7174" s="2">
        <v>2017</v>
      </c>
      <c r="E7174" s="1" t="s">
        <v>237</v>
      </c>
      <c r="F7174" s="3">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v>1.7995000000000019</v>
      </c>
    </row>
    <row r="7175" spans="1:23" x14ac:dyDescent="0.3">
      <c r="A7175">
        <v>7174</v>
      </c>
      <c r="B7175" t="s">
        <v>9349</v>
      </c>
      <c r="C7175" s="1">
        <v>42820</v>
      </c>
      <c r="D7175" s="2">
        <v>2017</v>
      </c>
      <c r="E7175" s="1" t="s">
        <v>237</v>
      </c>
      <c r="F7175" s="3">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v>569.99050000000011</v>
      </c>
    </row>
    <row r="7176" spans="1:23" x14ac:dyDescent="0.3">
      <c r="A7176">
        <v>7175</v>
      </c>
      <c r="B7176" t="s">
        <v>9349</v>
      </c>
      <c r="C7176" s="1">
        <v>42820</v>
      </c>
      <c r="D7176" s="2">
        <v>2017</v>
      </c>
      <c r="E7176" s="1" t="s">
        <v>237</v>
      </c>
      <c r="F7176" s="3">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v>23.234999999999992</v>
      </c>
    </row>
    <row r="7177" spans="1:23" x14ac:dyDescent="0.3">
      <c r="A7177">
        <v>7176</v>
      </c>
      <c r="B7177" t="s">
        <v>9349</v>
      </c>
      <c r="C7177" s="1">
        <v>42820</v>
      </c>
      <c r="D7177" s="2">
        <v>2017</v>
      </c>
      <c r="E7177" s="1" t="s">
        <v>237</v>
      </c>
      <c r="F7177" s="3">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v>-226.63679999999999</v>
      </c>
    </row>
    <row r="7178" spans="1:23" x14ac:dyDescent="0.3">
      <c r="A7178">
        <v>7177</v>
      </c>
      <c r="B7178" t="s">
        <v>9349</v>
      </c>
      <c r="C7178" s="1">
        <v>42820</v>
      </c>
      <c r="D7178" s="2">
        <v>2017</v>
      </c>
      <c r="E7178" s="1" t="s">
        <v>237</v>
      </c>
      <c r="F7178" s="3">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v>2.4173999999999989</v>
      </c>
    </row>
    <row r="7179" spans="1:23" x14ac:dyDescent="0.3">
      <c r="A7179">
        <v>7178</v>
      </c>
      <c r="B7179" t="s">
        <v>9350</v>
      </c>
      <c r="C7179" s="1">
        <v>42859</v>
      </c>
      <c r="D7179" s="2">
        <v>2017</v>
      </c>
      <c r="E7179" s="1" t="s">
        <v>124</v>
      </c>
      <c r="F7179" s="3">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v>-1.5413999999999999</v>
      </c>
    </row>
    <row r="7180" spans="1:23" x14ac:dyDescent="0.3">
      <c r="A7180">
        <v>7179</v>
      </c>
      <c r="B7180" t="s">
        <v>9350</v>
      </c>
      <c r="C7180" s="1">
        <v>42859</v>
      </c>
      <c r="D7180" s="2">
        <v>2017</v>
      </c>
      <c r="E7180" s="1" t="s">
        <v>124</v>
      </c>
      <c r="F7180" s="3">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v>-7.5167999999999964</v>
      </c>
    </row>
    <row r="7181" spans="1:23" x14ac:dyDescent="0.3">
      <c r="A7181">
        <v>7180</v>
      </c>
      <c r="B7181" t="s">
        <v>9351</v>
      </c>
      <c r="C7181" s="1">
        <v>42688</v>
      </c>
      <c r="D7181" s="2">
        <v>2016</v>
      </c>
      <c r="E7181" s="1" t="s">
        <v>24</v>
      </c>
      <c r="F7181" s="3">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v>25.191600000000005</v>
      </c>
    </row>
    <row r="7182" spans="1:23" x14ac:dyDescent="0.3">
      <c r="A7182">
        <v>7181</v>
      </c>
      <c r="B7182" t="s">
        <v>9352</v>
      </c>
      <c r="C7182" s="1">
        <v>41645</v>
      </c>
      <c r="D7182" s="2">
        <v>2014</v>
      </c>
      <c r="E7182" s="1" t="s">
        <v>166</v>
      </c>
      <c r="F7182" s="3">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v>5.2397999999999998</v>
      </c>
    </row>
    <row r="7183" spans="1:23" x14ac:dyDescent="0.3">
      <c r="A7183">
        <v>7182</v>
      </c>
      <c r="B7183" t="s">
        <v>9353</v>
      </c>
      <c r="C7183" s="1">
        <v>42731</v>
      </c>
      <c r="D7183" s="2">
        <v>2016</v>
      </c>
      <c r="E7183" s="1" t="s">
        <v>98</v>
      </c>
      <c r="F7183" s="3">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v>0.5</v>
      </c>
    </row>
    <row r="7184" spans="1:23" x14ac:dyDescent="0.3">
      <c r="A7184">
        <v>7183</v>
      </c>
      <c r="B7184" t="s">
        <v>9354</v>
      </c>
      <c r="C7184" s="1">
        <v>42855</v>
      </c>
      <c r="D7184" s="2">
        <v>2017</v>
      </c>
      <c r="E7184" s="1" t="s">
        <v>89</v>
      </c>
      <c r="F7184" s="3">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v>7.5529999999999982</v>
      </c>
    </row>
    <row r="7185" spans="1:23" x14ac:dyDescent="0.3">
      <c r="A7185">
        <v>7184</v>
      </c>
      <c r="B7185" t="s">
        <v>9355</v>
      </c>
      <c r="C7185" s="1">
        <v>42846</v>
      </c>
      <c r="D7185" s="2">
        <v>2017</v>
      </c>
      <c r="E7185" s="1" t="s">
        <v>89</v>
      </c>
      <c r="F7185" s="3">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v>227.20500000000004</v>
      </c>
    </row>
    <row r="7186" spans="1:23" x14ac:dyDescent="0.3">
      <c r="A7186">
        <v>7185</v>
      </c>
      <c r="B7186" t="s">
        <v>9356</v>
      </c>
      <c r="C7186" s="1">
        <v>42964</v>
      </c>
      <c r="D7186" s="2">
        <v>2017</v>
      </c>
      <c r="E7186" s="1" t="s">
        <v>132</v>
      </c>
      <c r="F7186" s="3">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v>-1.0410000000000006</v>
      </c>
    </row>
    <row r="7187" spans="1:23" x14ac:dyDescent="0.3">
      <c r="A7187">
        <v>7186</v>
      </c>
      <c r="B7187" t="s">
        <v>9356</v>
      </c>
      <c r="C7187" s="1">
        <v>42964</v>
      </c>
      <c r="D7187" s="2">
        <v>2017</v>
      </c>
      <c r="E7187" s="1" t="s">
        <v>132</v>
      </c>
      <c r="F7187" s="3">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v>1.0019999999999993</v>
      </c>
    </row>
    <row r="7188" spans="1:23" x14ac:dyDescent="0.3">
      <c r="A7188">
        <v>7187</v>
      </c>
      <c r="B7188" t="s">
        <v>9356</v>
      </c>
      <c r="C7188" s="1">
        <v>42964</v>
      </c>
      <c r="D7188" s="2">
        <v>2017</v>
      </c>
      <c r="E7188" s="1" t="s">
        <v>132</v>
      </c>
      <c r="F7188" s="3">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v>-2.1312000000000033</v>
      </c>
    </row>
    <row r="7189" spans="1:23" x14ac:dyDescent="0.3">
      <c r="A7189">
        <v>7188</v>
      </c>
      <c r="B7189" t="s">
        <v>9356</v>
      </c>
      <c r="C7189" s="1">
        <v>42964</v>
      </c>
      <c r="D7189" s="2">
        <v>2017</v>
      </c>
      <c r="E7189" s="1" t="s">
        <v>132</v>
      </c>
      <c r="F7189" s="3">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v>-22.238800000000001</v>
      </c>
    </row>
    <row r="7190" spans="1:23" x14ac:dyDescent="0.3">
      <c r="A7190">
        <v>7189</v>
      </c>
      <c r="B7190" t="s">
        <v>9356</v>
      </c>
      <c r="C7190" s="1">
        <v>42964</v>
      </c>
      <c r="D7190" s="2">
        <v>2017</v>
      </c>
      <c r="E7190" s="1" t="s">
        <v>132</v>
      </c>
      <c r="F7190" s="3">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v>-99.103200000000044</v>
      </c>
    </row>
    <row r="7191" spans="1:23" x14ac:dyDescent="0.3">
      <c r="A7191">
        <v>7190</v>
      </c>
      <c r="B7191" t="s">
        <v>9357</v>
      </c>
      <c r="C7191" s="1">
        <v>42686</v>
      </c>
      <c r="D7191" s="2">
        <v>2016</v>
      </c>
      <c r="E7191" s="1" t="s">
        <v>24</v>
      </c>
      <c r="F7191" s="3">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v>25.496999999999986</v>
      </c>
    </row>
    <row r="7192" spans="1:23" x14ac:dyDescent="0.3">
      <c r="A7192">
        <v>7191</v>
      </c>
      <c r="B7192" t="s">
        <v>9357</v>
      </c>
      <c r="C7192" s="1">
        <v>42686</v>
      </c>
      <c r="D7192" s="2">
        <v>2016</v>
      </c>
      <c r="E7192" s="1" t="s">
        <v>24</v>
      </c>
      <c r="F7192" s="3">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v>-8.4294000000000153</v>
      </c>
    </row>
    <row r="7193" spans="1:23" x14ac:dyDescent="0.3">
      <c r="A7193">
        <v>7192</v>
      </c>
      <c r="B7193" t="s">
        <v>9358</v>
      </c>
      <c r="C7193" s="1">
        <v>42644</v>
      </c>
      <c r="D7193" s="2">
        <v>2016</v>
      </c>
      <c r="E7193" s="1" t="s">
        <v>53</v>
      </c>
      <c r="F7193" s="3">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v>-4.49</v>
      </c>
    </row>
    <row r="7194" spans="1:23" x14ac:dyDescent="0.3">
      <c r="A7194">
        <v>7193</v>
      </c>
      <c r="B7194" t="s">
        <v>9358</v>
      </c>
      <c r="C7194" s="1">
        <v>42644</v>
      </c>
      <c r="D7194" s="2">
        <v>2016</v>
      </c>
      <c r="E7194" s="1" t="s">
        <v>53</v>
      </c>
      <c r="F7194" s="3">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v>5.0335999999999999</v>
      </c>
    </row>
    <row r="7195" spans="1:23" x14ac:dyDescent="0.3">
      <c r="A7195">
        <v>7194</v>
      </c>
      <c r="B7195" t="s">
        <v>9359</v>
      </c>
      <c r="C7195" s="1">
        <v>42412</v>
      </c>
      <c r="D7195" s="2">
        <v>2016</v>
      </c>
      <c r="E7195" s="1" t="s">
        <v>568</v>
      </c>
      <c r="F7195" s="3">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v>175.51560000000001</v>
      </c>
    </row>
    <row r="7196" spans="1:23" x14ac:dyDescent="0.3">
      <c r="A7196">
        <v>7195</v>
      </c>
      <c r="B7196" t="s">
        <v>9359</v>
      </c>
      <c r="C7196" s="1">
        <v>42412</v>
      </c>
      <c r="D7196" s="2">
        <v>2016</v>
      </c>
      <c r="E7196" s="1" t="s">
        <v>568</v>
      </c>
      <c r="F7196" s="3">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v>7.4824000000000002</v>
      </c>
    </row>
    <row r="7197" spans="1:23" x14ac:dyDescent="0.3">
      <c r="A7197">
        <v>7196</v>
      </c>
      <c r="B7197" t="s">
        <v>9360</v>
      </c>
      <c r="C7197" s="1">
        <v>42687</v>
      </c>
      <c r="D7197" s="2">
        <v>2016</v>
      </c>
      <c r="E7197" s="1" t="s">
        <v>24</v>
      </c>
      <c r="F7197" s="3">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v>7.2297999999999991</v>
      </c>
    </row>
    <row r="7198" spans="1:23" x14ac:dyDescent="0.3">
      <c r="A7198">
        <v>7197</v>
      </c>
      <c r="B7198" t="s">
        <v>9361</v>
      </c>
      <c r="C7198" s="1">
        <v>41755</v>
      </c>
      <c r="D7198" s="2">
        <v>2014</v>
      </c>
      <c r="E7198" s="1" t="s">
        <v>89</v>
      </c>
      <c r="F7198" s="3">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v>6.2059999999999977</v>
      </c>
    </row>
    <row r="7199" spans="1:23" x14ac:dyDescent="0.3">
      <c r="A7199">
        <v>7198</v>
      </c>
      <c r="B7199" t="s">
        <v>9361</v>
      </c>
      <c r="C7199" s="1">
        <v>41755</v>
      </c>
      <c r="D7199" s="2">
        <v>2014</v>
      </c>
      <c r="E7199" s="1" t="s">
        <v>89</v>
      </c>
      <c r="F7199" s="3">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v>5.7959999999999994</v>
      </c>
    </row>
    <row r="7200" spans="1:23" x14ac:dyDescent="0.3">
      <c r="A7200">
        <v>7199</v>
      </c>
      <c r="B7200" t="s">
        <v>9362</v>
      </c>
      <c r="C7200" s="1">
        <v>42227</v>
      </c>
      <c r="D7200" s="2">
        <v>2015</v>
      </c>
      <c r="E7200" s="1" t="s">
        <v>132</v>
      </c>
      <c r="F7200" s="3">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v>3.1096000000000004</v>
      </c>
    </row>
    <row r="7201" spans="1:23" x14ac:dyDescent="0.3">
      <c r="A7201">
        <v>7200</v>
      </c>
      <c r="B7201" t="s">
        <v>9362</v>
      </c>
      <c r="C7201" s="1">
        <v>42227</v>
      </c>
      <c r="D7201" s="2">
        <v>2015</v>
      </c>
      <c r="E7201" s="1" t="s">
        <v>132</v>
      </c>
      <c r="F7201" s="3">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v>34.5</v>
      </c>
    </row>
    <row r="7202" spans="1:23" x14ac:dyDescent="0.3">
      <c r="A7202">
        <v>7201</v>
      </c>
      <c r="B7202" t="s">
        <v>9363</v>
      </c>
      <c r="C7202" s="1">
        <v>42701</v>
      </c>
      <c r="D7202" s="2">
        <v>2016</v>
      </c>
      <c r="E7202" s="1" t="s">
        <v>24</v>
      </c>
      <c r="F7202" s="3">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v>14.594999999999985</v>
      </c>
    </row>
    <row r="7203" spans="1:23" x14ac:dyDescent="0.3">
      <c r="A7203">
        <v>7202</v>
      </c>
      <c r="B7203" t="s">
        <v>9363</v>
      </c>
      <c r="C7203" s="1">
        <v>42701</v>
      </c>
      <c r="D7203" s="2">
        <v>2016</v>
      </c>
      <c r="E7203" s="1" t="s">
        <v>24</v>
      </c>
      <c r="F7203" s="3">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v>-114.35339999999997</v>
      </c>
    </row>
    <row r="7204" spans="1:23" x14ac:dyDescent="0.3">
      <c r="A7204">
        <v>7203</v>
      </c>
      <c r="B7204" t="s">
        <v>9364</v>
      </c>
      <c r="C7204" s="1">
        <v>42671</v>
      </c>
      <c r="D7204" s="2">
        <v>2016</v>
      </c>
      <c r="E7204" s="1" t="s">
        <v>53</v>
      </c>
      <c r="F7204" s="3">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v>75.679999999999978</v>
      </c>
    </row>
    <row r="7205" spans="1:23" x14ac:dyDescent="0.3">
      <c r="A7205">
        <v>7204</v>
      </c>
      <c r="B7205" t="s">
        <v>9367</v>
      </c>
      <c r="C7205" s="1">
        <v>42002</v>
      </c>
      <c r="D7205" s="2">
        <v>2014</v>
      </c>
      <c r="E7205" s="1" t="s">
        <v>98</v>
      </c>
      <c r="F7205" s="3">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v>-4.804800000000002</v>
      </c>
    </row>
    <row r="7206" spans="1:23" x14ac:dyDescent="0.3">
      <c r="A7206">
        <v>7205</v>
      </c>
      <c r="B7206" t="s">
        <v>9368</v>
      </c>
      <c r="C7206" s="1">
        <v>42257</v>
      </c>
      <c r="D7206" s="2">
        <v>2015</v>
      </c>
      <c r="E7206" s="1" t="s">
        <v>161</v>
      </c>
      <c r="F7206" s="3">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v>2.0671999999999997</v>
      </c>
    </row>
    <row r="7207" spans="1:23" x14ac:dyDescent="0.3">
      <c r="A7207">
        <v>7206</v>
      </c>
      <c r="B7207" t="s">
        <v>9369</v>
      </c>
      <c r="C7207" s="1">
        <v>43010</v>
      </c>
      <c r="D7207" s="2">
        <v>2017</v>
      </c>
      <c r="E7207" s="1" t="s">
        <v>53</v>
      </c>
      <c r="F7207" s="3">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v>5.936399999999999</v>
      </c>
    </row>
    <row r="7208" spans="1:23" x14ac:dyDescent="0.3">
      <c r="A7208">
        <v>7207</v>
      </c>
      <c r="B7208" t="s">
        <v>9369</v>
      </c>
      <c r="C7208" s="1">
        <v>43010</v>
      </c>
      <c r="D7208" s="2">
        <v>2017</v>
      </c>
      <c r="E7208" s="1" t="s">
        <v>53</v>
      </c>
      <c r="F7208" s="3">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v>32.301500000000019</v>
      </c>
    </row>
    <row r="7209" spans="1:23" x14ac:dyDescent="0.3">
      <c r="A7209">
        <v>7208</v>
      </c>
      <c r="B7209" t="s">
        <v>9370</v>
      </c>
      <c r="C7209" s="1">
        <v>42624</v>
      </c>
      <c r="D7209" s="2">
        <v>2016</v>
      </c>
      <c r="E7209" s="1" t="s">
        <v>161</v>
      </c>
      <c r="F7209" s="3">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v>0.90999999999999981</v>
      </c>
    </row>
    <row r="7210" spans="1:23" x14ac:dyDescent="0.3">
      <c r="A7210">
        <v>7209</v>
      </c>
      <c r="B7210" t="s">
        <v>9370</v>
      </c>
      <c r="C7210" s="1">
        <v>42624</v>
      </c>
      <c r="D7210" s="2">
        <v>2016</v>
      </c>
      <c r="E7210" s="1" t="s">
        <v>161</v>
      </c>
      <c r="F7210" s="3">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v>7.2576000000000001</v>
      </c>
    </row>
    <row r="7211" spans="1:23" x14ac:dyDescent="0.3">
      <c r="A7211">
        <v>7210</v>
      </c>
      <c r="B7211" t="s">
        <v>9370</v>
      </c>
      <c r="C7211" s="1">
        <v>42624</v>
      </c>
      <c r="D7211" s="2">
        <v>2016</v>
      </c>
      <c r="E7211" s="1" t="s">
        <v>161</v>
      </c>
      <c r="F7211" s="3">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v>2.9899999999999993</v>
      </c>
    </row>
    <row r="7212" spans="1:23" x14ac:dyDescent="0.3">
      <c r="A7212">
        <v>7211</v>
      </c>
      <c r="B7212" t="s">
        <v>9371</v>
      </c>
      <c r="C7212" s="1">
        <v>42523</v>
      </c>
      <c r="D7212" s="2">
        <v>2016</v>
      </c>
      <c r="E7212" s="1" t="s">
        <v>41</v>
      </c>
      <c r="F7212" s="3">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v>13.8828</v>
      </c>
    </row>
    <row r="7213" spans="1:23" x14ac:dyDescent="0.3">
      <c r="A7213">
        <v>7212</v>
      </c>
      <c r="B7213" t="s">
        <v>9371</v>
      </c>
      <c r="C7213" s="1">
        <v>42523</v>
      </c>
      <c r="D7213" s="2">
        <v>2016</v>
      </c>
      <c r="E7213" s="1" t="s">
        <v>41</v>
      </c>
      <c r="F7213" s="3">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v>18.7224</v>
      </c>
    </row>
    <row r="7214" spans="1:23" x14ac:dyDescent="0.3">
      <c r="A7214">
        <v>7213</v>
      </c>
      <c r="B7214" t="s">
        <v>9371</v>
      </c>
      <c r="C7214" s="1">
        <v>42523</v>
      </c>
      <c r="D7214" s="2">
        <v>2016</v>
      </c>
      <c r="E7214" s="1" t="s">
        <v>41</v>
      </c>
      <c r="F7214" s="3">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v>3.9312000000000005</v>
      </c>
    </row>
    <row r="7215" spans="1:23" x14ac:dyDescent="0.3">
      <c r="A7215">
        <v>7214</v>
      </c>
      <c r="B7215" t="s">
        <v>9372</v>
      </c>
      <c r="C7215" s="1">
        <v>43023</v>
      </c>
      <c r="D7215" s="2">
        <v>2017</v>
      </c>
      <c r="E7215" s="1" t="s">
        <v>53</v>
      </c>
      <c r="F7215" s="3">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v>7.2176999999999998</v>
      </c>
    </row>
    <row r="7216" spans="1:23" x14ac:dyDescent="0.3">
      <c r="A7216">
        <v>7215</v>
      </c>
      <c r="B7216" t="s">
        <v>9374</v>
      </c>
      <c r="C7216" s="1">
        <v>42274</v>
      </c>
      <c r="D7216" s="2">
        <v>2015</v>
      </c>
      <c r="E7216" s="1" t="s">
        <v>161</v>
      </c>
      <c r="F7216" s="3">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v>4.7559999999999985</v>
      </c>
    </row>
    <row r="7217" spans="1:23" x14ac:dyDescent="0.3">
      <c r="A7217">
        <v>7216</v>
      </c>
      <c r="B7217" t="s">
        <v>9374</v>
      </c>
      <c r="C7217" s="1">
        <v>42274</v>
      </c>
      <c r="D7217" s="2">
        <v>2015</v>
      </c>
      <c r="E7217" s="1" t="s">
        <v>161</v>
      </c>
      <c r="F7217" s="3">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v>12.441600000000001</v>
      </c>
    </row>
    <row r="7218" spans="1:23" x14ac:dyDescent="0.3">
      <c r="A7218">
        <v>7217</v>
      </c>
      <c r="B7218" t="s">
        <v>9375</v>
      </c>
      <c r="C7218" s="1">
        <v>42127</v>
      </c>
      <c r="D7218" s="2">
        <v>2015</v>
      </c>
      <c r="E7218" s="1" t="s">
        <v>124</v>
      </c>
      <c r="F7218" s="3">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v>2.5577999999999994</v>
      </c>
    </row>
    <row r="7219" spans="1:23" x14ac:dyDescent="0.3">
      <c r="A7219">
        <v>7218</v>
      </c>
      <c r="B7219" t="s">
        <v>9375</v>
      </c>
      <c r="C7219" s="1">
        <v>42127</v>
      </c>
      <c r="D7219" s="2">
        <v>2015</v>
      </c>
      <c r="E7219" s="1" t="s">
        <v>124</v>
      </c>
      <c r="F7219" s="3">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v>21.873599999999996</v>
      </c>
    </row>
    <row r="7220" spans="1:23" x14ac:dyDescent="0.3">
      <c r="A7220">
        <v>7219</v>
      </c>
      <c r="B7220" t="s">
        <v>9375</v>
      </c>
      <c r="C7220" s="1">
        <v>42127</v>
      </c>
      <c r="D7220" s="2">
        <v>2015</v>
      </c>
      <c r="E7220" s="1" t="s">
        <v>124</v>
      </c>
      <c r="F7220" s="3">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v>122.38559999999998</v>
      </c>
    </row>
    <row r="7221" spans="1:23" x14ac:dyDescent="0.3">
      <c r="A7221">
        <v>7220</v>
      </c>
      <c r="B7221" t="s">
        <v>9375</v>
      </c>
      <c r="C7221" s="1">
        <v>42127</v>
      </c>
      <c r="D7221" s="2">
        <v>2015</v>
      </c>
      <c r="E7221" s="1" t="s">
        <v>124</v>
      </c>
      <c r="F7221" s="3">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v>17.348799999999997</v>
      </c>
    </row>
    <row r="7222" spans="1:23" x14ac:dyDescent="0.3">
      <c r="A7222">
        <v>7221</v>
      </c>
      <c r="B7222" t="s">
        <v>9376</v>
      </c>
      <c r="C7222" s="1">
        <v>42744</v>
      </c>
      <c r="D7222" s="2">
        <v>2017</v>
      </c>
      <c r="E7222" s="1" t="s">
        <v>166</v>
      </c>
      <c r="F7222" s="3">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v>-228.74250000000006</v>
      </c>
    </row>
    <row r="7223" spans="1:23" x14ac:dyDescent="0.3">
      <c r="A7223">
        <v>7222</v>
      </c>
      <c r="B7223" t="s">
        <v>9377</v>
      </c>
      <c r="C7223" s="1">
        <v>42762</v>
      </c>
      <c r="D7223" s="2">
        <v>2017</v>
      </c>
      <c r="E7223" s="1" t="s">
        <v>166</v>
      </c>
      <c r="F7223" s="3">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v>35.864399999999996</v>
      </c>
    </row>
    <row r="7224" spans="1:23" x14ac:dyDescent="0.3">
      <c r="A7224">
        <v>7223</v>
      </c>
      <c r="B7224" t="s">
        <v>9378</v>
      </c>
      <c r="C7224" s="1">
        <v>42980</v>
      </c>
      <c r="D7224" s="2">
        <v>2017</v>
      </c>
      <c r="E7224" s="1" t="s">
        <v>161</v>
      </c>
      <c r="F7224" s="3">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v>-7.1190000000000015</v>
      </c>
    </row>
    <row r="7225" spans="1:23" x14ac:dyDescent="0.3">
      <c r="A7225">
        <v>7224</v>
      </c>
      <c r="B7225" t="s">
        <v>9379</v>
      </c>
      <c r="C7225" s="1">
        <v>42565</v>
      </c>
      <c r="D7225" s="2">
        <v>2016</v>
      </c>
      <c r="E7225" s="1" t="s">
        <v>152</v>
      </c>
      <c r="F7225" s="3">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v>12.417299999999997</v>
      </c>
    </row>
    <row r="7226" spans="1:23" x14ac:dyDescent="0.3">
      <c r="A7226">
        <v>7225</v>
      </c>
      <c r="B7226" t="s">
        <v>9379</v>
      </c>
      <c r="C7226" s="1">
        <v>42565</v>
      </c>
      <c r="D7226" s="2">
        <v>2016</v>
      </c>
      <c r="E7226" s="1" t="s">
        <v>152</v>
      </c>
      <c r="F7226" s="3">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v>50.03459999999999</v>
      </c>
    </row>
    <row r="7227" spans="1:23" x14ac:dyDescent="0.3">
      <c r="A7227">
        <v>7226</v>
      </c>
      <c r="B7227" t="s">
        <v>9379</v>
      </c>
      <c r="C7227" s="1">
        <v>42565</v>
      </c>
      <c r="D7227" s="2">
        <v>2016</v>
      </c>
      <c r="E7227" s="1" t="s">
        <v>152</v>
      </c>
      <c r="F7227" s="3">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v>10.163999999999998</v>
      </c>
    </row>
    <row r="7228" spans="1:23" x14ac:dyDescent="0.3">
      <c r="A7228">
        <v>7227</v>
      </c>
      <c r="B7228" t="s">
        <v>9380</v>
      </c>
      <c r="C7228" s="1">
        <v>42790</v>
      </c>
      <c r="D7228" s="2">
        <v>2017</v>
      </c>
      <c r="E7228" s="1" t="s">
        <v>568</v>
      </c>
      <c r="F7228" s="3">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v>38.724999999999994</v>
      </c>
    </row>
    <row r="7229" spans="1:23" x14ac:dyDescent="0.3">
      <c r="A7229">
        <v>7228</v>
      </c>
      <c r="B7229" t="s">
        <v>9380</v>
      </c>
      <c r="C7229" s="1">
        <v>42790</v>
      </c>
      <c r="D7229" s="2">
        <v>2017</v>
      </c>
      <c r="E7229" s="1" t="s">
        <v>568</v>
      </c>
      <c r="F7229" s="3">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v>214.4674999999998</v>
      </c>
    </row>
    <row r="7230" spans="1:23" x14ac:dyDescent="0.3">
      <c r="A7230">
        <v>7229</v>
      </c>
      <c r="B7230" t="s">
        <v>9381</v>
      </c>
      <c r="C7230" s="1">
        <v>41840</v>
      </c>
      <c r="D7230" s="2">
        <v>2014</v>
      </c>
      <c r="E7230" s="1" t="s">
        <v>152</v>
      </c>
      <c r="F7230" s="3">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v>30.277799999999992</v>
      </c>
    </row>
    <row r="7231" spans="1:23" x14ac:dyDescent="0.3">
      <c r="A7231">
        <v>7230</v>
      </c>
      <c r="B7231" t="s">
        <v>9381</v>
      </c>
      <c r="C7231" s="1">
        <v>41840</v>
      </c>
      <c r="D7231" s="2">
        <v>2014</v>
      </c>
      <c r="E7231" s="1" t="s">
        <v>152</v>
      </c>
      <c r="F7231" s="3">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v>10.7301</v>
      </c>
    </row>
    <row r="7232" spans="1:23" x14ac:dyDescent="0.3">
      <c r="A7232">
        <v>7231</v>
      </c>
      <c r="B7232" t="s">
        <v>9382</v>
      </c>
      <c r="C7232" s="1">
        <v>42807</v>
      </c>
      <c r="D7232" s="2">
        <v>2017</v>
      </c>
      <c r="E7232" s="1" t="s">
        <v>237</v>
      </c>
      <c r="F7232" s="3">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v>15.44</v>
      </c>
    </row>
    <row r="7233" spans="1:23" x14ac:dyDescent="0.3">
      <c r="A7233">
        <v>7232</v>
      </c>
      <c r="B7233" t="s">
        <v>9382</v>
      </c>
      <c r="C7233" s="1">
        <v>42807</v>
      </c>
      <c r="D7233" s="2">
        <v>2017</v>
      </c>
      <c r="E7233" s="1" t="s">
        <v>237</v>
      </c>
      <c r="F7233" s="3">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v>120.94159999999999</v>
      </c>
    </row>
    <row r="7234" spans="1:23" x14ac:dyDescent="0.3">
      <c r="A7234">
        <v>7233</v>
      </c>
      <c r="B7234" t="s">
        <v>9382</v>
      </c>
      <c r="C7234" s="1">
        <v>42807</v>
      </c>
      <c r="D7234" s="2">
        <v>2017</v>
      </c>
      <c r="E7234" s="1" t="s">
        <v>237</v>
      </c>
      <c r="F7234" s="3">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v>12.475199999999999</v>
      </c>
    </row>
    <row r="7235" spans="1:23" x14ac:dyDescent="0.3">
      <c r="A7235">
        <v>7234</v>
      </c>
      <c r="B7235" t="s">
        <v>9383</v>
      </c>
      <c r="C7235" s="1">
        <v>42437</v>
      </c>
      <c r="D7235" s="2">
        <v>2016</v>
      </c>
      <c r="E7235" s="1" t="s">
        <v>237</v>
      </c>
      <c r="F7235" s="3">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v>44.304000000000002</v>
      </c>
    </row>
    <row r="7236" spans="1:23" x14ac:dyDescent="0.3">
      <c r="A7236">
        <v>7235</v>
      </c>
      <c r="B7236" t="s">
        <v>9383</v>
      </c>
      <c r="C7236" s="1">
        <v>42437</v>
      </c>
      <c r="D7236" s="2">
        <v>2016</v>
      </c>
      <c r="E7236" s="1" t="s">
        <v>237</v>
      </c>
      <c r="F7236" s="3">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v>6.3504000000000005</v>
      </c>
    </row>
    <row r="7237" spans="1:23" x14ac:dyDescent="0.3">
      <c r="A7237">
        <v>7236</v>
      </c>
      <c r="B7237" t="s">
        <v>9383</v>
      </c>
      <c r="C7237" s="1">
        <v>42437</v>
      </c>
      <c r="D7237" s="2">
        <v>2016</v>
      </c>
      <c r="E7237" s="1" t="s">
        <v>237</v>
      </c>
      <c r="F7237" s="3">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v>22.573199999999996</v>
      </c>
    </row>
    <row r="7238" spans="1:23" x14ac:dyDescent="0.3">
      <c r="A7238">
        <v>7237</v>
      </c>
      <c r="B7238" t="s">
        <v>9384</v>
      </c>
      <c r="C7238" s="1">
        <v>41980</v>
      </c>
      <c r="D7238" s="2">
        <v>2014</v>
      </c>
      <c r="E7238" s="1" t="s">
        <v>98</v>
      </c>
      <c r="F7238" s="3">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v>2.4192</v>
      </c>
    </row>
    <row r="7239" spans="1:23" x14ac:dyDescent="0.3">
      <c r="A7239">
        <v>7238</v>
      </c>
      <c r="B7239" t="s">
        <v>9385</v>
      </c>
      <c r="C7239" s="1">
        <v>42561</v>
      </c>
      <c r="D7239" s="2">
        <v>2016</v>
      </c>
      <c r="E7239" s="1" t="s">
        <v>152</v>
      </c>
      <c r="F7239" s="3">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v>-319.19159999999999</v>
      </c>
    </row>
    <row r="7240" spans="1:23" x14ac:dyDescent="0.3">
      <c r="A7240">
        <v>7239</v>
      </c>
      <c r="B7240" t="s">
        <v>9388</v>
      </c>
      <c r="C7240" s="1">
        <v>42728</v>
      </c>
      <c r="D7240" s="2">
        <v>2016</v>
      </c>
      <c r="E7240" s="1" t="s">
        <v>98</v>
      </c>
      <c r="F7240" s="3">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v>18.463200000000004</v>
      </c>
    </row>
    <row r="7241" spans="1:23" x14ac:dyDescent="0.3">
      <c r="A7241">
        <v>7240</v>
      </c>
      <c r="B7241" t="s">
        <v>9388</v>
      </c>
      <c r="C7241" s="1">
        <v>42728</v>
      </c>
      <c r="D7241" s="2">
        <v>2016</v>
      </c>
      <c r="E7241" s="1" t="s">
        <v>98</v>
      </c>
      <c r="F7241" s="3">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v>18.687199999999997</v>
      </c>
    </row>
    <row r="7242" spans="1:23" x14ac:dyDescent="0.3">
      <c r="A7242">
        <v>7241</v>
      </c>
      <c r="B7242" t="s">
        <v>9389</v>
      </c>
      <c r="C7242" s="1">
        <v>42848</v>
      </c>
      <c r="D7242" s="2">
        <v>2017</v>
      </c>
      <c r="E7242" s="1" t="s">
        <v>89</v>
      </c>
      <c r="F7242" s="3">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v>26.544000000000004</v>
      </c>
    </row>
    <row r="7243" spans="1:23" x14ac:dyDescent="0.3">
      <c r="A7243">
        <v>7242</v>
      </c>
      <c r="B7243" t="s">
        <v>9389</v>
      </c>
      <c r="C7243" s="1">
        <v>42848</v>
      </c>
      <c r="D7243" s="2">
        <v>2017</v>
      </c>
      <c r="E7243" s="1" t="s">
        <v>89</v>
      </c>
      <c r="F7243" s="3">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v>30.185999999999996</v>
      </c>
    </row>
    <row r="7244" spans="1:23" x14ac:dyDescent="0.3">
      <c r="A7244">
        <v>7243</v>
      </c>
      <c r="B7244" t="s">
        <v>9389</v>
      </c>
      <c r="C7244" s="1">
        <v>42848</v>
      </c>
      <c r="D7244" s="2">
        <v>2017</v>
      </c>
      <c r="E7244" s="1" t="s">
        <v>89</v>
      </c>
      <c r="F7244" s="3">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v>7.9662000000000006</v>
      </c>
    </row>
    <row r="7245" spans="1:23" x14ac:dyDescent="0.3">
      <c r="A7245">
        <v>7244</v>
      </c>
      <c r="B7245" t="s">
        <v>9390</v>
      </c>
      <c r="C7245" s="1">
        <v>42964</v>
      </c>
      <c r="D7245" s="2">
        <v>2017</v>
      </c>
      <c r="E7245" s="1" t="s">
        <v>132</v>
      </c>
      <c r="F7245" s="3">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v>-630.88200000000006</v>
      </c>
    </row>
    <row r="7246" spans="1:23" x14ac:dyDescent="0.3">
      <c r="A7246">
        <v>7245</v>
      </c>
      <c r="B7246" t="s">
        <v>9391</v>
      </c>
      <c r="C7246" s="1">
        <v>42877</v>
      </c>
      <c r="D7246" s="2">
        <v>2017</v>
      </c>
      <c r="E7246" s="1" t="s">
        <v>124</v>
      </c>
      <c r="F7246" s="3">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v>18.832800000000002</v>
      </c>
    </row>
    <row r="7247" spans="1:23" x14ac:dyDescent="0.3">
      <c r="A7247">
        <v>7246</v>
      </c>
      <c r="B7247" t="s">
        <v>9392</v>
      </c>
      <c r="C7247" s="1">
        <v>42775</v>
      </c>
      <c r="D7247" s="2">
        <v>2017</v>
      </c>
      <c r="E7247" s="1" t="s">
        <v>568</v>
      </c>
      <c r="F7247" s="3">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v>17.744999999999962</v>
      </c>
    </row>
    <row r="7248" spans="1:23" x14ac:dyDescent="0.3">
      <c r="A7248">
        <v>7247</v>
      </c>
      <c r="B7248" t="s">
        <v>9393</v>
      </c>
      <c r="C7248" s="1">
        <v>41701</v>
      </c>
      <c r="D7248" s="2">
        <v>2014</v>
      </c>
      <c r="E7248" s="1" t="s">
        <v>237</v>
      </c>
      <c r="F7248" s="3">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v>4.9139999999999988</v>
      </c>
    </row>
    <row r="7249" spans="1:23" x14ac:dyDescent="0.3">
      <c r="A7249">
        <v>7248</v>
      </c>
      <c r="B7249" t="s">
        <v>9393</v>
      </c>
      <c r="C7249" s="1">
        <v>41701</v>
      </c>
      <c r="D7249" s="2">
        <v>2014</v>
      </c>
      <c r="E7249" s="1" t="s">
        <v>237</v>
      </c>
      <c r="F7249" s="3">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v>-199.61700000000002</v>
      </c>
    </row>
    <row r="7250" spans="1:23" x14ac:dyDescent="0.3">
      <c r="A7250">
        <v>7249</v>
      </c>
      <c r="B7250" t="s">
        <v>9393</v>
      </c>
      <c r="C7250" s="1">
        <v>41701</v>
      </c>
      <c r="D7250" s="2">
        <v>2014</v>
      </c>
      <c r="E7250" s="1" t="s">
        <v>237</v>
      </c>
      <c r="F7250" s="3">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v>-10.051200000000003</v>
      </c>
    </row>
    <row r="7251" spans="1:23" x14ac:dyDescent="0.3">
      <c r="A7251">
        <v>7250</v>
      </c>
      <c r="B7251" t="s">
        <v>9394</v>
      </c>
      <c r="C7251" s="1">
        <v>42159</v>
      </c>
      <c r="D7251" s="2">
        <v>2015</v>
      </c>
      <c r="E7251" s="1" t="s">
        <v>41</v>
      </c>
      <c r="F7251" s="3">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v>35.994</v>
      </c>
    </row>
    <row r="7252" spans="1:23" x14ac:dyDescent="0.3">
      <c r="A7252">
        <v>7251</v>
      </c>
      <c r="B7252" t="s">
        <v>9394</v>
      </c>
      <c r="C7252" s="1">
        <v>42159</v>
      </c>
      <c r="D7252" s="2">
        <v>2015</v>
      </c>
      <c r="E7252" s="1" t="s">
        <v>41</v>
      </c>
      <c r="F7252" s="3">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v>395.98800000000006</v>
      </c>
    </row>
    <row r="7253" spans="1:23" x14ac:dyDescent="0.3">
      <c r="A7253">
        <v>7252</v>
      </c>
      <c r="B7253" t="s">
        <v>9395</v>
      </c>
      <c r="C7253" s="1">
        <v>42609</v>
      </c>
      <c r="D7253" s="2">
        <v>2016</v>
      </c>
      <c r="E7253" s="1" t="s">
        <v>132</v>
      </c>
      <c r="F7253" s="3">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v>3.3408000000000002</v>
      </c>
    </row>
    <row r="7254" spans="1:23" x14ac:dyDescent="0.3">
      <c r="A7254">
        <v>7253</v>
      </c>
      <c r="B7254" t="s">
        <v>9398</v>
      </c>
      <c r="C7254" s="1">
        <v>42625</v>
      </c>
      <c r="D7254" s="2">
        <v>2016</v>
      </c>
      <c r="E7254" s="1" t="s">
        <v>161</v>
      </c>
      <c r="F7254" s="3">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v>31.519199999999998</v>
      </c>
    </row>
    <row r="7255" spans="1:23" x14ac:dyDescent="0.3">
      <c r="A7255">
        <v>7254</v>
      </c>
      <c r="B7255" t="s">
        <v>9399</v>
      </c>
      <c r="C7255" s="1">
        <v>42520</v>
      </c>
      <c r="D7255" s="2">
        <v>2016</v>
      </c>
      <c r="E7255" s="1" t="s">
        <v>124</v>
      </c>
      <c r="F7255" s="3">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v>109.42199999999997</v>
      </c>
    </row>
    <row r="7256" spans="1:23" x14ac:dyDescent="0.3">
      <c r="A7256">
        <v>7255</v>
      </c>
      <c r="B7256" t="s">
        <v>9399</v>
      </c>
      <c r="C7256" s="1">
        <v>42520</v>
      </c>
      <c r="D7256" s="2">
        <v>2016</v>
      </c>
      <c r="E7256" s="1" t="s">
        <v>124</v>
      </c>
      <c r="F7256" s="3">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v>21.33</v>
      </c>
    </row>
    <row r="7257" spans="1:23" x14ac:dyDescent="0.3">
      <c r="A7257">
        <v>7256</v>
      </c>
      <c r="B7257" t="s">
        <v>9399</v>
      </c>
      <c r="C7257" s="1">
        <v>42520</v>
      </c>
      <c r="D7257" s="2">
        <v>2016</v>
      </c>
      <c r="E7257" s="1" t="s">
        <v>124</v>
      </c>
      <c r="F7257" s="3">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v>13.9328</v>
      </c>
    </row>
    <row r="7258" spans="1:23" x14ac:dyDescent="0.3">
      <c r="A7258">
        <v>7257</v>
      </c>
      <c r="B7258" t="s">
        <v>9399</v>
      </c>
      <c r="C7258" s="1">
        <v>42520</v>
      </c>
      <c r="D7258" s="2">
        <v>2016</v>
      </c>
      <c r="E7258" s="1" t="s">
        <v>124</v>
      </c>
      <c r="F7258" s="3">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v>1.4455999999999998</v>
      </c>
    </row>
    <row r="7259" spans="1:23" x14ac:dyDescent="0.3">
      <c r="A7259">
        <v>7258</v>
      </c>
      <c r="B7259" t="s">
        <v>9399</v>
      </c>
      <c r="C7259" s="1">
        <v>42520</v>
      </c>
      <c r="D7259" s="2">
        <v>2016</v>
      </c>
      <c r="E7259" s="1" t="s">
        <v>124</v>
      </c>
      <c r="F7259" s="3">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v>301.96799999999996</v>
      </c>
    </row>
    <row r="7260" spans="1:23" x14ac:dyDescent="0.3">
      <c r="A7260">
        <v>7259</v>
      </c>
      <c r="B7260" t="s">
        <v>9399</v>
      </c>
      <c r="C7260" s="1">
        <v>42520</v>
      </c>
      <c r="D7260" s="2">
        <v>2016</v>
      </c>
      <c r="E7260" s="1" t="s">
        <v>124</v>
      </c>
      <c r="F7260" s="3">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v>3.9690000000000003</v>
      </c>
    </row>
    <row r="7261" spans="1:23" x14ac:dyDescent="0.3">
      <c r="A7261">
        <v>7260</v>
      </c>
      <c r="B7261" t="s">
        <v>9399</v>
      </c>
      <c r="C7261" s="1">
        <v>42520</v>
      </c>
      <c r="D7261" s="2">
        <v>2016</v>
      </c>
      <c r="E7261" s="1" t="s">
        <v>124</v>
      </c>
      <c r="F7261" s="3">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v>21.772800000000004</v>
      </c>
    </row>
    <row r="7262" spans="1:23" x14ac:dyDescent="0.3">
      <c r="A7262">
        <v>7261</v>
      </c>
      <c r="B7262" t="s">
        <v>9399</v>
      </c>
      <c r="C7262" s="1">
        <v>42520</v>
      </c>
      <c r="D7262" s="2">
        <v>2016</v>
      </c>
      <c r="E7262" s="1" t="s">
        <v>124</v>
      </c>
      <c r="F7262" s="3">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v>35.277200000000008</v>
      </c>
    </row>
    <row r="7263" spans="1:23" x14ac:dyDescent="0.3">
      <c r="A7263">
        <v>7262</v>
      </c>
      <c r="B7263" t="s">
        <v>9400</v>
      </c>
      <c r="C7263" s="1">
        <v>42896</v>
      </c>
      <c r="D7263" s="2">
        <v>2017</v>
      </c>
      <c r="E7263" s="1" t="s">
        <v>41</v>
      </c>
      <c r="F7263" s="3">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v>4.1160000000000005</v>
      </c>
    </row>
    <row r="7264" spans="1:23" x14ac:dyDescent="0.3">
      <c r="A7264">
        <v>7263</v>
      </c>
      <c r="B7264" t="s">
        <v>9401</v>
      </c>
      <c r="C7264" s="1">
        <v>43030</v>
      </c>
      <c r="D7264" s="2">
        <v>2017</v>
      </c>
      <c r="E7264" s="1" t="s">
        <v>53</v>
      </c>
      <c r="F7264" s="3">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v>-6.5399999999999991</v>
      </c>
    </row>
    <row r="7265" spans="1:23" x14ac:dyDescent="0.3">
      <c r="A7265">
        <v>7264</v>
      </c>
      <c r="B7265" t="s">
        <v>9401</v>
      </c>
      <c r="C7265" s="1">
        <v>43030</v>
      </c>
      <c r="D7265" s="2">
        <v>2017</v>
      </c>
      <c r="E7265" s="1" t="s">
        <v>53</v>
      </c>
      <c r="F7265" s="3">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v>11.087999999999997</v>
      </c>
    </row>
    <row r="7266" spans="1:23" x14ac:dyDescent="0.3">
      <c r="A7266">
        <v>7265</v>
      </c>
      <c r="B7266" t="s">
        <v>9402</v>
      </c>
      <c r="C7266" s="1">
        <v>42899</v>
      </c>
      <c r="D7266" s="2">
        <v>2017</v>
      </c>
      <c r="E7266" s="1" t="s">
        <v>41</v>
      </c>
      <c r="F7266" s="3">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v>50.9208</v>
      </c>
    </row>
    <row r="7267" spans="1:23" x14ac:dyDescent="0.3">
      <c r="A7267">
        <v>7266</v>
      </c>
      <c r="B7267" t="s">
        <v>9403</v>
      </c>
      <c r="C7267" s="1">
        <v>41966</v>
      </c>
      <c r="D7267" s="2">
        <v>2014</v>
      </c>
      <c r="E7267" s="1" t="s">
        <v>24</v>
      </c>
      <c r="F7267" s="3">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v>-35.513599999999997</v>
      </c>
    </row>
    <row r="7268" spans="1:23" x14ac:dyDescent="0.3">
      <c r="A7268">
        <v>7267</v>
      </c>
      <c r="B7268" t="s">
        <v>9404</v>
      </c>
      <c r="C7268" s="1">
        <v>42963</v>
      </c>
      <c r="D7268" s="2">
        <v>2017</v>
      </c>
      <c r="E7268" s="1" t="s">
        <v>132</v>
      </c>
      <c r="F7268" s="3">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v>-11.190000000000001</v>
      </c>
    </row>
    <row r="7269" spans="1:23" x14ac:dyDescent="0.3">
      <c r="A7269">
        <v>7268</v>
      </c>
      <c r="B7269" t="s">
        <v>9404</v>
      </c>
      <c r="C7269" s="1">
        <v>42963</v>
      </c>
      <c r="D7269" s="2">
        <v>2017</v>
      </c>
      <c r="E7269" s="1" t="s">
        <v>132</v>
      </c>
      <c r="F7269" s="3">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v>-0.83920000000000172</v>
      </c>
    </row>
    <row r="7270" spans="1:23" x14ac:dyDescent="0.3">
      <c r="A7270">
        <v>7269</v>
      </c>
      <c r="B7270" t="s">
        <v>9405</v>
      </c>
      <c r="C7270" s="1">
        <v>42383</v>
      </c>
      <c r="D7270" s="2">
        <v>2016</v>
      </c>
      <c r="E7270" s="1" t="s">
        <v>166</v>
      </c>
      <c r="F7270" s="3">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v>32.468400000000003</v>
      </c>
    </row>
    <row r="7271" spans="1:23" x14ac:dyDescent="0.3">
      <c r="A7271">
        <v>7270</v>
      </c>
      <c r="B7271" t="s">
        <v>9405</v>
      </c>
      <c r="C7271" s="1">
        <v>42383</v>
      </c>
      <c r="D7271" s="2">
        <v>2016</v>
      </c>
      <c r="E7271" s="1" t="s">
        <v>166</v>
      </c>
      <c r="F7271" s="3">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v>31.577600000000018</v>
      </c>
    </row>
    <row r="7272" spans="1:23" x14ac:dyDescent="0.3">
      <c r="A7272">
        <v>7271</v>
      </c>
      <c r="B7272" t="s">
        <v>9408</v>
      </c>
      <c r="C7272" s="1">
        <v>42629</v>
      </c>
      <c r="D7272" s="2">
        <v>2016</v>
      </c>
      <c r="E7272" s="1" t="s">
        <v>161</v>
      </c>
      <c r="F7272" s="3">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v>-12.878400000000013</v>
      </c>
    </row>
    <row r="7273" spans="1:23" x14ac:dyDescent="0.3">
      <c r="A7273">
        <v>7272</v>
      </c>
      <c r="B7273" t="s">
        <v>9408</v>
      </c>
      <c r="C7273" s="1">
        <v>42629</v>
      </c>
      <c r="D7273" s="2">
        <v>2016</v>
      </c>
      <c r="E7273" s="1" t="s">
        <v>161</v>
      </c>
      <c r="F7273" s="3">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v>4.5448000000000004</v>
      </c>
    </row>
    <row r="7274" spans="1:23" x14ac:dyDescent="0.3">
      <c r="A7274">
        <v>7273</v>
      </c>
      <c r="B7274" t="s">
        <v>9409</v>
      </c>
      <c r="C7274" s="1">
        <v>42653</v>
      </c>
      <c r="D7274" s="2">
        <v>2016</v>
      </c>
      <c r="E7274" s="1" t="s">
        <v>53</v>
      </c>
      <c r="F7274" s="3">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v>-4.3792000000000009</v>
      </c>
    </row>
    <row r="7275" spans="1:23" x14ac:dyDescent="0.3">
      <c r="A7275">
        <v>7274</v>
      </c>
      <c r="B7275" t="s">
        <v>9409</v>
      </c>
      <c r="C7275" s="1">
        <v>42653</v>
      </c>
      <c r="D7275" s="2">
        <v>2016</v>
      </c>
      <c r="E7275" s="1" t="s">
        <v>53</v>
      </c>
      <c r="F7275" s="3">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v>-2.7300000000000004</v>
      </c>
    </row>
    <row r="7276" spans="1:23" x14ac:dyDescent="0.3">
      <c r="A7276">
        <v>7275</v>
      </c>
      <c r="B7276" t="s">
        <v>9410</v>
      </c>
      <c r="C7276" s="1">
        <v>42321</v>
      </c>
      <c r="D7276" s="2">
        <v>2015</v>
      </c>
      <c r="E7276" s="1" t="s">
        <v>24</v>
      </c>
      <c r="F7276" s="3">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v>42.494999999999948</v>
      </c>
    </row>
    <row r="7277" spans="1:23" x14ac:dyDescent="0.3">
      <c r="A7277">
        <v>7276</v>
      </c>
      <c r="B7277" t="s">
        <v>9410</v>
      </c>
      <c r="C7277" s="1">
        <v>42321</v>
      </c>
      <c r="D7277" s="2">
        <v>2015</v>
      </c>
      <c r="E7277" s="1" t="s">
        <v>24</v>
      </c>
      <c r="F7277" s="3">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v>21.7532</v>
      </c>
    </row>
    <row r="7278" spans="1:23" x14ac:dyDescent="0.3">
      <c r="A7278">
        <v>7277</v>
      </c>
      <c r="B7278" t="s">
        <v>9411</v>
      </c>
      <c r="C7278" s="1">
        <v>41945</v>
      </c>
      <c r="D7278" s="2">
        <v>2014</v>
      </c>
      <c r="E7278" s="1" t="s">
        <v>24</v>
      </c>
      <c r="F7278" s="3">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v>239.976</v>
      </c>
    </row>
    <row r="7279" spans="1:23" x14ac:dyDescent="0.3">
      <c r="A7279">
        <v>7278</v>
      </c>
      <c r="B7279" t="s">
        <v>9412</v>
      </c>
      <c r="C7279" s="1">
        <v>42570</v>
      </c>
      <c r="D7279" s="2">
        <v>2016</v>
      </c>
      <c r="E7279" s="1" t="s">
        <v>152</v>
      </c>
      <c r="F7279" s="3">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v>4.4979999999999958</v>
      </c>
    </row>
    <row r="7280" spans="1:23" x14ac:dyDescent="0.3">
      <c r="A7280">
        <v>7279</v>
      </c>
      <c r="B7280" t="s">
        <v>9412</v>
      </c>
      <c r="C7280" s="1">
        <v>42570</v>
      </c>
      <c r="D7280" s="2">
        <v>2016</v>
      </c>
      <c r="E7280" s="1" t="s">
        <v>152</v>
      </c>
      <c r="F7280" s="3">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v>132.58980000000003</v>
      </c>
    </row>
    <row r="7281" spans="1:23" x14ac:dyDescent="0.3">
      <c r="A7281">
        <v>7280</v>
      </c>
      <c r="B7281" t="s">
        <v>9413</v>
      </c>
      <c r="C7281" s="1">
        <v>42504</v>
      </c>
      <c r="D7281" s="2">
        <v>2016</v>
      </c>
      <c r="E7281" s="1" t="s">
        <v>124</v>
      </c>
      <c r="F7281" s="3">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v>48.701099999999997</v>
      </c>
    </row>
    <row r="7282" spans="1:23" x14ac:dyDescent="0.3">
      <c r="A7282">
        <v>7281</v>
      </c>
      <c r="B7282" t="s">
        <v>9414</v>
      </c>
      <c r="C7282" s="1">
        <v>42056</v>
      </c>
      <c r="D7282" s="2">
        <v>2015</v>
      </c>
      <c r="E7282" s="1" t="s">
        <v>568</v>
      </c>
      <c r="F7282" s="3">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v>1270.99</v>
      </c>
    </row>
    <row r="7283" spans="1:23" x14ac:dyDescent="0.3">
      <c r="A7283">
        <v>7282</v>
      </c>
      <c r="B7283" t="s">
        <v>9415</v>
      </c>
      <c r="C7283" s="1">
        <v>43024</v>
      </c>
      <c r="D7283" s="2">
        <v>2017</v>
      </c>
      <c r="E7283" s="1" t="s">
        <v>53</v>
      </c>
      <c r="F7283" s="3">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v>-479.98799999999994</v>
      </c>
    </row>
    <row r="7284" spans="1:23" x14ac:dyDescent="0.3">
      <c r="A7284">
        <v>7283</v>
      </c>
      <c r="B7284" t="s">
        <v>9416</v>
      </c>
      <c r="C7284" s="1">
        <v>42908</v>
      </c>
      <c r="D7284" s="2">
        <v>2017</v>
      </c>
      <c r="E7284" s="1" t="s">
        <v>41</v>
      </c>
      <c r="F7284" s="3">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v>-5.0094000000000012</v>
      </c>
    </row>
    <row r="7285" spans="1:23" x14ac:dyDescent="0.3">
      <c r="A7285">
        <v>7284</v>
      </c>
      <c r="B7285" t="s">
        <v>9417</v>
      </c>
      <c r="C7285" s="1">
        <v>42987</v>
      </c>
      <c r="D7285" s="2">
        <v>2017</v>
      </c>
      <c r="E7285" s="1" t="s">
        <v>161</v>
      </c>
      <c r="F7285" s="3">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v>3.8879999999999972</v>
      </c>
    </row>
    <row r="7286" spans="1:23" x14ac:dyDescent="0.3">
      <c r="A7286">
        <v>7285</v>
      </c>
      <c r="B7286" t="s">
        <v>9417</v>
      </c>
      <c r="C7286" s="1">
        <v>42987</v>
      </c>
      <c r="D7286" s="2">
        <v>2017</v>
      </c>
      <c r="E7286" s="1" t="s">
        <v>161</v>
      </c>
      <c r="F7286" s="3">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v>-9.0903999999999989</v>
      </c>
    </row>
    <row r="7287" spans="1:23" x14ac:dyDescent="0.3">
      <c r="A7287">
        <v>7286</v>
      </c>
      <c r="B7287" t="s">
        <v>9418</v>
      </c>
      <c r="C7287" s="1">
        <v>43022</v>
      </c>
      <c r="D7287" s="2">
        <v>2017</v>
      </c>
      <c r="E7287" s="1" t="s">
        <v>53</v>
      </c>
      <c r="F7287" s="3">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v>15.298799999999996</v>
      </c>
    </row>
    <row r="7288" spans="1:23" x14ac:dyDescent="0.3">
      <c r="A7288">
        <v>7287</v>
      </c>
      <c r="B7288" t="s">
        <v>9419</v>
      </c>
      <c r="C7288" s="1">
        <v>42541</v>
      </c>
      <c r="D7288" s="2">
        <v>2016</v>
      </c>
      <c r="E7288" s="1" t="s">
        <v>41</v>
      </c>
      <c r="F7288" s="3">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v>0.5519999999999996</v>
      </c>
    </row>
    <row r="7289" spans="1:23" x14ac:dyDescent="0.3">
      <c r="A7289">
        <v>7288</v>
      </c>
      <c r="B7289" t="s">
        <v>9419</v>
      </c>
      <c r="C7289" s="1">
        <v>42541</v>
      </c>
      <c r="D7289" s="2">
        <v>2016</v>
      </c>
      <c r="E7289" s="1" t="s">
        <v>41</v>
      </c>
      <c r="F7289" s="3">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v>23.652900000000002</v>
      </c>
    </row>
    <row r="7290" spans="1:23" x14ac:dyDescent="0.3">
      <c r="A7290">
        <v>7289</v>
      </c>
      <c r="B7290" t="s">
        <v>9420</v>
      </c>
      <c r="C7290" s="1">
        <v>41884</v>
      </c>
      <c r="D7290" s="2">
        <v>2014</v>
      </c>
      <c r="E7290" s="1" t="s">
        <v>161</v>
      </c>
      <c r="F7290" s="3">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v>-121.27049999999997</v>
      </c>
    </row>
    <row r="7291" spans="1:23" x14ac:dyDescent="0.3">
      <c r="A7291">
        <v>7290</v>
      </c>
      <c r="B7291" t="s">
        <v>9421</v>
      </c>
      <c r="C7291" s="1">
        <v>42399</v>
      </c>
      <c r="D7291" s="2">
        <v>2016</v>
      </c>
      <c r="E7291" s="1" t="s">
        <v>166</v>
      </c>
      <c r="F7291" s="3">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v>76.252499999999998</v>
      </c>
    </row>
    <row r="7292" spans="1:23" x14ac:dyDescent="0.3">
      <c r="A7292">
        <v>7291</v>
      </c>
      <c r="B7292" t="s">
        <v>9421</v>
      </c>
      <c r="C7292" s="1">
        <v>42399</v>
      </c>
      <c r="D7292" s="2">
        <v>2016</v>
      </c>
      <c r="E7292" s="1" t="s">
        <v>166</v>
      </c>
      <c r="F7292" s="3">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v>17.7744</v>
      </c>
    </row>
    <row r="7293" spans="1:23" x14ac:dyDescent="0.3">
      <c r="A7293">
        <v>7292</v>
      </c>
      <c r="B7293" t="s">
        <v>9421</v>
      </c>
      <c r="C7293" s="1">
        <v>42399</v>
      </c>
      <c r="D7293" s="2">
        <v>2016</v>
      </c>
      <c r="E7293" s="1" t="s">
        <v>166</v>
      </c>
      <c r="F7293" s="3">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v>12.2247</v>
      </c>
    </row>
    <row r="7294" spans="1:23" x14ac:dyDescent="0.3">
      <c r="A7294">
        <v>7293</v>
      </c>
      <c r="B7294" t="s">
        <v>9422</v>
      </c>
      <c r="C7294" s="1">
        <v>43073</v>
      </c>
      <c r="D7294" s="2">
        <v>2017</v>
      </c>
      <c r="E7294" s="1" t="s">
        <v>98</v>
      </c>
      <c r="F7294" s="3">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v>-272.58000000000015</v>
      </c>
    </row>
    <row r="7295" spans="1:23" x14ac:dyDescent="0.3">
      <c r="A7295">
        <v>7294</v>
      </c>
      <c r="B7295" t="s">
        <v>9424</v>
      </c>
      <c r="C7295" s="1">
        <v>42392</v>
      </c>
      <c r="D7295" s="2">
        <v>2016</v>
      </c>
      <c r="E7295" s="1" t="s">
        <v>166</v>
      </c>
      <c r="F7295" s="3">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v>21.596400000000003</v>
      </c>
    </row>
    <row r="7296" spans="1:23" x14ac:dyDescent="0.3">
      <c r="A7296">
        <v>7295</v>
      </c>
      <c r="B7296" t="s">
        <v>9425</v>
      </c>
      <c r="C7296" s="1">
        <v>42150</v>
      </c>
      <c r="D7296" s="2">
        <v>2015</v>
      </c>
      <c r="E7296" s="1" t="s">
        <v>124</v>
      </c>
      <c r="F7296" s="3">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v>7.8935999999999993</v>
      </c>
    </row>
    <row r="7297" spans="1:23" x14ac:dyDescent="0.3">
      <c r="A7297">
        <v>7296</v>
      </c>
      <c r="B7297" t="s">
        <v>9426</v>
      </c>
      <c r="C7297" s="1">
        <v>41763</v>
      </c>
      <c r="D7297" s="2">
        <v>2014</v>
      </c>
      <c r="E7297" s="1" t="s">
        <v>124</v>
      </c>
      <c r="F7297" s="3">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v>2.8380000000000027</v>
      </c>
    </row>
    <row r="7298" spans="1:23" x14ac:dyDescent="0.3">
      <c r="A7298">
        <v>7297</v>
      </c>
      <c r="B7298" t="s">
        <v>9426</v>
      </c>
      <c r="C7298" s="1">
        <v>41763</v>
      </c>
      <c r="D7298" s="2">
        <v>2014</v>
      </c>
      <c r="E7298" s="1" t="s">
        <v>124</v>
      </c>
      <c r="F7298" s="3">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v>1.8467999999999996</v>
      </c>
    </row>
    <row r="7299" spans="1:23" x14ac:dyDescent="0.3">
      <c r="A7299">
        <v>7298</v>
      </c>
      <c r="B7299" t="s">
        <v>9427</v>
      </c>
      <c r="C7299" s="1">
        <v>42045</v>
      </c>
      <c r="D7299" s="2">
        <v>2015</v>
      </c>
      <c r="E7299" s="1" t="s">
        <v>568</v>
      </c>
      <c r="F7299" s="3">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v>7.7240000000000002</v>
      </c>
    </row>
    <row r="7300" spans="1:23" x14ac:dyDescent="0.3">
      <c r="A7300">
        <v>7299</v>
      </c>
      <c r="B7300" t="s">
        <v>9428</v>
      </c>
      <c r="C7300" s="1">
        <v>41961</v>
      </c>
      <c r="D7300" s="2">
        <v>2014</v>
      </c>
      <c r="E7300" s="1" t="s">
        <v>24</v>
      </c>
      <c r="F7300" s="3">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v>-175.26000000000005</v>
      </c>
    </row>
    <row r="7301" spans="1:23" x14ac:dyDescent="0.3">
      <c r="A7301">
        <v>7300</v>
      </c>
      <c r="B7301" t="s">
        <v>9428</v>
      </c>
      <c r="C7301" s="1">
        <v>41961</v>
      </c>
      <c r="D7301" s="2">
        <v>2014</v>
      </c>
      <c r="E7301" s="1" t="s">
        <v>24</v>
      </c>
      <c r="F7301" s="3">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v>-7.4759999999999991</v>
      </c>
    </row>
    <row r="7302" spans="1:23" x14ac:dyDescent="0.3">
      <c r="A7302">
        <v>7301</v>
      </c>
      <c r="B7302" t="s">
        <v>9428</v>
      </c>
      <c r="C7302" s="1">
        <v>41961</v>
      </c>
      <c r="D7302" s="2">
        <v>2014</v>
      </c>
      <c r="E7302" s="1" t="s">
        <v>24</v>
      </c>
      <c r="F7302" s="3">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v>-30.293999999999983</v>
      </c>
    </row>
    <row r="7303" spans="1:23" x14ac:dyDescent="0.3">
      <c r="A7303">
        <v>7302</v>
      </c>
      <c r="B7303" t="s">
        <v>9428</v>
      </c>
      <c r="C7303" s="1">
        <v>41961</v>
      </c>
      <c r="D7303" s="2">
        <v>2014</v>
      </c>
      <c r="E7303" s="1" t="s">
        <v>24</v>
      </c>
      <c r="F7303" s="3">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v>-4.9164000000000012</v>
      </c>
    </row>
    <row r="7304" spans="1:23" x14ac:dyDescent="0.3">
      <c r="A7304">
        <v>7303</v>
      </c>
      <c r="B7304" t="s">
        <v>9428</v>
      </c>
      <c r="C7304" s="1">
        <v>41961</v>
      </c>
      <c r="D7304" s="2">
        <v>2014</v>
      </c>
      <c r="E7304" s="1" t="s">
        <v>24</v>
      </c>
      <c r="F7304" s="3">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v>-66.801000000000045</v>
      </c>
    </row>
    <row r="7305" spans="1:23" x14ac:dyDescent="0.3">
      <c r="A7305">
        <v>7304</v>
      </c>
      <c r="B7305" t="s">
        <v>9429</v>
      </c>
      <c r="C7305" s="1">
        <v>42982</v>
      </c>
      <c r="D7305" s="2">
        <v>2017</v>
      </c>
      <c r="E7305" s="1" t="s">
        <v>161</v>
      </c>
      <c r="F7305" s="3">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v>6.0740000000000016</v>
      </c>
    </row>
    <row r="7306" spans="1:23" x14ac:dyDescent="0.3">
      <c r="A7306">
        <v>7305</v>
      </c>
      <c r="B7306" t="s">
        <v>9429</v>
      </c>
      <c r="C7306" s="1">
        <v>42982</v>
      </c>
      <c r="D7306" s="2">
        <v>2017</v>
      </c>
      <c r="E7306" s="1" t="s">
        <v>161</v>
      </c>
      <c r="F7306" s="3">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v>3.6288</v>
      </c>
    </row>
    <row r="7307" spans="1:23" x14ac:dyDescent="0.3">
      <c r="A7307">
        <v>7306</v>
      </c>
      <c r="B7307" t="s">
        <v>9430</v>
      </c>
      <c r="C7307" s="1">
        <v>41727</v>
      </c>
      <c r="D7307" s="2">
        <v>2014</v>
      </c>
      <c r="E7307" s="1" t="s">
        <v>237</v>
      </c>
      <c r="F7307" s="3">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v>-152.71559999999999</v>
      </c>
    </row>
    <row r="7308" spans="1:23" x14ac:dyDescent="0.3">
      <c r="A7308">
        <v>7307</v>
      </c>
      <c r="B7308" t="s">
        <v>9431</v>
      </c>
      <c r="C7308" s="1">
        <v>42679</v>
      </c>
      <c r="D7308" s="2">
        <v>2016</v>
      </c>
      <c r="E7308" s="1" t="s">
        <v>24</v>
      </c>
      <c r="F7308" s="3">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v>12.959999999999994</v>
      </c>
    </row>
    <row r="7309" spans="1:23" x14ac:dyDescent="0.3">
      <c r="A7309">
        <v>7308</v>
      </c>
      <c r="B7309" t="s">
        <v>9431</v>
      </c>
      <c r="C7309" s="1">
        <v>42679</v>
      </c>
      <c r="D7309" s="2">
        <v>2016</v>
      </c>
      <c r="E7309" s="1" t="s">
        <v>24</v>
      </c>
      <c r="F7309" s="3">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v>9.9651999999999994</v>
      </c>
    </row>
    <row r="7310" spans="1:23" x14ac:dyDescent="0.3">
      <c r="A7310">
        <v>7309</v>
      </c>
      <c r="B7310" t="s">
        <v>9431</v>
      </c>
      <c r="C7310" s="1">
        <v>42679</v>
      </c>
      <c r="D7310" s="2">
        <v>2016</v>
      </c>
      <c r="E7310" s="1" t="s">
        <v>24</v>
      </c>
      <c r="F7310" s="3">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v>77.483699999999999</v>
      </c>
    </row>
    <row r="7311" spans="1:23" x14ac:dyDescent="0.3">
      <c r="A7311">
        <v>7310</v>
      </c>
      <c r="B7311" t="s">
        <v>9432</v>
      </c>
      <c r="C7311" s="1">
        <v>42896</v>
      </c>
      <c r="D7311" s="2">
        <v>2017</v>
      </c>
      <c r="E7311" s="1" t="s">
        <v>41</v>
      </c>
      <c r="F7311" s="3">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v>0.70650000000000013</v>
      </c>
    </row>
    <row r="7312" spans="1:23" x14ac:dyDescent="0.3">
      <c r="A7312">
        <v>7311</v>
      </c>
      <c r="B7312" t="s">
        <v>9433</v>
      </c>
      <c r="C7312" s="1">
        <v>42226</v>
      </c>
      <c r="D7312" s="2">
        <v>2015</v>
      </c>
      <c r="E7312" s="1" t="s">
        <v>132</v>
      </c>
      <c r="F7312" s="3">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v>29.137499999999996</v>
      </c>
    </row>
    <row r="7313" spans="1:23" x14ac:dyDescent="0.3">
      <c r="A7313">
        <v>7312</v>
      </c>
      <c r="B7313" t="s">
        <v>9434</v>
      </c>
      <c r="C7313" s="1">
        <v>42286</v>
      </c>
      <c r="D7313" s="2">
        <v>2015</v>
      </c>
      <c r="E7313" s="1" t="s">
        <v>53</v>
      </c>
      <c r="F7313" s="3">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v>-1.3103999999999996</v>
      </c>
    </row>
    <row r="7314" spans="1:23" x14ac:dyDescent="0.3">
      <c r="A7314">
        <v>7313</v>
      </c>
      <c r="B7314" t="s">
        <v>9434</v>
      </c>
      <c r="C7314" s="1">
        <v>42286</v>
      </c>
      <c r="D7314" s="2">
        <v>2015</v>
      </c>
      <c r="E7314" s="1" t="s">
        <v>53</v>
      </c>
      <c r="F7314" s="3">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v>-8.5974000000000004</v>
      </c>
    </row>
    <row r="7315" spans="1:23" x14ac:dyDescent="0.3">
      <c r="A7315">
        <v>7314</v>
      </c>
      <c r="B7315" t="s">
        <v>9434</v>
      </c>
      <c r="C7315" s="1">
        <v>42286</v>
      </c>
      <c r="D7315" s="2">
        <v>2015</v>
      </c>
      <c r="E7315" s="1" t="s">
        <v>53</v>
      </c>
      <c r="F7315" s="3">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v>7.4751999999999992</v>
      </c>
    </row>
    <row r="7316" spans="1:23" x14ac:dyDescent="0.3">
      <c r="A7316">
        <v>7315</v>
      </c>
      <c r="B7316" t="s">
        <v>9435</v>
      </c>
      <c r="C7316" s="1">
        <v>42518</v>
      </c>
      <c r="D7316" s="2">
        <v>2016</v>
      </c>
      <c r="E7316" s="1" t="s">
        <v>124</v>
      </c>
      <c r="F7316" s="3">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v>25.060000000000016</v>
      </c>
    </row>
    <row r="7317" spans="1:23" x14ac:dyDescent="0.3">
      <c r="A7317">
        <v>7316</v>
      </c>
      <c r="B7317" t="s">
        <v>9436</v>
      </c>
      <c r="C7317" s="1">
        <v>42866</v>
      </c>
      <c r="D7317" s="2">
        <v>2017</v>
      </c>
      <c r="E7317" s="1" t="s">
        <v>124</v>
      </c>
      <c r="F7317" s="3">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v>12.736799999999999</v>
      </c>
    </row>
    <row r="7318" spans="1:23" x14ac:dyDescent="0.3">
      <c r="A7318">
        <v>7317</v>
      </c>
      <c r="B7318" t="s">
        <v>9437</v>
      </c>
      <c r="C7318" s="1">
        <v>42659</v>
      </c>
      <c r="D7318" s="2">
        <v>2016</v>
      </c>
      <c r="E7318" s="1" t="s">
        <v>53</v>
      </c>
      <c r="F7318" s="3">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v>-37.915200000000027</v>
      </c>
    </row>
    <row r="7319" spans="1:23" x14ac:dyDescent="0.3">
      <c r="A7319">
        <v>7318</v>
      </c>
      <c r="B7319" t="s">
        <v>9438</v>
      </c>
      <c r="C7319" s="1">
        <v>43056</v>
      </c>
      <c r="D7319" s="2">
        <v>2017</v>
      </c>
      <c r="E7319" s="1" t="s">
        <v>24</v>
      </c>
      <c r="F7319" s="3">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v>6.6177000000000001</v>
      </c>
    </row>
    <row r="7320" spans="1:23" x14ac:dyDescent="0.3">
      <c r="A7320">
        <v>7319</v>
      </c>
      <c r="B7320" t="s">
        <v>9438</v>
      </c>
      <c r="C7320" s="1">
        <v>43056</v>
      </c>
      <c r="D7320" s="2">
        <v>2017</v>
      </c>
      <c r="E7320" s="1" t="s">
        <v>24</v>
      </c>
      <c r="F7320" s="3">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v>-3.4649999999999999</v>
      </c>
    </row>
    <row r="7321" spans="1:23" x14ac:dyDescent="0.3">
      <c r="A7321">
        <v>7320</v>
      </c>
      <c r="B7321" t="s">
        <v>9440</v>
      </c>
      <c r="C7321" s="1">
        <v>43065</v>
      </c>
      <c r="D7321" s="2">
        <v>2017</v>
      </c>
      <c r="E7321" s="1" t="s">
        <v>24</v>
      </c>
      <c r="F7321" s="3">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v>264.58650000000006</v>
      </c>
    </row>
    <row r="7322" spans="1:23" x14ac:dyDescent="0.3">
      <c r="A7322">
        <v>7321</v>
      </c>
      <c r="B7322" t="s">
        <v>9440</v>
      </c>
      <c r="C7322" s="1">
        <v>43065</v>
      </c>
      <c r="D7322" s="2">
        <v>2017</v>
      </c>
      <c r="E7322" s="1" t="s">
        <v>24</v>
      </c>
      <c r="F7322" s="3">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v>37.883999999999993</v>
      </c>
    </row>
    <row r="7323" spans="1:23" x14ac:dyDescent="0.3">
      <c r="A7323">
        <v>7322</v>
      </c>
      <c r="B7323" t="s">
        <v>9441</v>
      </c>
      <c r="C7323" s="1">
        <v>42981</v>
      </c>
      <c r="D7323" s="2">
        <v>2017</v>
      </c>
      <c r="E7323" s="1" t="s">
        <v>161</v>
      </c>
      <c r="F7323" s="3">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v>3.3389999999999995</v>
      </c>
    </row>
    <row r="7324" spans="1:23" x14ac:dyDescent="0.3">
      <c r="A7324">
        <v>7323</v>
      </c>
      <c r="B7324" t="s">
        <v>9441</v>
      </c>
      <c r="C7324" s="1">
        <v>42981</v>
      </c>
      <c r="D7324" s="2">
        <v>2017</v>
      </c>
      <c r="E7324" s="1" t="s">
        <v>161</v>
      </c>
      <c r="F7324" s="3">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v>21.42</v>
      </c>
    </row>
    <row r="7325" spans="1:23" x14ac:dyDescent="0.3">
      <c r="A7325">
        <v>7324</v>
      </c>
      <c r="B7325" t="s">
        <v>9442</v>
      </c>
      <c r="C7325" s="1">
        <v>43074</v>
      </c>
      <c r="D7325" s="2">
        <v>2017</v>
      </c>
      <c r="E7325" s="1" t="s">
        <v>98</v>
      </c>
      <c r="F7325" s="3">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v>10.909600000000001</v>
      </c>
    </row>
    <row r="7326" spans="1:23" x14ac:dyDescent="0.3">
      <c r="A7326">
        <v>7325</v>
      </c>
      <c r="B7326" t="s">
        <v>9442</v>
      </c>
      <c r="C7326" s="1">
        <v>43074</v>
      </c>
      <c r="D7326" s="2">
        <v>2017</v>
      </c>
      <c r="E7326" s="1" t="s">
        <v>98</v>
      </c>
      <c r="F7326" s="3">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v>4.5359999999999996</v>
      </c>
    </row>
    <row r="7327" spans="1:23" x14ac:dyDescent="0.3">
      <c r="A7327">
        <v>7326</v>
      </c>
      <c r="B7327" t="s">
        <v>9443</v>
      </c>
      <c r="C7327" s="1">
        <v>43049</v>
      </c>
      <c r="D7327" s="2">
        <v>2017</v>
      </c>
      <c r="E7327" s="1" t="s">
        <v>24</v>
      </c>
      <c r="F7327" s="3">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v>112.224</v>
      </c>
    </row>
    <row r="7328" spans="1:23" x14ac:dyDescent="0.3">
      <c r="A7328">
        <v>7327</v>
      </c>
      <c r="B7328" t="s">
        <v>9443</v>
      </c>
      <c r="C7328" s="1">
        <v>43049</v>
      </c>
      <c r="D7328" s="2">
        <v>2017</v>
      </c>
      <c r="E7328" s="1" t="s">
        <v>24</v>
      </c>
      <c r="F7328" s="3">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v>10.077200000000001</v>
      </c>
    </row>
    <row r="7329" spans="1:23" x14ac:dyDescent="0.3">
      <c r="A7329">
        <v>7328</v>
      </c>
      <c r="B7329" t="s">
        <v>9444</v>
      </c>
      <c r="C7329" s="1">
        <v>41716</v>
      </c>
      <c r="D7329" s="2">
        <v>2014</v>
      </c>
      <c r="E7329" s="1" t="s">
        <v>237</v>
      </c>
      <c r="F7329" s="3">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v>14.430000000000007</v>
      </c>
    </row>
    <row r="7330" spans="1:23" x14ac:dyDescent="0.3">
      <c r="A7330">
        <v>7329</v>
      </c>
      <c r="B7330" t="s">
        <v>9444</v>
      </c>
      <c r="C7330" s="1">
        <v>41716</v>
      </c>
      <c r="D7330" s="2">
        <v>2014</v>
      </c>
      <c r="E7330" s="1" t="s">
        <v>237</v>
      </c>
      <c r="F7330" s="3">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v>415.98959999999994</v>
      </c>
    </row>
    <row r="7331" spans="1:23" x14ac:dyDescent="0.3">
      <c r="A7331">
        <v>7330</v>
      </c>
      <c r="B7331" t="s">
        <v>9444</v>
      </c>
      <c r="C7331" s="1">
        <v>41716</v>
      </c>
      <c r="D7331" s="2">
        <v>2014</v>
      </c>
      <c r="E7331" s="1" t="s">
        <v>237</v>
      </c>
      <c r="F7331" s="3">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v>334.11419999999987</v>
      </c>
    </row>
    <row r="7332" spans="1:23" x14ac:dyDescent="0.3">
      <c r="A7332">
        <v>7331</v>
      </c>
      <c r="B7332" t="s">
        <v>9446</v>
      </c>
      <c r="C7332" s="1">
        <v>42686</v>
      </c>
      <c r="D7332" s="2">
        <v>2016</v>
      </c>
      <c r="E7332" s="1" t="s">
        <v>24</v>
      </c>
      <c r="F7332" s="3">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v>-8.532</v>
      </c>
    </row>
    <row r="7333" spans="1:23" x14ac:dyDescent="0.3">
      <c r="A7333">
        <v>7332</v>
      </c>
      <c r="B7333" t="s">
        <v>9447</v>
      </c>
      <c r="C7333" s="1">
        <v>43034</v>
      </c>
      <c r="D7333" s="2">
        <v>2017</v>
      </c>
      <c r="E7333" s="1" t="s">
        <v>53</v>
      </c>
      <c r="F7333" s="3">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v>-13.334099999999999</v>
      </c>
    </row>
    <row r="7334" spans="1:23" x14ac:dyDescent="0.3">
      <c r="A7334">
        <v>7333</v>
      </c>
      <c r="B7334" t="s">
        <v>9447</v>
      </c>
      <c r="C7334" s="1">
        <v>43034</v>
      </c>
      <c r="D7334" s="2">
        <v>2017</v>
      </c>
      <c r="E7334" s="1" t="s">
        <v>53</v>
      </c>
      <c r="F7334" s="3">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v>-65.150399999999991</v>
      </c>
    </row>
    <row r="7335" spans="1:23" x14ac:dyDescent="0.3">
      <c r="A7335">
        <v>7334</v>
      </c>
      <c r="B7335" t="s">
        <v>9448</v>
      </c>
      <c r="C7335" s="1">
        <v>42105</v>
      </c>
      <c r="D7335" s="2">
        <v>2015</v>
      </c>
      <c r="E7335" s="1" t="s">
        <v>89</v>
      </c>
      <c r="F7335" s="3">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v>10.103999999999996</v>
      </c>
    </row>
    <row r="7336" spans="1:23" x14ac:dyDescent="0.3">
      <c r="A7336">
        <v>7335</v>
      </c>
      <c r="B7336" t="s">
        <v>9448</v>
      </c>
      <c r="C7336" s="1">
        <v>42105</v>
      </c>
      <c r="D7336" s="2">
        <v>2015</v>
      </c>
      <c r="E7336" s="1" t="s">
        <v>89</v>
      </c>
      <c r="F7336" s="3">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v>14.313600000000005</v>
      </c>
    </row>
    <row r="7337" spans="1:23" x14ac:dyDescent="0.3">
      <c r="A7337">
        <v>7336</v>
      </c>
      <c r="B7337" t="s">
        <v>9449</v>
      </c>
      <c r="C7337" s="1">
        <v>42363</v>
      </c>
      <c r="D7337" s="2">
        <v>2015</v>
      </c>
      <c r="E7337" s="1" t="s">
        <v>98</v>
      </c>
      <c r="F7337" s="3">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v>371.31600000000003</v>
      </c>
    </row>
    <row r="7338" spans="1:23" x14ac:dyDescent="0.3">
      <c r="A7338">
        <v>7337</v>
      </c>
      <c r="B7338" t="s">
        <v>9449</v>
      </c>
      <c r="C7338" s="1">
        <v>42363</v>
      </c>
      <c r="D7338" s="2">
        <v>2015</v>
      </c>
      <c r="E7338" s="1" t="s">
        <v>98</v>
      </c>
      <c r="F7338" s="3">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v>56.195999999999955</v>
      </c>
    </row>
    <row r="7339" spans="1:23" x14ac:dyDescent="0.3">
      <c r="A7339">
        <v>7338</v>
      </c>
      <c r="B7339" t="s">
        <v>9450</v>
      </c>
      <c r="C7339" s="1">
        <v>42999</v>
      </c>
      <c r="D7339" s="2">
        <v>2017</v>
      </c>
      <c r="E7339" s="1" t="s">
        <v>161</v>
      </c>
      <c r="F7339" s="3">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v>3.8774999999999995</v>
      </c>
    </row>
    <row r="7340" spans="1:23" x14ac:dyDescent="0.3">
      <c r="A7340">
        <v>7339</v>
      </c>
      <c r="B7340" t="s">
        <v>9451</v>
      </c>
      <c r="C7340" s="1">
        <v>41993</v>
      </c>
      <c r="D7340" s="2">
        <v>2014</v>
      </c>
      <c r="E7340" s="1" t="s">
        <v>98</v>
      </c>
      <c r="F7340" s="3">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v>36.3018</v>
      </c>
    </row>
    <row r="7341" spans="1:23" x14ac:dyDescent="0.3">
      <c r="A7341">
        <v>7340</v>
      </c>
      <c r="B7341" t="s">
        <v>9452</v>
      </c>
      <c r="C7341" s="1">
        <v>42203</v>
      </c>
      <c r="D7341" s="2">
        <v>2015</v>
      </c>
      <c r="E7341" s="1" t="s">
        <v>152</v>
      </c>
      <c r="F7341" s="3">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v>1.6128</v>
      </c>
    </row>
    <row r="7342" spans="1:23" x14ac:dyDescent="0.3">
      <c r="A7342">
        <v>7341</v>
      </c>
      <c r="B7342" t="s">
        <v>9453</v>
      </c>
      <c r="C7342" s="1">
        <v>41846</v>
      </c>
      <c r="D7342" s="2">
        <v>2014</v>
      </c>
      <c r="E7342" s="1" t="s">
        <v>152</v>
      </c>
      <c r="F7342" s="3">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v>18.327599999999997</v>
      </c>
    </row>
    <row r="7343" spans="1:23" x14ac:dyDescent="0.3">
      <c r="A7343">
        <v>7342</v>
      </c>
      <c r="B7343" t="s">
        <v>9453</v>
      </c>
      <c r="C7343" s="1">
        <v>41846</v>
      </c>
      <c r="D7343" s="2">
        <v>2014</v>
      </c>
      <c r="E7343" s="1" t="s">
        <v>152</v>
      </c>
      <c r="F7343" s="3">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v>76.558299999999988</v>
      </c>
    </row>
    <row r="7344" spans="1:23" x14ac:dyDescent="0.3">
      <c r="A7344">
        <v>7343</v>
      </c>
      <c r="B7344" t="s">
        <v>9453</v>
      </c>
      <c r="C7344" s="1">
        <v>41846</v>
      </c>
      <c r="D7344" s="2">
        <v>2014</v>
      </c>
      <c r="E7344" s="1" t="s">
        <v>152</v>
      </c>
      <c r="F7344" s="3">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v>9.2556000000000012</v>
      </c>
    </row>
    <row r="7345" spans="1:23" x14ac:dyDescent="0.3">
      <c r="A7345">
        <v>7344</v>
      </c>
      <c r="B7345" t="s">
        <v>9454</v>
      </c>
      <c r="C7345" s="1">
        <v>41999</v>
      </c>
      <c r="D7345" s="2">
        <v>2014</v>
      </c>
      <c r="E7345" s="1" t="s">
        <v>98</v>
      </c>
      <c r="F7345" s="3">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v>19.188000000000002</v>
      </c>
    </row>
    <row r="7346" spans="1:23" x14ac:dyDescent="0.3">
      <c r="A7346">
        <v>7345</v>
      </c>
      <c r="B7346" t="s">
        <v>9455</v>
      </c>
      <c r="C7346" s="1">
        <v>43080</v>
      </c>
      <c r="D7346" s="2">
        <v>2017</v>
      </c>
      <c r="E7346" s="1" t="s">
        <v>98</v>
      </c>
      <c r="F7346" s="3">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v>-420</v>
      </c>
    </row>
    <row r="7347" spans="1:23" x14ac:dyDescent="0.3">
      <c r="A7347">
        <v>7346</v>
      </c>
      <c r="B7347" t="s">
        <v>9455</v>
      </c>
      <c r="C7347" s="1">
        <v>43080</v>
      </c>
      <c r="D7347" s="2">
        <v>2017</v>
      </c>
      <c r="E7347" s="1" t="s">
        <v>98</v>
      </c>
      <c r="F7347" s="3">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v>-16.552799999999994</v>
      </c>
    </row>
    <row r="7348" spans="1:23" x14ac:dyDescent="0.3">
      <c r="A7348">
        <v>7347</v>
      </c>
      <c r="B7348" t="s">
        <v>9455</v>
      </c>
      <c r="C7348" s="1">
        <v>43080</v>
      </c>
      <c r="D7348" s="2">
        <v>2017</v>
      </c>
      <c r="E7348" s="1" t="s">
        <v>98</v>
      </c>
      <c r="F7348" s="3">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v>1.3584000000000001</v>
      </c>
    </row>
    <row r="7349" spans="1:23" x14ac:dyDescent="0.3">
      <c r="A7349">
        <v>7348</v>
      </c>
      <c r="B7349" t="s">
        <v>9455</v>
      </c>
      <c r="C7349" s="1">
        <v>43080</v>
      </c>
      <c r="D7349" s="2">
        <v>2017</v>
      </c>
      <c r="E7349" s="1" t="s">
        <v>98</v>
      </c>
      <c r="F7349" s="3">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v>-12.147000000000009</v>
      </c>
    </row>
    <row r="7350" spans="1:23" x14ac:dyDescent="0.3">
      <c r="A7350">
        <v>7349</v>
      </c>
      <c r="B7350" t="s">
        <v>9456</v>
      </c>
      <c r="C7350" s="1">
        <v>41701</v>
      </c>
      <c r="D7350" s="2">
        <v>2014</v>
      </c>
      <c r="E7350" s="1" t="s">
        <v>237</v>
      </c>
      <c r="F7350" s="3">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v>-459.60720000000003</v>
      </c>
    </row>
    <row r="7351" spans="1:23" x14ac:dyDescent="0.3">
      <c r="A7351">
        <v>7350</v>
      </c>
      <c r="B7351" t="s">
        <v>9457</v>
      </c>
      <c r="C7351" s="1">
        <v>43029</v>
      </c>
      <c r="D7351" s="2">
        <v>2017</v>
      </c>
      <c r="E7351" s="1" t="s">
        <v>53</v>
      </c>
      <c r="F7351" s="3">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v>19.41</v>
      </c>
    </row>
    <row r="7352" spans="1:23" x14ac:dyDescent="0.3">
      <c r="A7352">
        <v>7351</v>
      </c>
      <c r="B7352" t="s">
        <v>9457</v>
      </c>
      <c r="C7352" s="1">
        <v>43029</v>
      </c>
      <c r="D7352" s="2">
        <v>2017</v>
      </c>
      <c r="E7352" s="1" t="s">
        <v>53</v>
      </c>
      <c r="F7352" s="3">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v>10.511999999999999</v>
      </c>
    </row>
    <row r="7353" spans="1:23" x14ac:dyDescent="0.3">
      <c r="A7353">
        <v>7352</v>
      </c>
      <c r="B7353" t="s">
        <v>9458</v>
      </c>
      <c r="C7353" s="1">
        <v>43049</v>
      </c>
      <c r="D7353" s="2">
        <v>2017</v>
      </c>
      <c r="E7353" s="1" t="s">
        <v>24</v>
      </c>
      <c r="F7353" s="3">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v>43.598100000000002</v>
      </c>
    </row>
    <row r="7354" spans="1:23" x14ac:dyDescent="0.3">
      <c r="A7354">
        <v>7353</v>
      </c>
      <c r="B7354" t="s">
        <v>9460</v>
      </c>
      <c r="C7354" s="1">
        <v>42810</v>
      </c>
      <c r="D7354" s="2">
        <v>2017</v>
      </c>
      <c r="E7354" s="1" t="s">
        <v>237</v>
      </c>
      <c r="F7354" s="3">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v>-81.664000000000044</v>
      </c>
    </row>
    <row r="7355" spans="1:23" x14ac:dyDescent="0.3">
      <c r="A7355">
        <v>7354</v>
      </c>
      <c r="B7355" t="s">
        <v>9461</v>
      </c>
      <c r="C7355" s="1">
        <v>42635</v>
      </c>
      <c r="D7355" s="2">
        <v>2016</v>
      </c>
      <c r="E7355" s="1" t="s">
        <v>161</v>
      </c>
      <c r="F7355" s="3">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v>5.368999999999998</v>
      </c>
    </row>
    <row r="7356" spans="1:23" x14ac:dyDescent="0.3">
      <c r="A7356">
        <v>7355</v>
      </c>
      <c r="B7356" t="s">
        <v>9462</v>
      </c>
      <c r="C7356" s="1">
        <v>42772</v>
      </c>
      <c r="D7356" s="2">
        <v>2017</v>
      </c>
      <c r="E7356" s="1" t="s">
        <v>568</v>
      </c>
      <c r="F7356" s="3">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v>13.454999999999998</v>
      </c>
    </row>
    <row r="7357" spans="1:23" x14ac:dyDescent="0.3">
      <c r="A7357">
        <v>7356</v>
      </c>
      <c r="B7357" t="s">
        <v>9463</v>
      </c>
      <c r="C7357" s="1">
        <v>42369</v>
      </c>
      <c r="D7357" s="2">
        <v>2015</v>
      </c>
      <c r="E7357" s="1" t="s">
        <v>98</v>
      </c>
      <c r="F7357" s="3">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v>52.379999999999995</v>
      </c>
    </row>
    <row r="7358" spans="1:23" x14ac:dyDescent="0.3">
      <c r="A7358">
        <v>7357</v>
      </c>
      <c r="B7358" t="s">
        <v>9464</v>
      </c>
      <c r="C7358" s="1">
        <v>42652</v>
      </c>
      <c r="D7358" s="2">
        <v>2016</v>
      </c>
      <c r="E7358" s="1" t="s">
        <v>53</v>
      </c>
      <c r="F7358" s="3">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v>0.15839999999999993</v>
      </c>
    </row>
    <row r="7359" spans="1:23" x14ac:dyDescent="0.3">
      <c r="A7359">
        <v>7358</v>
      </c>
      <c r="B7359" t="s">
        <v>9464</v>
      </c>
      <c r="C7359" s="1">
        <v>42652</v>
      </c>
      <c r="D7359" s="2">
        <v>2016</v>
      </c>
      <c r="E7359" s="1" t="s">
        <v>53</v>
      </c>
      <c r="F7359" s="3">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v>0</v>
      </c>
    </row>
    <row r="7360" spans="1:23" x14ac:dyDescent="0.3">
      <c r="A7360">
        <v>7359</v>
      </c>
      <c r="B7360" t="s">
        <v>9465</v>
      </c>
      <c r="C7360" s="1">
        <v>42003</v>
      </c>
      <c r="D7360" s="2">
        <v>2014</v>
      </c>
      <c r="E7360" s="1" t="s">
        <v>98</v>
      </c>
      <c r="F7360" s="3">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v>-50.392799999999994</v>
      </c>
    </row>
    <row r="7361" spans="1:23" x14ac:dyDescent="0.3">
      <c r="A7361">
        <v>7360</v>
      </c>
      <c r="B7361" t="s">
        <v>9465</v>
      </c>
      <c r="C7361" s="1">
        <v>42003</v>
      </c>
      <c r="D7361" s="2">
        <v>2014</v>
      </c>
      <c r="E7361" s="1" t="s">
        <v>98</v>
      </c>
      <c r="F7361" s="3">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v>-192.04680000000008</v>
      </c>
    </row>
    <row r="7362" spans="1:23" x14ac:dyDescent="0.3">
      <c r="A7362">
        <v>7361</v>
      </c>
      <c r="B7362" t="s">
        <v>9466</v>
      </c>
      <c r="C7362" s="1">
        <v>42472</v>
      </c>
      <c r="D7362" s="2">
        <v>2016</v>
      </c>
      <c r="E7362" s="1" t="s">
        <v>89</v>
      </c>
      <c r="F7362" s="3">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v>9.3312000000000008</v>
      </c>
    </row>
    <row r="7363" spans="1:23" x14ac:dyDescent="0.3">
      <c r="A7363">
        <v>7362</v>
      </c>
      <c r="B7363" t="s">
        <v>9466</v>
      </c>
      <c r="C7363" s="1">
        <v>42472</v>
      </c>
      <c r="D7363" s="2">
        <v>2016</v>
      </c>
      <c r="E7363" s="1" t="s">
        <v>89</v>
      </c>
      <c r="F7363" s="3">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v>-36.441000000000031</v>
      </c>
    </row>
    <row r="7364" spans="1:23" x14ac:dyDescent="0.3">
      <c r="A7364">
        <v>7363</v>
      </c>
      <c r="B7364" t="s">
        <v>9466</v>
      </c>
      <c r="C7364" s="1">
        <v>42472</v>
      </c>
      <c r="D7364" s="2">
        <v>2016</v>
      </c>
      <c r="E7364" s="1" t="s">
        <v>89</v>
      </c>
      <c r="F7364" s="3">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v>13.734</v>
      </c>
    </row>
    <row r="7365" spans="1:23" x14ac:dyDescent="0.3">
      <c r="A7365">
        <v>7364</v>
      </c>
      <c r="B7365" t="s">
        <v>9467</v>
      </c>
      <c r="C7365" s="1">
        <v>42702</v>
      </c>
      <c r="D7365" s="2">
        <v>2016</v>
      </c>
      <c r="E7365" s="1" t="s">
        <v>24</v>
      </c>
      <c r="F7365" s="3">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v>-73.706100000000021</v>
      </c>
    </row>
    <row r="7366" spans="1:23" x14ac:dyDescent="0.3">
      <c r="A7366">
        <v>7365</v>
      </c>
      <c r="B7366" t="s">
        <v>9467</v>
      </c>
      <c r="C7366" s="1">
        <v>42702</v>
      </c>
      <c r="D7366" s="2">
        <v>2016</v>
      </c>
      <c r="E7366" s="1" t="s">
        <v>24</v>
      </c>
      <c r="F7366" s="3">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v>2.6927999999999992</v>
      </c>
    </row>
    <row r="7367" spans="1:23" x14ac:dyDescent="0.3">
      <c r="A7367">
        <v>7366</v>
      </c>
      <c r="B7367" t="s">
        <v>9467</v>
      </c>
      <c r="C7367" s="1">
        <v>42702</v>
      </c>
      <c r="D7367" s="2">
        <v>2016</v>
      </c>
      <c r="E7367" s="1" t="s">
        <v>24</v>
      </c>
      <c r="F7367" s="3">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v>-5.0511999999999997</v>
      </c>
    </row>
    <row r="7368" spans="1:23" x14ac:dyDescent="0.3">
      <c r="A7368">
        <v>7367</v>
      </c>
      <c r="B7368" t="s">
        <v>9467</v>
      </c>
      <c r="C7368" s="1">
        <v>42702</v>
      </c>
      <c r="D7368" s="2">
        <v>2016</v>
      </c>
      <c r="E7368" s="1" t="s">
        <v>24</v>
      </c>
      <c r="F7368" s="3">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v>-7.7292000000000041</v>
      </c>
    </row>
    <row r="7369" spans="1:23" x14ac:dyDescent="0.3">
      <c r="A7369">
        <v>7368</v>
      </c>
      <c r="B7369" t="s">
        <v>9467</v>
      </c>
      <c r="C7369" s="1">
        <v>42702</v>
      </c>
      <c r="D7369" s="2">
        <v>2016</v>
      </c>
      <c r="E7369" s="1" t="s">
        <v>24</v>
      </c>
      <c r="F7369" s="3">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v>-24.842999999999961</v>
      </c>
    </row>
    <row r="7370" spans="1:23" x14ac:dyDescent="0.3">
      <c r="A7370">
        <v>7369</v>
      </c>
      <c r="B7370" t="s">
        <v>9468</v>
      </c>
      <c r="C7370" s="1">
        <v>42840</v>
      </c>
      <c r="D7370" s="2">
        <v>2017</v>
      </c>
      <c r="E7370" s="1" t="s">
        <v>89</v>
      </c>
      <c r="F7370" s="3">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v>-11.936999999999998</v>
      </c>
    </row>
    <row r="7371" spans="1:23" x14ac:dyDescent="0.3">
      <c r="A7371">
        <v>7370</v>
      </c>
      <c r="B7371" t="s">
        <v>9469</v>
      </c>
      <c r="C7371" s="1">
        <v>42072</v>
      </c>
      <c r="D7371" s="2">
        <v>2015</v>
      </c>
      <c r="E7371" s="1" t="s">
        <v>237</v>
      </c>
      <c r="F7371" s="3">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v>1.6704000000000001</v>
      </c>
    </row>
    <row r="7372" spans="1:23" x14ac:dyDescent="0.3">
      <c r="A7372">
        <v>7371</v>
      </c>
      <c r="B7372" t="s">
        <v>9470</v>
      </c>
      <c r="C7372" s="1">
        <v>41940</v>
      </c>
      <c r="D7372" s="2">
        <v>2014</v>
      </c>
      <c r="E7372" s="1" t="s">
        <v>53</v>
      </c>
      <c r="F7372" s="3">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v>74.8142</v>
      </c>
    </row>
    <row r="7373" spans="1:23" x14ac:dyDescent="0.3">
      <c r="A7373">
        <v>7372</v>
      </c>
      <c r="B7373" t="s">
        <v>9472</v>
      </c>
      <c r="C7373" s="1">
        <v>42742</v>
      </c>
      <c r="D7373" s="2">
        <v>2017</v>
      </c>
      <c r="E7373" s="1" t="s">
        <v>166</v>
      </c>
      <c r="F7373" s="3">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v>44.596199999999996</v>
      </c>
    </row>
    <row r="7374" spans="1:23" x14ac:dyDescent="0.3">
      <c r="A7374">
        <v>7373</v>
      </c>
      <c r="B7374" t="s">
        <v>9472</v>
      </c>
      <c r="C7374" s="1">
        <v>42742</v>
      </c>
      <c r="D7374" s="2">
        <v>2017</v>
      </c>
      <c r="E7374" s="1" t="s">
        <v>166</v>
      </c>
      <c r="F7374" s="3">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v>0.61019999999999541</v>
      </c>
    </row>
    <row r="7375" spans="1:23" x14ac:dyDescent="0.3">
      <c r="A7375">
        <v>7374</v>
      </c>
      <c r="B7375" t="s">
        <v>9472</v>
      </c>
      <c r="C7375" s="1">
        <v>42742</v>
      </c>
      <c r="D7375" s="2">
        <v>2017</v>
      </c>
      <c r="E7375" s="1" t="s">
        <v>166</v>
      </c>
      <c r="F7375" s="3">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v>31.931899999999988</v>
      </c>
    </row>
    <row r="7376" spans="1:23" x14ac:dyDescent="0.3">
      <c r="A7376">
        <v>7375</v>
      </c>
      <c r="B7376" t="s">
        <v>9472</v>
      </c>
      <c r="C7376" s="1">
        <v>42742</v>
      </c>
      <c r="D7376" s="2">
        <v>2017</v>
      </c>
      <c r="E7376" s="1" t="s">
        <v>166</v>
      </c>
      <c r="F7376" s="3">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v>3.5504999999999995</v>
      </c>
    </row>
    <row r="7377" spans="1:23" x14ac:dyDescent="0.3">
      <c r="A7377">
        <v>7376</v>
      </c>
      <c r="B7377" t="s">
        <v>9473</v>
      </c>
      <c r="C7377" s="1">
        <v>42960</v>
      </c>
      <c r="D7377" s="2">
        <v>2017</v>
      </c>
      <c r="E7377" s="1" t="s">
        <v>132</v>
      </c>
      <c r="F7377" s="3">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v>11.707799999999995</v>
      </c>
    </row>
    <row r="7378" spans="1:23" x14ac:dyDescent="0.3">
      <c r="A7378">
        <v>7377</v>
      </c>
      <c r="B7378" t="s">
        <v>9474</v>
      </c>
      <c r="C7378" s="1">
        <v>43041</v>
      </c>
      <c r="D7378" s="2">
        <v>2017</v>
      </c>
      <c r="E7378" s="1" t="s">
        <v>24</v>
      </c>
      <c r="F7378" s="3">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v>5.4336000000000002</v>
      </c>
    </row>
    <row r="7379" spans="1:23" x14ac:dyDescent="0.3">
      <c r="A7379">
        <v>7378</v>
      </c>
      <c r="B7379" t="s">
        <v>9475</v>
      </c>
      <c r="C7379" s="1">
        <v>41901</v>
      </c>
      <c r="D7379" s="2">
        <v>2014</v>
      </c>
      <c r="E7379" s="1" t="s">
        <v>161</v>
      </c>
      <c r="F7379" s="3">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v>24.980400000000007</v>
      </c>
    </row>
    <row r="7380" spans="1:23" x14ac:dyDescent="0.3">
      <c r="A7380">
        <v>7379</v>
      </c>
      <c r="B7380" t="s">
        <v>9476</v>
      </c>
      <c r="C7380" s="1">
        <v>42155</v>
      </c>
      <c r="D7380" s="2">
        <v>2015</v>
      </c>
      <c r="E7380" s="1" t="s">
        <v>124</v>
      </c>
      <c r="F7380" s="3">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v>1.1555999999999984</v>
      </c>
    </row>
    <row r="7381" spans="1:23" x14ac:dyDescent="0.3">
      <c r="A7381">
        <v>7380</v>
      </c>
      <c r="B7381" t="s">
        <v>9477</v>
      </c>
      <c r="C7381" s="1">
        <v>42626</v>
      </c>
      <c r="D7381" s="2">
        <v>2016</v>
      </c>
      <c r="E7381" s="1" t="s">
        <v>161</v>
      </c>
      <c r="F7381" s="3">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v>0.4073999999999991</v>
      </c>
    </row>
    <row r="7382" spans="1:23" x14ac:dyDescent="0.3">
      <c r="A7382">
        <v>7381</v>
      </c>
      <c r="B7382" t="s">
        <v>9477</v>
      </c>
      <c r="C7382" s="1">
        <v>42626</v>
      </c>
      <c r="D7382" s="2">
        <v>2016</v>
      </c>
      <c r="E7382" s="1" t="s">
        <v>161</v>
      </c>
      <c r="F7382" s="3">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v>7.056</v>
      </c>
    </row>
    <row r="7383" spans="1:23" x14ac:dyDescent="0.3">
      <c r="A7383">
        <v>7382</v>
      </c>
      <c r="B7383" t="s">
        <v>9477</v>
      </c>
      <c r="C7383" s="1">
        <v>42626</v>
      </c>
      <c r="D7383" s="2">
        <v>2016</v>
      </c>
      <c r="E7383" s="1" t="s">
        <v>161</v>
      </c>
      <c r="F7383" s="3">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v>41.986000000000004</v>
      </c>
    </row>
    <row r="7384" spans="1:23" x14ac:dyDescent="0.3">
      <c r="A7384">
        <v>7383</v>
      </c>
      <c r="B7384" t="s">
        <v>9477</v>
      </c>
      <c r="C7384" s="1">
        <v>42626</v>
      </c>
      <c r="D7384" s="2">
        <v>2016</v>
      </c>
      <c r="E7384" s="1" t="s">
        <v>161</v>
      </c>
      <c r="F7384" s="3">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v>5.0699999999999985</v>
      </c>
    </row>
    <row r="7385" spans="1:23" x14ac:dyDescent="0.3">
      <c r="A7385">
        <v>7384</v>
      </c>
      <c r="B7385" t="s">
        <v>9477</v>
      </c>
      <c r="C7385" s="1">
        <v>42626</v>
      </c>
      <c r="D7385" s="2">
        <v>2016</v>
      </c>
      <c r="E7385" s="1" t="s">
        <v>161</v>
      </c>
      <c r="F7385" s="3">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v>8.4527999999999999</v>
      </c>
    </row>
    <row r="7386" spans="1:23" x14ac:dyDescent="0.3">
      <c r="A7386">
        <v>7385</v>
      </c>
      <c r="B7386" t="s">
        <v>9477</v>
      </c>
      <c r="C7386" s="1">
        <v>42626</v>
      </c>
      <c r="D7386" s="2">
        <v>2016</v>
      </c>
      <c r="E7386" s="1" t="s">
        <v>161</v>
      </c>
      <c r="F7386" s="3">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v>136.07999999999998</v>
      </c>
    </row>
    <row r="7387" spans="1:23" x14ac:dyDescent="0.3">
      <c r="A7387">
        <v>7386</v>
      </c>
      <c r="B7387" t="s">
        <v>9477</v>
      </c>
      <c r="C7387" s="1">
        <v>42626</v>
      </c>
      <c r="D7387" s="2">
        <v>2016</v>
      </c>
      <c r="E7387" s="1" t="s">
        <v>161</v>
      </c>
      <c r="F7387" s="3">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v>8.6435999999999993</v>
      </c>
    </row>
    <row r="7388" spans="1:23" x14ac:dyDescent="0.3">
      <c r="A7388">
        <v>7387</v>
      </c>
      <c r="B7388" t="s">
        <v>9477</v>
      </c>
      <c r="C7388" s="1">
        <v>42626</v>
      </c>
      <c r="D7388" s="2">
        <v>2016</v>
      </c>
      <c r="E7388" s="1" t="s">
        <v>161</v>
      </c>
      <c r="F7388" s="3">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v>100.73160000000001</v>
      </c>
    </row>
    <row r="7389" spans="1:23" x14ac:dyDescent="0.3">
      <c r="A7389">
        <v>7388</v>
      </c>
      <c r="B7389" t="s">
        <v>9477</v>
      </c>
      <c r="C7389" s="1">
        <v>42626</v>
      </c>
      <c r="D7389" s="2">
        <v>2016</v>
      </c>
      <c r="E7389" s="1" t="s">
        <v>161</v>
      </c>
      <c r="F7389" s="3">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v>387.56759999999986</v>
      </c>
    </row>
    <row r="7390" spans="1:23" x14ac:dyDescent="0.3">
      <c r="A7390">
        <v>7389</v>
      </c>
      <c r="B7390" t="s">
        <v>9477</v>
      </c>
      <c r="C7390" s="1">
        <v>42626</v>
      </c>
      <c r="D7390" s="2">
        <v>2016</v>
      </c>
      <c r="E7390" s="1" t="s">
        <v>161</v>
      </c>
      <c r="F7390" s="3">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v>0.29969999999999963</v>
      </c>
    </row>
    <row r="7391" spans="1:23" x14ac:dyDescent="0.3">
      <c r="A7391">
        <v>7390</v>
      </c>
      <c r="B7391" t="s">
        <v>9478</v>
      </c>
      <c r="C7391" s="1">
        <v>43068</v>
      </c>
      <c r="D7391" s="2">
        <v>2017</v>
      </c>
      <c r="E7391" s="1" t="s">
        <v>24</v>
      </c>
      <c r="F7391" s="3">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v>48.795999999999978</v>
      </c>
    </row>
    <row r="7392" spans="1:23" x14ac:dyDescent="0.3">
      <c r="A7392">
        <v>7391</v>
      </c>
      <c r="B7392" t="s">
        <v>9478</v>
      </c>
      <c r="C7392" s="1">
        <v>43068</v>
      </c>
      <c r="D7392" s="2">
        <v>2017</v>
      </c>
      <c r="E7392" s="1" t="s">
        <v>24</v>
      </c>
      <c r="F7392" s="3">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v>19.034999999999989</v>
      </c>
    </row>
    <row r="7393" spans="1:23" x14ac:dyDescent="0.3">
      <c r="A7393">
        <v>7392</v>
      </c>
      <c r="B7393" t="s">
        <v>9479</v>
      </c>
      <c r="C7393" s="1">
        <v>43073</v>
      </c>
      <c r="D7393" s="2">
        <v>2017</v>
      </c>
      <c r="E7393" s="1" t="s">
        <v>98</v>
      </c>
      <c r="F7393" s="3">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v>23.234999999999992</v>
      </c>
    </row>
    <row r="7394" spans="1:23" x14ac:dyDescent="0.3">
      <c r="A7394">
        <v>7393</v>
      </c>
      <c r="B7394" t="s">
        <v>9480</v>
      </c>
      <c r="C7394" s="1">
        <v>42857</v>
      </c>
      <c r="D7394" s="2">
        <v>2017</v>
      </c>
      <c r="E7394" s="1" t="s">
        <v>124</v>
      </c>
      <c r="F7394" s="3">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v>7.0649999999999995</v>
      </c>
    </row>
    <row r="7395" spans="1:23" x14ac:dyDescent="0.3">
      <c r="A7395">
        <v>7394</v>
      </c>
      <c r="B7395" t="s">
        <v>9480</v>
      </c>
      <c r="C7395" s="1">
        <v>42857</v>
      </c>
      <c r="D7395" s="2">
        <v>2017</v>
      </c>
      <c r="E7395" s="1" t="s">
        <v>124</v>
      </c>
      <c r="F7395" s="3">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v>15.475200000000001</v>
      </c>
    </row>
    <row r="7396" spans="1:23" x14ac:dyDescent="0.3">
      <c r="A7396">
        <v>7395</v>
      </c>
      <c r="B7396" t="s">
        <v>9480</v>
      </c>
      <c r="C7396" s="1">
        <v>42857</v>
      </c>
      <c r="D7396" s="2">
        <v>2017</v>
      </c>
      <c r="E7396" s="1" t="s">
        <v>124</v>
      </c>
      <c r="F7396" s="3">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v>15.823999999999998</v>
      </c>
    </row>
    <row r="7397" spans="1:23" x14ac:dyDescent="0.3">
      <c r="A7397">
        <v>7396</v>
      </c>
      <c r="B7397" t="s">
        <v>9481</v>
      </c>
      <c r="C7397" s="1">
        <v>42729</v>
      </c>
      <c r="D7397" s="2">
        <v>2016</v>
      </c>
      <c r="E7397" s="1" t="s">
        <v>98</v>
      </c>
      <c r="F7397" s="3">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v>-120.05080000000007</v>
      </c>
    </row>
    <row r="7398" spans="1:23" x14ac:dyDescent="0.3">
      <c r="A7398">
        <v>7397</v>
      </c>
      <c r="B7398" t="s">
        <v>9481</v>
      </c>
      <c r="C7398" s="1">
        <v>42729</v>
      </c>
      <c r="D7398" s="2">
        <v>2016</v>
      </c>
      <c r="E7398" s="1" t="s">
        <v>98</v>
      </c>
      <c r="F7398" s="3">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v>173.32919999999999</v>
      </c>
    </row>
    <row r="7399" spans="1:23" x14ac:dyDescent="0.3">
      <c r="A7399">
        <v>7398</v>
      </c>
      <c r="B7399" t="s">
        <v>9482</v>
      </c>
      <c r="C7399" s="1">
        <v>41912</v>
      </c>
      <c r="D7399" s="2">
        <v>2014</v>
      </c>
      <c r="E7399" s="1" t="s">
        <v>161</v>
      </c>
      <c r="F7399" s="3">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v>59.655599999999993</v>
      </c>
    </row>
    <row r="7400" spans="1:23" x14ac:dyDescent="0.3">
      <c r="A7400">
        <v>7399</v>
      </c>
      <c r="B7400" t="s">
        <v>9483</v>
      </c>
      <c r="C7400" s="1">
        <v>41832</v>
      </c>
      <c r="D7400" s="2">
        <v>2014</v>
      </c>
      <c r="E7400" s="1" t="s">
        <v>152</v>
      </c>
      <c r="F7400" s="3">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v>12.997800000000003</v>
      </c>
    </row>
    <row r="7401" spans="1:23" x14ac:dyDescent="0.3">
      <c r="A7401">
        <v>7400</v>
      </c>
      <c r="B7401" t="s">
        <v>9483</v>
      </c>
      <c r="C7401" s="1">
        <v>41832</v>
      </c>
      <c r="D7401" s="2">
        <v>2014</v>
      </c>
      <c r="E7401" s="1" t="s">
        <v>152</v>
      </c>
      <c r="F7401" s="3">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v>3.2779999999999987</v>
      </c>
    </row>
    <row r="7402" spans="1:23" x14ac:dyDescent="0.3">
      <c r="A7402">
        <v>7401</v>
      </c>
      <c r="B7402" t="s">
        <v>9484</v>
      </c>
      <c r="C7402" s="1">
        <v>42621</v>
      </c>
      <c r="D7402" s="2">
        <v>2016</v>
      </c>
      <c r="E7402" s="1" t="s">
        <v>161</v>
      </c>
      <c r="F7402" s="3">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v>14.664200000000001</v>
      </c>
    </row>
    <row r="7403" spans="1:23" x14ac:dyDescent="0.3">
      <c r="A7403">
        <v>7402</v>
      </c>
      <c r="B7403" t="s">
        <v>9484</v>
      </c>
      <c r="C7403" s="1">
        <v>42621</v>
      </c>
      <c r="D7403" s="2">
        <v>2016</v>
      </c>
      <c r="E7403" s="1" t="s">
        <v>161</v>
      </c>
      <c r="F7403" s="3">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v>14.200199999999999</v>
      </c>
    </row>
    <row r="7404" spans="1:23" x14ac:dyDescent="0.3">
      <c r="A7404">
        <v>7403</v>
      </c>
      <c r="B7404" t="s">
        <v>9485</v>
      </c>
      <c r="C7404" s="1">
        <v>42953</v>
      </c>
      <c r="D7404" s="2">
        <v>2017</v>
      </c>
      <c r="E7404" s="1" t="s">
        <v>132</v>
      </c>
      <c r="F7404" s="3">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v>21.035999999999994</v>
      </c>
    </row>
    <row r="7405" spans="1:23" x14ac:dyDescent="0.3">
      <c r="A7405">
        <v>7404</v>
      </c>
      <c r="B7405" t="s">
        <v>9486</v>
      </c>
      <c r="C7405" s="1">
        <v>42138</v>
      </c>
      <c r="D7405" s="2">
        <v>2015</v>
      </c>
      <c r="E7405" s="1" t="s">
        <v>124</v>
      </c>
      <c r="F7405" s="3">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v>41.996499999999941</v>
      </c>
    </row>
    <row r="7406" spans="1:23" x14ac:dyDescent="0.3">
      <c r="A7406">
        <v>7405</v>
      </c>
      <c r="B7406" t="s">
        <v>9486</v>
      </c>
      <c r="C7406" s="1">
        <v>42138</v>
      </c>
      <c r="D7406" s="2">
        <v>2015</v>
      </c>
      <c r="E7406" s="1" t="s">
        <v>124</v>
      </c>
      <c r="F7406" s="3">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v>34.414800000000007</v>
      </c>
    </row>
    <row r="7407" spans="1:23" x14ac:dyDescent="0.3">
      <c r="A7407">
        <v>7406</v>
      </c>
      <c r="B7407" t="s">
        <v>9486</v>
      </c>
      <c r="C7407" s="1">
        <v>42138</v>
      </c>
      <c r="D7407" s="2">
        <v>2015</v>
      </c>
      <c r="E7407" s="1" t="s">
        <v>124</v>
      </c>
      <c r="F7407" s="3">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v>-6.0980000000000025</v>
      </c>
    </row>
    <row r="7408" spans="1:23" x14ac:dyDescent="0.3">
      <c r="A7408">
        <v>7407</v>
      </c>
      <c r="B7408" t="s">
        <v>9486</v>
      </c>
      <c r="C7408" s="1">
        <v>42138</v>
      </c>
      <c r="D7408" s="2">
        <v>2015</v>
      </c>
      <c r="E7408" s="1" t="s">
        <v>124</v>
      </c>
      <c r="F7408" s="3">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v>81.264599999999916</v>
      </c>
    </row>
    <row r="7409" spans="1:23" x14ac:dyDescent="0.3">
      <c r="A7409">
        <v>7408</v>
      </c>
      <c r="B7409" t="s">
        <v>9487</v>
      </c>
      <c r="C7409" s="1">
        <v>42755</v>
      </c>
      <c r="D7409" s="2">
        <v>2017</v>
      </c>
      <c r="E7409" s="1" t="s">
        <v>166</v>
      </c>
      <c r="F7409" s="3">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v>4.1760000000000002</v>
      </c>
    </row>
    <row r="7410" spans="1:23" x14ac:dyDescent="0.3">
      <c r="A7410">
        <v>7409</v>
      </c>
      <c r="B7410" t="s">
        <v>9488</v>
      </c>
      <c r="C7410" s="1">
        <v>42520</v>
      </c>
      <c r="D7410" s="2">
        <v>2016</v>
      </c>
      <c r="E7410" s="1" t="s">
        <v>124</v>
      </c>
      <c r="F7410" s="3">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v>11.748799999999989</v>
      </c>
    </row>
    <row r="7411" spans="1:23" x14ac:dyDescent="0.3">
      <c r="A7411">
        <v>7410</v>
      </c>
      <c r="B7411" t="s">
        <v>9489</v>
      </c>
      <c r="C7411" s="1">
        <v>41737</v>
      </c>
      <c r="D7411" s="2">
        <v>2014</v>
      </c>
      <c r="E7411" s="1" t="s">
        <v>89</v>
      </c>
      <c r="F7411" s="3">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v>-94.660500000000013</v>
      </c>
    </row>
    <row r="7412" spans="1:23" x14ac:dyDescent="0.3">
      <c r="A7412">
        <v>7411</v>
      </c>
      <c r="B7412" t="s">
        <v>9490</v>
      </c>
      <c r="C7412" s="1">
        <v>41843</v>
      </c>
      <c r="D7412" s="2">
        <v>2014</v>
      </c>
      <c r="E7412" s="1" t="s">
        <v>152</v>
      </c>
      <c r="F7412" s="3">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v>7.9983999999999895</v>
      </c>
    </row>
    <row r="7413" spans="1:23" x14ac:dyDescent="0.3">
      <c r="A7413">
        <v>7412</v>
      </c>
      <c r="B7413" t="s">
        <v>9491</v>
      </c>
      <c r="C7413" s="1">
        <v>42885</v>
      </c>
      <c r="D7413" s="2">
        <v>2017</v>
      </c>
      <c r="E7413" s="1" t="s">
        <v>124</v>
      </c>
      <c r="F7413" s="3">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v>17.639099999999985</v>
      </c>
    </row>
    <row r="7414" spans="1:23" x14ac:dyDescent="0.3">
      <c r="A7414">
        <v>7413</v>
      </c>
      <c r="B7414" t="s">
        <v>9491</v>
      </c>
      <c r="C7414" s="1">
        <v>42885</v>
      </c>
      <c r="D7414" s="2">
        <v>2017</v>
      </c>
      <c r="E7414" s="1" t="s">
        <v>124</v>
      </c>
      <c r="F7414" s="3">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v>-3.0939999999999994</v>
      </c>
    </row>
    <row r="7415" spans="1:23" x14ac:dyDescent="0.3">
      <c r="A7415">
        <v>7414</v>
      </c>
      <c r="B7415" t="s">
        <v>9491</v>
      </c>
      <c r="C7415" s="1">
        <v>42885</v>
      </c>
      <c r="D7415" s="2">
        <v>2017</v>
      </c>
      <c r="E7415" s="1" t="s">
        <v>124</v>
      </c>
      <c r="F7415" s="3">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v>-0.33980000000000032</v>
      </c>
    </row>
    <row r="7416" spans="1:23" x14ac:dyDescent="0.3">
      <c r="A7416">
        <v>7415</v>
      </c>
      <c r="B7416" t="s">
        <v>9492</v>
      </c>
      <c r="C7416" s="1">
        <v>42442</v>
      </c>
      <c r="D7416" s="2">
        <v>2016</v>
      </c>
      <c r="E7416" s="1" t="s">
        <v>237</v>
      </c>
      <c r="F7416" s="3">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v>-5.5240000000000293</v>
      </c>
    </row>
    <row r="7417" spans="1:23" x14ac:dyDescent="0.3">
      <c r="A7417">
        <v>7416</v>
      </c>
      <c r="B7417" t="s">
        <v>9492</v>
      </c>
      <c r="C7417" s="1">
        <v>42442</v>
      </c>
      <c r="D7417" s="2">
        <v>2016</v>
      </c>
      <c r="E7417" s="1" t="s">
        <v>237</v>
      </c>
      <c r="F7417" s="3">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v>47.494999999999919</v>
      </c>
    </row>
    <row r="7418" spans="1:23" x14ac:dyDescent="0.3">
      <c r="A7418">
        <v>7417</v>
      </c>
      <c r="B7418" t="s">
        <v>9492</v>
      </c>
      <c r="C7418" s="1">
        <v>42442</v>
      </c>
      <c r="D7418" s="2">
        <v>2016</v>
      </c>
      <c r="E7418" s="1" t="s">
        <v>237</v>
      </c>
      <c r="F7418" s="3">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v>-116.98049999999998</v>
      </c>
    </row>
    <row r="7419" spans="1:23" x14ac:dyDescent="0.3">
      <c r="A7419">
        <v>7418</v>
      </c>
      <c r="B7419" t="s">
        <v>9492</v>
      </c>
      <c r="C7419" s="1">
        <v>42442</v>
      </c>
      <c r="D7419" s="2">
        <v>2016</v>
      </c>
      <c r="E7419" s="1" t="s">
        <v>237</v>
      </c>
      <c r="F7419" s="3">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v>13.918499999999998</v>
      </c>
    </row>
    <row r="7420" spans="1:23" x14ac:dyDescent="0.3">
      <c r="A7420">
        <v>7419</v>
      </c>
      <c r="B7420" t="s">
        <v>9492</v>
      </c>
      <c r="C7420" s="1">
        <v>42442</v>
      </c>
      <c r="D7420" s="2">
        <v>2016</v>
      </c>
      <c r="E7420" s="1" t="s">
        <v>237</v>
      </c>
      <c r="F7420" s="3">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v>-41.517600000000002</v>
      </c>
    </row>
    <row r="7421" spans="1:23" x14ac:dyDescent="0.3">
      <c r="A7421">
        <v>7420</v>
      </c>
      <c r="B7421" t="s">
        <v>9492</v>
      </c>
      <c r="C7421" s="1">
        <v>42442</v>
      </c>
      <c r="D7421" s="2">
        <v>2016</v>
      </c>
      <c r="E7421" s="1" t="s">
        <v>237</v>
      </c>
      <c r="F7421" s="3">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v>-138.13999999999999</v>
      </c>
    </row>
    <row r="7422" spans="1:23" x14ac:dyDescent="0.3">
      <c r="A7422">
        <v>7421</v>
      </c>
      <c r="B7422" t="s">
        <v>9492</v>
      </c>
      <c r="C7422" s="1">
        <v>42442</v>
      </c>
      <c r="D7422" s="2">
        <v>2016</v>
      </c>
      <c r="E7422" s="1" t="s">
        <v>237</v>
      </c>
      <c r="F7422" s="3">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v>-15.439999999999998</v>
      </c>
    </row>
    <row r="7423" spans="1:23" x14ac:dyDescent="0.3">
      <c r="A7423">
        <v>7422</v>
      </c>
      <c r="B7423" t="s">
        <v>9492</v>
      </c>
      <c r="C7423" s="1">
        <v>42442</v>
      </c>
      <c r="D7423" s="2">
        <v>2016</v>
      </c>
      <c r="E7423" s="1" t="s">
        <v>237</v>
      </c>
      <c r="F7423" s="3">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v>-28.367999999999984</v>
      </c>
    </row>
    <row r="7424" spans="1:23" x14ac:dyDescent="0.3">
      <c r="A7424">
        <v>7423</v>
      </c>
      <c r="B7424" t="s">
        <v>9492</v>
      </c>
      <c r="C7424" s="1">
        <v>42442</v>
      </c>
      <c r="D7424" s="2">
        <v>2016</v>
      </c>
      <c r="E7424" s="1" t="s">
        <v>237</v>
      </c>
      <c r="F7424" s="3">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v>-643.70999999999981</v>
      </c>
    </row>
    <row r="7425" spans="1:23" x14ac:dyDescent="0.3">
      <c r="A7425">
        <v>7424</v>
      </c>
      <c r="B7425" t="s">
        <v>9495</v>
      </c>
      <c r="C7425" s="1">
        <v>42835</v>
      </c>
      <c r="D7425" s="2">
        <v>2017</v>
      </c>
      <c r="E7425" s="1" t="s">
        <v>89</v>
      </c>
      <c r="F7425" s="3">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v>21.949199999999969</v>
      </c>
    </row>
    <row r="7426" spans="1:23" x14ac:dyDescent="0.3">
      <c r="A7426">
        <v>7425</v>
      </c>
      <c r="B7426" t="s">
        <v>9495</v>
      </c>
      <c r="C7426" s="1">
        <v>42835</v>
      </c>
      <c r="D7426" s="2">
        <v>2017</v>
      </c>
      <c r="E7426" s="1" t="s">
        <v>89</v>
      </c>
      <c r="F7426" s="3">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v>6.4176000000000002</v>
      </c>
    </row>
    <row r="7427" spans="1:23" x14ac:dyDescent="0.3">
      <c r="A7427">
        <v>7426</v>
      </c>
      <c r="B7427" t="s">
        <v>9496</v>
      </c>
      <c r="C7427" s="1">
        <v>42546</v>
      </c>
      <c r="D7427" s="2">
        <v>2016</v>
      </c>
      <c r="E7427" s="1" t="s">
        <v>41</v>
      </c>
      <c r="F7427" s="3">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v>-6.0890000000000057</v>
      </c>
    </row>
    <row r="7428" spans="1:23" x14ac:dyDescent="0.3">
      <c r="A7428">
        <v>7427</v>
      </c>
      <c r="B7428" t="s">
        <v>9496</v>
      </c>
      <c r="C7428" s="1">
        <v>42546</v>
      </c>
      <c r="D7428" s="2">
        <v>2016</v>
      </c>
      <c r="E7428" s="1" t="s">
        <v>41</v>
      </c>
      <c r="F7428" s="3">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v>-26.169599999999996</v>
      </c>
    </row>
    <row r="7429" spans="1:23" x14ac:dyDescent="0.3">
      <c r="A7429">
        <v>7428</v>
      </c>
      <c r="B7429" t="s">
        <v>9497</v>
      </c>
      <c r="C7429" s="1">
        <v>41715</v>
      </c>
      <c r="D7429" s="2">
        <v>2014</v>
      </c>
      <c r="E7429" s="1" t="s">
        <v>237</v>
      </c>
      <c r="F7429" s="3">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v>5.3720999999999997</v>
      </c>
    </row>
    <row r="7430" spans="1:23" x14ac:dyDescent="0.3">
      <c r="A7430">
        <v>7429</v>
      </c>
      <c r="B7430" t="s">
        <v>9497</v>
      </c>
      <c r="C7430" s="1">
        <v>41715</v>
      </c>
      <c r="D7430" s="2">
        <v>2014</v>
      </c>
      <c r="E7430" s="1" t="s">
        <v>237</v>
      </c>
      <c r="F7430" s="3">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v>14.9156</v>
      </c>
    </row>
    <row r="7431" spans="1:23" x14ac:dyDescent="0.3">
      <c r="A7431">
        <v>7430</v>
      </c>
      <c r="B7431" t="s">
        <v>9497</v>
      </c>
      <c r="C7431" s="1">
        <v>41715</v>
      </c>
      <c r="D7431" s="2">
        <v>2014</v>
      </c>
      <c r="E7431" s="1" t="s">
        <v>237</v>
      </c>
      <c r="F7431" s="3">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v>6.3504000000000005</v>
      </c>
    </row>
    <row r="7432" spans="1:23" x14ac:dyDescent="0.3">
      <c r="A7432">
        <v>7431</v>
      </c>
      <c r="B7432" t="s">
        <v>9497</v>
      </c>
      <c r="C7432" s="1">
        <v>41715</v>
      </c>
      <c r="D7432" s="2">
        <v>2014</v>
      </c>
      <c r="E7432" s="1" t="s">
        <v>237</v>
      </c>
      <c r="F7432" s="3">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v>7.68</v>
      </c>
    </row>
    <row r="7433" spans="1:23" x14ac:dyDescent="0.3">
      <c r="A7433">
        <v>7432</v>
      </c>
      <c r="B7433" t="s">
        <v>9497</v>
      </c>
      <c r="C7433" s="1">
        <v>41715</v>
      </c>
      <c r="D7433" s="2">
        <v>2014</v>
      </c>
      <c r="E7433" s="1" t="s">
        <v>237</v>
      </c>
      <c r="F7433" s="3">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v>8.4942000000000011</v>
      </c>
    </row>
    <row r="7434" spans="1:23" x14ac:dyDescent="0.3">
      <c r="A7434">
        <v>7433</v>
      </c>
      <c r="B7434" t="s">
        <v>9498</v>
      </c>
      <c r="C7434" s="1">
        <v>41860</v>
      </c>
      <c r="D7434" s="2">
        <v>2014</v>
      </c>
      <c r="E7434" s="1" t="s">
        <v>132</v>
      </c>
      <c r="F7434" s="3">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v>-0.94859999999999989</v>
      </c>
    </row>
    <row r="7435" spans="1:23" x14ac:dyDescent="0.3">
      <c r="A7435">
        <v>7434</v>
      </c>
      <c r="B7435" t="s">
        <v>9498</v>
      </c>
      <c r="C7435" s="1">
        <v>41860</v>
      </c>
      <c r="D7435" s="2">
        <v>2014</v>
      </c>
      <c r="E7435" s="1" t="s">
        <v>132</v>
      </c>
      <c r="F7435" s="3">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v>-6.5414999999999992</v>
      </c>
    </row>
    <row r="7436" spans="1:23" x14ac:dyDescent="0.3">
      <c r="A7436">
        <v>7435</v>
      </c>
      <c r="B7436" t="s">
        <v>9499</v>
      </c>
      <c r="C7436" s="1">
        <v>42211</v>
      </c>
      <c r="D7436" s="2">
        <v>2015</v>
      </c>
      <c r="E7436" s="1" t="s">
        <v>152</v>
      </c>
      <c r="F7436" s="3">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v>3.0860999999999996</v>
      </c>
    </row>
    <row r="7437" spans="1:23" x14ac:dyDescent="0.3">
      <c r="A7437">
        <v>7436</v>
      </c>
      <c r="B7437" t="s">
        <v>9499</v>
      </c>
      <c r="C7437" s="1">
        <v>42211</v>
      </c>
      <c r="D7437" s="2">
        <v>2015</v>
      </c>
      <c r="E7437" s="1" t="s">
        <v>152</v>
      </c>
      <c r="F7437" s="3">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v>8.3867999999999991</v>
      </c>
    </row>
    <row r="7438" spans="1:23" x14ac:dyDescent="0.3">
      <c r="A7438">
        <v>7437</v>
      </c>
      <c r="B7438" t="s">
        <v>9499</v>
      </c>
      <c r="C7438" s="1">
        <v>42211</v>
      </c>
      <c r="D7438" s="2">
        <v>2015</v>
      </c>
      <c r="E7438" s="1" t="s">
        <v>152</v>
      </c>
      <c r="F7438" s="3">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v>25.792000000000002</v>
      </c>
    </row>
    <row r="7439" spans="1:23" x14ac:dyDescent="0.3">
      <c r="A7439">
        <v>7438</v>
      </c>
      <c r="B7439" t="s">
        <v>9500</v>
      </c>
      <c r="C7439" s="1">
        <v>41685</v>
      </c>
      <c r="D7439" s="2">
        <v>2014</v>
      </c>
      <c r="E7439" s="1" t="s">
        <v>568</v>
      </c>
      <c r="F7439" s="3">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v>7.2089999999999996</v>
      </c>
    </row>
    <row r="7440" spans="1:23" x14ac:dyDescent="0.3">
      <c r="A7440">
        <v>7439</v>
      </c>
      <c r="B7440" t="s">
        <v>9501</v>
      </c>
      <c r="C7440" s="1">
        <v>42087</v>
      </c>
      <c r="D7440" s="2">
        <v>2015</v>
      </c>
      <c r="E7440" s="1" t="s">
        <v>237</v>
      </c>
      <c r="F7440" s="3">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v>13.132000000000001</v>
      </c>
    </row>
    <row r="7441" spans="1:23" x14ac:dyDescent="0.3">
      <c r="A7441">
        <v>7440</v>
      </c>
      <c r="B7441" t="s">
        <v>9502</v>
      </c>
      <c r="C7441" s="1">
        <v>42980</v>
      </c>
      <c r="D7441" s="2">
        <v>2017</v>
      </c>
      <c r="E7441" s="1" t="s">
        <v>161</v>
      </c>
      <c r="F7441" s="3">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v>6.5519999999999996</v>
      </c>
    </row>
    <row r="7442" spans="1:23" x14ac:dyDescent="0.3">
      <c r="A7442">
        <v>7441</v>
      </c>
      <c r="B7442" t="s">
        <v>9502</v>
      </c>
      <c r="C7442" s="1">
        <v>42980</v>
      </c>
      <c r="D7442" s="2">
        <v>2017</v>
      </c>
      <c r="E7442" s="1" t="s">
        <v>161</v>
      </c>
      <c r="F7442" s="3">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v>-2.9566000000000088</v>
      </c>
    </row>
    <row r="7443" spans="1:23" x14ac:dyDescent="0.3">
      <c r="A7443">
        <v>7442</v>
      </c>
      <c r="B7443" t="s">
        <v>9503</v>
      </c>
      <c r="C7443" s="1">
        <v>42324</v>
      </c>
      <c r="D7443" s="2">
        <v>2015</v>
      </c>
      <c r="E7443" s="1" t="s">
        <v>24</v>
      </c>
      <c r="F7443" s="3">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v>8.6939999999999991</v>
      </c>
    </row>
    <row r="7444" spans="1:23" x14ac:dyDescent="0.3">
      <c r="A7444">
        <v>7443</v>
      </c>
      <c r="B7444" t="s">
        <v>9504</v>
      </c>
      <c r="C7444" s="1">
        <v>41982</v>
      </c>
      <c r="D7444" s="2">
        <v>2014</v>
      </c>
      <c r="E7444" s="1" t="s">
        <v>98</v>
      </c>
      <c r="F7444" s="3">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v>3.7407999999999997</v>
      </c>
    </row>
    <row r="7445" spans="1:23" x14ac:dyDescent="0.3">
      <c r="A7445">
        <v>7444</v>
      </c>
      <c r="B7445" t="s">
        <v>9504</v>
      </c>
      <c r="C7445" s="1">
        <v>41982</v>
      </c>
      <c r="D7445" s="2">
        <v>2014</v>
      </c>
      <c r="E7445" s="1" t="s">
        <v>98</v>
      </c>
      <c r="F7445" s="3">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v>20.745899999999985</v>
      </c>
    </row>
    <row r="7446" spans="1:23" x14ac:dyDescent="0.3">
      <c r="A7446">
        <v>7445</v>
      </c>
      <c r="B7446" t="s">
        <v>9505</v>
      </c>
      <c r="C7446" s="1">
        <v>42769</v>
      </c>
      <c r="D7446" s="2">
        <v>2017</v>
      </c>
      <c r="E7446" s="1" t="s">
        <v>568</v>
      </c>
      <c r="F7446" s="3">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v>1.8144</v>
      </c>
    </row>
    <row r="7447" spans="1:23" x14ac:dyDescent="0.3">
      <c r="A7447">
        <v>7446</v>
      </c>
      <c r="B7447" t="s">
        <v>9505</v>
      </c>
      <c r="C7447" s="1">
        <v>42769</v>
      </c>
      <c r="D7447" s="2">
        <v>2017</v>
      </c>
      <c r="E7447" s="1" t="s">
        <v>568</v>
      </c>
      <c r="F7447" s="3">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v>23.7742</v>
      </c>
    </row>
    <row r="7448" spans="1:23" x14ac:dyDescent="0.3">
      <c r="A7448">
        <v>7447</v>
      </c>
      <c r="B7448" t="s">
        <v>9505</v>
      </c>
      <c r="C7448" s="1">
        <v>42769</v>
      </c>
      <c r="D7448" s="2">
        <v>2017</v>
      </c>
      <c r="E7448" s="1" t="s">
        <v>568</v>
      </c>
      <c r="F7448" s="3">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v>-26.084999999999994</v>
      </c>
    </row>
    <row r="7449" spans="1:23" x14ac:dyDescent="0.3">
      <c r="A7449">
        <v>7448</v>
      </c>
      <c r="B7449" t="s">
        <v>9505</v>
      </c>
      <c r="C7449" s="1">
        <v>42769</v>
      </c>
      <c r="D7449" s="2">
        <v>2017</v>
      </c>
      <c r="E7449" s="1" t="s">
        <v>568</v>
      </c>
      <c r="F7449" s="3">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v>146.79</v>
      </c>
    </row>
    <row r="7450" spans="1:23" x14ac:dyDescent="0.3">
      <c r="A7450">
        <v>7449</v>
      </c>
      <c r="B7450" t="s">
        <v>9506</v>
      </c>
      <c r="C7450" s="1">
        <v>43050</v>
      </c>
      <c r="D7450" s="2">
        <v>2017</v>
      </c>
      <c r="E7450" s="1" t="s">
        <v>24</v>
      </c>
      <c r="F7450" s="3">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v>14.449499999999986</v>
      </c>
    </row>
    <row r="7451" spans="1:23" x14ac:dyDescent="0.3">
      <c r="A7451">
        <v>7450</v>
      </c>
      <c r="B7451" t="s">
        <v>9507</v>
      </c>
      <c r="C7451" s="1">
        <v>42995</v>
      </c>
      <c r="D7451" s="2">
        <v>2017</v>
      </c>
      <c r="E7451" s="1" t="s">
        <v>161</v>
      </c>
      <c r="F7451" s="3">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v>3.2213999999999996</v>
      </c>
    </row>
    <row r="7452" spans="1:23" x14ac:dyDescent="0.3">
      <c r="A7452">
        <v>7451</v>
      </c>
      <c r="B7452" t="s">
        <v>9507</v>
      </c>
      <c r="C7452" s="1">
        <v>42995</v>
      </c>
      <c r="D7452" s="2">
        <v>2017</v>
      </c>
      <c r="E7452" s="1" t="s">
        <v>161</v>
      </c>
      <c r="F7452" s="3">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v>-77.333000000000013</v>
      </c>
    </row>
    <row r="7453" spans="1:23" x14ac:dyDescent="0.3">
      <c r="A7453">
        <v>7452</v>
      </c>
      <c r="B7453" t="s">
        <v>9507</v>
      </c>
      <c r="C7453" s="1">
        <v>42995</v>
      </c>
      <c r="D7453" s="2">
        <v>2017</v>
      </c>
      <c r="E7453" s="1" t="s">
        <v>161</v>
      </c>
      <c r="F7453" s="3">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v>-10.15</v>
      </c>
    </row>
    <row r="7454" spans="1:23" x14ac:dyDescent="0.3">
      <c r="A7454">
        <v>7453</v>
      </c>
      <c r="B7454" t="s">
        <v>9507</v>
      </c>
      <c r="C7454" s="1">
        <v>42995</v>
      </c>
      <c r="D7454" s="2">
        <v>2017</v>
      </c>
      <c r="E7454" s="1" t="s">
        <v>161</v>
      </c>
      <c r="F7454" s="3">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v>88.48500000000007</v>
      </c>
    </row>
    <row r="7455" spans="1:23" x14ac:dyDescent="0.3">
      <c r="A7455">
        <v>7454</v>
      </c>
      <c r="B7455" t="s">
        <v>9508</v>
      </c>
      <c r="C7455" s="1">
        <v>42911</v>
      </c>
      <c r="D7455" s="2">
        <v>2017</v>
      </c>
      <c r="E7455" s="1" t="s">
        <v>41</v>
      </c>
      <c r="F7455" s="3">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v>16.703999999999986</v>
      </c>
    </row>
    <row r="7456" spans="1:23" x14ac:dyDescent="0.3">
      <c r="A7456">
        <v>7455</v>
      </c>
      <c r="B7456" t="s">
        <v>9509</v>
      </c>
      <c r="C7456" s="1">
        <v>42581</v>
      </c>
      <c r="D7456" s="2">
        <v>2016</v>
      </c>
      <c r="E7456" s="1" t="s">
        <v>152</v>
      </c>
      <c r="F7456" s="3">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v>3.1212</v>
      </c>
    </row>
    <row r="7457" spans="1:23" x14ac:dyDescent="0.3">
      <c r="A7457">
        <v>7456</v>
      </c>
      <c r="B7457" t="s">
        <v>9509</v>
      </c>
      <c r="C7457" s="1">
        <v>42581</v>
      </c>
      <c r="D7457" s="2">
        <v>2016</v>
      </c>
      <c r="E7457" s="1" t="s">
        <v>152</v>
      </c>
      <c r="F7457" s="3">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v>51.831200000000024</v>
      </c>
    </row>
    <row r="7458" spans="1:23" x14ac:dyDescent="0.3">
      <c r="A7458">
        <v>7457</v>
      </c>
      <c r="B7458" t="s">
        <v>9510</v>
      </c>
      <c r="C7458" s="1">
        <v>42110</v>
      </c>
      <c r="D7458" s="2">
        <v>2015</v>
      </c>
      <c r="E7458" s="1" t="s">
        <v>89</v>
      </c>
      <c r="F7458" s="3">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v>148.10640000000001</v>
      </c>
    </row>
    <row r="7459" spans="1:23" x14ac:dyDescent="0.3">
      <c r="A7459">
        <v>7458</v>
      </c>
      <c r="B7459" t="s">
        <v>9510</v>
      </c>
      <c r="C7459" s="1">
        <v>42110</v>
      </c>
      <c r="D7459" s="2">
        <v>2015</v>
      </c>
      <c r="E7459" s="1" t="s">
        <v>89</v>
      </c>
      <c r="F7459" s="3">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v>4.57</v>
      </c>
    </row>
    <row r="7460" spans="1:23" x14ac:dyDescent="0.3">
      <c r="A7460">
        <v>7459</v>
      </c>
      <c r="B7460" t="s">
        <v>9510</v>
      </c>
      <c r="C7460" s="1">
        <v>42110</v>
      </c>
      <c r="D7460" s="2">
        <v>2015</v>
      </c>
      <c r="E7460" s="1" t="s">
        <v>89</v>
      </c>
      <c r="F7460" s="3">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v>119.68599999999989</v>
      </c>
    </row>
    <row r="7461" spans="1:23" x14ac:dyDescent="0.3">
      <c r="A7461">
        <v>7460</v>
      </c>
      <c r="B7461" t="s">
        <v>9510</v>
      </c>
      <c r="C7461" s="1">
        <v>42110</v>
      </c>
      <c r="D7461" s="2">
        <v>2015</v>
      </c>
      <c r="E7461" s="1" t="s">
        <v>89</v>
      </c>
      <c r="F7461" s="3">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v>125.58240000000001</v>
      </c>
    </row>
    <row r="7462" spans="1:23" x14ac:dyDescent="0.3">
      <c r="A7462">
        <v>7461</v>
      </c>
      <c r="B7462" t="s">
        <v>9511</v>
      </c>
      <c r="C7462" s="1">
        <v>42105</v>
      </c>
      <c r="D7462" s="2">
        <v>2015</v>
      </c>
      <c r="E7462" s="1" t="s">
        <v>89</v>
      </c>
      <c r="F7462" s="3">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v>215.98919999999998</v>
      </c>
    </row>
    <row r="7463" spans="1:23" x14ac:dyDescent="0.3">
      <c r="A7463">
        <v>7462</v>
      </c>
      <c r="B7463" t="s">
        <v>9511</v>
      </c>
      <c r="C7463" s="1">
        <v>42105</v>
      </c>
      <c r="D7463" s="2">
        <v>2015</v>
      </c>
      <c r="E7463" s="1" t="s">
        <v>89</v>
      </c>
      <c r="F7463" s="3">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v>24.269599999999997</v>
      </c>
    </row>
    <row r="7464" spans="1:23" x14ac:dyDescent="0.3">
      <c r="A7464">
        <v>7463</v>
      </c>
      <c r="B7464" t="s">
        <v>9512</v>
      </c>
      <c r="C7464" s="1">
        <v>42062</v>
      </c>
      <c r="D7464" s="2">
        <v>2015</v>
      </c>
      <c r="E7464" s="1" t="s">
        <v>568</v>
      </c>
      <c r="F7464" s="3">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v>80.837999999999994</v>
      </c>
    </row>
    <row r="7465" spans="1:23" x14ac:dyDescent="0.3">
      <c r="A7465">
        <v>7464</v>
      </c>
      <c r="B7465" t="s">
        <v>9513</v>
      </c>
      <c r="C7465" s="1">
        <v>42621</v>
      </c>
      <c r="D7465" s="2">
        <v>2016</v>
      </c>
      <c r="E7465" s="1" t="s">
        <v>161</v>
      </c>
      <c r="F7465" s="3">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v>3.7200000000000006</v>
      </c>
    </row>
    <row r="7466" spans="1:23" x14ac:dyDescent="0.3">
      <c r="A7466">
        <v>7465</v>
      </c>
      <c r="B7466" t="s">
        <v>9513</v>
      </c>
      <c r="C7466" s="1">
        <v>42621</v>
      </c>
      <c r="D7466" s="2">
        <v>2016</v>
      </c>
      <c r="E7466" s="1" t="s">
        <v>161</v>
      </c>
      <c r="F7466" s="3">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v>15.407999999999998</v>
      </c>
    </row>
    <row r="7467" spans="1:23" x14ac:dyDescent="0.3">
      <c r="A7467">
        <v>7466</v>
      </c>
      <c r="B7467" t="s">
        <v>9513</v>
      </c>
      <c r="C7467" s="1">
        <v>42621</v>
      </c>
      <c r="D7467" s="2">
        <v>2016</v>
      </c>
      <c r="E7467" s="1" t="s">
        <v>161</v>
      </c>
      <c r="F7467" s="3">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v>65.435000000000002</v>
      </c>
    </row>
    <row r="7468" spans="1:23" x14ac:dyDescent="0.3">
      <c r="A7468">
        <v>7467</v>
      </c>
      <c r="B7468" t="s">
        <v>9514</v>
      </c>
      <c r="C7468" s="1">
        <v>42509</v>
      </c>
      <c r="D7468" s="2">
        <v>2016</v>
      </c>
      <c r="E7468" s="1" t="s">
        <v>124</v>
      </c>
      <c r="F7468" s="3">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v>23.716800000000006</v>
      </c>
    </row>
    <row r="7469" spans="1:23" x14ac:dyDescent="0.3">
      <c r="A7469">
        <v>7468</v>
      </c>
      <c r="B7469" t="s">
        <v>9515</v>
      </c>
      <c r="C7469" s="1">
        <v>43050</v>
      </c>
      <c r="D7469" s="2">
        <v>2017</v>
      </c>
      <c r="E7469" s="1" t="s">
        <v>24</v>
      </c>
      <c r="F7469" s="3">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v>11.872799999999998</v>
      </c>
    </row>
    <row r="7470" spans="1:23" x14ac:dyDescent="0.3">
      <c r="A7470">
        <v>7469</v>
      </c>
      <c r="B7470" t="s">
        <v>9516</v>
      </c>
      <c r="C7470" s="1">
        <v>41897</v>
      </c>
      <c r="D7470" s="2">
        <v>2014</v>
      </c>
      <c r="E7470" s="1" t="s">
        <v>161</v>
      </c>
      <c r="F7470" s="3">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v>7.0218000000000007</v>
      </c>
    </row>
    <row r="7471" spans="1:23" x14ac:dyDescent="0.3">
      <c r="A7471">
        <v>7470</v>
      </c>
      <c r="B7471" t="s">
        <v>9516</v>
      </c>
      <c r="C7471" s="1">
        <v>41897</v>
      </c>
      <c r="D7471" s="2">
        <v>2014</v>
      </c>
      <c r="E7471" s="1" t="s">
        <v>161</v>
      </c>
      <c r="F7471" s="3">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v>6.2608000000000015</v>
      </c>
    </row>
    <row r="7472" spans="1:23" x14ac:dyDescent="0.3">
      <c r="A7472">
        <v>7471</v>
      </c>
      <c r="B7472" t="s">
        <v>9517</v>
      </c>
      <c r="C7472" s="1">
        <v>42262</v>
      </c>
      <c r="D7472" s="2">
        <v>2015</v>
      </c>
      <c r="E7472" s="1" t="s">
        <v>161</v>
      </c>
      <c r="F7472" s="3">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v>-2.8608000000000002</v>
      </c>
    </row>
    <row r="7473" spans="1:23" x14ac:dyDescent="0.3">
      <c r="A7473">
        <v>7472</v>
      </c>
      <c r="B7473" t="s">
        <v>9517</v>
      </c>
      <c r="C7473" s="1">
        <v>42262</v>
      </c>
      <c r="D7473" s="2">
        <v>2015</v>
      </c>
      <c r="E7473" s="1" t="s">
        <v>161</v>
      </c>
      <c r="F7473" s="3">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v>-29.436800000000012</v>
      </c>
    </row>
    <row r="7474" spans="1:23" x14ac:dyDescent="0.3">
      <c r="A7474">
        <v>7473</v>
      </c>
      <c r="B7474" t="s">
        <v>9518</v>
      </c>
      <c r="C7474" s="1">
        <v>42552</v>
      </c>
      <c r="D7474" s="2">
        <v>2016</v>
      </c>
      <c r="E7474" s="1" t="s">
        <v>152</v>
      </c>
      <c r="F7474" s="3">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v>449.9849999999999</v>
      </c>
    </row>
    <row r="7475" spans="1:23" x14ac:dyDescent="0.3">
      <c r="A7475">
        <v>7474</v>
      </c>
      <c r="B7475" t="s">
        <v>9519</v>
      </c>
      <c r="C7475" s="1">
        <v>42470</v>
      </c>
      <c r="D7475" s="2">
        <v>2016</v>
      </c>
      <c r="E7475" s="1" t="s">
        <v>89</v>
      </c>
      <c r="F7475" s="3">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v>3.2223999999999995</v>
      </c>
    </row>
    <row r="7476" spans="1:23" x14ac:dyDescent="0.3">
      <c r="A7476">
        <v>7475</v>
      </c>
      <c r="B7476" t="s">
        <v>9520</v>
      </c>
      <c r="C7476" s="1">
        <v>41645</v>
      </c>
      <c r="D7476" s="2">
        <v>2014</v>
      </c>
      <c r="E7476" s="1" t="s">
        <v>166</v>
      </c>
      <c r="F7476" s="3">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v>746.40779999999972</v>
      </c>
    </row>
    <row r="7477" spans="1:23" x14ac:dyDescent="0.3">
      <c r="A7477">
        <v>7476</v>
      </c>
      <c r="B7477" t="s">
        <v>9520</v>
      </c>
      <c r="C7477" s="1">
        <v>41645</v>
      </c>
      <c r="D7477" s="2">
        <v>2014</v>
      </c>
      <c r="E7477" s="1" t="s">
        <v>166</v>
      </c>
      <c r="F7477" s="3">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v>274.49099999999999</v>
      </c>
    </row>
    <row r="7478" spans="1:23" x14ac:dyDescent="0.3">
      <c r="A7478">
        <v>7477</v>
      </c>
      <c r="B7478" t="s">
        <v>9520</v>
      </c>
      <c r="C7478" s="1">
        <v>41645</v>
      </c>
      <c r="D7478" s="2">
        <v>2014</v>
      </c>
      <c r="E7478" s="1" t="s">
        <v>166</v>
      </c>
      <c r="F7478" s="3">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v>1.4796000000000005</v>
      </c>
    </row>
    <row r="7479" spans="1:23" x14ac:dyDescent="0.3">
      <c r="A7479">
        <v>7478</v>
      </c>
      <c r="B7479" t="s">
        <v>9520</v>
      </c>
      <c r="C7479" s="1">
        <v>41645</v>
      </c>
      <c r="D7479" s="2">
        <v>2014</v>
      </c>
      <c r="E7479" s="1" t="s">
        <v>166</v>
      </c>
      <c r="F7479" s="3">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v>113.67419999999998</v>
      </c>
    </row>
    <row r="7480" spans="1:23" x14ac:dyDescent="0.3">
      <c r="A7480">
        <v>7479</v>
      </c>
      <c r="B7480" t="s">
        <v>9520</v>
      </c>
      <c r="C7480" s="1">
        <v>41645</v>
      </c>
      <c r="D7480" s="2">
        <v>2014</v>
      </c>
      <c r="E7480" s="1" t="s">
        <v>166</v>
      </c>
      <c r="F7480" s="3">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v>204.10919999999999</v>
      </c>
    </row>
    <row r="7481" spans="1:23" x14ac:dyDescent="0.3">
      <c r="A7481">
        <v>7480</v>
      </c>
      <c r="B7481" t="s">
        <v>9520</v>
      </c>
      <c r="C7481" s="1">
        <v>41645</v>
      </c>
      <c r="D7481" s="2">
        <v>2014</v>
      </c>
      <c r="E7481" s="1" t="s">
        <v>166</v>
      </c>
      <c r="F7481" s="3">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v>0.31119999999999948</v>
      </c>
    </row>
    <row r="7482" spans="1:23" x14ac:dyDescent="0.3">
      <c r="A7482">
        <v>7481</v>
      </c>
      <c r="B7482" t="s">
        <v>9520</v>
      </c>
      <c r="C7482" s="1">
        <v>41645</v>
      </c>
      <c r="D7482" s="2">
        <v>2014</v>
      </c>
      <c r="E7482" s="1" t="s">
        <v>166</v>
      </c>
      <c r="F7482" s="3">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v>3.0084</v>
      </c>
    </row>
    <row r="7483" spans="1:23" x14ac:dyDescent="0.3">
      <c r="A7483">
        <v>7482</v>
      </c>
      <c r="B7483" t="s">
        <v>9521</v>
      </c>
      <c r="C7483" s="1">
        <v>42614</v>
      </c>
      <c r="D7483" s="2">
        <v>2016</v>
      </c>
      <c r="E7483" s="1" t="s">
        <v>161</v>
      </c>
      <c r="F7483" s="3">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v>5.7509999999999994</v>
      </c>
    </row>
    <row r="7484" spans="1:23" x14ac:dyDescent="0.3">
      <c r="A7484">
        <v>7483</v>
      </c>
      <c r="B7484" t="s">
        <v>9522</v>
      </c>
      <c r="C7484" s="1">
        <v>41905</v>
      </c>
      <c r="D7484" s="2">
        <v>2014</v>
      </c>
      <c r="E7484" s="1" t="s">
        <v>161</v>
      </c>
      <c r="F7484" s="3">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v>6.9239999999999995</v>
      </c>
    </row>
    <row r="7485" spans="1:23" x14ac:dyDescent="0.3">
      <c r="A7485">
        <v>7484</v>
      </c>
      <c r="B7485" t="s">
        <v>9523</v>
      </c>
      <c r="C7485" s="1">
        <v>41988</v>
      </c>
      <c r="D7485" s="2">
        <v>2014</v>
      </c>
      <c r="E7485" s="1" t="s">
        <v>98</v>
      </c>
      <c r="F7485" s="3">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v>-108.26620000000001</v>
      </c>
    </row>
    <row r="7486" spans="1:23" x14ac:dyDescent="0.3">
      <c r="A7486">
        <v>7485</v>
      </c>
      <c r="B7486" t="s">
        <v>9524</v>
      </c>
      <c r="C7486" s="1">
        <v>43097</v>
      </c>
      <c r="D7486" s="2">
        <v>2017</v>
      </c>
      <c r="E7486" s="1" t="s">
        <v>98</v>
      </c>
      <c r="F7486" s="3">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v>0.86799999999999988</v>
      </c>
    </row>
    <row r="7487" spans="1:23" x14ac:dyDescent="0.3">
      <c r="A7487">
        <v>7486</v>
      </c>
      <c r="B7487" t="s">
        <v>9524</v>
      </c>
      <c r="C7487" s="1">
        <v>43097</v>
      </c>
      <c r="D7487" s="2">
        <v>2017</v>
      </c>
      <c r="E7487" s="1" t="s">
        <v>98</v>
      </c>
      <c r="F7487" s="3">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v>12.690999999999999</v>
      </c>
    </row>
    <row r="7488" spans="1:23" x14ac:dyDescent="0.3">
      <c r="A7488">
        <v>7487</v>
      </c>
      <c r="B7488" t="s">
        <v>9526</v>
      </c>
      <c r="C7488" s="1">
        <v>42357</v>
      </c>
      <c r="D7488" s="2">
        <v>2015</v>
      </c>
      <c r="E7488" s="1" t="s">
        <v>98</v>
      </c>
      <c r="F7488" s="3">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v>14.651</v>
      </c>
    </row>
    <row r="7489" spans="1:23" x14ac:dyDescent="0.3">
      <c r="A7489">
        <v>7488</v>
      </c>
      <c r="B7489" t="s">
        <v>9526</v>
      </c>
      <c r="C7489" s="1">
        <v>42357</v>
      </c>
      <c r="D7489" s="2">
        <v>2015</v>
      </c>
      <c r="E7489" s="1" t="s">
        <v>98</v>
      </c>
      <c r="F7489" s="3">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v>517.47930000000008</v>
      </c>
    </row>
    <row r="7490" spans="1:23" x14ac:dyDescent="0.3">
      <c r="A7490">
        <v>7489</v>
      </c>
      <c r="B7490" t="s">
        <v>9526</v>
      </c>
      <c r="C7490" s="1">
        <v>42357</v>
      </c>
      <c r="D7490" s="2">
        <v>2015</v>
      </c>
      <c r="E7490" s="1" t="s">
        <v>98</v>
      </c>
      <c r="F7490" s="3">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v>-105.31639999999993</v>
      </c>
    </row>
    <row r="7491" spans="1:23" x14ac:dyDescent="0.3">
      <c r="A7491">
        <v>7490</v>
      </c>
      <c r="B7491" t="s">
        <v>9527</v>
      </c>
      <c r="C7491" s="1">
        <v>43044</v>
      </c>
      <c r="D7491" s="2">
        <v>2017</v>
      </c>
      <c r="E7491" s="1" t="s">
        <v>24</v>
      </c>
      <c r="F7491" s="3">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v>6.2208000000000006</v>
      </c>
    </row>
    <row r="7492" spans="1:23" x14ac:dyDescent="0.3">
      <c r="A7492">
        <v>7491</v>
      </c>
      <c r="B7492" t="s">
        <v>9528</v>
      </c>
      <c r="C7492" s="1">
        <v>42257</v>
      </c>
      <c r="D7492" s="2">
        <v>2015</v>
      </c>
      <c r="E7492" s="1" t="s">
        <v>161</v>
      </c>
      <c r="F7492" s="3">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v>33.070799999999991</v>
      </c>
    </row>
    <row r="7493" spans="1:23" x14ac:dyDescent="0.3">
      <c r="A7493">
        <v>7492</v>
      </c>
      <c r="B7493" t="s">
        <v>9529</v>
      </c>
      <c r="C7493" s="1">
        <v>43055</v>
      </c>
      <c r="D7493" s="2">
        <v>2017</v>
      </c>
      <c r="E7493" s="1" t="s">
        <v>24</v>
      </c>
      <c r="F7493" s="3">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v>5.9969999999999857</v>
      </c>
    </row>
    <row r="7494" spans="1:23" x14ac:dyDescent="0.3">
      <c r="A7494">
        <v>7493</v>
      </c>
      <c r="B7494" t="s">
        <v>9530</v>
      </c>
      <c r="C7494" s="1">
        <v>42989</v>
      </c>
      <c r="D7494" s="2">
        <v>2017</v>
      </c>
      <c r="E7494" s="1" t="s">
        <v>161</v>
      </c>
      <c r="F7494" s="3">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v>3.2099999999999982</v>
      </c>
    </row>
    <row r="7495" spans="1:23" x14ac:dyDescent="0.3">
      <c r="A7495">
        <v>7494</v>
      </c>
      <c r="B7495" t="s">
        <v>9530</v>
      </c>
      <c r="C7495" s="1">
        <v>42989</v>
      </c>
      <c r="D7495" s="2">
        <v>2017</v>
      </c>
      <c r="E7495" s="1" t="s">
        <v>161</v>
      </c>
      <c r="F7495" s="3">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v>-65.853000000000009</v>
      </c>
    </row>
    <row r="7496" spans="1:23" x14ac:dyDescent="0.3">
      <c r="A7496">
        <v>7495</v>
      </c>
      <c r="B7496" t="s">
        <v>9530</v>
      </c>
      <c r="C7496" s="1">
        <v>42989</v>
      </c>
      <c r="D7496" s="2">
        <v>2017</v>
      </c>
      <c r="E7496" s="1" t="s">
        <v>161</v>
      </c>
      <c r="F7496" s="3">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v>-4.2012</v>
      </c>
    </row>
    <row r="7497" spans="1:23" x14ac:dyDescent="0.3">
      <c r="A7497">
        <v>7496</v>
      </c>
      <c r="B7497" t="s">
        <v>9531</v>
      </c>
      <c r="C7497" s="1">
        <v>42930</v>
      </c>
      <c r="D7497" s="2">
        <v>2017</v>
      </c>
      <c r="E7497" s="1" t="s">
        <v>152</v>
      </c>
      <c r="F7497" s="3">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v>1.4455999999999996</v>
      </c>
    </row>
    <row r="7498" spans="1:23" x14ac:dyDescent="0.3">
      <c r="A7498">
        <v>7497</v>
      </c>
      <c r="B7498" t="s">
        <v>9531</v>
      </c>
      <c r="C7498" s="1">
        <v>42930</v>
      </c>
      <c r="D7498" s="2">
        <v>2017</v>
      </c>
      <c r="E7498" s="1" t="s">
        <v>152</v>
      </c>
      <c r="F7498" s="3">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v>49.804199999999994</v>
      </c>
    </row>
    <row r="7499" spans="1:23" x14ac:dyDescent="0.3">
      <c r="A7499">
        <v>7498</v>
      </c>
      <c r="B7499" t="s">
        <v>9531</v>
      </c>
      <c r="C7499" s="1">
        <v>42930</v>
      </c>
      <c r="D7499" s="2">
        <v>2017</v>
      </c>
      <c r="E7499" s="1" t="s">
        <v>152</v>
      </c>
      <c r="F7499" s="3">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v>2.3311999999999999</v>
      </c>
    </row>
    <row r="7500" spans="1:23" x14ac:dyDescent="0.3">
      <c r="A7500">
        <v>7499</v>
      </c>
      <c r="B7500" t="s">
        <v>9531</v>
      </c>
      <c r="C7500" s="1">
        <v>42930</v>
      </c>
      <c r="D7500" s="2">
        <v>2017</v>
      </c>
      <c r="E7500" s="1" t="s">
        <v>152</v>
      </c>
      <c r="F7500" s="3">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v>20.856799999999993</v>
      </c>
    </row>
    <row r="7501" spans="1:23" x14ac:dyDescent="0.3">
      <c r="A7501">
        <v>7500</v>
      </c>
      <c r="B7501" t="s">
        <v>9531</v>
      </c>
      <c r="C7501" s="1">
        <v>42930</v>
      </c>
      <c r="D7501" s="2">
        <v>2017</v>
      </c>
      <c r="E7501" s="1" t="s">
        <v>152</v>
      </c>
      <c r="F7501" s="3">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v>7.9128000000000007</v>
      </c>
    </row>
    <row r="7502" spans="1:23" x14ac:dyDescent="0.3">
      <c r="A7502">
        <v>7501</v>
      </c>
      <c r="B7502" t="s">
        <v>9531</v>
      </c>
      <c r="C7502" s="1">
        <v>42930</v>
      </c>
      <c r="D7502" s="2">
        <v>2017</v>
      </c>
      <c r="E7502" s="1" t="s">
        <v>152</v>
      </c>
      <c r="F7502" s="3">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v>19.735800000000005</v>
      </c>
    </row>
    <row r="7503" spans="1:23" x14ac:dyDescent="0.3">
      <c r="A7503">
        <v>7502</v>
      </c>
      <c r="B7503" t="s">
        <v>9531</v>
      </c>
      <c r="C7503" s="1">
        <v>42930</v>
      </c>
      <c r="D7503" s="2">
        <v>2017</v>
      </c>
      <c r="E7503" s="1" t="s">
        <v>152</v>
      </c>
      <c r="F7503" s="3">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v>52.917299999999955</v>
      </c>
    </row>
    <row r="7504" spans="1:23" x14ac:dyDescent="0.3">
      <c r="A7504">
        <v>7503</v>
      </c>
      <c r="B7504" t="s">
        <v>9532</v>
      </c>
      <c r="C7504" s="1">
        <v>42824</v>
      </c>
      <c r="D7504" s="2">
        <v>2017</v>
      </c>
      <c r="E7504" s="1" t="s">
        <v>237</v>
      </c>
      <c r="F7504" s="3">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v>2.0671999999999997</v>
      </c>
    </row>
    <row r="7505" spans="1:23" x14ac:dyDescent="0.3">
      <c r="A7505">
        <v>7504</v>
      </c>
      <c r="B7505" t="s">
        <v>9532</v>
      </c>
      <c r="C7505" s="1">
        <v>42824</v>
      </c>
      <c r="D7505" s="2">
        <v>2017</v>
      </c>
      <c r="E7505" s="1" t="s">
        <v>237</v>
      </c>
      <c r="F7505" s="3">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v>18.539099999999991</v>
      </c>
    </row>
    <row r="7506" spans="1:23" x14ac:dyDescent="0.3">
      <c r="A7506">
        <v>7505</v>
      </c>
      <c r="B7506" t="s">
        <v>9533</v>
      </c>
      <c r="C7506" s="1">
        <v>42400</v>
      </c>
      <c r="D7506" s="2">
        <v>2016</v>
      </c>
      <c r="E7506" s="1" t="s">
        <v>166</v>
      </c>
      <c r="F7506" s="3">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v>11.68</v>
      </c>
    </row>
    <row r="7507" spans="1:23" x14ac:dyDescent="0.3">
      <c r="A7507">
        <v>7506</v>
      </c>
      <c r="B7507" t="s">
        <v>9535</v>
      </c>
      <c r="C7507" s="1">
        <v>42894</v>
      </c>
      <c r="D7507" s="2">
        <v>2017</v>
      </c>
      <c r="E7507" s="1" t="s">
        <v>41</v>
      </c>
      <c r="F7507" s="3">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v>-18.872800000000009</v>
      </c>
    </row>
    <row r="7508" spans="1:23" x14ac:dyDescent="0.3">
      <c r="A7508">
        <v>7507</v>
      </c>
      <c r="B7508" t="s">
        <v>9536</v>
      </c>
      <c r="C7508" s="1">
        <v>41945</v>
      </c>
      <c r="D7508" s="2">
        <v>2014</v>
      </c>
      <c r="E7508" s="1" t="s">
        <v>24</v>
      </c>
      <c r="F7508" s="3">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v>5.2181999999999924</v>
      </c>
    </row>
    <row r="7509" spans="1:23" x14ac:dyDescent="0.3">
      <c r="A7509">
        <v>7508</v>
      </c>
      <c r="B7509" t="s">
        <v>9536</v>
      </c>
      <c r="C7509" s="1">
        <v>41945</v>
      </c>
      <c r="D7509" s="2">
        <v>2014</v>
      </c>
      <c r="E7509" s="1" t="s">
        <v>24</v>
      </c>
      <c r="F7509" s="3">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v>105.24679999999995</v>
      </c>
    </row>
    <row r="7510" spans="1:23" x14ac:dyDescent="0.3">
      <c r="A7510">
        <v>7509</v>
      </c>
      <c r="B7510" t="s">
        <v>9537</v>
      </c>
      <c r="C7510" s="1">
        <v>42930</v>
      </c>
      <c r="D7510" s="2">
        <v>2017</v>
      </c>
      <c r="E7510" s="1" t="s">
        <v>152</v>
      </c>
      <c r="F7510" s="3">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v>3.3524000000000003</v>
      </c>
    </row>
    <row r="7511" spans="1:23" x14ac:dyDescent="0.3">
      <c r="A7511">
        <v>7510</v>
      </c>
      <c r="B7511" t="s">
        <v>9537</v>
      </c>
      <c r="C7511" s="1">
        <v>42930</v>
      </c>
      <c r="D7511" s="2">
        <v>2017</v>
      </c>
      <c r="E7511" s="1" t="s">
        <v>152</v>
      </c>
      <c r="F7511" s="3">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v>-377.98919999999998</v>
      </c>
    </row>
    <row r="7512" spans="1:23" x14ac:dyDescent="0.3">
      <c r="A7512">
        <v>7511</v>
      </c>
      <c r="B7512" t="s">
        <v>9537</v>
      </c>
      <c r="C7512" s="1">
        <v>42930</v>
      </c>
      <c r="D7512" s="2">
        <v>2017</v>
      </c>
      <c r="E7512" s="1" t="s">
        <v>152</v>
      </c>
      <c r="F7512" s="3">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v>4.6530000000000022</v>
      </c>
    </row>
    <row r="7513" spans="1:23" x14ac:dyDescent="0.3">
      <c r="A7513">
        <v>7512</v>
      </c>
      <c r="B7513" t="s">
        <v>9537</v>
      </c>
      <c r="C7513" s="1">
        <v>42930</v>
      </c>
      <c r="D7513" s="2">
        <v>2017</v>
      </c>
      <c r="E7513" s="1" t="s">
        <v>152</v>
      </c>
      <c r="F7513" s="3">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v>148.845</v>
      </c>
    </row>
    <row r="7514" spans="1:23" x14ac:dyDescent="0.3">
      <c r="A7514">
        <v>7513</v>
      </c>
      <c r="B7514" t="s">
        <v>9537</v>
      </c>
      <c r="C7514" s="1">
        <v>42930</v>
      </c>
      <c r="D7514" s="2">
        <v>2017</v>
      </c>
      <c r="E7514" s="1" t="s">
        <v>152</v>
      </c>
      <c r="F7514" s="3">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v>17.959200000000003</v>
      </c>
    </row>
    <row r="7515" spans="1:23" x14ac:dyDescent="0.3">
      <c r="A7515">
        <v>7514</v>
      </c>
      <c r="B7515" t="s">
        <v>9537</v>
      </c>
      <c r="C7515" s="1">
        <v>42930</v>
      </c>
      <c r="D7515" s="2">
        <v>2017</v>
      </c>
      <c r="E7515" s="1" t="s">
        <v>152</v>
      </c>
      <c r="F7515" s="3">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v>2.1319999999999988</v>
      </c>
    </row>
    <row r="7516" spans="1:23" x14ac:dyDescent="0.3">
      <c r="A7516">
        <v>7515</v>
      </c>
      <c r="B7516" t="s">
        <v>9538</v>
      </c>
      <c r="C7516" s="1">
        <v>43078</v>
      </c>
      <c r="D7516" s="2">
        <v>2017</v>
      </c>
      <c r="E7516" s="1" t="s">
        <v>98</v>
      </c>
      <c r="F7516" s="3">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v>13.505599999999999</v>
      </c>
    </row>
    <row r="7517" spans="1:23" x14ac:dyDescent="0.3">
      <c r="A7517">
        <v>7516</v>
      </c>
      <c r="B7517" t="s">
        <v>9538</v>
      </c>
      <c r="C7517" s="1">
        <v>43078</v>
      </c>
      <c r="D7517" s="2">
        <v>2017</v>
      </c>
      <c r="E7517" s="1" t="s">
        <v>98</v>
      </c>
      <c r="F7517" s="3">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v>62.32099999999997</v>
      </c>
    </row>
    <row r="7518" spans="1:23" x14ac:dyDescent="0.3">
      <c r="A7518">
        <v>7517</v>
      </c>
      <c r="B7518" t="s">
        <v>9538</v>
      </c>
      <c r="C7518" s="1">
        <v>43078</v>
      </c>
      <c r="D7518" s="2">
        <v>2017</v>
      </c>
      <c r="E7518" s="1" t="s">
        <v>98</v>
      </c>
      <c r="F7518" s="3">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v>7.4824000000000002</v>
      </c>
    </row>
    <row r="7519" spans="1:23" x14ac:dyDescent="0.3">
      <c r="A7519">
        <v>7518</v>
      </c>
      <c r="B7519" t="s">
        <v>9538</v>
      </c>
      <c r="C7519" s="1">
        <v>43078</v>
      </c>
      <c r="D7519" s="2">
        <v>2017</v>
      </c>
      <c r="E7519" s="1" t="s">
        <v>98</v>
      </c>
      <c r="F7519" s="3">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v>48.328499999999991</v>
      </c>
    </row>
    <row r="7520" spans="1:23" x14ac:dyDescent="0.3">
      <c r="A7520">
        <v>7519</v>
      </c>
      <c r="B7520" t="s">
        <v>9538</v>
      </c>
      <c r="C7520" s="1">
        <v>43078</v>
      </c>
      <c r="D7520" s="2">
        <v>2017</v>
      </c>
      <c r="E7520" s="1" t="s">
        <v>98</v>
      </c>
      <c r="F7520" s="3">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v>0.60559999999999903</v>
      </c>
    </row>
    <row r="7521" spans="1:23" x14ac:dyDescent="0.3">
      <c r="A7521">
        <v>7520</v>
      </c>
      <c r="B7521" t="s">
        <v>9538</v>
      </c>
      <c r="C7521" s="1">
        <v>43078</v>
      </c>
      <c r="D7521" s="2">
        <v>2017</v>
      </c>
      <c r="E7521" s="1" t="s">
        <v>98</v>
      </c>
      <c r="F7521" s="3">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v>2.6495999999999995</v>
      </c>
    </row>
    <row r="7522" spans="1:23" x14ac:dyDescent="0.3">
      <c r="A7522">
        <v>7521</v>
      </c>
      <c r="B7522" t="s">
        <v>9538</v>
      </c>
      <c r="C7522" s="1">
        <v>43078</v>
      </c>
      <c r="D7522" s="2">
        <v>2017</v>
      </c>
      <c r="E7522" s="1" t="s">
        <v>98</v>
      </c>
      <c r="F7522" s="3">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v>629.99099999999999</v>
      </c>
    </row>
    <row r="7523" spans="1:23" x14ac:dyDescent="0.3">
      <c r="A7523">
        <v>7522</v>
      </c>
      <c r="B7523" t="s">
        <v>9539</v>
      </c>
      <c r="C7523" s="1">
        <v>42618</v>
      </c>
      <c r="D7523" s="2">
        <v>2016</v>
      </c>
      <c r="E7523" s="1" t="s">
        <v>161</v>
      </c>
      <c r="F7523" s="3">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v>-7.4600000000000009</v>
      </c>
    </row>
    <row r="7524" spans="1:23" x14ac:dyDescent="0.3">
      <c r="A7524">
        <v>7523</v>
      </c>
      <c r="B7524" t="s">
        <v>9539</v>
      </c>
      <c r="C7524" s="1">
        <v>42618</v>
      </c>
      <c r="D7524" s="2">
        <v>2016</v>
      </c>
      <c r="E7524" s="1" t="s">
        <v>161</v>
      </c>
      <c r="F7524" s="3">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v>-6.4944000000000024</v>
      </c>
    </row>
    <row r="7525" spans="1:23" x14ac:dyDescent="0.3">
      <c r="A7525">
        <v>7524</v>
      </c>
      <c r="B7525" t="s">
        <v>9539</v>
      </c>
      <c r="C7525" s="1">
        <v>42618</v>
      </c>
      <c r="D7525" s="2">
        <v>2016</v>
      </c>
      <c r="E7525" s="1" t="s">
        <v>161</v>
      </c>
      <c r="F7525" s="3">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v>-1.217800000000004</v>
      </c>
    </row>
    <row r="7526" spans="1:23" x14ac:dyDescent="0.3">
      <c r="A7526">
        <v>7525</v>
      </c>
      <c r="B7526" t="s">
        <v>9540</v>
      </c>
      <c r="C7526" s="1">
        <v>41892</v>
      </c>
      <c r="D7526" s="2">
        <v>2014</v>
      </c>
      <c r="E7526" s="1" t="s">
        <v>161</v>
      </c>
      <c r="F7526" s="3">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v>7.6047999999999991</v>
      </c>
    </row>
    <row r="7527" spans="1:23" x14ac:dyDescent="0.3">
      <c r="A7527">
        <v>7526</v>
      </c>
      <c r="B7527" t="s">
        <v>9540</v>
      </c>
      <c r="C7527" s="1">
        <v>41892</v>
      </c>
      <c r="D7527" s="2">
        <v>2014</v>
      </c>
      <c r="E7527" s="1" t="s">
        <v>161</v>
      </c>
      <c r="F7527" s="3">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v>148.70400000000006</v>
      </c>
    </row>
    <row r="7528" spans="1:23" x14ac:dyDescent="0.3">
      <c r="A7528">
        <v>7527</v>
      </c>
      <c r="B7528" t="s">
        <v>9541</v>
      </c>
      <c r="C7528" s="1">
        <v>43004</v>
      </c>
      <c r="D7528" s="2">
        <v>2017</v>
      </c>
      <c r="E7528" s="1" t="s">
        <v>161</v>
      </c>
      <c r="F7528" s="3">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v>33.064799999999998</v>
      </c>
    </row>
    <row r="7529" spans="1:23" x14ac:dyDescent="0.3">
      <c r="A7529">
        <v>7528</v>
      </c>
      <c r="B7529" t="s">
        <v>9541</v>
      </c>
      <c r="C7529" s="1">
        <v>43004</v>
      </c>
      <c r="D7529" s="2">
        <v>2017</v>
      </c>
      <c r="E7529" s="1" t="s">
        <v>161</v>
      </c>
      <c r="F7529" s="3">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v>2.9567999999999994</v>
      </c>
    </row>
    <row r="7530" spans="1:23" x14ac:dyDescent="0.3">
      <c r="A7530">
        <v>7529</v>
      </c>
      <c r="B7530" t="s">
        <v>9541</v>
      </c>
      <c r="C7530" s="1">
        <v>43004</v>
      </c>
      <c r="D7530" s="2">
        <v>2017</v>
      </c>
      <c r="E7530" s="1" t="s">
        <v>161</v>
      </c>
      <c r="F7530" s="3">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v>16.146000000000001</v>
      </c>
    </row>
    <row r="7531" spans="1:23" x14ac:dyDescent="0.3">
      <c r="A7531">
        <v>7530</v>
      </c>
      <c r="B7531" t="s">
        <v>9541</v>
      </c>
      <c r="C7531" s="1">
        <v>43004</v>
      </c>
      <c r="D7531" s="2">
        <v>2017</v>
      </c>
      <c r="E7531" s="1" t="s">
        <v>161</v>
      </c>
      <c r="F7531" s="3">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v>5.5379999999999985</v>
      </c>
    </row>
    <row r="7532" spans="1:23" x14ac:dyDescent="0.3">
      <c r="A7532">
        <v>7531</v>
      </c>
      <c r="B7532" t="s">
        <v>9541</v>
      </c>
      <c r="C7532" s="1">
        <v>43004</v>
      </c>
      <c r="D7532" s="2">
        <v>2017</v>
      </c>
      <c r="E7532" s="1" t="s">
        <v>161</v>
      </c>
      <c r="F7532" s="3">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v>314.27190000000002</v>
      </c>
    </row>
    <row r="7533" spans="1:23" x14ac:dyDescent="0.3">
      <c r="A7533">
        <v>7532</v>
      </c>
      <c r="B7533" t="s">
        <v>9542</v>
      </c>
      <c r="C7533" s="1">
        <v>42538</v>
      </c>
      <c r="D7533" s="2">
        <v>2016</v>
      </c>
      <c r="E7533" s="1" t="s">
        <v>41</v>
      </c>
      <c r="F7533" s="3">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v>-13.317600000000013</v>
      </c>
    </row>
    <row r="7534" spans="1:23" x14ac:dyDescent="0.3">
      <c r="A7534">
        <v>7533</v>
      </c>
      <c r="B7534" t="s">
        <v>9542</v>
      </c>
      <c r="C7534" s="1">
        <v>42538</v>
      </c>
      <c r="D7534" s="2">
        <v>2016</v>
      </c>
      <c r="E7534" s="1" t="s">
        <v>41</v>
      </c>
      <c r="F7534" s="3">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v>54.352799999999945</v>
      </c>
    </row>
    <row r="7535" spans="1:23" x14ac:dyDescent="0.3">
      <c r="A7535">
        <v>7534</v>
      </c>
      <c r="B7535" t="s">
        <v>9544</v>
      </c>
      <c r="C7535" s="1">
        <v>42791</v>
      </c>
      <c r="D7535" s="2">
        <v>2017</v>
      </c>
      <c r="E7535" s="1" t="s">
        <v>568</v>
      </c>
      <c r="F7535" s="3">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v>-22.138200000000012</v>
      </c>
    </row>
    <row r="7536" spans="1:23" x14ac:dyDescent="0.3">
      <c r="A7536">
        <v>7535</v>
      </c>
      <c r="B7536" t="s">
        <v>9544</v>
      </c>
      <c r="C7536" s="1">
        <v>42791</v>
      </c>
      <c r="D7536" s="2">
        <v>2017</v>
      </c>
      <c r="E7536" s="1" t="s">
        <v>568</v>
      </c>
      <c r="F7536" s="3">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v>5.7980000000000018</v>
      </c>
    </row>
    <row r="7537" spans="1:23" x14ac:dyDescent="0.3">
      <c r="A7537">
        <v>7536</v>
      </c>
      <c r="B7537" t="s">
        <v>9545</v>
      </c>
      <c r="C7537" s="1">
        <v>42825</v>
      </c>
      <c r="D7537" s="2">
        <v>2017</v>
      </c>
      <c r="E7537" s="1" t="s">
        <v>237</v>
      </c>
      <c r="F7537" s="3">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v>8.0190000000000001</v>
      </c>
    </row>
    <row r="7538" spans="1:23" x14ac:dyDescent="0.3">
      <c r="A7538">
        <v>7537</v>
      </c>
      <c r="B7538" t="s">
        <v>9546</v>
      </c>
      <c r="C7538" s="1">
        <v>43072</v>
      </c>
      <c r="D7538" s="2">
        <v>2017</v>
      </c>
      <c r="E7538" s="1" t="s">
        <v>98</v>
      </c>
      <c r="F7538" s="3">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v>-14.271599999999999</v>
      </c>
    </row>
    <row r="7539" spans="1:23" x14ac:dyDescent="0.3">
      <c r="A7539">
        <v>7538</v>
      </c>
      <c r="B7539" t="s">
        <v>9547</v>
      </c>
      <c r="C7539" s="1">
        <v>42419</v>
      </c>
      <c r="D7539" s="2">
        <v>2016</v>
      </c>
      <c r="E7539" s="1" t="s">
        <v>568</v>
      </c>
      <c r="F7539" s="3">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v>33.313599999999994</v>
      </c>
    </row>
    <row r="7540" spans="1:23" x14ac:dyDescent="0.3">
      <c r="A7540">
        <v>7539</v>
      </c>
      <c r="B7540" t="s">
        <v>9548</v>
      </c>
      <c r="C7540" s="1">
        <v>43071</v>
      </c>
      <c r="D7540" s="2">
        <v>2017</v>
      </c>
      <c r="E7540" s="1" t="s">
        <v>98</v>
      </c>
      <c r="F7540" s="3">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v>12.857399999999984</v>
      </c>
    </row>
    <row r="7541" spans="1:23" x14ac:dyDescent="0.3">
      <c r="A7541">
        <v>7540</v>
      </c>
      <c r="B7541" t="s">
        <v>9548</v>
      </c>
      <c r="C7541" s="1">
        <v>43071</v>
      </c>
      <c r="D7541" s="2">
        <v>2017</v>
      </c>
      <c r="E7541" s="1" t="s">
        <v>98</v>
      </c>
      <c r="F7541" s="3">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v>-24.41599999999999</v>
      </c>
    </row>
    <row r="7542" spans="1:23" x14ac:dyDescent="0.3">
      <c r="A7542">
        <v>7541</v>
      </c>
      <c r="B7542" t="s">
        <v>9548</v>
      </c>
      <c r="C7542" s="1">
        <v>43071</v>
      </c>
      <c r="D7542" s="2">
        <v>2017</v>
      </c>
      <c r="E7542" s="1" t="s">
        <v>98</v>
      </c>
      <c r="F7542" s="3">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v>-363.52799999999991</v>
      </c>
    </row>
    <row r="7543" spans="1:23" x14ac:dyDescent="0.3">
      <c r="A7543">
        <v>7542</v>
      </c>
      <c r="B7543" t="s">
        <v>9548</v>
      </c>
      <c r="C7543" s="1">
        <v>43071</v>
      </c>
      <c r="D7543" s="2">
        <v>2017</v>
      </c>
      <c r="E7543" s="1" t="s">
        <v>98</v>
      </c>
      <c r="F7543" s="3">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v>4.9615999999999989</v>
      </c>
    </row>
    <row r="7544" spans="1:23" x14ac:dyDescent="0.3">
      <c r="A7544">
        <v>7543</v>
      </c>
      <c r="B7544" t="s">
        <v>9548</v>
      </c>
      <c r="C7544" s="1">
        <v>43071</v>
      </c>
      <c r="D7544" s="2">
        <v>2017</v>
      </c>
      <c r="E7544" s="1" t="s">
        <v>98</v>
      </c>
      <c r="F7544" s="3">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v>0</v>
      </c>
    </row>
    <row r="7545" spans="1:23" x14ac:dyDescent="0.3">
      <c r="A7545">
        <v>7544</v>
      </c>
      <c r="B7545" t="s">
        <v>9548</v>
      </c>
      <c r="C7545" s="1">
        <v>43071</v>
      </c>
      <c r="D7545" s="2">
        <v>2017</v>
      </c>
      <c r="E7545" s="1" t="s">
        <v>98</v>
      </c>
      <c r="F7545" s="3">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v>-14.34</v>
      </c>
    </row>
    <row r="7546" spans="1:23" x14ac:dyDescent="0.3">
      <c r="A7546">
        <v>7545</v>
      </c>
      <c r="B7546" t="s">
        <v>9548</v>
      </c>
      <c r="C7546" s="1">
        <v>43071</v>
      </c>
      <c r="D7546" s="2">
        <v>2017</v>
      </c>
      <c r="E7546" s="1" t="s">
        <v>98</v>
      </c>
      <c r="F7546" s="3">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v>68.001000000000033</v>
      </c>
    </row>
    <row r="7547" spans="1:23" x14ac:dyDescent="0.3">
      <c r="A7547">
        <v>7546</v>
      </c>
      <c r="B7547" t="s">
        <v>9549</v>
      </c>
      <c r="C7547" s="1">
        <v>41922</v>
      </c>
      <c r="D7547" s="2">
        <v>2014</v>
      </c>
      <c r="E7547" s="1" t="s">
        <v>53</v>
      </c>
      <c r="F7547" s="3">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v>71.995200000000011</v>
      </c>
    </row>
    <row r="7548" spans="1:23" x14ac:dyDescent="0.3">
      <c r="A7548">
        <v>7547</v>
      </c>
      <c r="B7548" t="s">
        <v>9549</v>
      </c>
      <c r="C7548" s="1">
        <v>41922</v>
      </c>
      <c r="D7548" s="2">
        <v>2014</v>
      </c>
      <c r="E7548" s="1" t="s">
        <v>53</v>
      </c>
      <c r="F7548" s="3">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v>66.145099999999957</v>
      </c>
    </row>
    <row r="7549" spans="1:23" x14ac:dyDescent="0.3">
      <c r="A7549">
        <v>7548</v>
      </c>
      <c r="B7549" t="s">
        <v>9549</v>
      </c>
      <c r="C7549" s="1">
        <v>41922</v>
      </c>
      <c r="D7549" s="2">
        <v>2014</v>
      </c>
      <c r="E7549" s="1" t="s">
        <v>53</v>
      </c>
      <c r="F7549" s="3">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v>-19.16800000000001</v>
      </c>
    </row>
    <row r="7550" spans="1:23" x14ac:dyDescent="0.3">
      <c r="A7550">
        <v>7549</v>
      </c>
      <c r="B7550" t="s">
        <v>9549</v>
      </c>
      <c r="C7550" s="1">
        <v>41922</v>
      </c>
      <c r="D7550" s="2">
        <v>2014</v>
      </c>
      <c r="E7550" s="1" t="s">
        <v>53</v>
      </c>
      <c r="F7550" s="3">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v>-1.5715000000000008</v>
      </c>
    </row>
    <row r="7551" spans="1:23" x14ac:dyDescent="0.3">
      <c r="A7551">
        <v>7550</v>
      </c>
      <c r="B7551" t="s">
        <v>9552</v>
      </c>
      <c r="C7551" s="1">
        <v>42618</v>
      </c>
      <c r="D7551" s="2">
        <v>2016</v>
      </c>
      <c r="E7551" s="1" t="s">
        <v>161</v>
      </c>
      <c r="F7551" s="3">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v>-11.662199999999999</v>
      </c>
    </row>
    <row r="7552" spans="1:23" x14ac:dyDescent="0.3">
      <c r="A7552">
        <v>7551</v>
      </c>
      <c r="B7552" t="s">
        <v>9553</v>
      </c>
      <c r="C7552" s="1">
        <v>41963</v>
      </c>
      <c r="D7552" s="2">
        <v>2014</v>
      </c>
      <c r="E7552" s="1" t="s">
        <v>24</v>
      </c>
      <c r="F7552" s="3">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v>17.37</v>
      </c>
    </row>
    <row r="7553" spans="1:23" x14ac:dyDescent="0.3">
      <c r="A7553">
        <v>7552</v>
      </c>
      <c r="B7553" t="s">
        <v>9553</v>
      </c>
      <c r="C7553" s="1">
        <v>41963</v>
      </c>
      <c r="D7553" s="2">
        <v>2014</v>
      </c>
      <c r="E7553" s="1" t="s">
        <v>24</v>
      </c>
      <c r="F7553" s="3">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v>216.8244</v>
      </c>
    </row>
    <row r="7554" spans="1:23" x14ac:dyDescent="0.3">
      <c r="A7554">
        <v>7553</v>
      </c>
      <c r="B7554" t="s">
        <v>9553</v>
      </c>
      <c r="C7554" s="1">
        <v>41963</v>
      </c>
      <c r="D7554" s="2">
        <v>2014</v>
      </c>
      <c r="E7554" s="1" t="s">
        <v>24</v>
      </c>
      <c r="F7554" s="3">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v>4.5359999999999996</v>
      </c>
    </row>
    <row r="7555" spans="1:23" x14ac:dyDescent="0.3">
      <c r="A7555">
        <v>7554</v>
      </c>
      <c r="B7555" t="s">
        <v>9553</v>
      </c>
      <c r="C7555" s="1">
        <v>41963</v>
      </c>
      <c r="D7555" s="2">
        <v>2014</v>
      </c>
      <c r="E7555" s="1" t="s">
        <v>24</v>
      </c>
      <c r="F7555" s="3">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v>12.441600000000001</v>
      </c>
    </row>
    <row r="7556" spans="1:23" x14ac:dyDescent="0.3">
      <c r="A7556">
        <v>7555</v>
      </c>
      <c r="B7556" t="s">
        <v>9554</v>
      </c>
      <c r="C7556" s="1">
        <v>41769</v>
      </c>
      <c r="D7556" s="2">
        <v>2014</v>
      </c>
      <c r="E7556" s="1" t="s">
        <v>124</v>
      </c>
      <c r="F7556" s="3">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v>-216.97830000000002</v>
      </c>
    </row>
    <row r="7557" spans="1:23" x14ac:dyDescent="0.3">
      <c r="A7557">
        <v>7556</v>
      </c>
      <c r="B7557" t="s">
        <v>9554</v>
      </c>
      <c r="C7557" s="1">
        <v>41769</v>
      </c>
      <c r="D7557" s="2">
        <v>2014</v>
      </c>
      <c r="E7557" s="1" t="s">
        <v>124</v>
      </c>
      <c r="F7557" s="3">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v>5.3010000000000002</v>
      </c>
    </row>
    <row r="7558" spans="1:23" x14ac:dyDescent="0.3">
      <c r="A7558">
        <v>7557</v>
      </c>
      <c r="B7558" t="s">
        <v>9555</v>
      </c>
      <c r="C7558" s="1">
        <v>43066</v>
      </c>
      <c r="D7558" s="2">
        <v>2017</v>
      </c>
      <c r="E7558" s="1" t="s">
        <v>24</v>
      </c>
      <c r="F7558" s="3">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v>72.808799999999991</v>
      </c>
    </row>
    <row r="7559" spans="1:23" x14ac:dyDescent="0.3">
      <c r="A7559">
        <v>7558</v>
      </c>
      <c r="B7559" t="s">
        <v>9555</v>
      </c>
      <c r="C7559" s="1">
        <v>43066</v>
      </c>
      <c r="D7559" s="2">
        <v>2017</v>
      </c>
      <c r="E7559" s="1" t="s">
        <v>24</v>
      </c>
      <c r="F7559" s="3">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v>224.07299999999998</v>
      </c>
    </row>
    <row r="7560" spans="1:23" x14ac:dyDescent="0.3">
      <c r="A7560">
        <v>7559</v>
      </c>
      <c r="B7560" t="s">
        <v>9556</v>
      </c>
      <c r="C7560" s="1">
        <v>41944</v>
      </c>
      <c r="D7560" s="2">
        <v>2014</v>
      </c>
      <c r="E7560" s="1" t="s">
        <v>24</v>
      </c>
      <c r="F7560" s="3">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v>154.84259999999995</v>
      </c>
    </row>
    <row r="7561" spans="1:23" x14ac:dyDescent="0.3">
      <c r="A7561">
        <v>7560</v>
      </c>
      <c r="B7561" t="s">
        <v>9556</v>
      </c>
      <c r="C7561" s="1">
        <v>41944</v>
      </c>
      <c r="D7561" s="2">
        <v>2014</v>
      </c>
      <c r="E7561" s="1" t="s">
        <v>24</v>
      </c>
      <c r="F7561" s="3">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v>82.290599999999998</v>
      </c>
    </row>
    <row r="7562" spans="1:23" x14ac:dyDescent="0.3">
      <c r="A7562">
        <v>7561</v>
      </c>
      <c r="B7562" t="s">
        <v>9556</v>
      </c>
      <c r="C7562" s="1">
        <v>41944</v>
      </c>
      <c r="D7562" s="2">
        <v>2014</v>
      </c>
      <c r="E7562" s="1" t="s">
        <v>24</v>
      </c>
      <c r="F7562" s="3">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v>9.8207999999999984</v>
      </c>
    </row>
    <row r="7563" spans="1:23" x14ac:dyDescent="0.3">
      <c r="A7563">
        <v>7562</v>
      </c>
      <c r="B7563" t="s">
        <v>9557</v>
      </c>
      <c r="C7563" s="1">
        <v>42734</v>
      </c>
      <c r="D7563" s="2">
        <v>2016</v>
      </c>
      <c r="E7563" s="1" t="s">
        <v>98</v>
      </c>
      <c r="F7563" s="3">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v>0</v>
      </c>
    </row>
    <row r="7564" spans="1:23" x14ac:dyDescent="0.3">
      <c r="A7564">
        <v>7563</v>
      </c>
      <c r="B7564" t="s">
        <v>9558</v>
      </c>
      <c r="C7564" s="1">
        <v>42616</v>
      </c>
      <c r="D7564" s="2">
        <v>2016</v>
      </c>
      <c r="E7564" s="1" t="s">
        <v>161</v>
      </c>
      <c r="F7564" s="3">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v>0</v>
      </c>
    </row>
    <row r="7565" spans="1:23" x14ac:dyDescent="0.3">
      <c r="A7565">
        <v>7564</v>
      </c>
      <c r="B7565" t="s">
        <v>9559</v>
      </c>
      <c r="C7565" s="1">
        <v>43013</v>
      </c>
      <c r="D7565" s="2">
        <v>2017</v>
      </c>
      <c r="E7565" s="1" t="s">
        <v>53</v>
      </c>
      <c r="F7565" s="3">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v>13.562599999999998</v>
      </c>
    </row>
    <row r="7566" spans="1:23" x14ac:dyDescent="0.3">
      <c r="A7566">
        <v>7565</v>
      </c>
      <c r="B7566" t="s">
        <v>9560</v>
      </c>
      <c r="C7566" s="1">
        <v>42399</v>
      </c>
      <c r="D7566" s="2">
        <v>2016</v>
      </c>
      <c r="E7566" s="1" t="s">
        <v>166</v>
      </c>
      <c r="F7566" s="3">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v>-59.835600000000042</v>
      </c>
    </row>
    <row r="7567" spans="1:23" x14ac:dyDescent="0.3">
      <c r="A7567">
        <v>7566</v>
      </c>
      <c r="B7567" t="s">
        <v>9560</v>
      </c>
      <c r="C7567" s="1">
        <v>42399</v>
      </c>
      <c r="D7567" s="2">
        <v>2016</v>
      </c>
      <c r="E7567" s="1" t="s">
        <v>166</v>
      </c>
      <c r="F7567" s="3">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v>7.7728000000000037</v>
      </c>
    </row>
    <row r="7568" spans="1:23" x14ac:dyDescent="0.3">
      <c r="A7568">
        <v>7567</v>
      </c>
      <c r="B7568" t="s">
        <v>9561</v>
      </c>
      <c r="C7568" s="1">
        <v>42846</v>
      </c>
      <c r="D7568" s="2">
        <v>2017</v>
      </c>
      <c r="E7568" s="1" t="s">
        <v>89</v>
      </c>
      <c r="F7568" s="3">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v>8.3957999999999942</v>
      </c>
    </row>
    <row r="7569" spans="1:23" x14ac:dyDescent="0.3">
      <c r="A7569">
        <v>7568</v>
      </c>
      <c r="B7569" t="s">
        <v>9561</v>
      </c>
      <c r="C7569" s="1">
        <v>42846</v>
      </c>
      <c r="D7569" s="2">
        <v>2017</v>
      </c>
      <c r="E7569" s="1" t="s">
        <v>89</v>
      </c>
      <c r="F7569" s="3">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v>7.2576000000000001</v>
      </c>
    </row>
    <row r="7570" spans="1:23" x14ac:dyDescent="0.3">
      <c r="A7570">
        <v>7569</v>
      </c>
      <c r="B7570" t="s">
        <v>9562</v>
      </c>
      <c r="C7570" s="1">
        <v>41978</v>
      </c>
      <c r="D7570" s="2">
        <v>2014</v>
      </c>
      <c r="E7570" s="1" t="s">
        <v>98</v>
      </c>
      <c r="F7570" s="3">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v>11.907</v>
      </c>
    </row>
    <row r="7571" spans="1:23" x14ac:dyDescent="0.3">
      <c r="A7571">
        <v>7570</v>
      </c>
      <c r="B7571" t="s">
        <v>9562</v>
      </c>
      <c r="C7571" s="1">
        <v>41978</v>
      </c>
      <c r="D7571" s="2">
        <v>2014</v>
      </c>
      <c r="E7571" s="1" t="s">
        <v>98</v>
      </c>
      <c r="F7571" s="3">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v>23.086399999999998</v>
      </c>
    </row>
    <row r="7572" spans="1:23" x14ac:dyDescent="0.3">
      <c r="A7572">
        <v>7571</v>
      </c>
      <c r="B7572" t="s">
        <v>9562</v>
      </c>
      <c r="C7572" s="1">
        <v>41978</v>
      </c>
      <c r="D7572" s="2">
        <v>2014</v>
      </c>
      <c r="E7572" s="1" t="s">
        <v>98</v>
      </c>
      <c r="F7572" s="3">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v>7.1999999999999993</v>
      </c>
    </row>
    <row r="7573" spans="1:23" x14ac:dyDescent="0.3">
      <c r="A7573">
        <v>7572</v>
      </c>
      <c r="B7573" t="s">
        <v>9563</v>
      </c>
      <c r="C7573" s="1">
        <v>41933</v>
      </c>
      <c r="D7573" s="2">
        <v>2014</v>
      </c>
      <c r="E7573" s="1" t="s">
        <v>53</v>
      </c>
      <c r="F7573" s="3">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v>9.7349999999999781</v>
      </c>
    </row>
    <row r="7574" spans="1:23" x14ac:dyDescent="0.3">
      <c r="A7574">
        <v>7573</v>
      </c>
      <c r="B7574" t="s">
        <v>9563</v>
      </c>
      <c r="C7574" s="1">
        <v>41933</v>
      </c>
      <c r="D7574" s="2">
        <v>2014</v>
      </c>
      <c r="E7574" s="1" t="s">
        <v>53</v>
      </c>
      <c r="F7574" s="3">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v>112.35079999999999</v>
      </c>
    </row>
    <row r="7575" spans="1:23" x14ac:dyDescent="0.3">
      <c r="A7575">
        <v>7574</v>
      </c>
      <c r="B7575" t="s">
        <v>9563</v>
      </c>
      <c r="C7575" s="1">
        <v>41933</v>
      </c>
      <c r="D7575" s="2">
        <v>2014</v>
      </c>
      <c r="E7575" s="1" t="s">
        <v>53</v>
      </c>
      <c r="F7575" s="3">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v>0.88039999999999985</v>
      </c>
    </row>
    <row r="7576" spans="1:23" x14ac:dyDescent="0.3">
      <c r="A7576">
        <v>7575</v>
      </c>
      <c r="B7576" t="s">
        <v>9564</v>
      </c>
      <c r="C7576" s="1">
        <v>42346</v>
      </c>
      <c r="D7576" s="2">
        <v>2015</v>
      </c>
      <c r="E7576" s="1" t="s">
        <v>98</v>
      </c>
      <c r="F7576" s="3">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v>4.4391999999999996</v>
      </c>
    </row>
    <row r="7577" spans="1:23" x14ac:dyDescent="0.3">
      <c r="A7577">
        <v>7576</v>
      </c>
      <c r="B7577" t="s">
        <v>9564</v>
      </c>
      <c r="C7577" s="1">
        <v>42346</v>
      </c>
      <c r="D7577" s="2">
        <v>2015</v>
      </c>
      <c r="E7577" s="1" t="s">
        <v>98</v>
      </c>
      <c r="F7577" s="3">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v>40.119999999999976</v>
      </c>
    </row>
    <row r="7578" spans="1:23" x14ac:dyDescent="0.3">
      <c r="A7578">
        <v>7577</v>
      </c>
      <c r="B7578" t="s">
        <v>9565</v>
      </c>
      <c r="C7578" s="1">
        <v>41945</v>
      </c>
      <c r="D7578" s="2">
        <v>2014</v>
      </c>
      <c r="E7578" s="1" t="s">
        <v>24</v>
      </c>
      <c r="F7578" s="3">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v>15.098399999999998</v>
      </c>
    </row>
    <row r="7579" spans="1:23" x14ac:dyDescent="0.3">
      <c r="A7579">
        <v>7578</v>
      </c>
      <c r="B7579" t="s">
        <v>9565</v>
      </c>
      <c r="C7579" s="1">
        <v>41945</v>
      </c>
      <c r="D7579" s="2">
        <v>2014</v>
      </c>
      <c r="E7579" s="1" t="s">
        <v>24</v>
      </c>
      <c r="F7579" s="3">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v>4.6193000000000026</v>
      </c>
    </row>
    <row r="7580" spans="1:23" x14ac:dyDescent="0.3">
      <c r="A7580">
        <v>7579</v>
      </c>
      <c r="B7580" t="s">
        <v>9566</v>
      </c>
      <c r="C7580" s="1">
        <v>42722</v>
      </c>
      <c r="D7580" s="2">
        <v>2016</v>
      </c>
      <c r="E7580" s="1" t="s">
        <v>98</v>
      </c>
      <c r="F7580" s="3">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v>112.78800000000001</v>
      </c>
    </row>
    <row r="7581" spans="1:23" x14ac:dyDescent="0.3">
      <c r="A7581">
        <v>7580</v>
      </c>
      <c r="B7581" t="s">
        <v>9567</v>
      </c>
      <c r="C7581" s="1">
        <v>42331</v>
      </c>
      <c r="D7581" s="2">
        <v>2015</v>
      </c>
      <c r="E7581" s="1" t="s">
        <v>24</v>
      </c>
      <c r="F7581" s="3">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v>735.03359999999998</v>
      </c>
    </row>
    <row r="7582" spans="1:23" x14ac:dyDescent="0.3">
      <c r="A7582">
        <v>7581</v>
      </c>
      <c r="B7582" t="s">
        <v>9567</v>
      </c>
      <c r="C7582" s="1">
        <v>42331</v>
      </c>
      <c r="D7582" s="2">
        <v>2015</v>
      </c>
      <c r="E7582" s="1" t="s">
        <v>24</v>
      </c>
      <c r="F7582" s="3">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v>4.4850000000000003</v>
      </c>
    </row>
    <row r="7583" spans="1:23" x14ac:dyDescent="0.3">
      <c r="A7583">
        <v>7582</v>
      </c>
      <c r="B7583" t="s">
        <v>9568</v>
      </c>
      <c r="C7583" s="1">
        <v>42229</v>
      </c>
      <c r="D7583" s="2">
        <v>2015</v>
      </c>
      <c r="E7583" s="1" t="s">
        <v>132</v>
      </c>
      <c r="F7583" s="3">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v>15.857099999999974</v>
      </c>
    </row>
    <row r="7584" spans="1:23" x14ac:dyDescent="0.3">
      <c r="A7584">
        <v>7583</v>
      </c>
      <c r="B7584" t="s">
        <v>9569</v>
      </c>
      <c r="C7584" s="1">
        <v>42110</v>
      </c>
      <c r="D7584" s="2">
        <v>2015</v>
      </c>
      <c r="E7584" s="1" t="s">
        <v>89</v>
      </c>
      <c r="F7584" s="3">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v>2.8392000000000017</v>
      </c>
    </row>
    <row r="7585" spans="1:23" x14ac:dyDescent="0.3">
      <c r="A7585">
        <v>7584</v>
      </c>
      <c r="B7585" t="s">
        <v>9570</v>
      </c>
      <c r="C7585" s="1">
        <v>41719</v>
      </c>
      <c r="D7585" s="2">
        <v>2014</v>
      </c>
      <c r="E7585" s="1" t="s">
        <v>237</v>
      </c>
      <c r="F7585" s="3">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v>909.98180000000025</v>
      </c>
    </row>
    <row r="7586" spans="1:23" x14ac:dyDescent="0.3">
      <c r="A7586">
        <v>7585</v>
      </c>
      <c r="B7586" t="s">
        <v>9570</v>
      </c>
      <c r="C7586" s="1">
        <v>41719</v>
      </c>
      <c r="D7586" s="2">
        <v>2014</v>
      </c>
      <c r="E7586" s="1" t="s">
        <v>237</v>
      </c>
      <c r="F7586" s="3">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v>6.6239999999999988</v>
      </c>
    </row>
    <row r="7587" spans="1:23" x14ac:dyDescent="0.3">
      <c r="A7587">
        <v>7586</v>
      </c>
      <c r="B7587" t="s">
        <v>9570</v>
      </c>
      <c r="C7587" s="1">
        <v>41719</v>
      </c>
      <c r="D7587" s="2">
        <v>2014</v>
      </c>
      <c r="E7587" s="1" t="s">
        <v>237</v>
      </c>
      <c r="F7587" s="3">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v>60.255300000000005</v>
      </c>
    </row>
    <row r="7588" spans="1:23" x14ac:dyDescent="0.3">
      <c r="A7588">
        <v>7587</v>
      </c>
      <c r="B7588" t="s">
        <v>9570</v>
      </c>
      <c r="C7588" s="1">
        <v>41719</v>
      </c>
      <c r="D7588" s="2">
        <v>2014</v>
      </c>
      <c r="E7588" s="1" t="s">
        <v>237</v>
      </c>
      <c r="F7588" s="3">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v>2.702799999999999</v>
      </c>
    </row>
    <row r="7589" spans="1:23" x14ac:dyDescent="0.3">
      <c r="A7589">
        <v>7588</v>
      </c>
      <c r="B7589" t="s">
        <v>9570</v>
      </c>
      <c r="C7589" s="1">
        <v>41719</v>
      </c>
      <c r="D7589" s="2">
        <v>2014</v>
      </c>
      <c r="E7589" s="1" t="s">
        <v>237</v>
      </c>
      <c r="F7589" s="3">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v>59.011199999999988</v>
      </c>
    </row>
    <row r="7590" spans="1:23" x14ac:dyDescent="0.3">
      <c r="A7590">
        <v>7589</v>
      </c>
      <c r="B7590" t="s">
        <v>9571</v>
      </c>
      <c r="C7590" s="1">
        <v>43055</v>
      </c>
      <c r="D7590" s="2">
        <v>2017</v>
      </c>
      <c r="E7590" s="1" t="s">
        <v>24</v>
      </c>
      <c r="F7590" s="3">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v>5.1929999999999996</v>
      </c>
    </row>
    <row r="7591" spans="1:23" x14ac:dyDescent="0.3">
      <c r="A7591">
        <v>7590</v>
      </c>
      <c r="B7591" t="s">
        <v>9572</v>
      </c>
      <c r="C7591" s="1">
        <v>42272</v>
      </c>
      <c r="D7591" s="2">
        <v>2015</v>
      </c>
      <c r="E7591" s="1" t="s">
        <v>161</v>
      </c>
      <c r="F7591" s="3">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v>12.874400000000001</v>
      </c>
    </row>
    <row r="7592" spans="1:23" x14ac:dyDescent="0.3">
      <c r="A7592">
        <v>7591</v>
      </c>
      <c r="B7592" t="s">
        <v>9573</v>
      </c>
      <c r="C7592" s="1">
        <v>42618</v>
      </c>
      <c r="D7592" s="2">
        <v>2016</v>
      </c>
      <c r="E7592" s="1" t="s">
        <v>161</v>
      </c>
      <c r="F7592" s="3">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v>11.649599999999996</v>
      </c>
    </row>
    <row r="7593" spans="1:23" x14ac:dyDescent="0.3">
      <c r="A7593">
        <v>7592</v>
      </c>
      <c r="B7593" t="s">
        <v>9573</v>
      </c>
      <c r="C7593" s="1">
        <v>42618</v>
      </c>
      <c r="D7593" s="2">
        <v>2016</v>
      </c>
      <c r="E7593" s="1" t="s">
        <v>161</v>
      </c>
      <c r="F7593" s="3">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v>-19.338199999999993</v>
      </c>
    </row>
    <row r="7594" spans="1:23" x14ac:dyDescent="0.3">
      <c r="A7594">
        <v>7593</v>
      </c>
      <c r="B7594" t="s">
        <v>9573</v>
      </c>
      <c r="C7594" s="1">
        <v>42618</v>
      </c>
      <c r="D7594" s="2">
        <v>2016</v>
      </c>
      <c r="E7594" s="1" t="s">
        <v>161</v>
      </c>
      <c r="F7594" s="3">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v>0.59039999999999937</v>
      </c>
    </row>
    <row r="7595" spans="1:23" x14ac:dyDescent="0.3">
      <c r="A7595">
        <v>7594</v>
      </c>
      <c r="B7595" t="s">
        <v>9573</v>
      </c>
      <c r="C7595" s="1">
        <v>42618</v>
      </c>
      <c r="D7595" s="2">
        <v>2016</v>
      </c>
      <c r="E7595" s="1" t="s">
        <v>161</v>
      </c>
      <c r="F7595" s="3">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v>-63.376499999999965</v>
      </c>
    </row>
    <row r="7596" spans="1:23" x14ac:dyDescent="0.3">
      <c r="A7596">
        <v>7595</v>
      </c>
      <c r="B7596" t="s">
        <v>9574</v>
      </c>
      <c r="C7596" s="1">
        <v>42845</v>
      </c>
      <c r="D7596" s="2">
        <v>2017</v>
      </c>
      <c r="E7596" s="1" t="s">
        <v>89</v>
      </c>
      <c r="F7596" s="3">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v>70.492799999999988</v>
      </c>
    </row>
    <row r="7597" spans="1:23" x14ac:dyDescent="0.3">
      <c r="A7597">
        <v>7596</v>
      </c>
      <c r="B7597" t="s">
        <v>9574</v>
      </c>
      <c r="C7597" s="1">
        <v>42845</v>
      </c>
      <c r="D7597" s="2">
        <v>2017</v>
      </c>
      <c r="E7597" s="1" t="s">
        <v>89</v>
      </c>
      <c r="F7597" s="3">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v>18.28</v>
      </c>
    </row>
    <row r="7598" spans="1:23" x14ac:dyDescent="0.3">
      <c r="A7598">
        <v>7597</v>
      </c>
      <c r="B7598" t="s">
        <v>9575</v>
      </c>
      <c r="C7598" s="1">
        <v>42170</v>
      </c>
      <c r="D7598" s="2">
        <v>2015</v>
      </c>
      <c r="E7598" s="1" t="s">
        <v>41</v>
      </c>
      <c r="F7598" s="3">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v>22.557600000000008</v>
      </c>
    </row>
    <row r="7599" spans="1:23" x14ac:dyDescent="0.3">
      <c r="A7599">
        <v>7598</v>
      </c>
      <c r="B7599" t="s">
        <v>9576</v>
      </c>
      <c r="C7599" s="1">
        <v>41899</v>
      </c>
      <c r="D7599" s="2">
        <v>2014</v>
      </c>
      <c r="E7599" s="1" t="s">
        <v>161</v>
      </c>
      <c r="F7599" s="3">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v>0.45920000000000027</v>
      </c>
    </row>
    <row r="7600" spans="1:23" x14ac:dyDescent="0.3">
      <c r="A7600">
        <v>7599</v>
      </c>
      <c r="B7600" t="s">
        <v>9576</v>
      </c>
      <c r="C7600" s="1">
        <v>41899</v>
      </c>
      <c r="D7600" s="2">
        <v>2014</v>
      </c>
      <c r="E7600" s="1" t="s">
        <v>161</v>
      </c>
      <c r="F7600" s="3">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v>4.7819999999999947</v>
      </c>
    </row>
    <row r="7601" spans="1:23" x14ac:dyDescent="0.3">
      <c r="A7601">
        <v>7600</v>
      </c>
      <c r="B7601" t="s">
        <v>9576</v>
      </c>
      <c r="C7601" s="1">
        <v>41899</v>
      </c>
      <c r="D7601" s="2">
        <v>2014</v>
      </c>
      <c r="E7601" s="1" t="s">
        <v>161</v>
      </c>
      <c r="F7601" s="3">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v>13.078000000000001</v>
      </c>
    </row>
    <row r="7602" spans="1:23" x14ac:dyDescent="0.3">
      <c r="A7602">
        <v>7601</v>
      </c>
      <c r="B7602" t="s">
        <v>9576</v>
      </c>
      <c r="C7602" s="1">
        <v>41899</v>
      </c>
      <c r="D7602" s="2">
        <v>2014</v>
      </c>
      <c r="E7602" s="1" t="s">
        <v>161</v>
      </c>
      <c r="F7602" s="3">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v>-21.944999999999993</v>
      </c>
    </row>
    <row r="7603" spans="1:23" x14ac:dyDescent="0.3">
      <c r="A7603">
        <v>7602</v>
      </c>
      <c r="B7603" t="s">
        <v>9576</v>
      </c>
      <c r="C7603" s="1">
        <v>41899</v>
      </c>
      <c r="D7603" s="2">
        <v>2014</v>
      </c>
      <c r="E7603" s="1" t="s">
        <v>161</v>
      </c>
      <c r="F7603" s="3">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v>46.469999999999985</v>
      </c>
    </row>
    <row r="7604" spans="1:23" x14ac:dyDescent="0.3">
      <c r="A7604">
        <v>7603</v>
      </c>
      <c r="B7604" t="s">
        <v>9576</v>
      </c>
      <c r="C7604" s="1">
        <v>41899</v>
      </c>
      <c r="D7604" s="2">
        <v>2014</v>
      </c>
      <c r="E7604" s="1" t="s">
        <v>161</v>
      </c>
      <c r="F7604" s="3">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v>16.776000000000007</v>
      </c>
    </row>
    <row r="7605" spans="1:23" x14ac:dyDescent="0.3">
      <c r="A7605">
        <v>7604</v>
      </c>
      <c r="B7605" t="s">
        <v>9579</v>
      </c>
      <c r="C7605" s="1">
        <v>42559</v>
      </c>
      <c r="D7605" s="2">
        <v>2016</v>
      </c>
      <c r="E7605" s="1" t="s">
        <v>152</v>
      </c>
      <c r="F7605" s="3">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v>6.2208000000000006</v>
      </c>
    </row>
    <row r="7606" spans="1:23" x14ac:dyDescent="0.3">
      <c r="A7606">
        <v>7605</v>
      </c>
      <c r="B7606" t="s">
        <v>9580</v>
      </c>
      <c r="C7606" s="1">
        <v>42517</v>
      </c>
      <c r="D7606" s="2">
        <v>2016</v>
      </c>
      <c r="E7606" s="1" t="s">
        <v>124</v>
      </c>
      <c r="F7606" s="3">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v>-33.358199999999997</v>
      </c>
    </row>
    <row r="7607" spans="1:23" x14ac:dyDescent="0.3">
      <c r="A7607">
        <v>7606</v>
      </c>
      <c r="B7607" t="s">
        <v>9580</v>
      </c>
      <c r="C7607" s="1">
        <v>42517</v>
      </c>
      <c r="D7607" s="2">
        <v>2016</v>
      </c>
      <c r="E7607" s="1" t="s">
        <v>124</v>
      </c>
      <c r="F7607" s="3">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v>-1.6751999999999994</v>
      </c>
    </row>
    <row r="7608" spans="1:23" x14ac:dyDescent="0.3">
      <c r="A7608">
        <v>7607</v>
      </c>
      <c r="B7608" t="s">
        <v>9580</v>
      </c>
      <c r="C7608" s="1">
        <v>42517</v>
      </c>
      <c r="D7608" s="2">
        <v>2016</v>
      </c>
      <c r="E7608" s="1" t="s">
        <v>124</v>
      </c>
      <c r="F7608" s="3">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v>97.302599999999984</v>
      </c>
    </row>
    <row r="7609" spans="1:23" x14ac:dyDescent="0.3">
      <c r="A7609">
        <v>7608</v>
      </c>
      <c r="B7609" t="s">
        <v>9581</v>
      </c>
      <c r="C7609" s="1">
        <v>43093</v>
      </c>
      <c r="D7609" s="2">
        <v>2017</v>
      </c>
      <c r="E7609" s="1" t="s">
        <v>98</v>
      </c>
      <c r="F7609" s="3">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v>19.823999999999998</v>
      </c>
    </row>
    <row r="7610" spans="1:23" x14ac:dyDescent="0.3">
      <c r="A7610">
        <v>7609</v>
      </c>
      <c r="B7610" t="s">
        <v>9582</v>
      </c>
      <c r="C7610" s="1">
        <v>42858</v>
      </c>
      <c r="D7610" s="2">
        <v>2017</v>
      </c>
      <c r="E7610" s="1" t="s">
        <v>124</v>
      </c>
      <c r="F7610" s="3">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v>12.441600000000001</v>
      </c>
    </row>
    <row r="7611" spans="1:23" x14ac:dyDescent="0.3">
      <c r="A7611">
        <v>7610</v>
      </c>
      <c r="B7611" t="s">
        <v>9582</v>
      </c>
      <c r="C7611" s="1">
        <v>42858</v>
      </c>
      <c r="D7611" s="2">
        <v>2017</v>
      </c>
      <c r="E7611" s="1" t="s">
        <v>124</v>
      </c>
      <c r="F7611" s="3">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v>6.6583999999999968</v>
      </c>
    </row>
    <row r="7612" spans="1:23" x14ac:dyDescent="0.3">
      <c r="A7612">
        <v>7611</v>
      </c>
      <c r="B7612" t="s">
        <v>9583</v>
      </c>
      <c r="C7612" s="1">
        <v>41692</v>
      </c>
      <c r="D7612" s="2">
        <v>2014</v>
      </c>
      <c r="E7612" s="1" t="s">
        <v>568</v>
      </c>
      <c r="F7612" s="3">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v>9.3312000000000008</v>
      </c>
    </row>
    <row r="7613" spans="1:23" x14ac:dyDescent="0.3">
      <c r="A7613">
        <v>7612</v>
      </c>
      <c r="B7613" t="s">
        <v>9584</v>
      </c>
      <c r="C7613" s="1">
        <v>42043</v>
      </c>
      <c r="D7613" s="2">
        <v>2015</v>
      </c>
      <c r="E7613" s="1" t="s">
        <v>568</v>
      </c>
      <c r="F7613" s="3">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v>4.2929999999999993</v>
      </c>
    </row>
    <row r="7614" spans="1:23" x14ac:dyDescent="0.3">
      <c r="A7614">
        <v>7613</v>
      </c>
      <c r="B7614" t="s">
        <v>9584</v>
      </c>
      <c r="C7614" s="1">
        <v>42043</v>
      </c>
      <c r="D7614" s="2">
        <v>2015</v>
      </c>
      <c r="E7614" s="1" t="s">
        <v>568</v>
      </c>
      <c r="F7614" s="3">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v>1.8010999999999999</v>
      </c>
    </row>
    <row r="7615" spans="1:23" x14ac:dyDescent="0.3">
      <c r="A7615">
        <v>7614</v>
      </c>
      <c r="B7615" t="s">
        <v>9584</v>
      </c>
      <c r="C7615" s="1">
        <v>42043</v>
      </c>
      <c r="D7615" s="2">
        <v>2015</v>
      </c>
      <c r="E7615" s="1" t="s">
        <v>568</v>
      </c>
      <c r="F7615" s="3">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v>1.7279999999999998</v>
      </c>
    </row>
    <row r="7616" spans="1:23" x14ac:dyDescent="0.3">
      <c r="A7616">
        <v>7615</v>
      </c>
      <c r="B7616" t="s">
        <v>9585</v>
      </c>
      <c r="C7616" s="1">
        <v>42240</v>
      </c>
      <c r="D7616" s="2">
        <v>2015</v>
      </c>
      <c r="E7616" s="1" t="s">
        <v>132</v>
      </c>
      <c r="F7616" s="3">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v>4.6220999999999997</v>
      </c>
    </row>
    <row r="7617" spans="1:23" x14ac:dyDescent="0.3">
      <c r="A7617">
        <v>7616</v>
      </c>
      <c r="B7617" t="s">
        <v>9586</v>
      </c>
      <c r="C7617" s="1">
        <v>41973</v>
      </c>
      <c r="D7617" s="2">
        <v>2014</v>
      </c>
      <c r="E7617" s="1" t="s">
        <v>24</v>
      </c>
      <c r="F7617" s="3">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v>-4.427999999999999</v>
      </c>
    </row>
    <row r="7618" spans="1:23" x14ac:dyDescent="0.3">
      <c r="A7618">
        <v>7617</v>
      </c>
      <c r="B7618" t="s">
        <v>9587</v>
      </c>
      <c r="C7618" s="1">
        <v>42714</v>
      </c>
      <c r="D7618" s="2">
        <v>2016</v>
      </c>
      <c r="E7618" s="1" t="s">
        <v>98</v>
      </c>
      <c r="F7618" s="3">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v>8.7137999999999991</v>
      </c>
    </row>
    <row r="7619" spans="1:23" x14ac:dyDescent="0.3">
      <c r="A7619">
        <v>7618</v>
      </c>
      <c r="B7619" t="s">
        <v>9587</v>
      </c>
      <c r="C7619" s="1">
        <v>42714</v>
      </c>
      <c r="D7619" s="2">
        <v>2016</v>
      </c>
      <c r="E7619" s="1" t="s">
        <v>98</v>
      </c>
      <c r="F7619" s="3">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v>220.98699999999997</v>
      </c>
    </row>
    <row r="7620" spans="1:23" x14ac:dyDescent="0.3">
      <c r="A7620">
        <v>7619</v>
      </c>
      <c r="B7620" t="s">
        <v>9588</v>
      </c>
      <c r="C7620" s="1">
        <v>43035</v>
      </c>
      <c r="D7620" s="2">
        <v>2017</v>
      </c>
      <c r="E7620" s="1" t="s">
        <v>53</v>
      </c>
      <c r="F7620" s="3">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v>9.4787999999999784</v>
      </c>
    </row>
    <row r="7621" spans="1:23" x14ac:dyDescent="0.3">
      <c r="A7621">
        <v>7620</v>
      </c>
      <c r="B7621" t="s">
        <v>9588</v>
      </c>
      <c r="C7621" s="1">
        <v>43035</v>
      </c>
      <c r="D7621" s="2">
        <v>2017</v>
      </c>
      <c r="E7621" s="1" t="s">
        <v>53</v>
      </c>
      <c r="F7621" s="3">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v>7.1960000000000015</v>
      </c>
    </row>
    <row r="7622" spans="1:23" x14ac:dyDescent="0.3">
      <c r="A7622">
        <v>7621</v>
      </c>
      <c r="B7622" t="s">
        <v>9589</v>
      </c>
      <c r="C7622" s="1">
        <v>41968</v>
      </c>
      <c r="D7622" s="2">
        <v>2014</v>
      </c>
      <c r="E7622" s="1" t="s">
        <v>24</v>
      </c>
      <c r="F7622" s="3">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v>47.242999999999967</v>
      </c>
    </row>
    <row r="7623" spans="1:23" x14ac:dyDescent="0.3">
      <c r="A7623">
        <v>7622</v>
      </c>
      <c r="B7623" t="s">
        <v>9589</v>
      </c>
      <c r="C7623" s="1">
        <v>41968</v>
      </c>
      <c r="D7623" s="2">
        <v>2014</v>
      </c>
      <c r="E7623" s="1" t="s">
        <v>24</v>
      </c>
      <c r="F7623" s="3">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v>54.400800000000004</v>
      </c>
    </row>
    <row r="7624" spans="1:23" x14ac:dyDescent="0.3">
      <c r="A7624">
        <v>7623</v>
      </c>
      <c r="B7624" t="s">
        <v>9589</v>
      </c>
      <c r="C7624" s="1">
        <v>41968</v>
      </c>
      <c r="D7624" s="2">
        <v>2014</v>
      </c>
      <c r="E7624" s="1" t="s">
        <v>24</v>
      </c>
      <c r="F7624" s="3">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v>2.6039999999999996</v>
      </c>
    </row>
    <row r="7625" spans="1:23" x14ac:dyDescent="0.3">
      <c r="A7625">
        <v>7624</v>
      </c>
      <c r="B7625" t="s">
        <v>9590</v>
      </c>
      <c r="C7625" s="1">
        <v>41834</v>
      </c>
      <c r="D7625" s="2">
        <v>2014</v>
      </c>
      <c r="E7625" s="1" t="s">
        <v>152</v>
      </c>
      <c r="F7625" s="3">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v>11.054400000000001</v>
      </c>
    </row>
    <row r="7626" spans="1:23" x14ac:dyDescent="0.3">
      <c r="A7626">
        <v>7625</v>
      </c>
      <c r="B7626" t="s">
        <v>9591</v>
      </c>
      <c r="C7626" s="1">
        <v>42147</v>
      </c>
      <c r="D7626" s="2">
        <v>2015</v>
      </c>
      <c r="E7626" s="1" t="s">
        <v>124</v>
      </c>
      <c r="F7626" s="3">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v>245.69999999999993</v>
      </c>
    </row>
    <row r="7627" spans="1:23" x14ac:dyDescent="0.3">
      <c r="A7627">
        <v>7626</v>
      </c>
      <c r="B7627" t="s">
        <v>9591</v>
      </c>
      <c r="C7627" s="1">
        <v>42147</v>
      </c>
      <c r="D7627" s="2">
        <v>2015</v>
      </c>
      <c r="E7627" s="1" t="s">
        <v>124</v>
      </c>
      <c r="F7627" s="3">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v>19.585799999999999</v>
      </c>
    </row>
    <row r="7628" spans="1:23" x14ac:dyDescent="0.3">
      <c r="A7628">
        <v>7627</v>
      </c>
      <c r="B7628" t="s">
        <v>9592</v>
      </c>
      <c r="C7628" s="1">
        <v>42329</v>
      </c>
      <c r="D7628" s="2">
        <v>2015</v>
      </c>
      <c r="E7628" s="1" t="s">
        <v>24</v>
      </c>
      <c r="F7628" s="3">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v>28.492799999999988</v>
      </c>
    </row>
    <row r="7629" spans="1:23" x14ac:dyDescent="0.3">
      <c r="A7629">
        <v>7628</v>
      </c>
      <c r="B7629" t="s">
        <v>9592</v>
      </c>
      <c r="C7629" s="1">
        <v>42329</v>
      </c>
      <c r="D7629" s="2">
        <v>2015</v>
      </c>
      <c r="E7629" s="1" t="s">
        <v>24</v>
      </c>
      <c r="F7629" s="3">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v>-1.4590000000000014</v>
      </c>
    </row>
    <row r="7630" spans="1:23" x14ac:dyDescent="0.3">
      <c r="A7630">
        <v>7629</v>
      </c>
      <c r="B7630" t="s">
        <v>9592</v>
      </c>
      <c r="C7630" s="1">
        <v>42329</v>
      </c>
      <c r="D7630" s="2">
        <v>2015</v>
      </c>
      <c r="E7630" s="1" t="s">
        <v>24</v>
      </c>
      <c r="F7630" s="3">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v>5.368999999999998</v>
      </c>
    </row>
    <row r="7631" spans="1:23" x14ac:dyDescent="0.3">
      <c r="A7631">
        <v>7630</v>
      </c>
      <c r="B7631" t="s">
        <v>9593</v>
      </c>
      <c r="C7631" s="1">
        <v>41728</v>
      </c>
      <c r="D7631" s="2">
        <v>2014</v>
      </c>
      <c r="E7631" s="1" t="s">
        <v>237</v>
      </c>
      <c r="F7631" s="3">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v>113.30549999999999</v>
      </c>
    </row>
    <row r="7632" spans="1:23" x14ac:dyDescent="0.3">
      <c r="A7632">
        <v>7631</v>
      </c>
      <c r="B7632" t="s">
        <v>9593</v>
      </c>
      <c r="C7632" s="1">
        <v>41728</v>
      </c>
      <c r="D7632" s="2">
        <v>2014</v>
      </c>
      <c r="E7632" s="1" t="s">
        <v>237</v>
      </c>
      <c r="F7632" s="3">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v>88.180399999999977</v>
      </c>
    </row>
    <row r="7633" spans="1:23" x14ac:dyDescent="0.3">
      <c r="A7633">
        <v>7632</v>
      </c>
      <c r="B7633" t="s">
        <v>9593</v>
      </c>
      <c r="C7633" s="1">
        <v>41728</v>
      </c>
      <c r="D7633" s="2">
        <v>2014</v>
      </c>
      <c r="E7633" s="1" t="s">
        <v>237</v>
      </c>
      <c r="F7633" s="3">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v>-9.0929999999999964</v>
      </c>
    </row>
    <row r="7634" spans="1:23" x14ac:dyDescent="0.3">
      <c r="A7634">
        <v>7633</v>
      </c>
      <c r="B7634" t="s">
        <v>9594</v>
      </c>
      <c r="C7634" s="1">
        <v>43098</v>
      </c>
      <c r="D7634" s="2">
        <v>2017</v>
      </c>
      <c r="E7634" s="1" t="s">
        <v>98</v>
      </c>
      <c r="F7634" s="3">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v>314.03840000000002</v>
      </c>
    </row>
    <row r="7635" spans="1:23" x14ac:dyDescent="0.3">
      <c r="A7635">
        <v>7634</v>
      </c>
      <c r="B7635" t="s">
        <v>9594</v>
      </c>
      <c r="C7635" s="1">
        <v>43098</v>
      </c>
      <c r="D7635" s="2">
        <v>2017</v>
      </c>
      <c r="E7635" s="1" t="s">
        <v>98</v>
      </c>
      <c r="F7635" s="3">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v>5.8890999999999991</v>
      </c>
    </row>
    <row r="7636" spans="1:23" x14ac:dyDescent="0.3">
      <c r="A7636">
        <v>7635</v>
      </c>
      <c r="B7636" t="s">
        <v>9594</v>
      </c>
      <c r="C7636" s="1">
        <v>43098</v>
      </c>
      <c r="D7636" s="2">
        <v>2017</v>
      </c>
      <c r="E7636" s="1" t="s">
        <v>98</v>
      </c>
      <c r="F7636" s="3">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v>10.028199999999998</v>
      </c>
    </row>
    <row r="7637" spans="1:23" x14ac:dyDescent="0.3">
      <c r="A7637">
        <v>7636</v>
      </c>
      <c r="B7637" t="s">
        <v>9594</v>
      </c>
      <c r="C7637" s="1">
        <v>43098</v>
      </c>
      <c r="D7637" s="2">
        <v>2017</v>
      </c>
      <c r="E7637" s="1" t="s">
        <v>98</v>
      </c>
      <c r="F7637" s="3">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v>87.28419999999997</v>
      </c>
    </row>
    <row r="7638" spans="1:23" x14ac:dyDescent="0.3">
      <c r="A7638">
        <v>7637</v>
      </c>
      <c r="B7638" t="s">
        <v>9594</v>
      </c>
      <c r="C7638" s="1">
        <v>43098</v>
      </c>
      <c r="D7638" s="2">
        <v>2017</v>
      </c>
      <c r="E7638" s="1" t="s">
        <v>98</v>
      </c>
      <c r="F7638" s="3">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v>77.624999999999972</v>
      </c>
    </row>
    <row r="7639" spans="1:23" x14ac:dyDescent="0.3">
      <c r="A7639">
        <v>7638</v>
      </c>
      <c r="B7639" t="s">
        <v>9595</v>
      </c>
      <c r="C7639" s="1">
        <v>42796</v>
      </c>
      <c r="D7639" s="2">
        <v>2017</v>
      </c>
      <c r="E7639" s="1" t="s">
        <v>237</v>
      </c>
      <c r="F7639" s="3">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v>15.475200000000001</v>
      </c>
    </row>
    <row r="7640" spans="1:23" x14ac:dyDescent="0.3">
      <c r="A7640">
        <v>7639</v>
      </c>
      <c r="B7640" t="s">
        <v>9595</v>
      </c>
      <c r="C7640" s="1">
        <v>42796</v>
      </c>
      <c r="D7640" s="2">
        <v>2017</v>
      </c>
      <c r="E7640" s="1" t="s">
        <v>237</v>
      </c>
      <c r="F7640" s="3">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v>27.241199999999996</v>
      </c>
    </row>
    <row r="7641" spans="1:23" x14ac:dyDescent="0.3">
      <c r="A7641">
        <v>7640</v>
      </c>
      <c r="B7641" t="s">
        <v>9595</v>
      </c>
      <c r="C7641" s="1">
        <v>42796</v>
      </c>
      <c r="D7641" s="2">
        <v>2017</v>
      </c>
      <c r="E7641" s="1" t="s">
        <v>237</v>
      </c>
      <c r="F7641" s="3">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v>101.6508</v>
      </c>
    </row>
    <row r="7642" spans="1:23" x14ac:dyDescent="0.3">
      <c r="A7642">
        <v>7641</v>
      </c>
      <c r="B7642" t="s">
        <v>9595</v>
      </c>
      <c r="C7642" s="1">
        <v>42796</v>
      </c>
      <c r="D7642" s="2">
        <v>2017</v>
      </c>
      <c r="E7642" s="1" t="s">
        <v>237</v>
      </c>
      <c r="F7642" s="3">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v>33.339599999999997</v>
      </c>
    </row>
    <row r="7643" spans="1:23" x14ac:dyDescent="0.3">
      <c r="A7643">
        <v>7642</v>
      </c>
      <c r="B7643" t="s">
        <v>9596</v>
      </c>
      <c r="C7643" s="1">
        <v>42649</v>
      </c>
      <c r="D7643" s="2">
        <v>2016</v>
      </c>
      <c r="E7643" s="1" t="s">
        <v>53</v>
      </c>
      <c r="F7643" s="3">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v>-938.28</v>
      </c>
    </row>
    <row r="7644" spans="1:23" x14ac:dyDescent="0.3">
      <c r="A7644">
        <v>7643</v>
      </c>
      <c r="B7644" t="s">
        <v>9596</v>
      </c>
      <c r="C7644" s="1">
        <v>42649</v>
      </c>
      <c r="D7644" s="2">
        <v>2016</v>
      </c>
      <c r="E7644" s="1" t="s">
        <v>53</v>
      </c>
      <c r="F7644" s="3">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v>-14.920000000000002</v>
      </c>
    </row>
    <row r="7645" spans="1:23" x14ac:dyDescent="0.3">
      <c r="A7645">
        <v>7644</v>
      </c>
      <c r="B7645" t="s">
        <v>9596</v>
      </c>
      <c r="C7645" s="1">
        <v>42649</v>
      </c>
      <c r="D7645" s="2">
        <v>2016</v>
      </c>
      <c r="E7645" s="1" t="s">
        <v>53</v>
      </c>
      <c r="F7645" s="3">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v>-9.1815999999999995</v>
      </c>
    </row>
    <row r="7646" spans="1:23" x14ac:dyDescent="0.3">
      <c r="A7646">
        <v>7645</v>
      </c>
      <c r="B7646" t="s">
        <v>9596</v>
      </c>
      <c r="C7646" s="1">
        <v>42649</v>
      </c>
      <c r="D7646" s="2">
        <v>2016</v>
      </c>
      <c r="E7646" s="1" t="s">
        <v>53</v>
      </c>
      <c r="F7646" s="3">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v>0.84950000000000259</v>
      </c>
    </row>
    <row r="7647" spans="1:23" x14ac:dyDescent="0.3">
      <c r="A7647">
        <v>7646</v>
      </c>
      <c r="B7647" t="s">
        <v>9599</v>
      </c>
      <c r="C7647" s="1">
        <v>42099</v>
      </c>
      <c r="D7647" s="2">
        <v>2015</v>
      </c>
      <c r="E7647" s="1" t="s">
        <v>89</v>
      </c>
      <c r="F7647" s="3">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v>89.222400000000022</v>
      </c>
    </row>
    <row r="7648" spans="1:23" x14ac:dyDescent="0.3">
      <c r="A7648">
        <v>7647</v>
      </c>
      <c r="B7648" t="s">
        <v>9600</v>
      </c>
      <c r="C7648" s="1">
        <v>41891</v>
      </c>
      <c r="D7648" s="2">
        <v>2014</v>
      </c>
      <c r="E7648" s="1" t="s">
        <v>161</v>
      </c>
      <c r="F7648" s="3">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v>-571.99559999999997</v>
      </c>
    </row>
    <row r="7649" spans="1:23" x14ac:dyDescent="0.3">
      <c r="A7649">
        <v>7648</v>
      </c>
      <c r="B7649" t="s">
        <v>9601</v>
      </c>
      <c r="C7649" s="1">
        <v>42444</v>
      </c>
      <c r="D7649" s="2">
        <v>2016</v>
      </c>
      <c r="E7649" s="1" t="s">
        <v>237</v>
      </c>
      <c r="F7649" s="3">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v>1.6472</v>
      </c>
    </row>
    <row r="7650" spans="1:23" x14ac:dyDescent="0.3">
      <c r="A7650">
        <v>7649</v>
      </c>
      <c r="B7650" t="s">
        <v>9601</v>
      </c>
      <c r="C7650" s="1">
        <v>42444</v>
      </c>
      <c r="D7650" s="2">
        <v>2016</v>
      </c>
      <c r="E7650" s="1" t="s">
        <v>237</v>
      </c>
      <c r="F7650" s="3">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v>84.501999999999953</v>
      </c>
    </row>
    <row r="7651" spans="1:23" x14ac:dyDescent="0.3">
      <c r="A7651">
        <v>7650</v>
      </c>
      <c r="B7651" t="s">
        <v>9602</v>
      </c>
      <c r="C7651" s="1">
        <v>42365</v>
      </c>
      <c r="D7651" s="2">
        <v>2015</v>
      </c>
      <c r="E7651" s="1" t="s">
        <v>98</v>
      </c>
      <c r="F7651" s="3">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v>-464.69700000000012</v>
      </c>
    </row>
    <row r="7652" spans="1:23" x14ac:dyDescent="0.3">
      <c r="A7652">
        <v>7651</v>
      </c>
      <c r="B7652" t="s">
        <v>9602</v>
      </c>
      <c r="C7652" s="1">
        <v>42365</v>
      </c>
      <c r="D7652" s="2">
        <v>2015</v>
      </c>
      <c r="E7652" s="1" t="s">
        <v>98</v>
      </c>
      <c r="F7652" s="3">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v>6.7067999999999977</v>
      </c>
    </row>
    <row r="7653" spans="1:23" x14ac:dyDescent="0.3">
      <c r="A7653">
        <v>7652</v>
      </c>
      <c r="B7653" t="s">
        <v>9603</v>
      </c>
      <c r="C7653" s="1">
        <v>42954</v>
      </c>
      <c r="D7653" s="2">
        <v>2017</v>
      </c>
      <c r="E7653" s="1" t="s">
        <v>132</v>
      </c>
      <c r="F7653" s="3">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v>-13.437900000000006</v>
      </c>
    </row>
    <row r="7654" spans="1:23" x14ac:dyDescent="0.3">
      <c r="A7654">
        <v>7653</v>
      </c>
      <c r="B7654" t="s">
        <v>9603</v>
      </c>
      <c r="C7654" s="1">
        <v>42954</v>
      </c>
      <c r="D7654" s="2">
        <v>2017</v>
      </c>
      <c r="E7654" s="1" t="s">
        <v>132</v>
      </c>
      <c r="F7654" s="3">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v>-25.108999999999988</v>
      </c>
    </row>
    <row r="7655" spans="1:23" x14ac:dyDescent="0.3">
      <c r="A7655">
        <v>7654</v>
      </c>
      <c r="B7655" t="s">
        <v>9604</v>
      </c>
      <c r="C7655" s="1">
        <v>42085</v>
      </c>
      <c r="D7655" s="2">
        <v>2015</v>
      </c>
      <c r="E7655" s="1" t="s">
        <v>237</v>
      </c>
      <c r="F7655" s="3">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v>5.4768000000000008</v>
      </c>
    </row>
    <row r="7656" spans="1:23" x14ac:dyDescent="0.3">
      <c r="A7656">
        <v>7655</v>
      </c>
      <c r="B7656" t="s">
        <v>9607</v>
      </c>
      <c r="C7656" s="1">
        <v>42338</v>
      </c>
      <c r="D7656" s="2">
        <v>2015</v>
      </c>
      <c r="E7656" s="1" t="s">
        <v>24</v>
      </c>
      <c r="F7656" s="3">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v>29.145599999999995</v>
      </c>
    </row>
    <row r="7657" spans="1:23" x14ac:dyDescent="0.3">
      <c r="A7657">
        <v>7656</v>
      </c>
      <c r="B7657" t="s">
        <v>9607</v>
      </c>
      <c r="C7657" s="1">
        <v>42338</v>
      </c>
      <c r="D7657" s="2">
        <v>2015</v>
      </c>
      <c r="E7657" s="1" t="s">
        <v>24</v>
      </c>
      <c r="F7657" s="3">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v>12.441600000000001</v>
      </c>
    </row>
    <row r="7658" spans="1:23" x14ac:dyDescent="0.3">
      <c r="A7658">
        <v>7657</v>
      </c>
      <c r="B7658" t="s">
        <v>9608</v>
      </c>
      <c r="C7658" s="1">
        <v>41744</v>
      </c>
      <c r="D7658" s="2">
        <v>2014</v>
      </c>
      <c r="E7658" s="1" t="s">
        <v>89</v>
      </c>
      <c r="F7658" s="3">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v>31.018399999999986</v>
      </c>
    </row>
    <row r="7659" spans="1:23" x14ac:dyDescent="0.3">
      <c r="A7659">
        <v>7658</v>
      </c>
      <c r="B7659" t="s">
        <v>9608</v>
      </c>
      <c r="C7659" s="1">
        <v>41744</v>
      </c>
      <c r="D7659" s="2">
        <v>2014</v>
      </c>
      <c r="E7659" s="1" t="s">
        <v>89</v>
      </c>
      <c r="F7659" s="3">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v>76.9816</v>
      </c>
    </row>
    <row r="7660" spans="1:23" x14ac:dyDescent="0.3">
      <c r="A7660">
        <v>7659</v>
      </c>
      <c r="B7660" t="s">
        <v>9609</v>
      </c>
      <c r="C7660" s="1">
        <v>42946</v>
      </c>
      <c r="D7660" s="2">
        <v>2017</v>
      </c>
      <c r="E7660" s="1" t="s">
        <v>152</v>
      </c>
      <c r="F7660" s="3">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v>-53.743199999999973</v>
      </c>
    </row>
    <row r="7661" spans="1:23" x14ac:dyDescent="0.3">
      <c r="A7661">
        <v>7660</v>
      </c>
      <c r="B7661" t="s">
        <v>9610</v>
      </c>
      <c r="C7661" s="1">
        <v>42887</v>
      </c>
      <c r="D7661" s="2">
        <v>2017</v>
      </c>
      <c r="E7661" s="1" t="s">
        <v>41</v>
      </c>
      <c r="F7661" s="3">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v>25.871999999999996</v>
      </c>
    </row>
    <row r="7662" spans="1:23" x14ac:dyDescent="0.3">
      <c r="A7662">
        <v>7661</v>
      </c>
      <c r="B7662" t="s">
        <v>9611</v>
      </c>
      <c r="C7662" s="1">
        <v>41646</v>
      </c>
      <c r="D7662" s="2">
        <v>2014</v>
      </c>
      <c r="E7662" s="1" t="s">
        <v>166</v>
      </c>
      <c r="F7662" s="3">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v>-53.709599999999988</v>
      </c>
    </row>
    <row r="7663" spans="1:23" x14ac:dyDescent="0.3">
      <c r="A7663">
        <v>7662</v>
      </c>
      <c r="B7663" t="s">
        <v>9611</v>
      </c>
      <c r="C7663" s="1">
        <v>41646</v>
      </c>
      <c r="D7663" s="2">
        <v>2014</v>
      </c>
      <c r="E7663" s="1" t="s">
        <v>166</v>
      </c>
      <c r="F7663" s="3">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v>-18.252500000000005</v>
      </c>
    </row>
    <row r="7664" spans="1:23" x14ac:dyDescent="0.3">
      <c r="A7664">
        <v>7663</v>
      </c>
      <c r="B7664" t="s">
        <v>9612</v>
      </c>
      <c r="C7664" s="1">
        <v>43007</v>
      </c>
      <c r="D7664" s="2">
        <v>2017</v>
      </c>
      <c r="E7664" s="1" t="s">
        <v>161</v>
      </c>
      <c r="F7664" s="3">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v>25.792000000000002</v>
      </c>
    </row>
    <row r="7665" spans="1:23" x14ac:dyDescent="0.3">
      <c r="A7665">
        <v>7664</v>
      </c>
      <c r="B7665" t="s">
        <v>9613</v>
      </c>
      <c r="C7665" s="1">
        <v>42991</v>
      </c>
      <c r="D7665" s="2">
        <v>2017</v>
      </c>
      <c r="E7665" s="1" t="s">
        <v>161</v>
      </c>
      <c r="F7665" s="3">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v>2.7859999999999978</v>
      </c>
    </row>
    <row r="7666" spans="1:23" x14ac:dyDescent="0.3">
      <c r="A7666">
        <v>7665</v>
      </c>
      <c r="B7666" t="s">
        <v>9614</v>
      </c>
      <c r="C7666" s="1">
        <v>41934</v>
      </c>
      <c r="D7666" s="2">
        <v>2014</v>
      </c>
      <c r="E7666" s="1" t="s">
        <v>53</v>
      </c>
      <c r="F7666" s="3">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v>10.393599999999992</v>
      </c>
    </row>
    <row r="7667" spans="1:23" x14ac:dyDescent="0.3">
      <c r="A7667">
        <v>7666</v>
      </c>
      <c r="B7667" t="s">
        <v>9615</v>
      </c>
      <c r="C7667" s="1">
        <v>42647</v>
      </c>
      <c r="D7667" s="2">
        <v>2016</v>
      </c>
      <c r="E7667" s="1" t="s">
        <v>53</v>
      </c>
      <c r="F7667" s="3">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v>13.983999999999998</v>
      </c>
    </row>
    <row r="7668" spans="1:23" x14ac:dyDescent="0.3">
      <c r="A7668">
        <v>7667</v>
      </c>
      <c r="B7668" t="s">
        <v>9615</v>
      </c>
      <c r="C7668" s="1">
        <v>42647</v>
      </c>
      <c r="D7668" s="2">
        <v>2016</v>
      </c>
      <c r="E7668" s="1" t="s">
        <v>53</v>
      </c>
      <c r="F7668" s="3">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v>2591.9567999999999</v>
      </c>
    </row>
    <row r="7669" spans="1:23" x14ac:dyDescent="0.3">
      <c r="A7669">
        <v>7668</v>
      </c>
      <c r="B7669" t="s">
        <v>9615</v>
      </c>
      <c r="C7669" s="1">
        <v>42647</v>
      </c>
      <c r="D7669" s="2">
        <v>2016</v>
      </c>
      <c r="E7669" s="1" t="s">
        <v>53</v>
      </c>
      <c r="F7669" s="3">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v>34.538999999999994</v>
      </c>
    </row>
    <row r="7670" spans="1:23" x14ac:dyDescent="0.3">
      <c r="A7670">
        <v>7669</v>
      </c>
      <c r="B7670" t="s">
        <v>9616</v>
      </c>
      <c r="C7670" s="1">
        <v>42335</v>
      </c>
      <c r="D7670" s="2">
        <v>2015</v>
      </c>
      <c r="E7670" s="1" t="s">
        <v>24</v>
      </c>
      <c r="F7670" s="3">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v>19.238399999999999</v>
      </c>
    </row>
    <row r="7671" spans="1:23" x14ac:dyDescent="0.3">
      <c r="A7671">
        <v>7670</v>
      </c>
      <c r="B7671" t="s">
        <v>9616</v>
      </c>
      <c r="C7671" s="1">
        <v>42335</v>
      </c>
      <c r="D7671" s="2">
        <v>2015</v>
      </c>
      <c r="E7671" s="1" t="s">
        <v>24</v>
      </c>
      <c r="F7671" s="3">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v>28.171799999999998</v>
      </c>
    </row>
    <row r="7672" spans="1:23" x14ac:dyDescent="0.3">
      <c r="A7672">
        <v>7671</v>
      </c>
      <c r="B7672" t="s">
        <v>9616</v>
      </c>
      <c r="C7672" s="1">
        <v>42335</v>
      </c>
      <c r="D7672" s="2">
        <v>2015</v>
      </c>
      <c r="E7672" s="1" t="s">
        <v>24</v>
      </c>
      <c r="F7672" s="3">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v>88.393200000000007</v>
      </c>
    </row>
    <row r="7673" spans="1:23" x14ac:dyDescent="0.3">
      <c r="A7673">
        <v>7672</v>
      </c>
      <c r="B7673" t="s">
        <v>9616</v>
      </c>
      <c r="C7673" s="1">
        <v>42335</v>
      </c>
      <c r="D7673" s="2">
        <v>2015</v>
      </c>
      <c r="E7673" s="1" t="s">
        <v>24</v>
      </c>
      <c r="F7673" s="3">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v>32.486199999999997</v>
      </c>
    </row>
    <row r="7674" spans="1:23" x14ac:dyDescent="0.3">
      <c r="A7674">
        <v>7673</v>
      </c>
      <c r="B7674" t="s">
        <v>9616</v>
      </c>
      <c r="C7674" s="1">
        <v>42335</v>
      </c>
      <c r="D7674" s="2">
        <v>2015</v>
      </c>
      <c r="E7674" s="1" t="s">
        <v>24</v>
      </c>
      <c r="F7674" s="3">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v>4.6763999999999992</v>
      </c>
    </row>
    <row r="7675" spans="1:23" x14ac:dyDescent="0.3">
      <c r="A7675">
        <v>7674</v>
      </c>
      <c r="B7675" t="s">
        <v>9616</v>
      </c>
      <c r="C7675" s="1">
        <v>42335</v>
      </c>
      <c r="D7675" s="2">
        <v>2015</v>
      </c>
      <c r="E7675" s="1" t="s">
        <v>24</v>
      </c>
      <c r="F7675" s="3">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v>69.704999999999998</v>
      </c>
    </row>
    <row r="7676" spans="1:23" x14ac:dyDescent="0.3">
      <c r="A7676">
        <v>7675</v>
      </c>
      <c r="B7676" t="s">
        <v>9616</v>
      </c>
      <c r="C7676" s="1">
        <v>42335</v>
      </c>
      <c r="D7676" s="2">
        <v>2015</v>
      </c>
      <c r="E7676" s="1" t="s">
        <v>24</v>
      </c>
      <c r="F7676" s="3">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v>0</v>
      </c>
    </row>
    <row r="7677" spans="1:23" x14ac:dyDescent="0.3">
      <c r="A7677">
        <v>7676</v>
      </c>
      <c r="B7677" t="s">
        <v>9619</v>
      </c>
      <c r="C7677" s="1">
        <v>42861</v>
      </c>
      <c r="D7677" s="2">
        <v>2017</v>
      </c>
      <c r="E7677" s="1" t="s">
        <v>124</v>
      </c>
      <c r="F7677" s="3">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v>41.293800000000005</v>
      </c>
    </row>
    <row r="7678" spans="1:23" x14ac:dyDescent="0.3">
      <c r="A7678">
        <v>7677</v>
      </c>
      <c r="B7678" t="s">
        <v>9620</v>
      </c>
      <c r="C7678" s="1">
        <v>41920</v>
      </c>
      <c r="D7678" s="2">
        <v>2014</v>
      </c>
      <c r="E7678" s="1" t="s">
        <v>53</v>
      </c>
      <c r="F7678" s="3">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v>4.9877999999999982</v>
      </c>
    </row>
    <row r="7679" spans="1:23" x14ac:dyDescent="0.3">
      <c r="A7679">
        <v>7678</v>
      </c>
      <c r="B7679" t="s">
        <v>9621</v>
      </c>
      <c r="C7679" s="1">
        <v>42004</v>
      </c>
      <c r="D7679" s="2">
        <v>2014</v>
      </c>
      <c r="E7679" s="1" t="s">
        <v>98</v>
      </c>
      <c r="F7679" s="3">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v>91.950799999999987</v>
      </c>
    </row>
    <row r="7680" spans="1:23" x14ac:dyDescent="0.3">
      <c r="A7680">
        <v>7679</v>
      </c>
      <c r="B7680" t="s">
        <v>9621</v>
      </c>
      <c r="C7680" s="1">
        <v>42004</v>
      </c>
      <c r="D7680" s="2">
        <v>2014</v>
      </c>
      <c r="E7680" s="1" t="s">
        <v>98</v>
      </c>
      <c r="F7680" s="3">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v>7.0218000000000007</v>
      </c>
    </row>
    <row r="7681" spans="1:23" x14ac:dyDescent="0.3">
      <c r="A7681">
        <v>7680</v>
      </c>
      <c r="B7681" t="s">
        <v>9621</v>
      </c>
      <c r="C7681" s="1">
        <v>42004</v>
      </c>
      <c r="D7681" s="2">
        <v>2014</v>
      </c>
      <c r="E7681" s="1" t="s">
        <v>98</v>
      </c>
      <c r="F7681" s="3">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v>742.63200000000006</v>
      </c>
    </row>
    <row r="7682" spans="1:23" x14ac:dyDescent="0.3">
      <c r="A7682">
        <v>7681</v>
      </c>
      <c r="B7682" t="s">
        <v>9621</v>
      </c>
      <c r="C7682" s="1">
        <v>42004</v>
      </c>
      <c r="D7682" s="2">
        <v>2014</v>
      </c>
      <c r="E7682" s="1" t="s">
        <v>98</v>
      </c>
      <c r="F7682" s="3">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v>78.650800000000004</v>
      </c>
    </row>
    <row r="7683" spans="1:23" x14ac:dyDescent="0.3">
      <c r="A7683">
        <v>7682</v>
      </c>
      <c r="B7683" t="s">
        <v>9621</v>
      </c>
      <c r="C7683" s="1">
        <v>42004</v>
      </c>
      <c r="D7683" s="2">
        <v>2014</v>
      </c>
      <c r="E7683" s="1" t="s">
        <v>98</v>
      </c>
      <c r="F7683" s="3">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v>151.47000000000003</v>
      </c>
    </row>
    <row r="7684" spans="1:23" x14ac:dyDescent="0.3">
      <c r="A7684">
        <v>7683</v>
      </c>
      <c r="B7684" t="s">
        <v>9622</v>
      </c>
      <c r="C7684" s="1">
        <v>42122</v>
      </c>
      <c r="D7684" s="2">
        <v>2015</v>
      </c>
      <c r="E7684" s="1" t="s">
        <v>89</v>
      </c>
      <c r="F7684" s="3">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v>41.495999999999967</v>
      </c>
    </row>
    <row r="7685" spans="1:23" x14ac:dyDescent="0.3">
      <c r="A7685">
        <v>7684</v>
      </c>
      <c r="B7685" t="s">
        <v>9622</v>
      </c>
      <c r="C7685" s="1">
        <v>42122</v>
      </c>
      <c r="D7685" s="2">
        <v>2015</v>
      </c>
      <c r="E7685" s="1" t="s">
        <v>89</v>
      </c>
      <c r="F7685" s="3">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v>1906.4850000000001</v>
      </c>
    </row>
    <row r="7686" spans="1:23" x14ac:dyDescent="0.3">
      <c r="A7686">
        <v>7685</v>
      </c>
      <c r="B7686" t="s">
        <v>9623</v>
      </c>
      <c r="C7686" s="1">
        <v>42049</v>
      </c>
      <c r="D7686" s="2">
        <v>2015</v>
      </c>
      <c r="E7686" s="1" t="s">
        <v>568</v>
      </c>
      <c r="F7686" s="3">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v>9.5786999999999995</v>
      </c>
    </row>
    <row r="7687" spans="1:23" x14ac:dyDescent="0.3">
      <c r="A7687">
        <v>7686</v>
      </c>
      <c r="B7687" t="s">
        <v>9623</v>
      </c>
      <c r="C7687" s="1">
        <v>42049</v>
      </c>
      <c r="D7687" s="2">
        <v>2015</v>
      </c>
      <c r="E7687" s="1" t="s">
        <v>568</v>
      </c>
      <c r="F7687" s="3">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v>187.79699999999997</v>
      </c>
    </row>
    <row r="7688" spans="1:23" x14ac:dyDescent="0.3">
      <c r="A7688">
        <v>7687</v>
      </c>
      <c r="B7688" t="s">
        <v>9624</v>
      </c>
      <c r="C7688" s="1">
        <v>42699</v>
      </c>
      <c r="D7688" s="2">
        <v>2016</v>
      </c>
      <c r="E7688" s="1" t="s">
        <v>24</v>
      </c>
      <c r="F7688" s="3">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v>329.40809999999999</v>
      </c>
    </row>
    <row r="7689" spans="1:23" x14ac:dyDescent="0.3">
      <c r="A7689">
        <v>7688</v>
      </c>
      <c r="B7689" t="s">
        <v>9624</v>
      </c>
      <c r="C7689" s="1">
        <v>42699</v>
      </c>
      <c r="D7689" s="2">
        <v>2016</v>
      </c>
      <c r="E7689" s="1" t="s">
        <v>24</v>
      </c>
      <c r="F7689" s="3">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v>8.3040000000000003</v>
      </c>
    </row>
    <row r="7690" spans="1:23" x14ac:dyDescent="0.3">
      <c r="A7690">
        <v>7689</v>
      </c>
      <c r="B7690" t="s">
        <v>9624</v>
      </c>
      <c r="C7690" s="1">
        <v>42699</v>
      </c>
      <c r="D7690" s="2">
        <v>2016</v>
      </c>
      <c r="E7690" s="1" t="s">
        <v>24</v>
      </c>
      <c r="F7690" s="3">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v>62.400000000000006</v>
      </c>
    </row>
    <row r="7691" spans="1:23" x14ac:dyDescent="0.3">
      <c r="A7691">
        <v>7690</v>
      </c>
      <c r="B7691" t="s">
        <v>9627</v>
      </c>
      <c r="C7691" s="1">
        <v>42931</v>
      </c>
      <c r="D7691" s="2">
        <v>2017</v>
      </c>
      <c r="E7691" s="1" t="s">
        <v>152</v>
      </c>
      <c r="F7691" s="3">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v>50.383200000000009</v>
      </c>
    </row>
    <row r="7692" spans="1:23" x14ac:dyDescent="0.3">
      <c r="A7692">
        <v>7691</v>
      </c>
      <c r="B7692" t="s">
        <v>9627</v>
      </c>
      <c r="C7692" s="1">
        <v>42931</v>
      </c>
      <c r="D7692" s="2">
        <v>2017</v>
      </c>
      <c r="E7692" s="1" t="s">
        <v>152</v>
      </c>
      <c r="F7692" s="3">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v>157.12919999999997</v>
      </c>
    </row>
    <row r="7693" spans="1:23" x14ac:dyDescent="0.3">
      <c r="A7693">
        <v>7692</v>
      </c>
      <c r="B7693" t="s">
        <v>9627</v>
      </c>
      <c r="C7693" s="1">
        <v>42931</v>
      </c>
      <c r="D7693" s="2">
        <v>2017</v>
      </c>
      <c r="E7693" s="1" t="s">
        <v>152</v>
      </c>
      <c r="F7693" s="3">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v>6.2208000000000006</v>
      </c>
    </row>
    <row r="7694" spans="1:23" x14ac:dyDescent="0.3">
      <c r="A7694">
        <v>7693</v>
      </c>
      <c r="B7694" t="s">
        <v>9628</v>
      </c>
      <c r="C7694" s="1">
        <v>42002</v>
      </c>
      <c r="D7694" s="2">
        <v>2014</v>
      </c>
      <c r="E7694" s="1" t="s">
        <v>98</v>
      </c>
      <c r="F7694" s="3">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v>44.400000000000006</v>
      </c>
    </row>
    <row r="7695" spans="1:23" x14ac:dyDescent="0.3">
      <c r="A7695">
        <v>7694</v>
      </c>
      <c r="B7695" t="s">
        <v>9628</v>
      </c>
      <c r="C7695" s="1">
        <v>42002</v>
      </c>
      <c r="D7695" s="2">
        <v>2014</v>
      </c>
      <c r="E7695" s="1" t="s">
        <v>98</v>
      </c>
      <c r="F7695" s="3">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v>35.996399999999952</v>
      </c>
    </row>
    <row r="7696" spans="1:23" x14ac:dyDescent="0.3">
      <c r="A7696">
        <v>7695</v>
      </c>
      <c r="B7696" t="s">
        <v>9629</v>
      </c>
      <c r="C7696" s="1">
        <v>42451</v>
      </c>
      <c r="D7696" s="2">
        <v>2016</v>
      </c>
      <c r="E7696" s="1" t="s">
        <v>237</v>
      </c>
      <c r="F7696" s="3">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v>14.690199999999997</v>
      </c>
    </row>
    <row r="7697" spans="1:23" x14ac:dyDescent="0.3">
      <c r="A7697">
        <v>7696</v>
      </c>
      <c r="B7697" t="s">
        <v>9630</v>
      </c>
      <c r="C7697" s="1">
        <v>42918</v>
      </c>
      <c r="D7697" s="2">
        <v>2017</v>
      </c>
      <c r="E7697" s="1" t="s">
        <v>152</v>
      </c>
      <c r="F7697" s="3">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v>59.435499999999998</v>
      </c>
    </row>
    <row r="7698" spans="1:23" x14ac:dyDescent="0.3">
      <c r="A7698">
        <v>7697</v>
      </c>
      <c r="B7698" t="s">
        <v>9630</v>
      </c>
      <c r="C7698" s="1">
        <v>42918</v>
      </c>
      <c r="D7698" s="2">
        <v>2017</v>
      </c>
      <c r="E7698" s="1" t="s">
        <v>152</v>
      </c>
      <c r="F7698" s="3">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v>-8.1096000000000004</v>
      </c>
    </row>
    <row r="7699" spans="1:23" x14ac:dyDescent="0.3">
      <c r="A7699">
        <v>7698</v>
      </c>
      <c r="B7699" t="s">
        <v>9631</v>
      </c>
      <c r="C7699" s="1">
        <v>43083</v>
      </c>
      <c r="D7699" s="2">
        <v>2017</v>
      </c>
      <c r="E7699" s="1" t="s">
        <v>98</v>
      </c>
      <c r="F7699" s="3">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v>467.99220000000003</v>
      </c>
    </row>
    <row r="7700" spans="1:23" x14ac:dyDescent="0.3">
      <c r="A7700">
        <v>7699</v>
      </c>
      <c r="B7700" t="s">
        <v>9631</v>
      </c>
      <c r="C7700" s="1">
        <v>43083</v>
      </c>
      <c r="D7700" s="2">
        <v>2017</v>
      </c>
      <c r="E7700" s="1" t="s">
        <v>98</v>
      </c>
      <c r="F7700" s="3">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v>2.2155000000000058</v>
      </c>
    </row>
    <row r="7701" spans="1:23" x14ac:dyDescent="0.3">
      <c r="A7701">
        <v>7700</v>
      </c>
      <c r="B7701" t="s">
        <v>9631</v>
      </c>
      <c r="C7701" s="1">
        <v>43083</v>
      </c>
      <c r="D7701" s="2">
        <v>2017</v>
      </c>
      <c r="E7701" s="1" t="s">
        <v>98</v>
      </c>
      <c r="F7701" s="3">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v>6.6846000000000005</v>
      </c>
    </row>
    <row r="7702" spans="1:23" x14ac:dyDescent="0.3">
      <c r="A7702">
        <v>7701</v>
      </c>
      <c r="B7702" t="s">
        <v>9631</v>
      </c>
      <c r="C7702" s="1">
        <v>43083</v>
      </c>
      <c r="D7702" s="2">
        <v>2017</v>
      </c>
      <c r="E7702" s="1" t="s">
        <v>98</v>
      </c>
      <c r="F7702" s="3">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v>8.121599999999999</v>
      </c>
    </row>
    <row r="7703" spans="1:23" x14ac:dyDescent="0.3">
      <c r="A7703">
        <v>7702</v>
      </c>
      <c r="B7703" t="s">
        <v>9631</v>
      </c>
      <c r="C7703" s="1">
        <v>43083</v>
      </c>
      <c r="D7703" s="2">
        <v>2017</v>
      </c>
      <c r="E7703" s="1" t="s">
        <v>98</v>
      </c>
      <c r="F7703" s="3">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v>-52.658199999999965</v>
      </c>
    </row>
    <row r="7704" spans="1:23" x14ac:dyDescent="0.3">
      <c r="A7704">
        <v>7703</v>
      </c>
      <c r="B7704" t="s">
        <v>9632</v>
      </c>
      <c r="C7704" s="1">
        <v>42608</v>
      </c>
      <c r="D7704" s="2">
        <v>2016</v>
      </c>
      <c r="E7704" s="1" t="s">
        <v>132</v>
      </c>
      <c r="F7704" s="3">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v>5.6644000000000005</v>
      </c>
    </row>
    <row r="7705" spans="1:23" x14ac:dyDescent="0.3">
      <c r="A7705">
        <v>7704</v>
      </c>
      <c r="B7705" t="s">
        <v>9632</v>
      </c>
      <c r="C7705" s="1">
        <v>42608</v>
      </c>
      <c r="D7705" s="2">
        <v>2016</v>
      </c>
      <c r="E7705" s="1" t="s">
        <v>132</v>
      </c>
      <c r="F7705" s="3">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v>58.791600000000003</v>
      </c>
    </row>
    <row r="7706" spans="1:23" x14ac:dyDescent="0.3">
      <c r="A7706">
        <v>7705</v>
      </c>
      <c r="B7706" t="s">
        <v>9632</v>
      </c>
      <c r="C7706" s="1">
        <v>42608</v>
      </c>
      <c r="D7706" s="2">
        <v>2016</v>
      </c>
      <c r="E7706" s="1" t="s">
        <v>132</v>
      </c>
      <c r="F7706" s="3">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v>98.524799999999971</v>
      </c>
    </row>
    <row r="7707" spans="1:23" x14ac:dyDescent="0.3">
      <c r="A7707">
        <v>7706</v>
      </c>
      <c r="B7707" t="s">
        <v>9632</v>
      </c>
      <c r="C7707" s="1">
        <v>42608</v>
      </c>
      <c r="D7707" s="2">
        <v>2016</v>
      </c>
      <c r="E7707" s="1" t="s">
        <v>132</v>
      </c>
      <c r="F7707" s="3">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v>163.18979999999999</v>
      </c>
    </row>
    <row r="7708" spans="1:23" x14ac:dyDescent="0.3">
      <c r="A7708">
        <v>7707</v>
      </c>
      <c r="B7708" t="s">
        <v>9632</v>
      </c>
      <c r="C7708" s="1">
        <v>42608</v>
      </c>
      <c r="D7708" s="2">
        <v>2016</v>
      </c>
      <c r="E7708" s="1" t="s">
        <v>132</v>
      </c>
      <c r="F7708" s="3">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v>2.5055999999999998</v>
      </c>
    </row>
    <row r="7709" spans="1:23" x14ac:dyDescent="0.3">
      <c r="A7709">
        <v>7708</v>
      </c>
      <c r="B7709" t="s">
        <v>9633</v>
      </c>
      <c r="C7709" s="1">
        <v>43023</v>
      </c>
      <c r="D7709" s="2">
        <v>2017</v>
      </c>
      <c r="E7709" s="1" t="s">
        <v>53</v>
      </c>
      <c r="F7709" s="3">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v>4.2047999999999996</v>
      </c>
    </row>
    <row r="7710" spans="1:23" x14ac:dyDescent="0.3">
      <c r="A7710">
        <v>7709</v>
      </c>
      <c r="B7710" t="s">
        <v>9634</v>
      </c>
      <c r="C7710" s="1">
        <v>41937</v>
      </c>
      <c r="D7710" s="2">
        <v>2014</v>
      </c>
      <c r="E7710" s="1" t="s">
        <v>53</v>
      </c>
      <c r="F7710" s="3">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v>0.50970000000000049</v>
      </c>
    </row>
    <row r="7711" spans="1:23" x14ac:dyDescent="0.3">
      <c r="A7711">
        <v>7710</v>
      </c>
      <c r="B7711" t="s">
        <v>9634</v>
      </c>
      <c r="C7711" s="1">
        <v>41937</v>
      </c>
      <c r="D7711" s="2">
        <v>2014</v>
      </c>
      <c r="E7711" s="1" t="s">
        <v>53</v>
      </c>
      <c r="F7711" s="3">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v>-9.5885999999999996</v>
      </c>
    </row>
    <row r="7712" spans="1:23" x14ac:dyDescent="0.3">
      <c r="A7712">
        <v>7711</v>
      </c>
      <c r="B7712" t="s">
        <v>9635</v>
      </c>
      <c r="C7712" s="1">
        <v>42096</v>
      </c>
      <c r="D7712" s="2">
        <v>2015</v>
      </c>
      <c r="E7712" s="1" t="s">
        <v>89</v>
      </c>
      <c r="F7712" s="3">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v>32.924999999999997</v>
      </c>
    </row>
    <row r="7713" spans="1:23" x14ac:dyDescent="0.3">
      <c r="A7713">
        <v>7712</v>
      </c>
      <c r="B7713" t="s">
        <v>9636</v>
      </c>
      <c r="C7713" s="1">
        <v>43036</v>
      </c>
      <c r="D7713" s="2">
        <v>2017</v>
      </c>
      <c r="E7713" s="1" t="s">
        <v>53</v>
      </c>
      <c r="F7713" s="3">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v>15.590399999999995</v>
      </c>
    </row>
    <row r="7714" spans="1:23" x14ac:dyDescent="0.3">
      <c r="A7714">
        <v>7713</v>
      </c>
      <c r="B7714" t="s">
        <v>9636</v>
      </c>
      <c r="C7714" s="1">
        <v>43036</v>
      </c>
      <c r="D7714" s="2">
        <v>2017</v>
      </c>
      <c r="E7714" s="1" t="s">
        <v>53</v>
      </c>
      <c r="F7714" s="3">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v>-29.436800000000012</v>
      </c>
    </row>
    <row r="7715" spans="1:23" x14ac:dyDescent="0.3">
      <c r="A7715">
        <v>7714</v>
      </c>
      <c r="B7715" t="s">
        <v>9636</v>
      </c>
      <c r="C7715" s="1">
        <v>43036</v>
      </c>
      <c r="D7715" s="2">
        <v>2017</v>
      </c>
      <c r="E7715" s="1" t="s">
        <v>53</v>
      </c>
      <c r="F7715" s="3">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v>16.183799999999998</v>
      </c>
    </row>
    <row r="7716" spans="1:23" x14ac:dyDescent="0.3">
      <c r="A7716">
        <v>7715</v>
      </c>
      <c r="B7716" t="s">
        <v>9637</v>
      </c>
      <c r="C7716" s="1">
        <v>41978</v>
      </c>
      <c r="D7716" s="2">
        <v>2014</v>
      </c>
      <c r="E7716" s="1" t="s">
        <v>98</v>
      </c>
      <c r="F7716" s="3">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v>72.575399999999973</v>
      </c>
    </row>
    <row r="7717" spans="1:23" x14ac:dyDescent="0.3">
      <c r="A7717">
        <v>7716</v>
      </c>
      <c r="B7717" t="s">
        <v>9638</v>
      </c>
      <c r="C7717" s="1">
        <v>43042</v>
      </c>
      <c r="D7717" s="2">
        <v>2017</v>
      </c>
      <c r="E7717" s="1" t="s">
        <v>24</v>
      </c>
      <c r="F7717" s="3">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v>0.50970000000000049</v>
      </c>
    </row>
    <row r="7718" spans="1:23" x14ac:dyDescent="0.3">
      <c r="A7718">
        <v>7717</v>
      </c>
      <c r="B7718" t="s">
        <v>9639</v>
      </c>
      <c r="C7718" s="1">
        <v>42010</v>
      </c>
      <c r="D7718" s="2">
        <v>2015</v>
      </c>
      <c r="E7718" s="1" t="s">
        <v>166</v>
      </c>
      <c r="F7718" s="3">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v>9.2499999999999964</v>
      </c>
    </row>
    <row r="7719" spans="1:23" x14ac:dyDescent="0.3">
      <c r="A7719">
        <v>7718</v>
      </c>
      <c r="B7719" t="s">
        <v>9639</v>
      </c>
      <c r="C7719" s="1">
        <v>42010</v>
      </c>
      <c r="D7719" s="2">
        <v>2015</v>
      </c>
      <c r="E7719" s="1" t="s">
        <v>166</v>
      </c>
      <c r="F7719" s="3">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v>-1.3565999999999994</v>
      </c>
    </row>
    <row r="7720" spans="1:23" x14ac:dyDescent="0.3">
      <c r="A7720">
        <v>7719</v>
      </c>
      <c r="B7720" t="s">
        <v>9640</v>
      </c>
      <c r="C7720" s="1">
        <v>42987</v>
      </c>
      <c r="D7720" s="2">
        <v>2017</v>
      </c>
      <c r="E7720" s="1" t="s">
        <v>161</v>
      </c>
      <c r="F7720" s="3">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v>51.18719999999999</v>
      </c>
    </row>
    <row r="7721" spans="1:23" x14ac:dyDescent="0.3">
      <c r="A7721">
        <v>7720</v>
      </c>
      <c r="B7721" t="s">
        <v>9641</v>
      </c>
      <c r="C7721" s="1">
        <v>42009</v>
      </c>
      <c r="D7721" s="2">
        <v>2015</v>
      </c>
      <c r="E7721" s="1" t="s">
        <v>166</v>
      </c>
      <c r="F7721" s="3">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v>15.475200000000001</v>
      </c>
    </row>
    <row r="7722" spans="1:23" x14ac:dyDescent="0.3">
      <c r="A7722">
        <v>7721</v>
      </c>
      <c r="B7722" t="s">
        <v>9641</v>
      </c>
      <c r="C7722" s="1">
        <v>42009</v>
      </c>
      <c r="D7722" s="2">
        <v>2015</v>
      </c>
      <c r="E7722" s="1" t="s">
        <v>166</v>
      </c>
      <c r="F7722" s="3">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v>8.2156000000000002</v>
      </c>
    </row>
    <row r="7723" spans="1:23" x14ac:dyDescent="0.3">
      <c r="A7723">
        <v>7722</v>
      </c>
      <c r="B7723" t="s">
        <v>9641</v>
      </c>
      <c r="C7723" s="1">
        <v>42009</v>
      </c>
      <c r="D7723" s="2">
        <v>2015</v>
      </c>
      <c r="E7723" s="1" t="s">
        <v>166</v>
      </c>
      <c r="F7723" s="3">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v>4.6088000000000005</v>
      </c>
    </row>
    <row r="7724" spans="1:23" x14ac:dyDescent="0.3">
      <c r="A7724">
        <v>7723</v>
      </c>
      <c r="B7724" t="s">
        <v>9642</v>
      </c>
      <c r="C7724" s="1">
        <v>42841</v>
      </c>
      <c r="D7724" s="2">
        <v>2017</v>
      </c>
      <c r="E7724" s="1" t="s">
        <v>89</v>
      </c>
      <c r="F7724" s="3">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v>12.222</v>
      </c>
    </row>
    <row r="7725" spans="1:23" x14ac:dyDescent="0.3">
      <c r="A7725">
        <v>7724</v>
      </c>
      <c r="B7725" t="s">
        <v>9645</v>
      </c>
      <c r="C7725" s="1">
        <v>42257</v>
      </c>
      <c r="D7725" s="2">
        <v>2015</v>
      </c>
      <c r="E7725" s="1" t="s">
        <v>161</v>
      </c>
      <c r="F7725" s="3">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v>-2.5698000000000292</v>
      </c>
    </row>
    <row r="7726" spans="1:23" x14ac:dyDescent="0.3">
      <c r="A7726">
        <v>7725</v>
      </c>
      <c r="B7726" t="s">
        <v>9646</v>
      </c>
      <c r="C7726" s="1">
        <v>42638</v>
      </c>
      <c r="D7726" s="2">
        <v>2016</v>
      </c>
      <c r="E7726" s="1" t="s">
        <v>161</v>
      </c>
      <c r="F7726" s="3">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v>17.890999999999977</v>
      </c>
    </row>
    <row r="7727" spans="1:23" x14ac:dyDescent="0.3">
      <c r="A7727">
        <v>7726</v>
      </c>
      <c r="B7727" t="s">
        <v>9646</v>
      </c>
      <c r="C7727" s="1">
        <v>42638</v>
      </c>
      <c r="D7727" s="2">
        <v>2016</v>
      </c>
      <c r="E7727" s="1" t="s">
        <v>161</v>
      </c>
      <c r="F7727" s="3">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v>-4.8448000000000029</v>
      </c>
    </row>
    <row r="7728" spans="1:23" x14ac:dyDescent="0.3">
      <c r="A7728">
        <v>7727</v>
      </c>
      <c r="B7728" t="s">
        <v>9646</v>
      </c>
      <c r="C7728" s="1">
        <v>42638</v>
      </c>
      <c r="D7728" s="2">
        <v>2016</v>
      </c>
      <c r="E7728" s="1" t="s">
        <v>161</v>
      </c>
      <c r="F7728" s="3">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v>-82.884</v>
      </c>
    </row>
    <row r="7729" spans="1:23" x14ac:dyDescent="0.3">
      <c r="A7729">
        <v>7728</v>
      </c>
      <c r="B7729" t="s">
        <v>9647</v>
      </c>
      <c r="C7729" s="1">
        <v>42079</v>
      </c>
      <c r="D7729" s="2">
        <v>2015</v>
      </c>
      <c r="E7729" s="1" t="s">
        <v>237</v>
      </c>
      <c r="F7729" s="3">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v>6.3071999999999999</v>
      </c>
    </row>
    <row r="7730" spans="1:23" x14ac:dyDescent="0.3">
      <c r="A7730">
        <v>7729</v>
      </c>
      <c r="B7730" t="s">
        <v>9648</v>
      </c>
      <c r="C7730" s="1">
        <v>42700</v>
      </c>
      <c r="D7730" s="2">
        <v>2016</v>
      </c>
      <c r="E7730" s="1" t="s">
        <v>24</v>
      </c>
      <c r="F7730" s="3">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v>4.2408000000000001</v>
      </c>
    </row>
    <row r="7731" spans="1:23" x14ac:dyDescent="0.3">
      <c r="A7731">
        <v>7730</v>
      </c>
      <c r="B7731" t="s">
        <v>9649</v>
      </c>
      <c r="C7731" s="1">
        <v>42639</v>
      </c>
      <c r="D7731" s="2">
        <v>2016</v>
      </c>
      <c r="E7731" s="1" t="s">
        <v>161</v>
      </c>
      <c r="F7731" s="3">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v>-75.59580000000004</v>
      </c>
    </row>
    <row r="7732" spans="1:23" x14ac:dyDescent="0.3">
      <c r="A7732">
        <v>7731</v>
      </c>
      <c r="B7732" t="s">
        <v>9650</v>
      </c>
      <c r="C7732" s="1">
        <v>42899</v>
      </c>
      <c r="D7732" s="2">
        <v>2017</v>
      </c>
      <c r="E7732" s="1" t="s">
        <v>41</v>
      </c>
      <c r="F7732" s="3">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v>-25.474400000000017</v>
      </c>
    </row>
    <row r="7733" spans="1:23" x14ac:dyDescent="0.3">
      <c r="A7733">
        <v>7732</v>
      </c>
      <c r="B7733" t="s">
        <v>9651</v>
      </c>
      <c r="C7733" s="1">
        <v>42996</v>
      </c>
      <c r="D7733" s="2">
        <v>2017</v>
      </c>
      <c r="E7733" s="1" t="s">
        <v>161</v>
      </c>
      <c r="F7733" s="3">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v>35.889999999999986</v>
      </c>
    </row>
    <row r="7734" spans="1:23" x14ac:dyDescent="0.3">
      <c r="A7734">
        <v>7733</v>
      </c>
      <c r="B7734" t="s">
        <v>9652</v>
      </c>
      <c r="C7734" s="1">
        <v>42888</v>
      </c>
      <c r="D7734" s="2">
        <v>2017</v>
      </c>
      <c r="E7734" s="1" t="s">
        <v>41</v>
      </c>
      <c r="F7734" s="3">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v>3.7407999999999997</v>
      </c>
    </row>
    <row r="7735" spans="1:23" x14ac:dyDescent="0.3">
      <c r="A7735">
        <v>7734</v>
      </c>
      <c r="B7735" t="s">
        <v>9653</v>
      </c>
      <c r="C7735" s="1">
        <v>42505</v>
      </c>
      <c r="D7735" s="2">
        <v>2016</v>
      </c>
      <c r="E7735" s="1" t="s">
        <v>124</v>
      </c>
      <c r="F7735" s="3">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v>5.5215999999999994</v>
      </c>
    </row>
    <row r="7736" spans="1:23" x14ac:dyDescent="0.3">
      <c r="A7736">
        <v>7735</v>
      </c>
      <c r="B7736" t="s">
        <v>9654</v>
      </c>
      <c r="C7736" s="1">
        <v>42993</v>
      </c>
      <c r="D7736" s="2">
        <v>2017</v>
      </c>
      <c r="E7736" s="1" t="s">
        <v>161</v>
      </c>
      <c r="F7736" s="3">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v>5.2164000000000001</v>
      </c>
    </row>
    <row r="7737" spans="1:23" x14ac:dyDescent="0.3">
      <c r="A7737">
        <v>7736</v>
      </c>
      <c r="B7737" t="s">
        <v>9655</v>
      </c>
      <c r="C7737" s="1">
        <v>42604</v>
      </c>
      <c r="D7737" s="2">
        <v>2016</v>
      </c>
      <c r="E7737" s="1" t="s">
        <v>132</v>
      </c>
      <c r="F7737" s="3">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v>9.3312000000000008</v>
      </c>
    </row>
    <row r="7738" spans="1:23" x14ac:dyDescent="0.3">
      <c r="A7738">
        <v>7737</v>
      </c>
      <c r="B7738" t="s">
        <v>9656</v>
      </c>
      <c r="C7738" s="1">
        <v>41789</v>
      </c>
      <c r="D7738" s="2">
        <v>2014</v>
      </c>
      <c r="E7738" s="1" t="s">
        <v>124</v>
      </c>
      <c r="F7738" s="3">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v>26.387999999999998</v>
      </c>
    </row>
    <row r="7739" spans="1:23" x14ac:dyDescent="0.3">
      <c r="A7739">
        <v>7738</v>
      </c>
      <c r="B7739" t="s">
        <v>9657</v>
      </c>
      <c r="C7739" s="1">
        <v>43087</v>
      </c>
      <c r="D7739" s="2">
        <v>2017</v>
      </c>
      <c r="E7739" s="1" t="s">
        <v>98</v>
      </c>
      <c r="F7739" s="3">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v>1.4255999999999993</v>
      </c>
    </row>
    <row r="7740" spans="1:23" x14ac:dyDescent="0.3">
      <c r="A7740">
        <v>7739</v>
      </c>
      <c r="B7740" t="s">
        <v>9658</v>
      </c>
      <c r="C7740" s="1">
        <v>42946</v>
      </c>
      <c r="D7740" s="2">
        <v>2017</v>
      </c>
      <c r="E7740" s="1" t="s">
        <v>152</v>
      </c>
      <c r="F7740" s="3">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v>43.175999999999995</v>
      </c>
    </row>
    <row r="7741" spans="1:23" x14ac:dyDescent="0.3">
      <c r="A7741">
        <v>7740</v>
      </c>
      <c r="B7741" t="s">
        <v>9659</v>
      </c>
      <c r="C7741" s="1">
        <v>41964</v>
      </c>
      <c r="D7741" s="2">
        <v>2014</v>
      </c>
      <c r="E7741" s="1" t="s">
        <v>24</v>
      </c>
      <c r="F7741" s="3">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v>3.0267999999999997</v>
      </c>
    </row>
    <row r="7742" spans="1:23" x14ac:dyDescent="0.3">
      <c r="A7742">
        <v>7741</v>
      </c>
      <c r="B7742" t="s">
        <v>9659</v>
      </c>
      <c r="C7742" s="1">
        <v>41964</v>
      </c>
      <c r="D7742" s="2">
        <v>2014</v>
      </c>
      <c r="E7742" s="1" t="s">
        <v>24</v>
      </c>
      <c r="F7742" s="3">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v>28.496999999999986</v>
      </c>
    </row>
    <row r="7743" spans="1:23" x14ac:dyDescent="0.3">
      <c r="A7743">
        <v>7742</v>
      </c>
      <c r="B7743" t="s">
        <v>9660</v>
      </c>
      <c r="C7743" s="1">
        <v>42271</v>
      </c>
      <c r="D7743" s="2">
        <v>2015</v>
      </c>
      <c r="E7743" s="1" t="s">
        <v>161</v>
      </c>
      <c r="F7743" s="3">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v>13.17</v>
      </c>
    </row>
    <row r="7744" spans="1:23" x14ac:dyDescent="0.3">
      <c r="A7744">
        <v>7743</v>
      </c>
      <c r="B7744" t="s">
        <v>9661</v>
      </c>
      <c r="C7744" s="1">
        <v>42967</v>
      </c>
      <c r="D7744" s="2">
        <v>2017</v>
      </c>
      <c r="E7744" s="1" t="s">
        <v>132</v>
      </c>
      <c r="F7744" s="3">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v>12.441600000000001</v>
      </c>
    </row>
    <row r="7745" spans="1:23" x14ac:dyDescent="0.3">
      <c r="A7745">
        <v>7744</v>
      </c>
      <c r="B7745" t="s">
        <v>9662</v>
      </c>
      <c r="C7745" s="1">
        <v>42538</v>
      </c>
      <c r="D7745" s="2">
        <v>2016</v>
      </c>
      <c r="E7745" s="1" t="s">
        <v>41</v>
      </c>
      <c r="F7745" s="3">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v>3.7412000000000001</v>
      </c>
    </row>
    <row r="7746" spans="1:23" x14ac:dyDescent="0.3">
      <c r="A7746">
        <v>7745</v>
      </c>
      <c r="B7746" t="s">
        <v>9662</v>
      </c>
      <c r="C7746" s="1">
        <v>42538</v>
      </c>
      <c r="D7746" s="2">
        <v>2016</v>
      </c>
      <c r="E7746" s="1" t="s">
        <v>41</v>
      </c>
      <c r="F7746" s="3">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v>153.08189999999999</v>
      </c>
    </row>
    <row r="7747" spans="1:23" x14ac:dyDescent="0.3">
      <c r="A7747">
        <v>7746</v>
      </c>
      <c r="B7747" t="s">
        <v>9662</v>
      </c>
      <c r="C7747" s="1">
        <v>42538</v>
      </c>
      <c r="D7747" s="2">
        <v>2016</v>
      </c>
      <c r="E7747" s="1" t="s">
        <v>41</v>
      </c>
      <c r="F7747" s="3">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v>2.8535999999999988</v>
      </c>
    </row>
    <row r="7748" spans="1:23" x14ac:dyDescent="0.3">
      <c r="A7748">
        <v>7747</v>
      </c>
      <c r="B7748" t="s">
        <v>9663</v>
      </c>
      <c r="C7748" s="1">
        <v>42357</v>
      </c>
      <c r="D7748" s="2">
        <v>2015</v>
      </c>
      <c r="E7748" s="1" t="s">
        <v>98</v>
      </c>
      <c r="F7748" s="3">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v>4.7789999999999999</v>
      </c>
    </row>
    <row r="7749" spans="1:23" x14ac:dyDescent="0.3">
      <c r="A7749">
        <v>7748</v>
      </c>
      <c r="B7749" t="s">
        <v>9664</v>
      </c>
      <c r="C7749" s="1">
        <v>42155</v>
      </c>
      <c r="D7749" s="2">
        <v>2015</v>
      </c>
      <c r="E7749" s="1" t="s">
        <v>124</v>
      </c>
      <c r="F7749" s="3">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v>0.3024</v>
      </c>
    </row>
    <row r="7750" spans="1:23" x14ac:dyDescent="0.3">
      <c r="A7750">
        <v>7749</v>
      </c>
      <c r="B7750" t="s">
        <v>9665</v>
      </c>
      <c r="C7750" s="1">
        <v>42173</v>
      </c>
      <c r="D7750" s="2">
        <v>2015</v>
      </c>
      <c r="E7750" s="1" t="s">
        <v>41</v>
      </c>
      <c r="F7750" s="3">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v>19.468799999999998</v>
      </c>
    </row>
    <row r="7751" spans="1:23" x14ac:dyDescent="0.3">
      <c r="A7751">
        <v>7750</v>
      </c>
      <c r="B7751" t="s">
        <v>9665</v>
      </c>
      <c r="C7751" s="1">
        <v>42173</v>
      </c>
      <c r="D7751" s="2">
        <v>2015</v>
      </c>
      <c r="E7751" s="1" t="s">
        <v>41</v>
      </c>
      <c r="F7751" s="3">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v>58.505200000000002</v>
      </c>
    </row>
    <row r="7752" spans="1:23" x14ac:dyDescent="0.3">
      <c r="A7752">
        <v>7751</v>
      </c>
      <c r="B7752" t="s">
        <v>9665</v>
      </c>
      <c r="C7752" s="1">
        <v>42173</v>
      </c>
      <c r="D7752" s="2">
        <v>2015</v>
      </c>
      <c r="E7752" s="1" t="s">
        <v>41</v>
      </c>
      <c r="F7752" s="3">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v>16.608000000000001</v>
      </c>
    </row>
    <row r="7753" spans="1:23" x14ac:dyDescent="0.3">
      <c r="A7753">
        <v>7752</v>
      </c>
      <c r="B7753" t="s">
        <v>9665</v>
      </c>
      <c r="C7753" s="1">
        <v>42173</v>
      </c>
      <c r="D7753" s="2">
        <v>2015</v>
      </c>
      <c r="E7753" s="1" t="s">
        <v>41</v>
      </c>
      <c r="F7753" s="3">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v>140.39099999999999</v>
      </c>
    </row>
    <row r="7754" spans="1:23" x14ac:dyDescent="0.3">
      <c r="A7754">
        <v>7753</v>
      </c>
      <c r="B7754" t="s">
        <v>9665</v>
      </c>
      <c r="C7754" s="1">
        <v>42173</v>
      </c>
      <c r="D7754" s="2">
        <v>2015</v>
      </c>
      <c r="E7754" s="1" t="s">
        <v>41</v>
      </c>
      <c r="F7754" s="3">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v>15.849600000000002</v>
      </c>
    </row>
    <row r="7755" spans="1:23" x14ac:dyDescent="0.3">
      <c r="A7755">
        <v>7754</v>
      </c>
      <c r="B7755" t="s">
        <v>9666</v>
      </c>
      <c r="C7755" s="1">
        <v>42338</v>
      </c>
      <c r="D7755" s="2">
        <v>2015</v>
      </c>
      <c r="E7755" s="1" t="s">
        <v>24</v>
      </c>
      <c r="F7755" s="3">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v>1.0679999999999996</v>
      </c>
    </row>
    <row r="7756" spans="1:23" x14ac:dyDescent="0.3">
      <c r="A7756">
        <v>7755</v>
      </c>
      <c r="B7756" t="s">
        <v>9667</v>
      </c>
      <c r="C7756" s="1">
        <v>42359</v>
      </c>
      <c r="D7756" s="2">
        <v>2015</v>
      </c>
      <c r="E7756" s="1" t="s">
        <v>98</v>
      </c>
      <c r="F7756" s="3">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v>0.33839999999999981</v>
      </c>
    </row>
    <row r="7757" spans="1:23" x14ac:dyDescent="0.3">
      <c r="A7757">
        <v>7756</v>
      </c>
      <c r="B7757" t="s">
        <v>9668</v>
      </c>
      <c r="C7757" s="1">
        <v>43056</v>
      </c>
      <c r="D7757" s="2">
        <v>2017</v>
      </c>
      <c r="E7757" s="1" t="s">
        <v>24</v>
      </c>
      <c r="F7757" s="3">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v>93.883999999999986</v>
      </c>
    </row>
    <row r="7758" spans="1:23" x14ac:dyDescent="0.3">
      <c r="A7758">
        <v>7757</v>
      </c>
      <c r="B7758" t="s">
        <v>9668</v>
      </c>
      <c r="C7758" s="1">
        <v>43056</v>
      </c>
      <c r="D7758" s="2">
        <v>2017</v>
      </c>
      <c r="E7758" s="1" t="s">
        <v>24</v>
      </c>
      <c r="F7758" s="3">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v>107.78999999999996</v>
      </c>
    </row>
    <row r="7759" spans="1:23" x14ac:dyDescent="0.3">
      <c r="A7759">
        <v>7758</v>
      </c>
      <c r="B7759" t="s">
        <v>9671</v>
      </c>
      <c r="C7759" s="1">
        <v>43052</v>
      </c>
      <c r="D7759" s="2">
        <v>2017</v>
      </c>
      <c r="E7759" s="1" t="s">
        <v>24</v>
      </c>
      <c r="F7759" s="3">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v>12.208000000000002</v>
      </c>
    </row>
    <row r="7760" spans="1:23" x14ac:dyDescent="0.3">
      <c r="A7760">
        <v>7759</v>
      </c>
      <c r="B7760" t="s">
        <v>9671</v>
      </c>
      <c r="C7760" s="1">
        <v>43052</v>
      </c>
      <c r="D7760" s="2">
        <v>2017</v>
      </c>
      <c r="E7760" s="1" t="s">
        <v>24</v>
      </c>
      <c r="F7760" s="3">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v>30.989999999999995</v>
      </c>
    </row>
    <row r="7761" spans="1:23" x14ac:dyDescent="0.3">
      <c r="A7761">
        <v>7760</v>
      </c>
      <c r="B7761" t="s">
        <v>9672</v>
      </c>
      <c r="C7761" s="1">
        <v>42667</v>
      </c>
      <c r="D7761" s="2">
        <v>2016</v>
      </c>
      <c r="E7761" s="1" t="s">
        <v>53</v>
      </c>
      <c r="F7761" s="3">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v>5.4432</v>
      </c>
    </row>
    <row r="7762" spans="1:23" x14ac:dyDescent="0.3">
      <c r="A7762">
        <v>7761</v>
      </c>
      <c r="B7762" t="s">
        <v>9673</v>
      </c>
      <c r="C7762" s="1">
        <v>41979</v>
      </c>
      <c r="D7762" s="2">
        <v>2014</v>
      </c>
      <c r="E7762" s="1" t="s">
        <v>98</v>
      </c>
      <c r="F7762" s="3">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v>13.717599999999997</v>
      </c>
    </row>
    <row r="7763" spans="1:23" x14ac:dyDescent="0.3">
      <c r="A7763">
        <v>7762</v>
      </c>
      <c r="B7763" t="s">
        <v>9674</v>
      </c>
      <c r="C7763" s="1">
        <v>43072</v>
      </c>
      <c r="D7763" s="2">
        <v>2017</v>
      </c>
      <c r="E7763" s="1" t="s">
        <v>98</v>
      </c>
      <c r="F7763" s="3">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v>3.6288</v>
      </c>
    </row>
    <row r="7764" spans="1:23" x14ac:dyDescent="0.3">
      <c r="A7764">
        <v>7763</v>
      </c>
      <c r="B7764" t="s">
        <v>9675</v>
      </c>
      <c r="C7764" s="1">
        <v>43004</v>
      </c>
      <c r="D7764" s="2">
        <v>2017</v>
      </c>
      <c r="E7764" s="1" t="s">
        <v>161</v>
      </c>
      <c r="F7764" s="3">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v>0.55599999999999994</v>
      </c>
    </row>
    <row r="7765" spans="1:23" x14ac:dyDescent="0.3">
      <c r="A7765">
        <v>7764</v>
      </c>
      <c r="B7765" t="s">
        <v>9676</v>
      </c>
      <c r="C7765" s="1">
        <v>42038</v>
      </c>
      <c r="D7765" s="2">
        <v>2015</v>
      </c>
      <c r="E7765" s="1" t="s">
        <v>568</v>
      </c>
      <c r="F7765" s="3">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v>35.024399999999993</v>
      </c>
    </row>
    <row r="7766" spans="1:23" x14ac:dyDescent="0.3">
      <c r="A7766">
        <v>7765</v>
      </c>
      <c r="B7766" t="s">
        <v>9677</v>
      </c>
      <c r="C7766" s="1">
        <v>42959</v>
      </c>
      <c r="D7766" s="2">
        <v>2017</v>
      </c>
      <c r="E7766" s="1" t="s">
        <v>132</v>
      </c>
      <c r="F7766" s="3">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v>5.2559999999999993</v>
      </c>
    </row>
    <row r="7767" spans="1:23" x14ac:dyDescent="0.3">
      <c r="A7767">
        <v>7766</v>
      </c>
      <c r="B7767" t="s">
        <v>9677</v>
      </c>
      <c r="C7767" s="1">
        <v>42959</v>
      </c>
      <c r="D7767" s="2">
        <v>2017</v>
      </c>
      <c r="E7767" s="1" t="s">
        <v>132</v>
      </c>
      <c r="F7767" s="3">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v>373.77899999999983</v>
      </c>
    </row>
    <row r="7768" spans="1:23" x14ac:dyDescent="0.3">
      <c r="A7768">
        <v>7767</v>
      </c>
      <c r="B7768" t="s">
        <v>9677</v>
      </c>
      <c r="C7768" s="1">
        <v>42959</v>
      </c>
      <c r="D7768" s="2">
        <v>2017</v>
      </c>
      <c r="E7768" s="1" t="s">
        <v>132</v>
      </c>
      <c r="F7768" s="3">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v>59.373000000000005</v>
      </c>
    </row>
    <row r="7769" spans="1:23" x14ac:dyDescent="0.3">
      <c r="A7769">
        <v>7768</v>
      </c>
      <c r="B7769" t="s">
        <v>9678</v>
      </c>
      <c r="C7769" s="1">
        <v>42240</v>
      </c>
      <c r="D7769" s="2">
        <v>2015</v>
      </c>
      <c r="E7769" s="1" t="s">
        <v>132</v>
      </c>
      <c r="F7769" s="3">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v>0.71520000000000028</v>
      </c>
    </row>
    <row r="7770" spans="1:23" x14ac:dyDescent="0.3">
      <c r="A7770">
        <v>7769</v>
      </c>
      <c r="B7770" t="s">
        <v>9679</v>
      </c>
      <c r="C7770" s="1">
        <v>43051</v>
      </c>
      <c r="D7770" s="2">
        <v>2017</v>
      </c>
      <c r="E7770" s="1" t="s">
        <v>24</v>
      </c>
      <c r="F7770" s="3">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v>9.3520000000000003</v>
      </c>
    </row>
    <row r="7771" spans="1:23" x14ac:dyDescent="0.3">
      <c r="A7771">
        <v>7770</v>
      </c>
      <c r="B7771" t="s">
        <v>9680</v>
      </c>
      <c r="C7771" s="1">
        <v>42583</v>
      </c>
      <c r="D7771" s="2">
        <v>2016</v>
      </c>
      <c r="E7771" s="1" t="s">
        <v>132</v>
      </c>
      <c r="F7771" s="3">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v>90.976200000000063</v>
      </c>
    </row>
    <row r="7772" spans="1:23" x14ac:dyDescent="0.3">
      <c r="A7772">
        <v>7771</v>
      </c>
      <c r="B7772" t="s">
        <v>9680</v>
      </c>
      <c r="C7772" s="1">
        <v>42583</v>
      </c>
      <c r="D7772" s="2">
        <v>2016</v>
      </c>
      <c r="E7772" s="1" t="s">
        <v>132</v>
      </c>
      <c r="F7772" s="3">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v>13.787999999999997</v>
      </c>
    </row>
    <row r="7773" spans="1:23" x14ac:dyDescent="0.3">
      <c r="A7773">
        <v>7772</v>
      </c>
      <c r="B7773" t="s">
        <v>9681</v>
      </c>
      <c r="C7773" s="1">
        <v>42699</v>
      </c>
      <c r="D7773" s="2">
        <v>2016</v>
      </c>
      <c r="E7773" s="1" t="s">
        <v>24</v>
      </c>
      <c r="F7773" s="3">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v>-304.39200000000005</v>
      </c>
    </row>
    <row r="7774" spans="1:23" x14ac:dyDescent="0.3">
      <c r="A7774">
        <v>7773</v>
      </c>
      <c r="B7774" t="s">
        <v>9681</v>
      </c>
      <c r="C7774" s="1">
        <v>42699</v>
      </c>
      <c r="D7774" s="2">
        <v>2016</v>
      </c>
      <c r="E7774" s="1" t="s">
        <v>24</v>
      </c>
      <c r="F7774" s="3">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v>-6599.978000000001</v>
      </c>
    </row>
    <row r="7775" spans="1:23" x14ac:dyDescent="0.3">
      <c r="A7775">
        <v>7774</v>
      </c>
      <c r="B7775" t="s">
        <v>9681</v>
      </c>
      <c r="C7775" s="1">
        <v>42699</v>
      </c>
      <c r="D7775" s="2">
        <v>2016</v>
      </c>
      <c r="E7775" s="1" t="s">
        <v>24</v>
      </c>
      <c r="F7775" s="3">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v>11.995199999999997</v>
      </c>
    </row>
    <row r="7776" spans="1:23" x14ac:dyDescent="0.3">
      <c r="A7776">
        <v>7775</v>
      </c>
      <c r="B7776" t="s">
        <v>9684</v>
      </c>
      <c r="C7776" s="1">
        <v>42473</v>
      </c>
      <c r="D7776" s="2">
        <v>2016</v>
      </c>
      <c r="E7776" s="1" t="s">
        <v>89</v>
      </c>
      <c r="F7776" s="3">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v>2.8763999999999994</v>
      </c>
    </row>
    <row r="7777" spans="1:23" x14ac:dyDescent="0.3">
      <c r="A7777">
        <v>7776</v>
      </c>
      <c r="B7777" t="s">
        <v>9685</v>
      </c>
      <c r="C7777" s="1">
        <v>42000</v>
      </c>
      <c r="D7777" s="2">
        <v>2014</v>
      </c>
      <c r="E7777" s="1" t="s">
        <v>98</v>
      </c>
      <c r="F7777" s="3">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v>2.9646000000000008</v>
      </c>
    </row>
    <row r="7778" spans="1:23" x14ac:dyDescent="0.3">
      <c r="A7778">
        <v>7777</v>
      </c>
      <c r="B7778" t="s">
        <v>9685</v>
      </c>
      <c r="C7778" s="1">
        <v>42000</v>
      </c>
      <c r="D7778" s="2">
        <v>2014</v>
      </c>
      <c r="E7778" s="1" t="s">
        <v>98</v>
      </c>
      <c r="F7778" s="3">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v>3.6156000000000001</v>
      </c>
    </row>
    <row r="7779" spans="1:23" x14ac:dyDescent="0.3">
      <c r="A7779">
        <v>7778</v>
      </c>
      <c r="B7779" t="s">
        <v>9685</v>
      </c>
      <c r="C7779" s="1">
        <v>42000</v>
      </c>
      <c r="D7779" s="2">
        <v>2014</v>
      </c>
      <c r="E7779" s="1" t="s">
        <v>98</v>
      </c>
      <c r="F7779" s="3">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v>13.891499999999999</v>
      </c>
    </row>
    <row r="7780" spans="1:23" x14ac:dyDescent="0.3">
      <c r="A7780">
        <v>7779</v>
      </c>
      <c r="B7780" t="s">
        <v>9685</v>
      </c>
      <c r="C7780" s="1">
        <v>42000</v>
      </c>
      <c r="D7780" s="2">
        <v>2014</v>
      </c>
      <c r="E7780" s="1" t="s">
        <v>98</v>
      </c>
      <c r="F7780" s="3">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v>13.896000000000001</v>
      </c>
    </row>
    <row r="7781" spans="1:23" x14ac:dyDescent="0.3">
      <c r="A7781">
        <v>7780</v>
      </c>
      <c r="B7781" t="s">
        <v>9686</v>
      </c>
      <c r="C7781" s="1">
        <v>42478</v>
      </c>
      <c r="D7781" s="2">
        <v>2016</v>
      </c>
      <c r="E7781" s="1" t="s">
        <v>89</v>
      </c>
      <c r="F7781" s="3">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v>55.058400000000006</v>
      </c>
    </row>
    <row r="7782" spans="1:23" x14ac:dyDescent="0.3">
      <c r="A7782">
        <v>7781</v>
      </c>
      <c r="B7782" t="s">
        <v>9686</v>
      </c>
      <c r="C7782" s="1">
        <v>42478</v>
      </c>
      <c r="D7782" s="2">
        <v>2016</v>
      </c>
      <c r="E7782" s="1" t="s">
        <v>89</v>
      </c>
      <c r="F7782" s="3">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v>7.9812000000000012</v>
      </c>
    </row>
    <row r="7783" spans="1:23" x14ac:dyDescent="0.3">
      <c r="A7783">
        <v>7782</v>
      </c>
      <c r="B7783" t="s">
        <v>9687</v>
      </c>
      <c r="C7783" s="1">
        <v>42071</v>
      </c>
      <c r="D7783" s="2">
        <v>2015</v>
      </c>
      <c r="E7783" s="1" t="s">
        <v>237</v>
      </c>
      <c r="F7783" s="3">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v>-14.5656</v>
      </c>
    </row>
    <row r="7784" spans="1:23" x14ac:dyDescent="0.3">
      <c r="A7784">
        <v>7783</v>
      </c>
      <c r="B7784" t="s">
        <v>9688</v>
      </c>
      <c r="C7784" s="1">
        <v>42678</v>
      </c>
      <c r="D7784" s="2">
        <v>2016</v>
      </c>
      <c r="E7784" s="1" t="s">
        <v>24</v>
      </c>
      <c r="F7784" s="3">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v>3.9591999999999992</v>
      </c>
    </row>
    <row r="7785" spans="1:23" x14ac:dyDescent="0.3">
      <c r="A7785">
        <v>7784</v>
      </c>
      <c r="B7785" t="s">
        <v>9688</v>
      </c>
      <c r="C7785" s="1">
        <v>42678</v>
      </c>
      <c r="D7785" s="2">
        <v>2016</v>
      </c>
      <c r="E7785" s="1" t="s">
        <v>24</v>
      </c>
      <c r="F7785" s="3">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v>-292.10000000000014</v>
      </c>
    </row>
    <row r="7786" spans="1:23" x14ac:dyDescent="0.3">
      <c r="A7786">
        <v>7785</v>
      </c>
      <c r="B7786" t="s">
        <v>9688</v>
      </c>
      <c r="C7786" s="1">
        <v>42678</v>
      </c>
      <c r="D7786" s="2">
        <v>2016</v>
      </c>
      <c r="E7786" s="1" t="s">
        <v>24</v>
      </c>
      <c r="F7786" s="3">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v>-34.758000000000017</v>
      </c>
    </row>
    <row r="7787" spans="1:23" x14ac:dyDescent="0.3">
      <c r="A7787">
        <v>7786</v>
      </c>
      <c r="B7787" t="s">
        <v>9689</v>
      </c>
      <c r="C7787" s="1">
        <v>41972</v>
      </c>
      <c r="D7787" s="2">
        <v>2014</v>
      </c>
      <c r="E7787" s="1" t="s">
        <v>24</v>
      </c>
      <c r="F7787" s="3">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v>11.778199999999998</v>
      </c>
    </row>
    <row r="7788" spans="1:23" x14ac:dyDescent="0.3">
      <c r="A7788">
        <v>7787</v>
      </c>
      <c r="B7788" t="s">
        <v>9690</v>
      </c>
      <c r="C7788" s="1">
        <v>42507</v>
      </c>
      <c r="D7788" s="2">
        <v>2016</v>
      </c>
      <c r="E7788" s="1" t="s">
        <v>124</v>
      </c>
      <c r="F7788" s="3">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v>-4.7685000000000013</v>
      </c>
    </row>
    <row r="7789" spans="1:23" x14ac:dyDescent="0.3">
      <c r="A7789">
        <v>7788</v>
      </c>
      <c r="B7789" t="s">
        <v>9690</v>
      </c>
      <c r="C7789" s="1">
        <v>42507</v>
      </c>
      <c r="D7789" s="2">
        <v>2016</v>
      </c>
      <c r="E7789" s="1" t="s">
        <v>124</v>
      </c>
      <c r="F7789" s="3">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v>2.4674999999999994</v>
      </c>
    </row>
    <row r="7790" spans="1:23" x14ac:dyDescent="0.3">
      <c r="A7790">
        <v>7789</v>
      </c>
      <c r="B7790" t="s">
        <v>9690</v>
      </c>
      <c r="C7790" s="1">
        <v>42507</v>
      </c>
      <c r="D7790" s="2">
        <v>2016</v>
      </c>
      <c r="E7790" s="1" t="s">
        <v>124</v>
      </c>
      <c r="F7790" s="3">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v>-10.173599999999997</v>
      </c>
    </row>
    <row r="7791" spans="1:23" x14ac:dyDescent="0.3">
      <c r="A7791">
        <v>7790</v>
      </c>
      <c r="B7791" t="s">
        <v>9690</v>
      </c>
      <c r="C7791" s="1">
        <v>42507</v>
      </c>
      <c r="D7791" s="2">
        <v>2016</v>
      </c>
      <c r="E7791" s="1" t="s">
        <v>124</v>
      </c>
      <c r="F7791" s="3">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v>9.5399999999999974</v>
      </c>
    </row>
    <row r="7792" spans="1:23" x14ac:dyDescent="0.3">
      <c r="A7792">
        <v>7791</v>
      </c>
      <c r="B7792" t="s">
        <v>9691</v>
      </c>
      <c r="C7792" s="1">
        <v>42997</v>
      </c>
      <c r="D7792" s="2">
        <v>2017</v>
      </c>
      <c r="E7792" s="1" t="s">
        <v>161</v>
      </c>
      <c r="F7792" s="3">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v>-3.3893999999999984</v>
      </c>
    </row>
    <row r="7793" spans="1:23" x14ac:dyDescent="0.3">
      <c r="A7793">
        <v>7792</v>
      </c>
      <c r="B7793" t="s">
        <v>9692</v>
      </c>
      <c r="C7793" s="1">
        <v>42723</v>
      </c>
      <c r="D7793" s="2">
        <v>2016</v>
      </c>
      <c r="E7793" s="1" t="s">
        <v>98</v>
      </c>
      <c r="F7793" s="3">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v>-2.8800000000000008</v>
      </c>
    </row>
    <row r="7794" spans="1:23" x14ac:dyDescent="0.3">
      <c r="A7794">
        <v>7793</v>
      </c>
      <c r="B7794" t="s">
        <v>9693</v>
      </c>
      <c r="C7794" s="1">
        <v>43020</v>
      </c>
      <c r="D7794" s="2">
        <v>2017</v>
      </c>
      <c r="E7794" s="1" t="s">
        <v>53</v>
      </c>
      <c r="F7794" s="3">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v>-1.4994000000000067</v>
      </c>
    </row>
    <row r="7795" spans="1:23" x14ac:dyDescent="0.3">
      <c r="A7795">
        <v>7794</v>
      </c>
      <c r="B7795" t="s">
        <v>9694</v>
      </c>
      <c r="C7795" s="1">
        <v>42350</v>
      </c>
      <c r="D7795" s="2">
        <v>2015</v>
      </c>
      <c r="E7795" s="1" t="s">
        <v>98</v>
      </c>
      <c r="F7795" s="3">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v>15.876000000000001</v>
      </c>
    </row>
    <row r="7796" spans="1:23" x14ac:dyDescent="0.3">
      <c r="A7796">
        <v>7795</v>
      </c>
      <c r="B7796" t="s">
        <v>9694</v>
      </c>
      <c r="C7796" s="1">
        <v>42350</v>
      </c>
      <c r="D7796" s="2">
        <v>2015</v>
      </c>
      <c r="E7796" s="1" t="s">
        <v>98</v>
      </c>
      <c r="F7796" s="3">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v>48.94</v>
      </c>
    </row>
    <row r="7797" spans="1:23" x14ac:dyDescent="0.3">
      <c r="A7797">
        <v>7796</v>
      </c>
      <c r="B7797" t="s">
        <v>9695</v>
      </c>
      <c r="C7797" s="1">
        <v>42197</v>
      </c>
      <c r="D7797" s="2">
        <v>2015</v>
      </c>
      <c r="E7797" s="1" t="s">
        <v>152</v>
      </c>
      <c r="F7797" s="3">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v>30.716800000000006</v>
      </c>
    </row>
    <row r="7798" spans="1:23" x14ac:dyDescent="0.3">
      <c r="A7798">
        <v>7797</v>
      </c>
      <c r="B7798" t="s">
        <v>9696</v>
      </c>
      <c r="C7798" s="1">
        <v>42279</v>
      </c>
      <c r="D7798" s="2">
        <v>2015</v>
      </c>
      <c r="E7798" s="1" t="s">
        <v>53</v>
      </c>
      <c r="F7798" s="3">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v>13.181000000000001</v>
      </c>
    </row>
    <row r="7799" spans="1:23" x14ac:dyDescent="0.3">
      <c r="A7799">
        <v>7798</v>
      </c>
      <c r="B7799" t="s">
        <v>9697</v>
      </c>
      <c r="C7799" s="1">
        <v>42818</v>
      </c>
      <c r="D7799" s="2">
        <v>2017</v>
      </c>
      <c r="E7799" s="1" t="s">
        <v>237</v>
      </c>
      <c r="F7799" s="3">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v>22.094699999999996</v>
      </c>
    </row>
    <row r="7800" spans="1:23" x14ac:dyDescent="0.3">
      <c r="A7800">
        <v>7799</v>
      </c>
      <c r="B7800" t="s">
        <v>9697</v>
      </c>
      <c r="C7800" s="1">
        <v>42818</v>
      </c>
      <c r="D7800" s="2">
        <v>2017</v>
      </c>
      <c r="E7800" s="1" t="s">
        <v>237</v>
      </c>
      <c r="F7800" s="3">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v>136.29709999999994</v>
      </c>
    </row>
    <row r="7801" spans="1:23" x14ac:dyDescent="0.3">
      <c r="A7801">
        <v>7800</v>
      </c>
      <c r="B7801" t="s">
        <v>9697</v>
      </c>
      <c r="C7801" s="1">
        <v>42818</v>
      </c>
      <c r="D7801" s="2">
        <v>2017</v>
      </c>
      <c r="E7801" s="1" t="s">
        <v>237</v>
      </c>
      <c r="F7801" s="3">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v>2.3093999999999895</v>
      </c>
    </row>
    <row r="7802" spans="1:23" x14ac:dyDescent="0.3">
      <c r="A7802">
        <v>7801</v>
      </c>
      <c r="B7802" t="s">
        <v>9698</v>
      </c>
      <c r="C7802" s="1">
        <v>42887</v>
      </c>
      <c r="D7802" s="2">
        <v>2017</v>
      </c>
      <c r="E7802" s="1" t="s">
        <v>41</v>
      </c>
      <c r="F7802" s="3">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v>-77.126699999999971</v>
      </c>
    </row>
    <row r="7803" spans="1:23" x14ac:dyDescent="0.3">
      <c r="A7803">
        <v>7802</v>
      </c>
      <c r="B7803" t="s">
        <v>9699</v>
      </c>
      <c r="C7803" s="1">
        <v>41722</v>
      </c>
      <c r="D7803" s="2">
        <v>2014</v>
      </c>
      <c r="E7803" s="1" t="s">
        <v>237</v>
      </c>
      <c r="F7803" s="3">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v>14.572799999999997</v>
      </c>
    </row>
    <row r="7804" spans="1:23" x14ac:dyDescent="0.3">
      <c r="A7804">
        <v>7803</v>
      </c>
      <c r="B7804" t="s">
        <v>9700</v>
      </c>
      <c r="C7804" s="1">
        <v>42269</v>
      </c>
      <c r="D7804" s="2">
        <v>2015</v>
      </c>
      <c r="E7804" s="1" t="s">
        <v>161</v>
      </c>
      <c r="F7804" s="3">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v>4.1999999999999993</v>
      </c>
    </row>
    <row r="7805" spans="1:23" x14ac:dyDescent="0.3">
      <c r="A7805">
        <v>7804</v>
      </c>
      <c r="B7805" t="s">
        <v>9700</v>
      </c>
      <c r="C7805" s="1">
        <v>42269</v>
      </c>
      <c r="D7805" s="2">
        <v>2015</v>
      </c>
      <c r="E7805" s="1" t="s">
        <v>161</v>
      </c>
      <c r="F7805" s="3">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v>-63.005600000000015</v>
      </c>
    </row>
    <row r="7806" spans="1:23" x14ac:dyDescent="0.3">
      <c r="A7806">
        <v>7805</v>
      </c>
      <c r="B7806" t="s">
        <v>9700</v>
      </c>
      <c r="C7806" s="1">
        <v>42269</v>
      </c>
      <c r="D7806" s="2">
        <v>2015</v>
      </c>
      <c r="E7806" s="1" t="s">
        <v>161</v>
      </c>
      <c r="F7806" s="3">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v>-4.7670000000000021</v>
      </c>
    </row>
    <row r="7807" spans="1:23" x14ac:dyDescent="0.3">
      <c r="A7807">
        <v>7806</v>
      </c>
      <c r="B7807" t="s">
        <v>9700</v>
      </c>
      <c r="C7807" s="1">
        <v>42269</v>
      </c>
      <c r="D7807" s="2">
        <v>2015</v>
      </c>
      <c r="E7807" s="1" t="s">
        <v>161</v>
      </c>
      <c r="F7807" s="3">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v>0.31679999999999986</v>
      </c>
    </row>
    <row r="7808" spans="1:23" x14ac:dyDescent="0.3">
      <c r="A7808">
        <v>7807</v>
      </c>
      <c r="B7808" t="s">
        <v>9700</v>
      </c>
      <c r="C7808" s="1">
        <v>42269</v>
      </c>
      <c r="D7808" s="2">
        <v>2015</v>
      </c>
      <c r="E7808" s="1" t="s">
        <v>161</v>
      </c>
      <c r="F7808" s="3">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v>-2.5631999999999993</v>
      </c>
    </row>
    <row r="7809" spans="1:23" x14ac:dyDescent="0.3">
      <c r="A7809">
        <v>7808</v>
      </c>
      <c r="B7809" t="s">
        <v>9701</v>
      </c>
      <c r="C7809" s="1">
        <v>42377</v>
      </c>
      <c r="D7809" s="2">
        <v>2016</v>
      </c>
      <c r="E7809" s="1" t="s">
        <v>166</v>
      </c>
      <c r="F7809" s="3">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v>-24.662400000000005</v>
      </c>
    </row>
    <row r="7810" spans="1:23" x14ac:dyDescent="0.3">
      <c r="A7810">
        <v>7809</v>
      </c>
      <c r="B7810" t="s">
        <v>9701</v>
      </c>
      <c r="C7810" s="1">
        <v>42377</v>
      </c>
      <c r="D7810" s="2">
        <v>2016</v>
      </c>
      <c r="E7810" s="1" t="s">
        <v>166</v>
      </c>
      <c r="F7810" s="3">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v>5.9519999999999946</v>
      </c>
    </row>
    <row r="7811" spans="1:23" x14ac:dyDescent="0.3">
      <c r="A7811">
        <v>7810</v>
      </c>
      <c r="B7811" t="s">
        <v>9701</v>
      </c>
      <c r="C7811" s="1">
        <v>42377</v>
      </c>
      <c r="D7811" s="2">
        <v>2016</v>
      </c>
      <c r="E7811" s="1" t="s">
        <v>166</v>
      </c>
      <c r="F7811" s="3">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v>10.878399999999999</v>
      </c>
    </row>
    <row r="7812" spans="1:23" x14ac:dyDescent="0.3">
      <c r="A7812">
        <v>7811</v>
      </c>
      <c r="B7812" t="s">
        <v>9702</v>
      </c>
      <c r="C7812" s="1">
        <v>42414</v>
      </c>
      <c r="D7812" s="2">
        <v>2016</v>
      </c>
      <c r="E7812" s="1" t="s">
        <v>568</v>
      </c>
      <c r="F7812" s="3">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v>2.1464999999999996</v>
      </c>
    </row>
    <row r="7813" spans="1:23" x14ac:dyDescent="0.3">
      <c r="A7813">
        <v>7812</v>
      </c>
      <c r="B7813" t="s">
        <v>9702</v>
      </c>
      <c r="C7813" s="1">
        <v>42414</v>
      </c>
      <c r="D7813" s="2">
        <v>2016</v>
      </c>
      <c r="E7813" s="1" t="s">
        <v>568</v>
      </c>
      <c r="F7813" s="3">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v>2.0747999999999998</v>
      </c>
    </row>
    <row r="7814" spans="1:23" x14ac:dyDescent="0.3">
      <c r="A7814">
        <v>7813</v>
      </c>
      <c r="B7814" t="s">
        <v>9702</v>
      </c>
      <c r="C7814" s="1">
        <v>42414</v>
      </c>
      <c r="D7814" s="2">
        <v>2016</v>
      </c>
      <c r="E7814" s="1" t="s">
        <v>568</v>
      </c>
      <c r="F7814" s="3">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v>-47.179800000000029</v>
      </c>
    </row>
    <row r="7815" spans="1:23" x14ac:dyDescent="0.3">
      <c r="A7815">
        <v>7814</v>
      </c>
      <c r="B7815" t="s">
        <v>9702</v>
      </c>
      <c r="C7815" s="1">
        <v>42414</v>
      </c>
      <c r="D7815" s="2">
        <v>2016</v>
      </c>
      <c r="E7815" s="1" t="s">
        <v>568</v>
      </c>
      <c r="F7815" s="3">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v>4.6464000000000008</v>
      </c>
    </row>
    <row r="7816" spans="1:23" x14ac:dyDescent="0.3">
      <c r="A7816">
        <v>7815</v>
      </c>
      <c r="B7816" t="s">
        <v>9703</v>
      </c>
      <c r="C7816" s="1">
        <v>42894</v>
      </c>
      <c r="D7816" s="2">
        <v>2017</v>
      </c>
      <c r="E7816" s="1" t="s">
        <v>41</v>
      </c>
      <c r="F7816" s="3">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v>140.95680000000004</v>
      </c>
    </row>
    <row r="7817" spans="1:23" x14ac:dyDescent="0.3">
      <c r="A7817">
        <v>7816</v>
      </c>
      <c r="B7817" t="s">
        <v>9703</v>
      </c>
      <c r="C7817" s="1">
        <v>42894</v>
      </c>
      <c r="D7817" s="2">
        <v>2017</v>
      </c>
      <c r="E7817" s="1" t="s">
        <v>41</v>
      </c>
      <c r="F7817" s="3">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v>-3.5040000000000022</v>
      </c>
    </row>
    <row r="7818" spans="1:23" x14ac:dyDescent="0.3">
      <c r="A7818">
        <v>7817</v>
      </c>
      <c r="B7818" t="s">
        <v>9704</v>
      </c>
      <c r="C7818" s="1">
        <v>42664</v>
      </c>
      <c r="D7818" s="2">
        <v>2016</v>
      </c>
      <c r="E7818" s="1" t="s">
        <v>53</v>
      </c>
      <c r="F7818" s="3">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v>29.437200000000001</v>
      </c>
    </row>
    <row r="7819" spans="1:23" x14ac:dyDescent="0.3">
      <c r="A7819">
        <v>7818</v>
      </c>
      <c r="B7819" t="s">
        <v>9704</v>
      </c>
      <c r="C7819" s="1">
        <v>42664</v>
      </c>
      <c r="D7819" s="2">
        <v>2016</v>
      </c>
      <c r="E7819" s="1" t="s">
        <v>53</v>
      </c>
      <c r="F7819" s="3">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v>17.581200000000003</v>
      </c>
    </row>
    <row r="7820" spans="1:23" x14ac:dyDescent="0.3">
      <c r="A7820">
        <v>7819</v>
      </c>
      <c r="B7820" t="s">
        <v>9704</v>
      </c>
      <c r="C7820" s="1">
        <v>42664</v>
      </c>
      <c r="D7820" s="2">
        <v>2016</v>
      </c>
      <c r="E7820" s="1" t="s">
        <v>53</v>
      </c>
      <c r="F7820" s="3">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v>1644.2912999999999</v>
      </c>
    </row>
    <row r="7821" spans="1:23" x14ac:dyDescent="0.3">
      <c r="A7821">
        <v>7820</v>
      </c>
      <c r="B7821" t="s">
        <v>9705</v>
      </c>
      <c r="C7821" s="1">
        <v>42761</v>
      </c>
      <c r="D7821" s="2">
        <v>2017</v>
      </c>
      <c r="E7821" s="1" t="s">
        <v>166</v>
      </c>
      <c r="F7821" s="3">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v>5.6831999999999994</v>
      </c>
    </row>
    <row r="7822" spans="1:23" x14ac:dyDescent="0.3">
      <c r="A7822">
        <v>7821</v>
      </c>
      <c r="B7822" t="s">
        <v>9706</v>
      </c>
      <c r="C7822" s="1">
        <v>43077</v>
      </c>
      <c r="D7822" s="2">
        <v>2017</v>
      </c>
      <c r="E7822" s="1" t="s">
        <v>98</v>
      </c>
      <c r="F7822" s="3">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v>160.03979999999999</v>
      </c>
    </row>
    <row r="7823" spans="1:23" x14ac:dyDescent="0.3">
      <c r="A7823">
        <v>7822</v>
      </c>
      <c r="B7823" t="s">
        <v>9707</v>
      </c>
      <c r="C7823" s="1">
        <v>42664</v>
      </c>
      <c r="D7823" s="2">
        <v>2016</v>
      </c>
      <c r="E7823" s="1" t="s">
        <v>53</v>
      </c>
      <c r="F7823" s="3">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v>6.9794999999999909</v>
      </c>
    </row>
    <row r="7824" spans="1:23" x14ac:dyDescent="0.3">
      <c r="A7824">
        <v>7823</v>
      </c>
      <c r="B7824" t="s">
        <v>9708</v>
      </c>
      <c r="C7824" s="1">
        <v>41877</v>
      </c>
      <c r="D7824" s="2">
        <v>2014</v>
      </c>
      <c r="E7824" s="1" t="s">
        <v>132</v>
      </c>
      <c r="F7824" s="3">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v>2.5055999999999998</v>
      </c>
    </row>
    <row r="7825" spans="1:23" x14ac:dyDescent="0.3">
      <c r="A7825">
        <v>7824</v>
      </c>
      <c r="B7825" t="s">
        <v>9708</v>
      </c>
      <c r="C7825" s="1">
        <v>41877</v>
      </c>
      <c r="D7825" s="2">
        <v>2014</v>
      </c>
      <c r="E7825" s="1" t="s">
        <v>132</v>
      </c>
      <c r="F7825" s="3">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v>52.489499999999992</v>
      </c>
    </row>
    <row r="7826" spans="1:23" x14ac:dyDescent="0.3">
      <c r="A7826">
        <v>7825</v>
      </c>
      <c r="B7826" t="s">
        <v>9709</v>
      </c>
      <c r="C7826" s="1">
        <v>41775</v>
      </c>
      <c r="D7826" s="2">
        <v>2014</v>
      </c>
      <c r="E7826" s="1" t="s">
        <v>124</v>
      </c>
      <c r="F7826" s="3">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v>17.466000000000008</v>
      </c>
    </row>
    <row r="7827" spans="1:23" x14ac:dyDescent="0.3">
      <c r="A7827">
        <v>7826</v>
      </c>
      <c r="B7827" t="s">
        <v>9710</v>
      </c>
      <c r="C7827" s="1">
        <v>42038</v>
      </c>
      <c r="D7827" s="2">
        <v>2015</v>
      </c>
      <c r="E7827" s="1" t="s">
        <v>568</v>
      </c>
      <c r="F7827" s="3">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v>15.147000000000004</v>
      </c>
    </row>
    <row r="7828" spans="1:23" x14ac:dyDescent="0.3">
      <c r="A7828">
        <v>7827</v>
      </c>
      <c r="B7828" t="s">
        <v>9711</v>
      </c>
      <c r="C7828" s="1">
        <v>43039</v>
      </c>
      <c r="D7828" s="2">
        <v>2017</v>
      </c>
      <c r="E7828" s="1" t="s">
        <v>53</v>
      </c>
      <c r="F7828" s="3">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v>38.157600000000002</v>
      </c>
    </row>
    <row r="7829" spans="1:23" x14ac:dyDescent="0.3">
      <c r="A7829">
        <v>7828</v>
      </c>
      <c r="B7829" t="s">
        <v>9711</v>
      </c>
      <c r="C7829" s="1">
        <v>43039</v>
      </c>
      <c r="D7829" s="2">
        <v>2017</v>
      </c>
      <c r="E7829" s="1" t="s">
        <v>53</v>
      </c>
      <c r="F7829" s="3">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v>3.2213999999999996</v>
      </c>
    </row>
    <row r="7830" spans="1:23" x14ac:dyDescent="0.3">
      <c r="A7830">
        <v>7829</v>
      </c>
      <c r="B7830" t="s">
        <v>9712</v>
      </c>
      <c r="C7830" s="1">
        <v>42120</v>
      </c>
      <c r="D7830" s="2">
        <v>2015</v>
      </c>
      <c r="E7830" s="1" t="s">
        <v>89</v>
      </c>
      <c r="F7830" s="3">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v>6.3935999999999957</v>
      </c>
    </row>
    <row r="7831" spans="1:23" x14ac:dyDescent="0.3">
      <c r="A7831">
        <v>7830</v>
      </c>
      <c r="B7831" t="s">
        <v>9712</v>
      </c>
      <c r="C7831" s="1">
        <v>42120</v>
      </c>
      <c r="D7831" s="2">
        <v>2015</v>
      </c>
      <c r="E7831" s="1" t="s">
        <v>89</v>
      </c>
      <c r="F7831" s="3">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v>15.475200000000001</v>
      </c>
    </row>
    <row r="7832" spans="1:23" x14ac:dyDescent="0.3">
      <c r="A7832">
        <v>7831</v>
      </c>
      <c r="B7832" t="s">
        <v>9712</v>
      </c>
      <c r="C7832" s="1">
        <v>42120</v>
      </c>
      <c r="D7832" s="2">
        <v>2015</v>
      </c>
      <c r="E7832" s="1" t="s">
        <v>89</v>
      </c>
      <c r="F7832" s="3">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v>38.996999999999986</v>
      </c>
    </row>
    <row r="7833" spans="1:23" x14ac:dyDescent="0.3">
      <c r="A7833">
        <v>7832</v>
      </c>
      <c r="B7833" t="s">
        <v>9712</v>
      </c>
      <c r="C7833" s="1">
        <v>42120</v>
      </c>
      <c r="D7833" s="2">
        <v>2015</v>
      </c>
      <c r="E7833" s="1" t="s">
        <v>89</v>
      </c>
      <c r="F7833" s="3">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v>17.623199999999997</v>
      </c>
    </row>
    <row r="7834" spans="1:23" x14ac:dyDescent="0.3">
      <c r="A7834">
        <v>7833</v>
      </c>
      <c r="B7834" t="s">
        <v>9713</v>
      </c>
      <c r="C7834" s="1">
        <v>42499</v>
      </c>
      <c r="D7834" s="2">
        <v>2016</v>
      </c>
      <c r="E7834" s="1" t="s">
        <v>124</v>
      </c>
      <c r="F7834" s="3">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v>1.9136000000000006</v>
      </c>
    </row>
    <row r="7835" spans="1:23" x14ac:dyDescent="0.3">
      <c r="A7835">
        <v>7834</v>
      </c>
      <c r="B7835" t="s">
        <v>9714</v>
      </c>
      <c r="C7835" s="1">
        <v>42028</v>
      </c>
      <c r="D7835" s="2">
        <v>2015</v>
      </c>
      <c r="E7835" s="1" t="s">
        <v>166</v>
      </c>
      <c r="F7835" s="3">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v>2.1319999999999988</v>
      </c>
    </row>
    <row r="7836" spans="1:23" x14ac:dyDescent="0.3">
      <c r="A7836">
        <v>7835</v>
      </c>
      <c r="B7836" t="s">
        <v>9715</v>
      </c>
      <c r="C7836" s="1">
        <v>42107</v>
      </c>
      <c r="D7836" s="2">
        <v>2015</v>
      </c>
      <c r="E7836" s="1" t="s">
        <v>89</v>
      </c>
      <c r="F7836" s="3">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v>-15.098000000000013</v>
      </c>
    </row>
    <row r="7837" spans="1:23" x14ac:dyDescent="0.3">
      <c r="A7837">
        <v>7836</v>
      </c>
      <c r="B7837" t="s">
        <v>9715</v>
      </c>
      <c r="C7837" s="1">
        <v>42107</v>
      </c>
      <c r="D7837" s="2">
        <v>2015</v>
      </c>
      <c r="E7837" s="1" t="s">
        <v>89</v>
      </c>
      <c r="F7837" s="3">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v>41.993000000000009</v>
      </c>
    </row>
    <row r="7838" spans="1:23" x14ac:dyDescent="0.3">
      <c r="A7838">
        <v>7837</v>
      </c>
      <c r="B7838" t="s">
        <v>9716</v>
      </c>
      <c r="C7838" s="1">
        <v>42272</v>
      </c>
      <c r="D7838" s="2">
        <v>2015</v>
      </c>
      <c r="E7838" s="1" t="s">
        <v>161</v>
      </c>
      <c r="F7838" s="3">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v>-11.51760000000003</v>
      </c>
    </row>
    <row r="7839" spans="1:23" x14ac:dyDescent="0.3">
      <c r="A7839">
        <v>7838</v>
      </c>
      <c r="B7839" t="s">
        <v>9716</v>
      </c>
      <c r="C7839" s="1">
        <v>42272</v>
      </c>
      <c r="D7839" s="2">
        <v>2015</v>
      </c>
      <c r="E7839" s="1" t="s">
        <v>161</v>
      </c>
      <c r="F7839" s="3">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v>5.7959999999999994</v>
      </c>
    </row>
    <row r="7840" spans="1:23" x14ac:dyDescent="0.3">
      <c r="A7840">
        <v>7839</v>
      </c>
      <c r="B7840" t="s">
        <v>9716</v>
      </c>
      <c r="C7840" s="1">
        <v>42272</v>
      </c>
      <c r="D7840" s="2">
        <v>2015</v>
      </c>
      <c r="E7840" s="1" t="s">
        <v>161</v>
      </c>
      <c r="F7840" s="3">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v>57.592799999999997</v>
      </c>
    </row>
    <row r="7841" spans="1:23" x14ac:dyDescent="0.3">
      <c r="A7841">
        <v>7840</v>
      </c>
      <c r="B7841" t="s">
        <v>9717</v>
      </c>
      <c r="C7841" s="1">
        <v>41726</v>
      </c>
      <c r="D7841" s="2">
        <v>2014</v>
      </c>
      <c r="E7841" s="1" t="s">
        <v>237</v>
      </c>
      <c r="F7841" s="3">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v>2.8763999999999994</v>
      </c>
    </row>
    <row r="7842" spans="1:23" x14ac:dyDescent="0.3">
      <c r="A7842">
        <v>7841</v>
      </c>
      <c r="B7842" t="s">
        <v>9717</v>
      </c>
      <c r="C7842" s="1">
        <v>41726</v>
      </c>
      <c r="D7842" s="2">
        <v>2014</v>
      </c>
      <c r="E7842" s="1" t="s">
        <v>237</v>
      </c>
      <c r="F7842" s="3">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v>106.62480000000005</v>
      </c>
    </row>
    <row r="7843" spans="1:23" x14ac:dyDescent="0.3">
      <c r="A7843">
        <v>7842</v>
      </c>
      <c r="B7843" t="s">
        <v>9718</v>
      </c>
      <c r="C7843" s="1">
        <v>42568</v>
      </c>
      <c r="D7843" s="2">
        <v>2016</v>
      </c>
      <c r="E7843" s="1" t="s">
        <v>152</v>
      </c>
      <c r="F7843" s="3">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v>13.787999999999997</v>
      </c>
    </row>
    <row r="7844" spans="1:23" x14ac:dyDescent="0.3">
      <c r="A7844">
        <v>7843</v>
      </c>
      <c r="B7844" t="s">
        <v>9719</v>
      </c>
      <c r="C7844" s="1">
        <v>41748</v>
      </c>
      <c r="D7844" s="2">
        <v>2014</v>
      </c>
      <c r="E7844" s="1" t="s">
        <v>89</v>
      </c>
      <c r="F7844" s="3">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v>26.702999999999999</v>
      </c>
    </row>
    <row r="7845" spans="1:23" x14ac:dyDescent="0.3">
      <c r="A7845">
        <v>7844</v>
      </c>
      <c r="B7845" t="s">
        <v>9719</v>
      </c>
      <c r="C7845" s="1">
        <v>41748</v>
      </c>
      <c r="D7845" s="2">
        <v>2014</v>
      </c>
      <c r="E7845" s="1" t="s">
        <v>89</v>
      </c>
      <c r="F7845" s="3">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v>34.214400000000005</v>
      </c>
    </row>
    <row r="7846" spans="1:23" x14ac:dyDescent="0.3">
      <c r="A7846">
        <v>7845</v>
      </c>
      <c r="B7846" t="s">
        <v>9720</v>
      </c>
      <c r="C7846" s="1">
        <v>42937</v>
      </c>
      <c r="D7846" s="2">
        <v>2017</v>
      </c>
      <c r="E7846" s="1" t="s">
        <v>152</v>
      </c>
      <c r="F7846" s="3">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v>-21.3264</v>
      </c>
    </row>
    <row r="7847" spans="1:23" x14ac:dyDescent="0.3">
      <c r="A7847">
        <v>7846</v>
      </c>
      <c r="B7847" t="s">
        <v>9721</v>
      </c>
      <c r="C7847" s="1">
        <v>42274</v>
      </c>
      <c r="D7847" s="2">
        <v>2015</v>
      </c>
      <c r="E7847" s="1" t="s">
        <v>161</v>
      </c>
      <c r="F7847" s="3">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v>69.704999999999998</v>
      </c>
    </row>
    <row r="7848" spans="1:23" x14ac:dyDescent="0.3">
      <c r="A7848">
        <v>7847</v>
      </c>
      <c r="B7848" t="s">
        <v>9721</v>
      </c>
      <c r="C7848" s="1">
        <v>42274</v>
      </c>
      <c r="D7848" s="2">
        <v>2015</v>
      </c>
      <c r="E7848" s="1" t="s">
        <v>161</v>
      </c>
      <c r="F7848" s="3">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v>561.56399999999996</v>
      </c>
    </row>
    <row r="7849" spans="1:23" x14ac:dyDescent="0.3">
      <c r="A7849">
        <v>7848</v>
      </c>
      <c r="B7849" t="s">
        <v>9722</v>
      </c>
      <c r="C7849" s="1">
        <v>42427</v>
      </c>
      <c r="D7849" s="2">
        <v>2016</v>
      </c>
      <c r="E7849" s="1" t="s">
        <v>568</v>
      </c>
      <c r="F7849" s="3">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v>-6.8815999999999953</v>
      </c>
    </row>
    <row r="7850" spans="1:23" x14ac:dyDescent="0.3">
      <c r="A7850">
        <v>7849</v>
      </c>
      <c r="B7850" t="s">
        <v>9723</v>
      </c>
      <c r="C7850" s="1">
        <v>42492</v>
      </c>
      <c r="D7850" s="2">
        <v>2016</v>
      </c>
      <c r="E7850" s="1" t="s">
        <v>124</v>
      </c>
      <c r="F7850" s="3">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v>-3.787200000000003</v>
      </c>
    </row>
    <row r="7851" spans="1:23" x14ac:dyDescent="0.3">
      <c r="A7851">
        <v>7850</v>
      </c>
      <c r="B7851" t="s">
        <v>9723</v>
      </c>
      <c r="C7851" s="1">
        <v>42492</v>
      </c>
      <c r="D7851" s="2">
        <v>2016</v>
      </c>
      <c r="E7851" s="1" t="s">
        <v>124</v>
      </c>
      <c r="F7851" s="3">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v>-3.1680000000000001</v>
      </c>
    </row>
    <row r="7852" spans="1:23" x14ac:dyDescent="0.3">
      <c r="A7852">
        <v>7851</v>
      </c>
      <c r="B7852" t="s">
        <v>9723</v>
      </c>
      <c r="C7852" s="1">
        <v>42492</v>
      </c>
      <c r="D7852" s="2">
        <v>2016</v>
      </c>
      <c r="E7852" s="1" t="s">
        <v>124</v>
      </c>
      <c r="F7852" s="3">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v>1.764</v>
      </c>
    </row>
    <row r="7853" spans="1:23" x14ac:dyDescent="0.3">
      <c r="A7853">
        <v>7852</v>
      </c>
      <c r="B7853" t="s">
        <v>9724</v>
      </c>
      <c r="C7853" s="1">
        <v>41982</v>
      </c>
      <c r="D7853" s="2">
        <v>2014</v>
      </c>
      <c r="E7853" s="1" t="s">
        <v>98</v>
      </c>
      <c r="F7853" s="3">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v>2.9568000000000003</v>
      </c>
    </row>
    <row r="7854" spans="1:23" x14ac:dyDescent="0.3">
      <c r="A7854">
        <v>7853</v>
      </c>
      <c r="B7854" t="s">
        <v>9724</v>
      </c>
      <c r="C7854" s="1">
        <v>41982</v>
      </c>
      <c r="D7854" s="2">
        <v>2014</v>
      </c>
      <c r="E7854" s="1" t="s">
        <v>98</v>
      </c>
      <c r="F7854" s="3">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v>-53.008800000000008</v>
      </c>
    </row>
    <row r="7855" spans="1:23" x14ac:dyDescent="0.3">
      <c r="A7855">
        <v>7854</v>
      </c>
      <c r="B7855" t="s">
        <v>9725</v>
      </c>
      <c r="C7855" s="1">
        <v>42363</v>
      </c>
      <c r="D7855" s="2">
        <v>2015</v>
      </c>
      <c r="E7855" s="1" t="s">
        <v>98</v>
      </c>
      <c r="F7855" s="3">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v>4.8804000000000007</v>
      </c>
    </row>
    <row r="7856" spans="1:23" x14ac:dyDescent="0.3">
      <c r="A7856">
        <v>7855</v>
      </c>
      <c r="B7856" t="s">
        <v>9726</v>
      </c>
      <c r="C7856" s="1">
        <v>43076</v>
      </c>
      <c r="D7856" s="2">
        <v>2017</v>
      </c>
      <c r="E7856" s="1" t="s">
        <v>98</v>
      </c>
      <c r="F7856" s="3">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v>89.779200000000003</v>
      </c>
    </row>
    <row r="7857" spans="1:23" x14ac:dyDescent="0.3">
      <c r="A7857">
        <v>7856</v>
      </c>
      <c r="B7857" t="s">
        <v>9726</v>
      </c>
      <c r="C7857" s="1">
        <v>43076</v>
      </c>
      <c r="D7857" s="2">
        <v>2017</v>
      </c>
      <c r="E7857" s="1" t="s">
        <v>98</v>
      </c>
      <c r="F7857" s="3">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v>23.4</v>
      </c>
    </row>
    <row r="7858" spans="1:23" x14ac:dyDescent="0.3">
      <c r="A7858">
        <v>7857</v>
      </c>
      <c r="B7858" t="s">
        <v>9727</v>
      </c>
      <c r="C7858" s="1">
        <v>41789</v>
      </c>
      <c r="D7858" s="2">
        <v>2014</v>
      </c>
      <c r="E7858" s="1" t="s">
        <v>124</v>
      </c>
      <c r="F7858" s="3">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v>8.9543999999999997</v>
      </c>
    </row>
    <row r="7859" spans="1:23" x14ac:dyDescent="0.3">
      <c r="A7859">
        <v>7858</v>
      </c>
      <c r="B7859" t="s">
        <v>9727</v>
      </c>
      <c r="C7859" s="1">
        <v>41789</v>
      </c>
      <c r="D7859" s="2">
        <v>2014</v>
      </c>
      <c r="E7859" s="1" t="s">
        <v>124</v>
      </c>
      <c r="F7859" s="3">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v>134.55999999999995</v>
      </c>
    </row>
    <row r="7860" spans="1:23" x14ac:dyDescent="0.3">
      <c r="A7860">
        <v>7859</v>
      </c>
      <c r="B7860" t="s">
        <v>9727</v>
      </c>
      <c r="C7860" s="1">
        <v>41789</v>
      </c>
      <c r="D7860" s="2">
        <v>2014</v>
      </c>
      <c r="E7860" s="1" t="s">
        <v>124</v>
      </c>
      <c r="F7860" s="3">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v>77.863499999999988</v>
      </c>
    </row>
    <row r="7861" spans="1:23" x14ac:dyDescent="0.3">
      <c r="A7861">
        <v>7860</v>
      </c>
      <c r="B7861" t="s">
        <v>9727</v>
      </c>
      <c r="C7861" s="1">
        <v>41789</v>
      </c>
      <c r="D7861" s="2">
        <v>2014</v>
      </c>
      <c r="E7861" s="1" t="s">
        <v>124</v>
      </c>
      <c r="F7861" s="3">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v>17.981999999999999</v>
      </c>
    </row>
    <row r="7862" spans="1:23" x14ac:dyDescent="0.3">
      <c r="A7862">
        <v>7861</v>
      </c>
      <c r="B7862" t="s">
        <v>9728</v>
      </c>
      <c r="C7862" s="1">
        <v>42796</v>
      </c>
      <c r="D7862" s="2">
        <v>2017</v>
      </c>
      <c r="E7862" s="1" t="s">
        <v>237</v>
      </c>
      <c r="F7862" s="3">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v>-12.352</v>
      </c>
    </row>
    <row r="7863" spans="1:23" x14ac:dyDescent="0.3">
      <c r="A7863">
        <v>7862</v>
      </c>
      <c r="B7863" t="s">
        <v>9729</v>
      </c>
      <c r="C7863" s="1">
        <v>42289</v>
      </c>
      <c r="D7863" s="2">
        <v>2015</v>
      </c>
      <c r="E7863" s="1" t="s">
        <v>53</v>
      </c>
      <c r="F7863" s="3">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v>3.400999999999998</v>
      </c>
    </row>
    <row r="7864" spans="1:23" x14ac:dyDescent="0.3">
      <c r="A7864">
        <v>7863</v>
      </c>
      <c r="B7864" t="s">
        <v>9729</v>
      </c>
      <c r="C7864" s="1">
        <v>42289</v>
      </c>
      <c r="D7864" s="2">
        <v>2015</v>
      </c>
      <c r="E7864" s="1" t="s">
        <v>53</v>
      </c>
      <c r="F7864" s="3">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v>0</v>
      </c>
    </row>
    <row r="7865" spans="1:23" x14ac:dyDescent="0.3">
      <c r="A7865">
        <v>7864</v>
      </c>
      <c r="B7865" t="s">
        <v>9730</v>
      </c>
      <c r="C7865" s="1">
        <v>42199</v>
      </c>
      <c r="D7865" s="2">
        <v>2015</v>
      </c>
      <c r="E7865" s="1" t="s">
        <v>152</v>
      </c>
      <c r="F7865" s="3">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v>-64.774800000000013</v>
      </c>
    </row>
    <row r="7866" spans="1:23" x14ac:dyDescent="0.3">
      <c r="A7866">
        <v>7865</v>
      </c>
      <c r="B7866" t="s">
        <v>9730</v>
      </c>
      <c r="C7866" s="1">
        <v>42199</v>
      </c>
      <c r="D7866" s="2">
        <v>2015</v>
      </c>
      <c r="E7866" s="1" t="s">
        <v>152</v>
      </c>
      <c r="F7866" s="3">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v>6.7048000000000005</v>
      </c>
    </row>
    <row r="7867" spans="1:23" x14ac:dyDescent="0.3">
      <c r="A7867">
        <v>7866</v>
      </c>
      <c r="B7867" t="s">
        <v>9730</v>
      </c>
      <c r="C7867" s="1">
        <v>42199</v>
      </c>
      <c r="D7867" s="2">
        <v>2015</v>
      </c>
      <c r="E7867" s="1" t="s">
        <v>152</v>
      </c>
      <c r="F7867" s="3">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v>49.715999999999966</v>
      </c>
    </row>
    <row r="7868" spans="1:23" x14ac:dyDescent="0.3">
      <c r="A7868">
        <v>7867</v>
      </c>
      <c r="B7868" t="s">
        <v>9730</v>
      </c>
      <c r="C7868" s="1">
        <v>42199</v>
      </c>
      <c r="D7868" s="2">
        <v>2015</v>
      </c>
      <c r="E7868" s="1" t="s">
        <v>152</v>
      </c>
      <c r="F7868" s="3">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v>-191.64599999999996</v>
      </c>
    </row>
    <row r="7869" spans="1:23" x14ac:dyDescent="0.3">
      <c r="A7869">
        <v>7868</v>
      </c>
      <c r="B7869" t="s">
        <v>9733</v>
      </c>
      <c r="C7869" s="1">
        <v>41962</v>
      </c>
      <c r="D7869" s="2">
        <v>2014</v>
      </c>
      <c r="E7869" s="1" t="s">
        <v>24</v>
      </c>
      <c r="F7869" s="3">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v>79.891199999999998</v>
      </c>
    </row>
    <row r="7870" spans="1:23" x14ac:dyDescent="0.3">
      <c r="A7870">
        <v>7869</v>
      </c>
      <c r="B7870" t="s">
        <v>9734</v>
      </c>
      <c r="C7870" s="1">
        <v>42517</v>
      </c>
      <c r="D7870" s="2">
        <v>2016</v>
      </c>
      <c r="E7870" s="1" t="s">
        <v>124</v>
      </c>
      <c r="F7870" s="3">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v>6.1547999999999998</v>
      </c>
    </row>
    <row r="7871" spans="1:23" x14ac:dyDescent="0.3">
      <c r="A7871">
        <v>7870</v>
      </c>
      <c r="B7871" t="s">
        <v>9735</v>
      </c>
      <c r="C7871" s="1">
        <v>42919</v>
      </c>
      <c r="D7871" s="2">
        <v>2017</v>
      </c>
      <c r="E7871" s="1" t="s">
        <v>152</v>
      </c>
      <c r="F7871" s="3">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v>-2.6999999999999993</v>
      </c>
    </row>
    <row r="7872" spans="1:23" x14ac:dyDescent="0.3">
      <c r="A7872">
        <v>7871</v>
      </c>
      <c r="B7872" t="s">
        <v>9736</v>
      </c>
      <c r="C7872" s="1">
        <v>43003</v>
      </c>
      <c r="D7872" s="2">
        <v>2017</v>
      </c>
      <c r="E7872" s="1" t="s">
        <v>161</v>
      </c>
      <c r="F7872" s="3">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v>8.8623999999999992</v>
      </c>
    </row>
    <row r="7873" spans="1:23" x14ac:dyDescent="0.3">
      <c r="A7873">
        <v>7872</v>
      </c>
      <c r="B7873" t="s">
        <v>9737</v>
      </c>
      <c r="C7873" s="1">
        <v>42646</v>
      </c>
      <c r="D7873" s="2">
        <v>2016</v>
      </c>
      <c r="E7873" s="1" t="s">
        <v>53</v>
      </c>
      <c r="F7873" s="3">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v>2.9567999999999999</v>
      </c>
    </row>
    <row r="7874" spans="1:23" x14ac:dyDescent="0.3">
      <c r="A7874">
        <v>7873</v>
      </c>
      <c r="B7874" t="s">
        <v>9737</v>
      </c>
      <c r="C7874" s="1">
        <v>42646</v>
      </c>
      <c r="D7874" s="2">
        <v>2016</v>
      </c>
      <c r="E7874" s="1" t="s">
        <v>53</v>
      </c>
      <c r="F7874" s="3">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v>102.95279999999988</v>
      </c>
    </row>
    <row r="7875" spans="1:23" x14ac:dyDescent="0.3">
      <c r="A7875">
        <v>7874</v>
      </c>
      <c r="B7875" t="s">
        <v>9737</v>
      </c>
      <c r="C7875" s="1">
        <v>42646</v>
      </c>
      <c r="D7875" s="2">
        <v>2016</v>
      </c>
      <c r="E7875" s="1" t="s">
        <v>53</v>
      </c>
      <c r="F7875" s="3">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v>3.8519999999999994</v>
      </c>
    </row>
    <row r="7876" spans="1:23" x14ac:dyDescent="0.3">
      <c r="A7876">
        <v>7875</v>
      </c>
      <c r="B7876" t="s">
        <v>9737</v>
      </c>
      <c r="C7876" s="1">
        <v>42646</v>
      </c>
      <c r="D7876" s="2">
        <v>2016</v>
      </c>
      <c r="E7876" s="1" t="s">
        <v>53</v>
      </c>
      <c r="F7876" s="3">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v>45.975399999999993</v>
      </c>
    </row>
    <row r="7877" spans="1:23" x14ac:dyDescent="0.3">
      <c r="A7877">
        <v>7876</v>
      </c>
      <c r="B7877" t="s">
        <v>9738</v>
      </c>
      <c r="C7877" s="1">
        <v>42987</v>
      </c>
      <c r="D7877" s="2">
        <v>2017</v>
      </c>
      <c r="E7877" s="1" t="s">
        <v>161</v>
      </c>
      <c r="F7877" s="3">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v>11.2752</v>
      </c>
    </row>
    <row r="7878" spans="1:23" x14ac:dyDescent="0.3">
      <c r="A7878">
        <v>7877</v>
      </c>
      <c r="B7878" t="s">
        <v>9738</v>
      </c>
      <c r="C7878" s="1">
        <v>42987</v>
      </c>
      <c r="D7878" s="2">
        <v>2017</v>
      </c>
      <c r="E7878" s="1" t="s">
        <v>161</v>
      </c>
      <c r="F7878" s="3">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v>0.8382000000000005</v>
      </c>
    </row>
    <row r="7879" spans="1:23" x14ac:dyDescent="0.3">
      <c r="A7879">
        <v>7878</v>
      </c>
      <c r="B7879" t="s">
        <v>9739</v>
      </c>
      <c r="C7879" s="1">
        <v>42075</v>
      </c>
      <c r="D7879" s="2">
        <v>2015</v>
      </c>
      <c r="E7879" s="1" t="s">
        <v>237</v>
      </c>
      <c r="F7879" s="3">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v>1.764</v>
      </c>
    </row>
    <row r="7880" spans="1:23" x14ac:dyDescent="0.3">
      <c r="A7880">
        <v>7879</v>
      </c>
      <c r="B7880" t="s">
        <v>9740</v>
      </c>
      <c r="C7880" s="1">
        <v>42703</v>
      </c>
      <c r="D7880" s="2">
        <v>2016</v>
      </c>
      <c r="E7880" s="1" t="s">
        <v>24</v>
      </c>
      <c r="F7880" s="3">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v>-302.72000000000003</v>
      </c>
    </row>
    <row r="7881" spans="1:23" x14ac:dyDescent="0.3">
      <c r="A7881">
        <v>7880</v>
      </c>
      <c r="B7881" t="s">
        <v>9741</v>
      </c>
      <c r="C7881" s="1">
        <v>42535</v>
      </c>
      <c r="D7881" s="2">
        <v>2016</v>
      </c>
      <c r="E7881" s="1" t="s">
        <v>41</v>
      </c>
      <c r="F7881" s="3">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v>-118.01160000000002</v>
      </c>
    </row>
    <row r="7882" spans="1:23" x14ac:dyDescent="0.3">
      <c r="A7882">
        <v>7881</v>
      </c>
      <c r="B7882" t="s">
        <v>9742</v>
      </c>
      <c r="C7882" s="1">
        <v>43072</v>
      </c>
      <c r="D7882" s="2">
        <v>2017</v>
      </c>
      <c r="E7882" s="1" t="s">
        <v>98</v>
      </c>
      <c r="F7882" s="3">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v>1.0007999999999999</v>
      </c>
    </row>
    <row r="7883" spans="1:23" x14ac:dyDescent="0.3">
      <c r="A7883">
        <v>7882</v>
      </c>
      <c r="B7883" t="s">
        <v>9742</v>
      </c>
      <c r="C7883" s="1">
        <v>43072</v>
      </c>
      <c r="D7883" s="2">
        <v>2017</v>
      </c>
      <c r="E7883" s="1" t="s">
        <v>98</v>
      </c>
      <c r="F7883" s="3">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v>10.553399999999993</v>
      </c>
    </row>
    <row r="7884" spans="1:23" x14ac:dyDescent="0.3">
      <c r="A7884">
        <v>7883</v>
      </c>
      <c r="B7884" t="s">
        <v>9742</v>
      </c>
      <c r="C7884" s="1">
        <v>43072</v>
      </c>
      <c r="D7884" s="2">
        <v>2017</v>
      </c>
      <c r="E7884" s="1" t="s">
        <v>98</v>
      </c>
      <c r="F7884" s="3">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v>14.07119999999999</v>
      </c>
    </row>
    <row r="7885" spans="1:23" x14ac:dyDescent="0.3">
      <c r="A7885">
        <v>7884</v>
      </c>
      <c r="B7885" t="s">
        <v>9742</v>
      </c>
      <c r="C7885" s="1">
        <v>43072</v>
      </c>
      <c r="D7885" s="2">
        <v>2017</v>
      </c>
      <c r="E7885" s="1" t="s">
        <v>98</v>
      </c>
      <c r="F7885" s="3">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v>3.7409999999999997</v>
      </c>
    </row>
    <row r="7886" spans="1:23" x14ac:dyDescent="0.3">
      <c r="A7886">
        <v>7885</v>
      </c>
      <c r="B7886" t="s">
        <v>9742</v>
      </c>
      <c r="C7886" s="1">
        <v>43072</v>
      </c>
      <c r="D7886" s="2">
        <v>2017</v>
      </c>
      <c r="E7886" s="1" t="s">
        <v>98</v>
      </c>
      <c r="F7886" s="3">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v>5.9149999999999938</v>
      </c>
    </row>
    <row r="7887" spans="1:23" x14ac:dyDescent="0.3">
      <c r="A7887">
        <v>7886</v>
      </c>
      <c r="B7887" t="s">
        <v>9742</v>
      </c>
      <c r="C7887" s="1">
        <v>43072</v>
      </c>
      <c r="D7887" s="2">
        <v>2017</v>
      </c>
      <c r="E7887" s="1" t="s">
        <v>98</v>
      </c>
      <c r="F7887" s="3">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v>7.0128000000000013</v>
      </c>
    </row>
    <row r="7888" spans="1:23" x14ac:dyDescent="0.3">
      <c r="A7888">
        <v>7887</v>
      </c>
      <c r="B7888" t="s">
        <v>9742</v>
      </c>
      <c r="C7888" s="1">
        <v>43072</v>
      </c>
      <c r="D7888" s="2">
        <v>2017</v>
      </c>
      <c r="E7888" s="1" t="s">
        <v>98</v>
      </c>
      <c r="F7888" s="3">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v>3.3439999999999994</v>
      </c>
    </row>
    <row r="7889" spans="1:23" x14ac:dyDescent="0.3">
      <c r="A7889">
        <v>7888</v>
      </c>
      <c r="B7889" t="s">
        <v>9742</v>
      </c>
      <c r="C7889" s="1">
        <v>43072</v>
      </c>
      <c r="D7889" s="2">
        <v>2017</v>
      </c>
      <c r="E7889" s="1" t="s">
        <v>98</v>
      </c>
      <c r="F7889" s="3">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v>4.6552000000000007</v>
      </c>
    </row>
    <row r="7890" spans="1:23" x14ac:dyDescent="0.3">
      <c r="A7890">
        <v>7889</v>
      </c>
      <c r="B7890" t="s">
        <v>9743</v>
      </c>
      <c r="C7890" s="1">
        <v>42598</v>
      </c>
      <c r="D7890" s="2">
        <v>2016</v>
      </c>
      <c r="E7890" s="1" t="s">
        <v>132</v>
      </c>
      <c r="F7890" s="3">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v>15.552000000000001</v>
      </c>
    </row>
    <row r="7891" spans="1:23" x14ac:dyDescent="0.3">
      <c r="A7891">
        <v>7890</v>
      </c>
      <c r="B7891" t="s">
        <v>9745</v>
      </c>
      <c r="C7891" s="1">
        <v>42729</v>
      </c>
      <c r="D7891" s="2">
        <v>2016</v>
      </c>
      <c r="E7891" s="1" t="s">
        <v>98</v>
      </c>
      <c r="F7891" s="3">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v>5.3703000000000003</v>
      </c>
    </row>
    <row r="7892" spans="1:23" x14ac:dyDescent="0.3">
      <c r="A7892">
        <v>7891</v>
      </c>
      <c r="B7892" t="s">
        <v>9745</v>
      </c>
      <c r="C7892" s="1">
        <v>42729</v>
      </c>
      <c r="D7892" s="2">
        <v>2016</v>
      </c>
      <c r="E7892" s="1" t="s">
        <v>98</v>
      </c>
      <c r="F7892" s="3">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v>171.99140000000003</v>
      </c>
    </row>
    <row r="7893" spans="1:23" x14ac:dyDescent="0.3">
      <c r="A7893">
        <v>7892</v>
      </c>
      <c r="B7893" t="s">
        <v>9745</v>
      </c>
      <c r="C7893" s="1">
        <v>42729</v>
      </c>
      <c r="D7893" s="2">
        <v>2016</v>
      </c>
      <c r="E7893" s="1" t="s">
        <v>98</v>
      </c>
      <c r="F7893" s="3">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v>137.54000000000002</v>
      </c>
    </row>
    <row r="7894" spans="1:23" x14ac:dyDescent="0.3">
      <c r="A7894">
        <v>7893</v>
      </c>
      <c r="B7894" t="s">
        <v>9745</v>
      </c>
      <c r="C7894" s="1">
        <v>42729</v>
      </c>
      <c r="D7894" s="2">
        <v>2016</v>
      </c>
      <c r="E7894" s="1" t="s">
        <v>98</v>
      </c>
      <c r="F7894" s="3">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v>49.970399999999991</v>
      </c>
    </row>
    <row r="7895" spans="1:23" x14ac:dyDescent="0.3">
      <c r="A7895">
        <v>7894</v>
      </c>
      <c r="B7895" t="s">
        <v>9746</v>
      </c>
      <c r="C7895" s="1">
        <v>42939</v>
      </c>
      <c r="D7895" s="2">
        <v>2017</v>
      </c>
      <c r="E7895" s="1" t="s">
        <v>152</v>
      </c>
      <c r="F7895" s="3">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v>4.3500000000000005</v>
      </c>
    </row>
    <row r="7896" spans="1:23" x14ac:dyDescent="0.3">
      <c r="A7896">
        <v>7895</v>
      </c>
      <c r="B7896" t="s">
        <v>9747</v>
      </c>
      <c r="C7896" s="1">
        <v>42907</v>
      </c>
      <c r="D7896" s="2">
        <v>2017</v>
      </c>
      <c r="E7896" s="1" t="s">
        <v>41</v>
      </c>
      <c r="F7896" s="3">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v>40.376000000000005</v>
      </c>
    </row>
    <row r="7897" spans="1:23" x14ac:dyDescent="0.3">
      <c r="A7897">
        <v>7896</v>
      </c>
      <c r="B7897" t="s">
        <v>9747</v>
      </c>
      <c r="C7897" s="1">
        <v>42907</v>
      </c>
      <c r="D7897" s="2">
        <v>2017</v>
      </c>
      <c r="E7897" s="1" t="s">
        <v>41</v>
      </c>
      <c r="F7897" s="3">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v>3.0575999999999999</v>
      </c>
    </row>
    <row r="7898" spans="1:23" x14ac:dyDescent="0.3">
      <c r="A7898">
        <v>7897</v>
      </c>
      <c r="B7898" t="s">
        <v>9747</v>
      </c>
      <c r="C7898" s="1">
        <v>42907</v>
      </c>
      <c r="D7898" s="2">
        <v>2017</v>
      </c>
      <c r="E7898" s="1" t="s">
        <v>41</v>
      </c>
      <c r="F7898" s="3">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v>219.44159999999999</v>
      </c>
    </row>
    <row r="7899" spans="1:23" x14ac:dyDescent="0.3">
      <c r="A7899">
        <v>7898</v>
      </c>
      <c r="B7899" t="s">
        <v>9749</v>
      </c>
      <c r="C7899" s="1">
        <v>42960</v>
      </c>
      <c r="D7899" s="2">
        <v>2017</v>
      </c>
      <c r="E7899" s="1" t="s">
        <v>132</v>
      </c>
      <c r="F7899" s="3">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v>30.605399999999946</v>
      </c>
    </row>
    <row r="7900" spans="1:23" x14ac:dyDescent="0.3">
      <c r="A7900">
        <v>7899</v>
      </c>
      <c r="B7900" t="s">
        <v>9749</v>
      </c>
      <c r="C7900" s="1">
        <v>42960</v>
      </c>
      <c r="D7900" s="2">
        <v>2017</v>
      </c>
      <c r="E7900" s="1" t="s">
        <v>132</v>
      </c>
      <c r="F7900" s="3">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v>-1237.8461999999995</v>
      </c>
    </row>
    <row r="7901" spans="1:23" x14ac:dyDescent="0.3">
      <c r="A7901">
        <v>7900</v>
      </c>
      <c r="B7901" t="s">
        <v>9749</v>
      </c>
      <c r="C7901" s="1">
        <v>42960</v>
      </c>
      <c r="D7901" s="2">
        <v>2017</v>
      </c>
      <c r="E7901" s="1" t="s">
        <v>132</v>
      </c>
      <c r="F7901" s="3">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v>9.1199999999999974</v>
      </c>
    </row>
    <row r="7902" spans="1:23" x14ac:dyDescent="0.3">
      <c r="A7902">
        <v>7901</v>
      </c>
      <c r="B7902" t="s">
        <v>9749</v>
      </c>
      <c r="C7902" s="1">
        <v>42960</v>
      </c>
      <c r="D7902" s="2">
        <v>2017</v>
      </c>
      <c r="E7902" s="1" t="s">
        <v>132</v>
      </c>
      <c r="F7902" s="3">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v>0.47520000000000018</v>
      </c>
    </row>
    <row r="7903" spans="1:23" x14ac:dyDescent="0.3">
      <c r="A7903">
        <v>7902</v>
      </c>
      <c r="B7903" t="s">
        <v>9749</v>
      </c>
      <c r="C7903" s="1">
        <v>42960</v>
      </c>
      <c r="D7903" s="2">
        <v>2017</v>
      </c>
      <c r="E7903" s="1" t="s">
        <v>132</v>
      </c>
      <c r="F7903" s="3">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v>0</v>
      </c>
    </row>
    <row r="7904" spans="1:23" x14ac:dyDescent="0.3">
      <c r="A7904">
        <v>7903</v>
      </c>
      <c r="B7904" t="s">
        <v>9749</v>
      </c>
      <c r="C7904" s="1">
        <v>42960</v>
      </c>
      <c r="D7904" s="2">
        <v>2017</v>
      </c>
      <c r="E7904" s="1" t="s">
        <v>132</v>
      </c>
      <c r="F7904" s="3">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v>4.7969999999999988</v>
      </c>
    </row>
    <row r="7905" spans="1:23" x14ac:dyDescent="0.3">
      <c r="A7905">
        <v>7904</v>
      </c>
      <c r="B7905" t="s">
        <v>9749</v>
      </c>
      <c r="C7905" s="1">
        <v>42960</v>
      </c>
      <c r="D7905" s="2">
        <v>2017</v>
      </c>
      <c r="E7905" s="1" t="s">
        <v>132</v>
      </c>
      <c r="F7905" s="3">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v>47.660399999999967</v>
      </c>
    </row>
    <row r="7906" spans="1:23" x14ac:dyDescent="0.3">
      <c r="A7906">
        <v>7905</v>
      </c>
      <c r="B7906" t="s">
        <v>9750</v>
      </c>
      <c r="C7906" s="1">
        <v>42315</v>
      </c>
      <c r="D7906" s="2">
        <v>2015</v>
      </c>
      <c r="E7906" s="1" t="s">
        <v>24</v>
      </c>
      <c r="F7906" s="3">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v>26.823999999999995</v>
      </c>
    </row>
    <row r="7907" spans="1:23" x14ac:dyDescent="0.3">
      <c r="A7907">
        <v>7906</v>
      </c>
      <c r="B7907" t="s">
        <v>9751</v>
      </c>
      <c r="C7907" s="1">
        <v>42292</v>
      </c>
      <c r="D7907" s="2">
        <v>2015</v>
      </c>
      <c r="E7907" s="1" t="s">
        <v>53</v>
      </c>
      <c r="F7907" s="3">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v>1.6739999999999999</v>
      </c>
    </row>
    <row r="7908" spans="1:23" x14ac:dyDescent="0.3">
      <c r="A7908">
        <v>7907</v>
      </c>
      <c r="B7908" t="s">
        <v>9751</v>
      </c>
      <c r="C7908" s="1">
        <v>42292</v>
      </c>
      <c r="D7908" s="2">
        <v>2015</v>
      </c>
      <c r="E7908" s="1" t="s">
        <v>53</v>
      </c>
      <c r="F7908" s="3">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v>-6.93</v>
      </c>
    </row>
    <row r="7909" spans="1:23" x14ac:dyDescent="0.3">
      <c r="A7909">
        <v>7908</v>
      </c>
      <c r="B7909" t="s">
        <v>9752</v>
      </c>
      <c r="C7909" s="1">
        <v>42581</v>
      </c>
      <c r="D7909" s="2">
        <v>2016</v>
      </c>
      <c r="E7909" s="1" t="s">
        <v>152</v>
      </c>
      <c r="F7909" s="3">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v>178.90999999999997</v>
      </c>
    </row>
    <row r="7910" spans="1:23" x14ac:dyDescent="0.3">
      <c r="A7910">
        <v>7909</v>
      </c>
      <c r="B7910" t="s">
        <v>9753</v>
      </c>
      <c r="C7910" s="1">
        <v>42707</v>
      </c>
      <c r="D7910" s="2">
        <v>2016</v>
      </c>
      <c r="E7910" s="1" t="s">
        <v>98</v>
      </c>
      <c r="F7910" s="3">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v>6.717599999999976</v>
      </c>
    </row>
    <row r="7911" spans="1:23" x14ac:dyDescent="0.3">
      <c r="A7911">
        <v>7910</v>
      </c>
      <c r="B7911" t="s">
        <v>9753</v>
      </c>
      <c r="C7911" s="1">
        <v>42707</v>
      </c>
      <c r="D7911" s="2">
        <v>2016</v>
      </c>
      <c r="E7911" s="1" t="s">
        <v>98</v>
      </c>
      <c r="F7911" s="3">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v>5.9184000000000019</v>
      </c>
    </row>
    <row r="7912" spans="1:23" x14ac:dyDescent="0.3">
      <c r="A7912">
        <v>7911</v>
      </c>
      <c r="B7912" t="s">
        <v>9753</v>
      </c>
      <c r="C7912" s="1">
        <v>42707</v>
      </c>
      <c r="D7912" s="2">
        <v>2016</v>
      </c>
      <c r="E7912" s="1" t="s">
        <v>98</v>
      </c>
      <c r="F7912" s="3">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v>7.3079999999999998</v>
      </c>
    </row>
    <row r="7913" spans="1:23" x14ac:dyDescent="0.3">
      <c r="A7913">
        <v>7912</v>
      </c>
      <c r="B7913" t="s">
        <v>9753</v>
      </c>
      <c r="C7913" s="1">
        <v>42707</v>
      </c>
      <c r="D7913" s="2">
        <v>2016</v>
      </c>
      <c r="E7913" s="1" t="s">
        <v>98</v>
      </c>
      <c r="F7913" s="3">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v>-12.097999999999999</v>
      </c>
    </row>
    <row r="7914" spans="1:23" x14ac:dyDescent="0.3">
      <c r="A7914">
        <v>7913</v>
      </c>
      <c r="B7914" t="s">
        <v>9755</v>
      </c>
      <c r="C7914" s="1">
        <v>42488</v>
      </c>
      <c r="D7914" s="2">
        <v>2016</v>
      </c>
      <c r="E7914" s="1" t="s">
        <v>89</v>
      </c>
      <c r="F7914" s="3">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v>-31.861200000000004</v>
      </c>
    </row>
    <row r="7915" spans="1:23" x14ac:dyDescent="0.3">
      <c r="A7915">
        <v>7914</v>
      </c>
      <c r="B7915" t="s">
        <v>9756</v>
      </c>
      <c r="C7915" s="1">
        <v>42972</v>
      </c>
      <c r="D7915" s="2">
        <v>2017</v>
      </c>
      <c r="E7915" s="1" t="s">
        <v>132</v>
      </c>
      <c r="F7915" s="3">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v>1.9271999999999991</v>
      </c>
    </row>
    <row r="7916" spans="1:23" x14ac:dyDescent="0.3">
      <c r="A7916">
        <v>7915</v>
      </c>
      <c r="B7916" t="s">
        <v>9757</v>
      </c>
      <c r="C7916" s="1">
        <v>42903</v>
      </c>
      <c r="D7916" s="2">
        <v>2017</v>
      </c>
      <c r="E7916" s="1" t="s">
        <v>41</v>
      </c>
      <c r="F7916" s="3">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v>1668.2049999999999</v>
      </c>
    </row>
    <row r="7917" spans="1:23" x14ac:dyDescent="0.3">
      <c r="A7917">
        <v>7916</v>
      </c>
      <c r="B7917" t="s">
        <v>9757</v>
      </c>
      <c r="C7917" s="1">
        <v>42903</v>
      </c>
      <c r="D7917" s="2">
        <v>2017</v>
      </c>
      <c r="E7917" s="1" t="s">
        <v>41</v>
      </c>
      <c r="F7917" s="3">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v>8.1071999999999917</v>
      </c>
    </row>
    <row r="7918" spans="1:23" x14ac:dyDescent="0.3">
      <c r="A7918">
        <v>7917</v>
      </c>
      <c r="B7918" t="s">
        <v>9760</v>
      </c>
      <c r="C7918" s="1">
        <v>42328</v>
      </c>
      <c r="D7918" s="2">
        <v>2015</v>
      </c>
      <c r="E7918" s="1" t="s">
        <v>24</v>
      </c>
      <c r="F7918" s="3">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v>-93.472400000000022</v>
      </c>
    </row>
    <row r="7919" spans="1:23" x14ac:dyDescent="0.3">
      <c r="A7919">
        <v>7918</v>
      </c>
      <c r="B7919" t="s">
        <v>9761</v>
      </c>
      <c r="C7919" s="1">
        <v>42982</v>
      </c>
      <c r="D7919" s="2">
        <v>2017</v>
      </c>
      <c r="E7919" s="1" t="s">
        <v>161</v>
      </c>
      <c r="F7919" s="3">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v>3.7979999999999947</v>
      </c>
    </row>
    <row r="7920" spans="1:23" x14ac:dyDescent="0.3">
      <c r="A7920">
        <v>7919</v>
      </c>
      <c r="B7920" t="s">
        <v>9762</v>
      </c>
      <c r="C7920" s="1">
        <v>42189</v>
      </c>
      <c r="D7920" s="2">
        <v>2015</v>
      </c>
      <c r="E7920" s="1" t="s">
        <v>152</v>
      </c>
      <c r="F7920" s="3">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v>7.4255999999999993</v>
      </c>
    </row>
    <row r="7921" spans="1:23" x14ac:dyDescent="0.3">
      <c r="A7921">
        <v>7920</v>
      </c>
      <c r="B7921" t="s">
        <v>9763</v>
      </c>
      <c r="C7921" s="1">
        <v>42993</v>
      </c>
      <c r="D7921" s="2">
        <v>2017</v>
      </c>
      <c r="E7921" s="1" t="s">
        <v>161</v>
      </c>
      <c r="F7921" s="3">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v>10.813600000000001</v>
      </c>
    </row>
    <row r="7922" spans="1:23" x14ac:dyDescent="0.3">
      <c r="A7922">
        <v>7921</v>
      </c>
      <c r="B7922" t="s">
        <v>9763</v>
      </c>
      <c r="C7922" s="1">
        <v>42993</v>
      </c>
      <c r="D7922" s="2">
        <v>2017</v>
      </c>
      <c r="E7922" s="1" t="s">
        <v>161</v>
      </c>
      <c r="F7922" s="3">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v>10.796399999999998</v>
      </c>
    </row>
    <row r="7923" spans="1:23" x14ac:dyDescent="0.3">
      <c r="A7923">
        <v>7922</v>
      </c>
      <c r="B7923" t="s">
        <v>9764</v>
      </c>
      <c r="C7923" s="1">
        <v>42807</v>
      </c>
      <c r="D7923" s="2">
        <v>2017</v>
      </c>
      <c r="E7923" s="1" t="s">
        <v>237</v>
      </c>
      <c r="F7923" s="3">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v>81.920999999999992</v>
      </c>
    </row>
    <row r="7924" spans="1:23" x14ac:dyDescent="0.3">
      <c r="A7924">
        <v>7923</v>
      </c>
      <c r="B7924" t="s">
        <v>9765</v>
      </c>
      <c r="C7924" s="1">
        <v>43002</v>
      </c>
      <c r="D7924" s="2">
        <v>2017</v>
      </c>
      <c r="E7924" s="1" t="s">
        <v>161</v>
      </c>
      <c r="F7924" s="3">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v>38.396000000000015</v>
      </c>
    </row>
    <row r="7925" spans="1:23" x14ac:dyDescent="0.3">
      <c r="A7925">
        <v>7924</v>
      </c>
      <c r="B7925" t="s">
        <v>9765</v>
      </c>
      <c r="C7925" s="1">
        <v>43002</v>
      </c>
      <c r="D7925" s="2">
        <v>2017</v>
      </c>
      <c r="E7925" s="1" t="s">
        <v>161</v>
      </c>
      <c r="F7925" s="3">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v>-11.417999999999999</v>
      </c>
    </row>
    <row r="7926" spans="1:23" x14ac:dyDescent="0.3">
      <c r="A7926">
        <v>7925</v>
      </c>
      <c r="B7926" t="s">
        <v>9766</v>
      </c>
      <c r="C7926" s="1">
        <v>42595</v>
      </c>
      <c r="D7926" s="2">
        <v>2016</v>
      </c>
      <c r="E7926" s="1" t="s">
        <v>132</v>
      </c>
      <c r="F7926" s="3">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v>10.7136</v>
      </c>
    </row>
    <row r="7927" spans="1:23" x14ac:dyDescent="0.3">
      <c r="A7927">
        <v>7926</v>
      </c>
      <c r="B7927" t="s">
        <v>9766</v>
      </c>
      <c r="C7927" s="1">
        <v>42595</v>
      </c>
      <c r="D7927" s="2">
        <v>2016</v>
      </c>
      <c r="E7927" s="1" t="s">
        <v>132</v>
      </c>
      <c r="F7927" s="3">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v>51.800000000000004</v>
      </c>
    </row>
    <row r="7928" spans="1:23" x14ac:dyDescent="0.3">
      <c r="A7928">
        <v>7927</v>
      </c>
      <c r="B7928" t="s">
        <v>9767</v>
      </c>
      <c r="C7928" s="1">
        <v>43059</v>
      </c>
      <c r="D7928" s="2">
        <v>2017</v>
      </c>
      <c r="E7928" s="1" t="s">
        <v>24</v>
      </c>
      <c r="F7928" s="3">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v>1.3365</v>
      </c>
    </row>
    <row r="7929" spans="1:23" x14ac:dyDescent="0.3">
      <c r="A7929">
        <v>7928</v>
      </c>
      <c r="B7929" t="s">
        <v>9767</v>
      </c>
      <c r="C7929" s="1">
        <v>43059</v>
      </c>
      <c r="D7929" s="2">
        <v>2017</v>
      </c>
      <c r="E7929" s="1" t="s">
        <v>24</v>
      </c>
      <c r="F7929" s="3">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v>170.99699999999996</v>
      </c>
    </row>
    <row r="7930" spans="1:23" x14ac:dyDescent="0.3">
      <c r="A7930">
        <v>7929</v>
      </c>
      <c r="B7930" t="s">
        <v>9767</v>
      </c>
      <c r="C7930" s="1">
        <v>43059</v>
      </c>
      <c r="D7930" s="2">
        <v>2017</v>
      </c>
      <c r="E7930" s="1" t="s">
        <v>24</v>
      </c>
      <c r="F7930" s="3">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v>9.1745999999999981</v>
      </c>
    </row>
    <row r="7931" spans="1:23" x14ac:dyDescent="0.3">
      <c r="A7931">
        <v>7930</v>
      </c>
      <c r="B7931" t="s">
        <v>9768</v>
      </c>
      <c r="C7931" s="1">
        <v>42941</v>
      </c>
      <c r="D7931" s="2">
        <v>2017</v>
      </c>
      <c r="E7931" s="1" t="s">
        <v>152</v>
      </c>
      <c r="F7931" s="3">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v>-4.2588000000000363</v>
      </c>
    </row>
    <row r="7932" spans="1:23" x14ac:dyDescent="0.3">
      <c r="A7932">
        <v>7931</v>
      </c>
      <c r="B7932" t="s">
        <v>9769</v>
      </c>
      <c r="C7932" s="1">
        <v>42454</v>
      </c>
      <c r="D7932" s="2">
        <v>2016</v>
      </c>
      <c r="E7932" s="1" t="s">
        <v>237</v>
      </c>
      <c r="F7932" s="3">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v>17.855999999999995</v>
      </c>
    </row>
    <row r="7933" spans="1:23" x14ac:dyDescent="0.3">
      <c r="A7933">
        <v>7932</v>
      </c>
      <c r="B7933" t="s">
        <v>9770</v>
      </c>
      <c r="C7933" s="1">
        <v>42566</v>
      </c>
      <c r="D7933" s="2">
        <v>2016</v>
      </c>
      <c r="E7933" s="1" t="s">
        <v>152</v>
      </c>
      <c r="F7933" s="3">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v>23.027999999999992</v>
      </c>
    </row>
    <row r="7934" spans="1:23" x14ac:dyDescent="0.3">
      <c r="A7934">
        <v>7933</v>
      </c>
      <c r="B7934" t="s">
        <v>9770</v>
      </c>
      <c r="C7934" s="1">
        <v>42566</v>
      </c>
      <c r="D7934" s="2">
        <v>2016</v>
      </c>
      <c r="E7934" s="1" t="s">
        <v>152</v>
      </c>
      <c r="F7934" s="3">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v>34.293999999999997</v>
      </c>
    </row>
    <row r="7935" spans="1:23" x14ac:dyDescent="0.3">
      <c r="A7935">
        <v>7934</v>
      </c>
      <c r="B7935" t="s">
        <v>9771</v>
      </c>
      <c r="C7935" s="1">
        <v>42964</v>
      </c>
      <c r="D7935" s="2">
        <v>2017</v>
      </c>
      <c r="E7935" s="1" t="s">
        <v>132</v>
      </c>
      <c r="F7935" s="3">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v>11.68</v>
      </c>
    </row>
    <row r="7936" spans="1:23" x14ac:dyDescent="0.3">
      <c r="A7936">
        <v>7935</v>
      </c>
      <c r="B7936" t="s">
        <v>9771</v>
      </c>
      <c r="C7936" s="1">
        <v>42964</v>
      </c>
      <c r="D7936" s="2">
        <v>2017</v>
      </c>
      <c r="E7936" s="1" t="s">
        <v>132</v>
      </c>
      <c r="F7936" s="3">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v>8.9969999999999892</v>
      </c>
    </row>
    <row r="7937" spans="1:23" x14ac:dyDescent="0.3">
      <c r="A7937">
        <v>7936</v>
      </c>
      <c r="B7937" t="s">
        <v>9771</v>
      </c>
      <c r="C7937" s="1">
        <v>42964</v>
      </c>
      <c r="D7937" s="2">
        <v>2017</v>
      </c>
      <c r="E7937" s="1" t="s">
        <v>132</v>
      </c>
      <c r="F7937" s="3">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v>3.8519999999999994</v>
      </c>
    </row>
    <row r="7938" spans="1:23" x14ac:dyDescent="0.3">
      <c r="A7938">
        <v>7937</v>
      </c>
      <c r="B7938" t="s">
        <v>9771</v>
      </c>
      <c r="C7938" s="1">
        <v>42964</v>
      </c>
      <c r="D7938" s="2">
        <v>2017</v>
      </c>
      <c r="E7938" s="1" t="s">
        <v>132</v>
      </c>
      <c r="F7938" s="3">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v>4.8720000000000008</v>
      </c>
    </row>
    <row r="7939" spans="1:23" x14ac:dyDescent="0.3">
      <c r="A7939">
        <v>7938</v>
      </c>
      <c r="B7939" t="s">
        <v>9771</v>
      </c>
      <c r="C7939" s="1">
        <v>42964</v>
      </c>
      <c r="D7939" s="2">
        <v>2017</v>
      </c>
      <c r="E7939" s="1" t="s">
        <v>132</v>
      </c>
      <c r="F7939" s="3">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v>654.7553999999999</v>
      </c>
    </row>
    <row r="7940" spans="1:23" x14ac:dyDescent="0.3">
      <c r="A7940">
        <v>7939</v>
      </c>
      <c r="B7940" t="s">
        <v>9771</v>
      </c>
      <c r="C7940" s="1">
        <v>42964</v>
      </c>
      <c r="D7940" s="2">
        <v>2017</v>
      </c>
      <c r="E7940" s="1" t="s">
        <v>132</v>
      </c>
      <c r="F7940" s="3">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v>140.54820000000001</v>
      </c>
    </row>
    <row r="7941" spans="1:23" x14ac:dyDescent="0.3">
      <c r="A7941">
        <v>7940</v>
      </c>
      <c r="B7941" t="s">
        <v>9771</v>
      </c>
      <c r="C7941" s="1">
        <v>42964</v>
      </c>
      <c r="D7941" s="2">
        <v>2017</v>
      </c>
      <c r="E7941" s="1" t="s">
        <v>132</v>
      </c>
      <c r="F7941" s="3">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v>77.369599999999991</v>
      </c>
    </row>
    <row r="7942" spans="1:23" x14ac:dyDescent="0.3">
      <c r="A7942">
        <v>7941</v>
      </c>
      <c r="B7942" t="s">
        <v>9772</v>
      </c>
      <c r="C7942" s="1">
        <v>42718</v>
      </c>
      <c r="D7942" s="2">
        <v>2016</v>
      </c>
      <c r="E7942" s="1" t="s">
        <v>98</v>
      </c>
      <c r="F7942" s="3">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v>-9.1601999999999961</v>
      </c>
    </row>
    <row r="7943" spans="1:23" x14ac:dyDescent="0.3">
      <c r="A7943">
        <v>7942</v>
      </c>
      <c r="B7943" t="s">
        <v>9772</v>
      </c>
      <c r="C7943" s="1">
        <v>42718</v>
      </c>
      <c r="D7943" s="2">
        <v>2016</v>
      </c>
      <c r="E7943" s="1" t="s">
        <v>98</v>
      </c>
      <c r="F7943" s="3">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v>35.047999999999995</v>
      </c>
    </row>
    <row r="7944" spans="1:23" x14ac:dyDescent="0.3">
      <c r="A7944">
        <v>7943</v>
      </c>
      <c r="B7944" t="s">
        <v>9773</v>
      </c>
      <c r="C7944" s="1">
        <v>43094</v>
      </c>
      <c r="D7944" s="2">
        <v>2017</v>
      </c>
      <c r="E7944" s="1" t="s">
        <v>98</v>
      </c>
      <c r="F7944" s="3">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v>-59.372999999999976</v>
      </c>
    </row>
    <row r="7945" spans="1:23" x14ac:dyDescent="0.3">
      <c r="A7945">
        <v>7944</v>
      </c>
      <c r="B7945" t="s">
        <v>9773</v>
      </c>
      <c r="C7945" s="1">
        <v>43094</v>
      </c>
      <c r="D7945" s="2">
        <v>2017</v>
      </c>
      <c r="E7945" s="1" t="s">
        <v>98</v>
      </c>
      <c r="F7945" s="3">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v>5.0273999999999965</v>
      </c>
    </row>
    <row r="7946" spans="1:23" x14ac:dyDescent="0.3">
      <c r="A7946">
        <v>7945</v>
      </c>
      <c r="B7946" t="s">
        <v>9773</v>
      </c>
      <c r="C7946" s="1">
        <v>43094</v>
      </c>
      <c r="D7946" s="2">
        <v>2017</v>
      </c>
      <c r="E7946" s="1" t="s">
        <v>98</v>
      </c>
      <c r="F7946" s="3">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v>2.3808000000000007</v>
      </c>
    </row>
    <row r="7947" spans="1:23" x14ac:dyDescent="0.3">
      <c r="A7947">
        <v>7946</v>
      </c>
      <c r="B7947" t="s">
        <v>9773</v>
      </c>
      <c r="C7947" s="1">
        <v>43094</v>
      </c>
      <c r="D7947" s="2">
        <v>2017</v>
      </c>
      <c r="E7947" s="1" t="s">
        <v>98</v>
      </c>
      <c r="F7947" s="3">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v>-65.567999999999998</v>
      </c>
    </row>
    <row r="7948" spans="1:23" x14ac:dyDescent="0.3">
      <c r="A7948">
        <v>7947</v>
      </c>
      <c r="B7948" t="s">
        <v>9773</v>
      </c>
      <c r="C7948" s="1">
        <v>43094</v>
      </c>
      <c r="D7948" s="2">
        <v>2017</v>
      </c>
      <c r="E7948" s="1" t="s">
        <v>98</v>
      </c>
      <c r="F7948" s="3">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v>-5.0687999999999995</v>
      </c>
    </row>
    <row r="7949" spans="1:23" x14ac:dyDescent="0.3">
      <c r="A7949">
        <v>7948</v>
      </c>
      <c r="B7949" t="s">
        <v>9774</v>
      </c>
      <c r="C7949" s="1">
        <v>41699</v>
      </c>
      <c r="D7949" s="2">
        <v>2014</v>
      </c>
      <c r="E7949" s="1" t="s">
        <v>237</v>
      </c>
      <c r="F7949" s="3">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v>-3.5324999999999998</v>
      </c>
    </row>
    <row r="7950" spans="1:23" x14ac:dyDescent="0.3">
      <c r="A7950">
        <v>7949</v>
      </c>
      <c r="B7950" t="s">
        <v>9774</v>
      </c>
      <c r="C7950" s="1">
        <v>41699</v>
      </c>
      <c r="D7950" s="2">
        <v>2014</v>
      </c>
      <c r="E7950" s="1" t="s">
        <v>237</v>
      </c>
      <c r="F7950" s="3">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v>0</v>
      </c>
    </row>
    <row r="7951" spans="1:23" x14ac:dyDescent="0.3">
      <c r="A7951">
        <v>7950</v>
      </c>
      <c r="B7951" t="s">
        <v>9774</v>
      </c>
      <c r="C7951" s="1">
        <v>41699</v>
      </c>
      <c r="D7951" s="2">
        <v>2014</v>
      </c>
      <c r="E7951" s="1" t="s">
        <v>237</v>
      </c>
      <c r="F7951" s="3">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v>-34.953600000000002</v>
      </c>
    </row>
    <row r="7952" spans="1:23" x14ac:dyDescent="0.3">
      <c r="A7952">
        <v>7951</v>
      </c>
      <c r="B7952" t="s">
        <v>9774</v>
      </c>
      <c r="C7952" s="1">
        <v>41699</v>
      </c>
      <c r="D7952" s="2">
        <v>2014</v>
      </c>
      <c r="E7952" s="1" t="s">
        <v>237</v>
      </c>
      <c r="F7952" s="3">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v>-22.671600000000005</v>
      </c>
    </row>
    <row r="7953" spans="1:23" x14ac:dyDescent="0.3">
      <c r="A7953">
        <v>7952</v>
      </c>
      <c r="B7953" t="s">
        <v>9775</v>
      </c>
      <c r="C7953" s="1">
        <v>42327</v>
      </c>
      <c r="D7953" s="2">
        <v>2015</v>
      </c>
      <c r="E7953" s="1" t="s">
        <v>24</v>
      </c>
      <c r="F7953" s="3">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v>2.2439999999999998</v>
      </c>
    </row>
    <row r="7954" spans="1:23" x14ac:dyDescent="0.3">
      <c r="A7954">
        <v>7953</v>
      </c>
      <c r="B7954" t="s">
        <v>9775</v>
      </c>
      <c r="C7954" s="1">
        <v>42327</v>
      </c>
      <c r="D7954" s="2">
        <v>2015</v>
      </c>
      <c r="E7954" s="1" t="s">
        <v>24</v>
      </c>
      <c r="F7954" s="3">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v>249.91039999999998</v>
      </c>
    </row>
    <row r="7955" spans="1:23" x14ac:dyDescent="0.3">
      <c r="A7955">
        <v>7954</v>
      </c>
      <c r="B7955" t="s">
        <v>9776</v>
      </c>
      <c r="C7955" s="1">
        <v>41730</v>
      </c>
      <c r="D7955" s="2">
        <v>2014</v>
      </c>
      <c r="E7955" s="1" t="s">
        <v>89</v>
      </c>
      <c r="F7955" s="3">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v>2.6783999999999963</v>
      </c>
    </row>
    <row r="7956" spans="1:23" x14ac:dyDescent="0.3">
      <c r="A7956">
        <v>7955</v>
      </c>
      <c r="B7956" t="s">
        <v>9776</v>
      </c>
      <c r="C7956" s="1">
        <v>41730</v>
      </c>
      <c r="D7956" s="2">
        <v>2014</v>
      </c>
      <c r="E7956" s="1" t="s">
        <v>89</v>
      </c>
      <c r="F7956" s="3">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v>3.0575999999999999</v>
      </c>
    </row>
    <row r="7957" spans="1:23" x14ac:dyDescent="0.3">
      <c r="A7957">
        <v>7956</v>
      </c>
      <c r="B7957" t="s">
        <v>9777</v>
      </c>
      <c r="C7957" s="1">
        <v>43013</v>
      </c>
      <c r="D7957" s="2">
        <v>2017</v>
      </c>
      <c r="E7957" s="1" t="s">
        <v>53</v>
      </c>
      <c r="F7957" s="3">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v>-59.835600000000042</v>
      </c>
    </row>
    <row r="7958" spans="1:23" x14ac:dyDescent="0.3">
      <c r="A7958">
        <v>7957</v>
      </c>
      <c r="B7958" t="s">
        <v>9777</v>
      </c>
      <c r="C7958" s="1">
        <v>43013</v>
      </c>
      <c r="D7958" s="2">
        <v>2017</v>
      </c>
      <c r="E7958" s="1" t="s">
        <v>53</v>
      </c>
      <c r="F7958" s="3">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v>6.8539999999999992</v>
      </c>
    </row>
    <row r="7959" spans="1:23" x14ac:dyDescent="0.3">
      <c r="A7959">
        <v>7958</v>
      </c>
      <c r="B7959" t="s">
        <v>9777</v>
      </c>
      <c r="C7959" s="1">
        <v>43013</v>
      </c>
      <c r="D7959" s="2">
        <v>2017</v>
      </c>
      <c r="E7959" s="1" t="s">
        <v>53</v>
      </c>
      <c r="F7959" s="3">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v>4.1080000000000005</v>
      </c>
    </row>
    <row r="7960" spans="1:23" x14ac:dyDescent="0.3">
      <c r="A7960">
        <v>7959</v>
      </c>
      <c r="B7960" t="s">
        <v>9777</v>
      </c>
      <c r="C7960" s="1">
        <v>43013</v>
      </c>
      <c r="D7960" s="2">
        <v>2017</v>
      </c>
      <c r="E7960" s="1" t="s">
        <v>53</v>
      </c>
      <c r="F7960" s="3">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v>26.973000000000003</v>
      </c>
    </row>
    <row r="7961" spans="1:23" x14ac:dyDescent="0.3">
      <c r="A7961">
        <v>7960</v>
      </c>
      <c r="B7961" t="s">
        <v>9777</v>
      </c>
      <c r="C7961" s="1">
        <v>43013</v>
      </c>
      <c r="D7961" s="2">
        <v>2017</v>
      </c>
      <c r="E7961" s="1" t="s">
        <v>53</v>
      </c>
      <c r="F7961" s="3">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v>5.1587999999999852</v>
      </c>
    </row>
    <row r="7962" spans="1:23" x14ac:dyDescent="0.3">
      <c r="A7962">
        <v>7961</v>
      </c>
      <c r="B7962" t="s">
        <v>9777</v>
      </c>
      <c r="C7962" s="1">
        <v>43013</v>
      </c>
      <c r="D7962" s="2">
        <v>2017</v>
      </c>
      <c r="E7962" s="1" t="s">
        <v>53</v>
      </c>
      <c r="F7962" s="3">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v>2.6972999999999994</v>
      </c>
    </row>
    <row r="7963" spans="1:23" x14ac:dyDescent="0.3">
      <c r="A7963">
        <v>7962</v>
      </c>
      <c r="B7963" t="s">
        <v>9778</v>
      </c>
      <c r="C7963" s="1">
        <v>43057</v>
      </c>
      <c r="D7963" s="2">
        <v>2017</v>
      </c>
      <c r="E7963" s="1" t="s">
        <v>24</v>
      </c>
      <c r="F7963" s="3">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v>-19.323000000000011</v>
      </c>
    </row>
    <row r="7964" spans="1:23" x14ac:dyDescent="0.3">
      <c r="A7964">
        <v>7963</v>
      </c>
      <c r="B7964" t="s">
        <v>9778</v>
      </c>
      <c r="C7964" s="1">
        <v>43057</v>
      </c>
      <c r="D7964" s="2">
        <v>2017</v>
      </c>
      <c r="E7964" s="1" t="s">
        <v>24</v>
      </c>
      <c r="F7964" s="3">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v>-16.185600000000001</v>
      </c>
    </row>
    <row r="7965" spans="1:23" x14ac:dyDescent="0.3">
      <c r="A7965">
        <v>7964</v>
      </c>
      <c r="B7965" t="s">
        <v>9778</v>
      </c>
      <c r="C7965" s="1">
        <v>43057</v>
      </c>
      <c r="D7965" s="2">
        <v>2017</v>
      </c>
      <c r="E7965" s="1" t="s">
        <v>24</v>
      </c>
      <c r="F7965" s="3">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v>48.631999999999948</v>
      </c>
    </row>
    <row r="7966" spans="1:23" x14ac:dyDescent="0.3">
      <c r="A7966">
        <v>7965</v>
      </c>
      <c r="B7966" t="s">
        <v>9778</v>
      </c>
      <c r="C7966" s="1">
        <v>43057</v>
      </c>
      <c r="D7966" s="2">
        <v>2017</v>
      </c>
      <c r="E7966" s="1" t="s">
        <v>24</v>
      </c>
      <c r="F7966" s="3">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v>7.2576000000000001</v>
      </c>
    </row>
    <row r="7967" spans="1:23" x14ac:dyDescent="0.3">
      <c r="A7967">
        <v>7966</v>
      </c>
      <c r="B7967" t="s">
        <v>9778</v>
      </c>
      <c r="C7967" s="1">
        <v>43057</v>
      </c>
      <c r="D7967" s="2">
        <v>2017</v>
      </c>
      <c r="E7967" s="1" t="s">
        <v>24</v>
      </c>
      <c r="F7967" s="3">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v>14.5152</v>
      </c>
    </row>
    <row r="7968" spans="1:23" x14ac:dyDescent="0.3">
      <c r="A7968">
        <v>7967</v>
      </c>
      <c r="B7968" t="s">
        <v>9779</v>
      </c>
      <c r="C7968" s="1">
        <v>42086</v>
      </c>
      <c r="D7968" s="2">
        <v>2015</v>
      </c>
      <c r="E7968" s="1" t="s">
        <v>237</v>
      </c>
      <c r="F7968" s="3">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v>16.68</v>
      </c>
    </row>
    <row r="7969" spans="1:23" x14ac:dyDescent="0.3">
      <c r="A7969">
        <v>7968</v>
      </c>
      <c r="B7969" t="s">
        <v>9780</v>
      </c>
      <c r="C7969" s="1">
        <v>42653</v>
      </c>
      <c r="D7969" s="2">
        <v>2016</v>
      </c>
      <c r="E7969" s="1" t="s">
        <v>53</v>
      </c>
      <c r="F7969" s="3">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v>-190.85220000000004</v>
      </c>
    </row>
    <row r="7970" spans="1:23" x14ac:dyDescent="0.3">
      <c r="A7970">
        <v>7969</v>
      </c>
      <c r="B7970" t="s">
        <v>9780</v>
      </c>
      <c r="C7970" s="1">
        <v>42653</v>
      </c>
      <c r="D7970" s="2">
        <v>2016</v>
      </c>
      <c r="E7970" s="1" t="s">
        <v>53</v>
      </c>
      <c r="F7970" s="3">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v>-2.9985000000000022</v>
      </c>
    </row>
    <row r="7971" spans="1:23" x14ac:dyDescent="0.3">
      <c r="A7971">
        <v>7970</v>
      </c>
      <c r="B7971" t="s">
        <v>9780</v>
      </c>
      <c r="C7971" s="1">
        <v>42653</v>
      </c>
      <c r="D7971" s="2">
        <v>2016</v>
      </c>
      <c r="E7971" s="1" t="s">
        <v>53</v>
      </c>
      <c r="F7971" s="3">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v>13.588199999999986</v>
      </c>
    </row>
    <row r="7972" spans="1:23" x14ac:dyDescent="0.3">
      <c r="A7972">
        <v>7971</v>
      </c>
      <c r="B7972" t="s">
        <v>9783</v>
      </c>
      <c r="C7972" s="1">
        <v>42232</v>
      </c>
      <c r="D7972" s="2">
        <v>2015</v>
      </c>
      <c r="E7972" s="1" t="s">
        <v>132</v>
      </c>
      <c r="F7972" s="3">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v>-112.62159999999994</v>
      </c>
    </row>
    <row r="7973" spans="1:23" x14ac:dyDescent="0.3">
      <c r="A7973">
        <v>7972</v>
      </c>
      <c r="B7973" t="s">
        <v>9783</v>
      </c>
      <c r="C7973" s="1">
        <v>42232</v>
      </c>
      <c r="D7973" s="2">
        <v>2015</v>
      </c>
      <c r="E7973" s="1" t="s">
        <v>132</v>
      </c>
      <c r="F7973" s="3">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v>-5.4558000000000035</v>
      </c>
    </row>
    <row r="7974" spans="1:23" x14ac:dyDescent="0.3">
      <c r="A7974">
        <v>7973</v>
      </c>
      <c r="B7974" t="s">
        <v>9783</v>
      </c>
      <c r="C7974" s="1">
        <v>42232</v>
      </c>
      <c r="D7974" s="2">
        <v>2015</v>
      </c>
      <c r="E7974" s="1" t="s">
        <v>132</v>
      </c>
      <c r="F7974" s="3">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v>3.6288</v>
      </c>
    </row>
    <row r="7975" spans="1:23" x14ac:dyDescent="0.3">
      <c r="A7975">
        <v>7974</v>
      </c>
      <c r="B7975" t="s">
        <v>9783</v>
      </c>
      <c r="C7975" s="1">
        <v>42232</v>
      </c>
      <c r="D7975" s="2">
        <v>2015</v>
      </c>
      <c r="E7975" s="1" t="s">
        <v>132</v>
      </c>
      <c r="F7975" s="3">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v>-1.9067999999999996</v>
      </c>
    </row>
    <row r="7976" spans="1:23" x14ac:dyDescent="0.3">
      <c r="A7976">
        <v>7975</v>
      </c>
      <c r="B7976" t="s">
        <v>9783</v>
      </c>
      <c r="C7976" s="1">
        <v>42232</v>
      </c>
      <c r="D7976" s="2">
        <v>2015</v>
      </c>
      <c r="E7976" s="1" t="s">
        <v>132</v>
      </c>
      <c r="F7976" s="3">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v>0</v>
      </c>
    </row>
    <row r="7977" spans="1:23" x14ac:dyDescent="0.3">
      <c r="A7977">
        <v>7976</v>
      </c>
      <c r="B7977" t="s">
        <v>9783</v>
      </c>
      <c r="C7977" s="1">
        <v>42232</v>
      </c>
      <c r="D7977" s="2">
        <v>2015</v>
      </c>
      <c r="E7977" s="1" t="s">
        <v>132</v>
      </c>
      <c r="F7977" s="3">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v>-2.758799999999999</v>
      </c>
    </row>
    <row r="7978" spans="1:23" x14ac:dyDescent="0.3">
      <c r="A7978">
        <v>7977</v>
      </c>
      <c r="B7978" t="s">
        <v>9783</v>
      </c>
      <c r="C7978" s="1">
        <v>42232</v>
      </c>
      <c r="D7978" s="2">
        <v>2015</v>
      </c>
      <c r="E7978" s="1" t="s">
        <v>132</v>
      </c>
      <c r="F7978" s="3">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v>3.2099999999999982</v>
      </c>
    </row>
    <row r="7979" spans="1:23" x14ac:dyDescent="0.3">
      <c r="A7979">
        <v>7978</v>
      </c>
      <c r="B7979" t="s">
        <v>9784</v>
      </c>
      <c r="C7979" s="1">
        <v>41790</v>
      </c>
      <c r="D7979" s="2">
        <v>2014</v>
      </c>
      <c r="E7979" s="1" t="s">
        <v>124</v>
      </c>
      <c r="F7979" s="3">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v>197.99099999999996</v>
      </c>
    </row>
    <row r="7980" spans="1:23" x14ac:dyDescent="0.3">
      <c r="A7980">
        <v>7979</v>
      </c>
      <c r="B7980" t="s">
        <v>9784</v>
      </c>
      <c r="C7980" s="1">
        <v>41790</v>
      </c>
      <c r="D7980" s="2">
        <v>2014</v>
      </c>
      <c r="E7980" s="1" t="s">
        <v>124</v>
      </c>
      <c r="F7980" s="3">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v>32.981699999999989</v>
      </c>
    </row>
    <row r="7981" spans="1:23" x14ac:dyDescent="0.3">
      <c r="A7981">
        <v>7980</v>
      </c>
      <c r="B7981" t="s">
        <v>9785</v>
      </c>
      <c r="C7981" s="1">
        <v>42243</v>
      </c>
      <c r="D7981" s="2">
        <v>2015</v>
      </c>
      <c r="E7981" s="1" t="s">
        <v>132</v>
      </c>
      <c r="F7981" s="3">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v>1.6587999999999996</v>
      </c>
    </row>
    <row r="7982" spans="1:23" x14ac:dyDescent="0.3">
      <c r="A7982">
        <v>7981</v>
      </c>
      <c r="B7982" t="s">
        <v>9786</v>
      </c>
      <c r="C7982" s="1">
        <v>41642</v>
      </c>
      <c r="D7982" s="2">
        <v>2014</v>
      </c>
      <c r="E7982" s="1" t="s">
        <v>166</v>
      </c>
      <c r="F7982" s="3">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v>5.5511999999999979</v>
      </c>
    </row>
    <row r="7983" spans="1:23" x14ac:dyDescent="0.3">
      <c r="A7983">
        <v>7982</v>
      </c>
      <c r="B7983" t="s">
        <v>9787</v>
      </c>
      <c r="C7983" s="1">
        <v>41892</v>
      </c>
      <c r="D7983" s="2">
        <v>2014</v>
      </c>
      <c r="E7983" s="1" t="s">
        <v>161</v>
      </c>
      <c r="F7983" s="3">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v>22.118400000000001</v>
      </c>
    </row>
    <row r="7984" spans="1:23" x14ac:dyDescent="0.3">
      <c r="A7984">
        <v>7983</v>
      </c>
      <c r="B7984" t="s">
        <v>9787</v>
      </c>
      <c r="C7984" s="1">
        <v>41892</v>
      </c>
      <c r="D7984" s="2">
        <v>2014</v>
      </c>
      <c r="E7984" s="1" t="s">
        <v>161</v>
      </c>
      <c r="F7984" s="3">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v>76.469999999999985</v>
      </c>
    </row>
    <row r="7985" spans="1:23" x14ac:dyDescent="0.3">
      <c r="A7985">
        <v>7984</v>
      </c>
      <c r="B7985" t="s">
        <v>9789</v>
      </c>
      <c r="C7985" s="1">
        <v>42757</v>
      </c>
      <c r="D7985" s="2">
        <v>2017</v>
      </c>
      <c r="E7985" s="1" t="s">
        <v>166</v>
      </c>
      <c r="F7985" s="3">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v>4.9139999999999988</v>
      </c>
    </row>
    <row r="7986" spans="1:23" x14ac:dyDescent="0.3">
      <c r="A7986">
        <v>7985</v>
      </c>
      <c r="B7986" t="s">
        <v>9789</v>
      </c>
      <c r="C7986" s="1">
        <v>42757</v>
      </c>
      <c r="D7986" s="2">
        <v>2017</v>
      </c>
      <c r="E7986" s="1" t="s">
        <v>166</v>
      </c>
      <c r="F7986" s="3">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v>0.88559999999999883</v>
      </c>
    </row>
    <row r="7987" spans="1:23" x14ac:dyDescent="0.3">
      <c r="A7987">
        <v>7986</v>
      </c>
      <c r="B7987" t="s">
        <v>9790</v>
      </c>
      <c r="C7987" s="1">
        <v>42481</v>
      </c>
      <c r="D7987" s="2">
        <v>2016</v>
      </c>
      <c r="E7987" s="1" t="s">
        <v>89</v>
      </c>
      <c r="F7987" s="3">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v>2.8079999999999998</v>
      </c>
    </row>
    <row r="7988" spans="1:23" x14ac:dyDescent="0.3">
      <c r="A7988">
        <v>7987</v>
      </c>
      <c r="B7988" t="s">
        <v>9791</v>
      </c>
      <c r="C7988" s="1">
        <v>42571</v>
      </c>
      <c r="D7988" s="2">
        <v>2016</v>
      </c>
      <c r="E7988" s="1" t="s">
        <v>152</v>
      </c>
      <c r="F7988" s="3">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v>43.175999999999995</v>
      </c>
    </row>
    <row r="7989" spans="1:23" x14ac:dyDescent="0.3">
      <c r="A7989">
        <v>7988</v>
      </c>
      <c r="B7989" t="s">
        <v>9792</v>
      </c>
      <c r="C7989" s="1">
        <v>42605</v>
      </c>
      <c r="D7989" s="2">
        <v>2016</v>
      </c>
      <c r="E7989" s="1" t="s">
        <v>132</v>
      </c>
      <c r="F7989" s="3">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v>11.591999999999999</v>
      </c>
    </row>
    <row r="7990" spans="1:23" x14ac:dyDescent="0.3">
      <c r="A7990">
        <v>7989</v>
      </c>
      <c r="B7990" t="s">
        <v>9792</v>
      </c>
      <c r="C7990" s="1">
        <v>42605</v>
      </c>
      <c r="D7990" s="2">
        <v>2016</v>
      </c>
      <c r="E7990" s="1" t="s">
        <v>132</v>
      </c>
      <c r="F7990" s="3">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v>17.667299999999997</v>
      </c>
    </row>
    <row r="7991" spans="1:23" x14ac:dyDescent="0.3">
      <c r="A7991">
        <v>7990</v>
      </c>
      <c r="B7991" t="s">
        <v>9792</v>
      </c>
      <c r="C7991" s="1">
        <v>42605</v>
      </c>
      <c r="D7991" s="2">
        <v>2016</v>
      </c>
      <c r="E7991" s="1" t="s">
        <v>132</v>
      </c>
      <c r="F7991" s="3">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v>4.1916000000000011</v>
      </c>
    </row>
    <row r="7992" spans="1:23" x14ac:dyDescent="0.3">
      <c r="A7992">
        <v>7991</v>
      </c>
      <c r="B7992" t="s">
        <v>9792</v>
      </c>
      <c r="C7992" s="1">
        <v>42605</v>
      </c>
      <c r="D7992" s="2">
        <v>2016</v>
      </c>
      <c r="E7992" s="1" t="s">
        <v>132</v>
      </c>
      <c r="F7992" s="3">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v>0.89100000000000001</v>
      </c>
    </row>
    <row r="7993" spans="1:23" x14ac:dyDescent="0.3">
      <c r="A7993">
        <v>7992</v>
      </c>
      <c r="B7993" t="s">
        <v>9794</v>
      </c>
      <c r="C7993" s="1">
        <v>42535</v>
      </c>
      <c r="D7993" s="2">
        <v>2016</v>
      </c>
      <c r="E7993" s="1" t="s">
        <v>41</v>
      </c>
      <c r="F7993" s="3">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v>-26.623999999999995</v>
      </c>
    </row>
    <row r="7994" spans="1:23" x14ac:dyDescent="0.3">
      <c r="A7994">
        <v>7993</v>
      </c>
      <c r="B7994" t="s">
        <v>9794</v>
      </c>
      <c r="C7994" s="1">
        <v>42535</v>
      </c>
      <c r="D7994" s="2">
        <v>2016</v>
      </c>
      <c r="E7994" s="1" t="s">
        <v>41</v>
      </c>
      <c r="F7994" s="3">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v>2.3079999999999998</v>
      </c>
    </row>
    <row r="7995" spans="1:23" x14ac:dyDescent="0.3">
      <c r="A7995">
        <v>7994</v>
      </c>
      <c r="B7995" t="s">
        <v>9795</v>
      </c>
      <c r="C7995" s="1">
        <v>42328</v>
      </c>
      <c r="D7995" s="2">
        <v>2015</v>
      </c>
      <c r="E7995" s="1" t="s">
        <v>24</v>
      </c>
      <c r="F7995" s="3">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v>-3.4271999999999991</v>
      </c>
    </row>
    <row r="7996" spans="1:23" x14ac:dyDescent="0.3">
      <c r="A7996">
        <v>7995</v>
      </c>
      <c r="B7996" t="s">
        <v>9795</v>
      </c>
      <c r="C7996" s="1">
        <v>42328</v>
      </c>
      <c r="D7996" s="2">
        <v>2015</v>
      </c>
      <c r="E7996" s="1" t="s">
        <v>24</v>
      </c>
      <c r="F7996" s="3">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v>-247.79879999999997</v>
      </c>
    </row>
    <row r="7997" spans="1:23" x14ac:dyDescent="0.3">
      <c r="A7997">
        <v>7996</v>
      </c>
      <c r="B7997" t="s">
        <v>9795</v>
      </c>
      <c r="C7997" s="1">
        <v>42328</v>
      </c>
      <c r="D7997" s="2">
        <v>2015</v>
      </c>
      <c r="E7997" s="1" t="s">
        <v>24</v>
      </c>
      <c r="F7997" s="3">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v>-7.3691999999999993</v>
      </c>
    </row>
    <row r="7998" spans="1:23" x14ac:dyDescent="0.3">
      <c r="A7998">
        <v>7997</v>
      </c>
      <c r="B7998" t="s">
        <v>9796</v>
      </c>
      <c r="C7998" s="1">
        <v>43042</v>
      </c>
      <c r="D7998" s="2">
        <v>2017</v>
      </c>
      <c r="E7998" s="1" t="s">
        <v>24</v>
      </c>
      <c r="F7998" s="3">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v>87.890000000000015</v>
      </c>
    </row>
    <row r="7999" spans="1:23" x14ac:dyDescent="0.3">
      <c r="A7999">
        <v>7998</v>
      </c>
      <c r="B7999" t="s">
        <v>9796</v>
      </c>
      <c r="C7999" s="1">
        <v>43042</v>
      </c>
      <c r="D7999" s="2">
        <v>2017</v>
      </c>
      <c r="E7999" s="1" t="s">
        <v>24</v>
      </c>
      <c r="F7999" s="3">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v>20.914800000000014</v>
      </c>
    </row>
    <row r="8000" spans="1:23" x14ac:dyDescent="0.3">
      <c r="A8000">
        <v>7999</v>
      </c>
      <c r="B8000" t="s">
        <v>9797</v>
      </c>
      <c r="C8000" s="1">
        <v>41763</v>
      </c>
      <c r="D8000" s="2">
        <v>2014</v>
      </c>
      <c r="E8000" s="1" t="s">
        <v>124</v>
      </c>
      <c r="F8000" s="3">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v>3.8975999999999997</v>
      </c>
    </row>
    <row r="8001" spans="1:23" x14ac:dyDescent="0.3">
      <c r="A8001">
        <v>8000</v>
      </c>
      <c r="B8001" t="s">
        <v>9797</v>
      </c>
      <c r="C8001" s="1">
        <v>41763</v>
      </c>
      <c r="D8001" s="2">
        <v>2014</v>
      </c>
      <c r="E8001" s="1" t="s">
        <v>124</v>
      </c>
      <c r="F8001" s="3">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v>19.034399999999998</v>
      </c>
    </row>
    <row r="8002" spans="1:23" x14ac:dyDescent="0.3">
      <c r="A8002">
        <v>8001</v>
      </c>
      <c r="B8002" t="s">
        <v>9798</v>
      </c>
      <c r="C8002" s="1">
        <v>42316</v>
      </c>
      <c r="D8002" s="2">
        <v>2015</v>
      </c>
      <c r="E8002" s="1" t="s">
        <v>24</v>
      </c>
      <c r="F8002" s="3">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v>76.548399999999987</v>
      </c>
    </row>
    <row r="8003" spans="1:23" x14ac:dyDescent="0.3">
      <c r="A8003">
        <v>8002</v>
      </c>
      <c r="B8003" t="s">
        <v>9799</v>
      </c>
      <c r="C8003" s="1">
        <v>42350</v>
      </c>
      <c r="D8003" s="2">
        <v>2015</v>
      </c>
      <c r="E8003" s="1" t="s">
        <v>98</v>
      </c>
      <c r="F8003" s="3">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v>128.97420000000002</v>
      </c>
    </row>
    <row r="8004" spans="1:23" x14ac:dyDescent="0.3">
      <c r="A8004">
        <v>8003</v>
      </c>
      <c r="B8004" t="s">
        <v>9799</v>
      </c>
      <c r="C8004" s="1">
        <v>42350</v>
      </c>
      <c r="D8004" s="2">
        <v>2015</v>
      </c>
      <c r="E8004" s="1" t="s">
        <v>98</v>
      </c>
      <c r="F8004" s="3">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v>0.51519999999999921</v>
      </c>
    </row>
    <row r="8005" spans="1:23" x14ac:dyDescent="0.3">
      <c r="A8005">
        <v>8004</v>
      </c>
      <c r="B8005" t="s">
        <v>9800</v>
      </c>
      <c r="C8005" s="1">
        <v>41974</v>
      </c>
      <c r="D8005" s="2">
        <v>2014</v>
      </c>
      <c r="E8005" s="1" t="s">
        <v>98</v>
      </c>
      <c r="F8005" s="3">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v>78.850999999999971</v>
      </c>
    </row>
    <row r="8006" spans="1:23" x14ac:dyDescent="0.3">
      <c r="A8006">
        <v>8005</v>
      </c>
      <c r="B8006" t="s">
        <v>9800</v>
      </c>
      <c r="C8006" s="1">
        <v>41974</v>
      </c>
      <c r="D8006" s="2">
        <v>2014</v>
      </c>
      <c r="E8006" s="1" t="s">
        <v>98</v>
      </c>
      <c r="F8006" s="3">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v>15.585599999999999</v>
      </c>
    </row>
    <row r="8007" spans="1:23" x14ac:dyDescent="0.3">
      <c r="A8007">
        <v>8006</v>
      </c>
      <c r="B8007" t="s">
        <v>9800</v>
      </c>
      <c r="C8007" s="1">
        <v>41974</v>
      </c>
      <c r="D8007" s="2">
        <v>2014</v>
      </c>
      <c r="E8007" s="1" t="s">
        <v>98</v>
      </c>
      <c r="F8007" s="3">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v>3.2405999999999997</v>
      </c>
    </row>
    <row r="8008" spans="1:23" x14ac:dyDescent="0.3">
      <c r="A8008">
        <v>8007</v>
      </c>
      <c r="B8008" t="s">
        <v>9801</v>
      </c>
      <c r="C8008" s="1">
        <v>42650</v>
      </c>
      <c r="D8008" s="2">
        <v>2016</v>
      </c>
      <c r="E8008" s="1" t="s">
        <v>53</v>
      </c>
      <c r="F8008" s="3">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v>0.93359999999999843</v>
      </c>
    </row>
    <row r="8009" spans="1:23" x14ac:dyDescent="0.3">
      <c r="A8009">
        <v>8008</v>
      </c>
      <c r="B8009" t="s">
        <v>9802</v>
      </c>
      <c r="C8009" s="1">
        <v>42325</v>
      </c>
      <c r="D8009" s="2">
        <v>2015</v>
      </c>
      <c r="E8009" s="1" t="s">
        <v>24</v>
      </c>
      <c r="F8009" s="3">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v>5.4124000000000478</v>
      </c>
    </row>
    <row r="8010" spans="1:23" x14ac:dyDescent="0.3">
      <c r="A8010">
        <v>8009</v>
      </c>
      <c r="B8010" t="s">
        <v>9802</v>
      </c>
      <c r="C8010" s="1">
        <v>42325</v>
      </c>
      <c r="D8010" s="2">
        <v>2015</v>
      </c>
      <c r="E8010" s="1" t="s">
        <v>24</v>
      </c>
      <c r="F8010" s="3">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v>49.970399999999991</v>
      </c>
    </row>
    <row r="8011" spans="1:23" x14ac:dyDescent="0.3">
      <c r="A8011">
        <v>8010</v>
      </c>
      <c r="B8011" t="s">
        <v>9802</v>
      </c>
      <c r="C8011" s="1">
        <v>42325</v>
      </c>
      <c r="D8011" s="2">
        <v>2015</v>
      </c>
      <c r="E8011" s="1" t="s">
        <v>24</v>
      </c>
      <c r="F8011" s="3">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v>383.93099999999993</v>
      </c>
    </row>
    <row r="8012" spans="1:23" x14ac:dyDescent="0.3">
      <c r="A8012">
        <v>8011</v>
      </c>
      <c r="B8012" t="s">
        <v>9803</v>
      </c>
      <c r="C8012" s="1">
        <v>41715</v>
      </c>
      <c r="D8012" s="2">
        <v>2014</v>
      </c>
      <c r="E8012" s="1" t="s">
        <v>237</v>
      </c>
      <c r="F8012" s="3">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v>41.152799999999992</v>
      </c>
    </row>
    <row r="8013" spans="1:23" x14ac:dyDescent="0.3">
      <c r="A8013">
        <v>8012</v>
      </c>
      <c r="B8013" t="s">
        <v>9804</v>
      </c>
      <c r="C8013" s="1">
        <v>42175</v>
      </c>
      <c r="D8013" s="2">
        <v>2015</v>
      </c>
      <c r="E8013" s="1" t="s">
        <v>41</v>
      </c>
      <c r="F8013" s="3">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v>15.742999999999984</v>
      </c>
    </row>
    <row r="8014" spans="1:23" x14ac:dyDescent="0.3">
      <c r="A8014">
        <v>8013</v>
      </c>
      <c r="B8014" t="s">
        <v>9805</v>
      </c>
      <c r="C8014" s="1">
        <v>42880</v>
      </c>
      <c r="D8014" s="2">
        <v>2017</v>
      </c>
      <c r="E8014" s="1" t="s">
        <v>124</v>
      </c>
      <c r="F8014" s="3">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v>207.47499999999994</v>
      </c>
    </row>
    <row r="8015" spans="1:23" x14ac:dyDescent="0.3">
      <c r="A8015">
        <v>8014</v>
      </c>
      <c r="B8015" t="s">
        <v>9805</v>
      </c>
      <c r="C8015" s="1">
        <v>42880</v>
      </c>
      <c r="D8015" s="2">
        <v>2017</v>
      </c>
      <c r="E8015" s="1" t="s">
        <v>124</v>
      </c>
      <c r="F8015" s="3">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v>13.200000000000003</v>
      </c>
    </row>
    <row r="8016" spans="1:23" x14ac:dyDescent="0.3">
      <c r="A8016">
        <v>8015</v>
      </c>
      <c r="B8016" t="s">
        <v>9805</v>
      </c>
      <c r="C8016" s="1">
        <v>42880</v>
      </c>
      <c r="D8016" s="2">
        <v>2017</v>
      </c>
      <c r="E8016" s="1" t="s">
        <v>124</v>
      </c>
      <c r="F8016" s="3">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v>1.4804999999999999</v>
      </c>
    </row>
    <row r="8017" spans="1:23" x14ac:dyDescent="0.3">
      <c r="A8017">
        <v>8016</v>
      </c>
      <c r="B8017" t="s">
        <v>9805</v>
      </c>
      <c r="C8017" s="1">
        <v>42880</v>
      </c>
      <c r="D8017" s="2">
        <v>2017</v>
      </c>
      <c r="E8017" s="1" t="s">
        <v>124</v>
      </c>
      <c r="F8017" s="3">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v>6.0287999999999995</v>
      </c>
    </row>
    <row r="8018" spans="1:23" x14ac:dyDescent="0.3">
      <c r="A8018">
        <v>8017</v>
      </c>
      <c r="B8018" t="s">
        <v>9806</v>
      </c>
      <c r="C8018" s="1">
        <v>41891</v>
      </c>
      <c r="D8018" s="2">
        <v>2014</v>
      </c>
      <c r="E8018" s="1" t="s">
        <v>161</v>
      </c>
      <c r="F8018" s="3">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v>12.892799999999998</v>
      </c>
    </row>
    <row r="8019" spans="1:23" x14ac:dyDescent="0.3">
      <c r="A8019">
        <v>8018</v>
      </c>
      <c r="B8019" t="s">
        <v>9806</v>
      </c>
      <c r="C8019" s="1">
        <v>41891</v>
      </c>
      <c r="D8019" s="2">
        <v>2014</v>
      </c>
      <c r="E8019" s="1" t="s">
        <v>161</v>
      </c>
      <c r="F8019" s="3">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v>2.6964000000000006</v>
      </c>
    </row>
    <row r="8020" spans="1:23" x14ac:dyDescent="0.3">
      <c r="A8020">
        <v>8019</v>
      </c>
      <c r="B8020" t="s">
        <v>9807</v>
      </c>
      <c r="C8020" s="1">
        <v>43025</v>
      </c>
      <c r="D8020" s="2">
        <v>2017</v>
      </c>
      <c r="E8020" s="1" t="s">
        <v>53</v>
      </c>
      <c r="F8020" s="3">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v>4.6193000000000026</v>
      </c>
    </row>
    <row r="8021" spans="1:23" x14ac:dyDescent="0.3">
      <c r="A8021">
        <v>8020</v>
      </c>
      <c r="B8021" t="s">
        <v>9808</v>
      </c>
      <c r="C8021" s="1">
        <v>43041</v>
      </c>
      <c r="D8021" s="2">
        <v>2017</v>
      </c>
      <c r="E8021" s="1" t="s">
        <v>24</v>
      </c>
      <c r="F8021" s="3">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v>20.975000000000001</v>
      </c>
    </row>
    <row r="8022" spans="1:23" x14ac:dyDescent="0.3">
      <c r="A8022">
        <v>8021</v>
      </c>
      <c r="B8022" t="s">
        <v>9808</v>
      </c>
      <c r="C8022" s="1">
        <v>43041</v>
      </c>
      <c r="D8022" s="2">
        <v>2017</v>
      </c>
      <c r="E8022" s="1" t="s">
        <v>24</v>
      </c>
      <c r="F8022" s="3">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v>5.7623999999999995</v>
      </c>
    </row>
    <row r="8023" spans="1:23" x14ac:dyDescent="0.3">
      <c r="A8023">
        <v>8022</v>
      </c>
      <c r="B8023" t="s">
        <v>9809</v>
      </c>
      <c r="C8023" s="1">
        <v>41841</v>
      </c>
      <c r="D8023" s="2">
        <v>2014</v>
      </c>
      <c r="E8023" s="1" t="s">
        <v>152</v>
      </c>
      <c r="F8023" s="3">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v>-12.979200000000002</v>
      </c>
    </row>
    <row r="8024" spans="1:23" x14ac:dyDescent="0.3">
      <c r="A8024">
        <v>8023</v>
      </c>
      <c r="B8024" t="s">
        <v>9809</v>
      </c>
      <c r="C8024" s="1">
        <v>41841</v>
      </c>
      <c r="D8024" s="2">
        <v>2014</v>
      </c>
      <c r="E8024" s="1" t="s">
        <v>152</v>
      </c>
      <c r="F8024" s="3">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v>29.673000000000005</v>
      </c>
    </row>
    <row r="8025" spans="1:23" x14ac:dyDescent="0.3">
      <c r="A8025">
        <v>8024</v>
      </c>
      <c r="B8025" t="s">
        <v>9809</v>
      </c>
      <c r="C8025" s="1">
        <v>41841</v>
      </c>
      <c r="D8025" s="2">
        <v>2014</v>
      </c>
      <c r="E8025" s="1" t="s">
        <v>152</v>
      </c>
      <c r="F8025" s="3">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v>-93.989999999999952</v>
      </c>
    </row>
    <row r="8026" spans="1:23" x14ac:dyDescent="0.3">
      <c r="A8026">
        <v>8025</v>
      </c>
      <c r="B8026" t="s">
        <v>9809</v>
      </c>
      <c r="C8026" s="1">
        <v>41841</v>
      </c>
      <c r="D8026" s="2">
        <v>2014</v>
      </c>
      <c r="E8026" s="1" t="s">
        <v>152</v>
      </c>
      <c r="F8026" s="3">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v>-1.8270000000000004</v>
      </c>
    </row>
    <row r="8027" spans="1:23" x14ac:dyDescent="0.3">
      <c r="A8027">
        <v>8026</v>
      </c>
      <c r="B8027" t="s">
        <v>9810</v>
      </c>
      <c r="C8027" s="1">
        <v>42258</v>
      </c>
      <c r="D8027" s="2">
        <v>2015</v>
      </c>
      <c r="E8027" s="1" t="s">
        <v>161</v>
      </c>
      <c r="F8027" s="3">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v>50.563199999999995</v>
      </c>
    </row>
    <row r="8028" spans="1:23" x14ac:dyDescent="0.3">
      <c r="A8028">
        <v>8027</v>
      </c>
      <c r="B8028" t="s">
        <v>9810</v>
      </c>
      <c r="C8028" s="1">
        <v>42258</v>
      </c>
      <c r="D8028" s="2">
        <v>2015</v>
      </c>
      <c r="E8028" s="1" t="s">
        <v>161</v>
      </c>
      <c r="F8028" s="3">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v>1.5760000000000076</v>
      </c>
    </row>
    <row r="8029" spans="1:23" x14ac:dyDescent="0.3">
      <c r="A8029">
        <v>8028</v>
      </c>
      <c r="B8029" t="s">
        <v>9810</v>
      </c>
      <c r="C8029" s="1">
        <v>42258</v>
      </c>
      <c r="D8029" s="2">
        <v>2015</v>
      </c>
      <c r="E8029" s="1" t="s">
        <v>161</v>
      </c>
      <c r="F8029" s="3">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v>6.796599999999998</v>
      </c>
    </row>
    <row r="8030" spans="1:23" x14ac:dyDescent="0.3">
      <c r="A8030">
        <v>8029</v>
      </c>
      <c r="B8030" t="s">
        <v>9810</v>
      </c>
      <c r="C8030" s="1">
        <v>42258</v>
      </c>
      <c r="D8030" s="2">
        <v>2015</v>
      </c>
      <c r="E8030" s="1" t="s">
        <v>161</v>
      </c>
      <c r="F8030" s="3">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v>108.17520000000002</v>
      </c>
    </row>
    <row r="8031" spans="1:23" x14ac:dyDescent="0.3">
      <c r="A8031">
        <v>8030</v>
      </c>
      <c r="B8031" t="s">
        <v>9811</v>
      </c>
      <c r="C8031" s="1">
        <v>42664</v>
      </c>
      <c r="D8031" s="2">
        <v>2016</v>
      </c>
      <c r="E8031" s="1" t="s">
        <v>53</v>
      </c>
      <c r="F8031" s="3">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v>-9.2819999999999965</v>
      </c>
    </row>
    <row r="8032" spans="1:23" x14ac:dyDescent="0.3">
      <c r="A8032">
        <v>8031</v>
      </c>
      <c r="B8032" t="s">
        <v>9812</v>
      </c>
      <c r="C8032" s="1">
        <v>42376</v>
      </c>
      <c r="D8032" s="2">
        <v>2016</v>
      </c>
      <c r="E8032" s="1" t="s">
        <v>166</v>
      </c>
      <c r="F8032" s="3">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v>-10.961100000000002</v>
      </c>
    </row>
    <row r="8033" spans="1:23" x14ac:dyDescent="0.3">
      <c r="A8033">
        <v>8032</v>
      </c>
      <c r="B8033" t="s">
        <v>9812</v>
      </c>
      <c r="C8033" s="1">
        <v>42376</v>
      </c>
      <c r="D8033" s="2">
        <v>2016</v>
      </c>
      <c r="E8033" s="1" t="s">
        <v>166</v>
      </c>
      <c r="F8033" s="3">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v>9.0719999999999992</v>
      </c>
    </row>
    <row r="8034" spans="1:23" x14ac:dyDescent="0.3">
      <c r="A8034">
        <v>8033</v>
      </c>
      <c r="B8034" t="s">
        <v>9813</v>
      </c>
      <c r="C8034" s="1">
        <v>42180</v>
      </c>
      <c r="D8034" s="2">
        <v>2015</v>
      </c>
      <c r="E8034" s="1" t="s">
        <v>41</v>
      </c>
      <c r="F8034" s="3">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v>16.183799999999998</v>
      </c>
    </row>
    <row r="8035" spans="1:23" x14ac:dyDescent="0.3">
      <c r="A8035">
        <v>8034</v>
      </c>
      <c r="B8035" t="s">
        <v>9813</v>
      </c>
      <c r="C8035" s="1">
        <v>42180</v>
      </c>
      <c r="D8035" s="2">
        <v>2015</v>
      </c>
      <c r="E8035" s="1" t="s">
        <v>41</v>
      </c>
      <c r="F8035" s="3">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v>-1.476</v>
      </c>
    </row>
    <row r="8036" spans="1:23" x14ac:dyDescent="0.3">
      <c r="A8036">
        <v>8035</v>
      </c>
      <c r="B8036" t="s">
        <v>9813</v>
      </c>
      <c r="C8036" s="1">
        <v>42180</v>
      </c>
      <c r="D8036" s="2">
        <v>2015</v>
      </c>
      <c r="E8036" s="1" t="s">
        <v>41</v>
      </c>
      <c r="F8036" s="3">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v>-20.730599999999995</v>
      </c>
    </row>
    <row r="8037" spans="1:23" x14ac:dyDescent="0.3">
      <c r="A8037">
        <v>8036</v>
      </c>
      <c r="B8037" t="s">
        <v>9813</v>
      </c>
      <c r="C8037" s="1">
        <v>42180</v>
      </c>
      <c r="D8037" s="2">
        <v>2015</v>
      </c>
      <c r="E8037" s="1" t="s">
        <v>41</v>
      </c>
      <c r="F8037" s="3">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v>1.6704000000000001</v>
      </c>
    </row>
    <row r="8038" spans="1:23" x14ac:dyDescent="0.3">
      <c r="A8038">
        <v>8037</v>
      </c>
      <c r="B8038" t="s">
        <v>9814</v>
      </c>
      <c r="C8038" s="1">
        <v>42267</v>
      </c>
      <c r="D8038" s="2">
        <v>2015</v>
      </c>
      <c r="E8038" s="1" t="s">
        <v>161</v>
      </c>
      <c r="F8038" s="3">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v>16.955999999999996</v>
      </c>
    </row>
    <row r="8039" spans="1:23" x14ac:dyDescent="0.3">
      <c r="A8039">
        <v>8038</v>
      </c>
      <c r="B8039" t="s">
        <v>9815</v>
      </c>
      <c r="C8039" s="1">
        <v>42926</v>
      </c>
      <c r="D8039" s="2">
        <v>2017</v>
      </c>
      <c r="E8039" s="1" t="s">
        <v>152</v>
      </c>
      <c r="F8039" s="3">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v>10.896600000000003</v>
      </c>
    </row>
    <row r="8040" spans="1:23" x14ac:dyDescent="0.3">
      <c r="A8040">
        <v>8039</v>
      </c>
      <c r="B8040" t="s">
        <v>9816</v>
      </c>
      <c r="C8040" s="1">
        <v>42916</v>
      </c>
      <c r="D8040" s="2">
        <v>2017</v>
      </c>
      <c r="E8040" s="1" t="s">
        <v>41</v>
      </c>
      <c r="F8040" s="3">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v>5.1293999999999755</v>
      </c>
    </row>
    <row r="8041" spans="1:23" x14ac:dyDescent="0.3">
      <c r="A8041">
        <v>8040</v>
      </c>
      <c r="B8041" t="s">
        <v>9817</v>
      </c>
      <c r="C8041" s="1">
        <v>42968</v>
      </c>
      <c r="D8041" s="2">
        <v>2017</v>
      </c>
      <c r="E8041" s="1" t="s">
        <v>132</v>
      </c>
      <c r="F8041" s="3">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v>38.870400000000018</v>
      </c>
    </row>
    <row r="8042" spans="1:23" x14ac:dyDescent="0.3">
      <c r="A8042">
        <v>8041</v>
      </c>
      <c r="B8042" t="s">
        <v>9817</v>
      </c>
      <c r="C8042" s="1">
        <v>42968</v>
      </c>
      <c r="D8042" s="2">
        <v>2017</v>
      </c>
      <c r="E8042" s="1" t="s">
        <v>132</v>
      </c>
      <c r="F8042" s="3">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v>34.354799999999955</v>
      </c>
    </row>
    <row r="8043" spans="1:23" x14ac:dyDescent="0.3">
      <c r="A8043">
        <v>8042</v>
      </c>
      <c r="B8043" t="s">
        <v>9817</v>
      </c>
      <c r="C8043" s="1">
        <v>42968</v>
      </c>
      <c r="D8043" s="2">
        <v>2017</v>
      </c>
      <c r="E8043" s="1" t="s">
        <v>132</v>
      </c>
      <c r="F8043" s="3">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v>11.613</v>
      </c>
    </row>
    <row r="8044" spans="1:23" x14ac:dyDescent="0.3">
      <c r="A8044">
        <v>8043</v>
      </c>
      <c r="B8044" t="s">
        <v>9818</v>
      </c>
      <c r="C8044" s="1">
        <v>42805</v>
      </c>
      <c r="D8044" s="2">
        <v>2017</v>
      </c>
      <c r="E8044" s="1" t="s">
        <v>237</v>
      </c>
      <c r="F8044" s="3">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v>24.913200000000003</v>
      </c>
    </row>
    <row r="8045" spans="1:23" x14ac:dyDescent="0.3">
      <c r="A8045">
        <v>8044</v>
      </c>
      <c r="B8045" t="s">
        <v>9818</v>
      </c>
      <c r="C8045" s="1">
        <v>42805</v>
      </c>
      <c r="D8045" s="2">
        <v>2017</v>
      </c>
      <c r="E8045" s="1" t="s">
        <v>237</v>
      </c>
      <c r="F8045" s="3">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v>11.756800000000002</v>
      </c>
    </row>
    <row r="8046" spans="1:23" x14ac:dyDescent="0.3">
      <c r="A8046">
        <v>8045</v>
      </c>
      <c r="B8046" t="s">
        <v>9821</v>
      </c>
      <c r="C8046" s="1">
        <v>42993</v>
      </c>
      <c r="D8046" s="2">
        <v>2017</v>
      </c>
      <c r="E8046" s="1" t="s">
        <v>161</v>
      </c>
      <c r="F8046" s="3">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v>106.95779999999998</v>
      </c>
    </row>
    <row r="8047" spans="1:23" x14ac:dyDescent="0.3">
      <c r="A8047">
        <v>8046</v>
      </c>
      <c r="B8047" t="s">
        <v>9822</v>
      </c>
      <c r="C8047" s="1">
        <v>42633</v>
      </c>
      <c r="D8047" s="2">
        <v>2016</v>
      </c>
      <c r="E8047" s="1" t="s">
        <v>161</v>
      </c>
      <c r="F8047" s="3">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v>129.77249999999998</v>
      </c>
    </row>
    <row r="8048" spans="1:23" x14ac:dyDescent="0.3">
      <c r="A8048">
        <v>8047</v>
      </c>
      <c r="B8048" t="s">
        <v>9823</v>
      </c>
      <c r="C8048" s="1">
        <v>42719</v>
      </c>
      <c r="D8048" s="2">
        <v>2016</v>
      </c>
      <c r="E8048" s="1" t="s">
        <v>98</v>
      </c>
      <c r="F8048" s="3">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v>-1.4760000000000004</v>
      </c>
    </row>
    <row r="8049" spans="1:23" x14ac:dyDescent="0.3">
      <c r="A8049">
        <v>8048</v>
      </c>
      <c r="B8049" t="s">
        <v>9824</v>
      </c>
      <c r="C8049" s="1">
        <v>43042</v>
      </c>
      <c r="D8049" s="2">
        <v>2017</v>
      </c>
      <c r="E8049" s="1" t="s">
        <v>24</v>
      </c>
      <c r="F8049" s="3">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v>5.2883999999999984</v>
      </c>
    </row>
    <row r="8050" spans="1:23" x14ac:dyDescent="0.3">
      <c r="A8050">
        <v>8049</v>
      </c>
      <c r="B8050" t="s">
        <v>9825</v>
      </c>
      <c r="C8050" s="1">
        <v>42554</v>
      </c>
      <c r="D8050" s="2">
        <v>2016</v>
      </c>
      <c r="E8050" s="1" t="s">
        <v>152</v>
      </c>
      <c r="F8050" s="3">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v>197.92079999999999</v>
      </c>
    </row>
    <row r="8051" spans="1:23" x14ac:dyDescent="0.3">
      <c r="A8051">
        <v>8050</v>
      </c>
      <c r="B8051" t="s">
        <v>9826</v>
      </c>
      <c r="C8051" s="1">
        <v>41908</v>
      </c>
      <c r="D8051" s="2">
        <v>2014</v>
      </c>
      <c r="E8051" s="1" t="s">
        <v>161</v>
      </c>
      <c r="F8051" s="3">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v>-4.577</v>
      </c>
    </row>
    <row r="8052" spans="1:23" x14ac:dyDescent="0.3">
      <c r="A8052">
        <v>8051</v>
      </c>
      <c r="B8052" t="s">
        <v>9826</v>
      </c>
      <c r="C8052" s="1">
        <v>41908</v>
      </c>
      <c r="D8052" s="2">
        <v>2014</v>
      </c>
      <c r="E8052" s="1" t="s">
        <v>161</v>
      </c>
      <c r="F8052" s="3">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v>4.7664</v>
      </c>
    </row>
    <row r="8053" spans="1:23" x14ac:dyDescent="0.3">
      <c r="A8053">
        <v>8052</v>
      </c>
      <c r="B8053" t="s">
        <v>9826</v>
      </c>
      <c r="C8053" s="1">
        <v>41908</v>
      </c>
      <c r="D8053" s="2">
        <v>2014</v>
      </c>
      <c r="E8053" s="1" t="s">
        <v>161</v>
      </c>
      <c r="F8053" s="3">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v>3.1032000000000011</v>
      </c>
    </row>
    <row r="8054" spans="1:23" x14ac:dyDescent="0.3">
      <c r="A8054">
        <v>8053</v>
      </c>
      <c r="B8054" t="s">
        <v>9827</v>
      </c>
      <c r="C8054" s="1">
        <v>41834</v>
      </c>
      <c r="D8054" s="2">
        <v>2014</v>
      </c>
      <c r="E8054" s="1" t="s">
        <v>152</v>
      </c>
      <c r="F8054" s="3">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v>4.4850000000000003</v>
      </c>
    </row>
    <row r="8055" spans="1:23" x14ac:dyDescent="0.3">
      <c r="A8055">
        <v>8054</v>
      </c>
      <c r="B8055" t="s">
        <v>9828</v>
      </c>
      <c r="C8055" s="1">
        <v>43006</v>
      </c>
      <c r="D8055" s="2">
        <v>2017</v>
      </c>
      <c r="E8055" s="1" t="s">
        <v>161</v>
      </c>
      <c r="F8055" s="3">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v>-1.8584999999999994</v>
      </c>
    </row>
    <row r="8056" spans="1:23" x14ac:dyDescent="0.3">
      <c r="A8056">
        <v>8055</v>
      </c>
      <c r="B8056" t="s">
        <v>9829</v>
      </c>
      <c r="C8056" s="1">
        <v>42244</v>
      </c>
      <c r="D8056" s="2">
        <v>2015</v>
      </c>
      <c r="E8056" s="1" t="s">
        <v>132</v>
      </c>
      <c r="F8056" s="3">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v>267.70499999999993</v>
      </c>
    </row>
    <row r="8057" spans="1:23" x14ac:dyDescent="0.3">
      <c r="A8057">
        <v>8056</v>
      </c>
      <c r="B8057" t="s">
        <v>9829</v>
      </c>
      <c r="C8057" s="1">
        <v>42244</v>
      </c>
      <c r="D8057" s="2">
        <v>2015</v>
      </c>
      <c r="E8057" s="1" t="s">
        <v>132</v>
      </c>
      <c r="F8057" s="3">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v>28.956799999999973</v>
      </c>
    </row>
    <row r="8058" spans="1:23" x14ac:dyDescent="0.3">
      <c r="A8058">
        <v>8057</v>
      </c>
      <c r="B8058" t="s">
        <v>9829</v>
      </c>
      <c r="C8058" s="1">
        <v>42244</v>
      </c>
      <c r="D8058" s="2">
        <v>2015</v>
      </c>
      <c r="E8058" s="1" t="s">
        <v>132</v>
      </c>
      <c r="F8058" s="3">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v>29.152799999999971</v>
      </c>
    </row>
    <row r="8059" spans="1:23" x14ac:dyDescent="0.3">
      <c r="A8059">
        <v>8058</v>
      </c>
      <c r="B8059" t="s">
        <v>9829</v>
      </c>
      <c r="C8059" s="1">
        <v>42244</v>
      </c>
      <c r="D8059" s="2">
        <v>2015</v>
      </c>
      <c r="E8059" s="1" t="s">
        <v>132</v>
      </c>
      <c r="F8059" s="3">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v>13.959</v>
      </c>
    </row>
    <row r="8060" spans="1:23" x14ac:dyDescent="0.3">
      <c r="A8060">
        <v>8059</v>
      </c>
      <c r="B8060" t="s">
        <v>9829</v>
      </c>
      <c r="C8060" s="1">
        <v>42244</v>
      </c>
      <c r="D8060" s="2">
        <v>2015</v>
      </c>
      <c r="E8060" s="1" t="s">
        <v>132</v>
      </c>
      <c r="F8060" s="3">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v>15.111599999999999</v>
      </c>
    </row>
    <row r="8061" spans="1:23" x14ac:dyDescent="0.3">
      <c r="A8061">
        <v>8060</v>
      </c>
      <c r="B8061" t="s">
        <v>9829</v>
      </c>
      <c r="C8061" s="1">
        <v>42244</v>
      </c>
      <c r="D8061" s="2">
        <v>2015</v>
      </c>
      <c r="E8061" s="1" t="s">
        <v>132</v>
      </c>
      <c r="F8061" s="3">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v>1.7472000000000003</v>
      </c>
    </row>
    <row r="8062" spans="1:23" x14ac:dyDescent="0.3">
      <c r="A8062">
        <v>8061</v>
      </c>
      <c r="B8062" t="s">
        <v>9830</v>
      </c>
      <c r="C8062" s="1">
        <v>42267</v>
      </c>
      <c r="D8062" s="2">
        <v>2015</v>
      </c>
      <c r="E8062" s="1" t="s">
        <v>161</v>
      </c>
      <c r="F8062" s="3">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v>28.857999999999997</v>
      </c>
    </row>
    <row r="8063" spans="1:23" x14ac:dyDescent="0.3">
      <c r="A8063">
        <v>8062</v>
      </c>
      <c r="B8063" t="s">
        <v>9830</v>
      </c>
      <c r="C8063" s="1">
        <v>42267</v>
      </c>
      <c r="D8063" s="2">
        <v>2015</v>
      </c>
      <c r="E8063" s="1" t="s">
        <v>161</v>
      </c>
      <c r="F8063" s="3">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v>8.8623999999999992</v>
      </c>
    </row>
    <row r="8064" spans="1:23" x14ac:dyDescent="0.3">
      <c r="A8064">
        <v>8063</v>
      </c>
      <c r="B8064" t="s">
        <v>9831</v>
      </c>
      <c r="C8064" s="1">
        <v>42681</v>
      </c>
      <c r="D8064" s="2">
        <v>2016</v>
      </c>
      <c r="E8064" s="1" t="s">
        <v>24</v>
      </c>
      <c r="F8064" s="3">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v>71.269200000000012</v>
      </c>
    </row>
    <row r="8065" spans="1:23" x14ac:dyDescent="0.3">
      <c r="A8065">
        <v>8064</v>
      </c>
      <c r="B8065" t="s">
        <v>9831</v>
      </c>
      <c r="C8065" s="1">
        <v>42681</v>
      </c>
      <c r="D8065" s="2">
        <v>2016</v>
      </c>
      <c r="E8065" s="1" t="s">
        <v>24</v>
      </c>
      <c r="F8065" s="3">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v>100.7916</v>
      </c>
    </row>
    <row r="8066" spans="1:23" x14ac:dyDescent="0.3">
      <c r="A8066">
        <v>8065</v>
      </c>
      <c r="B8066" t="s">
        <v>9831</v>
      </c>
      <c r="C8066" s="1">
        <v>42681</v>
      </c>
      <c r="D8066" s="2">
        <v>2016</v>
      </c>
      <c r="E8066" s="1" t="s">
        <v>24</v>
      </c>
      <c r="F8066" s="3">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v>6.2208000000000006</v>
      </c>
    </row>
    <row r="8067" spans="1:23" x14ac:dyDescent="0.3">
      <c r="A8067">
        <v>8066</v>
      </c>
      <c r="B8067" t="s">
        <v>9831</v>
      </c>
      <c r="C8067" s="1">
        <v>42681</v>
      </c>
      <c r="D8067" s="2">
        <v>2016</v>
      </c>
      <c r="E8067" s="1" t="s">
        <v>24</v>
      </c>
      <c r="F8067" s="3">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v>5.8409999999999869</v>
      </c>
    </row>
    <row r="8068" spans="1:23" x14ac:dyDescent="0.3">
      <c r="A8068">
        <v>8067</v>
      </c>
      <c r="B8068" t="s">
        <v>9831</v>
      </c>
      <c r="C8068" s="1">
        <v>42681</v>
      </c>
      <c r="D8068" s="2">
        <v>2016</v>
      </c>
      <c r="E8068" s="1" t="s">
        <v>24</v>
      </c>
      <c r="F8068" s="3">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v>89.954799999999992</v>
      </c>
    </row>
    <row r="8069" spans="1:23" x14ac:dyDescent="0.3">
      <c r="A8069">
        <v>8068</v>
      </c>
      <c r="B8069" t="s">
        <v>9832</v>
      </c>
      <c r="C8069" s="1">
        <v>42297</v>
      </c>
      <c r="D8069" s="2">
        <v>2015</v>
      </c>
      <c r="E8069" s="1" t="s">
        <v>53</v>
      </c>
      <c r="F8069" s="3">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v>86.389199999999988</v>
      </c>
    </row>
    <row r="8070" spans="1:23" x14ac:dyDescent="0.3">
      <c r="A8070">
        <v>8069</v>
      </c>
      <c r="B8070" t="s">
        <v>9832</v>
      </c>
      <c r="C8070" s="1">
        <v>42297</v>
      </c>
      <c r="D8070" s="2">
        <v>2015</v>
      </c>
      <c r="E8070" s="1" t="s">
        <v>53</v>
      </c>
      <c r="F8070" s="3">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v>6.0876000000000001</v>
      </c>
    </row>
    <row r="8071" spans="1:23" x14ac:dyDescent="0.3">
      <c r="A8071">
        <v>8070</v>
      </c>
      <c r="B8071" t="s">
        <v>9833</v>
      </c>
      <c r="C8071" s="1">
        <v>42736</v>
      </c>
      <c r="D8071" s="2">
        <v>2017</v>
      </c>
      <c r="E8071" s="1" t="s">
        <v>166</v>
      </c>
      <c r="F8071" s="3">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v>-107.95800000000004</v>
      </c>
    </row>
    <row r="8072" spans="1:23" x14ac:dyDescent="0.3">
      <c r="A8072">
        <v>8071</v>
      </c>
      <c r="B8072" t="s">
        <v>9833</v>
      </c>
      <c r="C8072" s="1">
        <v>42736</v>
      </c>
      <c r="D8072" s="2">
        <v>2017</v>
      </c>
      <c r="E8072" s="1" t="s">
        <v>166</v>
      </c>
      <c r="F8072" s="3">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v>-187.38150000000002</v>
      </c>
    </row>
    <row r="8073" spans="1:23" x14ac:dyDescent="0.3">
      <c r="A8073">
        <v>8072</v>
      </c>
      <c r="B8073" t="s">
        <v>9833</v>
      </c>
      <c r="C8073" s="1">
        <v>42736</v>
      </c>
      <c r="D8073" s="2">
        <v>2017</v>
      </c>
      <c r="E8073" s="1" t="s">
        <v>166</v>
      </c>
      <c r="F8073" s="3">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v>-26.635199999999998</v>
      </c>
    </row>
    <row r="8074" spans="1:23" x14ac:dyDescent="0.3">
      <c r="A8074">
        <v>8073</v>
      </c>
      <c r="B8074" t="s">
        <v>9833</v>
      </c>
      <c r="C8074" s="1">
        <v>42736</v>
      </c>
      <c r="D8074" s="2">
        <v>2017</v>
      </c>
      <c r="E8074" s="1" t="s">
        <v>166</v>
      </c>
      <c r="F8074" s="3">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v>2.2287999999999988</v>
      </c>
    </row>
    <row r="8075" spans="1:23" x14ac:dyDescent="0.3">
      <c r="A8075">
        <v>8074</v>
      </c>
      <c r="B8075" t="s">
        <v>9833</v>
      </c>
      <c r="C8075" s="1">
        <v>42736</v>
      </c>
      <c r="D8075" s="2">
        <v>2017</v>
      </c>
      <c r="E8075" s="1" t="s">
        <v>166</v>
      </c>
      <c r="F8075" s="3">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v>-9.7050000000000018</v>
      </c>
    </row>
    <row r="8076" spans="1:23" x14ac:dyDescent="0.3">
      <c r="A8076">
        <v>8075</v>
      </c>
      <c r="B8076" t="s">
        <v>9833</v>
      </c>
      <c r="C8076" s="1">
        <v>42736</v>
      </c>
      <c r="D8076" s="2">
        <v>2017</v>
      </c>
      <c r="E8076" s="1" t="s">
        <v>166</v>
      </c>
      <c r="F8076" s="3">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v>-22.684200000000004</v>
      </c>
    </row>
    <row r="8077" spans="1:23" x14ac:dyDescent="0.3">
      <c r="A8077">
        <v>8076</v>
      </c>
      <c r="B8077" t="s">
        <v>9833</v>
      </c>
      <c r="C8077" s="1">
        <v>42736</v>
      </c>
      <c r="D8077" s="2">
        <v>2017</v>
      </c>
      <c r="E8077" s="1" t="s">
        <v>166</v>
      </c>
      <c r="F8077" s="3">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v>-38.821200000000012</v>
      </c>
    </row>
    <row r="8078" spans="1:23" x14ac:dyDescent="0.3">
      <c r="A8078">
        <v>8077</v>
      </c>
      <c r="B8078" t="s">
        <v>9834</v>
      </c>
      <c r="C8078" s="1">
        <v>42178</v>
      </c>
      <c r="D8078" s="2">
        <v>2015</v>
      </c>
      <c r="E8078" s="1" t="s">
        <v>41</v>
      </c>
      <c r="F8078" s="3">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v>9.3227999999999991</v>
      </c>
    </row>
    <row r="8079" spans="1:23" x14ac:dyDescent="0.3">
      <c r="A8079">
        <v>8078</v>
      </c>
      <c r="B8079" t="s">
        <v>9834</v>
      </c>
      <c r="C8079" s="1">
        <v>42178</v>
      </c>
      <c r="D8079" s="2">
        <v>2015</v>
      </c>
      <c r="E8079" s="1" t="s">
        <v>41</v>
      </c>
      <c r="F8079" s="3">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v>74.690999999999988</v>
      </c>
    </row>
    <row r="8080" spans="1:23" x14ac:dyDescent="0.3">
      <c r="A8080">
        <v>8079</v>
      </c>
      <c r="B8080" t="s">
        <v>9834</v>
      </c>
      <c r="C8080" s="1">
        <v>42178</v>
      </c>
      <c r="D8080" s="2">
        <v>2015</v>
      </c>
      <c r="E8080" s="1" t="s">
        <v>41</v>
      </c>
      <c r="F8080" s="3">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v>18</v>
      </c>
    </row>
    <row r="8081" spans="1:23" x14ac:dyDescent="0.3">
      <c r="A8081">
        <v>8080</v>
      </c>
      <c r="B8081" t="s">
        <v>9836</v>
      </c>
      <c r="C8081" s="1">
        <v>42696</v>
      </c>
      <c r="D8081" s="2">
        <v>2016</v>
      </c>
      <c r="E8081" s="1" t="s">
        <v>24</v>
      </c>
      <c r="F8081" s="3">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v>46.99519999999999</v>
      </c>
    </row>
    <row r="8082" spans="1:23" x14ac:dyDescent="0.3">
      <c r="A8082">
        <v>8081</v>
      </c>
      <c r="B8082" t="s">
        <v>9837</v>
      </c>
      <c r="C8082" s="1">
        <v>42303</v>
      </c>
      <c r="D8082" s="2">
        <v>2015</v>
      </c>
      <c r="E8082" s="1" t="s">
        <v>53</v>
      </c>
      <c r="F8082" s="3">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v>47.626799999999996</v>
      </c>
    </row>
    <row r="8083" spans="1:23" x14ac:dyDescent="0.3">
      <c r="A8083">
        <v>8082</v>
      </c>
      <c r="B8083" t="s">
        <v>9837</v>
      </c>
      <c r="C8083" s="1">
        <v>42303</v>
      </c>
      <c r="D8083" s="2">
        <v>2015</v>
      </c>
      <c r="E8083" s="1" t="s">
        <v>53</v>
      </c>
      <c r="F8083" s="3">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v>47.815200000000004</v>
      </c>
    </row>
    <row r="8084" spans="1:23" x14ac:dyDescent="0.3">
      <c r="A8084">
        <v>8083</v>
      </c>
      <c r="B8084" t="s">
        <v>9837</v>
      </c>
      <c r="C8084" s="1">
        <v>42303</v>
      </c>
      <c r="D8084" s="2">
        <v>2015</v>
      </c>
      <c r="E8084" s="1" t="s">
        <v>53</v>
      </c>
      <c r="F8084" s="3">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v>20.387999999999998</v>
      </c>
    </row>
    <row r="8085" spans="1:23" x14ac:dyDescent="0.3">
      <c r="A8085">
        <v>8084</v>
      </c>
      <c r="B8085" t="s">
        <v>9837</v>
      </c>
      <c r="C8085" s="1">
        <v>42303</v>
      </c>
      <c r="D8085" s="2">
        <v>2015</v>
      </c>
      <c r="E8085" s="1" t="s">
        <v>53</v>
      </c>
      <c r="F8085" s="3">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v>-10.487400000000001</v>
      </c>
    </row>
    <row r="8086" spans="1:23" x14ac:dyDescent="0.3">
      <c r="A8086">
        <v>8085</v>
      </c>
      <c r="B8086" t="s">
        <v>9837</v>
      </c>
      <c r="C8086" s="1">
        <v>42303</v>
      </c>
      <c r="D8086" s="2">
        <v>2015</v>
      </c>
      <c r="E8086" s="1" t="s">
        <v>53</v>
      </c>
      <c r="F8086" s="3">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v>-161.69400000000005</v>
      </c>
    </row>
    <row r="8087" spans="1:23" x14ac:dyDescent="0.3">
      <c r="A8087">
        <v>8086</v>
      </c>
      <c r="B8087" t="s">
        <v>9838</v>
      </c>
      <c r="C8087" s="1">
        <v>42663</v>
      </c>
      <c r="D8087" s="2">
        <v>2016</v>
      </c>
      <c r="E8087" s="1" t="s">
        <v>53</v>
      </c>
      <c r="F8087" s="3">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v>18.329999999999991</v>
      </c>
    </row>
    <row r="8088" spans="1:23" x14ac:dyDescent="0.3">
      <c r="A8088">
        <v>8087</v>
      </c>
      <c r="B8088" t="s">
        <v>9841</v>
      </c>
      <c r="C8088" s="1">
        <v>42853</v>
      </c>
      <c r="D8088" s="2">
        <v>2017</v>
      </c>
      <c r="E8088" s="1" t="s">
        <v>89</v>
      </c>
      <c r="F8088" s="3">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v>5.2650000000000006</v>
      </c>
    </row>
    <row r="8089" spans="1:23" x14ac:dyDescent="0.3">
      <c r="A8089">
        <v>8088</v>
      </c>
      <c r="B8089" t="s">
        <v>9842</v>
      </c>
      <c r="C8089" s="1">
        <v>42642</v>
      </c>
      <c r="D8089" s="2">
        <v>2016</v>
      </c>
      <c r="E8089" s="1" t="s">
        <v>161</v>
      </c>
      <c r="F8089" s="3">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v>1.1807999999999983</v>
      </c>
    </row>
    <row r="8090" spans="1:23" x14ac:dyDescent="0.3">
      <c r="A8090">
        <v>8089</v>
      </c>
      <c r="B8090" t="s">
        <v>9843</v>
      </c>
      <c r="C8090" s="1">
        <v>42195</v>
      </c>
      <c r="D8090" s="2">
        <v>2015</v>
      </c>
      <c r="E8090" s="1" t="s">
        <v>152</v>
      </c>
      <c r="F8090" s="3">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v>12.973999999999997</v>
      </c>
    </row>
    <row r="8091" spans="1:23" x14ac:dyDescent="0.3">
      <c r="A8091">
        <v>8090</v>
      </c>
      <c r="B8091" t="s">
        <v>9844</v>
      </c>
      <c r="C8091" s="1">
        <v>42223</v>
      </c>
      <c r="D8091" s="2">
        <v>2015</v>
      </c>
      <c r="E8091" s="1" t="s">
        <v>132</v>
      </c>
      <c r="F8091" s="3">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v>20.1708</v>
      </c>
    </row>
    <row r="8092" spans="1:23" x14ac:dyDescent="0.3">
      <c r="A8092">
        <v>8091</v>
      </c>
      <c r="B8092" t="s">
        <v>9845</v>
      </c>
      <c r="C8092" s="1">
        <v>41980</v>
      </c>
      <c r="D8092" s="2">
        <v>2014</v>
      </c>
      <c r="E8092" s="1" t="s">
        <v>98</v>
      </c>
      <c r="F8092" s="3">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v>70.033599999999993</v>
      </c>
    </row>
    <row r="8093" spans="1:23" x14ac:dyDescent="0.3">
      <c r="A8093">
        <v>8092</v>
      </c>
      <c r="B8093" t="s">
        <v>9846</v>
      </c>
      <c r="C8093" s="1">
        <v>42348</v>
      </c>
      <c r="D8093" s="2">
        <v>2015</v>
      </c>
      <c r="E8093" s="1" t="s">
        <v>98</v>
      </c>
      <c r="F8093" s="3">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v>2.8224</v>
      </c>
    </row>
    <row r="8094" spans="1:23" x14ac:dyDescent="0.3">
      <c r="A8094">
        <v>8093</v>
      </c>
      <c r="B8094" t="s">
        <v>9847</v>
      </c>
      <c r="C8094" s="1">
        <v>43047</v>
      </c>
      <c r="D8094" s="2">
        <v>2017</v>
      </c>
      <c r="E8094" s="1" t="s">
        <v>24</v>
      </c>
      <c r="F8094" s="3">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v>32.97</v>
      </c>
    </row>
    <row r="8095" spans="1:23" x14ac:dyDescent="0.3">
      <c r="A8095">
        <v>8094</v>
      </c>
      <c r="B8095" t="s">
        <v>9848</v>
      </c>
      <c r="C8095" s="1">
        <v>42943</v>
      </c>
      <c r="D8095" s="2">
        <v>2017</v>
      </c>
      <c r="E8095" s="1" t="s">
        <v>152</v>
      </c>
      <c r="F8095" s="3">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v>10.507200000000001</v>
      </c>
    </row>
    <row r="8096" spans="1:23" x14ac:dyDescent="0.3">
      <c r="A8096">
        <v>8095</v>
      </c>
      <c r="B8096" t="s">
        <v>9848</v>
      </c>
      <c r="C8096" s="1">
        <v>42943</v>
      </c>
      <c r="D8096" s="2">
        <v>2017</v>
      </c>
      <c r="E8096" s="1" t="s">
        <v>152</v>
      </c>
      <c r="F8096" s="3">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v>12.052</v>
      </c>
    </row>
    <row r="8097" spans="1:23" x14ac:dyDescent="0.3">
      <c r="A8097">
        <v>8096</v>
      </c>
      <c r="B8097" t="s">
        <v>9848</v>
      </c>
      <c r="C8097" s="1">
        <v>42943</v>
      </c>
      <c r="D8097" s="2">
        <v>2017</v>
      </c>
      <c r="E8097" s="1" t="s">
        <v>152</v>
      </c>
      <c r="F8097" s="3">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v>6.2208000000000006</v>
      </c>
    </row>
    <row r="8098" spans="1:23" x14ac:dyDescent="0.3">
      <c r="A8098">
        <v>8097</v>
      </c>
      <c r="B8098" t="s">
        <v>9848</v>
      </c>
      <c r="C8098" s="1">
        <v>42943</v>
      </c>
      <c r="D8098" s="2">
        <v>2017</v>
      </c>
      <c r="E8098" s="1" t="s">
        <v>152</v>
      </c>
      <c r="F8098" s="3">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v>32.893000000000008</v>
      </c>
    </row>
    <row r="8099" spans="1:23" x14ac:dyDescent="0.3">
      <c r="A8099">
        <v>8098</v>
      </c>
      <c r="B8099" t="s">
        <v>9849</v>
      </c>
      <c r="C8099" s="1">
        <v>43097</v>
      </c>
      <c r="D8099" s="2">
        <v>2017</v>
      </c>
      <c r="E8099" s="1" t="s">
        <v>98</v>
      </c>
      <c r="F8099" s="3">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v>34.292499999999997</v>
      </c>
    </row>
    <row r="8100" spans="1:23" x14ac:dyDescent="0.3">
      <c r="A8100">
        <v>8099</v>
      </c>
      <c r="B8100" t="s">
        <v>9849</v>
      </c>
      <c r="C8100" s="1">
        <v>43097</v>
      </c>
      <c r="D8100" s="2">
        <v>2017</v>
      </c>
      <c r="E8100" s="1" t="s">
        <v>98</v>
      </c>
      <c r="F8100" s="3">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v>1.9259999999999997</v>
      </c>
    </row>
    <row r="8101" spans="1:23" x14ac:dyDescent="0.3">
      <c r="A8101">
        <v>8100</v>
      </c>
      <c r="B8101" t="s">
        <v>9850</v>
      </c>
      <c r="C8101" s="1">
        <v>42439</v>
      </c>
      <c r="D8101" s="2">
        <v>2016</v>
      </c>
      <c r="E8101" s="1" t="s">
        <v>237</v>
      </c>
      <c r="F8101" s="3">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v>5.101499999999997</v>
      </c>
    </row>
    <row r="8102" spans="1:23" x14ac:dyDescent="0.3">
      <c r="A8102">
        <v>8101</v>
      </c>
      <c r="B8102" t="s">
        <v>9850</v>
      </c>
      <c r="C8102" s="1">
        <v>42439</v>
      </c>
      <c r="D8102" s="2">
        <v>2016</v>
      </c>
      <c r="E8102" s="1" t="s">
        <v>237</v>
      </c>
      <c r="F8102" s="3">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v>377.72999999999956</v>
      </c>
    </row>
    <row r="8103" spans="1:23" x14ac:dyDescent="0.3">
      <c r="A8103">
        <v>8102</v>
      </c>
      <c r="B8103" t="s">
        <v>9853</v>
      </c>
      <c r="C8103" s="1">
        <v>42146</v>
      </c>
      <c r="D8103" s="2">
        <v>2015</v>
      </c>
      <c r="E8103" s="1" t="s">
        <v>124</v>
      </c>
      <c r="F8103" s="3">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v>3.7995999999999999</v>
      </c>
    </row>
    <row r="8104" spans="1:23" x14ac:dyDescent="0.3">
      <c r="A8104">
        <v>8103</v>
      </c>
      <c r="B8104" t="s">
        <v>9853</v>
      </c>
      <c r="C8104" s="1">
        <v>42146</v>
      </c>
      <c r="D8104" s="2">
        <v>2015</v>
      </c>
      <c r="E8104" s="1" t="s">
        <v>124</v>
      </c>
      <c r="F8104" s="3">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v>334.49849999999958</v>
      </c>
    </row>
    <row r="8105" spans="1:23" x14ac:dyDescent="0.3">
      <c r="A8105">
        <v>8104</v>
      </c>
      <c r="B8105" t="s">
        <v>9853</v>
      </c>
      <c r="C8105" s="1">
        <v>42146</v>
      </c>
      <c r="D8105" s="2">
        <v>2015</v>
      </c>
      <c r="E8105" s="1" t="s">
        <v>124</v>
      </c>
      <c r="F8105" s="3">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v>29.341200000000008</v>
      </c>
    </row>
    <row r="8106" spans="1:23" x14ac:dyDescent="0.3">
      <c r="A8106">
        <v>8105</v>
      </c>
      <c r="B8106" t="s">
        <v>9853</v>
      </c>
      <c r="C8106" s="1">
        <v>42146</v>
      </c>
      <c r="D8106" s="2">
        <v>2015</v>
      </c>
      <c r="E8106" s="1" t="s">
        <v>124</v>
      </c>
      <c r="F8106" s="3">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v>58.179600000000022</v>
      </c>
    </row>
    <row r="8107" spans="1:23" x14ac:dyDescent="0.3">
      <c r="A8107">
        <v>8106</v>
      </c>
      <c r="B8107" t="s">
        <v>9854</v>
      </c>
      <c r="C8107" s="1">
        <v>42783</v>
      </c>
      <c r="D8107" s="2">
        <v>2017</v>
      </c>
      <c r="E8107" s="1" t="s">
        <v>568</v>
      </c>
      <c r="F8107" s="3">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v>-17.027400000000007</v>
      </c>
    </row>
    <row r="8108" spans="1:23" x14ac:dyDescent="0.3">
      <c r="A8108">
        <v>8107</v>
      </c>
      <c r="B8108" t="s">
        <v>9854</v>
      </c>
      <c r="C8108" s="1">
        <v>42783</v>
      </c>
      <c r="D8108" s="2">
        <v>2017</v>
      </c>
      <c r="E8108" s="1" t="s">
        <v>568</v>
      </c>
      <c r="F8108" s="3">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v>52.632000000000005</v>
      </c>
    </row>
    <row r="8109" spans="1:23" x14ac:dyDescent="0.3">
      <c r="A8109">
        <v>8108</v>
      </c>
      <c r="B8109" t="s">
        <v>9854</v>
      </c>
      <c r="C8109" s="1">
        <v>42783</v>
      </c>
      <c r="D8109" s="2">
        <v>2017</v>
      </c>
      <c r="E8109" s="1" t="s">
        <v>568</v>
      </c>
      <c r="F8109" s="3">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v>-87.667200000000037</v>
      </c>
    </row>
    <row r="8110" spans="1:23" x14ac:dyDescent="0.3">
      <c r="A8110">
        <v>8109</v>
      </c>
      <c r="B8110" t="s">
        <v>9857</v>
      </c>
      <c r="C8110" s="1">
        <v>43077</v>
      </c>
      <c r="D8110" s="2">
        <v>2017</v>
      </c>
      <c r="E8110" s="1" t="s">
        <v>98</v>
      </c>
      <c r="F8110" s="3">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v>-58.504800000000017</v>
      </c>
    </row>
    <row r="8111" spans="1:23" x14ac:dyDescent="0.3">
      <c r="A8111">
        <v>8110</v>
      </c>
      <c r="B8111" t="s">
        <v>9858</v>
      </c>
      <c r="C8111" s="1">
        <v>43057</v>
      </c>
      <c r="D8111" s="2">
        <v>2017</v>
      </c>
      <c r="E8111" s="1" t="s">
        <v>24</v>
      </c>
      <c r="F8111" s="3">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v>20.844000000000001</v>
      </c>
    </row>
    <row r="8112" spans="1:23" x14ac:dyDescent="0.3">
      <c r="A8112">
        <v>8111</v>
      </c>
      <c r="B8112" t="s">
        <v>9858</v>
      </c>
      <c r="C8112" s="1">
        <v>43057</v>
      </c>
      <c r="D8112" s="2">
        <v>2017</v>
      </c>
      <c r="E8112" s="1" t="s">
        <v>24</v>
      </c>
      <c r="F8112" s="3">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v>-25.477199999999982</v>
      </c>
    </row>
    <row r="8113" spans="1:23" x14ac:dyDescent="0.3">
      <c r="A8113">
        <v>8112</v>
      </c>
      <c r="B8113" t="s">
        <v>9859</v>
      </c>
      <c r="C8113" s="1">
        <v>42705</v>
      </c>
      <c r="D8113" s="2">
        <v>2016</v>
      </c>
      <c r="E8113" s="1" t="s">
        <v>98</v>
      </c>
      <c r="F8113" s="3">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v>-17.744999999999976</v>
      </c>
    </row>
    <row r="8114" spans="1:23" x14ac:dyDescent="0.3">
      <c r="A8114">
        <v>8113</v>
      </c>
      <c r="B8114" t="s">
        <v>9859</v>
      </c>
      <c r="C8114" s="1">
        <v>42705</v>
      </c>
      <c r="D8114" s="2">
        <v>2016</v>
      </c>
      <c r="E8114" s="1" t="s">
        <v>98</v>
      </c>
      <c r="F8114" s="3">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v>-30.867200000000004</v>
      </c>
    </row>
    <row r="8115" spans="1:23" x14ac:dyDescent="0.3">
      <c r="A8115">
        <v>8114</v>
      </c>
      <c r="B8115" t="s">
        <v>9859</v>
      </c>
      <c r="C8115" s="1">
        <v>42705</v>
      </c>
      <c r="D8115" s="2">
        <v>2016</v>
      </c>
      <c r="E8115" s="1" t="s">
        <v>98</v>
      </c>
      <c r="F8115" s="3">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v>-1.217800000000004</v>
      </c>
    </row>
    <row r="8116" spans="1:23" x14ac:dyDescent="0.3">
      <c r="A8116">
        <v>8115</v>
      </c>
      <c r="B8116" t="s">
        <v>9860</v>
      </c>
      <c r="C8116" s="1">
        <v>43011</v>
      </c>
      <c r="D8116" s="2">
        <v>2017</v>
      </c>
      <c r="E8116" s="1" t="s">
        <v>53</v>
      </c>
      <c r="F8116" s="3">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v>2.3219999999999974</v>
      </c>
    </row>
    <row r="8117" spans="1:23" x14ac:dyDescent="0.3">
      <c r="A8117">
        <v>8116</v>
      </c>
      <c r="B8117" t="s">
        <v>9861</v>
      </c>
      <c r="C8117" s="1">
        <v>42976</v>
      </c>
      <c r="D8117" s="2">
        <v>2017</v>
      </c>
      <c r="E8117" s="1" t="s">
        <v>132</v>
      </c>
      <c r="F8117" s="3">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v>41.445600000000013</v>
      </c>
    </row>
    <row r="8118" spans="1:23" x14ac:dyDescent="0.3">
      <c r="A8118">
        <v>8117</v>
      </c>
      <c r="B8118" t="s">
        <v>9862</v>
      </c>
      <c r="C8118" s="1">
        <v>43063</v>
      </c>
      <c r="D8118" s="2">
        <v>2017</v>
      </c>
      <c r="E8118" s="1" t="s">
        <v>24</v>
      </c>
      <c r="F8118" s="3">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v>7.9895999999999994</v>
      </c>
    </row>
    <row r="8119" spans="1:23" x14ac:dyDescent="0.3">
      <c r="A8119">
        <v>8118</v>
      </c>
      <c r="B8119" t="s">
        <v>9863</v>
      </c>
      <c r="C8119" s="1">
        <v>42916</v>
      </c>
      <c r="D8119" s="2">
        <v>2017</v>
      </c>
      <c r="E8119" s="1" t="s">
        <v>41</v>
      </c>
      <c r="F8119" s="3">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v>100.4255</v>
      </c>
    </row>
    <row r="8120" spans="1:23" x14ac:dyDescent="0.3">
      <c r="A8120">
        <v>8119</v>
      </c>
      <c r="B8120" t="s">
        <v>9864</v>
      </c>
      <c r="C8120" s="1">
        <v>42938</v>
      </c>
      <c r="D8120" s="2">
        <v>2017</v>
      </c>
      <c r="E8120" s="1" t="s">
        <v>152</v>
      </c>
      <c r="F8120" s="3">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v>-75.191999999999979</v>
      </c>
    </row>
    <row r="8121" spans="1:23" x14ac:dyDescent="0.3">
      <c r="A8121">
        <v>8120</v>
      </c>
      <c r="B8121" t="s">
        <v>9865</v>
      </c>
      <c r="C8121" s="1">
        <v>42685</v>
      </c>
      <c r="D8121" s="2">
        <v>2016</v>
      </c>
      <c r="E8121" s="1" t="s">
        <v>24</v>
      </c>
      <c r="F8121" s="3">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v>10.909600000000001</v>
      </c>
    </row>
    <row r="8122" spans="1:23" x14ac:dyDescent="0.3">
      <c r="A8122">
        <v>8121</v>
      </c>
      <c r="B8122" t="s">
        <v>9865</v>
      </c>
      <c r="C8122" s="1">
        <v>42685</v>
      </c>
      <c r="D8122" s="2">
        <v>2016</v>
      </c>
      <c r="E8122" s="1" t="s">
        <v>24</v>
      </c>
      <c r="F8122" s="3">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v>0</v>
      </c>
    </row>
    <row r="8123" spans="1:23" x14ac:dyDescent="0.3">
      <c r="A8123">
        <v>8122</v>
      </c>
      <c r="B8123" t="s">
        <v>9865</v>
      </c>
      <c r="C8123" s="1">
        <v>42685</v>
      </c>
      <c r="D8123" s="2">
        <v>2016</v>
      </c>
      <c r="E8123" s="1" t="s">
        <v>24</v>
      </c>
      <c r="F8123" s="3">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v>11.026399999999999</v>
      </c>
    </row>
    <row r="8124" spans="1:23" x14ac:dyDescent="0.3">
      <c r="A8124">
        <v>8123</v>
      </c>
      <c r="B8124" t="s">
        <v>9866</v>
      </c>
      <c r="C8124" s="1">
        <v>41982</v>
      </c>
      <c r="D8124" s="2">
        <v>2014</v>
      </c>
      <c r="E8124" s="1" t="s">
        <v>98</v>
      </c>
      <c r="F8124" s="3">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v>9.5850000000000009</v>
      </c>
    </row>
    <row r="8125" spans="1:23" x14ac:dyDescent="0.3">
      <c r="A8125">
        <v>8124</v>
      </c>
      <c r="B8125" t="s">
        <v>9866</v>
      </c>
      <c r="C8125" s="1">
        <v>41982</v>
      </c>
      <c r="D8125" s="2">
        <v>2014</v>
      </c>
      <c r="E8125" s="1" t="s">
        <v>98</v>
      </c>
      <c r="F8125" s="3">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v>125.99719999999991</v>
      </c>
    </row>
    <row r="8126" spans="1:23" x14ac:dyDescent="0.3">
      <c r="A8126">
        <v>8125</v>
      </c>
      <c r="B8126" t="s">
        <v>9867</v>
      </c>
      <c r="C8126" s="1">
        <v>42985</v>
      </c>
      <c r="D8126" s="2">
        <v>2017</v>
      </c>
      <c r="E8126" s="1" t="s">
        <v>161</v>
      </c>
      <c r="F8126" s="3">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v>-28.274400000000021</v>
      </c>
    </row>
    <row r="8127" spans="1:23" x14ac:dyDescent="0.3">
      <c r="A8127">
        <v>8126</v>
      </c>
      <c r="B8127" t="s">
        <v>9868</v>
      </c>
      <c r="C8127" s="1">
        <v>42041</v>
      </c>
      <c r="D8127" s="2">
        <v>2015</v>
      </c>
      <c r="E8127" s="1" t="s">
        <v>568</v>
      </c>
      <c r="F8127" s="3">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v>-4.9878000000000018</v>
      </c>
    </row>
    <row r="8128" spans="1:23" x14ac:dyDescent="0.3">
      <c r="A8128">
        <v>8127</v>
      </c>
      <c r="B8128" t="s">
        <v>9868</v>
      </c>
      <c r="C8128" s="1">
        <v>42041</v>
      </c>
      <c r="D8128" s="2">
        <v>2015</v>
      </c>
      <c r="E8128" s="1" t="s">
        <v>568</v>
      </c>
      <c r="F8128" s="3">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v>4.4004000000000003</v>
      </c>
    </row>
    <row r="8129" spans="1:23" x14ac:dyDescent="0.3">
      <c r="A8129">
        <v>8128</v>
      </c>
      <c r="B8129" t="s">
        <v>9868</v>
      </c>
      <c r="C8129" s="1">
        <v>42041</v>
      </c>
      <c r="D8129" s="2">
        <v>2015</v>
      </c>
      <c r="E8129" s="1" t="s">
        <v>568</v>
      </c>
      <c r="F8129" s="3">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v>-125.76600000000005</v>
      </c>
    </row>
    <row r="8130" spans="1:23" x14ac:dyDescent="0.3">
      <c r="A8130">
        <v>8129</v>
      </c>
      <c r="B8130" t="s">
        <v>9869</v>
      </c>
      <c r="C8130" s="1">
        <v>42973</v>
      </c>
      <c r="D8130" s="2">
        <v>2017</v>
      </c>
      <c r="E8130" s="1" t="s">
        <v>132</v>
      </c>
      <c r="F8130" s="3">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v>-43.847999999999985</v>
      </c>
    </row>
    <row r="8131" spans="1:23" x14ac:dyDescent="0.3">
      <c r="A8131">
        <v>8130</v>
      </c>
      <c r="B8131" t="s">
        <v>9870</v>
      </c>
      <c r="C8131" s="1">
        <v>41840</v>
      </c>
      <c r="D8131" s="2">
        <v>2014</v>
      </c>
      <c r="E8131" s="1" t="s">
        <v>152</v>
      </c>
      <c r="F8131" s="3">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v>15.098399999999998</v>
      </c>
    </row>
    <row r="8132" spans="1:23" x14ac:dyDescent="0.3">
      <c r="A8132">
        <v>8131</v>
      </c>
      <c r="B8132" t="s">
        <v>9870</v>
      </c>
      <c r="C8132" s="1">
        <v>41840</v>
      </c>
      <c r="D8132" s="2">
        <v>2014</v>
      </c>
      <c r="E8132" s="1" t="s">
        <v>152</v>
      </c>
      <c r="F8132" s="3">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v>5.8604000000000003</v>
      </c>
    </row>
    <row r="8133" spans="1:23" x14ac:dyDescent="0.3">
      <c r="A8133">
        <v>8132</v>
      </c>
      <c r="B8133" t="s">
        <v>9870</v>
      </c>
      <c r="C8133" s="1">
        <v>41840</v>
      </c>
      <c r="D8133" s="2">
        <v>2014</v>
      </c>
      <c r="E8133" s="1" t="s">
        <v>152</v>
      </c>
      <c r="F8133" s="3">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v>3.8047999999999984</v>
      </c>
    </row>
    <row r="8134" spans="1:23" x14ac:dyDescent="0.3">
      <c r="A8134">
        <v>8133</v>
      </c>
      <c r="B8134" t="s">
        <v>9870</v>
      </c>
      <c r="C8134" s="1">
        <v>41840</v>
      </c>
      <c r="D8134" s="2">
        <v>2014</v>
      </c>
      <c r="E8134" s="1" t="s">
        <v>152</v>
      </c>
      <c r="F8134" s="3">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v>160.62299999999993</v>
      </c>
    </row>
    <row r="8135" spans="1:23" x14ac:dyDescent="0.3">
      <c r="A8135">
        <v>8134</v>
      </c>
      <c r="B8135" t="s">
        <v>9871</v>
      </c>
      <c r="C8135" s="1">
        <v>42285</v>
      </c>
      <c r="D8135" s="2">
        <v>2015</v>
      </c>
      <c r="E8135" s="1" t="s">
        <v>53</v>
      </c>
      <c r="F8135" s="3">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v>-70.960499999999996</v>
      </c>
    </row>
    <row r="8136" spans="1:23" x14ac:dyDescent="0.3">
      <c r="A8136">
        <v>8135</v>
      </c>
      <c r="B8136" t="s">
        <v>9872</v>
      </c>
      <c r="C8136" s="1">
        <v>42051</v>
      </c>
      <c r="D8136" s="2">
        <v>2015</v>
      </c>
      <c r="E8136" s="1" t="s">
        <v>568</v>
      </c>
      <c r="F8136" s="3">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v>17.314799999999998</v>
      </c>
    </row>
    <row r="8137" spans="1:23" x14ac:dyDescent="0.3">
      <c r="A8137">
        <v>8136</v>
      </c>
      <c r="B8137" t="s">
        <v>9872</v>
      </c>
      <c r="C8137" s="1">
        <v>42051</v>
      </c>
      <c r="D8137" s="2">
        <v>2015</v>
      </c>
      <c r="E8137" s="1" t="s">
        <v>568</v>
      </c>
      <c r="F8137" s="3">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v>41.223699999999994</v>
      </c>
    </row>
    <row r="8138" spans="1:23" x14ac:dyDescent="0.3">
      <c r="A8138">
        <v>8137</v>
      </c>
      <c r="B8138" t="s">
        <v>9873</v>
      </c>
      <c r="C8138" s="1">
        <v>42594</v>
      </c>
      <c r="D8138" s="2">
        <v>2016</v>
      </c>
      <c r="E8138" s="1" t="s">
        <v>132</v>
      </c>
      <c r="F8138" s="3">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v>-255.58750000000009</v>
      </c>
    </row>
    <row r="8139" spans="1:23" x14ac:dyDescent="0.3">
      <c r="A8139">
        <v>8138</v>
      </c>
      <c r="B8139" t="s">
        <v>9874</v>
      </c>
      <c r="C8139" s="1">
        <v>41952</v>
      </c>
      <c r="D8139" s="2">
        <v>2014</v>
      </c>
      <c r="E8139" s="1" t="s">
        <v>24</v>
      </c>
      <c r="F8139" s="3">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v>21.477600000000002</v>
      </c>
    </row>
    <row r="8140" spans="1:23" x14ac:dyDescent="0.3">
      <c r="A8140">
        <v>8139</v>
      </c>
      <c r="B8140" t="s">
        <v>9875</v>
      </c>
      <c r="C8140" s="1">
        <v>42569</v>
      </c>
      <c r="D8140" s="2">
        <v>2016</v>
      </c>
      <c r="E8140" s="1" t="s">
        <v>152</v>
      </c>
      <c r="F8140" s="3">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v>1.2671999999999994</v>
      </c>
    </row>
    <row r="8141" spans="1:23" x14ac:dyDescent="0.3">
      <c r="A8141">
        <v>8140</v>
      </c>
      <c r="B8141" t="s">
        <v>9875</v>
      </c>
      <c r="C8141" s="1">
        <v>42569</v>
      </c>
      <c r="D8141" s="2">
        <v>2016</v>
      </c>
      <c r="E8141" s="1" t="s">
        <v>152</v>
      </c>
      <c r="F8141" s="3">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v>24.856999999999999</v>
      </c>
    </row>
    <row r="8142" spans="1:23" x14ac:dyDescent="0.3">
      <c r="A8142">
        <v>8141</v>
      </c>
      <c r="B8142" t="s">
        <v>9875</v>
      </c>
      <c r="C8142" s="1">
        <v>42569</v>
      </c>
      <c r="D8142" s="2">
        <v>2016</v>
      </c>
      <c r="E8142" s="1" t="s">
        <v>152</v>
      </c>
      <c r="F8142" s="3">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v>6.7048000000000005</v>
      </c>
    </row>
    <row r="8143" spans="1:23" x14ac:dyDescent="0.3">
      <c r="A8143">
        <v>8142</v>
      </c>
      <c r="B8143" t="s">
        <v>9876</v>
      </c>
      <c r="C8143" s="1">
        <v>42405</v>
      </c>
      <c r="D8143" s="2">
        <v>2016</v>
      </c>
      <c r="E8143" s="1" t="s">
        <v>568</v>
      </c>
      <c r="F8143" s="3">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v>7.2176999999999998</v>
      </c>
    </row>
    <row r="8144" spans="1:23" x14ac:dyDescent="0.3">
      <c r="A8144">
        <v>8143</v>
      </c>
      <c r="B8144" t="s">
        <v>9876</v>
      </c>
      <c r="C8144" s="1">
        <v>42405</v>
      </c>
      <c r="D8144" s="2">
        <v>2016</v>
      </c>
      <c r="E8144" s="1" t="s">
        <v>568</v>
      </c>
      <c r="F8144" s="3">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v>50.365800000000007</v>
      </c>
    </row>
    <row r="8145" spans="1:23" x14ac:dyDescent="0.3">
      <c r="A8145">
        <v>8144</v>
      </c>
      <c r="B8145" t="s">
        <v>9876</v>
      </c>
      <c r="C8145" s="1">
        <v>42405</v>
      </c>
      <c r="D8145" s="2">
        <v>2016</v>
      </c>
      <c r="E8145" s="1" t="s">
        <v>568</v>
      </c>
      <c r="F8145" s="3">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v>6.9715999999999951</v>
      </c>
    </row>
    <row r="8146" spans="1:23" x14ac:dyDescent="0.3">
      <c r="A8146">
        <v>8145</v>
      </c>
      <c r="B8146" t="s">
        <v>9876</v>
      </c>
      <c r="C8146" s="1">
        <v>42405</v>
      </c>
      <c r="D8146" s="2">
        <v>2016</v>
      </c>
      <c r="E8146" s="1" t="s">
        <v>568</v>
      </c>
      <c r="F8146" s="3">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v>-31.993600000000029</v>
      </c>
    </row>
    <row r="8147" spans="1:23" x14ac:dyDescent="0.3">
      <c r="A8147">
        <v>8146</v>
      </c>
      <c r="B8147" t="s">
        <v>9877</v>
      </c>
      <c r="C8147" s="1">
        <v>41810</v>
      </c>
      <c r="D8147" s="2">
        <v>2014</v>
      </c>
      <c r="E8147" s="1" t="s">
        <v>41</v>
      </c>
      <c r="F8147" s="3">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v>155.72699999999998</v>
      </c>
    </row>
    <row r="8148" spans="1:23" x14ac:dyDescent="0.3">
      <c r="A8148">
        <v>8147</v>
      </c>
      <c r="B8148" t="s">
        <v>9877</v>
      </c>
      <c r="C8148" s="1">
        <v>41810</v>
      </c>
      <c r="D8148" s="2">
        <v>2014</v>
      </c>
      <c r="E8148" s="1" t="s">
        <v>41</v>
      </c>
      <c r="F8148" s="3">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v>1.6896</v>
      </c>
    </row>
    <row r="8149" spans="1:23" x14ac:dyDescent="0.3">
      <c r="A8149">
        <v>8148</v>
      </c>
      <c r="B8149" t="s">
        <v>9878</v>
      </c>
      <c r="C8149" s="1">
        <v>42895</v>
      </c>
      <c r="D8149" s="2">
        <v>2017</v>
      </c>
      <c r="E8149" s="1" t="s">
        <v>41</v>
      </c>
      <c r="F8149" s="3">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v>23.086399999999998</v>
      </c>
    </row>
    <row r="8150" spans="1:23" x14ac:dyDescent="0.3">
      <c r="A8150">
        <v>8149</v>
      </c>
      <c r="B8150" t="s">
        <v>9879</v>
      </c>
      <c r="C8150" s="1">
        <v>42731</v>
      </c>
      <c r="D8150" s="2">
        <v>2016</v>
      </c>
      <c r="E8150" s="1" t="s">
        <v>98</v>
      </c>
      <c r="F8150" s="3">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v>9.8783999999999992</v>
      </c>
    </row>
    <row r="8151" spans="1:23" x14ac:dyDescent="0.3">
      <c r="A8151">
        <v>8150</v>
      </c>
      <c r="B8151" t="s">
        <v>9880</v>
      </c>
      <c r="C8151" s="1">
        <v>41665</v>
      </c>
      <c r="D8151" s="2">
        <v>2014</v>
      </c>
      <c r="E8151" s="1" t="s">
        <v>166</v>
      </c>
      <c r="F8151" s="3">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v>5.0195999999999996</v>
      </c>
    </row>
    <row r="8152" spans="1:23" x14ac:dyDescent="0.3">
      <c r="A8152">
        <v>8151</v>
      </c>
      <c r="B8152" t="s">
        <v>9880</v>
      </c>
      <c r="C8152" s="1">
        <v>41665</v>
      </c>
      <c r="D8152" s="2">
        <v>2014</v>
      </c>
      <c r="E8152" s="1" t="s">
        <v>166</v>
      </c>
      <c r="F8152" s="3">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v>39.748800000000003</v>
      </c>
    </row>
    <row r="8153" spans="1:23" x14ac:dyDescent="0.3">
      <c r="A8153">
        <v>8152</v>
      </c>
      <c r="B8153" t="s">
        <v>9882</v>
      </c>
      <c r="C8153" s="1">
        <v>42817</v>
      </c>
      <c r="D8153" s="2">
        <v>2017</v>
      </c>
      <c r="E8153" s="1" t="s">
        <v>237</v>
      </c>
      <c r="F8153" s="3">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v>4.8719999999999999</v>
      </c>
    </row>
    <row r="8154" spans="1:23" x14ac:dyDescent="0.3">
      <c r="A8154">
        <v>8153</v>
      </c>
      <c r="B8154" t="s">
        <v>9882</v>
      </c>
      <c r="C8154" s="1">
        <v>42817</v>
      </c>
      <c r="D8154" s="2">
        <v>2017</v>
      </c>
      <c r="E8154" s="1" t="s">
        <v>237</v>
      </c>
      <c r="F8154" s="3">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v>9.6191999999999993</v>
      </c>
    </row>
    <row r="8155" spans="1:23" x14ac:dyDescent="0.3">
      <c r="A8155">
        <v>8154</v>
      </c>
      <c r="B8155" t="s">
        <v>9882</v>
      </c>
      <c r="C8155" s="1">
        <v>42817</v>
      </c>
      <c r="D8155" s="2">
        <v>2017</v>
      </c>
      <c r="E8155" s="1" t="s">
        <v>237</v>
      </c>
      <c r="F8155" s="3">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v>6719.9807999999994</v>
      </c>
    </row>
    <row r="8156" spans="1:23" x14ac:dyDescent="0.3">
      <c r="A8156">
        <v>8155</v>
      </c>
      <c r="B8156" t="s">
        <v>9883</v>
      </c>
      <c r="C8156" s="1">
        <v>42814</v>
      </c>
      <c r="D8156" s="2">
        <v>2017</v>
      </c>
      <c r="E8156" s="1" t="s">
        <v>237</v>
      </c>
      <c r="F8156" s="3">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v>38.080000000000013</v>
      </c>
    </row>
    <row r="8157" spans="1:23" x14ac:dyDescent="0.3">
      <c r="A8157">
        <v>8156</v>
      </c>
      <c r="B8157" t="s">
        <v>9883</v>
      </c>
      <c r="C8157" s="1">
        <v>42814</v>
      </c>
      <c r="D8157" s="2">
        <v>2017</v>
      </c>
      <c r="E8157" s="1" t="s">
        <v>237</v>
      </c>
      <c r="F8157" s="3">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v>27.881999999999998</v>
      </c>
    </row>
    <row r="8158" spans="1:23" x14ac:dyDescent="0.3">
      <c r="A8158">
        <v>8157</v>
      </c>
      <c r="B8158" t="s">
        <v>9884</v>
      </c>
      <c r="C8158" s="1">
        <v>42647</v>
      </c>
      <c r="D8158" s="2">
        <v>2016</v>
      </c>
      <c r="E8158" s="1" t="s">
        <v>53</v>
      </c>
      <c r="F8158" s="3">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v>-23.93719999999999</v>
      </c>
    </row>
    <row r="8159" spans="1:23" x14ac:dyDescent="0.3">
      <c r="A8159">
        <v>8158</v>
      </c>
      <c r="B8159" t="s">
        <v>9885</v>
      </c>
      <c r="C8159" s="1">
        <v>42692</v>
      </c>
      <c r="D8159" s="2">
        <v>2016</v>
      </c>
      <c r="E8159" s="1" t="s">
        <v>24</v>
      </c>
      <c r="F8159" s="3">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v>95.200000000000031</v>
      </c>
    </row>
    <row r="8160" spans="1:23" x14ac:dyDescent="0.3">
      <c r="A8160">
        <v>8159</v>
      </c>
      <c r="B8160" t="s">
        <v>9886</v>
      </c>
      <c r="C8160" s="1">
        <v>43095</v>
      </c>
      <c r="D8160" s="2">
        <v>2017</v>
      </c>
      <c r="E8160" s="1" t="s">
        <v>98</v>
      </c>
      <c r="F8160" s="3">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v>5.6111999999999993</v>
      </c>
    </row>
    <row r="8161" spans="1:23" x14ac:dyDescent="0.3">
      <c r="A8161">
        <v>8160</v>
      </c>
      <c r="B8161" t="s">
        <v>9887</v>
      </c>
      <c r="C8161" s="1">
        <v>42438</v>
      </c>
      <c r="D8161" s="2">
        <v>2016</v>
      </c>
      <c r="E8161" s="1" t="s">
        <v>237</v>
      </c>
      <c r="F8161" s="3">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v>87.890000000000015</v>
      </c>
    </row>
    <row r="8162" spans="1:23" x14ac:dyDescent="0.3">
      <c r="A8162">
        <v>8161</v>
      </c>
      <c r="B8162" t="s">
        <v>9888</v>
      </c>
      <c r="C8162" s="1">
        <v>42416</v>
      </c>
      <c r="D8162" s="2">
        <v>2016</v>
      </c>
      <c r="E8162" s="1" t="s">
        <v>568</v>
      </c>
      <c r="F8162" s="3">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v>36.473600000000005</v>
      </c>
    </row>
    <row r="8163" spans="1:23" x14ac:dyDescent="0.3">
      <c r="A8163">
        <v>8162</v>
      </c>
      <c r="B8163" t="s">
        <v>9889</v>
      </c>
      <c r="C8163" s="1">
        <v>42275</v>
      </c>
      <c r="D8163" s="2">
        <v>2015</v>
      </c>
      <c r="E8163" s="1" t="s">
        <v>161</v>
      </c>
      <c r="F8163" s="3">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v>76.315200000000004</v>
      </c>
    </row>
    <row r="8164" spans="1:23" x14ac:dyDescent="0.3">
      <c r="A8164">
        <v>8163</v>
      </c>
      <c r="B8164" t="s">
        <v>9889</v>
      </c>
      <c r="C8164" s="1">
        <v>42275</v>
      </c>
      <c r="D8164" s="2">
        <v>2015</v>
      </c>
      <c r="E8164" s="1" t="s">
        <v>161</v>
      </c>
      <c r="F8164" s="3">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v>89.314199999999971</v>
      </c>
    </row>
    <row r="8165" spans="1:23" x14ac:dyDescent="0.3">
      <c r="A8165">
        <v>8164</v>
      </c>
      <c r="B8165" t="s">
        <v>9890</v>
      </c>
      <c r="C8165" s="1">
        <v>42310</v>
      </c>
      <c r="D8165" s="2">
        <v>2015</v>
      </c>
      <c r="E8165" s="1" t="s">
        <v>24</v>
      </c>
      <c r="F8165" s="3">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v>33.935999999999993</v>
      </c>
    </row>
    <row r="8166" spans="1:23" x14ac:dyDescent="0.3">
      <c r="A8166">
        <v>8165</v>
      </c>
      <c r="B8166" t="s">
        <v>9890</v>
      </c>
      <c r="C8166" s="1">
        <v>42310</v>
      </c>
      <c r="D8166" s="2">
        <v>2015</v>
      </c>
      <c r="E8166" s="1" t="s">
        <v>24</v>
      </c>
      <c r="F8166" s="3">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v>41.120799999999988</v>
      </c>
    </row>
    <row r="8167" spans="1:23" x14ac:dyDescent="0.3">
      <c r="A8167">
        <v>8166</v>
      </c>
      <c r="B8167" t="s">
        <v>9890</v>
      </c>
      <c r="C8167" s="1">
        <v>42310</v>
      </c>
      <c r="D8167" s="2">
        <v>2015</v>
      </c>
      <c r="E8167" s="1" t="s">
        <v>24</v>
      </c>
      <c r="F8167" s="3">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v>4.1832000000000003</v>
      </c>
    </row>
    <row r="8168" spans="1:23" x14ac:dyDescent="0.3">
      <c r="A8168">
        <v>8167</v>
      </c>
      <c r="B8168" t="s">
        <v>9890</v>
      </c>
      <c r="C8168" s="1">
        <v>42310</v>
      </c>
      <c r="D8168" s="2">
        <v>2015</v>
      </c>
      <c r="E8168" s="1" t="s">
        <v>24</v>
      </c>
      <c r="F8168" s="3">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v>-30.147000000000048</v>
      </c>
    </row>
    <row r="8169" spans="1:23" x14ac:dyDescent="0.3">
      <c r="A8169">
        <v>8168</v>
      </c>
      <c r="B8169" t="s">
        <v>9891</v>
      </c>
      <c r="C8169" s="1">
        <v>42582</v>
      </c>
      <c r="D8169" s="2">
        <v>2016</v>
      </c>
      <c r="E8169" s="1" t="s">
        <v>152</v>
      </c>
      <c r="F8169" s="3">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v>-32.367300000000085</v>
      </c>
    </row>
    <row r="8170" spans="1:23" x14ac:dyDescent="0.3">
      <c r="A8170">
        <v>8169</v>
      </c>
      <c r="B8170" t="s">
        <v>9892</v>
      </c>
      <c r="C8170" s="1">
        <v>43045</v>
      </c>
      <c r="D8170" s="2">
        <v>2017</v>
      </c>
      <c r="E8170" s="1" t="s">
        <v>24</v>
      </c>
      <c r="F8170" s="3">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v>366.63479999999993</v>
      </c>
    </row>
    <row r="8171" spans="1:23" x14ac:dyDescent="0.3">
      <c r="A8171">
        <v>8170</v>
      </c>
      <c r="B8171" t="s">
        <v>9892</v>
      </c>
      <c r="C8171" s="1">
        <v>43045</v>
      </c>
      <c r="D8171" s="2">
        <v>2017</v>
      </c>
      <c r="E8171" s="1" t="s">
        <v>24</v>
      </c>
      <c r="F8171" s="3">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v>-73.054800000000071</v>
      </c>
    </row>
    <row r="8172" spans="1:23" x14ac:dyDescent="0.3">
      <c r="A8172">
        <v>8171</v>
      </c>
      <c r="B8172" t="s">
        <v>9892</v>
      </c>
      <c r="C8172" s="1">
        <v>43045</v>
      </c>
      <c r="D8172" s="2">
        <v>2017</v>
      </c>
      <c r="E8172" s="1" t="s">
        <v>24</v>
      </c>
      <c r="F8172" s="3">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v>32.687999999999988</v>
      </c>
    </row>
    <row r="8173" spans="1:23" x14ac:dyDescent="0.3">
      <c r="A8173">
        <v>8172</v>
      </c>
      <c r="B8173" t="s">
        <v>9893</v>
      </c>
      <c r="C8173" s="1">
        <v>42414</v>
      </c>
      <c r="D8173" s="2">
        <v>2016</v>
      </c>
      <c r="E8173" s="1" t="s">
        <v>568</v>
      </c>
      <c r="F8173" s="3">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v>68.686800000000005</v>
      </c>
    </row>
    <row r="8174" spans="1:23" x14ac:dyDescent="0.3">
      <c r="A8174">
        <v>8173</v>
      </c>
      <c r="B8174" t="s">
        <v>9894</v>
      </c>
      <c r="C8174" s="1">
        <v>41829</v>
      </c>
      <c r="D8174" s="2">
        <v>2014</v>
      </c>
      <c r="E8174" s="1" t="s">
        <v>152</v>
      </c>
      <c r="F8174" s="3">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v>1.4112</v>
      </c>
    </row>
    <row r="8175" spans="1:23" x14ac:dyDescent="0.3">
      <c r="A8175">
        <v>8174</v>
      </c>
      <c r="B8175" t="s">
        <v>9894</v>
      </c>
      <c r="C8175" s="1">
        <v>41829</v>
      </c>
      <c r="D8175" s="2">
        <v>2014</v>
      </c>
      <c r="E8175" s="1" t="s">
        <v>152</v>
      </c>
      <c r="F8175" s="3">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v>14.142599999999996</v>
      </c>
    </row>
    <row r="8176" spans="1:23" x14ac:dyDescent="0.3">
      <c r="A8176">
        <v>8175</v>
      </c>
      <c r="B8176" t="s">
        <v>9894</v>
      </c>
      <c r="C8176" s="1">
        <v>41829</v>
      </c>
      <c r="D8176" s="2">
        <v>2014</v>
      </c>
      <c r="E8176" s="1" t="s">
        <v>152</v>
      </c>
      <c r="F8176" s="3">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v>4.066399999999998</v>
      </c>
    </row>
    <row r="8177" spans="1:23" x14ac:dyDescent="0.3">
      <c r="A8177">
        <v>8176</v>
      </c>
      <c r="B8177" t="s">
        <v>9895</v>
      </c>
      <c r="C8177" s="1">
        <v>42399</v>
      </c>
      <c r="D8177" s="2">
        <v>2016</v>
      </c>
      <c r="E8177" s="1" t="s">
        <v>166</v>
      </c>
      <c r="F8177" s="3">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v>52.822799999999987</v>
      </c>
    </row>
    <row r="8178" spans="1:23" x14ac:dyDescent="0.3">
      <c r="A8178">
        <v>8177</v>
      </c>
      <c r="B8178" t="s">
        <v>9898</v>
      </c>
      <c r="C8178" s="1">
        <v>42635</v>
      </c>
      <c r="D8178" s="2">
        <v>2016</v>
      </c>
      <c r="E8178" s="1" t="s">
        <v>161</v>
      </c>
      <c r="F8178" s="3">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v>37.218599999999995</v>
      </c>
    </row>
    <row r="8179" spans="1:23" x14ac:dyDescent="0.3">
      <c r="A8179">
        <v>8178</v>
      </c>
      <c r="B8179" t="s">
        <v>9899</v>
      </c>
      <c r="C8179" s="1">
        <v>43091</v>
      </c>
      <c r="D8179" s="2">
        <v>2017</v>
      </c>
      <c r="E8179" s="1" t="s">
        <v>98</v>
      </c>
      <c r="F8179" s="3">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v>142.48499999999993</v>
      </c>
    </row>
    <row r="8180" spans="1:23" x14ac:dyDescent="0.3">
      <c r="A8180">
        <v>8179</v>
      </c>
      <c r="B8180" t="s">
        <v>9900</v>
      </c>
      <c r="C8180" s="1">
        <v>42615</v>
      </c>
      <c r="D8180" s="2">
        <v>2016</v>
      </c>
      <c r="E8180" s="1" t="s">
        <v>161</v>
      </c>
      <c r="F8180" s="3">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v>449.99099999999999</v>
      </c>
    </row>
    <row r="8181" spans="1:23" x14ac:dyDescent="0.3">
      <c r="A8181">
        <v>8180</v>
      </c>
      <c r="B8181" t="s">
        <v>9901</v>
      </c>
      <c r="C8181" s="1">
        <v>42218</v>
      </c>
      <c r="D8181" s="2">
        <v>2015</v>
      </c>
      <c r="E8181" s="1" t="s">
        <v>132</v>
      </c>
      <c r="F8181" s="3">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v>-188.7</v>
      </c>
    </row>
    <row r="8182" spans="1:23" x14ac:dyDescent="0.3">
      <c r="A8182">
        <v>8181</v>
      </c>
      <c r="B8182" t="s">
        <v>9902</v>
      </c>
      <c r="C8182" s="1">
        <v>42329</v>
      </c>
      <c r="D8182" s="2">
        <v>2015</v>
      </c>
      <c r="E8182" s="1" t="s">
        <v>24</v>
      </c>
      <c r="F8182" s="3">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v>-480.20320000000027</v>
      </c>
    </row>
    <row r="8183" spans="1:23" x14ac:dyDescent="0.3">
      <c r="A8183">
        <v>8182</v>
      </c>
      <c r="B8183" t="s">
        <v>9902</v>
      </c>
      <c r="C8183" s="1">
        <v>42329</v>
      </c>
      <c r="D8183" s="2">
        <v>2015</v>
      </c>
      <c r="E8183" s="1" t="s">
        <v>24</v>
      </c>
      <c r="F8183" s="3">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v>-24.043499999999995</v>
      </c>
    </row>
    <row r="8184" spans="1:23" x14ac:dyDescent="0.3">
      <c r="A8184">
        <v>8183</v>
      </c>
      <c r="B8184" t="s">
        <v>9903</v>
      </c>
      <c r="C8184" s="1">
        <v>42873</v>
      </c>
      <c r="D8184" s="2">
        <v>2017</v>
      </c>
      <c r="E8184" s="1" t="s">
        <v>124</v>
      </c>
      <c r="F8184" s="3">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v>-10.173599999999997</v>
      </c>
    </row>
    <row r="8185" spans="1:23" x14ac:dyDescent="0.3">
      <c r="A8185">
        <v>8184</v>
      </c>
      <c r="B8185" t="s">
        <v>9903</v>
      </c>
      <c r="C8185" s="1">
        <v>42873</v>
      </c>
      <c r="D8185" s="2">
        <v>2017</v>
      </c>
      <c r="E8185" s="1" t="s">
        <v>124</v>
      </c>
      <c r="F8185" s="3">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v>-0.99329999999999963</v>
      </c>
    </row>
    <row r="8186" spans="1:23" x14ac:dyDescent="0.3">
      <c r="A8186">
        <v>8185</v>
      </c>
      <c r="B8186" t="s">
        <v>9904</v>
      </c>
      <c r="C8186" s="1">
        <v>42939</v>
      </c>
      <c r="D8186" s="2">
        <v>2017</v>
      </c>
      <c r="E8186" s="1" t="s">
        <v>152</v>
      </c>
      <c r="F8186" s="3">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v>20.576399999999996</v>
      </c>
    </row>
    <row r="8187" spans="1:23" x14ac:dyDescent="0.3">
      <c r="A8187">
        <v>8186</v>
      </c>
      <c r="B8187" t="s">
        <v>9905</v>
      </c>
      <c r="C8187" s="1">
        <v>42260</v>
      </c>
      <c r="D8187" s="2">
        <v>2015</v>
      </c>
      <c r="E8187" s="1" t="s">
        <v>161</v>
      </c>
      <c r="F8187" s="3">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v>2.9339999999999997</v>
      </c>
    </row>
    <row r="8188" spans="1:23" x14ac:dyDescent="0.3">
      <c r="A8188">
        <v>8187</v>
      </c>
      <c r="B8188" t="s">
        <v>9905</v>
      </c>
      <c r="C8188" s="1">
        <v>42260</v>
      </c>
      <c r="D8188" s="2">
        <v>2015</v>
      </c>
      <c r="E8188" s="1" t="s">
        <v>161</v>
      </c>
      <c r="F8188" s="3">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v>-12.147999999999996</v>
      </c>
    </row>
    <row r="8189" spans="1:23" x14ac:dyDescent="0.3">
      <c r="A8189">
        <v>8188</v>
      </c>
      <c r="B8189" t="s">
        <v>9906</v>
      </c>
      <c r="C8189" s="1">
        <v>42714</v>
      </c>
      <c r="D8189" s="2">
        <v>2016</v>
      </c>
      <c r="E8189" s="1" t="s">
        <v>98</v>
      </c>
      <c r="F8189" s="3">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v>29.525400000000001</v>
      </c>
    </row>
    <row r="8190" spans="1:23" x14ac:dyDescent="0.3">
      <c r="A8190">
        <v>8189</v>
      </c>
      <c r="B8190" t="s">
        <v>9907</v>
      </c>
      <c r="C8190" s="1">
        <v>42279</v>
      </c>
      <c r="D8190" s="2">
        <v>2015</v>
      </c>
      <c r="E8190" s="1" t="s">
        <v>53</v>
      </c>
      <c r="F8190" s="3">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v>9.3312000000000008</v>
      </c>
    </row>
    <row r="8191" spans="1:23" x14ac:dyDescent="0.3">
      <c r="A8191">
        <v>8190</v>
      </c>
      <c r="B8191" t="s">
        <v>9907</v>
      </c>
      <c r="C8191" s="1">
        <v>42279</v>
      </c>
      <c r="D8191" s="2">
        <v>2015</v>
      </c>
      <c r="E8191" s="1" t="s">
        <v>53</v>
      </c>
      <c r="F8191" s="3">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v>3.6162000000000001</v>
      </c>
    </row>
    <row r="8192" spans="1:23" x14ac:dyDescent="0.3">
      <c r="A8192">
        <v>8191</v>
      </c>
      <c r="B8192" t="s">
        <v>9908</v>
      </c>
      <c r="C8192" s="1">
        <v>43056</v>
      </c>
      <c r="D8192" s="2">
        <v>2017</v>
      </c>
      <c r="E8192" s="1" t="s">
        <v>24</v>
      </c>
      <c r="F8192" s="3">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v>18.662400000000002</v>
      </c>
    </row>
    <row r="8193" spans="1:23" x14ac:dyDescent="0.3">
      <c r="A8193">
        <v>8192</v>
      </c>
      <c r="B8193" t="s">
        <v>9908</v>
      </c>
      <c r="C8193" s="1">
        <v>43056</v>
      </c>
      <c r="D8193" s="2">
        <v>2017</v>
      </c>
      <c r="E8193" s="1" t="s">
        <v>24</v>
      </c>
      <c r="F8193" s="3">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v>76.9816</v>
      </c>
    </row>
    <row r="8194" spans="1:23" x14ac:dyDescent="0.3">
      <c r="A8194">
        <v>8193</v>
      </c>
      <c r="B8194" t="s">
        <v>9909</v>
      </c>
      <c r="C8194" s="1">
        <v>42338</v>
      </c>
      <c r="D8194" s="2">
        <v>2015</v>
      </c>
      <c r="E8194" s="1" t="s">
        <v>24</v>
      </c>
      <c r="F8194" s="3">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v>-4.2336000000000009</v>
      </c>
    </row>
    <row r="8195" spans="1:23" x14ac:dyDescent="0.3">
      <c r="A8195">
        <v>8194</v>
      </c>
      <c r="B8195" t="s">
        <v>9909</v>
      </c>
      <c r="C8195" s="1">
        <v>42338</v>
      </c>
      <c r="D8195" s="2">
        <v>2015</v>
      </c>
      <c r="E8195" s="1" t="s">
        <v>24</v>
      </c>
      <c r="F8195" s="3">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v>9.8351999999999933</v>
      </c>
    </row>
    <row r="8196" spans="1:23" x14ac:dyDescent="0.3">
      <c r="A8196">
        <v>8195</v>
      </c>
      <c r="B8196" t="s">
        <v>9909</v>
      </c>
      <c r="C8196" s="1">
        <v>42338</v>
      </c>
      <c r="D8196" s="2">
        <v>2015</v>
      </c>
      <c r="E8196" s="1" t="s">
        <v>24</v>
      </c>
      <c r="F8196" s="3">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v>25.180800000000005</v>
      </c>
    </row>
    <row r="8197" spans="1:23" x14ac:dyDescent="0.3">
      <c r="A8197">
        <v>8196</v>
      </c>
      <c r="B8197" t="s">
        <v>9910</v>
      </c>
      <c r="C8197" s="1">
        <v>42344</v>
      </c>
      <c r="D8197" s="2">
        <v>2015</v>
      </c>
      <c r="E8197" s="1" t="s">
        <v>98</v>
      </c>
      <c r="F8197" s="3">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v>4.3904000000000005</v>
      </c>
    </row>
    <row r="8198" spans="1:23" x14ac:dyDescent="0.3">
      <c r="A8198">
        <v>8197</v>
      </c>
      <c r="B8198" t="s">
        <v>9911</v>
      </c>
      <c r="C8198" s="1">
        <v>42983</v>
      </c>
      <c r="D8198" s="2">
        <v>2017</v>
      </c>
      <c r="E8198" s="1" t="s">
        <v>161</v>
      </c>
      <c r="F8198" s="3">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v>-1.119600000000009</v>
      </c>
    </row>
    <row r="8199" spans="1:23" x14ac:dyDescent="0.3">
      <c r="A8199">
        <v>8198</v>
      </c>
      <c r="B8199" t="s">
        <v>9911</v>
      </c>
      <c r="C8199" s="1">
        <v>42983</v>
      </c>
      <c r="D8199" s="2">
        <v>2017</v>
      </c>
      <c r="E8199" s="1" t="s">
        <v>161</v>
      </c>
      <c r="F8199" s="3">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v>7.1960000000000015</v>
      </c>
    </row>
    <row r="8200" spans="1:23" x14ac:dyDescent="0.3">
      <c r="A8200">
        <v>8199</v>
      </c>
      <c r="B8200" t="s">
        <v>9911</v>
      </c>
      <c r="C8200" s="1">
        <v>42983</v>
      </c>
      <c r="D8200" s="2">
        <v>2017</v>
      </c>
      <c r="E8200" s="1" t="s">
        <v>161</v>
      </c>
      <c r="F8200" s="3">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v>5.4432</v>
      </c>
    </row>
    <row r="8201" spans="1:23" x14ac:dyDescent="0.3">
      <c r="A8201">
        <v>8200</v>
      </c>
      <c r="B8201" t="s">
        <v>9912</v>
      </c>
      <c r="C8201" s="1">
        <v>42849</v>
      </c>
      <c r="D8201" s="2">
        <v>2017</v>
      </c>
      <c r="E8201" s="1" t="s">
        <v>89</v>
      </c>
      <c r="F8201" s="3">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v>-18.252500000000001</v>
      </c>
    </row>
    <row r="8202" spans="1:23" x14ac:dyDescent="0.3">
      <c r="A8202">
        <v>8201</v>
      </c>
      <c r="B8202" t="s">
        <v>9912</v>
      </c>
      <c r="C8202" s="1">
        <v>42849</v>
      </c>
      <c r="D8202" s="2">
        <v>2017</v>
      </c>
      <c r="E8202" s="1" t="s">
        <v>89</v>
      </c>
      <c r="F8202" s="3">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v>-18.196000000000002</v>
      </c>
    </row>
    <row r="8203" spans="1:23" x14ac:dyDescent="0.3">
      <c r="A8203">
        <v>8202</v>
      </c>
      <c r="B8203" t="s">
        <v>9913</v>
      </c>
      <c r="C8203" s="1">
        <v>42316</v>
      </c>
      <c r="D8203" s="2">
        <v>2015</v>
      </c>
      <c r="E8203" s="1" t="s">
        <v>24</v>
      </c>
      <c r="F8203" s="3">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v>16.787500000000001</v>
      </c>
    </row>
    <row r="8204" spans="1:23" x14ac:dyDescent="0.3">
      <c r="A8204">
        <v>8203</v>
      </c>
      <c r="B8204" t="s">
        <v>9913</v>
      </c>
      <c r="C8204" s="1">
        <v>42316</v>
      </c>
      <c r="D8204" s="2">
        <v>2015</v>
      </c>
      <c r="E8204" s="1" t="s">
        <v>24</v>
      </c>
      <c r="F8204" s="3">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v>142.9948</v>
      </c>
    </row>
    <row r="8205" spans="1:23" x14ac:dyDescent="0.3">
      <c r="A8205">
        <v>8204</v>
      </c>
      <c r="B8205" t="s">
        <v>9913</v>
      </c>
      <c r="C8205" s="1">
        <v>42316</v>
      </c>
      <c r="D8205" s="2">
        <v>2015</v>
      </c>
      <c r="E8205" s="1" t="s">
        <v>24</v>
      </c>
      <c r="F8205" s="3">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v>4.7279999999999998</v>
      </c>
    </row>
    <row r="8206" spans="1:23" x14ac:dyDescent="0.3">
      <c r="A8206">
        <v>8205</v>
      </c>
      <c r="B8206" t="s">
        <v>9913</v>
      </c>
      <c r="C8206" s="1">
        <v>42316</v>
      </c>
      <c r="D8206" s="2">
        <v>2015</v>
      </c>
      <c r="E8206" s="1" t="s">
        <v>24</v>
      </c>
      <c r="F8206" s="3">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v>2229.0239999999999</v>
      </c>
    </row>
    <row r="8207" spans="1:23" x14ac:dyDescent="0.3">
      <c r="A8207">
        <v>8206</v>
      </c>
      <c r="B8207" t="s">
        <v>9913</v>
      </c>
      <c r="C8207" s="1">
        <v>42316</v>
      </c>
      <c r="D8207" s="2">
        <v>2015</v>
      </c>
      <c r="E8207" s="1" t="s">
        <v>24</v>
      </c>
      <c r="F8207" s="3">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v>115.5528</v>
      </c>
    </row>
    <row r="8208" spans="1:23" x14ac:dyDescent="0.3">
      <c r="A8208">
        <v>8207</v>
      </c>
      <c r="B8208" t="s">
        <v>9914</v>
      </c>
      <c r="C8208" s="1">
        <v>42120</v>
      </c>
      <c r="D8208" s="2">
        <v>2015</v>
      </c>
      <c r="E8208" s="1" t="s">
        <v>89</v>
      </c>
      <c r="F8208" s="3">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v>-76.606200000000001</v>
      </c>
    </row>
    <row r="8209" spans="1:23" x14ac:dyDescent="0.3">
      <c r="A8209">
        <v>8208</v>
      </c>
      <c r="B8209" t="s">
        <v>9914</v>
      </c>
      <c r="C8209" s="1">
        <v>42120</v>
      </c>
      <c r="D8209" s="2">
        <v>2015</v>
      </c>
      <c r="E8209" s="1" t="s">
        <v>89</v>
      </c>
      <c r="F8209" s="3">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v>0.42639999999999978</v>
      </c>
    </row>
    <row r="8210" spans="1:23" x14ac:dyDescent="0.3">
      <c r="A8210">
        <v>8209</v>
      </c>
      <c r="B8210" t="s">
        <v>9915</v>
      </c>
      <c r="C8210" s="1">
        <v>42267</v>
      </c>
      <c r="D8210" s="2">
        <v>2015</v>
      </c>
      <c r="E8210" s="1" t="s">
        <v>161</v>
      </c>
      <c r="F8210" s="3">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v>-913.17599999999993</v>
      </c>
    </row>
    <row r="8211" spans="1:23" x14ac:dyDescent="0.3">
      <c r="A8211">
        <v>8210</v>
      </c>
      <c r="B8211" t="s">
        <v>9915</v>
      </c>
      <c r="C8211" s="1">
        <v>42267</v>
      </c>
      <c r="D8211" s="2">
        <v>2015</v>
      </c>
      <c r="E8211" s="1" t="s">
        <v>161</v>
      </c>
      <c r="F8211" s="3">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v>-58.873600000000025</v>
      </c>
    </row>
    <row r="8212" spans="1:23" x14ac:dyDescent="0.3">
      <c r="A8212">
        <v>8211</v>
      </c>
      <c r="B8212" t="s">
        <v>9916</v>
      </c>
      <c r="C8212" s="1">
        <v>42985</v>
      </c>
      <c r="D8212" s="2">
        <v>2017</v>
      </c>
      <c r="E8212" s="1" t="s">
        <v>161</v>
      </c>
      <c r="F8212" s="3">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v>7.1372000000000035</v>
      </c>
    </row>
    <row r="8213" spans="1:23" x14ac:dyDescent="0.3">
      <c r="A8213">
        <v>8212</v>
      </c>
      <c r="B8213" t="s">
        <v>9917</v>
      </c>
      <c r="C8213" s="1">
        <v>42681</v>
      </c>
      <c r="D8213" s="2">
        <v>2016</v>
      </c>
      <c r="E8213" s="1" t="s">
        <v>24</v>
      </c>
      <c r="F8213" s="3">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v>-17.783999999999992</v>
      </c>
    </row>
    <row r="8214" spans="1:23" x14ac:dyDescent="0.3">
      <c r="A8214">
        <v>8213</v>
      </c>
      <c r="B8214" t="s">
        <v>9917</v>
      </c>
      <c r="C8214" s="1">
        <v>42681</v>
      </c>
      <c r="D8214" s="2">
        <v>2016</v>
      </c>
      <c r="E8214" s="1" t="s">
        <v>24</v>
      </c>
      <c r="F8214" s="3">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v>19.630499999999998</v>
      </c>
    </row>
    <row r="8215" spans="1:23" x14ac:dyDescent="0.3">
      <c r="A8215">
        <v>8214</v>
      </c>
      <c r="B8215" t="s">
        <v>9920</v>
      </c>
      <c r="C8215" s="1">
        <v>42272</v>
      </c>
      <c r="D8215" s="2">
        <v>2015</v>
      </c>
      <c r="E8215" s="1" t="s">
        <v>161</v>
      </c>
      <c r="F8215" s="3">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v>-4.6463999999999981</v>
      </c>
    </row>
    <row r="8216" spans="1:23" x14ac:dyDescent="0.3">
      <c r="A8216">
        <v>8215</v>
      </c>
      <c r="B8216" t="s">
        <v>9920</v>
      </c>
      <c r="C8216" s="1">
        <v>42272</v>
      </c>
      <c r="D8216" s="2">
        <v>2015</v>
      </c>
      <c r="E8216" s="1" t="s">
        <v>161</v>
      </c>
      <c r="F8216" s="3">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v>3.7989999999999995</v>
      </c>
    </row>
    <row r="8217" spans="1:23" x14ac:dyDescent="0.3">
      <c r="A8217">
        <v>8216</v>
      </c>
      <c r="B8217" t="s">
        <v>9920</v>
      </c>
      <c r="C8217" s="1">
        <v>42272</v>
      </c>
      <c r="D8217" s="2">
        <v>2015</v>
      </c>
      <c r="E8217" s="1" t="s">
        <v>161</v>
      </c>
      <c r="F8217" s="3">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v>-1.8106</v>
      </c>
    </row>
    <row r="8218" spans="1:23" x14ac:dyDescent="0.3">
      <c r="A8218">
        <v>8217</v>
      </c>
      <c r="B8218" t="s">
        <v>9920</v>
      </c>
      <c r="C8218" s="1">
        <v>42272</v>
      </c>
      <c r="D8218" s="2">
        <v>2015</v>
      </c>
      <c r="E8218" s="1" t="s">
        <v>161</v>
      </c>
      <c r="F8218" s="3">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v>-2.2847999999999997</v>
      </c>
    </row>
    <row r="8219" spans="1:23" x14ac:dyDescent="0.3">
      <c r="A8219">
        <v>8218</v>
      </c>
      <c r="B8219" t="s">
        <v>9921</v>
      </c>
      <c r="C8219" s="1">
        <v>41915</v>
      </c>
      <c r="D8219" s="2">
        <v>2014</v>
      </c>
      <c r="E8219" s="1" t="s">
        <v>53</v>
      </c>
      <c r="F8219" s="3">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v>0.86879999999999979</v>
      </c>
    </row>
    <row r="8220" spans="1:23" x14ac:dyDescent="0.3">
      <c r="A8220">
        <v>8219</v>
      </c>
      <c r="B8220" t="s">
        <v>9921</v>
      </c>
      <c r="C8220" s="1">
        <v>41915</v>
      </c>
      <c r="D8220" s="2">
        <v>2014</v>
      </c>
      <c r="E8220" s="1" t="s">
        <v>53</v>
      </c>
      <c r="F8220" s="3">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v>-19.065600000000007</v>
      </c>
    </row>
    <row r="8221" spans="1:23" x14ac:dyDescent="0.3">
      <c r="A8221">
        <v>8220</v>
      </c>
      <c r="B8221" t="s">
        <v>9921</v>
      </c>
      <c r="C8221" s="1">
        <v>41915</v>
      </c>
      <c r="D8221" s="2">
        <v>2014</v>
      </c>
      <c r="E8221" s="1" t="s">
        <v>53</v>
      </c>
      <c r="F8221" s="3">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v>1.7247999999999997</v>
      </c>
    </row>
    <row r="8222" spans="1:23" x14ac:dyDescent="0.3">
      <c r="A8222">
        <v>8221</v>
      </c>
      <c r="B8222" t="s">
        <v>9921</v>
      </c>
      <c r="C8222" s="1">
        <v>41915</v>
      </c>
      <c r="D8222" s="2">
        <v>2014</v>
      </c>
      <c r="E8222" s="1" t="s">
        <v>53</v>
      </c>
      <c r="F8222" s="3">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v>-3.0396000000000001</v>
      </c>
    </row>
    <row r="8223" spans="1:23" x14ac:dyDescent="0.3">
      <c r="A8223">
        <v>8222</v>
      </c>
      <c r="B8223" t="s">
        <v>9921</v>
      </c>
      <c r="C8223" s="1">
        <v>41915</v>
      </c>
      <c r="D8223" s="2">
        <v>2014</v>
      </c>
      <c r="E8223" s="1" t="s">
        <v>53</v>
      </c>
      <c r="F8223" s="3">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v>-3.7680000000000002</v>
      </c>
    </row>
    <row r="8224" spans="1:23" x14ac:dyDescent="0.3">
      <c r="A8224">
        <v>8223</v>
      </c>
      <c r="B8224" t="s">
        <v>9924</v>
      </c>
      <c r="C8224" s="1">
        <v>41688</v>
      </c>
      <c r="D8224" s="2">
        <v>2014</v>
      </c>
      <c r="E8224" s="1" t="s">
        <v>568</v>
      </c>
      <c r="F8224" s="3">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v>-2.5248000000000022</v>
      </c>
    </row>
    <row r="8225" spans="1:23" x14ac:dyDescent="0.3">
      <c r="A8225">
        <v>8224</v>
      </c>
      <c r="B8225" t="s">
        <v>9925</v>
      </c>
      <c r="C8225" s="1">
        <v>42533</v>
      </c>
      <c r="D8225" s="2">
        <v>2016</v>
      </c>
      <c r="E8225" s="1" t="s">
        <v>41</v>
      </c>
      <c r="F8225" s="3">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v>83.645999999999987</v>
      </c>
    </row>
    <row r="8226" spans="1:23" x14ac:dyDescent="0.3">
      <c r="A8226">
        <v>8225</v>
      </c>
      <c r="B8226" t="s">
        <v>9925</v>
      </c>
      <c r="C8226" s="1">
        <v>42533</v>
      </c>
      <c r="D8226" s="2">
        <v>2016</v>
      </c>
      <c r="E8226" s="1" t="s">
        <v>41</v>
      </c>
      <c r="F8226" s="3">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v>6.2208000000000006</v>
      </c>
    </row>
    <row r="8227" spans="1:23" x14ac:dyDescent="0.3">
      <c r="A8227">
        <v>8226</v>
      </c>
      <c r="B8227" t="s">
        <v>9926</v>
      </c>
      <c r="C8227" s="1">
        <v>43040</v>
      </c>
      <c r="D8227" s="2">
        <v>2017</v>
      </c>
      <c r="E8227" s="1" t="s">
        <v>24</v>
      </c>
      <c r="F8227" s="3">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v>91.055999999999983</v>
      </c>
    </row>
    <row r="8228" spans="1:23" x14ac:dyDescent="0.3">
      <c r="A8228">
        <v>8227</v>
      </c>
      <c r="B8228" t="s">
        <v>9926</v>
      </c>
      <c r="C8228" s="1">
        <v>43040</v>
      </c>
      <c r="D8228" s="2">
        <v>2017</v>
      </c>
      <c r="E8228" s="1" t="s">
        <v>24</v>
      </c>
      <c r="F8228" s="3">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v>20.085100000000001</v>
      </c>
    </row>
    <row r="8229" spans="1:23" x14ac:dyDescent="0.3">
      <c r="A8229">
        <v>8228</v>
      </c>
      <c r="B8229" t="s">
        <v>9927</v>
      </c>
      <c r="C8229" s="1">
        <v>42464</v>
      </c>
      <c r="D8229" s="2">
        <v>2016</v>
      </c>
      <c r="E8229" s="1" t="s">
        <v>89</v>
      </c>
      <c r="F8229" s="3">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v>7.4376000000000033</v>
      </c>
    </row>
    <row r="8230" spans="1:23" x14ac:dyDescent="0.3">
      <c r="A8230">
        <v>8229</v>
      </c>
      <c r="B8230" t="s">
        <v>9927</v>
      </c>
      <c r="C8230" s="1">
        <v>42464</v>
      </c>
      <c r="D8230" s="2">
        <v>2016</v>
      </c>
      <c r="E8230" s="1" t="s">
        <v>89</v>
      </c>
      <c r="F8230" s="3">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v>8.0652000000000008</v>
      </c>
    </row>
    <row r="8231" spans="1:23" x14ac:dyDescent="0.3">
      <c r="A8231">
        <v>8230</v>
      </c>
      <c r="B8231" t="s">
        <v>9927</v>
      </c>
      <c r="C8231" s="1">
        <v>42464</v>
      </c>
      <c r="D8231" s="2">
        <v>2016</v>
      </c>
      <c r="E8231" s="1" t="s">
        <v>89</v>
      </c>
      <c r="F8231" s="3">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v>37.787400000000005</v>
      </c>
    </row>
    <row r="8232" spans="1:23" x14ac:dyDescent="0.3">
      <c r="A8232">
        <v>8231</v>
      </c>
      <c r="B8232" t="s">
        <v>9928</v>
      </c>
      <c r="C8232" s="1">
        <v>42551</v>
      </c>
      <c r="D8232" s="2">
        <v>2016</v>
      </c>
      <c r="E8232" s="1" t="s">
        <v>41</v>
      </c>
      <c r="F8232" s="3">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v>9.7118999999999982</v>
      </c>
    </row>
    <row r="8233" spans="1:23" x14ac:dyDescent="0.3">
      <c r="A8233">
        <v>8232</v>
      </c>
      <c r="B8233" t="s">
        <v>9928</v>
      </c>
      <c r="C8233" s="1">
        <v>42551</v>
      </c>
      <c r="D8233" s="2">
        <v>2016</v>
      </c>
      <c r="E8233" s="1" t="s">
        <v>41</v>
      </c>
      <c r="F8233" s="3">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v>291.37779999999987</v>
      </c>
    </row>
    <row r="8234" spans="1:23" x14ac:dyDescent="0.3">
      <c r="A8234">
        <v>8233</v>
      </c>
      <c r="B8234" t="s">
        <v>9929</v>
      </c>
      <c r="C8234" s="1">
        <v>41904</v>
      </c>
      <c r="D8234" s="2">
        <v>2014</v>
      </c>
      <c r="E8234" s="1" t="s">
        <v>161</v>
      </c>
      <c r="F8234" s="3">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v>42.362499999999997</v>
      </c>
    </row>
    <row r="8235" spans="1:23" x14ac:dyDescent="0.3">
      <c r="A8235">
        <v>8234</v>
      </c>
      <c r="B8235" t="s">
        <v>9929</v>
      </c>
      <c r="C8235" s="1">
        <v>41904</v>
      </c>
      <c r="D8235" s="2">
        <v>2014</v>
      </c>
      <c r="E8235" s="1" t="s">
        <v>161</v>
      </c>
      <c r="F8235" s="3">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v>0.40679999999999694</v>
      </c>
    </row>
    <row r="8236" spans="1:23" x14ac:dyDescent="0.3">
      <c r="A8236">
        <v>8235</v>
      </c>
      <c r="B8236" t="s">
        <v>9930</v>
      </c>
      <c r="C8236" s="1">
        <v>42856</v>
      </c>
      <c r="D8236" s="2">
        <v>2017</v>
      </c>
      <c r="E8236" s="1" t="s">
        <v>124</v>
      </c>
      <c r="F8236" s="3">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v>0.4159999999999997</v>
      </c>
    </row>
    <row r="8237" spans="1:23" x14ac:dyDescent="0.3">
      <c r="A8237">
        <v>8236</v>
      </c>
      <c r="B8237" t="s">
        <v>9930</v>
      </c>
      <c r="C8237" s="1">
        <v>42856</v>
      </c>
      <c r="D8237" s="2">
        <v>2017</v>
      </c>
      <c r="E8237" s="1" t="s">
        <v>124</v>
      </c>
      <c r="F8237" s="3">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v>-458.14679999999998</v>
      </c>
    </row>
    <row r="8238" spans="1:23" x14ac:dyDescent="0.3">
      <c r="A8238">
        <v>8237</v>
      </c>
      <c r="B8238" t="s">
        <v>9930</v>
      </c>
      <c r="C8238" s="1">
        <v>42856</v>
      </c>
      <c r="D8238" s="2">
        <v>2017</v>
      </c>
      <c r="E8238" s="1" t="s">
        <v>124</v>
      </c>
      <c r="F8238" s="3">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v>0</v>
      </c>
    </row>
    <row r="8239" spans="1:23" x14ac:dyDescent="0.3">
      <c r="A8239">
        <v>8238</v>
      </c>
      <c r="B8239" t="s">
        <v>9931</v>
      </c>
      <c r="C8239" s="1">
        <v>43028</v>
      </c>
      <c r="D8239" s="2">
        <v>2017</v>
      </c>
      <c r="E8239" s="1" t="s">
        <v>53</v>
      </c>
      <c r="F8239" s="3">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v>-0.7748000000000006</v>
      </c>
    </row>
    <row r="8240" spans="1:23" x14ac:dyDescent="0.3">
      <c r="A8240">
        <v>8239</v>
      </c>
      <c r="B8240" t="s">
        <v>9931</v>
      </c>
      <c r="C8240" s="1">
        <v>43028</v>
      </c>
      <c r="D8240" s="2">
        <v>2017</v>
      </c>
      <c r="E8240" s="1" t="s">
        <v>53</v>
      </c>
      <c r="F8240" s="3">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v>2.5019999999999998</v>
      </c>
    </row>
    <row r="8241" spans="1:23" x14ac:dyDescent="0.3">
      <c r="A8241">
        <v>8240</v>
      </c>
      <c r="B8241" t="s">
        <v>9931</v>
      </c>
      <c r="C8241" s="1">
        <v>43028</v>
      </c>
      <c r="D8241" s="2">
        <v>2017</v>
      </c>
      <c r="E8241" s="1" t="s">
        <v>53</v>
      </c>
      <c r="F8241" s="3">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v>1.1119999999999999</v>
      </c>
    </row>
    <row r="8242" spans="1:23" x14ac:dyDescent="0.3">
      <c r="A8242">
        <v>8241</v>
      </c>
      <c r="B8242" t="s">
        <v>9931</v>
      </c>
      <c r="C8242" s="1">
        <v>43028</v>
      </c>
      <c r="D8242" s="2">
        <v>2017</v>
      </c>
      <c r="E8242" s="1" t="s">
        <v>53</v>
      </c>
      <c r="F8242" s="3">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v>6.0411999999999964</v>
      </c>
    </row>
    <row r="8243" spans="1:23" x14ac:dyDescent="0.3">
      <c r="A8243">
        <v>8242</v>
      </c>
      <c r="B8243" t="s">
        <v>9932</v>
      </c>
      <c r="C8243" s="1">
        <v>41883</v>
      </c>
      <c r="D8243" s="2">
        <v>2014</v>
      </c>
      <c r="E8243" s="1" t="s">
        <v>161</v>
      </c>
      <c r="F8243" s="3">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v>8.3103999999999996</v>
      </c>
    </row>
    <row r="8244" spans="1:23" x14ac:dyDescent="0.3">
      <c r="A8244">
        <v>8243</v>
      </c>
      <c r="B8244" t="s">
        <v>9932</v>
      </c>
      <c r="C8244" s="1">
        <v>41883</v>
      </c>
      <c r="D8244" s="2">
        <v>2014</v>
      </c>
      <c r="E8244" s="1" t="s">
        <v>161</v>
      </c>
      <c r="F8244" s="3">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v>57.120000000000019</v>
      </c>
    </row>
    <row r="8245" spans="1:23" x14ac:dyDescent="0.3">
      <c r="A8245">
        <v>8244</v>
      </c>
      <c r="B8245" t="s">
        <v>9933</v>
      </c>
      <c r="C8245" s="1">
        <v>41863</v>
      </c>
      <c r="D8245" s="2">
        <v>2014</v>
      </c>
      <c r="E8245" s="1" t="s">
        <v>132</v>
      </c>
      <c r="F8245" s="3">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v>50.396000000000015</v>
      </c>
    </row>
    <row r="8246" spans="1:23" x14ac:dyDescent="0.3">
      <c r="A8246">
        <v>8245</v>
      </c>
      <c r="B8246" t="s">
        <v>9933</v>
      </c>
      <c r="C8246" s="1">
        <v>41863</v>
      </c>
      <c r="D8246" s="2">
        <v>2014</v>
      </c>
      <c r="E8246" s="1" t="s">
        <v>132</v>
      </c>
      <c r="F8246" s="3">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v>31.612800000000004</v>
      </c>
    </row>
    <row r="8247" spans="1:23" x14ac:dyDescent="0.3">
      <c r="A8247">
        <v>8246</v>
      </c>
      <c r="B8247" t="s">
        <v>9934</v>
      </c>
      <c r="C8247" s="1">
        <v>41870</v>
      </c>
      <c r="D8247" s="2">
        <v>2014</v>
      </c>
      <c r="E8247" s="1" t="s">
        <v>132</v>
      </c>
      <c r="F8247" s="3">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v>10.347300000000004</v>
      </c>
    </row>
    <row r="8248" spans="1:23" x14ac:dyDescent="0.3">
      <c r="A8248">
        <v>8247</v>
      </c>
      <c r="B8248" t="s">
        <v>9935</v>
      </c>
      <c r="C8248" s="1">
        <v>42134</v>
      </c>
      <c r="D8248" s="2">
        <v>2015</v>
      </c>
      <c r="E8248" s="1" t="s">
        <v>124</v>
      </c>
      <c r="F8248" s="3">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v>-191.619</v>
      </c>
    </row>
    <row r="8249" spans="1:23" x14ac:dyDescent="0.3">
      <c r="A8249">
        <v>8248</v>
      </c>
      <c r="B8249" t="s">
        <v>9935</v>
      </c>
      <c r="C8249" s="1">
        <v>42134</v>
      </c>
      <c r="D8249" s="2">
        <v>2015</v>
      </c>
      <c r="E8249" s="1" t="s">
        <v>124</v>
      </c>
      <c r="F8249" s="3">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v>3.6784000000000017</v>
      </c>
    </row>
    <row r="8250" spans="1:23" x14ac:dyDescent="0.3">
      <c r="A8250">
        <v>8249</v>
      </c>
      <c r="B8250" t="s">
        <v>9936</v>
      </c>
      <c r="C8250" s="1">
        <v>42500</v>
      </c>
      <c r="D8250" s="2">
        <v>2016</v>
      </c>
      <c r="E8250" s="1" t="s">
        <v>124</v>
      </c>
      <c r="F8250" s="3">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v>-123.9980000000001</v>
      </c>
    </row>
    <row r="8251" spans="1:23" x14ac:dyDescent="0.3">
      <c r="A8251">
        <v>8250</v>
      </c>
      <c r="B8251" t="s">
        <v>9937</v>
      </c>
      <c r="C8251" s="1">
        <v>42068</v>
      </c>
      <c r="D8251" s="2">
        <v>2015</v>
      </c>
      <c r="E8251" s="1" t="s">
        <v>237</v>
      </c>
      <c r="F8251" s="3">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v>-16.818000000000005</v>
      </c>
    </row>
    <row r="8252" spans="1:23" x14ac:dyDescent="0.3">
      <c r="A8252">
        <v>8251</v>
      </c>
      <c r="B8252" t="s">
        <v>9937</v>
      </c>
      <c r="C8252" s="1">
        <v>42068</v>
      </c>
      <c r="D8252" s="2">
        <v>2015</v>
      </c>
      <c r="E8252" s="1" t="s">
        <v>237</v>
      </c>
      <c r="F8252" s="3">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v>-1.8847999999999994</v>
      </c>
    </row>
    <row r="8253" spans="1:23" x14ac:dyDescent="0.3">
      <c r="A8253">
        <v>8252</v>
      </c>
      <c r="B8253" t="s">
        <v>9937</v>
      </c>
      <c r="C8253" s="1">
        <v>42068</v>
      </c>
      <c r="D8253" s="2">
        <v>2015</v>
      </c>
      <c r="E8253" s="1" t="s">
        <v>237</v>
      </c>
      <c r="F8253" s="3">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v>-470.548</v>
      </c>
    </row>
    <row r="8254" spans="1:23" x14ac:dyDescent="0.3">
      <c r="A8254">
        <v>8253</v>
      </c>
      <c r="B8254" t="s">
        <v>9937</v>
      </c>
      <c r="C8254" s="1">
        <v>42068</v>
      </c>
      <c r="D8254" s="2">
        <v>2015</v>
      </c>
      <c r="E8254" s="1" t="s">
        <v>237</v>
      </c>
      <c r="F8254" s="3">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v>6.0416000000000025</v>
      </c>
    </row>
    <row r="8255" spans="1:23" x14ac:dyDescent="0.3">
      <c r="A8255">
        <v>8254</v>
      </c>
      <c r="B8255" t="s">
        <v>9938</v>
      </c>
      <c r="C8255" s="1">
        <v>42959</v>
      </c>
      <c r="D8255" s="2">
        <v>2017</v>
      </c>
      <c r="E8255" s="1" t="s">
        <v>132</v>
      </c>
      <c r="F8255" s="3">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v>89.996999999999986</v>
      </c>
    </row>
    <row r="8256" spans="1:23" x14ac:dyDescent="0.3">
      <c r="A8256">
        <v>8255</v>
      </c>
      <c r="B8256" t="s">
        <v>9938</v>
      </c>
      <c r="C8256" s="1">
        <v>42959</v>
      </c>
      <c r="D8256" s="2">
        <v>2017</v>
      </c>
      <c r="E8256" s="1" t="s">
        <v>132</v>
      </c>
      <c r="F8256" s="3">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v>92.236799999999988</v>
      </c>
    </row>
    <row r="8257" spans="1:23" x14ac:dyDescent="0.3">
      <c r="A8257">
        <v>8256</v>
      </c>
      <c r="B8257" t="s">
        <v>9938</v>
      </c>
      <c r="C8257" s="1">
        <v>42959</v>
      </c>
      <c r="D8257" s="2">
        <v>2017</v>
      </c>
      <c r="E8257" s="1" t="s">
        <v>132</v>
      </c>
      <c r="F8257" s="3">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v>27.295199999999973</v>
      </c>
    </row>
    <row r="8258" spans="1:23" x14ac:dyDescent="0.3">
      <c r="A8258">
        <v>8257</v>
      </c>
      <c r="B8258" t="s">
        <v>9938</v>
      </c>
      <c r="C8258" s="1">
        <v>42959</v>
      </c>
      <c r="D8258" s="2">
        <v>2017</v>
      </c>
      <c r="E8258" s="1" t="s">
        <v>132</v>
      </c>
      <c r="F8258" s="3">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v>11.684999999999999</v>
      </c>
    </row>
    <row r="8259" spans="1:23" x14ac:dyDescent="0.3">
      <c r="A8259">
        <v>8258</v>
      </c>
      <c r="B8259" t="s">
        <v>9938</v>
      </c>
      <c r="C8259" s="1">
        <v>42959</v>
      </c>
      <c r="D8259" s="2">
        <v>2017</v>
      </c>
      <c r="E8259" s="1" t="s">
        <v>132</v>
      </c>
      <c r="F8259" s="3">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v>12.246500000000005</v>
      </c>
    </row>
    <row r="8260" spans="1:23" x14ac:dyDescent="0.3">
      <c r="A8260">
        <v>8259</v>
      </c>
      <c r="B8260" t="s">
        <v>9938</v>
      </c>
      <c r="C8260" s="1">
        <v>42959</v>
      </c>
      <c r="D8260" s="2">
        <v>2017</v>
      </c>
      <c r="E8260" s="1" t="s">
        <v>132</v>
      </c>
      <c r="F8260" s="3">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v>37.763999999999996</v>
      </c>
    </row>
    <row r="8261" spans="1:23" x14ac:dyDescent="0.3">
      <c r="A8261">
        <v>8260</v>
      </c>
      <c r="B8261" t="s">
        <v>9939</v>
      </c>
      <c r="C8261" s="1">
        <v>42547</v>
      </c>
      <c r="D8261" s="2">
        <v>2016</v>
      </c>
      <c r="E8261" s="1" t="s">
        <v>41</v>
      </c>
      <c r="F8261" s="3">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v>180.76590000000002</v>
      </c>
    </row>
    <row r="8262" spans="1:23" x14ac:dyDescent="0.3">
      <c r="A8262">
        <v>8261</v>
      </c>
      <c r="B8262" t="s">
        <v>9939</v>
      </c>
      <c r="C8262" s="1">
        <v>42547</v>
      </c>
      <c r="D8262" s="2">
        <v>2016</v>
      </c>
      <c r="E8262" s="1" t="s">
        <v>41</v>
      </c>
      <c r="F8262" s="3">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v>3.7693999999999992</v>
      </c>
    </row>
    <row r="8263" spans="1:23" x14ac:dyDescent="0.3">
      <c r="A8263">
        <v>8262</v>
      </c>
      <c r="B8263" t="s">
        <v>9939</v>
      </c>
      <c r="C8263" s="1">
        <v>42547</v>
      </c>
      <c r="D8263" s="2">
        <v>2016</v>
      </c>
      <c r="E8263" s="1" t="s">
        <v>41</v>
      </c>
      <c r="F8263" s="3">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v>44.470399999999998</v>
      </c>
    </row>
    <row r="8264" spans="1:23" x14ac:dyDescent="0.3">
      <c r="A8264">
        <v>8263</v>
      </c>
      <c r="B8264" t="s">
        <v>9940</v>
      </c>
      <c r="C8264" s="1">
        <v>42719</v>
      </c>
      <c r="D8264" s="2">
        <v>2016</v>
      </c>
      <c r="E8264" s="1" t="s">
        <v>98</v>
      </c>
      <c r="F8264" s="3">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v>9.3312000000000008</v>
      </c>
    </row>
    <row r="8265" spans="1:23" x14ac:dyDescent="0.3">
      <c r="A8265">
        <v>8264</v>
      </c>
      <c r="B8265" t="s">
        <v>9941</v>
      </c>
      <c r="C8265" s="1">
        <v>42260</v>
      </c>
      <c r="D8265" s="2">
        <v>2015</v>
      </c>
      <c r="E8265" s="1" t="s">
        <v>161</v>
      </c>
      <c r="F8265" s="3">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v>-10.037199999999999</v>
      </c>
    </row>
    <row r="8266" spans="1:23" x14ac:dyDescent="0.3">
      <c r="A8266">
        <v>8265</v>
      </c>
      <c r="B8266" t="s">
        <v>9942</v>
      </c>
      <c r="C8266" s="1">
        <v>42003</v>
      </c>
      <c r="D8266" s="2">
        <v>2014</v>
      </c>
      <c r="E8266" s="1" t="s">
        <v>98</v>
      </c>
      <c r="F8266" s="3">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v>30.734999999999992</v>
      </c>
    </row>
    <row r="8267" spans="1:23" x14ac:dyDescent="0.3">
      <c r="A8267">
        <v>8266</v>
      </c>
      <c r="B8267" t="s">
        <v>9942</v>
      </c>
      <c r="C8267" s="1">
        <v>42003</v>
      </c>
      <c r="D8267" s="2">
        <v>2014</v>
      </c>
      <c r="E8267" s="1" t="s">
        <v>98</v>
      </c>
      <c r="F8267" s="3">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v>12.8499</v>
      </c>
    </row>
    <row r="8268" spans="1:23" x14ac:dyDescent="0.3">
      <c r="A8268">
        <v>8267</v>
      </c>
      <c r="B8268" t="s">
        <v>9945</v>
      </c>
      <c r="C8268" s="1">
        <v>41758</v>
      </c>
      <c r="D8268" s="2">
        <v>2014</v>
      </c>
      <c r="E8268" s="1" t="s">
        <v>89</v>
      </c>
      <c r="F8268" s="3">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v>5.1948000000000008</v>
      </c>
    </row>
    <row r="8269" spans="1:23" x14ac:dyDescent="0.3">
      <c r="A8269">
        <v>8268</v>
      </c>
      <c r="B8269" t="s">
        <v>9946</v>
      </c>
      <c r="C8269" s="1">
        <v>42765</v>
      </c>
      <c r="D8269" s="2">
        <v>2017</v>
      </c>
      <c r="E8269" s="1" t="s">
        <v>166</v>
      </c>
      <c r="F8269" s="3">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v>-47.174999999999997</v>
      </c>
    </row>
    <row r="8270" spans="1:23" x14ac:dyDescent="0.3">
      <c r="A8270">
        <v>8269</v>
      </c>
      <c r="B8270" t="s">
        <v>9946</v>
      </c>
      <c r="C8270" s="1">
        <v>42765</v>
      </c>
      <c r="D8270" s="2">
        <v>2017</v>
      </c>
      <c r="E8270" s="1" t="s">
        <v>166</v>
      </c>
      <c r="F8270" s="3">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v>2.7719999999999994</v>
      </c>
    </row>
    <row r="8271" spans="1:23" x14ac:dyDescent="0.3">
      <c r="A8271">
        <v>8270</v>
      </c>
      <c r="B8271" t="s">
        <v>9946</v>
      </c>
      <c r="C8271" s="1">
        <v>42765</v>
      </c>
      <c r="D8271" s="2">
        <v>2017</v>
      </c>
      <c r="E8271" s="1" t="s">
        <v>166</v>
      </c>
      <c r="F8271" s="3">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v>250.39599999999984</v>
      </c>
    </row>
    <row r="8272" spans="1:23" x14ac:dyDescent="0.3">
      <c r="A8272">
        <v>8271</v>
      </c>
      <c r="B8272" t="s">
        <v>9946</v>
      </c>
      <c r="C8272" s="1">
        <v>42765</v>
      </c>
      <c r="D8272" s="2">
        <v>2017</v>
      </c>
      <c r="E8272" s="1" t="s">
        <v>166</v>
      </c>
      <c r="F8272" s="3">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v>3.1535999999999995</v>
      </c>
    </row>
    <row r="8273" spans="1:23" x14ac:dyDescent="0.3">
      <c r="A8273">
        <v>8272</v>
      </c>
      <c r="B8273" t="s">
        <v>9947</v>
      </c>
      <c r="C8273" s="1">
        <v>42729</v>
      </c>
      <c r="D8273" s="2">
        <v>2016</v>
      </c>
      <c r="E8273" s="1" t="s">
        <v>98</v>
      </c>
      <c r="F8273" s="3">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v>313.26239999999967</v>
      </c>
    </row>
    <row r="8274" spans="1:23" x14ac:dyDescent="0.3">
      <c r="A8274">
        <v>8273</v>
      </c>
      <c r="B8274" t="s">
        <v>9948</v>
      </c>
      <c r="C8274" s="1">
        <v>42663</v>
      </c>
      <c r="D8274" s="2">
        <v>2016</v>
      </c>
      <c r="E8274" s="1" t="s">
        <v>53</v>
      </c>
      <c r="F8274" s="3">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v>4.8391999999999911</v>
      </c>
    </row>
    <row r="8275" spans="1:23" x14ac:dyDescent="0.3">
      <c r="A8275">
        <v>8274</v>
      </c>
      <c r="B8275" t="s">
        <v>9949</v>
      </c>
      <c r="C8275" s="1">
        <v>42168</v>
      </c>
      <c r="D8275" s="2">
        <v>2015</v>
      </c>
      <c r="E8275" s="1" t="s">
        <v>41</v>
      </c>
      <c r="F8275" s="3">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v>0.29960000000000009</v>
      </c>
    </row>
    <row r="8276" spans="1:23" x14ac:dyDescent="0.3">
      <c r="A8276">
        <v>8275</v>
      </c>
      <c r="B8276" t="s">
        <v>9950</v>
      </c>
      <c r="C8276" s="1">
        <v>42916</v>
      </c>
      <c r="D8276" s="2">
        <v>2017</v>
      </c>
      <c r="E8276" s="1" t="s">
        <v>41</v>
      </c>
      <c r="F8276" s="3">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v>282.20920000000001</v>
      </c>
    </row>
    <row r="8277" spans="1:23" x14ac:dyDescent="0.3">
      <c r="A8277">
        <v>8276</v>
      </c>
      <c r="B8277" t="s">
        <v>9951</v>
      </c>
      <c r="C8277" s="1">
        <v>42181</v>
      </c>
      <c r="D8277" s="2">
        <v>2015</v>
      </c>
      <c r="E8277" s="1" t="s">
        <v>41</v>
      </c>
      <c r="F8277" s="3">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v>15.607799999999999</v>
      </c>
    </row>
    <row r="8278" spans="1:23" x14ac:dyDescent="0.3">
      <c r="A8278">
        <v>8277</v>
      </c>
      <c r="B8278" t="s">
        <v>9952</v>
      </c>
      <c r="C8278" s="1">
        <v>42421</v>
      </c>
      <c r="D8278" s="2">
        <v>2016</v>
      </c>
      <c r="E8278" s="1" t="s">
        <v>568</v>
      </c>
      <c r="F8278" s="3">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v>-2.758799999999999</v>
      </c>
    </row>
    <row r="8279" spans="1:23" x14ac:dyDescent="0.3">
      <c r="A8279">
        <v>8278</v>
      </c>
      <c r="B8279" t="s">
        <v>9952</v>
      </c>
      <c r="C8279" s="1">
        <v>42421</v>
      </c>
      <c r="D8279" s="2">
        <v>2016</v>
      </c>
      <c r="E8279" s="1" t="s">
        <v>568</v>
      </c>
      <c r="F8279" s="3">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v>-26.726000000000006</v>
      </c>
    </row>
    <row r="8280" spans="1:23" x14ac:dyDescent="0.3">
      <c r="A8280">
        <v>8279</v>
      </c>
      <c r="B8280" t="s">
        <v>9952</v>
      </c>
      <c r="C8280" s="1">
        <v>42421</v>
      </c>
      <c r="D8280" s="2">
        <v>2016</v>
      </c>
      <c r="E8280" s="1" t="s">
        <v>568</v>
      </c>
      <c r="F8280" s="3">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v>32.434200000000004</v>
      </c>
    </row>
    <row r="8281" spans="1:23" x14ac:dyDescent="0.3">
      <c r="A8281">
        <v>8280</v>
      </c>
      <c r="B8281" t="s">
        <v>9953</v>
      </c>
      <c r="C8281" s="1">
        <v>42847</v>
      </c>
      <c r="D8281" s="2">
        <v>2017</v>
      </c>
      <c r="E8281" s="1" t="s">
        <v>89</v>
      </c>
      <c r="F8281" s="3">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v>87.757800000000003</v>
      </c>
    </row>
    <row r="8282" spans="1:23" x14ac:dyDescent="0.3">
      <c r="A8282">
        <v>8281</v>
      </c>
      <c r="B8282" t="s">
        <v>9954</v>
      </c>
      <c r="C8282" s="1">
        <v>42864</v>
      </c>
      <c r="D8282" s="2">
        <v>2017</v>
      </c>
      <c r="E8282" s="1" t="s">
        <v>124</v>
      </c>
      <c r="F8282" s="3">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v>22.015799999999999</v>
      </c>
    </row>
    <row r="8283" spans="1:23" x14ac:dyDescent="0.3">
      <c r="A8283">
        <v>8282</v>
      </c>
      <c r="B8283" t="s">
        <v>9954</v>
      </c>
      <c r="C8283" s="1">
        <v>42864</v>
      </c>
      <c r="D8283" s="2">
        <v>2017</v>
      </c>
      <c r="E8283" s="1" t="s">
        <v>124</v>
      </c>
      <c r="F8283" s="3">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v>25.874999999999972</v>
      </c>
    </row>
    <row r="8284" spans="1:23" x14ac:dyDescent="0.3">
      <c r="A8284">
        <v>8283</v>
      </c>
      <c r="B8284" t="s">
        <v>9955</v>
      </c>
      <c r="C8284" s="1">
        <v>42359</v>
      </c>
      <c r="D8284" s="2">
        <v>2015</v>
      </c>
      <c r="E8284" s="1" t="s">
        <v>98</v>
      </c>
      <c r="F8284" s="3">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v>137.26399999999995</v>
      </c>
    </row>
    <row r="8285" spans="1:23" x14ac:dyDescent="0.3">
      <c r="A8285">
        <v>8284</v>
      </c>
      <c r="B8285" t="s">
        <v>9955</v>
      </c>
      <c r="C8285" s="1">
        <v>42359</v>
      </c>
      <c r="D8285" s="2">
        <v>2015</v>
      </c>
      <c r="E8285" s="1" t="s">
        <v>98</v>
      </c>
      <c r="F8285" s="3">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v>14.227200000000003</v>
      </c>
    </row>
    <row r="8286" spans="1:23" x14ac:dyDescent="0.3">
      <c r="A8286">
        <v>8285</v>
      </c>
      <c r="B8286" t="s">
        <v>9955</v>
      </c>
      <c r="C8286" s="1">
        <v>42359</v>
      </c>
      <c r="D8286" s="2">
        <v>2015</v>
      </c>
      <c r="E8286" s="1" t="s">
        <v>98</v>
      </c>
      <c r="F8286" s="3">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v>135.45599999999996</v>
      </c>
    </row>
    <row r="8287" spans="1:23" x14ac:dyDescent="0.3">
      <c r="A8287">
        <v>8286</v>
      </c>
      <c r="B8287" t="s">
        <v>9955</v>
      </c>
      <c r="C8287" s="1">
        <v>42359</v>
      </c>
      <c r="D8287" s="2">
        <v>2015</v>
      </c>
      <c r="E8287" s="1" t="s">
        <v>98</v>
      </c>
      <c r="F8287" s="3">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v>-33.641399999999997</v>
      </c>
    </row>
    <row r="8288" spans="1:23" x14ac:dyDescent="0.3">
      <c r="A8288">
        <v>8287</v>
      </c>
      <c r="B8288" t="s">
        <v>9956</v>
      </c>
      <c r="C8288" s="1">
        <v>41863</v>
      </c>
      <c r="D8288" s="2">
        <v>2014</v>
      </c>
      <c r="E8288" s="1" t="s">
        <v>132</v>
      </c>
      <c r="F8288" s="3">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v>10.8864</v>
      </c>
    </row>
    <row r="8289" spans="1:23" x14ac:dyDescent="0.3">
      <c r="A8289">
        <v>8288</v>
      </c>
      <c r="B8289" t="s">
        <v>9956</v>
      </c>
      <c r="C8289" s="1">
        <v>41863</v>
      </c>
      <c r="D8289" s="2">
        <v>2014</v>
      </c>
      <c r="E8289" s="1" t="s">
        <v>132</v>
      </c>
      <c r="F8289" s="3">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v>4.196499999999995</v>
      </c>
    </row>
    <row r="8290" spans="1:23" x14ac:dyDescent="0.3">
      <c r="A8290">
        <v>8289</v>
      </c>
      <c r="B8290" t="s">
        <v>9956</v>
      </c>
      <c r="C8290" s="1">
        <v>41863</v>
      </c>
      <c r="D8290" s="2">
        <v>2014</v>
      </c>
      <c r="E8290" s="1" t="s">
        <v>132</v>
      </c>
      <c r="F8290" s="3">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v>41.718599999999995</v>
      </c>
    </row>
    <row r="8291" spans="1:23" x14ac:dyDescent="0.3">
      <c r="A8291">
        <v>8290</v>
      </c>
      <c r="B8291" t="s">
        <v>9956</v>
      </c>
      <c r="C8291" s="1">
        <v>41863</v>
      </c>
      <c r="D8291" s="2">
        <v>2014</v>
      </c>
      <c r="E8291" s="1" t="s">
        <v>132</v>
      </c>
      <c r="F8291" s="3">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v>15.843599999999995</v>
      </c>
    </row>
    <row r="8292" spans="1:23" x14ac:dyDescent="0.3">
      <c r="A8292">
        <v>8291</v>
      </c>
      <c r="B8292" t="s">
        <v>9956</v>
      </c>
      <c r="C8292" s="1">
        <v>41863</v>
      </c>
      <c r="D8292" s="2">
        <v>2014</v>
      </c>
      <c r="E8292" s="1" t="s">
        <v>132</v>
      </c>
      <c r="F8292" s="3">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v>-1.0410000000000006</v>
      </c>
    </row>
    <row r="8293" spans="1:23" x14ac:dyDescent="0.3">
      <c r="A8293">
        <v>8292</v>
      </c>
      <c r="B8293" t="s">
        <v>9956</v>
      </c>
      <c r="C8293" s="1">
        <v>41863</v>
      </c>
      <c r="D8293" s="2">
        <v>2014</v>
      </c>
      <c r="E8293" s="1" t="s">
        <v>132</v>
      </c>
      <c r="F8293" s="3">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v>0.99629999999999996</v>
      </c>
    </row>
    <row r="8294" spans="1:23" x14ac:dyDescent="0.3">
      <c r="A8294">
        <v>8293</v>
      </c>
      <c r="B8294" t="s">
        <v>9957</v>
      </c>
      <c r="C8294" s="1">
        <v>42349</v>
      </c>
      <c r="D8294" s="2">
        <v>2015</v>
      </c>
      <c r="E8294" s="1" t="s">
        <v>98</v>
      </c>
      <c r="F8294" s="3">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v>-7.5767999999999986</v>
      </c>
    </row>
    <row r="8295" spans="1:23" x14ac:dyDescent="0.3">
      <c r="A8295">
        <v>8294</v>
      </c>
      <c r="B8295" t="s">
        <v>9958</v>
      </c>
      <c r="C8295" s="1">
        <v>43042</v>
      </c>
      <c r="D8295" s="2">
        <v>2017</v>
      </c>
      <c r="E8295" s="1" t="s">
        <v>24</v>
      </c>
      <c r="F8295" s="3">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v>5.9695999999999998</v>
      </c>
    </row>
    <row r="8296" spans="1:23" x14ac:dyDescent="0.3">
      <c r="A8296">
        <v>8295</v>
      </c>
      <c r="B8296" t="s">
        <v>9959</v>
      </c>
      <c r="C8296" s="1">
        <v>42807</v>
      </c>
      <c r="D8296" s="2">
        <v>2017</v>
      </c>
      <c r="E8296" s="1" t="s">
        <v>237</v>
      </c>
      <c r="F8296" s="3">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v>74.974999999999994</v>
      </c>
    </row>
    <row r="8297" spans="1:23" x14ac:dyDescent="0.3">
      <c r="A8297">
        <v>8296</v>
      </c>
      <c r="B8297" t="s">
        <v>9960</v>
      </c>
      <c r="C8297" s="1">
        <v>42520</v>
      </c>
      <c r="D8297" s="2">
        <v>2016</v>
      </c>
      <c r="E8297" s="1" t="s">
        <v>124</v>
      </c>
      <c r="F8297" s="3">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v>12.744</v>
      </c>
    </row>
    <row r="8298" spans="1:23" x14ac:dyDescent="0.3">
      <c r="A8298">
        <v>8297</v>
      </c>
      <c r="B8298" t="s">
        <v>9960</v>
      </c>
      <c r="C8298" s="1">
        <v>42520</v>
      </c>
      <c r="D8298" s="2">
        <v>2016</v>
      </c>
      <c r="E8298" s="1" t="s">
        <v>124</v>
      </c>
      <c r="F8298" s="3">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v>26.875200000000007</v>
      </c>
    </row>
    <row r="8299" spans="1:23" x14ac:dyDescent="0.3">
      <c r="A8299">
        <v>8298</v>
      </c>
      <c r="B8299" t="s">
        <v>9961</v>
      </c>
      <c r="C8299" s="1">
        <v>42190</v>
      </c>
      <c r="D8299" s="2">
        <v>2015</v>
      </c>
      <c r="E8299" s="1" t="s">
        <v>152</v>
      </c>
      <c r="F8299" s="3">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v>0.73919999999999941</v>
      </c>
    </row>
    <row r="8300" spans="1:23" x14ac:dyDescent="0.3">
      <c r="A8300">
        <v>8299</v>
      </c>
      <c r="B8300" t="s">
        <v>9961</v>
      </c>
      <c r="C8300" s="1">
        <v>42190</v>
      </c>
      <c r="D8300" s="2">
        <v>2015</v>
      </c>
      <c r="E8300" s="1" t="s">
        <v>152</v>
      </c>
      <c r="F8300" s="3">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v>4.2716999999999992</v>
      </c>
    </row>
    <row r="8301" spans="1:23" x14ac:dyDescent="0.3">
      <c r="A8301">
        <v>8300</v>
      </c>
      <c r="B8301" t="s">
        <v>9962</v>
      </c>
      <c r="C8301" s="1">
        <v>41709</v>
      </c>
      <c r="D8301" s="2">
        <v>2014</v>
      </c>
      <c r="E8301" s="1" t="s">
        <v>237</v>
      </c>
      <c r="F8301" s="3">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v>2.0747999999999998</v>
      </c>
    </row>
    <row r="8302" spans="1:23" x14ac:dyDescent="0.3">
      <c r="A8302">
        <v>8301</v>
      </c>
      <c r="B8302" t="s">
        <v>9963</v>
      </c>
      <c r="C8302" s="1">
        <v>42114</v>
      </c>
      <c r="D8302" s="2">
        <v>2015</v>
      </c>
      <c r="E8302" s="1" t="s">
        <v>89</v>
      </c>
      <c r="F8302" s="3">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v>81.432000000000002</v>
      </c>
    </row>
    <row r="8303" spans="1:23" x14ac:dyDescent="0.3">
      <c r="A8303">
        <v>8302</v>
      </c>
      <c r="B8303" t="s">
        <v>9964</v>
      </c>
      <c r="C8303" s="1">
        <v>42942</v>
      </c>
      <c r="D8303" s="2">
        <v>2017</v>
      </c>
      <c r="E8303" s="1" t="s">
        <v>152</v>
      </c>
      <c r="F8303" s="3">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v>659.98</v>
      </c>
    </row>
    <row r="8304" spans="1:23" x14ac:dyDescent="0.3">
      <c r="A8304">
        <v>8303</v>
      </c>
      <c r="B8304" t="s">
        <v>9964</v>
      </c>
      <c r="C8304" s="1">
        <v>42942</v>
      </c>
      <c r="D8304" s="2">
        <v>2017</v>
      </c>
      <c r="E8304" s="1" t="s">
        <v>152</v>
      </c>
      <c r="F8304" s="3">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v>45.293999999999954</v>
      </c>
    </row>
    <row r="8305" spans="1:23" x14ac:dyDescent="0.3">
      <c r="A8305">
        <v>8304</v>
      </c>
      <c r="B8305" t="s">
        <v>9965</v>
      </c>
      <c r="C8305" s="1">
        <v>41943</v>
      </c>
      <c r="D8305" s="2">
        <v>2014</v>
      </c>
      <c r="E8305" s="1" t="s">
        <v>53</v>
      </c>
      <c r="F8305" s="3">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v>8.2781999999999982</v>
      </c>
    </row>
    <row r="8306" spans="1:23" x14ac:dyDescent="0.3">
      <c r="A8306">
        <v>8305</v>
      </c>
      <c r="B8306" t="s">
        <v>9966</v>
      </c>
      <c r="C8306" s="1">
        <v>43042</v>
      </c>
      <c r="D8306" s="2">
        <v>2017</v>
      </c>
      <c r="E8306" s="1" t="s">
        <v>24</v>
      </c>
      <c r="F8306" s="3">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v>36.477600000000024</v>
      </c>
    </row>
    <row r="8307" spans="1:23" x14ac:dyDescent="0.3">
      <c r="A8307">
        <v>8306</v>
      </c>
      <c r="B8307" t="s">
        <v>9967</v>
      </c>
      <c r="C8307" s="1">
        <v>42593</v>
      </c>
      <c r="D8307" s="2">
        <v>2016</v>
      </c>
      <c r="E8307" s="1" t="s">
        <v>132</v>
      </c>
      <c r="F8307" s="3">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v>15.552000000000001</v>
      </c>
    </row>
    <row r="8308" spans="1:23" x14ac:dyDescent="0.3">
      <c r="A8308">
        <v>8307</v>
      </c>
      <c r="B8308" t="s">
        <v>9967</v>
      </c>
      <c r="C8308" s="1">
        <v>42593</v>
      </c>
      <c r="D8308" s="2">
        <v>2016</v>
      </c>
      <c r="E8308" s="1" t="s">
        <v>132</v>
      </c>
      <c r="F8308" s="3">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v>19.255600000000001</v>
      </c>
    </row>
    <row r="8309" spans="1:23" x14ac:dyDescent="0.3">
      <c r="A8309">
        <v>8308</v>
      </c>
      <c r="B8309" t="s">
        <v>9967</v>
      </c>
      <c r="C8309" s="1">
        <v>42593</v>
      </c>
      <c r="D8309" s="2">
        <v>2016</v>
      </c>
      <c r="E8309" s="1" t="s">
        <v>132</v>
      </c>
      <c r="F8309" s="3">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v>35.677599999999998</v>
      </c>
    </row>
    <row r="8310" spans="1:23" x14ac:dyDescent="0.3">
      <c r="A8310">
        <v>8309</v>
      </c>
      <c r="B8310" t="s">
        <v>9968</v>
      </c>
      <c r="C8310" s="1">
        <v>42576</v>
      </c>
      <c r="D8310" s="2">
        <v>2016</v>
      </c>
      <c r="E8310" s="1" t="s">
        <v>152</v>
      </c>
      <c r="F8310" s="3">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v>11.151</v>
      </c>
    </row>
    <row r="8311" spans="1:23" x14ac:dyDescent="0.3">
      <c r="A8311">
        <v>8310</v>
      </c>
      <c r="B8311" t="s">
        <v>9969</v>
      </c>
      <c r="C8311" s="1">
        <v>41699</v>
      </c>
      <c r="D8311" s="2">
        <v>2014</v>
      </c>
      <c r="E8311" s="1" t="s">
        <v>237</v>
      </c>
      <c r="F8311" s="3">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v>8.5844999999999914</v>
      </c>
    </row>
    <row r="8312" spans="1:23" x14ac:dyDescent="0.3">
      <c r="A8312">
        <v>8311</v>
      </c>
      <c r="B8312" t="s">
        <v>9969</v>
      </c>
      <c r="C8312" s="1">
        <v>41699</v>
      </c>
      <c r="D8312" s="2">
        <v>2014</v>
      </c>
      <c r="E8312" s="1" t="s">
        <v>237</v>
      </c>
      <c r="F8312" s="3">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v>-43.029600000000045</v>
      </c>
    </row>
    <row r="8313" spans="1:23" x14ac:dyDescent="0.3">
      <c r="A8313">
        <v>8312</v>
      </c>
      <c r="B8313" t="s">
        <v>9970</v>
      </c>
      <c r="C8313" s="1">
        <v>42761</v>
      </c>
      <c r="D8313" s="2">
        <v>2017</v>
      </c>
      <c r="E8313" s="1" t="s">
        <v>166</v>
      </c>
      <c r="F8313" s="3">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v>24.460799999999999</v>
      </c>
    </row>
    <row r="8314" spans="1:23" x14ac:dyDescent="0.3">
      <c r="A8314">
        <v>8313</v>
      </c>
      <c r="B8314" t="s">
        <v>9970</v>
      </c>
      <c r="C8314" s="1">
        <v>42761</v>
      </c>
      <c r="D8314" s="2">
        <v>2017</v>
      </c>
      <c r="E8314" s="1" t="s">
        <v>166</v>
      </c>
      <c r="F8314" s="3">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v>764.38180000000011</v>
      </c>
    </row>
    <row r="8315" spans="1:23" x14ac:dyDescent="0.3">
      <c r="A8315">
        <v>8314</v>
      </c>
      <c r="B8315" t="s">
        <v>9971</v>
      </c>
      <c r="C8315" s="1">
        <v>41832</v>
      </c>
      <c r="D8315" s="2">
        <v>2014</v>
      </c>
      <c r="E8315" s="1" t="s">
        <v>152</v>
      </c>
      <c r="F8315" s="3">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v>-14.638799999999947</v>
      </c>
    </row>
    <row r="8316" spans="1:23" x14ac:dyDescent="0.3">
      <c r="A8316">
        <v>8315</v>
      </c>
      <c r="B8316" t="s">
        <v>9971</v>
      </c>
      <c r="C8316" s="1">
        <v>41832</v>
      </c>
      <c r="D8316" s="2">
        <v>2014</v>
      </c>
      <c r="E8316" s="1" t="s">
        <v>152</v>
      </c>
      <c r="F8316" s="3">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v>0.56679999999999997</v>
      </c>
    </row>
    <row r="8317" spans="1:23" x14ac:dyDescent="0.3">
      <c r="A8317">
        <v>8316</v>
      </c>
      <c r="B8317" t="s">
        <v>9971</v>
      </c>
      <c r="C8317" s="1">
        <v>41832</v>
      </c>
      <c r="D8317" s="2">
        <v>2014</v>
      </c>
      <c r="E8317" s="1" t="s">
        <v>152</v>
      </c>
      <c r="F8317" s="3">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v>3.9003999999999985</v>
      </c>
    </row>
    <row r="8318" spans="1:23" x14ac:dyDescent="0.3">
      <c r="A8318">
        <v>8317</v>
      </c>
      <c r="B8318" t="s">
        <v>9971</v>
      </c>
      <c r="C8318" s="1">
        <v>41832</v>
      </c>
      <c r="D8318" s="2">
        <v>2014</v>
      </c>
      <c r="E8318" s="1" t="s">
        <v>152</v>
      </c>
      <c r="F8318" s="3">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v>5.6111999999999993</v>
      </c>
    </row>
    <row r="8319" spans="1:23" x14ac:dyDescent="0.3">
      <c r="A8319">
        <v>8318</v>
      </c>
      <c r="B8319" t="s">
        <v>9972</v>
      </c>
      <c r="C8319" s="1">
        <v>42836</v>
      </c>
      <c r="D8319" s="2">
        <v>2017</v>
      </c>
      <c r="E8319" s="1" t="s">
        <v>89</v>
      </c>
      <c r="F8319" s="3">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v>0.15329999999999994</v>
      </c>
    </row>
    <row r="8320" spans="1:23" x14ac:dyDescent="0.3">
      <c r="A8320">
        <v>8319</v>
      </c>
      <c r="B8320" t="s">
        <v>9972</v>
      </c>
      <c r="C8320" s="1">
        <v>42836</v>
      </c>
      <c r="D8320" s="2">
        <v>2017</v>
      </c>
      <c r="E8320" s="1" t="s">
        <v>89</v>
      </c>
      <c r="F8320" s="3">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v>2.3615999999999966</v>
      </c>
    </row>
    <row r="8321" spans="1:23" x14ac:dyDescent="0.3">
      <c r="A8321">
        <v>8320</v>
      </c>
      <c r="B8321" t="s">
        <v>9973</v>
      </c>
      <c r="C8321" s="1">
        <v>43052</v>
      </c>
      <c r="D8321" s="2">
        <v>2017</v>
      </c>
      <c r="E8321" s="1" t="s">
        <v>24</v>
      </c>
      <c r="F8321" s="3">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v>3.3629999999999995</v>
      </c>
    </row>
    <row r="8322" spans="1:23" x14ac:dyDescent="0.3">
      <c r="A8322">
        <v>8321</v>
      </c>
      <c r="B8322" t="s">
        <v>9974</v>
      </c>
      <c r="C8322" s="1">
        <v>42343</v>
      </c>
      <c r="D8322" s="2">
        <v>2015</v>
      </c>
      <c r="E8322" s="1" t="s">
        <v>98</v>
      </c>
      <c r="F8322" s="3">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v>4.5040000000000031</v>
      </c>
    </row>
    <row r="8323" spans="1:23" x14ac:dyDescent="0.3">
      <c r="A8323">
        <v>8322</v>
      </c>
      <c r="B8323" t="s">
        <v>9975</v>
      </c>
      <c r="C8323" s="1">
        <v>42639</v>
      </c>
      <c r="D8323" s="2">
        <v>2016</v>
      </c>
      <c r="E8323" s="1" t="s">
        <v>161</v>
      </c>
      <c r="F8323" s="3">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v>-24.998400000000011</v>
      </c>
    </row>
    <row r="8324" spans="1:23" x14ac:dyDescent="0.3">
      <c r="A8324">
        <v>8323</v>
      </c>
      <c r="B8324" t="s">
        <v>9976</v>
      </c>
      <c r="C8324" s="1">
        <v>42693</v>
      </c>
      <c r="D8324" s="2">
        <v>2016</v>
      </c>
      <c r="E8324" s="1" t="s">
        <v>24</v>
      </c>
      <c r="F8324" s="3">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v>2.2724000000000002</v>
      </c>
    </row>
    <row r="8325" spans="1:23" x14ac:dyDescent="0.3">
      <c r="A8325">
        <v>8324</v>
      </c>
      <c r="B8325" t="s">
        <v>9976</v>
      </c>
      <c r="C8325" s="1">
        <v>42693</v>
      </c>
      <c r="D8325" s="2">
        <v>2016</v>
      </c>
      <c r="E8325" s="1" t="s">
        <v>24</v>
      </c>
      <c r="F8325" s="3">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v>20.584999999999994</v>
      </c>
    </row>
    <row r="8326" spans="1:23" x14ac:dyDescent="0.3">
      <c r="A8326">
        <v>8325</v>
      </c>
      <c r="B8326" t="s">
        <v>9977</v>
      </c>
      <c r="C8326" s="1">
        <v>42986</v>
      </c>
      <c r="D8326" s="2">
        <v>2017</v>
      </c>
      <c r="E8326" s="1" t="s">
        <v>161</v>
      </c>
      <c r="F8326" s="3">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v>5.3970000000000073</v>
      </c>
    </row>
    <row r="8327" spans="1:23" x14ac:dyDescent="0.3">
      <c r="A8327">
        <v>8326</v>
      </c>
      <c r="B8327" t="s">
        <v>9977</v>
      </c>
      <c r="C8327" s="1">
        <v>42986</v>
      </c>
      <c r="D8327" s="2">
        <v>2017</v>
      </c>
      <c r="E8327" s="1" t="s">
        <v>161</v>
      </c>
      <c r="F8327" s="3">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v>13.857900000000008</v>
      </c>
    </row>
    <row r="8328" spans="1:23" x14ac:dyDescent="0.3">
      <c r="A8328">
        <v>8327</v>
      </c>
      <c r="B8328" t="s">
        <v>9978</v>
      </c>
      <c r="C8328" s="1">
        <v>42937</v>
      </c>
      <c r="D8328" s="2">
        <v>2017</v>
      </c>
      <c r="E8328" s="1" t="s">
        <v>152</v>
      </c>
      <c r="F8328" s="3">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v>-4.5824000000000016</v>
      </c>
    </row>
    <row r="8329" spans="1:23" x14ac:dyDescent="0.3">
      <c r="A8329">
        <v>8328</v>
      </c>
      <c r="B8329" t="s">
        <v>9978</v>
      </c>
      <c r="C8329" s="1">
        <v>42937</v>
      </c>
      <c r="D8329" s="2">
        <v>2017</v>
      </c>
      <c r="E8329" s="1" t="s">
        <v>152</v>
      </c>
      <c r="F8329" s="3">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v>-164.83600000000007</v>
      </c>
    </row>
    <row r="8330" spans="1:23" x14ac:dyDescent="0.3">
      <c r="A8330">
        <v>8329</v>
      </c>
      <c r="B8330" t="s">
        <v>9979</v>
      </c>
      <c r="C8330" s="1">
        <v>43014</v>
      </c>
      <c r="D8330" s="2">
        <v>2017</v>
      </c>
      <c r="E8330" s="1" t="s">
        <v>53</v>
      </c>
      <c r="F8330" s="3">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v>68.975999999999999</v>
      </c>
    </row>
    <row r="8331" spans="1:23" x14ac:dyDescent="0.3">
      <c r="A8331">
        <v>8330</v>
      </c>
      <c r="B8331" t="s">
        <v>9979</v>
      </c>
      <c r="C8331" s="1">
        <v>43014</v>
      </c>
      <c r="D8331" s="2">
        <v>2017</v>
      </c>
      <c r="E8331" s="1" t="s">
        <v>53</v>
      </c>
      <c r="F8331" s="3">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v>3.1104000000000003</v>
      </c>
    </row>
    <row r="8332" spans="1:23" x14ac:dyDescent="0.3">
      <c r="A8332">
        <v>8331</v>
      </c>
      <c r="B8332" t="s">
        <v>9980</v>
      </c>
      <c r="C8332" s="1">
        <v>43046</v>
      </c>
      <c r="D8332" s="2">
        <v>2017</v>
      </c>
      <c r="E8332" s="1" t="s">
        <v>24</v>
      </c>
      <c r="F8332" s="3">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v>2.5215999999999994</v>
      </c>
    </row>
    <row r="8333" spans="1:23" x14ac:dyDescent="0.3">
      <c r="A8333">
        <v>8332</v>
      </c>
      <c r="B8333" t="s">
        <v>9983</v>
      </c>
      <c r="C8333" s="1">
        <v>42438</v>
      </c>
      <c r="D8333" s="2">
        <v>2016</v>
      </c>
      <c r="E8333" s="1" t="s">
        <v>237</v>
      </c>
      <c r="F8333" s="3">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v>3.3629999999999995</v>
      </c>
    </row>
    <row r="8334" spans="1:23" x14ac:dyDescent="0.3">
      <c r="A8334">
        <v>8333</v>
      </c>
      <c r="B8334" t="s">
        <v>9983</v>
      </c>
      <c r="C8334" s="1">
        <v>42438</v>
      </c>
      <c r="D8334" s="2">
        <v>2016</v>
      </c>
      <c r="E8334" s="1" t="s">
        <v>237</v>
      </c>
      <c r="F8334" s="3">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v>88.725000000000023</v>
      </c>
    </row>
    <row r="8335" spans="1:23" x14ac:dyDescent="0.3">
      <c r="A8335">
        <v>8334</v>
      </c>
      <c r="B8335" t="s">
        <v>9983</v>
      </c>
      <c r="C8335" s="1">
        <v>42438</v>
      </c>
      <c r="D8335" s="2">
        <v>2016</v>
      </c>
      <c r="E8335" s="1" t="s">
        <v>237</v>
      </c>
      <c r="F8335" s="3">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v>8.7906000000000013</v>
      </c>
    </row>
    <row r="8336" spans="1:23" x14ac:dyDescent="0.3">
      <c r="A8336">
        <v>8335</v>
      </c>
      <c r="B8336" t="s">
        <v>9983</v>
      </c>
      <c r="C8336" s="1">
        <v>42438</v>
      </c>
      <c r="D8336" s="2">
        <v>2016</v>
      </c>
      <c r="E8336" s="1" t="s">
        <v>237</v>
      </c>
      <c r="F8336" s="3">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v>23.309999999999995</v>
      </c>
    </row>
    <row r="8337" spans="1:23" x14ac:dyDescent="0.3">
      <c r="A8337">
        <v>8336</v>
      </c>
      <c r="B8337" t="s">
        <v>9985</v>
      </c>
      <c r="C8337" s="1">
        <v>42868</v>
      </c>
      <c r="D8337" s="2">
        <v>2017</v>
      </c>
      <c r="E8337" s="1" t="s">
        <v>124</v>
      </c>
      <c r="F8337" s="3">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v>149.76</v>
      </c>
    </row>
    <row r="8338" spans="1:23" x14ac:dyDescent="0.3">
      <c r="A8338">
        <v>8337</v>
      </c>
      <c r="B8338" t="s">
        <v>9986</v>
      </c>
      <c r="C8338" s="1">
        <v>42553</v>
      </c>
      <c r="D8338" s="2">
        <v>2016</v>
      </c>
      <c r="E8338" s="1" t="s">
        <v>152</v>
      </c>
      <c r="F8338" s="3">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v>3.157</v>
      </c>
    </row>
    <row r="8339" spans="1:23" x14ac:dyDescent="0.3">
      <c r="A8339">
        <v>8338</v>
      </c>
      <c r="B8339" t="s">
        <v>9989</v>
      </c>
      <c r="C8339" s="1">
        <v>42000</v>
      </c>
      <c r="D8339" s="2">
        <v>2014</v>
      </c>
      <c r="E8339" s="1" t="s">
        <v>98</v>
      </c>
      <c r="F8339" s="3">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v>11.720800000000001</v>
      </c>
    </row>
    <row r="8340" spans="1:23" x14ac:dyDescent="0.3">
      <c r="A8340">
        <v>8339</v>
      </c>
      <c r="B8340" t="s">
        <v>9989</v>
      </c>
      <c r="C8340" s="1">
        <v>42000</v>
      </c>
      <c r="D8340" s="2">
        <v>2014</v>
      </c>
      <c r="E8340" s="1" t="s">
        <v>98</v>
      </c>
      <c r="F8340" s="3">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v>184.26</v>
      </c>
    </row>
    <row r="8341" spans="1:23" x14ac:dyDescent="0.3">
      <c r="A8341">
        <v>8340</v>
      </c>
      <c r="B8341" t="s">
        <v>9990</v>
      </c>
      <c r="C8341" s="1">
        <v>42838</v>
      </c>
      <c r="D8341" s="2">
        <v>2017</v>
      </c>
      <c r="E8341" s="1" t="s">
        <v>89</v>
      </c>
      <c r="F8341" s="3">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v>-38.211600000000033</v>
      </c>
    </row>
    <row r="8342" spans="1:23" x14ac:dyDescent="0.3">
      <c r="A8342">
        <v>8341</v>
      </c>
      <c r="B8342" t="s">
        <v>9991</v>
      </c>
      <c r="C8342" s="1">
        <v>41957</v>
      </c>
      <c r="D8342" s="2">
        <v>2014</v>
      </c>
      <c r="E8342" s="1" t="s">
        <v>24</v>
      </c>
      <c r="F8342" s="3">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v>15.552000000000001</v>
      </c>
    </row>
    <row r="8343" spans="1:23" x14ac:dyDescent="0.3">
      <c r="A8343">
        <v>8342</v>
      </c>
      <c r="B8343" t="s">
        <v>9992</v>
      </c>
      <c r="C8343" s="1">
        <v>42897</v>
      </c>
      <c r="D8343" s="2">
        <v>2017</v>
      </c>
      <c r="E8343" s="1" t="s">
        <v>41</v>
      </c>
      <c r="F8343" s="3">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v>16.588799999999999</v>
      </c>
    </row>
    <row r="8344" spans="1:23" x14ac:dyDescent="0.3">
      <c r="A8344">
        <v>8343</v>
      </c>
      <c r="B8344" t="s">
        <v>9993</v>
      </c>
      <c r="C8344" s="1">
        <v>42699</v>
      </c>
      <c r="D8344" s="2">
        <v>2016</v>
      </c>
      <c r="E8344" s="1" t="s">
        <v>24</v>
      </c>
      <c r="F8344" s="3">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v>19.807200000000002</v>
      </c>
    </row>
    <row r="8345" spans="1:23" x14ac:dyDescent="0.3">
      <c r="A8345">
        <v>8344</v>
      </c>
      <c r="B8345" t="s">
        <v>9994</v>
      </c>
      <c r="C8345" s="1">
        <v>41719</v>
      </c>
      <c r="D8345" s="2">
        <v>2014</v>
      </c>
      <c r="E8345" s="1" t="s">
        <v>237</v>
      </c>
      <c r="F8345" s="3">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v>22.199999999999996</v>
      </c>
    </row>
    <row r="8346" spans="1:23" x14ac:dyDescent="0.3">
      <c r="A8346">
        <v>8345</v>
      </c>
      <c r="B8346" t="s">
        <v>9994</v>
      </c>
      <c r="C8346" s="1">
        <v>41719</v>
      </c>
      <c r="D8346" s="2">
        <v>2014</v>
      </c>
      <c r="E8346" s="1" t="s">
        <v>237</v>
      </c>
      <c r="F8346" s="3">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v>6.5903999999999989</v>
      </c>
    </row>
    <row r="8347" spans="1:23" x14ac:dyDescent="0.3">
      <c r="A8347">
        <v>8346</v>
      </c>
      <c r="B8347" t="s">
        <v>9994</v>
      </c>
      <c r="C8347" s="1">
        <v>41719</v>
      </c>
      <c r="D8347" s="2">
        <v>2014</v>
      </c>
      <c r="E8347" s="1" t="s">
        <v>237</v>
      </c>
      <c r="F8347" s="3">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v>-10.918799999999983</v>
      </c>
    </row>
    <row r="8348" spans="1:23" x14ac:dyDescent="0.3">
      <c r="A8348">
        <v>8347</v>
      </c>
      <c r="B8348" t="s">
        <v>9995</v>
      </c>
      <c r="C8348" s="1">
        <v>42124</v>
      </c>
      <c r="D8348" s="2">
        <v>2015</v>
      </c>
      <c r="E8348" s="1" t="s">
        <v>89</v>
      </c>
      <c r="F8348" s="3">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v>13.188000000000002</v>
      </c>
    </row>
    <row r="8349" spans="1:23" x14ac:dyDescent="0.3">
      <c r="A8349">
        <v>8348</v>
      </c>
      <c r="B8349" t="s">
        <v>9995</v>
      </c>
      <c r="C8349" s="1">
        <v>42124</v>
      </c>
      <c r="D8349" s="2">
        <v>2015</v>
      </c>
      <c r="E8349" s="1" t="s">
        <v>89</v>
      </c>
      <c r="F8349" s="3">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v>3.7920000000000007</v>
      </c>
    </row>
    <row r="8350" spans="1:23" x14ac:dyDescent="0.3">
      <c r="A8350">
        <v>8349</v>
      </c>
      <c r="B8350" t="s">
        <v>9995</v>
      </c>
      <c r="C8350" s="1">
        <v>42124</v>
      </c>
      <c r="D8350" s="2">
        <v>2015</v>
      </c>
      <c r="E8350" s="1" t="s">
        <v>89</v>
      </c>
      <c r="F8350" s="3">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v>58.66</v>
      </c>
    </row>
    <row r="8351" spans="1:23" x14ac:dyDescent="0.3">
      <c r="A8351">
        <v>8350</v>
      </c>
      <c r="B8351" t="s">
        <v>9995</v>
      </c>
      <c r="C8351" s="1">
        <v>42124</v>
      </c>
      <c r="D8351" s="2">
        <v>2015</v>
      </c>
      <c r="E8351" s="1" t="s">
        <v>89</v>
      </c>
      <c r="F8351" s="3">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v>10.449000000000002</v>
      </c>
    </row>
    <row r="8352" spans="1:23" x14ac:dyDescent="0.3">
      <c r="A8352">
        <v>8351</v>
      </c>
      <c r="B8352" t="s">
        <v>9995</v>
      </c>
      <c r="C8352" s="1">
        <v>42124</v>
      </c>
      <c r="D8352" s="2">
        <v>2015</v>
      </c>
      <c r="E8352" s="1" t="s">
        <v>89</v>
      </c>
      <c r="F8352" s="3">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v>3.1104000000000003</v>
      </c>
    </row>
    <row r="8353" spans="1:23" x14ac:dyDescent="0.3">
      <c r="A8353">
        <v>8352</v>
      </c>
      <c r="B8353" t="s">
        <v>9996</v>
      </c>
      <c r="C8353" s="1">
        <v>42858</v>
      </c>
      <c r="D8353" s="2">
        <v>2017</v>
      </c>
      <c r="E8353" s="1" t="s">
        <v>124</v>
      </c>
      <c r="F8353" s="3">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v>7.3008000000000006</v>
      </c>
    </row>
    <row r="8354" spans="1:23" x14ac:dyDescent="0.3">
      <c r="A8354">
        <v>8353</v>
      </c>
      <c r="B8354" t="s">
        <v>9996</v>
      </c>
      <c r="C8354" s="1">
        <v>42858</v>
      </c>
      <c r="D8354" s="2">
        <v>2017</v>
      </c>
      <c r="E8354" s="1" t="s">
        <v>124</v>
      </c>
      <c r="F8354" s="3">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v>-17.591999999999992</v>
      </c>
    </row>
    <row r="8355" spans="1:23" x14ac:dyDescent="0.3">
      <c r="A8355">
        <v>8354</v>
      </c>
      <c r="B8355" t="s">
        <v>9996</v>
      </c>
      <c r="C8355" s="1">
        <v>42858</v>
      </c>
      <c r="D8355" s="2">
        <v>2017</v>
      </c>
      <c r="E8355" s="1" t="s">
        <v>124</v>
      </c>
      <c r="F8355" s="3">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v>-112.041</v>
      </c>
    </row>
    <row r="8356" spans="1:23" x14ac:dyDescent="0.3">
      <c r="A8356">
        <v>8355</v>
      </c>
      <c r="B8356" t="s">
        <v>9996</v>
      </c>
      <c r="C8356" s="1">
        <v>42858</v>
      </c>
      <c r="D8356" s="2">
        <v>2017</v>
      </c>
      <c r="E8356" s="1" t="s">
        <v>124</v>
      </c>
      <c r="F8356" s="3">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v>-44.94</v>
      </c>
    </row>
    <row r="8357" spans="1:23" x14ac:dyDescent="0.3">
      <c r="A8357">
        <v>8356</v>
      </c>
      <c r="B8357" t="s">
        <v>9996</v>
      </c>
      <c r="C8357" s="1">
        <v>42858</v>
      </c>
      <c r="D8357" s="2">
        <v>2017</v>
      </c>
      <c r="E8357" s="1" t="s">
        <v>124</v>
      </c>
      <c r="F8357" s="3">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v>2.8</v>
      </c>
    </row>
    <row r="8358" spans="1:23" x14ac:dyDescent="0.3">
      <c r="A8358">
        <v>8357</v>
      </c>
      <c r="B8358" t="s">
        <v>9997</v>
      </c>
      <c r="C8358" s="1">
        <v>42608</v>
      </c>
      <c r="D8358" s="2">
        <v>2016</v>
      </c>
      <c r="E8358" s="1" t="s">
        <v>132</v>
      </c>
      <c r="F8358" s="3">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v>41.038800000000002</v>
      </c>
    </row>
    <row r="8359" spans="1:23" x14ac:dyDescent="0.3">
      <c r="A8359">
        <v>8358</v>
      </c>
      <c r="B8359" t="s">
        <v>9998</v>
      </c>
      <c r="C8359" s="1">
        <v>41740</v>
      </c>
      <c r="D8359" s="2">
        <v>2014</v>
      </c>
      <c r="E8359" s="1" t="s">
        <v>89</v>
      </c>
      <c r="F8359" s="3">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v>24.382400000000001</v>
      </c>
    </row>
    <row r="8360" spans="1:23" x14ac:dyDescent="0.3">
      <c r="A8360">
        <v>8359</v>
      </c>
      <c r="B8360" t="s">
        <v>9998</v>
      </c>
      <c r="C8360" s="1">
        <v>41740</v>
      </c>
      <c r="D8360" s="2">
        <v>2014</v>
      </c>
      <c r="E8360" s="1" t="s">
        <v>89</v>
      </c>
      <c r="F8360" s="3">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v>9.2386000000000053</v>
      </c>
    </row>
    <row r="8361" spans="1:23" x14ac:dyDescent="0.3">
      <c r="A8361">
        <v>8360</v>
      </c>
      <c r="B8361" t="s">
        <v>9998</v>
      </c>
      <c r="C8361" s="1">
        <v>41740</v>
      </c>
      <c r="D8361" s="2">
        <v>2014</v>
      </c>
      <c r="E8361" s="1" t="s">
        <v>89</v>
      </c>
      <c r="F8361" s="3">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v>91.32480000000001</v>
      </c>
    </row>
    <row r="8362" spans="1:23" x14ac:dyDescent="0.3">
      <c r="A8362">
        <v>8361</v>
      </c>
      <c r="B8362" t="s">
        <v>9999</v>
      </c>
      <c r="C8362" s="1">
        <v>42737</v>
      </c>
      <c r="D8362" s="2">
        <v>2017</v>
      </c>
      <c r="E8362" s="1" t="s">
        <v>166</v>
      </c>
      <c r="F8362" s="3">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v>3.9679999999999964</v>
      </c>
    </row>
    <row r="8363" spans="1:23" x14ac:dyDescent="0.3">
      <c r="A8363">
        <v>8362</v>
      </c>
      <c r="B8363" t="s">
        <v>9999</v>
      </c>
      <c r="C8363" s="1">
        <v>42737</v>
      </c>
      <c r="D8363" s="2">
        <v>2017</v>
      </c>
      <c r="E8363" s="1" t="s">
        <v>166</v>
      </c>
      <c r="F8363" s="3">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v>-13.580000000000002</v>
      </c>
    </row>
    <row r="8364" spans="1:23" x14ac:dyDescent="0.3">
      <c r="A8364">
        <v>8363</v>
      </c>
      <c r="B8364" t="s">
        <v>9999</v>
      </c>
      <c r="C8364" s="1">
        <v>42737</v>
      </c>
      <c r="D8364" s="2">
        <v>2017</v>
      </c>
      <c r="E8364" s="1" t="s">
        <v>166</v>
      </c>
      <c r="F8364" s="3">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v>-169.63700000000009</v>
      </c>
    </row>
    <row r="8365" spans="1:23" x14ac:dyDescent="0.3">
      <c r="A8365">
        <v>8364</v>
      </c>
      <c r="B8365" t="s">
        <v>9999</v>
      </c>
      <c r="C8365" s="1">
        <v>42737</v>
      </c>
      <c r="D8365" s="2">
        <v>2017</v>
      </c>
      <c r="E8365" s="1" t="s">
        <v>166</v>
      </c>
      <c r="F8365" s="3">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v>27.910800000000009</v>
      </c>
    </row>
    <row r="8366" spans="1:23" x14ac:dyDescent="0.3">
      <c r="A8366">
        <v>8365</v>
      </c>
      <c r="B8366" t="s">
        <v>10000</v>
      </c>
      <c r="C8366" s="1">
        <v>42853</v>
      </c>
      <c r="D8366" s="2">
        <v>2017</v>
      </c>
      <c r="E8366" s="1" t="s">
        <v>89</v>
      </c>
      <c r="F8366" s="3">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v>84.598199999999878</v>
      </c>
    </row>
    <row r="8367" spans="1:23" x14ac:dyDescent="0.3">
      <c r="A8367">
        <v>8366</v>
      </c>
      <c r="B8367" t="s">
        <v>10002</v>
      </c>
      <c r="C8367" s="1">
        <v>42765</v>
      </c>
      <c r="D8367" s="2">
        <v>2017</v>
      </c>
      <c r="E8367" s="1" t="s">
        <v>166</v>
      </c>
      <c r="F8367" s="3">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v>60.476800000000026</v>
      </c>
    </row>
    <row r="8368" spans="1:23" x14ac:dyDescent="0.3">
      <c r="A8368">
        <v>8367</v>
      </c>
      <c r="B8368" t="s">
        <v>10003</v>
      </c>
      <c r="C8368" s="1">
        <v>41889</v>
      </c>
      <c r="D8368" s="2">
        <v>2014</v>
      </c>
      <c r="E8368" s="1" t="s">
        <v>161</v>
      </c>
      <c r="F8368" s="3">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v>7.3872</v>
      </c>
    </row>
    <row r="8369" spans="1:23" x14ac:dyDescent="0.3">
      <c r="A8369">
        <v>8368</v>
      </c>
      <c r="B8369" t="s">
        <v>10003</v>
      </c>
      <c r="C8369" s="1">
        <v>41889</v>
      </c>
      <c r="D8369" s="2">
        <v>2014</v>
      </c>
      <c r="E8369" s="1" t="s">
        <v>161</v>
      </c>
      <c r="F8369" s="3">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v>9.663199999999998</v>
      </c>
    </row>
    <row r="8370" spans="1:23" x14ac:dyDescent="0.3">
      <c r="A8370">
        <v>8369</v>
      </c>
      <c r="B8370" t="s">
        <v>10003</v>
      </c>
      <c r="C8370" s="1">
        <v>41889</v>
      </c>
      <c r="D8370" s="2">
        <v>2014</v>
      </c>
      <c r="E8370" s="1" t="s">
        <v>161</v>
      </c>
      <c r="F8370" s="3">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v>31.47</v>
      </c>
    </row>
    <row r="8371" spans="1:23" x14ac:dyDescent="0.3">
      <c r="A8371">
        <v>8370</v>
      </c>
      <c r="B8371" t="s">
        <v>10006</v>
      </c>
      <c r="C8371" s="1">
        <v>42532</v>
      </c>
      <c r="D8371" s="2">
        <v>2016</v>
      </c>
      <c r="E8371" s="1" t="s">
        <v>41</v>
      </c>
      <c r="F8371" s="3">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v>33.851700000000051</v>
      </c>
    </row>
    <row r="8372" spans="1:23" x14ac:dyDescent="0.3">
      <c r="A8372">
        <v>8371</v>
      </c>
      <c r="B8372" t="s">
        <v>10007</v>
      </c>
      <c r="C8372" s="1">
        <v>42660</v>
      </c>
      <c r="D8372" s="2">
        <v>2016</v>
      </c>
      <c r="E8372" s="1" t="s">
        <v>53</v>
      </c>
      <c r="F8372" s="3">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v>21.293999999999993</v>
      </c>
    </row>
    <row r="8373" spans="1:23" x14ac:dyDescent="0.3">
      <c r="A8373">
        <v>8372</v>
      </c>
      <c r="B8373" t="s">
        <v>10008</v>
      </c>
      <c r="C8373" s="1">
        <v>42000</v>
      </c>
      <c r="D8373" s="2">
        <v>2014</v>
      </c>
      <c r="E8373" s="1" t="s">
        <v>98</v>
      </c>
      <c r="F8373" s="3">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v>-8.472800000000003</v>
      </c>
    </row>
    <row r="8374" spans="1:23" x14ac:dyDescent="0.3">
      <c r="A8374">
        <v>8373</v>
      </c>
      <c r="B8374" t="s">
        <v>10009</v>
      </c>
      <c r="C8374" s="1">
        <v>42698</v>
      </c>
      <c r="D8374" s="2">
        <v>2016</v>
      </c>
      <c r="E8374" s="1" t="s">
        <v>24</v>
      </c>
      <c r="F8374" s="3">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v>33.726600000000005</v>
      </c>
    </row>
    <row r="8375" spans="1:23" x14ac:dyDescent="0.3">
      <c r="A8375">
        <v>8374</v>
      </c>
      <c r="B8375" t="s">
        <v>10010</v>
      </c>
      <c r="C8375" s="1">
        <v>42684</v>
      </c>
      <c r="D8375" s="2">
        <v>2016</v>
      </c>
      <c r="E8375" s="1" t="s">
        <v>24</v>
      </c>
      <c r="F8375" s="3">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v>4.4610000000000021</v>
      </c>
    </row>
    <row r="8376" spans="1:23" x14ac:dyDescent="0.3">
      <c r="A8376">
        <v>8375</v>
      </c>
      <c r="B8376" t="s">
        <v>10011</v>
      </c>
      <c r="C8376" s="1">
        <v>42009</v>
      </c>
      <c r="D8376" s="2">
        <v>2015</v>
      </c>
      <c r="E8376" s="1" t="s">
        <v>166</v>
      </c>
      <c r="F8376" s="3">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v>23.587200000000003</v>
      </c>
    </row>
    <row r="8377" spans="1:23" x14ac:dyDescent="0.3">
      <c r="A8377">
        <v>8376</v>
      </c>
      <c r="B8377" t="s">
        <v>10011</v>
      </c>
      <c r="C8377" s="1">
        <v>42009</v>
      </c>
      <c r="D8377" s="2">
        <v>2015</v>
      </c>
      <c r="E8377" s="1" t="s">
        <v>166</v>
      </c>
      <c r="F8377" s="3">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v>17.549999999999994</v>
      </c>
    </row>
    <row r="8378" spans="1:23" x14ac:dyDescent="0.3">
      <c r="A8378">
        <v>8377</v>
      </c>
      <c r="B8378" t="s">
        <v>10012</v>
      </c>
      <c r="C8378" s="1">
        <v>42815</v>
      </c>
      <c r="D8378" s="2">
        <v>2017</v>
      </c>
      <c r="E8378" s="1" t="s">
        <v>237</v>
      </c>
      <c r="F8378" s="3">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v>8.0479999999999983</v>
      </c>
    </row>
    <row r="8379" spans="1:23" x14ac:dyDescent="0.3">
      <c r="A8379">
        <v>8378</v>
      </c>
      <c r="B8379" t="s">
        <v>10013</v>
      </c>
      <c r="C8379" s="1">
        <v>42320</v>
      </c>
      <c r="D8379" s="2">
        <v>2015</v>
      </c>
      <c r="E8379" s="1" t="s">
        <v>24</v>
      </c>
      <c r="F8379" s="3">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v>-14.576399999999996</v>
      </c>
    </row>
    <row r="8380" spans="1:23" x14ac:dyDescent="0.3">
      <c r="A8380">
        <v>8379</v>
      </c>
      <c r="B8380" t="s">
        <v>10013</v>
      </c>
      <c r="C8380" s="1">
        <v>42320</v>
      </c>
      <c r="D8380" s="2">
        <v>2015</v>
      </c>
      <c r="E8380" s="1" t="s">
        <v>24</v>
      </c>
      <c r="F8380" s="3">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v>5.6375999999999999</v>
      </c>
    </row>
    <row r="8381" spans="1:23" x14ac:dyDescent="0.3">
      <c r="A8381">
        <v>8380</v>
      </c>
      <c r="B8381" t="s">
        <v>10013</v>
      </c>
      <c r="C8381" s="1">
        <v>42320</v>
      </c>
      <c r="D8381" s="2">
        <v>2015</v>
      </c>
      <c r="E8381" s="1" t="s">
        <v>24</v>
      </c>
      <c r="F8381" s="3">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v>69.964999999999975</v>
      </c>
    </row>
    <row r="8382" spans="1:23" x14ac:dyDescent="0.3">
      <c r="A8382">
        <v>8381</v>
      </c>
      <c r="B8382" t="s">
        <v>10014</v>
      </c>
      <c r="C8382" s="1">
        <v>41891</v>
      </c>
      <c r="D8382" s="2">
        <v>2014</v>
      </c>
      <c r="E8382" s="1" t="s">
        <v>161</v>
      </c>
      <c r="F8382" s="3">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v>3.4049999999999994</v>
      </c>
    </row>
    <row r="8383" spans="1:23" x14ac:dyDescent="0.3">
      <c r="A8383">
        <v>8382</v>
      </c>
      <c r="B8383" t="s">
        <v>10015</v>
      </c>
      <c r="C8383" s="1">
        <v>42446</v>
      </c>
      <c r="D8383" s="2">
        <v>2016</v>
      </c>
      <c r="E8383" s="1" t="s">
        <v>237</v>
      </c>
      <c r="F8383" s="3">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v>-20.136200000000006</v>
      </c>
    </row>
    <row r="8384" spans="1:23" x14ac:dyDescent="0.3">
      <c r="A8384">
        <v>8383</v>
      </c>
      <c r="B8384" t="s">
        <v>10016</v>
      </c>
      <c r="C8384" s="1">
        <v>42408</v>
      </c>
      <c r="D8384" s="2">
        <v>2016</v>
      </c>
      <c r="E8384" s="1" t="s">
        <v>568</v>
      </c>
      <c r="F8384" s="3">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v>0</v>
      </c>
    </row>
    <row r="8385" spans="1:23" x14ac:dyDescent="0.3">
      <c r="A8385">
        <v>8384</v>
      </c>
      <c r="B8385" t="s">
        <v>10017</v>
      </c>
      <c r="C8385" s="1">
        <v>42700</v>
      </c>
      <c r="D8385" s="2">
        <v>2016</v>
      </c>
      <c r="E8385" s="1" t="s">
        <v>24</v>
      </c>
      <c r="F8385" s="3">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v>14.992499999999996</v>
      </c>
    </row>
    <row r="8386" spans="1:23" x14ac:dyDescent="0.3">
      <c r="A8386">
        <v>8385</v>
      </c>
      <c r="B8386" t="s">
        <v>10017</v>
      </c>
      <c r="C8386" s="1">
        <v>42700</v>
      </c>
      <c r="D8386" s="2">
        <v>2016</v>
      </c>
      <c r="E8386" s="1" t="s">
        <v>24</v>
      </c>
      <c r="F8386" s="3">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v>6.4127999999999998</v>
      </c>
    </row>
    <row r="8387" spans="1:23" x14ac:dyDescent="0.3">
      <c r="A8387">
        <v>8386</v>
      </c>
      <c r="B8387" t="s">
        <v>10019</v>
      </c>
      <c r="C8387" s="1">
        <v>42982</v>
      </c>
      <c r="D8387" s="2">
        <v>2017</v>
      </c>
      <c r="E8387" s="1" t="s">
        <v>161</v>
      </c>
      <c r="F8387" s="3">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v>4.1327999999999996</v>
      </c>
    </row>
    <row r="8388" spans="1:23" x14ac:dyDescent="0.3">
      <c r="A8388">
        <v>8387</v>
      </c>
      <c r="B8388" t="s">
        <v>10020</v>
      </c>
      <c r="C8388" s="1">
        <v>42152</v>
      </c>
      <c r="D8388" s="2">
        <v>2015</v>
      </c>
      <c r="E8388" s="1" t="s">
        <v>124</v>
      </c>
      <c r="F8388" s="3">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v>2.4359999999999999</v>
      </c>
    </row>
    <row r="8389" spans="1:23" x14ac:dyDescent="0.3">
      <c r="A8389">
        <v>8388</v>
      </c>
      <c r="B8389" t="s">
        <v>10020</v>
      </c>
      <c r="C8389" s="1">
        <v>42152</v>
      </c>
      <c r="D8389" s="2">
        <v>2015</v>
      </c>
      <c r="E8389" s="1" t="s">
        <v>124</v>
      </c>
      <c r="F8389" s="3">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v>21.714000000000002</v>
      </c>
    </row>
    <row r="8390" spans="1:23" x14ac:dyDescent="0.3">
      <c r="A8390">
        <v>8389</v>
      </c>
      <c r="B8390" t="s">
        <v>10021</v>
      </c>
      <c r="C8390" s="1">
        <v>41944</v>
      </c>
      <c r="D8390" s="2">
        <v>2014</v>
      </c>
      <c r="E8390" s="1" t="s">
        <v>24</v>
      </c>
      <c r="F8390" s="3">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v>22.074799999999996</v>
      </c>
    </row>
    <row r="8391" spans="1:23" x14ac:dyDescent="0.3">
      <c r="A8391">
        <v>8390</v>
      </c>
      <c r="B8391" t="s">
        <v>10022</v>
      </c>
      <c r="C8391" s="1">
        <v>42731</v>
      </c>
      <c r="D8391" s="2">
        <v>2016</v>
      </c>
      <c r="E8391" s="1" t="s">
        <v>98</v>
      </c>
      <c r="F8391" s="3">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v>6.2291999999999996</v>
      </c>
    </row>
    <row r="8392" spans="1:23" x14ac:dyDescent="0.3">
      <c r="A8392">
        <v>8391</v>
      </c>
      <c r="B8392" t="s">
        <v>10023</v>
      </c>
      <c r="C8392" s="1">
        <v>43073</v>
      </c>
      <c r="D8392" s="2">
        <v>2017</v>
      </c>
      <c r="E8392" s="1" t="s">
        <v>98</v>
      </c>
      <c r="F8392" s="3">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v>5.7623999999999995</v>
      </c>
    </row>
    <row r="8393" spans="1:23" x14ac:dyDescent="0.3">
      <c r="A8393">
        <v>8392</v>
      </c>
      <c r="B8393" t="s">
        <v>10024</v>
      </c>
      <c r="C8393" s="1">
        <v>43092</v>
      </c>
      <c r="D8393" s="2">
        <v>2017</v>
      </c>
      <c r="E8393" s="1" t="s">
        <v>98</v>
      </c>
      <c r="F8393" s="3">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v>9.8856000000000002</v>
      </c>
    </row>
    <row r="8394" spans="1:23" x14ac:dyDescent="0.3">
      <c r="A8394">
        <v>8393</v>
      </c>
      <c r="B8394" t="s">
        <v>10026</v>
      </c>
      <c r="C8394" s="1">
        <v>42705</v>
      </c>
      <c r="D8394" s="2">
        <v>2016</v>
      </c>
      <c r="E8394" s="1" t="s">
        <v>98</v>
      </c>
      <c r="F8394" s="3">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v>35.864399999999996</v>
      </c>
    </row>
    <row r="8395" spans="1:23" x14ac:dyDescent="0.3">
      <c r="A8395">
        <v>8394</v>
      </c>
      <c r="B8395" t="s">
        <v>10026</v>
      </c>
      <c r="C8395" s="1">
        <v>42705</v>
      </c>
      <c r="D8395" s="2">
        <v>2016</v>
      </c>
      <c r="E8395" s="1" t="s">
        <v>98</v>
      </c>
      <c r="F8395" s="3">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v>48.906000000000006</v>
      </c>
    </row>
    <row r="8396" spans="1:23" x14ac:dyDescent="0.3">
      <c r="A8396">
        <v>8395</v>
      </c>
      <c r="B8396" t="s">
        <v>10026</v>
      </c>
      <c r="C8396" s="1">
        <v>42705</v>
      </c>
      <c r="D8396" s="2">
        <v>2016</v>
      </c>
      <c r="E8396" s="1" t="s">
        <v>98</v>
      </c>
      <c r="F8396" s="3">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v>297.64349999999996</v>
      </c>
    </row>
    <row r="8397" spans="1:23" x14ac:dyDescent="0.3">
      <c r="A8397">
        <v>8396</v>
      </c>
      <c r="B8397" t="s">
        <v>10026</v>
      </c>
      <c r="C8397" s="1">
        <v>42705</v>
      </c>
      <c r="D8397" s="2">
        <v>2016</v>
      </c>
      <c r="E8397" s="1" t="s">
        <v>98</v>
      </c>
      <c r="F8397" s="3">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v>-47.058300000000003</v>
      </c>
    </row>
    <row r="8398" spans="1:23" x14ac:dyDescent="0.3">
      <c r="A8398">
        <v>8397</v>
      </c>
      <c r="B8398" t="s">
        <v>10027</v>
      </c>
      <c r="C8398" s="1">
        <v>41820</v>
      </c>
      <c r="D8398" s="2">
        <v>2014</v>
      </c>
      <c r="E8398" s="1" t="s">
        <v>41</v>
      </c>
      <c r="F8398" s="3">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v>108.74079999999998</v>
      </c>
    </row>
    <row r="8399" spans="1:23" x14ac:dyDescent="0.3">
      <c r="A8399">
        <v>8398</v>
      </c>
      <c r="B8399" t="s">
        <v>10028</v>
      </c>
      <c r="C8399" s="1">
        <v>41885</v>
      </c>
      <c r="D8399" s="2">
        <v>2014</v>
      </c>
      <c r="E8399" s="1" t="s">
        <v>161</v>
      </c>
      <c r="F8399" s="3">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v>-11.52</v>
      </c>
    </row>
    <row r="8400" spans="1:23" x14ac:dyDescent="0.3">
      <c r="A8400">
        <v>8399</v>
      </c>
      <c r="B8400" t="s">
        <v>10029</v>
      </c>
      <c r="C8400" s="1">
        <v>43041</v>
      </c>
      <c r="D8400" s="2">
        <v>2017</v>
      </c>
      <c r="E8400" s="1" t="s">
        <v>24</v>
      </c>
      <c r="F8400" s="3">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v>-35.513599999999997</v>
      </c>
    </row>
    <row r="8401" spans="1:23" x14ac:dyDescent="0.3">
      <c r="A8401">
        <v>8400</v>
      </c>
      <c r="B8401" t="s">
        <v>10030</v>
      </c>
      <c r="C8401" s="1">
        <v>42107</v>
      </c>
      <c r="D8401" s="2">
        <v>2015</v>
      </c>
      <c r="E8401" s="1" t="s">
        <v>89</v>
      </c>
      <c r="F8401" s="3">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v>0.80579999999999963</v>
      </c>
    </row>
    <row r="8402" spans="1:23" x14ac:dyDescent="0.3">
      <c r="A8402">
        <v>8401</v>
      </c>
      <c r="B8402" t="s">
        <v>10031</v>
      </c>
      <c r="C8402" s="1">
        <v>42343</v>
      </c>
      <c r="D8402" s="2">
        <v>2015</v>
      </c>
      <c r="E8402" s="1" t="s">
        <v>98</v>
      </c>
      <c r="F8402" s="3">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v>78.434999999999988</v>
      </c>
    </row>
    <row r="8403" spans="1:23" x14ac:dyDescent="0.3">
      <c r="A8403">
        <v>8402</v>
      </c>
      <c r="B8403" t="s">
        <v>10031</v>
      </c>
      <c r="C8403" s="1">
        <v>42343</v>
      </c>
      <c r="D8403" s="2">
        <v>2015</v>
      </c>
      <c r="E8403" s="1" t="s">
        <v>98</v>
      </c>
      <c r="F8403" s="3">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v>12.805799999999994</v>
      </c>
    </row>
    <row r="8404" spans="1:23" x14ac:dyDescent="0.3">
      <c r="A8404">
        <v>8403</v>
      </c>
      <c r="B8404" t="s">
        <v>10031</v>
      </c>
      <c r="C8404" s="1">
        <v>42343</v>
      </c>
      <c r="D8404" s="2">
        <v>2015</v>
      </c>
      <c r="E8404" s="1" t="s">
        <v>98</v>
      </c>
      <c r="F8404" s="3">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v>11.113199999999999</v>
      </c>
    </row>
    <row r="8405" spans="1:23" x14ac:dyDescent="0.3">
      <c r="A8405">
        <v>8404</v>
      </c>
      <c r="B8405" t="s">
        <v>10032</v>
      </c>
      <c r="C8405" s="1">
        <v>42401</v>
      </c>
      <c r="D8405" s="2">
        <v>2016</v>
      </c>
      <c r="E8405" s="1" t="s">
        <v>568</v>
      </c>
      <c r="F8405" s="3">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v>48.539199999999994</v>
      </c>
    </row>
    <row r="8406" spans="1:23" x14ac:dyDescent="0.3">
      <c r="A8406">
        <v>8405</v>
      </c>
      <c r="B8406" t="s">
        <v>10033</v>
      </c>
      <c r="C8406" s="1">
        <v>42924</v>
      </c>
      <c r="D8406" s="2">
        <v>2017</v>
      </c>
      <c r="E8406" s="1" t="s">
        <v>152</v>
      </c>
      <c r="F8406" s="3">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v>5.8743999999999943</v>
      </c>
    </row>
    <row r="8407" spans="1:23" x14ac:dyDescent="0.3">
      <c r="A8407">
        <v>8406</v>
      </c>
      <c r="B8407" t="s">
        <v>10033</v>
      </c>
      <c r="C8407" s="1">
        <v>42924</v>
      </c>
      <c r="D8407" s="2">
        <v>2017</v>
      </c>
      <c r="E8407" s="1" t="s">
        <v>152</v>
      </c>
      <c r="F8407" s="3">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v>58.179000000000002</v>
      </c>
    </row>
    <row r="8408" spans="1:23" x14ac:dyDescent="0.3">
      <c r="A8408">
        <v>8407</v>
      </c>
      <c r="B8408" t="s">
        <v>10033</v>
      </c>
      <c r="C8408" s="1">
        <v>42924</v>
      </c>
      <c r="D8408" s="2">
        <v>2017</v>
      </c>
      <c r="E8408" s="1" t="s">
        <v>152</v>
      </c>
      <c r="F8408" s="3">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v>9.1953999999999994</v>
      </c>
    </row>
    <row r="8409" spans="1:23" x14ac:dyDescent="0.3">
      <c r="A8409">
        <v>8408</v>
      </c>
      <c r="B8409" t="s">
        <v>10033</v>
      </c>
      <c r="C8409" s="1">
        <v>42924</v>
      </c>
      <c r="D8409" s="2">
        <v>2017</v>
      </c>
      <c r="E8409" s="1" t="s">
        <v>152</v>
      </c>
      <c r="F8409" s="3">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v>8.6729999999999983</v>
      </c>
    </row>
    <row r="8410" spans="1:23" x14ac:dyDescent="0.3">
      <c r="A8410">
        <v>8409</v>
      </c>
      <c r="B8410" t="s">
        <v>10033</v>
      </c>
      <c r="C8410" s="1">
        <v>42924</v>
      </c>
      <c r="D8410" s="2">
        <v>2017</v>
      </c>
      <c r="E8410" s="1" t="s">
        <v>152</v>
      </c>
      <c r="F8410" s="3">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v>45.487000000000002</v>
      </c>
    </row>
    <row r="8411" spans="1:23" x14ac:dyDescent="0.3">
      <c r="A8411">
        <v>8410</v>
      </c>
      <c r="B8411" t="s">
        <v>10034</v>
      </c>
      <c r="C8411" s="1">
        <v>42349</v>
      </c>
      <c r="D8411" s="2">
        <v>2015</v>
      </c>
      <c r="E8411" s="1" t="s">
        <v>98</v>
      </c>
      <c r="F8411" s="3">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v>38.684799999999996</v>
      </c>
    </row>
    <row r="8412" spans="1:23" x14ac:dyDescent="0.3">
      <c r="A8412">
        <v>8411</v>
      </c>
      <c r="B8412" t="s">
        <v>10035</v>
      </c>
      <c r="C8412" s="1">
        <v>42689</v>
      </c>
      <c r="D8412" s="2">
        <v>2016</v>
      </c>
      <c r="E8412" s="1" t="s">
        <v>24</v>
      </c>
      <c r="F8412" s="3">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v>-199.50760000000008</v>
      </c>
    </row>
    <row r="8413" spans="1:23" x14ac:dyDescent="0.3">
      <c r="A8413">
        <v>8412</v>
      </c>
      <c r="B8413" t="s">
        <v>10036</v>
      </c>
      <c r="C8413" s="1">
        <v>42499</v>
      </c>
      <c r="D8413" s="2">
        <v>2016</v>
      </c>
      <c r="E8413" s="1" t="s">
        <v>124</v>
      </c>
      <c r="F8413" s="3">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v>9.1937999999999978</v>
      </c>
    </row>
    <row r="8414" spans="1:23" x14ac:dyDescent="0.3">
      <c r="A8414">
        <v>8413</v>
      </c>
      <c r="B8414" t="s">
        <v>10037</v>
      </c>
      <c r="C8414" s="1">
        <v>42804</v>
      </c>
      <c r="D8414" s="2">
        <v>2017</v>
      </c>
      <c r="E8414" s="1" t="s">
        <v>237</v>
      </c>
      <c r="F8414" s="3">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v>-173.34719999999999</v>
      </c>
    </row>
    <row r="8415" spans="1:23" x14ac:dyDescent="0.3">
      <c r="A8415">
        <v>8414</v>
      </c>
      <c r="B8415" t="s">
        <v>10038</v>
      </c>
      <c r="C8415" s="1">
        <v>42721</v>
      </c>
      <c r="D8415" s="2">
        <v>2016</v>
      </c>
      <c r="E8415" s="1" t="s">
        <v>98</v>
      </c>
      <c r="F8415" s="3">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v>18.143999999999998</v>
      </c>
    </row>
    <row r="8416" spans="1:23" x14ac:dyDescent="0.3">
      <c r="A8416">
        <v>8415</v>
      </c>
      <c r="B8416" t="s">
        <v>10038</v>
      </c>
      <c r="C8416" s="1">
        <v>42721</v>
      </c>
      <c r="D8416" s="2">
        <v>2016</v>
      </c>
      <c r="E8416" s="1" t="s">
        <v>98</v>
      </c>
      <c r="F8416" s="3">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v>-6.2100000000000151</v>
      </c>
    </row>
    <row r="8417" spans="1:23" x14ac:dyDescent="0.3">
      <c r="A8417">
        <v>8416</v>
      </c>
      <c r="B8417" t="s">
        <v>10039</v>
      </c>
      <c r="C8417" s="1">
        <v>42831</v>
      </c>
      <c r="D8417" s="2">
        <v>2017</v>
      </c>
      <c r="E8417" s="1" t="s">
        <v>89</v>
      </c>
      <c r="F8417" s="3">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v>49.970399999999991</v>
      </c>
    </row>
    <row r="8418" spans="1:23" x14ac:dyDescent="0.3">
      <c r="A8418">
        <v>8417</v>
      </c>
      <c r="B8418" t="s">
        <v>10040</v>
      </c>
      <c r="C8418" s="1">
        <v>42864</v>
      </c>
      <c r="D8418" s="2">
        <v>2017</v>
      </c>
      <c r="E8418" s="1" t="s">
        <v>124</v>
      </c>
      <c r="F8418" s="3">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v>46.224999999999987</v>
      </c>
    </row>
    <row r="8419" spans="1:23" x14ac:dyDescent="0.3">
      <c r="A8419">
        <v>8418</v>
      </c>
      <c r="B8419" t="s">
        <v>10040</v>
      </c>
      <c r="C8419" s="1">
        <v>42864</v>
      </c>
      <c r="D8419" s="2">
        <v>2017</v>
      </c>
      <c r="E8419" s="1" t="s">
        <v>124</v>
      </c>
      <c r="F8419" s="3">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v>26.069999999999993</v>
      </c>
    </row>
    <row r="8420" spans="1:23" x14ac:dyDescent="0.3">
      <c r="A8420">
        <v>8419</v>
      </c>
      <c r="B8420" t="s">
        <v>10040</v>
      </c>
      <c r="C8420" s="1">
        <v>42864</v>
      </c>
      <c r="D8420" s="2">
        <v>2017</v>
      </c>
      <c r="E8420" s="1" t="s">
        <v>124</v>
      </c>
      <c r="F8420" s="3">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v>63.106999999999999</v>
      </c>
    </row>
    <row r="8421" spans="1:23" x14ac:dyDescent="0.3">
      <c r="A8421">
        <v>8420</v>
      </c>
      <c r="B8421" t="s">
        <v>10040</v>
      </c>
      <c r="C8421" s="1">
        <v>42864</v>
      </c>
      <c r="D8421" s="2">
        <v>2017</v>
      </c>
      <c r="E8421" s="1" t="s">
        <v>124</v>
      </c>
      <c r="F8421" s="3">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v>2.6783999999999963</v>
      </c>
    </row>
    <row r="8422" spans="1:23" x14ac:dyDescent="0.3">
      <c r="A8422">
        <v>8421</v>
      </c>
      <c r="B8422" t="s">
        <v>10040</v>
      </c>
      <c r="C8422" s="1">
        <v>42864</v>
      </c>
      <c r="D8422" s="2">
        <v>2017</v>
      </c>
      <c r="E8422" s="1" t="s">
        <v>124</v>
      </c>
      <c r="F8422" s="3">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v>87.991200000000006</v>
      </c>
    </row>
    <row r="8423" spans="1:23" x14ac:dyDescent="0.3">
      <c r="A8423">
        <v>8422</v>
      </c>
      <c r="B8423" t="s">
        <v>10041</v>
      </c>
      <c r="C8423" s="1">
        <v>43020</v>
      </c>
      <c r="D8423" s="2">
        <v>2017</v>
      </c>
      <c r="E8423" s="1" t="s">
        <v>53</v>
      </c>
      <c r="F8423" s="3">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v>4.9500000000000011</v>
      </c>
    </row>
    <row r="8424" spans="1:23" x14ac:dyDescent="0.3">
      <c r="A8424">
        <v>8423</v>
      </c>
      <c r="B8424" t="s">
        <v>10041</v>
      </c>
      <c r="C8424" s="1">
        <v>43020</v>
      </c>
      <c r="D8424" s="2">
        <v>2017</v>
      </c>
      <c r="E8424" s="1" t="s">
        <v>53</v>
      </c>
      <c r="F8424" s="3">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v>8.7710000000000008</v>
      </c>
    </row>
    <row r="8425" spans="1:23" x14ac:dyDescent="0.3">
      <c r="A8425">
        <v>8424</v>
      </c>
      <c r="B8425" t="s">
        <v>10041</v>
      </c>
      <c r="C8425" s="1">
        <v>43020</v>
      </c>
      <c r="D8425" s="2">
        <v>2017</v>
      </c>
      <c r="E8425" s="1" t="s">
        <v>53</v>
      </c>
      <c r="F8425" s="3">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v>17.406400000000001</v>
      </c>
    </row>
    <row r="8426" spans="1:23" x14ac:dyDescent="0.3">
      <c r="A8426">
        <v>8425</v>
      </c>
      <c r="B8426" t="s">
        <v>10041</v>
      </c>
      <c r="C8426" s="1">
        <v>43020</v>
      </c>
      <c r="D8426" s="2">
        <v>2017</v>
      </c>
      <c r="E8426" s="1" t="s">
        <v>53</v>
      </c>
      <c r="F8426" s="3">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v>129.29399999999987</v>
      </c>
    </row>
    <row r="8427" spans="1:23" x14ac:dyDescent="0.3">
      <c r="A8427">
        <v>8426</v>
      </c>
      <c r="B8427" t="s">
        <v>10042</v>
      </c>
      <c r="C8427" s="1">
        <v>42610</v>
      </c>
      <c r="D8427" s="2">
        <v>2016</v>
      </c>
      <c r="E8427" s="1" t="s">
        <v>132</v>
      </c>
      <c r="F8427" s="3">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v>-12.287999999999997</v>
      </c>
    </row>
    <row r="8428" spans="1:23" x14ac:dyDescent="0.3">
      <c r="A8428">
        <v>8427</v>
      </c>
      <c r="B8428" t="s">
        <v>10043</v>
      </c>
      <c r="C8428" s="1">
        <v>42279</v>
      </c>
      <c r="D8428" s="2">
        <v>2015</v>
      </c>
      <c r="E8428" s="1" t="s">
        <v>53</v>
      </c>
      <c r="F8428" s="3">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v>0.95759999999999978</v>
      </c>
    </row>
    <row r="8429" spans="1:23" x14ac:dyDescent="0.3">
      <c r="A8429">
        <v>8428</v>
      </c>
      <c r="B8429" t="s">
        <v>10044</v>
      </c>
      <c r="C8429" s="1">
        <v>43062</v>
      </c>
      <c r="D8429" s="2">
        <v>2017</v>
      </c>
      <c r="E8429" s="1" t="s">
        <v>24</v>
      </c>
      <c r="F8429" s="3">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v>0.17439999999999944</v>
      </c>
    </row>
    <row r="8430" spans="1:23" x14ac:dyDescent="0.3">
      <c r="A8430">
        <v>8429</v>
      </c>
      <c r="B8430" t="s">
        <v>10045</v>
      </c>
      <c r="C8430" s="1">
        <v>43051</v>
      </c>
      <c r="D8430" s="2">
        <v>2017</v>
      </c>
      <c r="E8430" s="1" t="s">
        <v>24</v>
      </c>
      <c r="F8430" s="3">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v>-10.911600000000007</v>
      </c>
    </row>
    <row r="8431" spans="1:23" x14ac:dyDescent="0.3">
      <c r="A8431">
        <v>8430</v>
      </c>
      <c r="B8431" t="s">
        <v>10046</v>
      </c>
      <c r="C8431" s="1">
        <v>42723</v>
      </c>
      <c r="D8431" s="2">
        <v>2016</v>
      </c>
      <c r="E8431" s="1" t="s">
        <v>98</v>
      </c>
      <c r="F8431" s="3">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v>-30.392000000000024</v>
      </c>
    </row>
    <row r="8432" spans="1:23" x14ac:dyDescent="0.3">
      <c r="A8432">
        <v>8431</v>
      </c>
      <c r="B8432" t="s">
        <v>10047</v>
      </c>
      <c r="C8432" s="1">
        <v>41728</v>
      </c>
      <c r="D8432" s="2">
        <v>2014</v>
      </c>
      <c r="E8432" s="1" t="s">
        <v>237</v>
      </c>
      <c r="F8432" s="3">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v>6.4649999999999892</v>
      </c>
    </row>
    <row r="8433" spans="1:23" x14ac:dyDescent="0.3">
      <c r="A8433">
        <v>8432</v>
      </c>
      <c r="B8433" t="s">
        <v>10048</v>
      </c>
      <c r="C8433" s="1">
        <v>43047</v>
      </c>
      <c r="D8433" s="2">
        <v>2017</v>
      </c>
      <c r="E8433" s="1" t="s">
        <v>24</v>
      </c>
      <c r="F8433" s="3">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v>112.422</v>
      </c>
    </row>
    <row r="8434" spans="1:23" x14ac:dyDescent="0.3">
      <c r="A8434">
        <v>8433</v>
      </c>
      <c r="B8434" t="s">
        <v>10049</v>
      </c>
      <c r="C8434" s="1">
        <v>41896</v>
      </c>
      <c r="D8434" s="2">
        <v>2014</v>
      </c>
      <c r="E8434" s="1" t="s">
        <v>161</v>
      </c>
      <c r="F8434" s="3">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v>-1.3607999999999998</v>
      </c>
    </row>
    <row r="8435" spans="1:23" x14ac:dyDescent="0.3">
      <c r="A8435">
        <v>8434</v>
      </c>
      <c r="B8435" t="s">
        <v>10049</v>
      </c>
      <c r="C8435" s="1">
        <v>41896</v>
      </c>
      <c r="D8435" s="2">
        <v>2014</v>
      </c>
      <c r="E8435" s="1" t="s">
        <v>161</v>
      </c>
      <c r="F8435" s="3">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v>2.1399999999999992</v>
      </c>
    </row>
    <row r="8436" spans="1:23" x14ac:dyDescent="0.3">
      <c r="A8436">
        <v>8435</v>
      </c>
      <c r="B8436" t="s">
        <v>10049</v>
      </c>
      <c r="C8436" s="1">
        <v>41896</v>
      </c>
      <c r="D8436" s="2">
        <v>2014</v>
      </c>
      <c r="E8436" s="1" t="s">
        <v>161</v>
      </c>
      <c r="F8436" s="3">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v>-6.7230000000000008</v>
      </c>
    </row>
    <row r="8437" spans="1:23" x14ac:dyDescent="0.3">
      <c r="A8437">
        <v>8436</v>
      </c>
      <c r="B8437" t="s">
        <v>10049</v>
      </c>
      <c r="C8437" s="1">
        <v>41896</v>
      </c>
      <c r="D8437" s="2">
        <v>2014</v>
      </c>
      <c r="E8437" s="1" t="s">
        <v>161</v>
      </c>
      <c r="F8437" s="3">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v>-13.683199999999999</v>
      </c>
    </row>
    <row r="8438" spans="1:23" x14ac:dyDescent="0.3">
      <c r="A8438">
        <v>8437</v>
      </c>
      <c r="B8438" t="s">
        <v>10050</v>
      </c>
      <c r="C8438" s="1">
        <v>42267</v>
      </c>
      <c r="D8438" s="2">
        <v>2015</v>
      </c>
      <c r="E8438" s="1" t="s">
        <v>161</v>
      </c>
      <c r="F8438" s="3">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v>16.524199999999997</v>
      </c>
    </row>
    <row r="8439" spans="1:23" x14ac:dyDescent="0.3">
      <c r="A8439">
        <v>8438</v>
      </c>
      <c r="B8439" t="s">
        <v>10051</v>
      </c>
      <c r="C8439" s="1">
        <v>42348</v>
      </c>
      <c r="D8439" s="2">
        <v>2015</v>
      </c>
      <c r="E8439" s="1" t="s">
        <v>98</v>
      </c>
      <c r="F8439" s="3">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v>4.4603999999999999</v>
      </c>
    </row>
    <row r="8440" spans="1:23" x14ac:dyDescent="0.3">
      <c r="A8440">
        <v>8439</v>
      </c>
      <c r="B8440" t="s">
        <v>10052</v>
      </c>
      <c r="C8440" s="1">
        <v>41787</v>
      </c>
      <c r="D8440" s="2">
        <v>2014</v>
      </c>
      <c r="E8440" s="1" t="s">
        <v>124</v>
      </c>
      <c r="F8440" s="3">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v>51.359999999999992</v>
      </c>
    </row>
    <row r="8441" spans="1:23" x14ac:dyDescent="0.3">
      <c r="A8441">
        <v>8440</v>
      </c>
      <c r="B8441" t="s">
        <v>10053</v>
      </c>
      <c r="C8441" s="1">
        <v>42808</v>
      </c>
      <c r="D8441" s="2">
        <v>2017</v>
      </c>
      <c r="E8441" s="1" t="s">
        <v>237</v>
      </c>
      <c r="F8441" s="3">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v>4.9615999999999989</v>
      </c>
    </row>
    <row r="8442" spans="1:23" x14ac:dyDescent="0.3">
      <c r="A8442">
        <v>8441</v>
      </c>
      <c r="B8442" t="s">
        <v>10054</v>
      </c>
      <c r="C8442" s="1">
        <v>42712</v>
      </c>
      <c r="D8442" s="2">
        <v>2016</v>
      </c>
      <c r="E8442" s="1" t="s">
        <v>98</v>
      </c>
      <c r="F8442" s="3">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v>3.4397999999999995</v>
      </c>
    </row>
    <row r="8443" spans="1:23" x14ac:dyDescent="0.3">
      <c r="A8443">
        <v>8442</v>
      </c>
      <c r="B8443" t="s">
        <v>10055</v>
      </c>
      <c r="C8443" s="1">
        <v>42861</v>
      </c>
      <c r="D8443" s="2">
        <v>2017</v>
      </c>
      <c r="E8443" s="1" t="s">
        <v>124</v>
      </c>
      <c r="F8443" s="3">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v>27.435199999999995</v>
      </c>
    </row>
    <row r="8444" spans="1:23" x14ac:dyDescent="0.3">
      <c r="A8444">
        <v>8443</v>
      </c>
      <c r="B8444" t="s">
        <v>10056</v>
      </c>
      <c r="C8444" s="1">
        <v>42435</v>
      </c>
      <c r="D8444" s="2">
        <v>2016</v>
      </c>
      <c r="E8444" s="1" t="s">
        <v>237</v>
      </c>
      <c r="F8444" s="3">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v>-71.990000000000009</v>
      </c>
    </row>
    <row r="8445" spans="1:23" x14ac:dyDescent="0.3">
      <c r="A8445">
        <v>8444</v>
      </c>
      <c r="B8445" t="s">
        <v>10056</v>
      </c>
      <c r="C8445" s="1">
        <v>42435</v>
      </c>
      <c r="D8445" s="2">
        <v>2016</v>
      </c>
      <c r="E8445" s="1" t="s">
        <v>237</v>
      </c>
      <c r="F8445" s="3">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v>-1.4981999999999998</v>
      </c>
    </row>
    <row r="8446" spans="1:23" x14ac:dyDescent="0.3">
      <c r="A8446">
        <v>8445</v>
      </c>
      <c r="B8446" t="s">
        <v>10056</v>
      </c>
      <c r="C8446" s="1">
        <v>42435</v>
      </c>
      <c r="D8446" s="2">
        <v>2016</v>
      </c>
      <c r="E8446" s="1" t="s">
        <v>237</v>
      </c>
      <c r="F8446" s="3">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v>-12.510300000000008</v>
      </c>
    </row>
    <row r="8447" spans="1:23" x14ac:dyDescent="0.3">
      <c r="A8447">
        <v>8446</v>
      </c>
      <c r="B8447" t="s">
        <v>10057</v>
      </c>
      <c r="C8447" s="1">
        <v>43031</v>
      </c>
      <c r="D8447" s="2">
        <v>2017</v>
      </c>
      <c r="E8447" s="1" t="s">
        <v>53</v>
      </c>
      <c r="F8447" s="3">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v>-13.756799999999984</v>
      </c>
    </row>
    <row r="8448" spans="1:23" x14ac:dyDescent="0.3">
      <c r="A8448">
        <v>8447</v>
      </c>
      <c r="B8448" t="s">
        <v>10057</v>
      </c>
      <c r="C8448" s="1">
        <v>43031</v>
      </c>
      <c r="D8448" s="2">
        <v>2017</v>
      </c>
      <c r="E8448" s="1" t="s">
        <v>53</v>
      </c>
      <c r="F8448" s="3">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v>14.700000000000003</v>
      </c>
    </row>
    <row r="8449" spans="1:23" x14ac:dyDescent="0.3">
      <c r="A8449">
        <v>8448</v>
      </c>
      <c r="B8449" t="s">
        <v>10057</v>
      </c>
      <c r="C8449" s="1">
        <v>43031</v>
      </c>
      <c r="D8449" s="2">
        <v>2017</v>
      </c>
      <c r="E8449" s="1" t="s">
        <v>53</v>
      </c>
      <c r="F8449" s="3">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v>50.563199999999995</v>
      </c>
    </row>
    <row r="8450" spans="1:23" x14ac:dyDescent="0.3">
      <c r="A8450">
        <v>8449</v>
      </c>
      <c r="B8450" t="s">
        <v>10057</v>
      </c>
      <c r="C8450" s="1">
        <v>43031</v>
      </c>
      <c r="D8450" s="2">
        <v>2017</v>
      </c>
      <c r="E8450" s="1" t="s">
        <v>53</v>
      </c>
      <c r="F8450" s="3">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v>-127.57919999999996</v>
      </c>
    </row>
    <row r="8451" spans="1:23" x14ac:dyDescent="0.3">
      <c r="A8451">
        <v>8450</v>
      </c>
      <c r="B8451" t="s">
        <v>10057</v>
      </c>
      <c r="C8451" s="1">
        <v>43031</v>
      </c>
      <c r="D8451" s="2">
        <v>2017</v>
      </c>
      <c r="E8451" s="1" t="s">
        <v>53</v>
      </c>
      <c r="F8451" s="3">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v>21.285599999999999</v>
      </c>
    </row>
    <row r="8452" spans="1:23" x14ac:dyDescent="0.3">
      <c r="A8452">
        <v>8451</v>
      </c>
      <c r="B8452" t="s">
        <v>10057</v>
      </c>
      <c r="C8452" s="1">
        <v>43031</v>
      </c>
      <c r="D8452" s="2">
        <v>2017</v>
      </c>
      <c r="E8452" s="1" t="s">
        <v>53</v>
      </c>
      <c r="F8452" s="3">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v>0.66599999999999993</v>
      </c>
    </row>
    <row r="8453" spans="1:23" x14ac:dyDescent="0.3">
      <c r="A8453">
        <v>8452</v>
      </c>
      <c r="B8453" t="s">
        <v>10058</v>
      </c>
      <c r="C8453" s="1">
        <v>41757</v>
      </c>
      <c r="D8453" s="2">
        <v>2014</v>
      </c>
      <c r="E8453" s="1" t="s">
        <v>89</v>
      </c>
      <c r="F8453" s="3">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v>125.99700000000007</v>
      </c>
    </row>
    <row r="8454" spans="1:23" x14ac:dyDescent="0.3">
      <c r="A8454">
        <v>8453</v>
      </c>
      <c r="B8454" t="s">
        <v>10059</v>
      </c>
      <c r="C8454" s="1">
        <v>42478</v>
      </c>
      <c r="D8454" s="2">
        <v>2016</v>
      </c>
      <c r="E8454" s="1" t="s">
        <v>89</v>
      </c>
      <c r="F8454" s="3">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v>-93.472400000000022</v>
      </c>
    </row>
    <row r="8455" spans="1:23" x14ac:dyDescent="0.3">
      <c r="A8455">
        <v>8454</v>
      </c>
      <c r="B8455" t="s">
        <v>10059</v>
      </c>
      <c r="C8455" s="1">
        <v>42478</v>
      </c>
      <c r="D8455" s="2">
        <v>2016</v>
      </c>
      <c r="E8455" s="1" t="s">
        <v>89</v>
      </c>
      <c r="F8455" s="3">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v>77.746800000000007</v>
      </c>
    </row>
    <row r="8456" spans="1:23" x14ac:dyDescent="0.3">
      <c r="A8456">
        <v>8455</v>
      </c>
      <c r="B8456" t="s">
        <v>10059</v>
      </c>
      <c r="C8456" s="1">
        <v>42478</v>
      </c>
      <c r="D8456" s="2">
        <v>2016</v>
      </c>
      <c r="E8456" s="1" t="s">
        <v>89</v>
      </c>
      <c r="F8456" s="3">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v>-67.137</v>
      </c>
    </row>
    <row r="8457" spans="1:23" x14ac:dyDescent="0.3">
      <c r="A8457">
        <v>8456</v>
      </c>
      <c r="B8457" t="s">
        <v>10060</v>
      </c>
      <c r="C8457" s="1">
        <v>42512</v>
      </c>
      <c r="D8457" s="2">
        <v>2016</v>
      </c>
      <c r="E8457" s="1" t="s">
        <v>124</v>
      </c>
      <c r="F8457" s="3">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v>22.238400000000013</v>
      </c>
    </row>
    <row r="8458" spans="1:23" x14ac:dyDescent="0.3">
      <c r="A8458">
        <v>8457</v>
      </c>
      <c r="B8458" t="s">
        <v>10061</v>
      </c>
      <c r="C8458" s="1">
        <v>42883</v>
      </c>
      <c r="D8458" s="2">
        <v>2017</v>
      </c>
      <c r="E8458" s="1" t="s">
        <v>124</v>
      </c>
      <c r="F8458" s="3">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v>-29.007299999999994</v>
      </c>
    </row>
    <row r="8459" spans="1:23" x14ac:dyDescent="0.3">
      <c r="A8459">
        <v>8458</v>
      </c>
      <c r="B8459" t="s">
        <v>10061</v>
      </c>
      <c r="C8459" s="1">
        <v>42883</v>
      </c>
      <c r="D8459" s="2">
        <v>2017</v>
      </c>
      <c r="E8459" s="1" t="s">
        <v>124</v>
      </c>
      <c r="F8459" s="3">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v>-6.2370000000000019</v>
      </c>
    </row>
    <row r="8460" spans="1:23" x14ac:dyDescent="0.3">
      <c r="A8460">
        <v>8459</v>
      </c>
      <c r="B8460" t="s">
        <v>10062</v>
      </c>
      <c r="C8460" s="1">
        <v>41876</v>
      </c>
      <c r="D8460" s="2">
        <v>2014</v>
      </c>
      <c r="E8460" s="1" t="s">
        <v>132</v>
      </c>
      <c r="F8460" s="3">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v>-39.804000000000002</v>
      </c>
    </row>
    <row r="8461" spans="1:23" x14ac:dyDescent="0.3">
      <c r="A8461">
        <v>8460</v>
      </c>
      <c r="B8461" t="s">
        <v>10062</v>
      </c>
      <c r="C8461" s="1">
        <v>41876</v>
      </c>
      <c r="D8461" s="2">
        <v>2014</v>
      </c>
      <c r="E8461" s="1" t="s">
        <v>132</v>
      </c>
      <c r="F8461" s="3">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v>-19.814400000000003</v>
      </c>
    </row>
    <row r="8462" spans="1:23" x14ac:dyDescent="0.3">
      <c r="A8462">
        <v>8461</v>
      </c>
      <c r="B8462" t="s">
        <v>10063</v>
      </c>
      <c r="C8462" s="1">
        <v>41881</v>
      </c>
      <c r="D8462" s="2">
        <v>2014</v>
      </c>
      <c r="E8462" s="1" t="s">
        <v>132</v>
      </c>
      <c r="F8462" s="3">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v>11.890999999999998</v>
      </c>
    </row>
    <row r="8463" spans="1:23" x14ac:dyDescent="0.3">
      <c r="A8463">
        <v>8462</v>
      </c>
      <c r="B8463" t="s">
        <v>10063</v>
      </c>
      <c r="C8463" s="1">
        <v>41881</v>
      </c>
      <c r="D8463" s="2">
        <v>2014</v>
      </c>
      <c r="E8463" s="1" t="s">
        <v>132</v>
      </c>
      <c r="F8463" s="3">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v>9.5940000000000012</v>
      </c>
    </row>
    <row r="8464" spans="1:23" x14ac:dyDescent="0.3">
      <c r="A8464">
        <v>8463</v>
      </c>
      <c r="B8464" t="s">
        <v>10064</v>
      </c>
      <c r="C8464" s="1">
        <v>42250</v>
      </c>
      <c r="D8464" s="2">
        <v>2015</v>
      </c>
      <c r="E8464" s="1" t="s">
        <v>161</v>
      </c>
      <c r="F8464" s="3">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v>3.5999999999999996</v>
      </c>
    </row>
    <row r="8465" spans="1:23" x14ac:dyDescent="0.3">
      <c r="A8465">
        <v>8464</v>
      </c>
      <c r="B8465" t="s">
        <v>10065</v>
      </c>
      <c r="C8465" s="1">
        <v>41726</v>
      </c>
      <c r="D8465" s="2">
        <v>2014</v>
      </c>
      <c r="E8465" s="1" t="s">
        <v>237</v>
      </c>
      <c r="F8465" s="3">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v>22.678200000000018</v>
      </c>
    </row>
    <row r="8466" spans="1:23" x14ac:dyDescent="0.3">
      <c r="A8466">
        <v>8465</v>
      </c>
      <c r="B8466" t="s">
        <v>10066</v>
      </c>
      <c r="C8466" s="1">
        <v>42134</v>
      </c>
      <c r="D8466" s="2">
        <v>2015</v>
      </c>
      <c r="E8466" s="1" t="s">
        <v>124</v>
      </c>
      <c r="F8466" s="3">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v>-2.9180000000000028</v>
      </c>
    </row>
    <row r="8467" spans="1:23" x14ac:dyDescent="0.3">
      <c r="A8467">
        <v>8466</v>
      </c>
      <c r="B8467" t="s">
        <v>10067</v>
      </c>
      <c r="C8467" s="1">
        <v>42103</v>
      </c>
      <c r="D8467" s="2">
        <v>2015</v>
      </c>
      <c r="E8467" s="1" t="s">
        <v>89</v>
      </c>
      <c r="F8467" s="3">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v>3.0497999999999985</v>
      </c>
    </row>
    <row r="8468" spans="1:23" x14ac:dyDescent="0.3">
      <c r="A8468">
        <v>8467</v>
      </c>
      <c r="B8468" t="s">
        <v>10068</v>
      </c>
      <c r="C8468" s="1">
        <v>42103</v>
      </c>
      <c r="D8468" s="2">
        <v>2015</v>
      </c>
      <c r="E8468" s="1" t="s">
        <v>89</v>
      </c>
      <c r="F8468" s="3">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v>144.3546</v>
      </c>
    </row>
    <row r="8469" spans="1:23" x14ac:dyDescent="0.3">
      <c r="A8469">
        <v>8468</v>
      </c>
      <c r="B8469" t="s">
        <v>10069</v>
      </c>
      <c r="C8469" s="1">
        <v>42632</v>
      </c>
      <c r="D8469" s="2">
        <v>2016</v>
      </c>
      <c r="E8469" s="1" t="s">
        <v>161</v>
      </c>
      <c r="F8469" s="3">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v>3.1247999999999996</v>
      </c>
    </row>
    <row r="8470" spans="1:23" x14ac:dyDescent="0.3">
      <c r="A8470">
        <v>8469</v>
      </c>
      <c r="B8470" t="s">
        <v>10070</v>
      </c>
      <c r="C8470" s="1">
        <v>42685</v>
      </c>
      <c r="D8470" s="2">
        <v>2016</v>
      </c>
      <c r="E8470" s="1" t="s">
        <v>24</v>
      </c>
      <c r="F8470" s="3">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v>241.1046</v>
      </c>
    </row>
    <row r="8471" spans="1:23" x14ac:dyDescent="0.3">
      <c r="A8471">
        <v>8470</v>
      </c>
      <c r="B8471" t="s">
        <v>10071</v>
      </c>
      <c r="C8471" s="1">
        <v>42848</v>
      </c>
      <c r="D8471" s="2">
        <v>2017</v>
      </c>
      <c r="E8471" s="1" t="s">
        <v>89</v>
      </c>
      <c r="F8471" s="3">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v>-14.51760000000003</v>
      </c>
    </row>
    <row r="8472" spans="1:23" x14ac:dyDescent="0.3">
      <c r="A8472">
        <v>8471</v>
      </c>
      <c r="B8472" t="s">
        <v>10071</v>
      </c>
      <c r="C8472" s="1">
        <v>42848</v>
      </c>
      <c r="D8472" s="2">
        <v>2017</v>
      </c>
      <c r="E8472" s="1" t="s">
        <v>89</v>
      </c>
      <c r="F8472" s="3">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v>11.919599999999999</v>
      </c>
    </row>
    <row r="8473" spans="1:23" x14ac:dyDescent="0.3">
      <c r="A8473">
        <v>8472</v>
      </c>
      <c r="B8473" t="s">
        <v>10071</v>
      </c>
      <c r="C8473" s="1">
        <v>42848</v>
      </c>
      <c r="D8473" s="2">
        <v>2017</v>
      </c>
      <c r="E8473" s="1" t="s">
        <v>89</v>
      </c>
      <c r="F8473" s="3">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v>-11.692800000000005</v>
      </c>
    </row>
    <row r="8474" spans="1:23" x14ac:dyDescent="0.3">
      <c r="A8474">
        <v>8473</v>
      </c>
      <c r="B8474" t="s">
        <v>10071</v>
      </c>
      <c r="C8474" s="1">
        <v>42848</v>
      </c>
      <c r="D8474" s="2">
        <v>2017</v>
      </c>
      <c r="E8474" s="1" t="s">
        <v>89</v>
      </c>
      <c r="F8474" s="3">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v>1.0499999999999998</v>
      </c>
    </row>
    <row r="8475" spans="1:23" x14ac:dyDescent="0.3">
      <c r="A8475">
        <v>8474</v>
      </c>
      <c r="B8475" t="s">
        <v>10072</v>
      </c>
      <c r="C8475" s="1">
        <v>42299</v>
      </c>
      <c r="D8475" s="2">
        <v>2015</v>
      </c>
      <c r="E8475" s="1" t="s">
        <v>53</v>
      </c>
      <c r="F8475" s="3">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v>0.99520000000000008</v>
      </c>
    </row>
    <row r="8476" spans="1:23" x14ac:dyDescent="0.3">
      <c r="A8476">
        <v>8475</v>
      </c>
      <c r="B8476" t="s">
        <v>10073</v>
      </c>
      <c r="C8476" s="1">
        <v>42834</v>
      </c>
      <c r="D8476" s="2">
        <v>2017</v>
      </c>
      <c r="E8476" s="1" t="s">
        <v>89</v>
      </c>
      <c r="F8476" s="3">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v>-29.053600000000003</v>
      </c>
    </row>
    <row r="8477" spans="1:23" x14ac:dyDescent="0.3">
      <c r="A8477">
        <v>8476</v>
      </c>
      <c r="B8477" t="s">
        <v>10073</v>
      </c>
      <c r="C8477" s="1">
        <v>42834</v>
      </c>
      <c r="D8477" s="2">
        <v>2017</v>
      </c>
      <c r="E8477" s="1" t="s">
        <v>89</v>
      </c>
      <c r="F8477" s="3">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v>23.7742</v>
      </c>
    </row>
    <row r="8478" spans="1:23" x14ac:dyDescent="0.3">
      <c r="A8478">
        <v>8477</v>
      </c>
      <c r="B8478" t="s">
        <v>10074</v>
      </c>
      <c r="C8478" s="1">
        <v>43035</v>
      </c>
      <c r="D8478" s="2">
        <v>2017</v>
      </c>
      <c r="E8478" s="1" t="s">
        <v>53</v>
      </c>
      <c r="F8478" s="3">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v>16.234200000000001</v>
      </c>
    </row>
    <row r="8479" spans="1:23" x14ac:dyDescent="0.3">
      <c r="A8479">
        <v>8478</v>
      </c>
      <c r="B8479" t="s">
        <v>10075</v>
      </c>
      <c r="C8479" s="1">
        <v>42307</v>
      </c>
      <c r="D8479" s="2">
        <v>2015</v>
      </c>
      <c r="E8479" s="1" t="s">
        <v>53</v>
      </c>
      <c r="F8479" s="3">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v>269.30799999999999</v>
      </c>
    </row>
    <row r="8480" spans="1:23" x14ac:dyDescent="0.3">
      <c r="A8480">
        <v>8479</v>
      </c>
      <c r="B8480" t="s">
        <v>10078</v>
      </c>
      <c r="C8480" s="1">
        <v>43087</v>
      </c>
      <c r="D8480" s="2">
        <v>2017</v>
      </c>
      <c r="E8480" s="1" t="s">
        <v>98</v>
      </c>
      <c r="F8480" s="3">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v>1.6703999999999999</v>
      </c>
    </row>
    <row r="8481" spans="1:23" x14ac:dyDescent="0.3">
      <c r="A8481">
        <v>8480</v>
      </c>
      <c r="B8481" t="s">
        <v>10079</v>
      </c>
      <c r="C8481" s="1">
        <v>42441</v>
      </c>
      <c r="D8481" s="2">
        <v>2016</v>
      </c>
      <c r="E8481" s="1" t="s">
        <v>237</v>
      </c>
      <c r="F8481" s="3">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v>8.9909999999999997</v>
      </c>
    </row>
    <row r="8482" spans="1:23" x14ac:dyDescent="0.3">
      <c r="A8482">
        <v>8481</v>
      </c>
      <c r="B8482" t="s">
        <v>10080</v>
      </c>
      <c r="C8482" s="1">
        <v>41841</v>
      </c>
      <c r="D8482" s="2">
        <v>2014</v>
      </c>
      <c r="E8482" s="1" t="s">
        <v>152</v>
      </c>
      <c r="F8482" s="3">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v>10.074400000000001</v>
      </c>
    </row>
    <row r="8483" spans="1:23" x14ac:dyDescent="0.3">
      <c r="A8483">
        <v>8482</v>
      </c>
      <c r="B8483" t="s">
        <v>10081</v>
      </c>
      <c r="C8483" s="1">
        <v>42514</v>
      </c>
      <c r="D8483" s="2">
        <v>2016</v>
      </c>
      <c r="E8483" s="1" t="s">
        <v>124</v>
      </c>
      <c r="F8483" s="3">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v>3.3311999999999999</v>
      </c>
    </row>
    <row r="8484" spans="1:23" x14ac:dyDescent="0.3">
      <c r="A8484">
        <v>8483</v>
      </c>
      <c r="B8484" t="s">
        <v>10082</v>
      </c>
      <c r="C8484" s="1">
        <v>42777</v>
      </c>
      <c r="D8484" s="2">
        <v>2017</v>
      </c>
      <c r="E8484" s="1" t="s">
        <v>568</v>
      </c>
      <c r="F8484" s="3">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v>9.9359999999999999</v>
      </c>
    </row>
    <row r="8485" spans="1:23" x14ac:dyDescent="0.3">
      <c r="A8485">
        <v>8484</v>
      </c>
      <c r="B8485" t="s">
        <v>10083</v>
      </c>
      <c r="C8485" s="1">
        <v>42633</v>
      </c>
      <c r="D8485" s="2">
        <v>2016</v>
      </c>
      <c r="E8485" s="1" t="s">
        <v>161</v>
      </c>
      <c r="F8485" s="3">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v>41.012999999999991</v>
      </c>
    </row>
    <row r="8486" spans="1:23" x14ac:dyDescent="0.3">
      <c r="A8486">
        <v>8485</v>
      </c>
      <c r="B8486" t="s">
        <v>10084</v>
      </c>
      <c r="C8486" s="1">
        <v>43002</v>
      </c>
      <c r="D8486" s="2">
        <v>2017</v>
      </c>
      <c r="E8486" s="1" t="s">
        <v>161</v>
      </c>
      <c r="F8486" s="3">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v>71.927999999999997</v>
      </c>
    </row>
    <row r="8487" spans="1:23" x14ac:dyDescent="0.3">
      <c r="A8487">
        <v>8486</v>
      </c>
      <c r="B8487" t="s">
        <v>10085</v>
      </c>
      <c r="C8487" s="1">
        <v>42821</v>
      </c>
      <c r="D8487" s="2">
        <v>2017</v>
      </c>
      <c r="E8487" s="1" t="s">
        <v>237</v>
      </c>
      <c r="F8487" s="3">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v>21.012799999999999</v>
      </c>
    </row>
    <row r="8488" spans="1:23" x14ac:dyDescent="0.3">
      <c r="A8488">
        <v>8487</v>
      </c>
      <c r="B8488" t="s">
        <v>10085</v>
      </c>
      <c r="C8488" s="1">
        <v>42821</v>
      </c>
      <c r="D8488" s="2">
        <v>2017</v>
      </c>
      <c r="E8488" s="1" t="s">
        <v>237</v>
      </c>
      <c r="F8488" s="3">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v>53.260799999999996</v>
      </c>
    </row>
    <row r="8489" spans="1:23" x14ac:dyDescent="0.3">
      <c r="A8489">
        <v>8488</v>
      </c>
      <c r="B8489" t="s">
        <v>10085</v>
      </c>
      <c r="C8489" s="1">
        <v>42821</v>
      </c>
      <c r="D8489" s="2">
        <v>2017</v>
      </c>
      <c r="E8489" s="1" t="s">
        <v>237</v>
      </c>
      <c r="F8489" s="3">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v>5.97</v>
      </c>
    </row>
    <row r="8490" spans="1:23" x14ac:dyDescent="0.3">
      <c r="A8490">
        <v>8489</v>
      </c>
      <c r="B8490" t="s">
        <v>10088</v>
      </c>
      <c r="C8490" s="1">
        <v>42402</v>
      </c>
      <c r="D8490" s="2">
        <v>2016</v>
      </c>
      <c r="E8490" s="1" t="s">
        <v>568</v>
      </c>
      <c r="F8490" s="3">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v>2799.9839999999995</v>
      </c>
    </row>
    <row r="8491" spans="1:23" x14ac:dyDescent="0.3">
      <c r="A8491">
        <v>8490</v>
      </c>
      <c r="B8491" t="s">
        <v>10088</v>
      </c>
      <c r="C8491" s="1">
        <v>42402</v>
      </c>
      <c r="D8491" s="2">
        <v>2016</v>
      </c>
      <c r="E8491" s="1" t="s">
        <v>568</v>
      </c>
      <c r="F8491" s="3">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v>18.2</v>
      </c>
    </row>
    <row r="8492" spans="1:23" x14ac:dyDescent="0.3">
      <c r="A8492">
        <v>8491</v>
      </c>
      <c r="B8492" t="s">
        <v>10088</v>
      </c>
      <c r="C8492" s="1">
        <v>42402</v>
      </c>
      <c r="D8492" s="2">
        <v>2016</v>
      </c>
      <c r="E8492" s="1" t="s">
        <v>568</v>
      </c>
      <c r="F8492" s="3">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v>7.1021999999999998</v>
      </c>
    </row>
    <row r="8493" spans="1:23" x14ac:dyDescent="0.3">
      <c r="A8493">
        <v>8492</v>
      </c>
      <c r="B8493" t="s">
        <v>10089</v>
      </c>
      <c r="C8493" s="1">
        <v>42923</v>
      </c>
      <c r="D8493" s="2">
        <v>2017</v>
      </c>
      <c r="E8493" s="1" t="s">
        <v>152</v>
      </c>
      <c r="F8493" s="3">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v>0.11880000000000024</v>
      </c>
    </row>
    <row r="8494" spans="1:23" x14ac:dyDescent="0.3">
      <c r="A8494">
        <v>8493</v>
      </c>
      <c r="B8494" t="s">
        <v>10090</v>
      </c>
      <c r="C8494" s="1">
        <v>42300</v>
      </c>
      <c r="D8494" s="2">
        <v>2015</v>
      </c>
      <c r="E8494" s="1" t="s">
        <v>53</v>
      </c>
      <c r="F8494" s="3">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v>20.4984</v>
      </c>
    </row>
    <row r="8495" spans="1:23" x14ac:dyDescent="0.3">
      <c r="A8495">
        <v>8494</v>
      </c>
      <c r="B8495" t="s">
        <v>10090</v>
      </c>
      <c r="C8495" s="1">
        <v>42300</v>
      </c>
      <c r="D8495" s="2">
        <v>2015</v>
      </c>
      <c r="E8495" s="1" t="s">
        <v>53</v>
      </c>
      <c r="F8495" s="3">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v>161.99189999999999</v>
      </c>
    </row>
    <row r="8496" spans="1:23" x14ac:dyDescent="0.3">
      <c r="A8496">
        <v>8495</v>
      </c>
      <c r="B8496" t="s">
        <v>10090</v>
      </c>
      <c r="C8496" s="1">
        <v>42300</v>
      </c>
      <c r="D8496" s="2">
        <v>2015</v>
      </c>
      <c r="E8496" s="1" t="s">
        <v>53</v>
      </c>
      <c r="F8496" s="3">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v>-10.336000000000002</v>
      </c>
    </row>
    <row r="8497" spans="1:23" x14ac:dyDescent="0.3">
      <c r="A8497">
        <v>8496</v>
      </c>
      <c r="B8497" t="s">
        <v>10091</v>
      </c>
      <c r="C8497" s="1">
        <v>42706</v>
      </c>
      <c r="D8497" s="2">
        <v>2016</v>
      </c>
      <c r="E8497" s="1" t="s">
        <v>98</v>
      </c>
      <c r="F8497" s="3">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v>-6.2100000000000151</v>
      </c>
    </row>
    <row r="8498" spans="1:23" x14ac:dyDescent="0.3">
      <c r="A8498">
        <v>8497</v>
      </c>
      <c r="B8498" t="s">
        <v>10092</v>
      </c>
      <c r="C8498" s="1">
        <v>41703</v>
      </c>
      <c r="D8498" s="2">
        <v>2014</v>
      </c>
      <c r="E8498" s="1" t="s">
        <v>237</v>
      </c>
      <c r="F8498" s="3">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v>15.475200000000001</v>
      </c>
    </row>
    <row r="8499" spans="1:23" x14ac:dyDescent="0.3">
      <c r="A8499">
        <v>8498</v>
      </c>
      <c r="B8499" t="s">
        <v>10092</v>
      </c>
      <c r="C8499" s="1">
        <v>41703</v>
      </c>
      <c r="D8499" s="2">
        <v>2014</v>
      </c>
      <c r="E8499" s="1" t="s">
        <v>237</v>
      </c>
      <c r="F8499" s="3">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v>177.58890000000002</v>
      </c>
    </row>
    <row r="8500" spans="1:23" x14ac:dyDescent="0.3">
      <c r="A8500">
        <v>8499</v>
      </c>
      <c r="B8500" t="s">
        <v>10092</v>
      </c>
      <c r="C8500" s="1">
        <v>41703</v>
      </c>
      <c r="D8500" s="2">
        <v>2014</v>
      </c>
      <c r="E8500" s="1" t="s">
        <v>237</v>
      </c>
      <c r="F8500" s="3">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v>5.399799999999999</v>
      </c>
    </row>
    <row r="8501" spans="1:23" x14ac:dyDescent="0.3">
      <c r="A8501">
        <v>8500</v>
      </c>
      <c r="B8501" t="s">
        <v>10092</v>
      </c>
      <c r="C8501" s="1">
        <v>41703</v>
      </c>
      <c r="D8501" s="2">
        <v>2014</v>
      </c>
      <c r="E8501" s="1" t="s">
        <v>237</v>
      </c>
      <c r="F8501" s="3">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v>16.750799999999998</v>
      </c>
    </row>
    <row r="8502" spans="1:23" x14ac:dyDescent="0.3">
      <c r="A8502">
        <v>8501</v>
      </c>
      <c r="B8502" t="s">
        <v>10092</v>
      </c>
      <c r="C8502" s="1">
        <v>41703</v>
      </c>
      <c r="D8502" s="2">
        <v>2014</v>
      </c>
      <c r="E8502" s="1" t="s">
        <v>237</v>
      </c>
      <c r="F8502" s="3">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v>45.975399999999993</v>
      </c>
    </row>
    <row r="8503" spans="1:23" x14ac:dyDescent="0.3">
      <c r="A8503">
        <v>8502</v>
      </c>
      <c r="B8503" t="s">
        <v>10093</v>
      </c>
      <c r="C8503" s="1">
        <v>42064</v>
      </c>
      <c r="D8503" s="2">
        <v>2015</v>
      </c>
      <c r="E8503" s="1" t="s">
        <v>237</v>
      </c>
      <c r="F8503" s="3">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v>1.1988000000000003</v>
      </c>
    </row>
    <row r="8504" spans="1:23" x14ac:dyDescent="0.3">
      <c r="A8504">
        <v>8503</v>
      </c>
      <c r="B8504" t="s">
        <v>10093</v>
      </c>
      <c r="C8504" s="1">
        <v>42064</v>
      </c>
      <c r="D8504" s="2">
        <v>2015</v>
      </c>
      <c r="E8504" s="1" t="s">
        <v>237</v>
      </c>
      <c r="F8504" s="3">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v>-20.784600000000012</v>
      </c>
    </row>
    <row r="8505" spans="1:23" x14ac:dyDescent="0.3">
      <c r="A8505">
        <v>8504</v>
      </c>
      <c r="B8505" t="s">
        <v>10094</v>
      </c>
      <c r="C8505" s="1">
        <v>41690</v>
      </c>
      <c r="D8505" s="2">
        <v>2014</v>
      </c>
      <c r="E8505" s="1" t="s">
        <v>568</v>
      </c>
      <c r="F8505" s="3">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v>6.2208000000000006</v>
      </c>
    </row>
    <row r="8506" spans="1:23" x14ac:dyDescent="0.3">
      <c r="A8506">
        <v>8505</v>
      </c>
      <c r="B8506" t="s">
        <v>10095</v>
      </c>
      <c r="C8506" s="1">
        <v>42492</v>
      </c>
      <c r="D8506" s="2">
        <v>2016</v>
      </c>
      <c r="E8506" s="1" t="s">
        <v>124</v>
      </c>
      <c r="F8506" s="3">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v>-110.02320000000003</v>
      </c>
    </row>
    <row r="8507" spans="1:23" x14ac:dyDescent="0.3">
      <c r="A8507">
        <v>8506</v>
      </c>
      <c r="B8507" t="s">
        <v>10096</v>
      </c>
      <c r="C8507" s="1">
        <v>42437</v>
      </c>
      <c r="D8507" s="2">
        <v>2016</v>
      </c>
      <c r="E8507" s="1" t="s">
        <v>237</v>
      </c>
      <c r="F8507" s="3">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v>-14.169600000000003</v>
      </c>
    </row>
    <row r="8508" spans="1:23" x14ac:dyDescent="0.3">
      <c r="A8508">
        <v>8507</v>
      </c>
      <c r="B8508" t="s">
        <v>10096</v>
      </c>
      <c r="C8508" s="1">
        <v>42437</v>
      </c>
      <c r="D8508" s="2">
        <v>2016</v>
      </c>
      <c r="E8508" s="1" t="s">
        <v>237</v>
      </c>
      <c r="F8508" s="3">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v>8.3880000000000035</v>
      </c>
    </row>
    <row r="8509" spans="1:23" x14ac:dyDescent="0.3">
      <c r="A8509">
        <v>8508</v>
      </c>
      <c r="B8509" t="s">
        <v>10096</v>
      </c>
      <c r="C8509" s="1">
        <v>42437</v>
      </c>
      <c r="D8509" s="2">
        <v>2016</v>
      </c>
      <c r="E8509" s="1" t="s">
        <v>237</v>
      </c>
      <c r="F8509" s="3">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v>49.393799999999992</v>
      </c>
    </row>
    <row r="8510" spans="1:23" x14ac:dyDescent="0.3">
      <c r="A8510">
        <v>8509</v>
      </c>
      <c r="B8510" t="s">
        <v>10097</v>
      </c>
      <c r="C8510" s="1">
        <v>42349</v>
      </c>
      <c r="D8510" s="2">
        <v>2015</v>
      </c>
      <c r="E8510" s="1" t="s">
        <v>98</v>
      </c>
      <c r="F8510" s="3">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v>61.330500000000001</v>
      </c>
    </row>
    <row r="8511" spans="1:23" x14ac:dyDescent="0.3">
      <c r="A8511">
        <v>8510</v>
      </c>
      <c r="B8511" t="s">
        <v>10097</v>
      </c>
      <c r="C8511" s="1">
        <v>42349</v>
      </c>
      <c r="D8511" s="2">
        <v>2015</v>
      </c>
      <c r="E8511" s="1" t="s">
        <v>98</v>
      </c>
      <c r="F8511" s="3">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v>31.497500000000002</v>
      </c>
    </row>
    <row r="8512" spans="1:23" x14ac:dyDescent="0.3">
      <c r="A8512">
        <v>8511</v>
      </c>
      <c r="B8512" t="s">
        <v>10097</v>
      </c>
      <c r="C8512" s="1">
        <v>42349</v>
      </c>
      <c r="D8512" s="2">
        <v>2015</v>
      </c>
      <c r="E8512" s="1" t="s">
        <v>98</v>
      </c>
      <c r="F8512" s="3">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v>10.35</v>
      </c>
    </row>
    <row r="8513" spans="1:23" x14ac:dyDescent="0.3">
      <c r="A8513">
        <v>8512</v>
      </c>
      <c r="B8513" t="s">
        <v>10098</v>
      </c>
      <c r="C8513" s="1">
        <v>42726</v>
      </c>
      <c r="D8513" s="2">
        <v>2016</v>
      </c>
      <c r="E8513" s="1" t="s">
        <v>98</v>
      </c>
      <c r="F8513" s="3">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v>8.9543999999999997</v>
      </c>
    </row>
    <row r="8514" spans="1:23" x14ac:dyDescent="0.3">
      <c r="A8514">
        <v>8513</v>
      </c>
      <c r="B8514" t="s">
        <v>10099</v>
      </c>
      <c r="C8514" s="1">
        <v>42402</v>
      </c>
      <c r="D8514" s="2">
        <v>2016</v>
      </c>
      <c r="E8514" s="1" t="s">
        <v>568</v>
      </c>
      <c r="F8514" s="3">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v>-77.473200000000006</v>
      </c>
    </row>
    <row r="8515" spans="1:23" x14ac:dyDescent="0.3">
      <c r="A8515">
        <v>8514</v>
      </c>
      <c r="B8515" t="s">
        <v>10100</v>
      </c>
      <c r="C8515" s="1">
        <v>42891</v>
      </c>
      <c r="D8515" s="2">
        <v>2017</v>
      </c>
      <c r="E8515" s="1" t="s">
        <v>41</v>
      </c>
      <c r="F8515" s="3">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v>7.2576000000000001</v>
      </c>
    </row>
    <row r="8516" spans="1:23" x14ac:dyDescent="0.3">
      <c r="A8516">
        <v>8515</v>
      </c>
      <c r="B8516" t="s">
        <v>10101</v>
      </c>
      <c r="C8516" s="1">
        <v>42237</v>
      </c>
      <c r="D8516" s="2">
        <v>2015</v>
      </c>
      <c r="E8516" s="1" t="s">
        <v>132</v>
      </c>
      <c r="F8516" s="3">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v>8.2343999999999991</v>
      </c>
    </row>
    <row r="8517" spans="1:23" x14ac:dyDescent="0.3">
      <c r="A8517">
        <v>8516</v>
      </c>
      <c r="B8517" t="s">
        <v>10101</v>
      </c>
      <c r="C8517" s="1">
        <v>42237</v>
      </c>
      <c r="D8517" s="2">
        <v>2015</v>
      </c>
      <c r="E8517" s="1" t="s">
        <v>132</v>
      </c>
      <c r="F8517" s="3">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v>10.0128</v>
      </c>
    </row>
    <row r="8518" spans="1:23" x14ac:dyDescent="0.3">
      <c r="A8518">
        <v>8517</v>
      </c>
      <c r="B8518" t="s">
        <v>10102</v>
      </c>
      <c r="C8518" s="1">
        <v>42467</v>
      </c>
      <c r="D8518" s="2">
        <v>2016</v>
      </c>
      <c r="E8518" s="1" t="s">
        <v>89</v>
      </c>
      <c r="F8518" s="3">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v>0.98280000000000012</v>
      </c>
    </row>
    <row r="8519" spans="1:23" x14ac:dyDescent="0.3">
      <c r="A8519">
        <v>8518</v>
      </c>
      <c r="B8519" t="s">
        <v>10103</v>
      </c>
      <c r="C8519" s="1">
        <v>42890</v>
      </c>
      <c r="D8519" s="2">
        <v>2017</v>
      </c>
      <c r="E8519" s="1" t="s">
        <v>41</v>
      </c>
      <c r="F8519" s="3">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v>-17.443199999999997</v>
      </c>
    </row>
    <row r="8520" spans="1:23" x14ac:dyDescent="0.3">
      <c r="A8520">
        <v>8519</v>
      </c>
      <c r="B8520" t="s">
        <v>10104</v>
      </c>
      <c r="C8520" s="1">
        <v>43073</v>
      </c>
      <c r="D8520" s="2">
        <v>2017</v>
      </c>
      <c r="E8520" s="1" t="s">
        <v>98</v>
      </c>
      <c r="F8520" s="3">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v>1.5587999999999997</v>
      </c>
    </row>
    <row r="8521" spans="1:23" x14ac:dyDescent="0.3">
      <c r="A8521">
        <v>8520</v>
      </c>
      <c r="B8521" t="s">
        <v>10104</v>
      </c>
      <c r="C8521" s="1">
        <v>43073</v>
      </c>
      <c r="D8521" s="2">
        <v>2017</v>
      </c>
      <c r="E8521" s="1" t="s">
        <v>98</v>
      </c>
      <c r="F8521" s="3">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v>45.555000000000007</v>
      </c>
    </row>
    <row r="8522" spans="1:23" x14ac:dyDescent="0.3">
      <c r="A8522">
        <v>8521</v>
      </c>
      <c r="B8522" t="s">
        <v>10104</v>
      </c>
      <c r="C8522" s="1">
        <v>43073</v>
      </c>
      <c r="D8522" s="2">
        <v>2017</v>
      </c>
      <c r="E8522" s="1" t="s">
        <v>98</v>
      </c>
      <c r="F8522" s="3">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v>18.176399999999973</v>
      </c>
    </row>
    <row r="8523" spans="1:23" x14ac:dyDescent="0.3">
      <c r="A8523">
        <v>8522</v>
      </c>
      <c r="B8523" t="s">
        <v>10105</v>
      </c>
      <c r="C8523" s="1">
        <v>42380</v>
      </c>
      <c r="D8523" s="2">
        <v>2016</v>
      </c>
      <c r="E8523" s="1" t="s">
        <v>166</v>
      </c>
      <c r="F8523" s="3">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v>8.9361999999999959</v>
      </c>
    </row>
    <row r="8524" spans="1:23" x14ac:dyDescent="0.3">
      <c r="A8524">
        <v>8523</v>
      </c>
      <c r="B8524" t="s">
        <v>10106</v>
      </c>
      <c r="C8524" s="1">
        <v>42461</v>
      </c>
      <c r="D8524" s="2">
        <v>2016</v>
      </c>
      <c r="E8524" s="1" t="s">
        <v>89</v>
      </c>
      <c r="F8524" s="3">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v>0.25980000000000025</v>
      </c>
    </row>
    <row r="8525" spans="1:23" x14ac:dyDescent="0.3">
      <c r="A8525">
        <v>8524</v>
      </c>
      <c r="B8525" t="s">
        <v>10107</v>
      </c>
      <c r="C8525" s="1">
        <v>42999</v>
      </c>
      <c r="D8525" s="2">
        <v>2017</v>
      </c>
      <c r="E8525" s="1" t="s">
        <v>161</v>
      </c>
      <c r="F8525" s="3">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v>27.93</v>
      </c>
    </row>
    <row r="8526" spans="1:23" x14ac:dyDescent="0.3">
      <c r="A8526">
        <v>8525</v>
      </c>
      <c r="B8526" t="s">
        <v>10108</v>
      </c>
      <c r="C8526" s="1">
        <v>42810</v>
      </c>
      <c r="D8526" s="2">
        <v>2017</v>
      </c>
      <c r="E8526" s="1" t="s">
        <v>237</v>
      </c>
      <c r="F8526" s="3">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v>-7.3960000000000043</v>
      </c>
    </row>
    <row r="8527" spans="1:23" x14ac:dyDescent="0.3">
      <c r="A8527">
        <v>8526</v>
      </c>
      <c r="B8527" t="s">
        <v>10108</v>
      </c>
      <c r="C8527" s="1">
        <v>42810</v>
      </c>
      <c r="D8527" s="2">
        <v>2017</v>
      </c>
      <c r="E8527" s="1" t="s">
        <v>237</v>
      </c>
      <c r="F8527" s="3">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v>7.6895999999999933</v>
      </c>
    </row>
    <row r="8528" spans="1:23" x14ac:dyDescent="0.3">
      <c r="A8528">
        <v>8527</v>
      </c>
      <c r="B8528" t="s">
        <v>10108</v>
      </c>
      <c r="C8528" s="1">
        <v>42810</v>
      </c>
      <c r="D8528" s="2">
        <v>2017</v>
      </c>
      <c r="E8528" s="1" t="s">
        <v>237</v>
      </c>
      <c r="F8528" s="3">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v>-3.4619999999999997</v>
      </c>
    </row>
    <row r="8529" spans="1:23" x14ac:dyDescent="0.3">
      <c r="A8529">
        <v>8528</v>
      </c>
      <c r="B8529" t="s">
        <v>10108</v>
      </c>
      <c r="C8529" s="1">
        <v>42810</v>
      </c>
      <c r="D8529" s="2">
        <v>2017</v>
      </c>
      <c r="E8529" s="1" t="s">
        <v>237</v>
      </c>
      <c r="F8529" s="3">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v>43.995600000000003</v>
      </c>
    </row>
    <row r="8530" spans="1:23" x14ac:dyDescent="0.3">
      <c r="A8530">
        <v>8529</v>
      </c>
      <c r="B8530" t="s">
        <v>10108</v>
      </c>
      <c r="C8530" s="1">
        <v>42810</v>
      </c>
      <c r="D8530" s="2">
        <v>2017</v>
      </c>
      <c r="E8530" s="1" t="s">
        <v>237</v>
      </c>
      <c r="F8530" s="3">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v>3.3889999999999993</v>
      </c>
    </row>
    <row r="8531" spans="1:23" x14ac:dyDescent="0.3">
      <c r="A8531">
        <v>8530</v>
      </c>
      <c r="B8531" t="s">
        <v>10109</v>
      </c>
      <c r="C8531" s="1">
        <v>43049</v>
      </c>
      <c r="D8531" s="2">
        <v>2017</v>
      </c>
      <c r="E8531" s="1" t="s">
        <v>24</v>
      </c>
      <c r="F8531" s="3">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v>-36.213599999999985</v>
      </c>
    </row>
    <row r="8532" spans="1:23" x14ac:dyDescent="0.3">
      <c r="A8532">
        <v>8531</v>
      </c>
      <c r="B8532" t="s">
        <v>10110</v>
      </c>
      <c r="C8532" s="1">
        <v>42704</v>
      </c>
      <c r="D8532" s="2">
        <v>2016</v>
      </c>
      <c r="E8532" s="1" t="s">
        <v>24</v>
      </c>
      <c r="F8532" s="3">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v>16.68</v>
      </c>
    </row>
    <row r="8533" spans="1:23" x14ac:dyDescent="0.3">
      <c r="A8533">
        <v>8532</v>
      </c>
      <c r="B8533" t="s">
        <v>10110</v>
      </c>
      <c r="C8533" s="1">
        <v>42704</v>
      </c>
      <c r="D8533" s="2">
        <v>2016</v>
      </c>
      <c r="E8533" s="1" t="s">
        <v>24</v>
      </c>
      <c r="F8533" s="3">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v>6.3295999999999992</v>
      </c>
    </row>
    <row r="8534" spans="1:23" x14ac:dyDescent="0.3">
      <c r="A8534">
        <v>8533</v>
      </c>
      <c r="B8534" t="s">
        <v>10110</v>
      </c>
      <c r="C8534" s="1">
        <v>42704</v>
      </c>
      <c r="D8534" s="2">
        <v>2016</v>
      </c>
      <c r="E8534" s="1" t="s">
        <v>24</v>
      </c>
      <c r="F8534" s="3">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v>24.842999999999947</v>
      </c>
    </row>
    <row r="8535" spans="1:23" x14ac:dyDescent="0.3">
      <c r="A8535">
        <v>8534</v>
      </c>
      <c r="B8535" t="s">
        <v>10110</v>
      </c>
      <c r="C8535" s="1">
        <v>42704</v>
      </c>
      <c r="D8535" s="2">
        <v>2016</v>
      </c>
      <c r="E8535" s="1" t="s">
        <v>24</v>
      </c>
      <c r="F8535" s="3">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v>35.097300000000004</v>
      </c>
    </row>
    <row r="8536" spans="1:23" x14ac:dyDescent="0.3">
      <c r="A8536">
        <v>8535</v>
      </c>
      <c r="B8536" t="s">
        <v>10111</v>
      </c>
      <c r="C8536" s="1">
        <v>42017</v>
      </c>
      <c r="D8536" s="2">
        <v>2015</v>
      </c>
      <c r="E8536" s="1" t="s">
        <v>166</v>
      </c>
      <c r="F8536" s="3">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v>4.8117999999999999</v>
      </c>
    </row>
    <row r="8537" spans="1:23" x14ac:dyDescent="0.3">
      <c r="A8537">
        <v>8536</v>
      </c>
      <c r="B8537" t="s">
        <v>10112</v>
      </c>
      <c r="C8537" s="1">
        <v>41775</v>
      </c>
      <c r="D8537" s="2">
        <v>2014</v>
      </c>
      <c r="E8537" s="1" t="s">
        <v>124</v>
      </c>
      <c r="F8537" s="3">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v>3.3840000000000003</v>
      </c>
    </row>
    <row r="8538" spans="1:23" x14ac:dyDescent="0.3">
      <c r="A8538">
        <v>8537</v>
      </c>
      <c r="B8538" t="s">
        <v>10113</v>
      </c>
      <c r="C8538" s="1">
        <v>42162</v>
      </c>
      <c r="D8538" s="2">
        <v>2015</v>
      </c>
      <c r="E8538" s="1" t="s">
        <v>41</v>
      </c>
      <c r="F8538" s="3">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v>-12.207999999999995</v>
      </c>
    </row>
    <row r="8539" spans="1:23" x14ac:dyDescent="0.3">
      <c r="A8539">
        <v>8538</v>
      </c>
      <c r="B8539" t="s">
        <v>10113</v>
      </c>
      <c r="C8539" s="1">
        <v>42162</v>
      </c>
      <c r="D8539" s="2">
        <v>2015</v>
      </c>
      <c r="E8539" s="1" t="s">
        <v>41</v>
      </c>
      <c r="F8539" s="3">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v>9.0719999999999992</v>
      </c>
    </row>
    <row r="8540" spans="1:23" x14ac:dyDescent="0.3">
      <c r="A8540">
        <v>8539</v>
      </c>
      <c r="B8540" t="s">
        <v>10113</v>
      </c>
      <c r="C8540" s="1">
        <v>42162</v>
      </c>
      <c r="D8540" s="2">
        <v>2015</v>
      </c>
      <c r="E8540" s="1" t="s">
        <v>41</v>
      </c>
      <c r="F8540" s="3">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v>1.0019999999999993</v>
      </c>
    </row>
    <row r="8541" spans="1:23" x14ac:dyDescent="0.3">
      <c r="A8541">
        <v>8540</v>
      </c>
      <c r="B8541" t="s">
        <v>10116</v>
      </c>
      <c r="C8541" s="1">
        <v>42803</v>
      </c>
      <c r="D8541" s="2">
        <v>2017</v>
      </c>
      <c r="E8541" s="1" t="s">
        <v>237</v>
      </c>
      <c r="F8541" s="3">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v>59.997999999999962</v>
      </c>
    </row>
    <row r="8542" spans="1:23" x14ac:dyDescent="0.3">
      <c r="A8542">
        <v>8541</v>
      </c>
      <c r="B8542" t="s">
        <v>10116</v>
      </c>
      <c r="C8542" s="1">
        <v>42803</v>
      </c>
      <c r="D8542" s="2">
        <v>2017</v>
      </c>
      <c r="E8542" s="1" t="s">
        <v>237</v>
      </c>
      <c r="F8542" s="3">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v>9.6374999999999993</v>
      </c>
    </row>
    <row r="8543" spans="1:23" x14ac:dyDescent="0.3">
      <c r="A8543">
        <v>8542</v>
      </c>
      <c r="B8543" t="s">
        <v>10117</v>
      </c>
      <c r="C8543" s="1">
        <v>42360</v>
      </c>
      <c r="D8543" s="2">
        <v>2015</v>
      </c>
      <c r="E8543" s="1" t="s">
        <v>98</v>
      </c>
      <c r="F8543" s="3">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v>1.6783999999999981</v>
      </c>
    </row>
    <row r="8544" spans="1:23" x14ac:dyDescent="0.3">
      <c r="A8544">
        <v>8543</v>
      </c>
      <c r="B8544" t="s">
        <v>10117</v>
      </c>
      <c r="C8544" s="1">
        <v>42360</v>
      </c>
      <c r="D8544" s="2">
        <v>2015</v>
      </c>
      <c r="E8544" s="1" t="s">
        <v>98</v>
      </c>
      <c r="F8544" s="3">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v>0</v>
      </c>
    </row>
    <row r="8545" spans="1:23" x14ac:dyDescent="0.3">
      <c r="A8545">
        <v>8544</v>
      </c>
      <c r="B8545" t="s">
        <v>10118</v>
      </c>
      <c r="C8545" s="1">
        <v>41857</v>
      </c>
      <c r="D8545" s="2">
        <v>2014</v>
      </c>
      <c r="E8545" s="1" t="s">
        <v>132</v>
      </c>
      <c r="F8545" s="3">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v>83.991600000000005</v>
      </c>
    </row>
    <row r="8546" spans="1:23" x14ac:dyDescent="0.3">
      <c r="A8546">
        <v>8545</v>
      </c>
      <c r="B8546" t="s">
        <v>10119</v>
      </c>
      <c r="C8546" s="1">
        <v>42456</v>
      </c>
      <c r="D8546" s="2">
        <v>2016</v>
      </c>
      <c r="E8546" s="1" t="s">
        <v>237</v>
      </c>
      <c r="F8546" s="3">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v>8.7032000000000007</v>
      </c>
    </row>
    <row r="8547" spans="1:23" x14ac:dyDescent="0.3">
      <c r="A8547">
        <v>8546</v>
      </c>
      <c r="B8547" t="s">
        <v>10119</v>
      </c>
      <c r="C8547" s="1">
        <v>42456</v>
      </c>
      <c r="D8547" s="2">
        <v>2016</v>
      </c>
      <c r="E8547" s="1" t="s">
        <v>237</v>
      </c>
      <c r="F8547" s="3">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v>11.177600000000002</v>
      </c>
    </row>
    <row r="8548" spans="1:23" x14ac:dyDescent="0.3">
      <c r="A8548">
        <v>8547</v>
      </c>
      <c r="B8548" t="s">
        <v>10119</v>
      </c>
      <c r="C8548" s="1">
        <v>42456</v>
      </c>
      <c r="D8548" s="2">
        <v>2016</v>
      </c>
      <c r="E8548" s="1" t="s">
        <v>237</v>
      </c>
      <c r="F8548" s="3">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v>15.944599999999998</v>
      </c>
    </row>
    <row r="8549" spans="1:23" x14ac:dyDescent="0.3">
      <c r="A8549">
        <v>8548</v>
      </c>
      <c r="B8549" t="s">
        <v>10120</v>
      </c>
      <c r="C8549" s="1">
        <v>42343</v>
      </c>
      <c r="D8549" s="2">
        <v>2015</v>
      </c>
      <c r="E8549" s="1" t="s">
        <v>98</v>
      </c>
      <c r="F8549" s="3">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v>17.549999999999997</v>
      </c>
    </row>
    <row r="8550" spans="1:23" x14ac:dyDescent="0.3">
      <c r="A8550">
        <v>8549</v>
      </c>
      <c r="B8550" t="s">
        <v>10120</v>
      </c>
      <c r="C8550" s="1">
        <v>42343</v>
      </c>
      <c r="D8550" s="2">
        <v>2015</v>
      </c>
      <c r="E8550" s="1" t="s">
        <v>98</v>
      </c>
      <c r="F8550" s="3">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v>6.048</v>
      </c>
    </row>
    <row r="8551" spans="1:23" x14ac:dyDescent="0.3">
      <c r="A8551">
        <v>8550</v>
      </c>
      <c r="B8551" t="s">
        <v>10121</v>
      </c>
      <c r="C8551" s="1">
        <v>42258</v>
      </c>
      <c r="D8551" s="2">
        <v>2015</v>
      </c>
      <c r="E8551" s="1" t="s">
        <v>161</v>
      </c>
      <c r="F8551" s="3">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v>4.0039999999999978</v>
      </c>
    </row>
    <row r="8552" spans="1:23" x14ac:dyDescent="0.3">
      <c r="A8552">
        <v>8551</v>
      </c>
      <c r="B8552" t="s">
        <v>10122</v>
      </c>
      <c r="C8552" s="1">
        <v>42202</v>
      </c>
      <c r="D8552" s="2">
        <v>2015</v>
      </c>
      <c r="E8552" s="1" t="s">
        <v>152</v>
      </c>
      <c r="F8552" s="3">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v>2.0358000000000001</v>
      </c>
    </row>
    <row r="8553" spans="1:23" x14ac:dyDescent="0.3">
      <c r="A8553">
        <v>8552</v>
      </c>
      <c r="B8553" t="s">
        <v>10122</v>
      </c>
      <c r="C8553" s="1">
        <v>42202</v>
      </c>
      <c r="D8553" s="2">
        <v>2015</v>
      </c>
      <c r="E8553" s="1" t="s">
        <v>152</v>
      </c>
      <c r="F8553" s="3">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v>3.4276000000000004</v>
      </c>
    </row>
    <row r="8554" spans="1:23" x14ac:dyDescent="0.3">
      <c r="A8554">
        <v>8553</v>
      </c>
      <c r="B8554" t="s">
        <v>10123</v>
      </c>
      <c r="C8554" s="1">
        <v>41789</v>
      </c>
      <c r="D8554" s="2">
        <v>2014</v>
      </c>
      <c r="E8554" s="1" t="s">
        <v>124</v>
      </c>
      <c r="F8554" s="3">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v>134.99549999999999</v>
      </c>
    </row>
    <row r="8555" spans="1:23" x14ac:dyDescent="0.3">
      <c r="A8555">
        <v>8554</v>
      </c>
      <c r="B8555" t="s">
        <v>10124</v>
      </c>
      <c r="C8555" s="1">
        <v>43052</v>
      </c>
      <c r="D8555" s="2">
        <v>2017</v>
      </c>
      <c r="E8555" s="1" t="s">
        <v>24</v>
      </c>
      <c r="F8555" s="3">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v>23.99199999999999</v>
      </c>
    </row>
    <row r="8556" spans="1:23" x14ac:dyDescent="0.3">
      <c r="A8556">
        <v>8555</v>
      </c>
      <c r="B8556" t="s">
        <v>10125</v>
      </c>
      <c r="C8556" s="1">
        <v>42713</v>
      </c>
      <c r="D8556" s="2">
        <v>2016</v>
      </c>
      <c r="E8556" s="1" t="s">
        <v>98</v>
      </c>
      <c r="F8556" s="3">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v>158.52899999999994</v>
      </c>
    </row>
    <row r="8557" spans="1:23" x14ac:dyDescent="0.3">
      <c r="A8557">
        <v>8556</v>
      </c>
      <c r="B8557" t="s">
        <v>10126</v>
      </c>
      <c r="C8557" s="1">
        <v>42085</v>
      </c>
      <c r="D8557" s="2">
        <v>2015</v>
      </c>
      <c r="E8557" s="1" t="s">
        <v>237</v>
      </c>
      <c r="F8557" s="3">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v>89.588799999999992</v>
      </c>
    </row>
    <row r="8558" spans="1:23" x14ac:dyDescent="0.3">
      <c r="A8558">
        <v>8557</v>
      </c>
      <c r="B8558" t="s">
        <v>10126</v>
      </c>
      <c r="C8558" s="1">
        <v>42085</v>
      </c>
      <c r="D8558" s="2">
        <v>2015</v>
      </c>
      <c r="E8558" s="1" t="s">
        <v>237</v>
      </c>
      <c r="F8558" s="3">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v>-33.841799999999999</v>
      </c>
    </row>
    <row r="8559" spans="1:23" x14ac:dyDescent="0.3">
      <c r="A8559">
        <v>8558</v>
      </c>
      <c r="B8559" t="s">
        <v>10127</v>
      </c>
      <c r="C8559" s="1">
        <v>42727</v>
      </c>
      <c r="D8559" s="2">
        <v>2016</v>
      </c>
      <c r="E8559" s="1" t="s">
        <v>98</v>
      </c>
      <c r="F8559" s="3">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v>39.687899999999985</v>
      </c>
    </row>
    <row r="8560" spans="1:23" x14ac:dyDescent="0.3">
      <c r="A8560">
        <v>8559</v>
      </c>
      <c r="B8560" t="s">
        <v>10127</v>
      </c>
      <c r="C8560" s="1">
        <v>42727</v>
      </c>
      <c r="D8560" s="2">
        <v>2016</v>
      </c>
      <c r="E8560" s="1" t="s">
        <v>98</v>
      </c>
      <c r="F8560" s="3">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v>14.741999999999997</v>
      </c>
    </row>
    <row r="8561" spans="1:23" x14ac:dyDescent="0.3">
      <c r="A8561">
        <v>8560</v>
      </c>
      <c r="B8561" t="s">
        <v>10127</v>
      </c>
      <c r="C8561" s="1">
        <v>42727</v>
      </c>
      <c r="D8561" s="2">
        <v>2016</v>
      </c>
      <c r="E8561" s="1" t="s">
        <v>98</v>
      </c>
      <c r="F8561" s="3">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v>35.984999999999999</v>
      </c>
    </row>
    <row r="8562" spans="1:23" x14ac:dyDescent="0.3">
      <c r="A8562">
        <v>8561</v>
      </c>
      <c r="B8562" t="s">
        <v>10127</v>
      </c>
      <c r="C8562" s="1">
        <v>42727</v>
      </c>
      <c r="D8562" s="2">
        <v>2016</v>
      </c>
      <c r="E8562" s="1" t="s">
        <v>98</v>
      </c>
      <c r="F8562" s="3">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v>14.836499999999987</v>
      </c>
    </row>
    <row r="8563" spans="1:23" x14ac:dyDescent="0.3">
      <c r="A8563">
        <v>8562</v>
      </c>
      <c r="B8563" t="s">
        <v>10127</v>
      </c>
      <c r="C8563" s="1">
        <v>42727</v>
      </c>
      <c r="D8563" s="2">
        <v>2016</v>
      </c>
      <c r="E8563" s="1" t="s">
        <v>98</v>
      </c>
      <c r="F8563" s="3">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v>-0.75660000000000016</v>
      </c>
    </row>
    <row r="8564" spans="1:23" x14ac:dyDescent="0.3">
      <c r="A8564">
        <v>8563</v>
      </c>
      <c r="B8564" t="s">
        <v>10128</v>
      </c>
      <c r="C8564" s="1">
        <v>42462</v>
      </c>
      <c r="D8564" s="2">
        <v>2016</v>
      </c>
      <c r="E8564" s="1" t="s">
        <v>89</v>
      </c>
      <c r="F8564" s="3">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v>378.274</v>
      </c>
    </row>
    <row r="8565" spans="1:23" x14ac:dyDescent="0.3">
      <c r="A8565">
        <v>8564</v>
      </c>
      <c r="B8565" t="s">
        <v>10129</v>
      </c>
      <c r="C8565" s="1">
        <v>42855</v>
      </c>
      <c r="D8565" s="2">
        <v>2017</v>
      </c>
      <c r="E8565" s="1" t="s">
        <v>89</v>
      </c>
      <c r="F8565" s="3">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v>-3.5507999999999988</v>
      </c>
    </row>
    <row r="8566" spans="1:23" x14ac:dyDescent="0.3">
      <c r="A8566">
        <v>8565</v>
      </c>
      <c r="B8566" t="s">
        <v>10129</v>
      </c>
      <c r="C8566" s="1">
        <v>42855</v>
      </c>
      <c r="D8566" s="2">
        <v>2017</v>
      </c>
      <c r="E8566" s="1" t="s">
        <v>89</v>
      </c>
      <c r="F8566" s="3">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v>-8.2764000000000379</v>
      </c>
    </row>
    <row r="8567" spans="1:23" x14ac:dyDescent="0.3">
      <c r="A8567">
        <v>8566</v>
      </c>
      <c r="B8567" t="s">
        <v>10131</v>
      </c>
      <c r="C8567" s="1">
        <v>42691</v>
      </c>
      <c r="D8567" s="2">
        <v>2016</v>
      </c>
      <c r="E8567" s="1" t="s">
        <v>24</v>
      </c>
      <c r="F8567" s="3">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v>6.7175999999999974</v>
      </c>
    </row>
    <row r="8568" spans="1:23" x14ac:dyDescent="0.3">
      <c r="A8568">
        <v>8567</v>
      </c>
      <c r="B8568" t="s">
        <v>10131</v>
      </c>
      <c r="C8568" s="1">
        <v>42691</v>
      </c>
      <c r="D8568" s="2">
        <v>2016</v>
      </c>
      <c r="E8568" s="1" t="s">
        <v>24</v>
      </c>
      <c r="F8568" s="3">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v>5.5215999999999994</v>
      </c>
    </row>
    <row r="8569" spans="1:23" x14ac:dyDescent="0.3">
      <c r="A8569">
        <v>8568</v>
      </c>
      <c r="B8569" t="s">
        <v>10132</v>
      </c>
      <c r="C8569" s="1">
        <v>42684</v>
      </c>
      <c r="D8569" s="2">
        <v>2016</v>
      </c>
      <c r="E8569" s="1" t="s">
        <v>24</v>
      </c>
      <c r="F8569" s="3">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v>10.8864</v>
      </c>
    </row>
    <row r="8570" spans="1:23" x14ac:dyDescent="0.3">
      <c r="A8570">
        <v>8569</v>
      </c>
      <c r="B8570" t="s">
        <v>10133</v>
      </c>
      <c r="C8570" s="1">
        <v>42710</v>
      </c>
      <c r="D8570" s="2">
        <v>2016</v>
      </c>
      <c r="E8570" s="1" t="s">
        <v>98</v>
      </c>
      <c r="F8570" s="3">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v>314.84180000000003</v>
      </c>
    </row>
    <row r="8571" spans="1:23" x14ac:dyDescent="0.3">
      <c r="A8571">
        <v>8570</v>
      </c>
      <c r="B8571" t="s">
        <v>10133</v>
      </c>
      <c r="C8571" s="1">
        <v>42710</v>
      </c>
      <c r="D8571" s="2">
        <v>2016</v>
      </c>
      <c r="E8571" s="1" t="s">
        <v>98</v>
      </c>
      <c r="F8571" s="3">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v>77.823200000000014</v>
      </c>
    </row>
    <row r="8572" spans="1:23" x14ac:dyDescent="0.3">
      <c r="A8572">
        <v>8571</v>
      </c>
      <c r="B8572" t="s">
        <v>10133</v>
      </c>
      <c r="C8572" s="1">
        <v>42710</v>
      </c>
      <c r="D8572" s="2">
        <v>2016</v>
      </c>
      <c r="E8572" s="1" t="s">
        <v>98</v>
      </c>
      <c r="F8572" s="3">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v>89.996999999999986</v>
      </c>
    </row>
    <row r="8573" spans="1:23" x14ac:dyDescent="0.3">
      <c r="A8573">
        <v>8572</v>
      </c>
      <c r="B8573" t="s">
        <v>10134</v>
      </c>
      <c r="C8573" s="1">
        <v>42463</v>
      </c>
      <c r="D8573" s="2">
        <v>2016</v>
      </c>
      <c r="E8573" s="1" t="s">
        <v>89</v>
      </c>
      <c r="F8573" s="3">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v>3.2099999999999982</v>
      </c>
    </row>
    <row r="8574" spans="1:23" x14ac:dyDescent="0.3">
      <c r="A8574">
        <v>8573</v>
      </c>
      <c r="B8574" t="s">
        <v>10135</v>
      </c>
      <c r="C8574" s="1">
        <v>41971</v>
      </c>
      <c r="D8574" s="2">
        <v>2014</v>
      </c>
      <c r="E8574" s="1" t="s">
        <v>24</v>
      </c>
      <c r="F8574" s="3">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v>-199.7700000000001</v>
      </c>
    </row>
    <row r="8575" spans="1:23" x14ac:dyDescent="0.3">
      <c r="A8575">
        <v>8574</v>
      </c>
      <c r="B8575" t="s">
        <v>10136</v>
      </c>
      <c r="C8575" s="1">
        <v>42297</v>
      </c>
      <c r="D8575" s="2">
        <v>2015</v>
      </c>
      <c r="E8575" s="1" t="s">
        <v>53</v>
      </c>
      <c r="F8575" s="3">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v>11.543199999999999</v>
      </c>
    </row>
    <row r="8576" spans="1:23" x14ac:dyDescent="0.3">
      <c r="A8576">
        <v>8575</v>
      </c>
      <c r="B8576" t="s">
        <v>10137</v>
      </c>
      <c r="C8576" s="1">
        <v>41901</v>
      </c>
      <c r="D8576" s="2">
        <v>2014</v>
      </c>
      <c r="E8576" s="1" t="s">
        <v>161</v>
      </c>
      <c r="F8576" s="3">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v>0.11340000000000017</v>
      </c>
    </row>
    <row r="8577" spans="1:23" x14ac:dyDescent="0.3">
      <c r="A8577">
        <v>8576</v>
      </c>
      <c r="B8577" t="s">
        <v>10138</v>
      </c>
      <c r="C8577" s="1">
        <v>42974</v>
      </c>
      <c r="D8577" s="2">
        <v>2017</v>
      </c>
      <c r="E8577" s="1" t="s">
        <v>132</v>
      </c>
      <c r="F8577" s="3">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v>0.89599999999999991</v>
      </c>
    </row>
    <row r="8578" spans="1:23" x14ac:dyDescent="0.3">
      <c r="A8578">
        <v>8577</v>
      </c>
      <c r="B8578" t="s">
        <v>10139</v>
      </c>
      <c r="C8578" s="1">
        <v>42919</v>
      </c>
      <c r="D8578" s="2">
        <v>2017</v>
      </c>
      <c r="E8578" s="1" t="s">
        <v>152</v>
      </c>
      <c r="F8578" s="3">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v>26.597999999999999</v>
      </c>
    </row>
    <row r="8579" spans="1:23" x14ac:dyDescent="0.3">
      <c r="A8579">
        <v>8578</v>
      </c>
      <c r="B8579" t="s">
        <v>10140</v>
      </c>
      <c r="C8579" s="1">
        <v>43091</v>
      </c>
      <c r="D8579" s="2">
        <v>2017</v>
      </c>
      <c r="E8579" s="1" t="s">
        <v>98</v>
      </c>
      <c r="F8579" s="3">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v>97.203200000000038</v>
      </c>
    </row>
    <row r="8580" spans="1:23" x14ac:dyDescent="0.3">
      <c r="A8580">
        <v>8579</v>
      </c>
      <c r="B8580" t="s">
        <v>10140</v>
      </c>
      <c r="C8580" s="1">
        <v>43091</v>
      </c>
      <c r="D8580" s="2">
        <v>2017</v>
      </c>
      <c r="E8580" s="1" t="s">
        <v>98</v>
      </c>
      <c r="F8580" s="3">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v>7.7899999999999991</v>
      </c>
    </row>
    <row r="8581" spans="1:23" x14ac:dyDescent="0.3">
      <c r="A8581">
        <v>8580</v>
      </c>
      <c r="B8581" t="s">
        <v>10141</v>
      </c>
      <c r="C8581" s="1">
        <v>42731</v>
      </c>
      <c r="D8581" s="2">
        <v>2016</v>
      </c>
      <c r="E8581" s="1" t="s">
        <v>98</v>
      </c>
      <c r="F8581" s="3">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v>1.2005999999999999</v>
      </c>
    </row>
    <row r="8582" spans="1:23" x14ac:dyDescent="0.3">
      <c r="A8582">
        <v>8581</v>
      </c>
      <c r="B8582" t="s">
        <v>10142</v>
      </c>
      <c r="C8582" s="1">
        <v>41779</v>
      </c>
      <c r="D8582" s="2">
        <v>2014</v>
      </c>
      <c r="E8582" s="1" t="s">
        <v>124</v>
      </c>
      <c r="F8582" s="3">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v>-5.9408999999999992</v>
      </c>
    </row>
    <row r="8583" spans="1:23" x14ac:dyDescent="0.3">
      <c r="A8583">
        <v>8582</v>
      </c>
      <c r="B8583" t="s">
        <v>10142</v>
      </c>
      <c r="C8583" s="1">
        <v>41779</v>
      </c>
      <c r="D8583" s="2">
        <v>2014</v>
      </c>
      <c r="E8583" s="1" t="s">
        <v>124</v>
      </c>
      <c r="F8583" s="3">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v>3.6288</v>
      </c>
    </row>
    <row r="8584" spans="1:23" x14ac:dyDescent="0.3">
      <c r="A8584">
        <v>8583</v>
      </c>
      <c r="B8584" t="s">
        <v>10142</v>
      </c>
      <c r="C8584" s="1">
        <v>41779</v>
      </c>
      <c r="D8584" s="2">
        <v>2014</v>
      </c>
      <c r="E8584" s="1" t="s">
        <v>124</v>
      </c>
      <c r="F8584" s="3">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v>-3.6372000000000027</v>
      </c>
    </row>
    <row r="8585" spans="1:23" x14ac:dyDescent="0.3">
      <c r="A8585">
        <v>8584</v>
      </c>
      <c r="B8585" t="s">
        <v>10142</v>
      </c>
      <c r="C8585" s="1">
        <v>41779</v>
      </c>
      <c r="D8585" s="2">
        <v>2014</v>
      </c>
      <c r="E8585" s="1" t="s">
        <v>124</v>
      </c>
      <c r="F8585" s="3">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v>-13.392000000000003</v>
      </c>
    </row>
    <row r="8586" spans="1:23" x14ac:dyDescent="0.3">
      <c r="A8586">
        <v>8585</v>
      </c>
      <c r="B8586" t="s">
        <v>10144</v>
      </c>
      <c r="C8586" s="1">
        <v>41674</v>
      </c>
      <c r="D8586" s="2">
        <v>2014</v>
      </c>
      <c r="E8586" s="1" t="s">
        <v>568</v>
      </c>
      <c r="F8586" s="3">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v>6.0367999999999986</v>
      </c>
    </row>
    <row r="8587" spans="1:23" x14ac:dyDescent="0.3">
      <c r="A8587">
        <v>8586</v>
      </c>
      <c r="B8587" t="s">
        <v>10145</v>
      </c>
      <c r="C8587" s="1">
        <v>43078</v>
      </c>
      <c r="D8587" s="2">
        <v>2017</v>
      </c>
      <c r="E8587" s="1" t="s">
        <v>98</v>
      </c>
      <c r="F8587" s="3">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v>-8.1311999999999998</v>
      </c>
    </row>
    <row r="8588" spans="1:23" x14ac:dyDescent="0.3">
      <c r="A8588">
        <v>8587</v>
      </c>
      <c r="B8588" t="s">
        <v>10146</v>
      </c>
      <c r="C8588" s="1">
        <v>42927</v>
      </c>
      <c r="D8588" s="2">
        <v>2017</v>
      </c>
      <c r="E8588" s="1" t="s">
        <v>152</v>
      </c>
      <c r="F8588" s="3">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v>244.61549999999988</v>
      </c>
    </row>
    <row r="8589" spans="1:23" x14ac:dyDescent="0.3">
      <c r="A8589">
        <v>8588</v>
      </c>
      <c r="B8589" t="s">
        <v>10146</v>
      </c>
      <c r="C8589" s="1">
        <v>42927</v>
      </c>
      <c r="D8589" s="2">
        <v>2017</v>
      </c>
      <c r="E8589" s="1" t="s">
        <v>152</v>
      </c>
      <c r="F8589" s="3">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v>43.705999999999996</v>
      </c>
    </row>
    <row r="8590" spans="1:23" x14ac:dyDescent="0.3">
      <c r="A8590">
        <v>8589</v>
      </c>
      <c r="B8590" t="s">
        <v>10147</v>
      </c>
      <c r="C8590" s="1">
        <v>42139</v>
      </c>
      <c r="D8590" s="2">
        <v>2015</v>
      </c>
      <c r="E8590" s="1" t="s">
        <v>124</v>
      </c>
      <c r="F8590" s="3">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v>-10.393600000000001</v>
      </c>
    </row>
    <row r="8591" spans="1:23" x14ac:dyDescent="0.3">
      <c r="A8591">
        <v>8590</v>
      </c>
      <c r="B8591" t="s">
        <v>10148</v>
      </c>
      <c r="C8591" s="1">
        <v>42764</v>
      </c>
      <c r="D8591" s="2">
        <v>2017</v>
      </c>
      <c r="E8591" s="1" t="s">
        <v>166</v>
      </c>
      <c r="F8591" s="3">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v>0.47680000000000011</v>
      </c>
    </row>
    <row r="8592" spans="1:23" x14ac:dyDescent="0.3">
      <c r="A8592">
        <v>8591</v>
      </c>
      <c r="B8592" t="s">
        <v>10149</v>
      </c>
      <c r="C8592" s="1">
        <v>43007</v>
      </c>
      <c r="D8592" s="2">
        <v>2017</v>
      </c>
      <c r="E8592" s="1" t="s">
        <v>161</v>
      </c>
      <c r="F8592" s="3">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v>3.9102000000000006</v>
      </c>
    </row>
    <row r="8593" spans="1:23" x14ac:dyDescent="0.3">
      <c r="A8593">
        <v>8592</v>
      </c>
      <c r="B8593" t="s">
        <v>10150</v>
      </c>
      <c r="C8593" s="1">
        <v>42848</v>
      </c>
      <c r="D8593" s="2">
        <v>2017</v>
      </c>
      <c r="E8593" s="1" t="s">
        <v>89</v>
      </c>
      <c r="F8593" s="3">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v>7.008</v>
      </c>
    </row>
    <row r="8594" spans="1:23" x14ac:dyDescent="0.3">
      <c r="A8594">
        <v>8593</v>
      </c>
      <c r="B8594" t="s">
        <v>10150</v>
      </c>
      <c r="C8594" s="1">
        <v>42848</v>
      </c>
      <c r="D8594" s="2">
        <v>2017</v>
      </c>
      <c r="E8594" s="1" t="s">
        <v>89</v>
      </c>
      <c r="F8594" s="3">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v>3.3534000000000006</v>
      </c>
    </row>
    <row r="8595" spans="1:23" x14ac:dyDescent="0.3">
      <c r="A8595">
        <v>8594</v>
      </c>
      <c r="B8595" t="s">
        <v>10152</v>
      </c>
      <c r="C8595" s="1">
        <v>43048</v>
      </c>
      <c r="D8595" s="2">
        <v>2017</v>
      </c>
      <c r="E8595" s="1" t="s">
        <v>24</v>
      </c>
      <c r="F8595" s="3">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v>38.395199999999988</v>
      </c>
    </row>
    <row r="8596" spans="1:23" x14ac:dyDescent="0.3">
      <c r="A8596">
        <v>8595</v>
      </c>
      <c r="B8596" t="s">
        <v>10152</v>
      </c>
      <c r="C8596" s="1">
        <v>43048</v>
      </c>
      <c r="D8596" s="2">
        <v>2017</v>
      </c>
      <c r="E8596" s="1" t="s">
        <v>24</v>
      </c>
      <c r="F8596" s="3">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v>31.197999999999993</v>
      </c>
    </row>
    <row r="8597" spans="1:23" x14ac:dyDescent="0.3">
      <c r="A8597">
        <v>8596</v>
      </c>
      <c r="B8597" t="s">
        <v>10153</v>
      </c>
      <c r="C8597" s="1">
        <v>41764</v>
      </c>
      <c r="D8597" s="2">
        <v>2014</v>
      </c>
      <c r="E8597" s="1" t="s">
        <v>124</v>
      </c>
      <c r="F8597" s="3">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v>5.3460000000000001</v>
      </c>
    </row>
    <row r="8598" spans="1:23" x14ac:dyDescent="0.3">
      <c r="A8598">
        <v>8597</v>
      </c>
      <c r="B8598" t="s">
        <v>10153</v>
      </c>
      <c r="C8598" s="1">
        <v>41764</v>
      </c>
      <c r="D8598" s="2">
        <v>2014</v>
      </c>
      <c r="E8598" s="1" t="s">
        <v>124</v>
      </c>
      <c r="F8598" s="3">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v>16.656799999999997</v>
      </c>
    </row>
    <row r="8599" spans="1:23" x14ac:dyDescent="0.3">
      <c r="A8599">
        <v>8598</v>
      </c>
      <c r="B8599" t="s">
        <v>10154</v>
      </c>
      <c r="C8599" s="1">
        <v>42670</v>
      </c>
      <c r="D8599" s="2">
        <v>2016</v>
      </c>
      <c r="E8599" s="1" t="s">
        <v>53</v>
      </c>
      <c r="F8599" s="3">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v>25.175999999999998</v>
      </c>
    </row>
    <row r="8600" spans="1:23" x14ac:dyDescent="0.3">
      <c r="A8600">
        <v>8599</v>
      </c>
      <c r="B8600" t="s">
        <v>10155</v>
      </c>
      <c r="C8600" s="1">
        <v>41969</v>
      </c>
      <c r="D8600" s="2">
        <v>2014</v>
      </c>
      <c r="E8600" s="1" t="s">
        <v>24</v>
      </c>
      <c r="F8600" s="3">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v>1.512</v>
      </c>
    </row>
    <row r="8601" spans="1:23" x14ac:dyDescent="0.3">
      <c r="A8601">
        <v>8600</v>
      </c>
      <c r="B8601" t="s">
        <v>10155</v>
      </c>
      <c r="C8601" s="1">
        <v>41969</v>
      </c>
      <c r="D8601" s="2">
        <v>2014</v>
      </c>
      <c r="E8601" s="1" t="s">
        <v>24</v>
      </c>
      <c r="F8601" s="3">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v>7.0218000000000007</v>
      </c>
    </row>
    <row r="8602" spans="1:23" x14ac:dyDescent="0.3">
      <c r="A8602">
        <v>8601</v>
      </c>
      <c r="B8602" t="s">
        <v>10155</v>
      </c>
      <c r="C8602" s="1">
        <v>41969</v>
      </c>
      <c r="D8602" s="2">
        <v>2014</v>
      </c>
      <c r="E8602" s="1" t="s">
        <v>24</v>
      </c>
      <c r="F8602" s="3">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v>11.351200000000002</v>
      </c>
    </row>
    <row r="8603" spans="1:23" x14ac:dyDescent="0.3">
      <c r="A8603">
        <v>8602</v>
      </c>
      <c r="B8603" t="s">
        <v>10155</v>
      </c>
      <c r="C8603" s="1">
        <v>41969</v>
      </c>
      <c r="D8603" s="2">
        <v>2014</v>
      </c>
      <c r="E8603" s="1" t="s">
        <v>24</v>
      </c>
      <c r="F8603" s="3">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v>2.5591999999999997</v>
      </c>
    </row>
    <row r="8604" spans="1:23" x14ac:dyDescent="0.3">
      <c r="A8604">
        <v>8603</v>
      </c>
      <c r="B8604" t="s">
        <v>10156</v>
      </c>
      <c r="C8604" s="1">
        <v>42004</v>
      </c>
      <c r="D8604" s="2">
        <v>2014</v>
      </c>
      <c r="E8604" s="1" t="s">
        <v>98</v>
      </c>
      <c r="F8604" s="3">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v>59.492999999999952</v>
      </c>
    </row>
    <row r="8605" spans="1:23" x14ac:dyDescent="0.3">
      <c r="A8605">
        <v>8604</v>
      </c>
      <c r="B8605" t="s">
        <v>10157</v>
      </c>
      <c r="C8605" s="1">
        <v>42372</v>
      </c>
      <c r="D8605" s="2">
        <v>2016</v>
      </c>
      <c r="E8605" s="1" t="s">
        <v>166</v>
      </c>
      <c r="F8605" s="3">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v>-5.2640000000000002</v>
      </c>
    </row>
    <row r="8606" spans="1:23" x14ac:dyDescent="0.3">
      <c r="A8606">
        <v>8605</v>
      </c>
      <c r="B8606" t="s">
        <v>10157</v>
      </c>
      <c r="C8606" s="1">
        <v>42372</v>
      </c>
      <c r="D8606" s="2">
        <v>2016</v>
      </c>
      <c r="E8606" s="1" t="s">
        <v>166</v>
      </c>
      <c r="F8606" s="3">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v>-6.2100000000000151</v>
      </c>
    </row>
    <row r="8607" spans="1:23" x14ac:dyDescent="0.3">
      <c r="A8607">
        <v>8606</v>
      </c>
      <c r="B8607" t="s">
        <v>10157</v>
      </c>
      <c r="C8607" s="1">
        <v>42372</v>
      </c>
      <c r="D8607" s="2">
        <v>2016</v>
      </c>
      <c r="E8607" s="1" t="s">
        <v>166</v>
      </c>
      <c r="F8607" s="3">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v>13.571999999999996</v>
      </c>
    </row>
    <row r="8608" spans="1:23" x14ac:dyDescent="0.3">
      <c r="A8608">
        <v>8607</v>
      </c>
      <c r="B8608" t="s">
        <v>10158</v>
      </c>
      <c r="C8608" s="1">
        <v>42965</v>
      </c>
      <c r="D8608" s="2">
        <v>2017</v>
      </c>
      <c r="E8608" s="1" t="s">
        <v>132</v>
      </c>
      <c r="F8608" s="3">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v>7.6493999999999982</v>
      </c>
    </row>
    <row r="8609" spans="1:23" x14ac:dyDescent="0.3">
      <c r="A8609">
        <v>8608</v>
      </c>
      <c r="B8609" t="s">
        <v>10159</v>
      </c>
      <c r="C8609" s="1">
        <v>41794</v>
      </c>
      <c r="D8609" s="2">
        <v>2014</v>
      </c>
      <c r="E8609" s="1" t="s">
        <v>41</v>
      </c>
      <c r="F8609" s="3">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v>21.075200000000002</v>
      </c>
    </row>
    <row r="8610" spans="1:23" x14ac:dyDescent="0.3">
      <c r="A8610">
        <v>8609</v>
      </c>
      <c r="B8610" t="s">
        <v>10159</v>
      </c>
      <c r="C8610" s="1">
        <v>41794</v>
      </c>
      <c r="D8610" s="2">
        <v>2014</v>
      </c>
      <c r="E8610" s="1" t="s">
        <v>41</v>
      </c>
      <c r="F8610" s="3">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v>4.0456000000000003</v>
      </c>
    </row>
    <row r="8611" spans="1:23" x14ac:dyDescent="0.3">
      <c r="A8611">
        <v>8610</v>
      </c>
      <c r="B8611" t="s">
        <v>10159</v>
      </c>
      <c r="C8611" s="1">
        <v>41794</v>
      </c>
      <c r="D8611" s="2">
        <v>2014</v>
      </c>
      <c r="E8611" s="1" t="s">
        <v>41</v>
      </c>
      <c r="F8611" s="3">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v>-44.196000000000026</v>
      </c>
    </row>
    <row r="8612" spans="1:23" x14ac:dyDescent="0.3">
      <c r="A8612">
        <v>8611</v>
      </c>
      <c r="B8612" t="s">
        <v>10159</v>
      </c>
      <c r="C8612" s="1">
        <v>41794</v>
      </c>
      <c r="D8612" s="2">
        <v>2014</v>
      </c>
      <c r="E8612" s="1" t="s">
        <v>41</v>
      </c>
      <c r="F8612" s="3">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v>6.7008000000000001</v>
      </c>
    </row>
    <row r="8613" spans="1:23" x14ac:dyDescent="0.3">
      <c r="A8613">
        <v>8612</v>
      </c>
      <c r="B8613" t="s">
        <v>10160</v>
      </c>
      <c r="C8613" s="1">
        <v>43052</v>
      </c>
      <c r="D8613" s="2">
        <v>2017</v>
      </c>
      <c r="E8613" s="1" t="s">
        <v>24</v>
      </c>
      <c r="F8613" s="3">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v>29.032499999999999</v>
      </c>
    </row>
    <row r="8614" spans="1:23" x14ac:dyDescent="0.3">
      <c r="A8614">
        <v>8613</v>
      </c>
      <c r="B8614" t="s">
        <v>10161</v>
      </c>
      <c r="C8614" s="1">
        <v>42397</v>
      </c>
      <c r="D8614" s="2">
        <v>2016</v>
      </c>
      <c r="E8614" s="1" t="s">
        <v>166</v>
      </c>
      <c r="F8614" s="3">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v>10.316800000000001</v>
      </c>
    </row>
    <row r="8615" spans="1:23" x14ac:dyDescent="0.3">
      <c r="A8615">
        <v>8614</v>
      </c>
      <c r="B8615" t="s">
        <v>10162</v>
      </c>
      <c r="C8615" s="1">
        <v>42683</v>
      </c>
      <c r="D8615" s="2">
        <v>2016</v>
      </c>
      <c r="E8615" s="1" t="s">
        <v>24</v>
      </c>
      <c r="F8615" s="3">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v>177.58890000000002</v>
      </c>
    </row>
    <row r="8616" spans="1:23" x14ac:dyDescent="0.3">
      <c r="A8616">
        <v>8615</v>
      </c>
      <c r="B8616" t="s">
        <v>10163</v>
      </c>
      <c r="C8616" s="1">
        <v>42623</v>
      </c>
      <c r="D8616" s="2">
        <v>2016</v>
      </c>
      <c r="E8616" s="1" t="s">
        <v>161</v>
      </c>
      <c r="F8616" s="3">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v>3.4685999999999999</v>
      </c>
    </row>
    <row r="8617" spans="1:23" x14ac:dyDescent="0.3">
      <c r="A8617">
        <v>8616</v>
      </c>
      <c r="B8617" t="s">
        <v>10163</v>
      </c>
      <c r="C8617" s="1">
        <v>42623</v>
      </c>
      <c r="D8617" s="2">
        <v>2016</v>
      </c>
      <c r="E8617" s="1" t="s">
        <v>161</v>
      </c>
      <c r="F8617" s="3">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v>4.4550000000000001</v>
      </c>
    </row>
    <row r="8618" spans="1:23" x14ac:dyDescent="0.3">
      <c r="A8618">
        <v>8617</v>
      </c>
      <c r="B8618" t="s">
        <v>10163</v>
      </c>
      <c r="C8618" s="1">
        <v>42623</v>
      </c>
      <c r="D8618" s="2">
        <v>2016</v>
      </c>
      <c r="E8618" s="1" t="s">
        <v>161</v>
      </c>
      <c r="F8618" s="3">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v>40.170200000000001</v>
      </c>
    </row>
    <row r="8619" spans="1:23" x14ac:dyDescent="0.3">
      <c r="A8619">
        <v>8618</v>
      </c>
      <c r="B8619" t="s">
        <v>10163</v>
      </c>
      <c r="C8619" s="1">
        <v>42623</v>
      </c>
      <c r="D8619" s="2">
        <v>2016</v>
      </c>
      <c r="E8619" s="1" t="s">
        <v>161</v>
      </c>
      <c r="F8619" s="3">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v>13.868400000000001</v>
      </c>
    </row>
    <row r="8620" spans="1:23" x14ac:dyDescent="0.3">
      <c r="A8620">
        <v>8619</v>
      </c>
      <c r="B8620" t="s">
        <v>10164</v>
      </c>
      <c r="C8620" s="1">
        <v>42797</v>
      </c>
      <c r="D8620" s="2">
        <v>2017</v>
      </c>
      <c r="E8620" s="1" t="s">
        <v>237</v>
      </c>
      <c r="F8620" s="3">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v>-14.987700000000061</v>
      </c>
    </row>
    <row r="8621" spans="1:23" x14ac:dyDescent="0.3">
      <c r="A8621">
        <v>8620</v>
      </c>
      <c r="B8621" t="s">
        <v>10165</v>
      </c>
      <c r="C8621" s="1">
        <v>42986</v>
      </c>
      <c r="D8621" s="2">
        <v>2017</v>
      </c>
      <c r="E8621" s="1" t="s">
        <v>161</v>
      </c>
      <c r="F8621" s="3">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v>16.931200000000004</v>
      </c>
    </row>
    <row r="8622" spans="1:23" x14ac:dyDescent="0.3">
      <c r="A8622">
        <v>8621</v>
      </c>
      <c r="B8622" t="s">
        <v>10166</v>
      </c>
      <c r="C8622" s="1">
        <v>43045</v>
      </c>
      <c r="D8622" s="2">
        <v>2017</v>
      </c>
      <c r="E8622" s="1" t="s">
        <v>24</v>
      </c>
      <c r="F8622" s="3">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v>-19.863999999999997</v>
      </c>
    </row>
    <row r="8623" spans="1:23" x14ac:dyDescent="0.3">
      <c r="A8623">
        <v>8622</v>
      </c>
      <c r="B8623" t="s">
        <v>10167</v>
      </c>
      <c r="C8623" s="1">
        <v>42868</v>
      </c>
      <c r="D8623" s="2">
        <v>2017</v>
      </c>
      <c r="E8623" s="1" t="s">
        <v>124</v>
      </c>
      <c r="F8623" s="3">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v>2.3363999999999976</v>
      </c>
    </row>
    <row r="8624" spans="1:23" x14ac:dyDescent="0.3">
      <c r="A8624">
        <v>8623</v>
      </c>
      <c r="B8624" t="s">
        <v>10168</v>
      </c>
      <c r="C8624" s="1">
        <v>42701</v>
      </c>
      <c r="D8624" s="2">
        <v>2016</v>
      </c>
      <c r="E8624" s="1" t="s">
        <v>24</v>
      </c>
      <c r="F8624" s="3">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v>3.9808000000000003</v>
      </c>
    </row>
    <row r="8625" spans="1:23" x14ac:dyDescent="0.3">
      <c r="A8625">
        <v>8624</v>
      </c>
      <c r="B8625" t="s">
        <v>10169</v>
      </c>
      <c r="C8625" s="1">
        <v>42321</v>
      </c>
      <c r="D8625" s="2">
        <v>2015</v>
      </c>
      <c r="E8625" s="1" t="s">
        <v>24</v>
      </c>
      <c r="F8625" s="3">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v>-100.91999999999999</v>
      </c>
    </row>
    <row r="8626" spans="1:23" x14ac:dyDescent="0.3">
      <c r="A8626">
        <v>8625</v>
      </c>
      <c r="B8626" t="s">
        <v>10169</v>
      </c>
      <c r="C8626" s="1">
        <v>42321</v>
      </c>
      <c r="D8626" s="2">
        <v>2015</v>
      </c>
      <c r="E8626" s="1" t="s">
        <v>24</v>
      </c>
      <c r="F8626" s="3">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v>-1.3995000000000104</v>
      </c>
    </row>
    <row r="8627" spans="1:23" x14ac:dyDescent="0.3">
      <c r="A8627">
        <v>8626</v>
      </c>
      <c r="B8627" t="s">
        <v>10170</v>
      </c>
      <c r="C8627" s="1">
        <v>42346</v>
      </c>
      <c r="D8627" s="2">
        <v>2015</v>
      </c>
      <c r="E8627" s="1" t="s">
        <v>98</v>
      </c>
      <c r="F8627" s="3">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v>5.1011999999999995</v>
      </c>
    </row>
    <row r="8628" spans="1:23" x14ac:dyDescent="0.3">
      <c r="A8628">
        <v>8627</v>
      </c>
      <c r="B8628" t="s">
        <v>10171</v>
      </c>
      <c r="C8628" s="1">
        <v>42254</v>
      </c>
      <c r="D8628" s="2">
        <v>2015</v>
      </c>
      <c r="E8628" s="1" t="s">
        <v>161</v>
      </c>
      <c r="F8628" s="3">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v>18.970199999999998</v>
      </c>
    </row>
    <row r="8629" spans="1:23" x14ac:dyDescent="0.3">
      <c r="A8629">
        <v>8628</v>
      </c>
      <c r="B8629" t="s">
        <v>10171</v>
      </c>
      <c r="C8629" s="1">
        <v>42254</v>
      </c>
      <c r="D8629" s="2">
        <v>2015</v>
      </c>
      <c r="E8629" s="1" t="s">
        <v>161</v>
      </c>
      <c r="F8629" s="3">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v>16.199999999999992</v>
      </c>
    </row>
    <row r="8630" spans="1:23" x14ac:dyDescent="0.3">
      <c r="A8630">
        <v>8629</v>
      </c>
      <c r="B8630" t="s">
        <v>10171</v>
      </c>
      <c r="C8630" s="1">
        <v>42254</v>
      </c>
      <c r="D8630" s="2">
        <v>2015</v>
      </c>
      <c r="E8630" s="1" t="s">
        <v>161</v>
      </c>
      <c r="F8630" s="3">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v>2.0573999999999995</v>
      </c>
    </row>
    <row r="8631" spans="1:23" x14ac:dyDescent="0.3">
      <c r="A8631">
        <v>8630</v>
      </c>
      <c r="B8631" t="s">
        <v>10171</v>
      </c>
      <c r="C8631" s="1">
        <v>42254</v>
      </c>
      <c r="D8631" s="2">
        <v>2015</v>
      </c>
      <c r="E8631" s="1" t="s">
        <v>161</v>
      </c>
      <c r="F8631" s="3">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v>-120.29400000000004</v>
      </c>
    </row>
    <row r="8632" spans="1:23" x14ac:dyDescent="0.3">
      <c r="A8632">
        <v>8631</v>
      </c>
      <c r="B8632" t="s">
        <v>10171</v>
      </c>
      <c r="C8632" s="1">
        <v>42254</v>
      </c>
      <c r="D8632" s="2">
        <v>2015</v>
      </c>
      <c r="E8632" s="1" t="s">
        <v>161</v>
      </c>
      <c r="F8632" s="3">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v>2.3891999999999998</v>
      </c>
    </row>
    <row r="8633" spans="1:23" x14ac:dyDescent="0.3">
      <c r="A8633">
        <v>8632</v>
      </c>
      <c r="B8633" t="s">
        <v>10172</v>
      </c>
      <c r="C8633" s="1">
        <v>42579</v>
      </c>
      <c r="D8633" s="2">
        <v>2016</v>
      </c>
      <c r="E8633" s="1" t="s">
        <v>152</v>
      </c>
      <c r="F8633" s="3">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v>-78.078000000000003</v>
      </c>
    </row>
    <row r="8634" spans="1:23" x14ac:dyDescent="0.3">
      <c r="A8634">
        <v>8633</v>
      </c>
      <c r="B8634" t="s">
        <v>10172</v>
      </c>
      <c r="C8634" s="1">
        <v>42579</v>
      </c>
      <c r="D8634" s="2">
        <v>2016</v>
      </c>
      <c r="E8634" s="1" t="s">
        <v>152</v>
      </c>
      <c r="F8634" s="3">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v>-913.17599999999993</v>
      </c>
    </row>
    <row r="8635" spans="1:23" x14ac:dyDescent="0.3">
      <c r="A8635">
        <v>8634</v>
      </c>
      <c r="B8635" t="s">
        <v>10172</v>
      </c>
      <c r="C8635" s="1">
        <v>42579</v>
      </c>
      <c r="D8635" s="2">
        <v>2016</v>
      </c>
      <c r="E8635" s="1" t="s">
        <v>152</v>
      </c>
      <c r="F8635" s="3">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v>0.7110000000000003</v>
      </c>
    </row>
    <row r="8636" spans="1:23" x14ac:dyDescent="0.3">
      <c r="A8636">
        <v>8635</v>
      </c>
      <c r="B8636" t="s">
        <v>10173</v>
      </c>
      <c r="C8636" s="1">
        <v>42972</v>
      </c>
      <c r="D8636" s="2">
        <v>2017</v>
      </c>
      <c r="E8636" s="1" t="s">
        <v>132</v>
      </c>
      <c r="F8636" s="3">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v>-89.066399999999987</v>
      </c>
    </row>
    <row r="8637" spans="1:23" x14ac:dyDescent="0.3">
      <c r="A8637">
        <v>8636</v>
      </c>
      <c r="B8637" t="s">
        <v>10174</v>
      </c>
      <c r="C8637" s="1">
        <v>41759</v>
      </c>
      <c r="D8637" s="2">
        <v>2014</v>
      </c>
      <c r="E8637" s="1" t="s">
        <v>89</v>
      </c>
      <c r="F8637" s="3">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v>45.487000000000002</v>
      </c>
    </row>
    <row r="8638" spans="1:23" x14ac:dyDescent="0.3">
      <c r="A8638">
        <v>8637</v>
      </c>
      <c r="B8638" t="s">
        <v>10174</v>
      </c>
      <c r="C8638" s="1">
        <v>41759</v>
      </c>
      <c r="D8638" s="2">
        <v>2014</v>
      </c>
      <c r="E8638" s="1" t="s">
        <v>89</v>
      </c>
      <c r="F8638" s="3">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v>214.76</v>
      </c>
    </row>
    <row r="8639" spans="1:23" x14ac:dyDescent="0.3">
      <c r="A8639">
        <v>8638</v>
      </c>
      <c r="B8639" t="s">
        <v>10175</v>
      </c>
      <c r="C8639" s="1">
        <v>42852</v>
      </c>
      <c r="D8639" s="2">
        <v>2017</v>
      </c>
      <c r="E8639" s="1" t="s">
        <v>89</v>
      </c>
      <c r="F8639" s="3">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v>39.082400000000007</v>
      </c>
    </row>
    <row r="8640" spans="1:23" x14ac:dyDescent="0.3">
      <c r="A8640">
        <v>8639</v>
      </c>
      <c r="B8640" t="s">
        <v>10176</v>
      </c>
      <c r="C8640" s="1">
        <v>42939</v>
      </c>
      <c r="D8640" s="2">
        <v>2017</v>
      </c>
      <c r="E8640" s="1" t="s">
        <v>152</v>
      </c>
      <c r="F8640" s="3">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v>143.982</v>
      </c>
    </row>
    <row r="8641" spans="1:23" x14ac:dyDescent="0.3">
      <c r="A8641">
        <v>8640</v>
      </c>
      <c r="B8641" t="s">
        <v>10177</v>
      </c>
      <c r="C8641" s="1">
        <v>41986</v>
      </c>
      <c r="D8641" s="2">
        <v>2014</v>
      </c>
      <c r="E8641" s="1" t="s">
        <v>98</v>
      </c>
      <c r="F8641" s="3">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v>5.8232999999999997</v>
      </c>
    </row>
    <row r="8642" spans="1:23" x14ac:dyDescent="0.3">
      <c r="A8642">
        <v>8641</v>
      </c>
      <c r="B8642" t="s">
        <v>10178</v>
      </c>
      <c r="C8642" s="1">
        <v>42747</v>
      </c>
      <c r="D8642" s="2">
        <v>2017</v>
      </c>
      <c r="E8642" s="1" t="s">
        <v>166</v>
      </c>
      <c r="F8642" s="3">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v>-1141.47</v>
      </c>
    </row>
    <row r="8643" spans="1:23" x14ac:dyDescent="0.3">
      <c r="A8643">
        <v>8642</v>
      </c>
      <c r="B8643" t="s">
        <v>10179</v>
      </c>
      <c r="C8643" s="1">
        <v>43071</v>
      </c>
      <c r="D8643" s="2">
        <v>2017</v>
      </c>
      <c r="E8643" s="1" t="s">
        <v>98</v>
      </c>
      <c r="F8643" s="3">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v>-45.239999999999995</v>
      </c>
    </row>
    <row r="8644" spans="1:23" x14ac:dyDescent="0.3">
      <c r="A8644">
        <v>8643</v>
      </c>
      <c r="B8644" t="s">
        <v>10180</v>
      </c>
      <c r="C8644" s="1">
        <v>42316</v>
      </c>
      <c r="D8644" s="2">
        <v>2015</v>
      </c>
      <c r="E8644" s="1" t="s">
        <v>24</v>
      </c>
      <c r="F8644" s="3">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v>11.814</v>
      </c>
    </row>
    <row r="8645" spans="1:23" x14ac:dyDescent="0.3">
      <c r="A8645">
        <v>8644</v>
      </c>
      <c r="B8645" t="s">
        <v>10180</v>
      </c>
      <c r="C8645" s="1">
        <v>42316</v>
      </c>
      <c r="D8645" s="2">
        <v>2015</v>
      </c>
      <c r="E8645" s="1" t="s">
        <v>24</v>
      </c>
      <c r="F8645" s="3">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v>1.6379999999999997</v>
      </c>
    </row>
    <row r="8646" spans="1:23" x14ac:dyDescent="0.3">
      <c r="A8646">
        <v>8645</v>
      </c>
      <c r="B8646" t="s">
        <v>10180</v>
      </c>
      <c r="C8646" s="1">
        <v>42316</v>
      </c>
      <c r="D8646" s="2">
        <v>2015</v>
      </c>
      <c r="E8646" s="1" t="s">
        <v>24</v>
      </c>
      <c r="F8646" s="3">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v>-29.244599999999991</v>
      </c>
    </row>
    <row r="8647" spans="1:23" x14ac:dyDescent="0.3">
      <c r="A8647">
        <v>8646</v>
      </c>
      <c r="B8647" t="s">
        <v>10180</v>
      </c>
      <c r="C8647" s="1">
        <v>42316</v>
      </c>
      <c r="D8647" s="2">
        <v>2015</v>
      </c>
      <c r="E8647" s="1" t="s">
        <v>24</v>
      </c>
      <c r="F8647" s="3">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v>1.4136000000000002</v>
      </c>
    </row>
    <row r="8648" spans="1:23" x14ac:dyDescent="0.3">
      <c r="A8648">
        <v>8647</v>
      </c>
      <c r="B8648" t="s">
        <v>10181</v>
      </c>
      <c r="C8648" s="1">
        <v>42699</v>
      </c>
      <c r="D8648" s="2">
        <v>2016</v>
      </c>
      <c r="E8648" s="1" t="s">
        <v>24</v>
      </c>
      <c r="F8648" s="3">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v>19.435200000000009</v>
      </c>
    </row>
    <row r="8649" spans="1:23" x14ac:dyDescent="0.3">
      <c r="A8649">
        <v>8648</v>
      </c>
      <c r="B8649" t="s">
        <v>10182</v>
      </c>
      <c r="C8649" s="1">
        <v>42343</v>
      </c>
      <c r="D8649" s="2">
        <v>2015</v>
      </c>
      <c r="E8649" s="1" t="s">
        <v>98</v>
      </c>
      <c r="F8649" s="3">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v>10.960199999999993</v>
      </c>
    </row>
    <row r="8650" spans="1:23" x14ac:dyDescent="0.3">
      <c r="A8650">
        <v>8649</v>
      </c>
      <c r="B8650" t="s">
        <v>10183</v>
      </c>
      <c r="C8650" s="1">
        <v>42580</v>
      </c>
      <c r="D8650" s="2">
        <v>2016</v>
      </c>
      <c r="E8650" s="1" t="s">
        <v>152</v>
      </c>
      <c r="F8650" s="3">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v>26.428499999999957</v>
      </c>
    </row>
    <row r="8651" spans="1:23" x14ac:dyDescent="0.3">
      <c r="A8651">
        <v>8650</v>
      </c>
      <c r="B8651" t="s">
        <v>10183</v>
      </c>
      <c r="C8651" s="1">
        <v>42580</v>
      </c>
      <c r="D8651" s="2">
        <v>2016</v>
      </c>
      <c r="E8651" s="1" t="s">
        <v>152</v>
      </c>
      <c r="F8651" s="3">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v>-20.090399999999995</v>
      </c>
    </row>
    <row r="8652" spans="1:23" x14ac:dyDescent="0.3">
      <c r="A8652">
        <v>8651</v>
      </c>
      <c r="B8652" t="s">
        <v>10184</v>
      </c>
      <c r="C8652" s="1">
        <v>41895</v>
      </c>
      <c r="D8652" s="2">
        <v>2014</v>
      </c>
      <c r="E8652" s="1" t="s">
        <v>161</v>
      </c>
      <c r="F8652" s="3">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v>2.6789999999999998</v>
      </c>
    </row>
    <row r="8653" spans="1:23" x14ac:dyDescent="0.3">
      <c r="A8653">
        <v>8652</v>
      </c>
      <c r="B8653" t="s">
        <v>10184</v>
      </c>
      <c r="C8653" s="1">
        <v>41895</v>
      </c>
      <c r="D8653" s="2">
        <v>2014</v>
      </c>
      <c r="E8653" s="1" t="s">
        <v>161</v>
      </c>
      <c r="F8653" s="3">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v>5.5341000000000014</v>
      </c>
    </row>
    <row r="8654" spans="1:23" x14ac:dyDescent="0.3">
      <c r="A8654">
        <v>8653</v>
      </c>
      <c r="B8654" t="s">
        <v>10184</v>
      </c>
      <c r="C8654" s="1">
        <v>41895</v>
      </c>
      <c r="D8654" s="2">
        <v>2014</v>
      </c>
      <c r="E8654" s="1" t="s">
        <v>161</v>
      </c>
      <c r="F8654" s="3">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v>2.1899999999999995</v>
      </c>
    </row>
    <row r="8655" spans="1:23" x14ac:dyDescent="0.3">
      <c r="A8655">
        <v>8654</v>
      </c>
      <c r="B8655" t="s">
        <v>10184</v>
      </c>
      <c r="C8655" s="1">
        <v>41895</v>
      </c>
      <c r="D8655" s="2">
        <v>2014</v>
      </c>
      <c r="E8655" s="1" t="s">
        <v>161</v>
      </c>
      <c r="F8655" s="3">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v>75.992400000000004</v>
      </c>
    </row>
    <row r="8656" spans="1:23" x14ac:dyDescent="0.3">
      <c r="A8656">
        <v>8655</v>
      </c>
      <c r="B8656" t="s">
        <v>10184</v>
      </c>
      <c r="C8656" s="1">
        <v>41895</v>
      </c>
      <c r="D8656" s="2">
        <v>2014</v>
      </c>
      <c r="E8656" s="1" t="s">
        <v>161</v>
      </c>
      <c r="F8656" s="3">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v>60.883200000000002</v>
      </c>
    </row>
    <row r="8657" spans="1:23" x14ac:dyDescent="0.3">
      <c r="A8657">
        <v>8656</v>
      </c>
      <c r="B8657" t="s">
        <v>10184</v>
      </c>
      <c r="C8657" s="1">
        <v>41895</v>
      </c>
      <c r="D8657" s="2">
        <v>2014</v>
      </c>
      <c r="E8657" s="1" t="s">
        <v>161</v>
      </c>
      <c r="F8657" s="3">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v>20.059999999999988</v>
      </c>
    </row>
    <row r="8658" spans="1:23" x14ac:dyDescent="0.3">
      <c r="A8658">
        <v>8657</v>
      </c>
      <c r="B8658" t="s">
        <v>10184</v>
      </c>
      <c r="C8658" s="1">
        <v>41895</v>
      </c>
      <c r="D8658" s="2">
        <v>2014</v>
      </c>
      <c r="E8658" s="1" t="s">
        <v>161</v>
      </c>
      <c r="F8658" s="3">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v>24.47</v>
      </c>
    </row>
    <row r="8659" spans="1:23" x14ac:dyDescent="0.3">
      <c r="A8659">
        <v>8658</v>
      </c>
      <c r="B8659" t="s">
        <v>10184</v>
      </c>
      <c r="C8659" s="1">
        <v>41895</v>
      </c>
      <c r="D8659" s="2">
        <v>2014</v>
      </c>
      <c r="E8659" s="1" t="s">
        <v>161</v>
      </c>
      <c r="F8659" s="3">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v>9.743800000000002</v>
      </c>
    </row>
    <row r="8660" spans="1:23" x14ac:dyDescent="0.3">
      <c r="A8660">
        <v>8659</v>
      </c>
      <c r="B8660" t="s">
        <v>10185</v>
      </c>
      <c r="C8660" s="1">
        <v>42542</v>
      </c>
      <c r="D8660" s="2">
        <v>2016</v>
      </c>
      <c r="E8660" s="1" t="s">
        <v>41</v>
      </c>
      <c r="F8660" s="3">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v>-1.3376000000000001</v>
      </c>
    </row>
    <row r="8661" spans="1:23" x14ac:dyDescent="0.3">
      <c r="A8661">
        <v>8660</v>
      </c>
      <c r="B8661" t="s">
        <v>10186</v>
      </c>
      <c r="C8661" s="1">
        <v>42616</v>
      </c>
      <c r="D8661" s="2">
        <v>2016</v>
      </c>
      <c r="E8661" s="1" t="s">
        <v>161</v>
      </c>
      <c r="F8661" s="3">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v>11.223000000000001</v>
      </c>
    </row>
    <row r="8662" spans="1:23" x14ac:dyDescent="0.3">
      <c r="A8662">
        <v>8661</v>
      </c>
      <c r="B8662" t="s">
        <v>10187</v>
      </c>
      <c r="C8662" s="1">
        <v>43064</v>
      </c>
      <c r="D8662" s="2">
        <v>2017</v>
      </c>
      <c r="E8662" s="1" t="s">
        <v>24</v>
      </c>
      <c r="F8662" s="3">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v>-81.440999999999946</v>
      </c>
    </row>
    <row r="8663" spans="1:23" x14ac:dyDescent="0.3">
      <c r="A8663">
        <v>8662</v>
      </c>
      <c r="B8663" t="s">
        <v>10188</v>
      </c>
      <c r="C8663" s="1">
        <v>42136</v>
      </c>
      <c r="D8663" s="2">
        <v>2015</v>
      </c>
      <c r="E8663" s="1" t="s">
        <v>124</v>
      </c>
      <c r="F8663" s="3">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v>-15.9268</v>
      </c>
    </row>
    <row r="8664" spans="1:23" x14ac:dyDescent="0.3">
      <c r="A8664">
        <v>8663</v>
      </c>
      <c r="B8664" t="s">
        <v>10188</v>
      </c>
      <c r="C8664" s="1">
        <v>42136</v>
      </c>
      <c r="D8664" s="2">
        <v>2015</v>
      </c>
      <c r="E8664" s="1" t="s">
        <v>124</v>
      </c>
      <c r="F8664" s="3">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v>69.654599999999988</v>
      </c>
    </row>
    <row r="8665" spans="1:23" x14ac:dyDescent="0.3">
      <c r="A8665">
        <v>8664</v>
      </c>
      <c r="B8665" t="s">
        <v>10188</v>
      </c>
      <c r="C8665" s="1">
        <v>42136</v>
      </c>
      <c r="D8665" s="2">
        <v>2015</v>
      </c>
      <c r="E8665" s="1" t="s">
        <v>124</v>
      </c>
      <c r="F8665" s="3">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v>41.568799999999996</v>
      </c>
    </row>
    <row r="8666" spans="1:23" x14ac:dyDescent="0.3">
      <c r="A8666">
        <v>8665</v>
      </c>
      <c r="B8666" t="s">
        <v>10189</v>
      </c>
      <c r="C8666" s="1">
        <v>42824</v>
      </c>
      <c r="D8666" s="2">
        <v>2017</v>
      </c>
      <c r="E8666" s="1" t="s">
        <v>237</v>
      </c>
      <c r="F8666" s="3">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v>39.564000000000007</v>
      </c>
    </row>
    <row r="8667" spans="1:23" x14ac:dyDescent="0.3">
      <c r="A8667">
        <v>8666</v>
      </c>
      <c r="B8667" t="s">
        <v>10190</v>
      </c>
      <c r="C8667" s="1">
        <v>42691</v>
      </c>
      <c r="D8667" s="2">
        <v>2016</v>
      </c>
      <c r="E8667" s="1" t="s">
        <v>24</v>
      </c>
      <c r="F8667" s="3">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v>13.365</v>
      </c>
    </row>
    <row r="8668" spans="1:23" x14ac:dyDescent="0.3">
      <c r="A8668">
        <v>8667</v>
      </c>
      <c r="B8668" t="s">
        <v>10191</v>
      </c>
      <c r="C8668" s="1">
        <v>42734</v>
      </c>
      <c r="D8668" s="2">
        <v>2016</v>
      </c>
      <c r="E8668" s="1" t="s">
        <v>98</v>
      </c>
      <c r="F8668" s="3">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v>1.6519999999999992</v>
      </c>
    </row>
    <row r="8669" spans="1:23" x14ac:dyDescent="0.3">
      <c r="A8669">
        <v>8668</v>
      </c>
      <c r="B8669" t="s">
        <v>10194</v>
      </c>
      <c r="C8669" s="1">
        <v>42726</v>
      </c>
      <c r="D8669" s="2">
        <v>2016</v>
      </c>
      <c r="E8669" s="1" t="s">
        <v>98</v>
      </c>
      <c r="F8669" s="3">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v>19.375999999999998</v>
      </c>
    </row>
    <row r="8670" spans="1:23" x14ac:dyDescent="0.3">
      <c r="A8670">
        <v>8669</v>
      </c>
      <c r="B8670" t="s">
        <v>10194</v>
      </c>
      <c r="C8670" s="1">
        <v>42726</v>
      </c>
      <c r="D8670" s="2">
        <v>2016</v>
      </c>
      <c r="E8670" s="1" t="s">
        <v>98</v>
      </c>
      <c r="F8670" s="3">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v>3.7569999999999992</v>
      </c>
    </row>
    <row r="8671" spans="1:23" x14ac:dyDescent="0.3">
      <c r="A8671">
        <v>8670</v>
      </c>
      <c r="B8671" t="s">
        <v>10195</v>
      </c>
      <c r="C8671" s="1">
        <v>42358</v>
      </c>
      <c r="D8671" s="2">
        <v>2015</v>
      </c>
      <c r="E8671" s="1" t="s">
        <v>98</v>
      </c>
      <c r="F8671" s="3">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v>7.7039999999999988</v>
      </c>
    </row>
    <row r="8672" spans="1:23" x14ac:dyDescent="0.3">
      <c r="A8672">
        <v>8671</v>
      </c>
      <c r="B8672" t="s">
        <v>10196</v>
      </c>
      <c r="C8672" s="1">
        <v>42000</v>
      </c>
      <c r="D8672" s="2">
        <v>2014</v>
      </c>
      <c r="E8672" s="1" t="s">
        <v>98</v>
      </c>
      <c r="F8672" s="3">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v>-18.23520000000002</v>
      </c>
    </row>
    <row r="8673" spans="1:23" x14ac:dyDescent="0.3">
      <c r="A8673">
        <v>8672</v>
      </c>
      <c r="B8673" t="s">
        <v>10196</v>
      </c>
      <c r="C8673" s="1">
        <v>42000</v>
      </c>
      <c r="D8673" s="2">
        <v>2014</v>
      </c>
      <c r="E8673" s="1" t="s">
        <v>98</v>
      </c>
      <c r="F8673" s="3">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v>-25.108999999999988</v>
      </c>
    </row>
    <row r="8674" spans="1:23" x14ac:dyDescent="0.3">
      <c r="A8674">
        <v>8673</v>
      </c>
      <c r="B8674" t="s">
        <v>10197</v>
      </c>
      <c r="C8674" s="1">
        <v>42782</v>
      </c>
      <c r="D8674" s="2">
        <v>2017</v>
      </c>
      <c r="E8674" s="1" t="s">
        <v>568</v>
      </c>
      <c r="F8674" s="3">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v>6.1991999999999994</v>
      </c>
    </row>
    <row r="8675" spans="1:23" x14ac:dyDescent="0.3">
      <c r="A8675">
        <v>8674</v>
      </c>
      <c r="B8675" t="s">
        <v>10197</v>
      </c>
      <c r="C8675" s="1">
        <v>42782</v>
      </c>
      <c r="D8675" s="2">
        <v>2017</v>
      </c>
      <c r="E8675" s="1" t="s">
        <v>568</v>
      </c>
      <c r="F8675" s="3">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v>-8.5794000000000779</v>
      </c>
    </row>
    <row r="8676" spans="1:23" x14ac:dyDescent="0.3">
      <c r="A8676">
        <v>8675</v>
      </c>
      <c r="B8676" t="s">
        <v>10197</v>
      </c>
      <c r="C8676" s="1">
        <v>42782</v>
      </c>
      <c r="D8676" s="2">
        <v>2017</v>
      </c>
      <c r="E8676" s="1" t="s">
        <v>568</v>
      </c>
      <c r="F8676" s="3">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v>-8.1822000000000052</v>
      </c>
    </row>
    <row r="8677" spans="1:23" x14ac:dyDescent="0.3">
      <c r="A8677">
        <v>8676</v>
      </c>
      <c r="B8677" t="s">
        <v>10197</v>
      </c>
      <c r="C8677" s="1">
        <v>42782</v>
      </c>
      <c r="D8677" s="2">
        <v>2017</v>
      </c>
      <c r="E8677" s="1" t="s">
        <v>568</v>
      </c>
      <c r="F8677" s="3">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v>3.5039999999999996</v>
      </c>
    </row>
    <row r="8678" spans="1:23" x14ac:dyDescent="0.3">
      <c r="A8678">
        <v>8677</v>
      </c>
      <c r="B8678" t="s">
        <v>10197</v>
      </c>
      <c r="C8678" s="1">
        <v>42782</v>
      </c>
      <c r="D8678" s="2">
        <v>2017</v>
      </c>
      <c r="E8678" s="1" t="s">
        <v>568</v>
      </c>
      <c r="F8678" s="3">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v>-3.6536999999999988</v>
      </c>
    </row>
    <row r="8679" spans="1:23" x14ac:dyDescent="0.3">
      <c r="A8679">
        <v>8678</v>
      </c>
      <c r="B8679" t="s">
        <v>10198</v>
      </c>
      <c r="C8679" s="1">
        <v>43032</v>
      </c>
      <c r="D8679" s="2">
        <v>2017</v>
      </c>
      <c r="E8679" s="1" t="s">
        <v>53</v>
      </c>
      <c r="F8679" s="3">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v>-81.306500000000028</v>
      </c>
    </row>
    <row r="8680" spans="1:23" x14ac:dyDescent="0.3">
      <c r="A8680">
        <v>8679</v>
      </c>
      <c r="B8680" t="s">
        <v>10200</v>
      </c>
      <c r="C8680" s="1">
        <v>42615</v>
      </c>
      <c r="D8680" s="2">
        <v>2016</v>
      </c>
      <c r="E8680" s="1" t="s">
        <v>161</v>
      </c>
      <c r="F8680" s="3">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v>-13.342400000000001</v>
      </c>
    </row>
    <row r="8681" spans="1:23" x14ac:dyDescent="0.3">
      <c r="A8681">
        <v>8680</v>
      </c>
      <c r="B8681" t="s">
        <v>10200</v>
      </c>
      <c r="C8681" s="1">
        <v>42615</v>
      </c>
      <c r="D8681" s="2">
        <v>2016</v>
      </c>
      <c r="E8681" s="1" t="s">
        <v>161</v>
      </c>
      <c r="F8681" s="3">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v>33.906499999999994</v>
      </c>
    </row>
    <row r="8682" spans="1:23" x14ac:dyDescent="0.3">
      <c r="A8682">
        <v>8681</v>
      </c>
      <c r="B8682" t="s">
        <v>10201</v>
      </c>
      <c r="C8682" s="1">
        <v>42705</v>
      </c>
      <c r="D8682" s="2">
        <v>2016</v>
      </c>
      <c r="E8682" s="1" t="s">
        <v>98</v>
      </c>
      <c r="F8682" s="3">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v>694.50149999999985</v>
      </c>
    </row>
    <row r="8683" spans="1:23" x14ac:dyDescent="0.3">
      <c r="A8683">
        <v>8682</v>
      </c>
      <c r="B8683" t="s">
        <v>10201</v>
      </c>
      <c r="C8683" s="1">
        <v>42705</v>
      </c>
      <c r="D8683" s="2">
        <v>2016</v>
      </c>
      <c r="E8683" s="1" t="s">
        <v>98</v>
      </c>
      <c r="F8683" s="3">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v>11.802999999999999</v>
      </c>
    </row>
    <row r="8684" spans="1:23" x14ac:dyDescent="0.3">
      <c r="A8684">
        <v>8683</v>
      </c>
      <c r="B8684" t="s">
        <v>10202</v>
      </c>
      <c r="C8684" s="1">
        <v>41948</v>
      </c>
      <c r="D8684" s="2">
        <v>2014</v>
      </c>
      <c r="E8684" s="1" t="s">
        <v>24</v>
      </c>
      <c r="F8684" s="3">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v>16.2486</v>
      </c>
    </row>
    <row r="8685" spans="1:23" x14ac:dyDescent="0.3">
      <c r="A8685">
        <v>8684</v>
      </c>
      <c r="B8685" t="s">
        <v>10203</v>
      </c>
      <c r="C8685" s="1">
        <v>43064</v>
      </c>
      <c r="D8685" s="2">
        <v>2017</v>
      </c>
      <c r="E8685" s="1" t="s">
        <v>24</v>
      </c>
      <c r="F8685" s="3">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v>1.3416000000000001</v>
      </c>
    </row>
    <row r="8686" spans="1:23" x14ac:dyDescent="0.3">
      <c r="A8686">
        <v>8685</v>
      </c>
      <c r="B8686" t="s">
        <v>10204</v>
      </c>
      <c r="C8686" s="1">
        <v>42720</v>
      </c>
      <c r="D8686" s="2">
        <v>2016</v>
      </c>
      <c r="E8686" s="1" t="s">
        <v>98</v>
      </c>
      <c r="F8686" s="3">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v>4.4540999999999986</v>
      </c>
    </row>
    <row r="8687" spans="1:23" x14ac:dyDescent="0.3">
      <c r="A8687">
        <v>8686</v>
      </c>
      <c r="B8687" t="s">
        <v>10205</v>
      </c>
      <c r="C8687" s="1">
        <v>43053</v>
      </c>
      <c r="D8687" s="2">
        <v>2017</v>
      </c>
      <c r="E8687" s="1" t="s">
        <v>24</v>
      </c>
      <c r="F8687" s="3">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v>25.053599999999996</v>
      </c>
    </row>
    <row r="8688" spans="1:23" x14ac:dyDescent="0.3">
      <c r="A8688">
        <v>8687</v>
      </c>
      <c r="B8688" t="s">
        <v>10206</v>
      </c>
      <c r="C8688" s="1">
        <v>42547</v>
      </c>
      <c r="D8688" s="2">
        <v>2016</v>
      </c>
      <c r="E8688" s="1" t="s">
        <v>41</v>
      </c>
      <c r="F8688" s="3">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v>11.585999999999984</v>
      </c>
    </row>
    <row r="8689" spans="1:23" x14ac:dyDescent="0.3">
      <c r="A8689">
        <v>8688</v>
      </c>
      <c r="B8689" t="s">
        <v>10206</v>
      </c>
      <c r="C8689" s="1">
        <v>42547</v>
      </c>
      <c r="D8689" s="2">
        <v>2016</v>
      </c>
      <c r="E8689" s="1" t="s">
        <v>41</v>
      </c>
      <c r="F8689" s="3">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v>8.9499999999999993</v>
      </c>
    </row>
    <row r="8690" spans="1:23" x14ac:dyDescent="0.3">
      <c r="A8690">
        <v>8689</v>
      </c>
      <c r="B8690" t="s">
        <v>10206</v>
      </c>
      <c r="C8690" s="1">
        <v>42547</v>
      </c>
      <c r="D8690" s="2">
        <v>2016</v>
      </c>
      <c r="E8690" s="1" t="s">
        <v>41</v>
      </c>
      <c r="F8690" s="3">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v>5.6159999999999997</v>
      </c>
    </row>
    <row r="8691" spans="1:23" x14ac:dyDescent="0.3">
      <c r="A8691">
        <v>8690</v>
      </c>
      <c r="B8691" t="s">
        <v>10207</v>
      </c>
      <c r="C8691" s="1">
        <v>41999</v>
      </c>
      <c r="D8691" s="2">
        <v>2014</v>
      </c>
      <c r="E8691" s="1" t="s">
        <v>98</v>
      </c>
      <c r="F8691" s="3">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v>1.102199999999999</v>
      </c>
    </row>
    <row r="8692" spans="1:23" x14ac:dyDescent="0.3">
      <c r="A8692">
        <v>8691</v>
      </c>
      <c r="B8692" t="s">
        <v>10208</v>
      </c>
      <c r="C8692" s="1">
        <v>42596</v>
      </c>
      <c r="D8692" s="2">
        <v>2016</v>
      </c>
      <c r="E8692" s="1" t="s">
        <v>132</v>
      </c>
      <c r="F8692" s="3">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v>-56.310799999999972</v>
      </c>
    </row>
    <row r="8693" spans="1:23" x14ac:dyDescent="0.3">
      <c r="A8693">
        <v>8692</v>
      </c>
      <c r="B8693" t="s">
        <v>10208</v>
      </c>
      <c r="C8693" s="1">
        <v>42596</v>
      </c>
      <c r="D8693" s="2">
        <v>2016</v>
      </c>
      <c r="E8693" s="1" t="s">
        <v>132</v>
      </c>
      <c r="F8693" s="3">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v>-49.437600000000032</v>
      </c>
    </row>
    <row r="8694" spans="1:23" x14ac:dyDescent="0.3">
      <c r="A8694">
        <v>8693</v>
      </c>
      <c r="B8694" t="s">
        <v>10208</v>
      </c>
      <c r="C8694" s="1">
        <v>42596</v>
      </c>
      <c r="D8694" s="2">
        <v>2016</v>
      </c>
      <c r="E8694" s="1" t="s">
        <v>132</v>
      </c>
      <c r="F8694" s="3">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v>48.992999999999995</v>
      </c>
    </row>
    <row r="8695" spans="1:23" x14ac:dyDescent="0.3">
      <c r="A8695">
        <v>8694</v>
      </c>
      <c r="B8695" t="s">
        <v>10209</v>
      </c>
      <c r="C8695" s="1">
        <v>42667</v>
      </c>
      <c r="D8695" s="2">
        <v>2016</v>
      </c>
      <c r="E8695" s="1" t="s">
        <v>53</v>
      </c>
      <c r="F8695" s="3">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v>162</v>
      </c>
    </row>
    <row r="8696" spans="1:23" x14ac:dyDescent="0.3">
      <c r="A8696">
        <v>8695</v>
      </c>
      <c r="B8696" t="s">
        <v>10210</v>
      </c>
      <c r="C8696" s="1">
        <v>41874</v>
      </c>
      <c r="D8696" s="2">
        <v>2014</v>
      </c>
      <c r="E8696" s="1" t="s">
        <v>132</v>
      </c>
      <c r="F8696" s="3">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v>9.5256000000000007</v>
      </c>
    </row>
    <row r="8697" spans="1:23" x14ac:dyDescent="0.3">
      <c r="A8697">
        <v>8696</v>
      </c>
      <c r="B8697" t="s">
        <v>10211</v>
      </c>
      <c r="C8697" s="1">
        <v>42993</v>
      </c>
      <c r="D8697" s="2">
        <v>2017</v>
      </c>
      <c r="E8697" s="1" t="s">
        <v>161</v>
      </c>
      <c r="F8697" s="3">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v>11.283900000000017</v>
      </c>
    </row>
    <row r="8698" spans="1:23" x14ac:dyDescent="0.3">
      <c r="A8698">
        <v>8697</v>
      </c>
      <c r="B8698" t="s">
        <v>10212</v>
      </c>
      <c r="C8698" s="1">
        <v>42901</v>
      </c>
      <c r="D8698" s="2">
        <v>2017</v>
      </c>
      <c r="E8698" s="1" t="s">
        <v>41</v>
      </c>
      <c r="F8698" s="3">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v>26.997299999999967</v>
      </c>
    </row>
    <row r="8699" spans="1:23" x14ac:dyDescent="0.3">
      <c r="A8699">
        <v>8698</v>
      </c>
      <c r="B8699" t="s">
        <v>10212</v>
      </c>
      <c r="C8699" s="1">
        <v>42901</v>
      </c>
      <c r="D8699" s="2">
        <v>2017</v>
      </c>
      <c r="E8699" s="1" t="s">
        <v>41</v>
      </c>
      <c r="F8699" s="3">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v>9.3504000000000005</v>
      </c>
    </row>
    <row r="8700" spans="1:23" x14ac:dyDescent="0.3">
      <c r="A8700">
        <v>8699</v>
      </c>
      <c r="B8700" t="s">
        <v>10212</v>
      </c>
      <c r="C8700" s="1">
        <v>42901</v>
      </c>
      <c r="D8700" s="2">
        <v>2017</v>
      </c>
      <c r="E8700" s="1" t="s">
        <v>41</v>
      </c>
      <c r="F8700" s="3">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v>-28.224000000000004</v>
      </c>
    </row>
    <row r="8701" spans="1:23" x14ac:dyDescent="0.3">
      <c r="A8701">
        <v>8700</v>
      </c>
      <c r="B8701" t="s">
        <v>10212</v>
      </c>
      <c r="C8701" s="1">
        <v>42901</v>
      </c>
      <c r="D8701" s="2">
        <v>2017</v>
      </c>
      <c r="E8701" s="1" t="s">
        <v>41</v>
      </c>
      <c r="F8701" s="3">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v>223.99360000000013</v>
      </c>
    </row>
    <row r="8702" spans="1:23" x14ac:dyDescent="0.3">
      <c r="A8702">
        <v>8701</v>
      </c>
      <c r="B8702" t="s">
        <v>10212</v>
      </c>
      <c r="C8702" s="1">
        <v>42901</v>
      </c>
      <c r="D8702" s="2">
        <v>2017</v>
      </c>
      <c r="E8702" s="1" t="s">
        <v>41</v>
      </c>
      <c r="F8702" s="3">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v>6.7031999999999954</v>
      </c>
    </row>
    <row r="8703" spans="1:23" x14ac:dyDescent="0.3">
      <c r="A8703">
        <v>8702</v>
      </c>
      <c r="B8703" t="s">
        <v>10212</v>
      </c>
      <c r="C8703" s="1">
        <v>42901</v>
      </c>
      <c r="D8703" s="2">
        <v>2017</v>
      </c>
      <c r="E8703" s="1" t="s">
        <v>41</v>
      </c>
      <c r="F8703" s="3">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v>17.84699999999998</v>
      </c>
    </row>
    <row r="8704" spans="1:23" x14ac:dyDescent="0.3">
      <c r="A8704">
        <v>8703</v>
      </c>
      <c r="B8704" t="s">
        <v>10212</v>
      </c>
      <c r="C8704" s="1">
        <v>42901</v>
      </c>
      <c r="D8704" s="2">
        <v>2017</v>
      </c>
      <c r="E8704" s="1" t="s">
        <v>41</v>
      </c>
      <c r="F8704" s="3">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v>29.691999999999993</v>
      </c>
    </row>
    <row r="8705" spans="1:23" x14ac:dyDescent="0.3">
      <c r="A8705">
        <v>8704</v>
      </c>
      <c r="B8705" t="s">
        <v>10215</v>
      </c>
      <c r="C8705" s="1">
        <v>42064</v>
      </c>
      <c r="D8705" s="2">
        <v>2015</v>
      </c>
      <c r="E8705" s="1" t="s">
        <v>237</v>
      </c>
      <c r="F8705" s="3">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v>0.44399999999999973</v>
      </c>
    </row>
    <row r="8706" spans="1:23" x14ac:dyDescent="0.3">
      <c r="A8706">
        <v>8705</v>
      </c>
      <c r="B8706" t="s">
        <v>10216</v>
      </c>
      <c r="C8706" s="1">
        <v>42574</v>
      </c>
      <c r="D8706" s="2">
        <v>2016</v>
      </c>
      <c r="E8706" s="1" t="s">
        <v>152</v>
      </c>
      <c r="F8706" s="3">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v>11.513600000000004</v>
      </c>
    </row>
    <row r="8707" spans="1:23" x14ac:dyDescent="0.3">
      <c r="A8707">
        <v>8706</v>
      </c>
      <c r="B8707" t="s">
        <v>10217</v>
      </c>
      <c r="C8707" s="1">
        <v>41913</v>
      </c>
      <c r="D8707" s="2">
        <v>2014</v>
      </c>
      <c r="E8707" s="1" t="s">
        <v>53</v>
      </c>
      <c r="F8707" s="3">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v>0</v>
      </c>
    </row>
    <row r="8708" spans="1:23" x14ac:dyDescent="0.3">
      <c r="A8708">
        <v>8707</v>
      </c>
      <c r="B8708" t="s">
        <v>10218</v>
      </c>
      <c r="C8708" s="1">
        <v>41890</v>
      </c>
      <c r="D8708" s="2">
        <v>2014</v>
      </c>
      <c r="E8708" s="1" t="s">
        <v>161</v>
      </c>
      <c r="F8708" s="3">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v>13.437199999999986</v>
      </c>
    </row>
    <row r="8709" spans="1:23" x14ac:dyDescent="0.3">
      <c r="A8709">
        <v>8708</v>
      </c>
      <c r="B8709" t="s">
        <v>10218</v>
      </c>
      <c r="C8709" s="1">
        <v>41890</v>
      </c>
      <c r="D8709" s="2">
        <v>2014</v>
      </c>
      <c r="E8709" s="1" t="s">
        <v>161</v>
      </c>
      <c r="F8709" s="3">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v>1.6896</v>
      </c>
    </row>
    <row r="8710" spans="1:23" x14ac:dyDescent="0.3">
      <c r="A8710">
        <v>8709</v>
      </c>
      <c r="B8710" t="s">
        <v>10219</v>
      </c>
      <c r="C8710" s="1">
        <v>41959</v>
      </c>
      <c r="D8710" s="2">
        <v>2014</v>
      </c>
      <c r="E8710" s="1" t="s">
        <v>24</v>
      </c>
      <c r="F8710" s="3">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v>-17.992799999999999</v>
      </c>
    </row>
    <row r="8711" spans="1:23" x14ac:dyDescent="0.3">
      <c r="A8711">
        <v>8710</v>
      </c>
      <c r="B8711" t="s">
        <v>10219</v>
      </c>
      <c r="C8711" s="1">
        <v>41959</v>
      </c>
      <c r="D8711" s="2">
        <v>2014</v>
      </c>
      <c r="E8711" s="1" t="s">
        <v>24</v>
      </c>
      <c r="F8711" s="3">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v>25.197899999999969</v>
      </c>
    </row>
    <row r="8712" spans="1:23" x14ac:dyDescent="0.3">
      <c r="A8712">
        <v>8711</v>
      </c>
      <c r="B8712" t="s">
        <v>10219</v>
      </c>
      <c r="C8712" s="1">
        <v>41959</v>
      </c>
      <c r="D8712" s="2">
        <v>2014</v>
      </c>
      <c r="E8712" s="1" t="s">
        <v>24</v>
      </c>
      <c r="F8712" s="3">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v>10.347300000000004</v>
      </c>
    </row>
    <row r="8713" spans="1:23" x14ac:dyDescent="0.3">
      <c r="A8713">
        <v>8712</v>
      </c>
      <c r="B8713" t="s">
        <v>10220</v>
      </c>
      <c r="C8713" s="1">
        <v>41701</v>
      </c>
      <c r="D8713" s="2">
        <v>2014</v>
      </c>
      <c r="E8713" s="1" t="s">
        <v>237</v>
      </c>
      <c r="F8713" s="3">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v>-23.488200000000091</v>
      </c>
    </row>
    <row r="8714" spans="1:23" x14ac:dyDescent="0.3">
      <c r="A8714">
        <v>8713</v>
      </c>
      <c r="B8714" t="s">
        <v>10221</v>
      </c>
      <c r="C8714" s="1">
        <v>42341</v>
      </c>
      <c r="D8714" s="2">
        <v>2015</v>
      </c>
      <c r="E8714" s="1" t="s">
        <v>98</v>
      </c>
      <c r="F8714" s="3">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v>-29.605799999999981</v>
      </c>
    </row>
    <row r="8715" spans="1:23" x14ac:dyDescent="0.3">
      <c r="A8715">
        <v>8714</v>
      </c>
      <c r="B8715" t="s">
        <v>10222</v>
      </c>
      <c r="C8715" s="1">
        <v>42927</v>
      </c>
      <c r="D8715" s="2">
        <v>2017</v>
      </c>
      <c r="E8715" s="1" t="s">
        <v>152</v>
      </c>
      <c r="F8715" s="3">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v>5.3963999999999963</v>
      </c>
    </row>
    <row r="8716" spans="1:23" x14ac:dyDescent="0.3">
      <c r="A8716">
        <v>8715</v>
      </c>
      <c r="B8716" t="s">
        <v>10222</v>
      </c>
      <c r="C8716" s="1">
        <v>42927</v>
      </c>
      <c r="D8716" s="2">
        <v>2017</v>
      </c>
      <c r="E8716" s="1" t="s">
        <v>152</v>
      </c>
      <c r="F8716" s="3">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v>9.3124999999999982</v>
      </c>
    </row>
    <row r="8717" spans="1:23" x14ac:dyDescent="0.3">
      <c r="A8717">
        <v>8716</v>
      </c>
      <c r="B8717" t="s">
        <v>10223</v>
      </c>
      <c r="C8717" s="1">
        <v>43055</v>
      </c>
      <c r="D8717" s="2">
        <v>2017</v>
      </c>
      <c r="E8717" s="1" t="s">
        <v>24</v>
      </c>
      <c r="F8717" s="3">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v>-1.3983999999999996</v>
      </c>
    </row>
    <row r="8718" spans="1:23" x14ac:dyDescent="0.3">
      <c r="A8718">
        <v>8717</v>
      </c>
      <c r="B8718" t="s">
        <v>10225</v>
      </c>
      <c r="C8718" s="1">
        <v>42533</v>
      </c>
      <c r="D8718" s="2">
        <v>2016</v>
      </c>
      <c r="E8718" s="1" t="s">
        <v>41</v>
      </c>
      <c r="F8718" s="3">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v>-160.96</v>
      </c>
    </row>
    <row r="8719" spans="1:23" x14ac:dyDescent="0.3">
      <c r="A8719">
        <v>8718</v>
      </c>
      <c r="B8719" t="s">
        <v>10225</v>
      </c>
      <c r="C8719" s="1">
        <v>42533</v>
      </c>
      <c r="D8719" s="2">
        <v>2016</v>
      </c>
      <c r="E8719" s="1" t="s">
        <v>41</v>
      </c>
      <c r="F8719" s="3">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v>-4.5396000000000019</v>
      </c>
    </row>
    <row r="8720" spans="1:23" x14ac:dyDescent="0.3">
      <c r="A8720">
        <v>8719</v>
      </c>
      <c r="B8720" t="s">
        <v>10225</v>
      </c>
      <c r="C8720" s="1">
        <v>42533</v>
      </c>
      <c r="D8720" s="2">
        <v>2016</v>
      </c>
      <c r="E8720" s="1" t="s">
        <v>41</v>
      </c>
      <c r="F8720" s="3">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v>3.9423999999999997</v>
      </c>
    </row>
    <row r="8721" spans="1:23" x14ac:dyDescent="0.3">
      <c r="A8721">
        <v>8720</v>
      </c>
      <c r="B8721" t="s">
        <v>10225</v>
      </c>
      <c r="C8721" s="1">
        <v>42533</v>
      </c>
      <c r="D8721" s="2">
        <v>2016</v>
      </c>
      <c r="E8721" s="1" t="s">
        <v>41</v>
      </c>
      <c r="F8721" s="3">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v>5.6375999999999999</v>
      </c>
    </row>
    <row r="8722" spans="1:23" x14ac:dyDescent="0.3">
      <c r="A8722">
        <v>8721</v>
      </c>
      <c r="B8722" t="s">
        <v>10225</v>
      </c>
      <c r="C8722" s="1">
        <v>42533</v>
      </c>
      <c r="D8722" s="2">
        <v>2016</v>
      </c>
      <c r="E8722" s="1" t="s">
        <v>41</v>
      </c>
      <c r="F8722" s="3">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v>-119.23120000000003</v>
      </c>
    </row>
    <row r="8723" spans="1:23" x14ac:dyDescent="0.3">
      <c r="A8723">
        <v>8722</v>
      </c>
      <c r="B8723" t="s">
        <v>10225</v>
      </c>
      <c r="C8723" s="1">
        <v>42533</v>
      </c>
      <c r="D8723" s="2">
        <v>2016</v>
      </c>
      <c r="E8723" s="1" t="s">
        <v>41</v>
      </c>
      <c r="F8723" s="3">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v>6.7535999999999987</v>
      </c>
    </row>
    <row r="8724" spans="1:23" x14ac:dyDescent="0.3">
      <c r="A8724">
        <v>8723</v>
      </c>
      <c r="B8724" t="s">
        <v>10225</v>
      </c>
      <c r="C8724" s="1">
        <v>42533</v>
      </c>
      <c r="D8724" s="2">
        <v>2016</v>
      </c>
      <c r="E8724" s="1" t="s">
        <v>41</v>
      </c>
      <c r="F8724" s="3">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v>-2.6670000000000007</v>
      </c>
    </row>
    <row r="8725" spans="1:23" x14ac:dyDescent="0.3">
      <c r="A8725">
        <v>8724</v>
      </c>
      <c r="B8725" t="s">
        <v>10226</v>
      </c>
      <c r="C8725" s="1">
        <v>42733</v>
      </c>
      <c r="D8725" s="2">
        <v>2016</v>
      </c>
      <c r="E8725" s="1" t="s">
        <v>98</v>
      </c>
      <c r="F8725" s="3">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v>13.0928</v>
      </c>
    </row>
    <row r="8726" spans="1:23" x14ac:dyDescent="0.3">
      <c r="A8726">
        <v>8725</v>
      </c>
      <c r="B8726" t="s">
        <v>10226</v>
      </c>
      <c r="C8726" s="1">
        <v>42733</v>
      </c>
      <c r="D8726" s="2">
        <v>2016</v>
      </c>
      <c r="E8726" s="1" t="s">
        <v>98</v>
      </c>
      <c r="F8726" s="3">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v>8.8704000000000018</v>
      </c>
    </row>
    <row r="8727" spans="1:23" x14ac:dyDescent="0.3">
      <c r="A8727">
        <v>8726</v>
      </c>
      <c r="B8727" t="s">
        <v>10227</v>
      </c>
      <c r="C8727" s="1">
        <v>42812</v>
      </c>
      <c r="D8727" s="2">
        <v>2017</v>
      </c>
      <c r="E8727" s="1" t="s">
        <v>237</v>
      </c>
      <c r="F8727" s="3">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v>21.251999999999999</v>
      </c>
    </row>
    <row r="8728" spans="1:23" x14ac:dyDescent="0.3">
      <c r="A8728">
        <v>8727</v>
      </c>
      <c r="B8728" t="s">
        <v>10228</v>
      </c>
      <c r="C8728" s="1">
        <v>42365</v>
      </c>
      <c r="D8728" s="2">
        <v>2015</v>
      </c>
      <c r="E8728" s="1" t="s">
        <v>98</v>
      </c>
      <c r="F8728" s="3">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v>0.70919999999999961</v>
      </c>
    </row>
    <row r="8729" spans="1:23" x14ac:dyDescent="0.3">
      <c r="A8729">
        <v>8728</v>
      </c>
      <c r="B8729" t="s">
        <v>10228</v>
      </c>
      <c r="C8729" s="1">
        <v>42365</v>
      </c>
      <c r="D8729" s="2">
        <v>2015</v>
      </c>
      <c r="E8729" s="1" t="s">
        <v>98</v>
      </c>
      <c r="F8729" s="3">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v>16.005600000000005</v>
      </c>
    </row>
    <row r="8730" spans="1:23" x14ac:dyDescent="0.3">
      <c r="A8730">
        <v>8729</v>
      </c>
      <c r="B8730" t="s">
        <v>10228</v>
      </c>
      <c r="C8730" s="1">
        <v>42365</v>
      </c>
      <c r="D8730" s="2">
        <v>2015</v>
      </c>
      <c r="E8730" s="1" t="s">
        <v>98</v>
      </c>
      <c r="F8730" s="3">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v>8.1939999999999955</v>
      </c>
    </row>
    <row r="8731" spans="1:23" x14ac:dyDescent="0.3">
      <c r="A8731">
        <v>8730</v>
      </c>
      <c r="B8731" t="s">
        <v>10228</v>
      </c>
      <c r="C8731" s="1">
        <v>42365</v>
      </c>
      <c r="D8731" s="2">
        <v>2015</v>
      </c>
      <c r="E8731" s="1" t="s">
        <v>98</v>
      </c>
      <c r="F8731" s="3">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v>2.2511999999999999</v>
      </c>
    </row>
    <row r="8732" spans="1:23" x14ac:dyDescent="0.3">
      <c r="A8732">
        <v>8731</v>
      </c>
      <c r="B8732" t="s">
        <v>10228</v>
      </c>
      <c r="C8732" s="1">
        <v>42365</v>
      </c>
      <c r="D8732" s="2">
        <v>2015</v>
      </c>
      <c r="E8732" s="1" t="s">
        <v>98</v>
      </c>
      <c r="F8732" s="3">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v>-12.730200000000011</v>
      </c>
    </row>
    <row r="8733" spans="1:23" x14ac:dyDescent="0.3">
      <c r="A8733">
        <v>8732</v>
      </c>
      <c r="B8733" t="s">
        <v>10229</v>
      </c>
      <c r="C8733" s="1">
        <v>42216</v>
      </c>
      <c r="D8733" s="2">
        <v>2015</v>
      </c>
      <c r="E8733" s="1" t="s">
        <v>152</v>
      </c>
      <c r="F8733" s="3">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v>15.776999999999996</v>
      </c>
    </row>
    <row r="8734" spans="1:23" x14ac:dyDescent="0.3">
      <c r="A8734">
        <v>8733</v>
      </c>
      <c r="B8734" t="s">
        <v>10230</v>
      </c>
      <c r="C8734" s="1">
        <v>42913</v>
      </c>
      <c r="D8734" s="2">
        <v>2017</v>
      </c>
      <c r="E8734" s="1" t="s">
        <v>41</v>
      </c>
      <c r="F8734" s="3">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v>9.3312000000000008</v>
      </c>
    </row>
    <row r="8735" spans="1:23" x14ac:dyDescent="0.3">
      <c r="A8735">
        <v>8734</v>
      </c>
      <c r="B8735" t="s">
        <v>10230</v>
      </c>
      <c r="C8735" s="1">
        <v>42913</v>
      </c>
      <c r="D8735" s="2">
        <v>2017</v>
      </c>
      <c r="E8735" s="1" t="s">
        <v>41</v>
      </c>
      <c r="F8735" s="3">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v>40.415999999999997</v>
      </c>
    </row>
    <row r="8736" spans="1:23" x14ac:dyDescent="0.3">
      <c r="A8736">
        <v>8735</v>
      </c>
      <c r="B8736" t="s">
        <v>10230</v>
      </c>
      <c r="C8736" s="1">
        <v>42913</v>
      </c>
      <c r="D8736" s="2">
        <v>2017</v>
      </c>
      <c r="E8736" s="1" t="s">
        <v>41</v>
      </c>
      <c r="F8736" s="3">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v>244.61549999999988</v>
      </c>
    </row>
    <row r="8737" spans="1:23" x14ac:dyDescent="0.3">
      <c r="A8737">
        <v>8736</v>
      </c>
      <c r="B8737" t="s">
        <v>10231</v>
      </c>
      <c r="C8737" s="1">
        <v>41677</v>
      </c>
      <c r="D8737" s="2">
        <v>2014</v>
      </c>
      <c r="E8737" s="1" t="s">
        <v>568</v>
      </c>
      <c r="F8737" s="3">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v>9.7439999999999998</v>
      </c>
    </row>
    <row r="8738" spans="1:23" x14ac:dyDescent="0.3">
      <c r="A8738">
        <v>8737</v>
      </c>
      <c r="B8738" t="s">
        <v>10232</v>
      </c>
      <c r="C8738" s="1">
        <v>42617</v>
      </c>
      <c r="D8738" s="2">
        <v>2016</v>
      </c>
      <c r="E8738" s="1" t="s">
        <v>161</v>
      </c>
      <c r="F8738" s="3">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v>160.62299999999993</v>
      </c>
    </row>
    <row r="8739" spans="1:23" x14ac:dyDescent="0.3">
      <c r="A8739">
        <v>8738</v>
      </c>
      <c r="B8739" t="s">
        <v>10233</v>
      </c>
      <c r="C8739" s="1">
        <v>42831</v>
      </c>
      <c r="D8739" s="2">
        <v>2017</v>
      </c>
      <c r="E8739" s="1" t="s">
        <v>89</v>
      </c>
      <c r="F8739" s="3">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v>-5.9399999999999977</v>
      </c>
    </row>
    <row r="8740" spans="1:23" x14ac:dyDescent="0.3">
      <c r="A8740">
        <v>8739</v>
      </c>
      <c r="B8740" t="s">
        <v>10234</v>
      </c>
      <c r="C8740" s="1">
        <v>43077</v>
      </c>
      <c r="D8740" s="2">
        <v>2017</v>
      </c>
      <c r="E8740" s="1" t="s">
        <v>98</v>
      </c>
      <c r="F8740" s="3">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v>3.6431999999999998</v>
      </c>
    </row>
    <row r="8741" spans="1:23" x14ac:dyDescent="0.3">
      <c r="A8741">
        <v>8740</v>
      </c>
      <c r="B8741" t="s">
        <v>10234</v>
      </c>
      <c r="C8741" s="1">
        <v>43077</v>
      </c>
      <c r="D8741" s="2">
        <v>2017</v>
      </c>
      <c r="E8741" s="1" t="s">
        <v>98</v>
      </c>
      <c r="F8741" s="3">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v>-20.996999999999993</v>
      </c>
    </row>
    <row r="8742" spans="1:23" x14ac:dyDescent="0.3">
      <c r="A8742">
        <v>8741</v>
      </c>
      <c r="B8742" t="s">
        <v>10235</v>
      </c>
      <c r="C8742" s="1">
        <v>42575</v>
      </c>
      <c r="D8742" s="2">
        <v>2016</v>
      </c>
      <c r="E8742" s="1" t="s">
        <v>152</v>
      </c>
      <c r="F8742" s="3">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v>21.227999999999998</v>
      </c>
    </row>
    <row r="8743" spans="1:23" x14ac:dyDescent="0.3">
      <c r="A8743">
        <v>8742</v>
      </c>
      <c r="B8743" t="s">
        <v>10236</v>
      </c>
      <c r="C8743" s="1">
        <v>42317</v>
      </c>
      <c r="D8743" s="2">
        <v>2015</v>
      </c>
      <c r="E8743" s="1" t="s">
        <v>24</v>
      </c>
      <c r="F8743" s="3">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v>5.1551999999999998</v>
      </c>
    </row>
    <row r="8744" spans="1:23" x14ac:dyDescent="0.3">
      <c r="A8744">
        <v>8743</v>
      </c>
      <c r="B8744" t="s">
        <v>10237</v>
      </c>
      <c r="C8744" s="1">
        <v>42279</v>
      </c>
      <c r="D8744" s="2">
        <v>2015</v>
      </c>
      <c r="E8744" s="1" t="s">
        <v>53</v>
      </c>
      <c r="F8744" s="3">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v>3.0338000000000003</v>
      </c>
    </row>
    <row r="8745" spans="1:23" x14ac:dyDescent="0.3">
      <c r="A8745">
        <v>8744</v>
      </c>
      <c r="B8745" t="s">
        <v>10237</v>
      </c>
      <c r="C8745" s="1">
        <v>42279</v>
      </c>
      <c r="D8745" s="2">
        <v>2015</v>
      </c>
      <c r="E8745" s="1" t="s">
        <v>53</v>
      </c>
      <c r="F8745" s="3">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v>-4.6409999999999982</v>
      </c>
    </row>
    <row r="8746" spans="1:23" x14ac:dyDescent="0.3">
      <c r="A8746">
        <v>8745</v>
      </c>
      <c r="B8746" t="s">
        <v>10238</v>
      </c>
      <c r="C8746" s="1">
        <v>42330</v>
      </c>
      <c r="D8746" s="2">
        <v>2015</v>
      </c>
      <c r="E8746" s="1" t="s">
        <v>24</v>
      </c>
      <c r="F8746" s="3">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v>4.9647999999999985</v>
      </c>
    </row>
    <row r="8747" spans="1:23" x14ac:dyDescent="0.3">
      <c r="A8747">
        <v>8746</v>
      </c>
      <c r="B8747" t="s">
        <v>10238</v>
      </c>
      <c r="C8747" s="1">
        <v>42330</v>
      </c>
      <c r="D8747" s="2">
        <v>2015</v>
      </c>
      <c r="E8747" s="1" t="s">
        <v>24</v>
      </c>
      <c r="F8747" s="3">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v>28.171799999999998</v>
      </c>
    </row>
    <row r="8748" spans="1:23" x14ac:dyDescent="0.3">
      <c r="A8748">
        <v>8747</v>
      </c>
      <c r="B8748" t="s">
        <v>10239</v>
      </c>
      <c r="C8748" s="1">
        <v>42768</v>
      </c>
      <c r="D8748" s="2">
        <v>2017</v>
      </c>
      <c r="E8748" s="1" t="s">
        <v>568</v>
      </c>
      <c r="F8748" s="3">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v>12.634799999999984</v>
      </c>
    </row>
    <row r="8749" spans="1:23" x14ac:dyDescent="0.3">
      <c r="A8749">
        <v>8748</v>
      </c>
      <c r="B8749" t="s">
        <v>10239</v>
      </c>
      <c r="C8749" s="1">
        <v>42768</v>
      </c>
      <c r="D8749" s="2">
        <v>2017</v>
      </c>
      <c r="E8749" s="1" t="s">
        <v>568</v>
      </c>
      <c r="F8749" s="3">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v>10.061999999999998</v>
      </c>
    </row>
    <row r="8750" spans="1:23" x14ac:dyDescent="0.3">
      <c r="A8750">
        <v>8749</v>
      </c>
      <c r="B8750" t="s">
        <v>10239</v>
      </c>
      <c r="C8750" s="1">
        <v>42768</v>
      </c>
      <c r="D8750" s="2">
        <v>2017</v>
      </c>
      <c r="E8750" s="1" t="s">
        <v>568</v>
      </c>
      <c r="F8750" s="3">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v>38.997399999999971</v>
      </c>
    </row>
    <row r="8751" spans="1:23" x14ac:dyDescent="0.3">
      <c r="A8751">
        <v>8750</v>
      </c>
      <c r="B8751" t="s">
        <v>10240</v>
      </c>
      <c r="C8751" s="1">
        <v>42171</v>
      </c>
      <c r="D8751" s="2">
        <v>2015</v>
      </c>
      <c r="E8751" s="1" t="s">
        <v>41</v>
      </c>
      <c r="F8751" s="3">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v>1143.8910000000001</v>
      </c>
    </row>
    <row r="8752" spans="1:23" x14ac:dyDescent="0.3">
      <c r="A8752">
        <v>8751</v>
      </c>
      <c r="B8752" t="s">
        <v>10240</v>
      </c>
      <c r="C8752" s="1">
        <v>42171</v>
      </c>
      <c r="D8752" s="2">
        <v>2015</v>
      </c>
      <c r="E8752" s="1" t="s">
        <v>41</v>
      </c>
      <c r="F8752" s="3">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v>33.495000000000005</v>
      </c>
    </row>
    <row r="8753" spans="1:23" x14ac:dyDescent="0.3">
      <c r="A8753">
        <v>8752</v>
      </c>
      <c r="B8753" t="s">
        <v>10241</v>
      </c>
      <c r="C8753" s="1">
        <v>42495</v>
      </c>
      <c r="D8753" s="2">
        <v>2016</v>
      </c>
      <c r="E8753" s="1" t="s">
        <v>124</v>
      </c>
      <c r="F8753" s="3">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v>31.4712</v>
      </c>
    </row>
    <row r="8754" spans="1:23" x14ac:dyDescent="0.3">
      <c r="A8754">
        <v>8753</v>
      </c>
      <c r="B8754" t="s">
        <v>10241</v>
      </c>
      <c r="C8754" s="1">
        <v>42495</v>
      </c>
      <c r="D8754" s="2">
        <v>2016</v>
      </c>
      <c r="E8754" s="1" t="s">
        <v>124</v>
      </c>
      <c r="F8754" s="3">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v>19.966499999999982</v>
      </c>
    </row>
    <row r="8755" spans="1:23" x14ac:dyDescent="0.3">
      <c r="A8755">
        <v>8754</v>
      </c>
      <c r="B8755" t="s">
        <v>10244</v>
      </c>
      <c r="C8755" s="1">
        <v>42987</v>
      </c>
      <c r="D8755" s="2">
        <v>2017</v>
      </c>
      <c r="E8755" s="1" t="s">
        <v>161</v>
      </c>
      <c r="F8755" s="3">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v>5.9777999999999993</v>
      </c>
    </row>
    <row r="8756" spans="1:23" x14ac:dyDescent="0.3">
      <c r="A8756">
        <v>8755</v>
      </c>
      <c r="B8756" t="s">
        <v>10244</v>
      </c>
      <c r="C8756" s="1">
        <v>42987</v>
      </c>
      <c r="D8756" s="2">
        <v>2017</v>
      </c>
      <c r="E8756" s="1" t="s">
        <v>161</v>
      </c>
      <c r="F8756" s="3">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v>-3.5640000000000001</v>
      </c>
    </row>
    <row r="8757" spans="1:23" x14ac:dyDescent="0.3">
      <c r="A8757">
        <v>8756</v>
      </c>
      <c r="B8757" t="s">
        <v>10244</v>
      </c>
      <c r="C8757" s="1">
        <v>42987</v>
      </c>
      <c r="D8757" s="2">
        <v>2017</v>
      </c>
      <c r="E8757" s="1" t="s">
        <v>161</v>
      </c>
      <c r="F8757" s="3">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v>-5.2149999999999999</v>
      </c>
    </row>
    <row r="8758" spans="1:23" x14ac:dyDescent="0.3">
      <c r="A8758">
        <v>8757</v>
      </c>
      <c r="B8758" t="s">
        <v>10245</v>
      </c>
      <c r="C8758" s="1">
        <v>42573</v>
      </c>
      <c r="D8758" s="2">
        <v>2016</v>
      </c>
      <c r="E8758" s="1" t="s">
        <v>152</v>
      </c>
      <c r="F8758" s="3">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v>10.5504</v>
      </c>
    </row>
    <row r="8759" spans="1:23" x14ac:dyDescent="0.3">
      <c r="A8759">
        <v>8758</v>
      </c>
      <c r="B8759" t="s">
        <v>10245</v>
      </c>
      <c r="C8759" s="1">
        <v>42573</v>
      </c>
      <c r="D8759" s="2">
        <v>2016</v>
      </c>
      <c r="E8759" s="1" t="s">
        <v>152</v>
      </c>
      <c r="F8759" s="3">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v>24.883200000000002</v>
      </c>
    </row>
    <row r="8760" spans="1:23" x14ac:dyDescent="0.3">
      <c r="A8760">
        <v>8759</v>
      </c>
      <c r="B8760" t="s">
        <v>10245</v>
      </c>
      <c r="C8760" s="1">
        <v>42573</v>
      </c>
      <c r="D8760" s="2">
        <v>2016</v>
      </c>
      <c r="E8760" s="1" t="s">
        <v>152</v>
      </c>
      <c r="F8760" s="3">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v>9.3227999999999991</v>
      </c>
    </row>
    <row r="8761" spans="1:23" x14ac:dyDescent="0.3">
      <c r="A8761">
        <v>8760</v>
      </c>
      <c r="B8761" t="s">
        <v>10245</v>
      </c>
      <c r="C8761" s="1">
        <v>42573</v>
      </c>
      <c r="D8761" s="2">
        <v>2016</v>
      </c>
      <c r="E8761" s="1" t="s">
        <v>152</v>
      </c>
      <c r="F8761" s="3">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v>2.5920000000000001</v>
      </c>
    </row>
    <row r="8762" spans="1:23" x14ac:dyDescent="0.3">
      <c r="A8762">
        <v>8761</v>
      </c>
      <c r="B8762" t="s">
        <v>10246</v>
      </c>
      <c r="C8762" s="1">
        <v>42400</v>
      </c>
      <c r="D8762" s="2">
        <v>2016</v>
      </c>
      <c r="E8762" s="1" t="s">
        <v>166</v>
      </c>
      <c r="F8762" s="3">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v>635.495</v>
      </c>
    </row>
    <row r="8763" spans="1:23" x14ac:dyDescent="0.3">
      <c r="A8763">
        <v>8762</v>
      </c>
      <c r="B8763" t="s">
        <v>10246</v>
      </c>
      <c r="C8763" s="1">
        <v>42400</v>
      </c>
      <c r="D8763" s="2">
        <v>2016</v>
      </c>
      <c r="E8763" s="1" t="s">
        <v>166</v>
      </c>
      <c r="F8763" s="3">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v>58.919199999999989</v>
      </c>
    </row>
    <row r="8764" spans="1:23" x14ac:dyDescent="0.3">
      <c r="A8764">
        <v>8763</v>
      </c>
      <c r="B8764" t="s">
        <v>10247</v>
      </c>
      <c r="C8764" s="1">
        <v>42733</v>
      </c>
      <c r="D8764" s="2">
        <v>2016</v>
      </c>
      <c r="E8764" s="1" t="s">
        <v>98</v>
      </c>
      <c r="F8764" s="3">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v>4.068699999999998</v>
      </c>
    </row>
    <row r="8765" spans="1:23" x14ac:dyDescent="0.3">
      <c r="A8765">
        <v>8764</v>
      </c>
      <c r="B8765" t="s">
        <v>10247</v>
      </c>
      <c r="C8765" s="1">
        <v>42733</v>
      </c>
      <c r="D8765" s="2">
        <v>2016</v>
      </c>
      <c r="E8765" s="1" t="s">
        <v>98</v>
      </c>
      <c r="F8765" s="3">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v>7.2696000000000005</v>
      </c>
    </row>
    <row r="8766" spans="1:23" x14ac:dyDescent="0.3">
      <c r="A8766">
        <v>8765</v>
      </c>
      <c r="B8766" t="s">
        <v>10248</v>
      </c>
      <c r="C8766" s="1">
        <v>42329</v>
      </c>
      <c r="D8766" s="2">
        <v>2015</v>
      </c>
      <c r="E8766" s="1" t="s">
        <v>24</v>
      </c>
      <c r="F8766" s="3">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v>0.73479999999999923</v>
      </c>
    </row>
    <row r="8767" spans="1:23" x14ac:dyDescent="0.3">
      <c r="A8767">
        <v>8766</v>
      </c>
      <c r="B8767" t="s">
        <v>10248</v>
      </c>
      <c r="C8767" s="1">
        <v>42329</v>
      </c>
      <c r="D8767" s="2">
        <v>2015</v>
      </c>
      <c r="E8767" s="1" t="s">
        <v>24</v>
      </c>
      <c r="F8767" s="3">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v>-2.5440000000000005</v>
      </c>
    </row>
    <row r="8768" spans="1:23" x14ac:dyDescent="0.3">
      <c r="A8768">
        <v>8767</v>
      </c>
      <c r="B8768" t="s">
        <v>10248</v>
      </c>
      <c r="C8768" s="1">
        <v>42329</v>
      </c>
      <c r="D8768" s="2">
        <v>2015</v>
      </c>
      <c r="E8768" s="1" t="s">
        <v>24</v>
      </c>
      <c r="F8768" s="3">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v>-67.617000000000019</v>
      </c>
    </row>
    <row r="8769" spans="1:23" x14ac:dyDescent="0.3">
      <c r="A8769">
        <v>8768</v>
      </c>
      <c r="B8769" t="s">
        <v>10248</v>
      </c>
      <c r="C8769" s="1">
        <v>42329</v>
      </c>
      <c r="D8769" s="2">
        <v>2015</v>
      </c>
      <c r="E8769" s="1" t="s">
        <v>24</v>
      </c>
      <c r="F8769" s="3">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v>-13.167000000000002</v>
      </c>
    </row>
    <row r="8770" spans="1:23" x14ac:dyDescent="0.3">
      <c r="A8770">
        <v>8769</v>
      </c>
      <c r="B8770" t="s">
        <v>10249</v>
      </c>
      <c r="C8770" s="1">
        <v>42282</v>
      </c>
      <c r="D8770" s="2">
        <v>2015</v>
      </c>
      <c r="E8770" s="1" t="s">
        <v>53</v>
      </c>
      <c r="F8770" s="3">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v>57.599999999999994</v>
      </c>
    </row>
    <row r="8771" spans="1:23" x14ac:dyDescent="0.3">
      <c r="A8771">
        <v>8770</v>
      </c>
      <c r="B8771" t="s">
        <v>10250</v>
      </c>
      <c r="C8771" s="1">
        <v>42625</v>
      </c>
      <c r="D8771" s="2">
        <v>2016</v>
      </c>
      <c r="E8771" s="1" t="s">
        <v>161</v>
      </c>
      <c r="F8771" s="3">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v>9.1844999999999928</v>
      </c>
    </row>
    <row r="8772" spans="1:23" x14ac:dyDescent="0.3">
      <c r="A8772">
        <v>8771</v>
      </c>
      <c r="B8772" t="s">
        <v>10250</v>
      </c>
      <c r="C8772" s="1">
        <v>42625</v>
      </c>
      <c r="D8772" s="2">
        <v>2016</v>
      </c>
      <c r="E8772" s="1" t="s">
        <v>161</v>
      </c>
      <c r="F8772" s="3">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v>5.1960000000000015</v>
      </c>
    </row>
    <row r="8773" spans="1:23" x14ac:dyDescent="0.3">
      <c r="A8773">
        <v>8772</v>
      </c>
      <c r="B8773" t="s">
        <v>10251</v>
      </c>
      <c r="C8773" s="1">
        <v>42992</v>
      </c>
      <c r="D8773" s="2">
        <v>2017</v>
      </c>
      <c r="E8773" s="1" t="s">
        <v>161</v>
      </c>
      <c r="F8773" s="3">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v>94.278400000000033</v>
      </c>
    </row>
    <row r="8774" spans="1:23" x14ac:dyDescent="0.3">
      <c r="A8774">
        <v>8773</v>
      </c>
      <c r="B8774" t="s">
        <v>10251</v>
      </c>
      <c r="C8774" s="1">
        <v>42992</v>
      </c>
      <c r="D8774" s="2">
        <v>2017</v>
      </c>
      <c r="E8774" s="1" t="s">
        <v>161</v>
      </c>
      <c r="F8774" s="3">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v>23.234999999999992</v>
      </c>
    </row>
    <row r="8775" spans="1:23" x14ac:dyDescent="0.3">
      <c r="A8775">
        <v>8774</v>
      </c>
      <c r="B8775" t="s">
        <v>10252</v>
      </c>
      <c r="C8775" s="1">
        <v>42058</v>
      </c>
      <c r="D8775" s="2">
        <v>2015</v>
      </c>
      <c r="E8775" s="1" t="s">
        <v>568</v>
      </c>
      <c r="F8775" s="3">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v>6.7200000000000006</v>
      </c>
    </row>
    <row r="8776" spans="1:23" x14ac:dyDescent="0.3">
      <c r="A8776">
        <v>8775</v>
      </c>
      <c r="B8776" t="s">
        <v>10252</v>
      </c>
      <c r="C8776" s="1">
        <v>42058</v>
      </c>
      <c r="D8776" s="2">
        <v>2015</v>
      </c>
      <c r="E8776" s="1" t="s">
        <v>568</v>
      </c>
      <c r="F8776" s="3">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v>3.8135999999999992</v>
      </c>
    </row>
    <row r="8777" spans="1:23" x14ac:dyDescent="0.3">
      <c r="A8777">
        <v>8776</v>
      </c>
      <c r="B8777" t="s">
        <v>10253</v>
      </c>
      <c r="C8777" s="1">
        <v>42709</v>
      </c>
      <c r="D8777" s="2">
        <v>2016</v>
      </c>
      <c r="E8777" s="1" t="s">
        <v>98</v>
      </c>
      <c r="F8777" s="3">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v>0.30940000000000001</v>
      </c>
    </row>
    <row r="8778" spans="1:23" x14ac:dyDescent="0.3">
      <c r="A8778">
        <v>8777</v>
      </c>
      <c r="B8778" t="s">
        <v>10254</v>
      </c>
      <c r="C8778" s="1">
        <v>42553</v>
      </c>
      <c r="D8778" s="2">
        <v>2016</v>
      </c>
      <c r="E8778" s="1" t="s">
        <v>152</v>
      </c>
      <c r="F8778" s="3">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v>0</v>
      </c>
    </row>
    <row r="8779" spans="1:23" x14ac:dyDescent="0.3">
      <c r="A8779">
        <v>8778</v>
      </c>
      <c r="B8779" t="s">
        <v>10254</v>
      </c>
      <c r="C8779" s="1">
        <v>42553</v>
      </c>
      <c r="D8779" s="2">
        <v>2016</v>
      </c>
      <c r="E8779" s="1" t="s">
        <v>152</v>
      </c>
      <c r="F8779" s="3">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v>14.5152</v>
      </c>
    </row>
    <row r="8780" spans="1:23" x14ac:dyDescent="0.3">
      <c r="A8780">
        <v>8779</v>
      </c>
      <c r="B8780" t="s">
        <v>10255</v>
      </c>
      <c r="C8780" s="1">
        <v>43082</v>
      </c>
      <c r="D8780" s="2">
        <v>2017</v>
      </c>
      <c r="E8780" s="1" t="s">
        <v>98</v>
      </c>
      <c r="F8780" s="3">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v>7.1993999999999687</v>
      </c>
    </row>
    <row r="8781" spans="1:23" x14ac:dyDescent="0.3">
      <c r="A8781">
        <v>8780</v>
      </c>
      <c r="B8781" t="s">
        <v>10256</v>
      </c>
      <c r="C8781" s="1">
        <v>42083</v>
      </c>
      <c r="D8781" s="2">
        <v>2015</v>
      </c>
      <c r="E8781" s="1" t="s">
        <v>237</v>
      </c>
      <c r="F8781" s="3">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v>2.5641000000000034</v>
      </c>
    </row>
    <row r="8782" spans="1:23" x14ac:dyDescent="0.3">
      <c r="A8782">
        <v>8781</v>
      </c>
      <c r="B8782" t="s">
        <v>10257</v>
      </c>
      <c r="C8782" s="1">
        <v>42064</v>
      </c>
      <c r="D8782" s="2">
        <v>2015</v>
      </c>
      <c r="E8782" s="1" t="s">
        <v>237</v>
      </c>
      <c r="F8782" s="3">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v>6.2243999999999957</v>
      </c>
    </row>
    <row r="8783" spans="1:23" x14ac:dyDescent="0.3">
      <c r="A8783">
        <v>8782</v>
      </c>
      <c r="B8783" t="s">
        <v>10257</v>
      </c>
      <c r="C8783" s="1">
        <v>42064</v>
      </c>
      <c r="D8783" s="2">
        <v>2015</v>
      </c>
      <c r="E8783" s="1" t="s">
        <v>237</v>
      </c>
      <c r="F8783" s="3">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v>-36.117600000000152</v>
      </c>
    </row>
    <row r="8784" spans="1:23" x14ac:dyDescent="0.3">
      <c r="A8784">
        <v>8783</v>
      </c>
      <c r="B8784" t="s">
        <v>10258</v>
      </c>
      <c r="C8784" s="1">
        <v>42628</v>
      </c>
      <c r="D8784" s="2">
        <v>2016</v>
      </c>
      <c r="E8784" s="1" t="s">
        <v>161</v>
      </c>
      <c r="F8784" s="3">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v>6.6351999999999984</v>
      </c>
    </row>
    <row r="8785" spans="1:23" x14ac:dyDescent="0.3">
      <c r="A8785">
        <v>8784</v>
      </c>
      <c r="B8785" t="s">
        <v>10258</v>
      </c>
      <c r="C8785" s="1">
        <v>42628</v>
      </c>
      <c r="D8785" s="2">
        <v>2016</v>
      </c>
      <c r="E8785" s="1" t="s">
        <v>161</v>
      </c>
      <c r="F8785" s="3">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v>259.52970000000005</v>
      </c>
    </row>
    <row r="8786" spans="1:23" x14ac:dyDescent="0.3">
      <c r="A8786">
        <v>8785</v>
      </c>
      <c r="B8786" t="s">
        <v>10260</v>
      </c>
      <c r="C8786" s="1">
        <v>42811</v>
      </c>
      <c r="D8786" s="2">
        <v>2017</v>
      </c>
      <c r="E8786" s="1" t="s">
        <v>237</v>
      </c>
      <c r="F8786" s="3">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v>1.6704000000000001</v>
      </c>
    </row>
    <row r="8787" spans="1:23" x14ac:dyDescent="0.3">
      <c r="A8787">
        <v>8786</v>
      </c>
      <c r="B8787" t="s">
        <v>10261</v>
      </c>
      <c r="C8787" s="1">
        <v>42883</v>
      </c>
      <c r="D8787" s="2">
        <v>2017</v>
      </c>
      <c r="E8787" s="1" t="s">
        <v>124</v>
      </c>
      <c r="F8787" s="3">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v>19.596000000000018</v>
      </c>
    </row>
    <row r="8788" spans="1:23" x14ac:dyDescent="0.3">
      <c r="A8788">
        <v>8787</v>
      </c>
      <c r="B8788" t="s">
        <v>10261</v>
      </c>
      <c r="C8788" s="1">
        <v>42883</v>
      </c>
      <c r="D8788" s="2">
        <v>2017</v>
      </c>
      <c r="E8788" s="1" t="s">
        <v>124</v>
      </c>
      <c r="F8788" s="3">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v>5.4432</v>
      </c>
    </row>
    <row r="8789" spans="1:23" x14ac:dyDescent="0.3">
      <c r="A8789">
        <v>8788</v>
      </c>
      <c r="B8789" t="s">
        <v>10261</v>
      </c>
      <c r="C8789" s="1">
        <v>42883</v>
      </c>
      <c r="D8789" s="2">
        <v>2017</v>
      </c>
      <c r="E8789" s="1" t="s">
        <v>124</v>
      </c>
      <c r="F8789" s="3">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v>54.393599999999978</v>
      </c>
    </row>
    <row r="8790" spans="1:23" x14ac:dyDescent="0.3">
      <c r="A8790">
        <v>8789</v>
      </c>
      <c r="B8790" t="s">
        <v>10262</v>
      </c>
      <c r="C8790" s="1">
        <v>42901</v>
      </c>
      <c r="D8790" s="2">
        <v>2017</v>
      </c>
      <c r="E8790" s="1" t="s">
        <v>41</v>
      </c>
      <c r="F8790" s="3">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v>52.376399999999961</v>
      </c>
    </row>
    <row r="8791" spans="1:23" x14ac:dyDescent="0.3">
      <c r="A8791">
        <v>8790</v>
      </c>
      <c r="B8791" t="s">
        <v>10262</v>
      </c>
      <c r="C8791" s="1">
        <v>42901</v>
      </c>
      <c r="D8791" s="2">
        <v>2017</v>
      </c>
      <c r="E8791" s="1" t="s">
        <v>41</v>
      </c>
      <c r="F8791" s="3">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v>-3.8863999999999947</v>
      </c>
    </row>
    <row r="8792" spans="1:23" x14ac:dyDescent="0.3">
      <c r="A8792">
        <v>8791</v>
      </c>
      <c r="B8792" t="s">
        <v>10263</v>
      </c>
      <c r="C8792" s="1">
        <v>42253</v>
      </c>
      <c r="D8792" s="2">
        <v>2015</v>
      </c>
      <c r="E8792" s="1" t="s">
        <v>161</v>
      </c>
      <c r="F8792" s="3">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v>21.445199999999996</v>
      </c>
    </row>
    <row r="8793" spans="1:23" x14ac:dyDescent="0.3">
      <c r="A8793">
        <v>8792</v>
      </c>
      <c r="B8793" t="s">
        <v>10264</v>
      </c>
      <c r="C8793" s="1">
        <v>42812</v>
      </c>
      <c r="D8793" s="2">
        <v>2017</v>
      </c>
      <c r="E8793" s="1" t="s">
        <v>237</v>
      </c>
      <c r="F8793" s="3">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v>47.035099999999971</v>
      </c>
    </row>
    <row r="8794" spans="1:23" x14ac:dyDescent="0.3">
      <c r="A8794">
        <v>8793</v>
      </c>
      <c r="B8794" t="s">
        <v>10265</v>
      </c>
      <c r="C8794" s="1">
        <v>41992</v>
      </c>
      <c r="D8794" s="2">
        <v>2014</v>
      </c>
      <c r="E8794" s="1" t="s">
        <v>98</v>
      </c>
      <c r="F8794" s="3">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v>6.8713999999999995</v>
      </c>
    </row>
    <row r="8795" spans="1:23" x14ac:dyDescent="0.3">
      <c r="A8795">
        <v>8794</v>
      </c>
      <c r="B8795" t="s">
        <v>10265</v>
      </c>
      <c r="C8795" s="1">
        <v>41992</v>
      </c>
      <c r="D8795" s="2">
        <v>2014</v>
      </c>
      <c r="E8795" s="1" t="s">
        <v>98</v>
      </c>
      <c r="F8795" s="3">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v>8.7945000000000011</v>
      </c>
    </row>
    <row r="8796" spans="1:23" x14ac:dyDescent="0.3">
      <c r="A8796">
        <v>8795</v>
      </c>
      <c r="B8796" t="s">
        <v>10265</v>
      </c>
      <c r="C8796" s="1">
        <v>41992</v>
      </c>
      <c r="D8796" s="2">
        <v>2014</v>
      </c>
      <c r="E8796" s="1" t="s">
        <v>98</v>
      </c>
      <c r="F8796" s="3">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v>72.974999999999909</v>
      </c>
    </row>
    <row r="8797" spans="1:23" x14ac:dyDescent="0.3">
      <c r="A8797">
        <v>8796</v>
      </c>
      <c r="B8797" t="s">
        <v>10265</v>
      </c>
      <c r="C8797" s="1">
        <v>41992</v>
      </c>
      <c r="D8797" s="2">
        <v>2014</v>
      </c>
      <c r="E8797" s="1" t="s">
        <v>98</v>
      </c>
      <c r="F8797" s="3">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v>15.837600000000009</v>
      </c>
    </row>
    <row r="8798" spans="1:23" x14ac:dyDescent="0.3">
      <c r="A8798">
        <v>8797</v>
      </c>
      <c r="B8798" t="s">
        <v>10266</v>
      </c>
      <c r="C8798" s="1">
        <v>42558</v>
      </c>
      <c r="D8798" s="2">
        <v>2016</v>
      </c>
      <c r="E8798" s="1" t="s">
        <v>152</v>
      </c>
      <c r="F8798" s="3">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v>6.2208000000000006</v>
      </c>
    </row>
    <row r="8799" spans="1:23" x14ac:dyDescent="0.3">
      <c r="A8799">
        <v>8798</v>
      </c>
      <c r="B8799" t="s">
        <v>10266</v>
      </c>
      <c r="C8799" s="1">
        <v>42558</v>
      </c>
      <c r="D8799" s="2">
        <v>2016</v>
      </c>
      <c r="E8799" s="1" t="s">
        <v>152</v>
      </c>
      <c r="F8799" s="3">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v>12.874400000000001</v>
      </c>
    </row>
    <row r="8800" spans="1:23" x14ac:dyDescent="0.3">
      <c r="A8800">
        <v>8799</v>
      </c>
      <c r="B8800" t="s">
        <v>10267</v>
      </c>
      <c r="C8800" s="1">
        <v>42466</v>
      </c>
      <c r="D8800" s="2">
        <v>2016</v>
      </c>
      <c r="E8800" s="1" t="s">
        <v>89</v>
      </c>
      <c r="F8800" s="3">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v>336.63499999999999</v>
      </c>
    </row>
    <row r="8801" spans="1:23" x14ac:dyDescent="0.3">
      <c r="A8801">
        <v>8800</v>
      </c>
      <c r="B8801" t="s">
        <v>10268</v>
      </c>
      <c r="C8801" s="1">
        <v>41767</v>
      </c>
      <c r="D8801" s="2">
        <v>2014</v>
      </c>
      <c r="E8801" s="1" t="s">
        <v>124</v>
      </c>
      <c r="F8801" s="3">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v>239.99600000000009</v>
      </c>
    </row>
    <row r="8802" spans="1:23" x14ac:dyDescent="0.3">
      <c r="A8802">
        <v>8801</v>
      </c>
      <c r="B8802" t="s">
        <v>10269</v>
      </c>
      <c r="C8802" s="1">
        <v>43062</v>
      </c>
      <c r="D8802" s="2">
        <v>2017</v>
      </c>
      <c r="E8802" s="1" t="s">
        <v>24</v>
      </c>
      <c r="F8802" s="3">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v>3.7407999999999997</v>
      </c>
    </row>
    <row r="8803" spans="1:23" x14ac:dyDescent="0.3">
      <c r="A8803">
        <v>8802</v>
      </c>
      <c r="B8803" t="s">
        <v>10270</v>
      </c>
      <c r="C8803" s="1">
        <v>42684</v>
      </c>
      <c r="D8803" s="2">
        <v>2016</v>
      </c>
      <c r="E8803" s="1" t="s">
        <v>24</v>
      </c>
      <c r="F8803" s="3">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v>62.15440000000001</v>
      </c>
    </row>
    <row r="8804" spans="1:23" x14ac:dyDescent="0.3">
      <c r="A8804">
        <v>8803</v>
      </c>
      <c r="B8804" t="s">
        <v>10270</v>
      </c>
      <c r="C8804" s="1">
        <v>42684</v>
      </c>
      <c r="D8804" s="2">
        <v>2016</v>
      </c>
      <c r="E8804" s="1" t="s">
        <v>24</v>
      </c>
      <c r="F8804" s="3">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v>54.713599999999985</v>
      </c>
    </row>
    <row r="8805" spans="1:23" x14ac:dyDescent="0.3">
      <c r="A8805">
        <v>8804</v>
      </c>
      <c r="B8805" t="s">
        <v>10271</v>
      </c>
      <c r="C8805" s="1">
        <v>42004</v>
      </c>
      <c r="D8805" s="2">
        <v>2014</v>
      </c>
      <c r="E8805" s="1" t="s">
        <v>98</v>
      </c>
      <c r="F8805" s="3">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v>11.474099999999996</v>
      </c>
    </row>
    <row r="8806" spans="1:23" x14ac:dyDescent="0.3">
      <c r="A8806">
        <v>8805</v>
      </c>
      <c r="B8806" t="s">
        <v>10271</v>
      </c>
      <c r="C8806" s="1">
        <v>42004</v>
      </c>
      <c r="D8806" s="2">
        <v>2014</v>
      </c>
      <c r="E8806" s="1" t="s">
        <v>98</v>
      </c>
      <c r="F8806" s="3">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v>8.6939999999999991</v>
      </c>
    </row>
    <row r="8807" spans="1:23" x14ac:dyDescent="0.3">
      <c r="A8807">
        <v>8806</v>
      </c>
      <c r="B8807" t="s">
        <v>10272</v>
      </c>
      <c r="C8807" s="1">
        <v>42966</v>
      </c>
      <c r="D8807" s="2">
        <v>2017</v>
      </c>
      <c r="E8807" s="1" t="s">
        <v>132</v>
      </c>
      <c r="F8807" s="3">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v>37.235999999999997</v>
      </c>
    </row>
    <row r="8808" spans="1:23" x14ac:dyDescent="0.3">
      <c r="A8808">
        <v>8807</v>
      </c>
      <c r="B8808" t="s">
        <v>10273</v>
      </c>
      <c r="C8808" s="1">
        <v>42625</v>
      </c>
      <c r="D8808" s="2">
        <v>2016</v>
      </c>
      <c r="E8808" s="1" t="s">
        <v>161</v>
      </c>
      <c r="F8808" s="3">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v>14.572799999999997</v>
      </c>
    </row>
    <row r="8809" spans="1:23" x14ac:dyDescent="0.3">
      <c r="A8809">
        <v>8808</v>
      </c>
      <c r="B8809" t="s">
        <v>10274</v>
      </c>
      <c r="C8809" s="1">
        <v>43034</v>
      </c>
      <c r="D8809" s="2">
        <v>2017</v>
      </c>
      <c r="E8809" s="1" t="s">
        <v>53</v>
      </c>
      <c r="F8809" s="3">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v>-27.734999999999992</v>
      </c>
    </row>
    <row r="8810" spans="1:23" x14ac:dyDescent="0.3">
      <c r="A8810">
        <v>8809</v>
      </c>
      <c r="B8810" t="s">
        <v>10274</v>
      </c>
      <c r="C8810" s="1">
        <v>43034</v>
      </c>
      <c r="D8810" s="2">
        <v>2017</v>
      </c>
      <c r="E8810" s="1" t="s">
        <v>53</v>
      </c>
      <c r="F8810" s="3">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v>19.775000000000006</v>
      </c>
    </row>
    <row r="8811" spans="1:23" x14ac:dyDescent="0.3">
      <c r="A8811">
        <v>8810</v>
      </c>
      <c r="B8811" t="s">
        <v>10274</v>
      </c>
      <c r="C8811" s="1">
        <v>43034</v>
      </c>
      <c r="D8811" s="2">
        <v>2017</v>
      </c>
      <c r="E8811" s="1" t="s">
        <v>53</v>
      </c>
      <c r="F8811" s="3">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v>4.9815000000000005</v>
      </c>
    </row>
    <row r="8812" spans="1:23" x14ac:dyDescent="0.3">
      <c r="A8812">
        <v>8811</v>
      </c>
      <c r="B8812" t="s">
        <v>10275</v>
      </c>
      <c r="C8812" s="1">
        <v>42885</v>
      </c>
      <c r="D8812" s="2">
        <v>2017</v>
      </c>
      <c r="E8812" s="1" t="s">
        <v>124</v>
      </c>
      <c r="F8812" s="3">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v>18.009600000000002</v>
      </c>
    </row>
    <row r="8813" spans="1:23" x14ac:dyDescent="0.3">
      <c r="A8813">
        <v>8812</v>
      </c>
      <c r="B8813" t="s">
        <v>10276</v>
      </c>
      <c r="C8813" s="1">
        <v>42437</v>
      </c>
      <c r="D8813" s="2">
        <v>2016</v>
      </c>
      <c r="E8813" s="1" t="s">
        <v>237</v>
      </c>
      <c r="F8813" s="3">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v>48.333599999999976</v>
      </c>
    </row>
    <row r="8814" spans="1:23" x14ac:dyDescent="0.3">
      <c r="A8814">
        <v>8813</v>
      </c>
      <c r="B8814" t="s">
        <v>10276</v>
      </c>
      <c r="C8814" s="1">
        <v>42437</v>
      </c>
      <c r="D8814" s="2">
        <v>2016</v>
      </c>
      <c r="E8814" s="1" t="s">
        <v>237</v>
      </c>
      <c r="F8814" s="3">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v>3.7529999999999997</v>
      </c>
    </row>
    <row r="8815" spans="1:23" x14ac:dyDescent="0.3">
      <c r="A8815">
        <v>8814</v>
      </c>
      <c r="B8815" t="s">
        <v>10277</v>
      </c>
      <c r="C8815" s="1">
        <v>42211</v>
      </c>
      <c r="D8815" s="2">
        <v>2015</v>
      </c>
      <c r="E8815" s="1" t="s">
        <v>152</v>
      </c>
      <c r="F8815" s="3">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v>13.317599999999985</v>
      </c>
    </row>
    <row r="8816" spans="1:23" x14ac:dyDescent="0.3">
      <c r="A8816">
        <v>8815</v>
      </c>
      <c r="B8816" t="s">
        <v>10278</v>
      </c>
      <c r="C8816" s="1">
        <v>42331</v>
      </c>
      <c r="D8816" s="2">
        <v>2015</v>
      </c>
      <c r="E8816" s="1" t="s">
        <v>24</v>
      </c>
      <c r="F8816" s="3">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v>89.314199999999971</v>
      </c>
    </row>
    <row r="8817" spans="1:23" x14ac:dyDescent="0.3">
      <c r="A8817">
        <v>8816</v>
      </c>
      <c r="B8817" t="s">
        <v>10278</v>
      </c>
      <c r="C8817" s="1">
        <v>42331</v>
      </c>
      <c r="D8817" s="2">
        <v>2015</v>
      </c>
      <c r="E8817" s="1" t="s">
        <v>24</v>
      </c>
      <c r="F8817" s="3">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v>20.726999999999997</v>
      </c>
    </row>
    <row r="8818" spans="1:23" x14ac:dyDescent="0.3">
      <c r="A8818">
        <v>8817</v>
      </c>
      <c r="B8818" t="s">
        <v>10278</v>
      </c>
      <c r="C8818" s="1">
        <v>42331</v>
      </c>
      <c r="D8818" s="2">
        <v>2015</v>
      </c>
      <c r="E8818" s="1" t="s">
        <v>24</v>
      </c>
      <c r="F8818" s="3">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v>5.6416000000000004</v>
      </c>
    </row>
    <row r="8819" spans="1:23" x14ac:dyDescent="0.3">
      <c r="A8819">
        <v>8818</v>
      </c>
      <c r="B8819" t="s">
        <v>10278</v>
      </c>
      <c r="C8819" s="1">
        <v>42331</v>
      </c>
      <c r="D8819" s="2">
        <v>2015</v>
      </c>
      <c r="E8819" s="1" t="s">
        <v>24</v>
      </c>
      <c r="F8819" s="3">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v>7.783199999999999</v>
      </c>
    </row>
    <row r="8820" spans="1:23" x14ac:dyDescent="0.3">
      <c r="A8820">
        <v>8819</v>
      </c>
      <c r="B8820" t="s">
        <v>10278</v>
      </c>
      <c r="C8820" s="1">
        <v>42331</v>
      </c>
      <c r="D8820" s="2">
        <v>2015</v>
      </c>
      <c r="E8820" s="1" t="s">
        <v>24</v>
      </c>
      <c r="F8820" s="3">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v>18.662400000000002</v>
      </c>
    </row>
    <row r="8821" spans="1:23" x14ac:dyDescent="0.3">
      <c r="A8821">
        <v>8820</v>
      </c>
      <c r="B8821" t="s">
        <v>10281</v>
      </c>
      <c r="C8821" s="1">
        <v>42336</v>
      </c>
      <c r="D8821" s="2">
        <v>2015</v>
      </c>
      <c r="E8821" s="1" t="s">
        <v>24</v>
      </c>
      <c r="F8821" s="3">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v>117.43199999999999</v>
      </c>
    </row>
    <row r="8822" spans="1:23" x14ac:dyDescent="0.3">
      <c r="A8822">
        <v>8821</v>
      </c>
      <c r="B8822" t="s">
        <v>10282</v>
      </c>
      <c r="C8822" s="1">
        <v>43042</v>
      </c>
      <c r="D8822" s="2">
        <v>2017</v>
      </c>
      <c r="E8822" s="1" t="s">
        <v>24</v>
      </c>
      <c r="F8822" s="3">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v>311.99479999999994</v>
      </c>
    </row>
    <row r="8823" spans="1:23" x14ac:dyDescent="0.3">
      <c r="A8823">
        <v>8822</v>
      </c>
      <c r="B8823" t="s">
        <v>10282</v>
      </c>
      <c r="C8823" s="1">
        <v>43042</v>
      </c>
      <c r="D8823" s="2">
        <v>2017</v>
      </c>
      <c r="E8823" s="1" t="s">
        <v>24</v>
      </c>
      <c r="F8823" s="3">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v>-2.9963999999999995</v>
      </c>
    </row>
    <row r="8824" spans="1:23" x14ac:dyDescent="0.3">
      <c r="A8824">
        <v>8823</v>
      </c>
      <c r="B8824" t="s">
        <v>10282</v>
      </c>
      <c r="C8824" s="1">
        <v>43042</v>
      </c>
      <c r="D8824" s="2">
        <v>2017</v>
      </c>
      <c r="E8824" s="1" t="s">
        <v>24</v>
      </c>
      <c r="F8824" s="3">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v>4.1987999999999985</v>
      </c>
    </row>
    <row r="8825" spans="1:23" x14ac:dyDescent="0.3">
      <c r="A8825">
        <v>8824</v>
      </c>
      <c r="B8825" t="s">
        <v>10282</v>
      </c>
      <c r="C8825" s="1">
        <v>43042</v>
      </c>
      <c r="D8825" s="2">
        <v>2017</v>
      </c>
      <c r="E8825" s="1" t="s">
        <v>24</v>
      </c>
      <c r="F8825" s="3">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v>3.7407999999999997</v>
      </c>
    </row>
    <row r="8826" spans="1:23" x14ac:dyDescent="0.3">
      <c r="A8826">
        <v>8825</v>
      </c>
      <c r="B8826" t="s">
        <v>10283</v>
      </c>
      <c r="C8826" s="1">
        <v>42815</v>
      </c>
      <c r="D8826" s="2">
        <v>2017</v>
      </c>
      <c r="E8826" s="1" t="s">
        <v>237</v>
      </c>
      <c r="F8826" s="3">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v>2.8781999999999992</v>
      </c>
    </row>
    <row r="8827" spans="1:23" x14ac:dyDescent="0.3">
      <c r="A8827">
        <v>8826</v>
      </c>
      <c r="B8827" t="s">
        <v>10284</v>
      </c>
      <c r="C8827" s="1">
        <v>42357</v>
      </c>
      <c r="D8827" s="2">
        <v>2015</v>
      </c>
      <c r="E8827" s="1" t="s">
        <v>98</v>
      </c>
      <c r="F8827" s="3">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v>2.5056000000000003</v>
      </c>
    </row>
    <row r="8828" spans="1:23" x14ac:dyDescent="0.3">
      <c r="A8828">
        <v>8827</v>
      </c>
      <c r="B8828" t="s">
        <v>10285</v>
      </c>
      <c r="C8828" s="1">
        <v>41731</v>
      </c>
      <c r="D8828" s="2">
        <v>2014</v>
      </c>
      <c r="E8828" s="1" t="s">
        <v>89</v>
      </c>
      <c r="F8828" s="3">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v>9.3520000000000003</v>
      </c>
    </row>
    <row r="8829" spans="1:23" x14ac:dyDescent="0.3">
      <c r="A8829">
        <v>8828</v>
      </c>
      <c r="B8829" t="s">
        <v>10285</v>
      </c>
      <c r="C8829" s="1">
        <v>41731</v>
      </c>
      <c r="D8829" s="2">
        <v>2014</v>
      </c>
      <c r="E8829" s="1" t="s">
        <v>89</v>
      </c>
      <c r="F8829" s="3">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v>10.464999999999998</v>
      </c>
    </row>
    <row r="8830" spans="1:23" x14ac:dyDescent="0.3">
      <c r="A8830">
        <v>8829</v>
      </c>
      <c r="B8830" t="s">
        <v>10286</v>
      </c>
      <c r="C8830" s="1">
        <v>42160</v>
      </c>
      <c r="D8830" s="2">
        <v>2015</v>
      </c>
      <c r="E8830" s="1" t="s">
        <v>41</v>
      </c>
      <c r="F8830" s="3">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v>4.7519999999999998</v>
      </c>
    </row>
    <row r="8831" spans="1:23" x14ac:dyDescent="0.3">
      <c r="A8831">
        <v>8830</v>
      </c>
      <c r="B8831" t="s">
        <v>10287</v>
      </c>
      <c r="C8831" s="1">
        <v>41918</v>
      </c>
      <c r="D8831" s="2">
        <v>2014</v>
      </c>
      <c r="E8831" s="1" t="s">
        <v>53</v>
      </c>
      <c r="F8831" s="3">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v>54.087600000000009</v>
      </c>
    </row>
    <row r="8832" spans="1:23" x14ac:dyDescent="0.3">
      <c r="A8832">
        <v>8831</v>
      </c>
      <c r="B8832" t="s">
        <v>10288</v>
      </c>
      <c r="C8832" s="1">
        <v>42603</v>
      </c>
      <c r="D8832" s="2">
        <v>2016</v>
      </c>
      <c r="E8832" s="1" t="s">
        <v>132</v>
      </c>
      <c r="F8832" s="3">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v>11.703999999999997</v>
      </c>
    </row>
    <row r="8833" spans="1:23" x14ac:dyDescent="0.3">
      <c r="A8833">
        <v>8832</v>
      </c>
      <c r="B8833" t="s">
        <v>10289</v>
      </c>
      <c r="C8833" s="1">
        <v>42323</v>
      </c>
      <c r="D8833" s="2">
        <v>2015</v>
      </c>
      <c r="E8833" s="1" t="s">
        <v>24</v>
      </c>
      <c r="F8833" s="3">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v>14.3856</v>
      </c>
    </row>
    <row r="8834" spans="1:23" x14ac:dyDescent="0.3">
      <c r="A8834">
        <v>8833</v>
      </c>
      <c r="B8834" t="s">
        <v>10290</v>
      </c>
      <c r="C8834" s="1">
        <v>42177</v>
      </c>
      <c r="D8834" s="2">
        <v>2015</v>
      </c>
      <c r="E8834" s="1" t="s">
        <v>41</v>
      </c>
      <c r="F8834" s="3">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v>456.58800000000002</v>
      </c>
    </row>
    <row r="8835" spans="1:23" x14ac:dyDescent="0.3">
      <c r="A8835">
        <v>8834</v>
      </c>
      <c r="B8835" t="s">
        <v>10291</v>
      </c>
      <c r="C8835" s="1">
        <v>43002</v>
      </c>
      <c r="D8835" s="2">
        <v>2017</v>
      </c>
      <c r="E8835" s="1" t="s">
        <v>161</v>
      </c>
      <c r="F8835" s="3">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v>3.8774999999999995</v>
      </c>
    </row>
    <row r="8836" spans="1:23" x14ac:dyDescent="0.3">
      <c r="A8836">
        <v>8835</v>
      </c>
      <c r="B8836" t="s">
        <v>10291</v>
      </c>
      <c r="C8836" s="1">
        <v>43002</v>
      </c>
      <c r="D8836" s="2">
        <v>2017</v>
      </c>
      <c r="E8836" s="1" t="s">
        <v>161</v>
      </c>
      <c r="F8836" s="3">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v>25.171999999999997</v>
      </c>
    </row>
    <row r="8837" spans="1:23" x14ac:dyDescent="0.3">
      <c r="A8837">
        <v>8836</v>
      </c>
      <c r="B8837" t="s">
        <v>10291</v>
      </c>
      <c r="C8837" s="1">
        <v>43002</v>
      </c>
      <c r="D8837" s="2">
        <v>2017</v>
      </c>
      <c r="E8837" s="1" t="s">
        <v>161</v>
      </c>
      <c r="F8837" s="3">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v>3.7127999999999997</v>
      </c>
    </row>
    <row r="8838" spans="1:23" x14ac:dyDescent="0.3">
      <c r="A8838">
        <v>8837</v>
      </c>
      <c r="B8838" t="s">
        <v>10291</v>
      </c>
      <c r="C8838" s="1">
        <v>43002</v>
      </c>
      <c r="D8838" s="2">
        <v>2017</v>
      </c>
      <c r="E8838" s="1" t="s">
        <v>161</v>
      </c>
      <c r="F8838" s="3">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v>4.9607999999999999</v>
      </c>
    </row>
    <row r="8839" spans="1:23" x14ac:dyDescent="0.3">
      <c r="A8839">
        <v>8838</v>
      </c>
      <c r="B8839" t="s">
        <v>10291</v>
      </c>
      <c r="C8839" s="1">
        <v>43002</v>
      </c>
      <c r="D8839" s="2">
        <v>2017</v>
      </c>
      <c r="E8839" s="1" t="s">
        <v>161</v>
      </c>
      <c r="F8839" s="3">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v>7.5600000000000005</v>
      </c>
    </row>
    <row r="8840" spans="1:23" x14ac:dyDescent="0.3">
      <c r="A8840">
        <v>8839</v>
      </c>
      <c r="B8840" t="s">
        <v>10292</v>
      </c>
      <c r="C8840" s="1">
        <v>41735</v>
      </c>
      <c r="D8840" s="2">
        <v>2014</v>
      </c>
      <c r="E8840" s="1" t="s">
        <v>89</v>
      </c>
      <c r="F8840" s="3">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v>18.447000000000003</v>
      </c>
    </row>
    <row r="8841" spans="1:23" x14ac:dyDescent="0.3">
      <c r="A8841">
        <v>8840</v>
      </c>
      <c r="B8841" t="s">
        <v>10292</v>
      </c>
      <c r="C8841" s="1">
        <v>41735</v>
      </c>
      <c r="D8841" s="2">
        <v>2014</v>
      </c>
      <c r="E8841" s="1" t="s">
        <v>89</v>
      </c>
      <c r="F8841" s="3">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v>23.768399999999996</v>
      </c>
    </row>
    <row r="8842" spans="1:23" x14ac:dyDescent="0.3">
      <c r="A8842">
        <v>8841</v>
      </c>
      <c r="B8842" t="s">
        <v>10292</v>
      </c>
      <c r="C8842" s="1">
        <v>41735</v>
      </c>
      <c r="D8842" s="2">
        <v>2014</v>
      </c>
      <c r="E8842" s="1" t="s">
        <v>89</v>
      </c>
      <c r="F8842" s="3">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v>131.98680000000002</v>
      </c>
    </row>
    <row r="8843" spans="1:23" x14ac:dyDescent="0.3">
      <c r="A8843">
        <v>8842</v>
      </c>
      <c r="B8843" t="s">
        <v>10293</v>
      </c>
      <c r="C8843" s="1">
        <v>42409</v>
      </c>
      <c r="D8843" s="2">
        <v>2016</v>
      </c>
      <c r="E8843" s="1" t="s">
        <v>568</v>
      </c>
      <c r="F8843" s="3">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v>39.586800000000011</v>
      </c>
    </row>
    <row r="8844" spans="1:23" x14ac:dyDescent="0.3">
      <c r="A8844">
        <v>8843</v>
      </c>
      <c r="B8844" t="s">
        <v>10293</v>
      </c>
      <c r="C8844" s="1">
        <v>42409</v>
      </c>
      <c r="D8844" s="2">
        <v>2016</v>
      </c>
      <c r="E8844" s="1" t="s">
        <v>568</v>
      </c>
      <c r="F8844" s="3">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v>11.151</v>
      </c>
    </row>
    <row r="8845" spans="1:23" x14ac:dyDescent="0.3">
      <c r="A8845">
        <v>8844</v>
      </c>
      <c r="B8845" t="s">
        <v>10294</v>
      </c>
      <c r="C8845" s="1">
        <v>41961</v>
      </c>
      <c r="D8845" s="2">
        <v>2014</v>
      </c>
      <c r="E8845" s="1" t="s">
        <v>24</v>
      </c>
      <c r="F8845" s="3">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v>16.787500000000001</v>
      </c>
    </row>
    <row r="8846" spans="1:23" x14ac:dyDescent="0.3">
      <c r="A8846">
        <v>8845</v>
      </c>
      <c r="B8846" t="s">
        <v>10295</v>
      </c>
      <c r="C8846" s="1">
        <v>43087</v>
      </c>
      <c r="D8846" s="2">
        <v>2017</v>
      </c>
      <c r="E8846" s="1" t="s">
        <v>98</v>
      </c>
      <c r="F8846" s="3">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v>-6.0299999999999976</v>
      </c>
    </row>
    <row r="8847" spans="1:23" x14ac:dyDescent="0.3">
      <c r="A8847">
        <v>8846</v>
      </c>
      <c r="B8847" t="s">
        <v>10295</v>
      </c>
      <c r="C8847" s="1">
        <v>43087</v>
      </c>
      <c r="D8847" s="2">
        <v>2017</v>
      </c>
      <c r="E8847" s="1" t="s">
        <v>98</v>
      </c>
      <c r="F8847" s="3">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v>1.7486999999999999</v>
      </c>
    </row>
    <row r="8848" spans="1:23" x14ac:dyDescent="0.3">
      <c r="A8848">
        <v>8847</v>
      </c>
      <c r="B8848" t="s">
        <v>10295</v>
      </c>
      <c r="C8848" s="1">
        <v>43087</v>
      </c>
      <c r="D8848" s="2">
        <v>2017</v>
      </c>
      <c r="E8848" s="1" t="s">
        <v>98</v>
      </c>
      <c r="F8848" s="3">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v>29.691999999999993</v>
      </c>
    </row>
    <row r="8849" spans="1:23" x14ac:dyDescent="0.3">
      <c r="A8849">
        <v>8848</v>
      </c>
      <c r="B8849" t="s">
        <v>10295</v>
      </c>
      <c r="C8849" s="1">
        <v>43087</v>
      </c>
      <c r="D8849" s="2">
        <v>2017</v>
      </c>
      <c r="E8849" s="1" t="s">
        <v>98</v>
      </c>
      <c r="F8849" s="3">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v>13.011199999999995</v>
      </c>
    </row>
    <row r="8850" spans="1:23" x14ac:dyDescent="0.3">
      <c r="A8850">
        <v>8849</v>
      </c>
      <c r="B8850" t="s">
        <v>10296</v>
      </c>
      <c r="C8850" s="1">
        <v>42187</v>
      </c>
      <c r="D8850" s="2">
        <v>2015</v>
      </c>
      <c r="E8850" s="1" t="s">
        <v>152</v>
      </c>
      <c r="F8850" s="3">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v>8.3519999999999932</v>
      </c>
    </row>
    <row r="8851" spans="1:23" x14ac:dyDescent="0.3">
      <c r="A8851">
        <v>8850</v>
      </c>
      <c r="B8851" t="s">
        <v>10296</v>
      </c>
      <c r="C8851" s="1">
        <v>42187</v>
      </c>
      <c r="D8851" s="2">
        <v>2015</v>
      </c>
      <c r="E8851" s="1" t="s">
        <v>152</v>
      </c>
      <c r="F8851" s="3">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v>45.954000000000008</v>
      </c>
    </row>
    <row r="8852" spans="1:23" x14ac:dyDescent="0.3">
      <c r="A8852">
        <v>8851</v>
      </c>
      <c r="B8852" t="s">
        <v>10296</v>
      </c>
      <c r="C8852" s="1">
        <v>42187</v>
      </c>
      <c r="D8852" s="2">
        <v>2015</v>
      </c>
      <c r="E8852" s="1" t="s">
        <v>152</v>
      </c>
      <c r="F8852" s="3">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v>-2.3136000000000001</v>
      </c>
    </row>
    <row r="8853" spans="1:23" x14ac:dyDescent="0.3">
      <c r="A8853">
        <v>8852</v>
      </c>
      <c r="B8853" t="s">
        <v>10296</v>
      </c>
      <c r="C8853" s="1">
        <v>42187</v>
      </c>
      <c r="D8853" s="2">
        <v>2015</v>
      </c>
      <c r="E8853" s="1" t="s">
        <v>152</v>
      </c>
      <c r="F8853" s="3">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v>3.2871999999999999</v>
      </c>
    </row>
    <row r="8854" spans="1:23" x14ac:dyDescent="0.3">
      <c r="A8854">
        <v>8853</v>
      </c>
      <c r="B8854" t="s">
        <v>10297</v>
      </c>
      <c r="C8854" s="1">
        <v>41920</v>
      </c>
      <c r="D8854" s="2">
        <v>2014</v>
      </c>
      <c r="E8854" s="1" t="s">
        <v>53</v>
      </c>
      <c r="F8854" s="3">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v>55.763999999999996</v>
      </c>
    </row>
    <row r="8855" spans="1:23" x14ac:dyDescent="0.3">
      <c r="A8855">
        <v>8854</v>
      </c>
      <c r="B8855" t="s">
        <v>10298</v>
      </c>
      <c r="C8855" s="1">
        <v>42269</v>
      </c>
      <c r="D8855" s="2">
        <v>2015</v>
      </c>
      <c r="E8855" s="1" t="s">
        <v>161</v>
      </c>
      <c r="F8855" s="3">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v>6.2549999999999919</v>
      </c>
    </row>
    <row r="8856" spans="1:23" x14ac:dyDescent="0.3">
      <c r="A8856">
        <v>8855</v>
      </c>
      <c r="B8856" t="s">
        <v>10298</v>
      </c>
      <c r="C8856" s="1">
        <v>42269</v>
      </c>
      <c r="D8856" s="2">
        <v>2015</v>
      </c>
      <c r="E8856" s="1" t="s">
        <v>161</v>
      </c>
      <c r="F8856" s="3">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v>-7.724700000000098</v>
      </c>
    </row>
    <row r="8857" spans="1:23" x14ac:dyDescent="0.3">
      <c r="A8857">
        <v>8856</v>
      </c>
      <c r="B8857" t="s">
        <v>10299</v>
      </c>
      <c r="C8857" s="1">
        <v>43093</v>
      </c>
      <c r="D8857" s="2">
        <v>2017</v>
      </c>
      <c r="E8857" s="1" t="s">
        <v>98</v>
      </c>
      <c r="F8857" s="3">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v>7.9919999999999991</v>
      </c>
    </row>
    <row r="8858" spans="1:23" x14ac:dyDescent="0.3">
      <c r="A8858">
        <v>8857</v>
      </c>
      <c r="B8858" t="s">
        <v>10300</v>
      </c>
      <c r="C8858" s="1">
        <v>43021</v>
      </c>
      <c r="D8858" s="2">
        <v>2017</v>
      </c>
      <c r="E8858" s="1" t="s">
        <v>53</v>
      </c>
      <c r="F8858" s="3">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v>39.888599999999997</v>
      </c>
    </row>
    <row r="8859" spans="1:23" x14ac:dyDescent="0.3">
      <c r="A8859">
        <v>8858</v>
      </c>
      <c r="B8859" t="s">
        <v>10300</v>
      </c>
      <c r="C8859" s="1">
        <v>43021</v>
      </c>
      <c r="D8859" s="2">
        <v>2017</v>
      </c>
      <c r="E8859" s="1" t="s">
        <v>53</v>
      </c>
      <c r="F8859" s="3">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v>-7.9959999999999996</v>
      </c>
    </row>
    <row r="8860" spans="1:23" x14ac:dyDescent="0.3">
      <c r="A8860">
        <v>8859</v>
      </c>
      <c r="B8860" t="s">
        <v>10300</v>
      </c>
      <c r="C8860" s="1">
        <v>43021</v>
      </c>
      <c r="D8860" s="2">
        <v>2017</v>
      </c>
      <c r="E8860" s="1" t="s">
        <v>53</v>
      </c>
      <c r="F8860" s="3">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v>1906.4849999999999</v>
      </c>
    </row>
    <row r="8861" spans="1:23" x14ac:dyDescent="0.3">
      <c r="A8861">
        <v>8860</v>
      </c>
      <c r="B8861" t="s">
        <v>10301</v>
      </c>
      <c r="C8861" s="1">
        <v>42967</v>
      </c>
      <c r="D8861" s="2">
        <v>2017</v>
      </c>
      <c r="E8861" s="1" t="s">
        <v>132</v>
      </c>
      <c r="F8861" s="3">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v>3.5959999999999983</v>
      </c>
    </row>
    <row r="8862" spans="1:23" x14ac:dyDescent="0.3">
      <c r="A8862">
        <v>8861</v>
      </c>
      <c r="B8862" t="s">
        <v>10302</v>
      </c>
      <c r="C8862" s="1">
        <v>42258</v>
      </c>
      <c r="D8862" s="2">
        <v>2015</v>
      </c>
      <c r="E8862" s="1" t="s">
        <v>161</v>
      </c>
      <c r="F8862" s="3">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v>14.904</v>
      </c>
    </row>
    <row r="8863" spans="1:23" x14ac:dyDescent="0.3">
      <c r="A8863">
        <v>8862</v>
      </c>
      <c r="B8863" t="s">
        <v>10302</v>
      </c>
      <c r="C8863" s="1">
        <v>42258</v>
      </c>
      <c r="D8863" s="2">
        <v>2015</v>
      </c>
      <c r="E8863" s="1" t="s">
        <v>161</v>
      </c>
      <c r="F8863" s="3">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v>3.9248000000000003</v>
      </c>
    </row>
    <row r="8864" spans="1:23" x14ac:dyDescent="0.3">
      <c r="A8864">
        <v>8863</v>
      </c>
      <c r="B8864" t="s">
        <v>10302</v>
      </c>
      <c r="C8864" s="1">
        <v>42258</v>
      </c>
      <c r="D8864" s="2">
        <v>2015</v>
      </c>
      <c r="E8864" s="1" t="s">
        <v>161</v>
      </c>
      <c r="F8864" s="3">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v>96.415999999999997</v>
      </c>
    </row>
    <row r="8865" spans="1:23" x14ac:dyDescent="0.3">
      <c r="A8865">
        <v>8864</v>
      </c>
      <c r="B8865" t="s">
        <v>10302</v>
      </c>
      <c r="C8865" s="1">
        <v>42258</v>
      </c>
      <c r="D8865" s="2">
        <v>2015</v>
      </c>
      <c r="E8865" s="1" t="s">
        <v>161</v>
      </c>
      <c r="F8865" s="3">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v>29.980800000000002</v>
      </c>
    </row>
    <row r="8866" spans="1:23" x14ac:dyDescent="0.3">
      <c r="A8866">
        <v>8865</v>
      </c>
      <c r="B8866" t="s">
        <v>10302</v>
      </c>
      <c r="C8866" s="1">
        <v>42258</v>
      </c>
      <c r="D8866" s="2">
        <v>2015</v>
      </c>
      <c r="E8866" s="1" t="s">
        <v>161</v>
      </c>
      <c r="F8866" s="3">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v>18.662400000000002</v>
      </c>
    </row>
    <row r="8867" spans="1:23" x14ac:dyDescent="0.3">
      <c r="A8867">
        <v>8866</v>
      </c>
      <c r="B8867" t="s">
        <v>10303</v>
      </c>
      <c r="C8867" s="1">
        <v>42358</v>
      </c>
      <c r="D8867" s="2">
        <v>2015</v>
      </c>
      <c r="E8867" s="1" t="s">
        <v>98</v>
      </c>
      <c r="F8867" s="3">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v>10.880999999999997</v>
      </c>
    </row>
    <row r="8868" spans="1:23" x14ac:dyDescent="0.3">
      <c r="A8868">
        <v>8867</v>
      </c>
      <c r="B8868" t="s">
        <v>10304</v>
      </c>
      <c r="C8868" s="1">
        <v>41902</v>
      </c>
      <c r="D8868" s="2">
        <v>2014</v>
      </c>
      <c r="E8868" s="1" t="s">
        <v>161</v>
      </c>
      <c r="F8868" s="3">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v>-70.489999999999981</v>
      </c>
    </row>
    <row r="8869" spans="1:23" x14ac:dyDescent="0.3">
      <c r="A8869">
        <v>8868</v>
      </c>
      <c r="B8869" t="s">
        <v>10304</v>
      </c>
      <c r="C8869" s="1">
        <v>41902</v>
      </c>
      <c r="D8869" s="2">
        <v>2014</v>
      </c>
      <c r="E8869" s="1" t="s">
        <v>161</v>
      </c>
      <c r="F8869" s="3">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v>3.4749999999999996</v>
      </c>
    </row>
    <row r="8870" spans="1:23" x14ac:dyDescent="0.3">
      <c r="A8870">
        <v>8869</v>
      </c>
      <c r="B8870" t="s">
        <v>10305</v>
      </c>
      <c r="C8870" s="1">
        <v>42678</v>
      </c>
      <c r="D8870" s="2">
        <v>2016</v>
      </c>
      <c r="E8870" s="1" t="s">
        <v>24</v>
      </c>
      <c r="F8870" s="3">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v>77.219999999999914</v>
      </c>
    </row>
    <row r="8871" spans="1:23" x14ac:dyDescent="0.3">
      <c r="A8871">
        <v>8870</v>
      </c>
      <c r="B8871" t="s">
        <v>10306</v>
      </c>
      <c r="C8871" s="1">
        <v>43070</v>
      </c>
      <c r="D8871" s="2">
        <v>2017</v>
      </c>
      <c r="E8871" s="1" t="s">
        <v>98</v>
      </c>
      <c r="F8871" s="3">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v>5.3729999999999993</v>
      </c>
    </row>
    <row r="8872" spans="1:23" x14ac:dyDescent="0.3">
      <c r="A8872">
        <v>8871</v>
      </c>
      <c r="B8872" t="s">
        <v>10306</v>
      </c>
      <c r="C8872" s="1">
        <v>43070</v>
      </c>
      <c r="D8872" s="2">
        <v>2017</v>
      </c>
      <c r="E8872" s="1" t="s">
        <v>98</v>
      </c>
      <c r="F8872" s="3">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v>31.099200000000003</v>
      </c>
    </row>
    <row r="8873" spans="1:23" x14ac:dyDescent="0.3">
      <c r="A8873">
        <v>8872</v>
      </c>
      <c r="B8873" t="s">
        <v>10306</v>
      </c>
      <c r="C8873" s="1">
        <v>43070</v>
      </c>
      <c r="D8873" s="2">
        <v>2017</v>
      </c>
      <c r="E8873" s="1" t="s">
        <v>98</v>
      </c>
      <c r="F8873" s="3">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v>5.4124000000000478</v>
      </c>
    </row>
    <row r="8874" spans="1:23" x14ac:dyDescent="0.3">
      <c r="A8874">
        <v>8873</v>
      </c>
      <c r="B8874" t="s">
        <v>10307</v>
      </c>
      <c r="C8874" s="1">
        <v>41922</v>
      </c>
      <c r="D8874" s="2">
        <v>2014</v>
      </c>
      <c r="E8874" s="1" t="s">
        <v>53</v>
      </c>
      <c r="F8874" s="3">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v>-71.39579999999998</v>
      </c>
    </row>
    <row r="8875" spans="1:23" x14ac:dyDescent="0.3">
      <c r="A8875">
        <v>8874</v>
      </c>
      <c r="B8875" t="s">
        <v>10307</v>
      </c>
      <c r="C8875" s="1">
        <v>41922</v>
      </c>
      <c r="D8875" s="2">
        <v>2014</v>
      </c>
      <c r="E8875" s="1" t="s">
        <v>53</v>
      </c>
      <c r="F8875" s="3">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v>-13.393599999999999</v>
      </c>
    </row>
    <row r="8876" spans="1:23" x14ac:dyDescent="0.3">
      <c r="A8876">
        <v>8875</v>
      </c>
      <c r="B8876" t="s">
        <v>10310</v>
      </c>
      <c r="C8876" s="1">
        <v>43053</v>
      </c>
      <c r="D8876" s="2">
        <v>2017</v>
      </c>
      <c r="E8876" s="1" t="s">
        <v>24</v>
      </c>
      <c r="F8876" s="3">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v>-32.984999999999999</v>
      </c>
    </row>
    <row r="8877" spans="1:23" x14ac:dyDescent="0.3">
      <c r="A8877">
        <v>8876</v>
      </c>
      <c r="B8877" t="s">
        <v>10311</v>
      </c>
      <c r="C8877" s="1">
        <v>42595</v>
      </c>
      <c r="D8877" s="2">
        <v>2016</v>
      </c>
      <c r="E8877" s="1" t="s">
        <v>132</v>
      </c>
      <c r="F8877" s="3">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v>-34.758000000000017</v>
      </c>
    </row>
    <row r="8878" spans="1:23" x14ac:dyDescent="0.3">
      <c r="A8878">
        <v>8877</v>
      </c>
      <c r="B8878" t="s">
        <v>10311</v>
      </c>
      <c r="C8878" s="1">
        <v>42595</v>
      </c>
      <c r="D8878" s="2">
        <v>2016</v>
      </c>
      <c r="E8878" s="1" t="s">
        <v>132</v>
      </c>
      <c r="F8878" s="3">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v>-153.20240000000001</v>
      </c>
    </row>
    <row r="8879" spans="1:23" x14ac:dyDescent="0.3">
      <c r="A8879">
        <v>8878</v>
      </c>
      <c r="B8879" t="s">
        <v>10312</v>
      </c>
      <c r="C8879" s="1">
        <v>42995</v>
      </c>
      <c r="D8879" s="2">
        <v>2017</v>
      </c>
      <c r="E8879" s="1" t="s">
        <v>161</v>
      </c>
      <c r="F8879" s="3">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v>225.6</v>
      </c>
    </row>
    <row r="8880" spans="1:23" x14ac:dyDescent="0.3">
      <c r="A8880">
        <v>8879</v>
      </c>
      <c r="B8880" t="s">
        <v>10312</v>
      </c>
      <c r="C8880" s="1">
        <v>42995</v>
      </c>
      <c r="D8880" s="2">
        <v>2017</v>
      </c>
      <c r="E8880" s="1" t="s">
        <v>161</v>
      </c>
      <c r="F8880" s="3">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v>9.5340000000000025</v>
      </c>
    </row>
    <row r="8881" spans="1:23" x14ac:dyDescent="0.3">
      <c r="A8881">
        <v>8880</v>
      </c>
      <c r="B8881" t="s">
        <v>10315</v>
      </c>
      <c r="C8881" s="1">
        <v>42086</v>
      </c>
      <c r="D8881" s="2">
        <v>2015</v>
      </c>
      <c r="E8881" s="1" t="s">
        <v>237</v>
      </c>
      <c r="F8881" s="3">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v>92.505599999999987</v>
      </c>
    </row>
    <row r="8882" spans="1:23" x14ac:dyDescent="0.3">
      <c r="A8882">
        <v>8881</v>
      </c>
      <c r="B8882" t="s">
        <v>10315</v>
      </c>
      <c r="C8882" s="1">
        <v>42086</v>
      </c>
      <c r="D8882" s="2">
        <v>2015</v>
      </c>
      <c r="E8882" s="1" t="s">
        <v>237</v>
      </c>
      <c r="F8882" s="3">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v>86.389199999999988</v>
      </c>
    </row>
    <row r="8883" spans="1:23" x14ac:dyDescent="0.3">
      <c r="A8883">
        <v>8882</v>
      </c>
      <c r="B8883" t="s">
        <v>10316</v>
      </c>
      <c r="C8883" s="1">
        <v>42551</v>
      </c>
      <c r="D8883" s="2">
        <v>2016</v>
      </c>
      <c r="E8883" s="1" t="s">
        <v>41</v>
      </c>
      <c r="F8883" s="3">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v>-0.62650000000000716</v>
      </c>
    </row>
    <row r="8884" spans="1:23" x14ac:dyDescent="0.3">
      <c r="A8884">
        <v>8883</v>
      </c>
      <c r="B8884" t="s">
        <v>10317</v>
      </c>
      <c r="C8884" s="1">
        <v>43028</v>
      </c>
      <c r="D8884" s="2">
        <v>2017</v>
      </c>
      <c r="E8884" s="1" t="s">
        <v>53</v>
      </c>
      <c r="F8884" s="3">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v>1.3986000000000001</v>
      </c>
    </row>
    <row r="8885" spans="1:23" x14ac:dyDescent="0.3">
      <c r="A8885">
        <v>8884</v>
      </c>
      <c r="B8885" t="s">
        <v>10317</v>
      </c>
      <c r="C8885" s="1">
        <v>43028</v>
      </c>
      <c r="D8885" s="2">
        <v>2017</v>
      </c>
      <c r="E8885" s="1" t="s">
        <v>53</v>
      </c>
      <c r="F8885" s="3">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v>4.4849999999999994</v>
      </c>
    </row>
    <row r="8886" spans="1:23" x14ac:dyDescent="0.3">
      <c r="A8886">
        <v>8885</v>
      </c>
      <c r="B8886" t="s">
        <v>10318</v>
      </c>
      <c r="C8886" s="1">
        <v>41876</v>
      </c>
      <c r="D8886" s="2">
        <v>2014</v>
      </c>
      <c r="E8886" s="1" t="s">
        <v>132</v>
      </c>
      <c r="F8886" s="3">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v>-4.5695999999999994</v>
      </c>
    </row>
    <row r="8887" spans="1:23" x14ac:dyDescent="0.3">
      <c r="A8887">
        <v>8886</v>
      </c>
      <c r="B8887" t="s">
        <v>10318</v>
      </c>
      <c r="C8887" s="1">
        <v>41876</v>
      </c>
      <c r="D8887" s="2">
        <v>2014</v>
      </c>
      <c r="E8887" s="1" t="s">
        <v>132</v>
      </c>
      <c r="F8887" s="3">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v>-2.2896000000000001</v>
      </c>
    </row>
    <row r="8888" spans="1:23" x14ac:dyDescent="0.3">
      <c r="A8888">
        <v>8887</v>
      </c>
      <c r="B8888" t="s">
        <v>10318</v>
      </c>
      <c r="C8888" s="1">
        <v>41876</v>
      </c>
      <c r="D8888" s="2">
        <v>2014</v>
      </c>
      <c r="E8888" s="1" t="s">
        <v>132</v>
      </c>
      <c r="F8888" s="3">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v>-16.684799999999996</v>
      </c>
    </row>
    <row r="8889" spans="1:23" x14ac:dyDescent="0.3">
      <c r="A8889">
        <v>8888</v>
      </c>
      <c r="B8889" t="s">
        <v>10319</v>
      </c>
      <c r="C8889" s="1">
        <v>41847</v>
      </c>
      <c r="D8889" s="2">
        <v>2014</v>
      </c>
      <c r="E8889" s="1" t="s">
        <v>152</v>
      </c>
      <c r="F8889" s="3">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v>0</v>
      </c>
    </row>
    <row r="8890" spans="1:23" x14ac:dyDescent="0.3">
      <c r="A8890">
        <v>8889</v>
      </c>
      <c r="B8890" t="s">
        <v>10320</v>
      </c>
      <c r="C8890" s="1">
        <v>43070</v>
      </c>
      <c r="D8890" s="2">
        <v>2017</v>
      </c>
      <c r="E8890" s="1" t="s">
        <v>98</v>
      </c>
      <c r="F8890" s="3">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v>107.03879999999994</v>
      </c>
    </row>
    <row r="8891" spans="1:23" x14ac:dyDescent="0.3">
      <c r="A8891">
        <v>8890</v>
      </c>
      <c r="B8891" t="s">
        <v>10321</v>
      </c>
      <c r="C8891" s="1">
        <v>42660</v>
      </c>
      <c r="D8891" s="2">
        <v>2016</v>
      </c>
      <c r="E8891" s="1" t="s">
        <v>53</v>
      </c>
      <c r="F8891" s="3">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v>220.48530000000002</v>
      </c>
    </row>
    <row r="8892" spans="1:23" x14ac:dyDescent="0.3">
      <c r="A8892">
        <v>8891</v>
      </c>
      <c r="B8892" t="s">
        <v>10321</v>
      </c>
      <c r="C8892" s="1">
        <v>42660</v>
      </c>
      <c r="D8892" s="2">
        <v>2016</v>
      </c>
      <c r="E8892" s="1" t="s">
        <v>53</v>
      </c>
      <c r="F8892" s="3">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v>751.76010000000008</v>
      </c>
    </row>
    <row r="8893" spans="1:23" x14ac:dyDescent="0.3">
      <c r="A8893">
        <v>8892</v>
      </c>
      <c r="B8893" t="s">
        <v>10322</v>
      </c>
      <c r="C8893" s="1">
        <v>42629</v>
      </c>
      <c r="D8893" s="2">
        <v>2016</v>
      </c>
      <c r="E8893" s="1" t="s">
        <v>161</v>
      </c>
      <c r="F8893" s="3">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v>30.444999999999993</v>
      </c>
    </row>
    <row r="8894" spans="1:23" x14ac:dyDescent="0.3">
      <c r="A8894">
        <v>8893</v>
      </c>
      <c r="B8894" t="s">
        <v>10323</v>
      </c>
      <c r="C8894" s="1">
        <v>42339</v>
      </c>
      <c r="D8894" s="2">
        <v>2015</v>
      </c>
      <c r="E8894" s="1" t="s">
        <v>98</v>
      </c>
      <c r="F8894" s="3">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v>267.66720000000009</v>
      </c>
    </row>
    <row r="8895" spans="1:23" x14ac:dyDescent="0.3">
      <c r="A8895">
        <v>8894</v>
      </c>
      <c r="B8895" t="s">
        <v>10324</v>
      </c>
      <c r="C8895" s="1">
        <v>41856</v>
      </c>
      <c r="D8895" s="2">
        <v>2014</v>
      </c>
      <c r="E8895" s="1" t="s">
        <v>132</v>
      </c>
      <c r="F8895" s="3">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v>41.933999999999997</v>
      </c>
    </row>
    <row r="8896" spans="1:23" x14ac:dyDescent="0.3">
      <c r="A8896">
        <v>8895</v>
      </c>
      <c r="B8896" t="s">
        <v>10325</v>
      </c>
      <c r="C8896" s="1">
        <v>42597</v>
      </c>
      <c r="D8896" s="2">
        <v>2016</v>
      </c>
      <c r="E8896" s="1" t="s">
        <v>132</v>
      </c>
      <c r="F8896" s="3">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v>43.684200000000018</v>
      </c>
    </row>
    <row r="8897" spans="1:23" x14ac:dyDescent="0.3">
      <c r="A8897">
        <v>8896</v>
      </c>
      <c r="B8897" t="s">
        <v>10325</v>
      </c>
      <c r="C8897" s="1">
        <v>42597</v>
      </c>
      <c r="D8897" s="2">
        <v>2016</v>
      </c>
      <c r="E8897" s="1" t="s">
        <v>132</v>
      </c>
      <c r="F8897" s="3">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v>3.0497999999999985</v>
      </c>
    </row>
    <row r="8898" spans="1:23" x14ac:dyDescent="0.3">
      <c r="A8898">
        <v>8897</v>
      </c>
      <c r="B8898" t="s">
        <v>10325</v>
      </c>
      <c r="C8898" s="1">
        <v>42597</v>
      </c>
      <c r="D8898" s="2">
        <v>2016</v>
      </c>
      <c r="E8898" s="1" t="s">
        <v>132</v>
      </c>
      <c r="F8898" s="3">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v>10.349999999999994</v>
      </c>
    </row>
    <row r="8899" spans="1:23" x14ac:dyDescent="0.3">
      <c r="A8899">
        <v>8898</v>
      </c>
      <c r="B8899" t="s">
        <v>10325</v>
      </c>
      <c r="C8899" s="1">
        <v>42597</v>
      </c>
      <c r="D8899" s="2">
        <v>2016</v>
      </c>
      <c r="E8899" s="1" t="s">
        <v>132</v>
      </c>
      <c r="F8899" s="3">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v>18.009600000000002</v>
      </c>
    </row>
    <row r="8900" spans="1:23" x14ac:dyDescent="0.3">
      <c r="A8900">
        <v>8899</v>
      </c>
      <c r="B8900" t="s">
        <v>10326</v>
      </c>
      <c r="C8900" s="1">
        <v>42223</v>
      </c>
      <c r="D8900" s="2">
        <v>2015</v>
      </c>
      <c r="E8900" s="1" t="s">
        <v>132</v>
      </c>
      <c r="F8900" s="3">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v>148.49099999999996</v>
      </c>
    </row>
    <row r="8901" spans="1:23" x14ac:dyDescent="0.3">
      <c r="A8901">
        <v>8900</v>
      </c>
      <c r="B8901" t="s">
        <v>10326</v>
      </c>
      <c r="C8901" s="1">
        <v>42223</v>
      </c>
      <c r="D8901" s="2">
        <v>2015</v>
      </c>
      <c r="E8901" s="1" t="s">
        <v>132</v>
      </c>
      <c r="F8901" s="3">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v>11.778199999999998</v>
      </c>
    </row>
    <row r="8902" spans="1:23" x14ac:dyDescent="0.3">
      <c r="A8902">
        <v>8901</v>
      </c>
      <c r="B8902" t="s">
        <v>10327</v>
      </c>
      <c r="C8902" s="1">
        <v>42521</v>
      </c>
      <c r="D8902" s="2">
        <v>2016</v>
      </c>
      <c r="E8902" s="1" t="s">
        <v>124</v>
      </c>
      <c r="F8902" s="3">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v>-12.825599999999994</v>
      </c>
    </row>
    <row r="8903" spans="1:23" x14ac:dyDescent="0.3">
      <c r="A8903">
        <v>8902</v>
      </c>
      <c r="B8903" t="s">
        <v>10327</v>
      </c>
      <c r="C8903" s="1">
        <v>42521</v>
      </c>
      <c r="D8903" s="2">
        <v>2016</v>
      </c>
      <c r="E8903" s="1" t="s">
        <v>124</v>
      </c>
      <c r="F8903" s="3">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v>6.7048000000000005</v>
      </c>
    </row>
    <row r="8904" spans="1:23" x14ac:dyDescent="0.3">
      <c r="A8904">
        <v>8903</v>
      </c>
      <c r="B8904" t="s">
        <v>10327</v>
      </c>
      <c r="C8904" s="1">
        <v>42521</v>
      </c>
      <c r="D8904" s="2">
        <v>2016</v>
      </c>
      <c r="E8904" s="1" t="s">
        <v>124</v>
      </c>
      <c r="F8904" s="3">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v>-38.215799999999973</v>
      </c>
    </row>
    <row r="8905" spans="1:23" x14ac:dyDescent="0.3">
      <c r="A8905">
        <v>8904</v>
      </c>
      <c r="B8905" t="s">
        <v>10327</v>
      </c>
      <c r="C8905" s="1">
        <v>42521</v>
      </c>
      <c r="D8905" s="2">
        <v>2016</v>
      </c>
      <c r="E8905" s="1" t="s">
        <v>124</v>
      </c>
      <c r="F8905" s="3">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v>3.6288</v>
      </c>
    </row>
    <row r="8906" spans="1:23" x14ac:dyDescent="0.3">
      <c r="A8906">
        <v>8905</v>
      </c>
      <c r="B8906" t="s">
        <v>10328</v>
      </c>
      <c r="C8906" s="1">
        <v>42552</v>
      </c>
      <c r="D8906" s="2">
        <v>2016</v>
      </c>
      <c r="E8906" s="1" t="s">
        <v>152</v>
      </c>
      <c r="F8906" s="3">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v>14.043800000000001</v>
      </c>
    </row>
    <row r="8907" spans="1:23" x14ac:dyDescent="0.3">
      <c r="A8907">
        <v>8906</v>
      </c>
      <c r="B8907" t="s">
        <v>10328</v>
      </c>
      <c r="C8907" s="1">
        <v>42552</v>
      </c>
      <c r="D8907" s="2">
        <v>2016</v>
      </c>
      <c r="E8907" s="1" t="s">
        <v>152</v>
      </c>
      <c r="F8907" s="3">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v>6.1679999999999975</v>
      </c>
    </row>
    <row r="8908" spans="1:23" x14ac:dyDescent="0.3">
      <c r="A8908">
        <v>8907</v>
      </c>
      <c r="B8908" t="s">
        <v>10328</v>
      </c>
      <c r="C8908" s="1">
        <v>42552</v>
      </c>
      <c r="D8908" s="2">
        <v>2016</v>
      </c>
      <c r="E8908" s="1" t="s">
        <v>152</v>
      </c>
      <c r="F8908" s="3">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v>33.776999999999994</v>
      </c>
    </row>
    <row r="8909" spans="1:23" x14ac:dyDescent="0.3">
      <c r="A8909">
        <v>8908</v>
      </c>
      <c r="B8909" t="s">
        <v>10329</v>
      </c>
      <c r="C8909" s="1">
        <v>42722</v>
      </c>
      <c r="D8909" s="2">
        <v>2016</v>
      </c>
      <c r="E8909" s="1" t="s">
        <v>98</v>
      </c>
      <c r="F8909" s="3">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v>6.6976000000000013</v>
      </c>
    </row>
    <row r="8910" spans="1:23" x14ac:dyDescent="0.3">
      <c r="A8910">
        <v>8909</v>
      </c>
      <c r="B8910" t="s">
        <v>10330</v>
      </c>
      <c r="C8910" s="1">
        <v>42030</v>
      </c>
      <c r="D8910" s="2">
        <v>2015</v>
      </c>
      <c r="E8910" s="1" t="s">
        <v>166</v>
      </c>
      <c r="F8910" s="3">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v>84.051199999999994</v>
      </c>
    </row>
    <row r="8911" spans="1:23" x14ac:dyDescent="0.3">
      <c r="A8911">
        <v>8910</v>
      </c>
      <c r="B8911" t="s">
        <v>10331</v>
      </c>
      <c r="C8911" s="1">
        <v>43036</v>
      </c>
      <c r="D8911" s="2">
        <v>2017</v>
      </c>
      <c r="E8911" s="1" t="s">
        <v>53</v>
      </c>
      <c r="F8911" s="3">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v>10.307099999999998</v>
      </c>
    </row>
    <row r="8912" spans="1:23" x14ac:dyDescent="0.3">
      <c r="A8912">
        <v>8911</v>
      </c>
      <c r="B8912" t="s">
        <v>10332</v>
      </c>
      <c r="C8912" s="1">
        <v>43043</v>
      </c>
      <c r="D8912" s="2">
        <v>2017</v>
      </c>
      <c r="E8912" s="1" t="s">
        <v>24</v>
      </c>
      <c r="F8912" s="3">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v>15.596099999999996</v>
      </c>
    </row>
    <row r="8913" spans="1:23" x14ac:dyDescent="0.3">
      <c r="A8913">
        <v>8912</v>
      </c>
      <c r="B8913" t="s">
        <v>10332</v>
      </c>
      <c r="C8913" s="1">
        <v>43043</v>
      </c>
      <c r="D8913" s="2">
        <v>2017</v>
      </c>
      <c r="E8913" s="1" t="s">
        <v>24</v>
      </c>
      <c r="F8913" s="3">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v>-32.383800000000008</v>
      </c>
    </row>
    <row r="8914" spans="1:23" x14ac:dyDescent="0.3">
      <c r="A8914">
        <v>8913</v>
      </c>
      <c r="B8914" t="s">
        <v>10332</v>
      </c>
      <c r="C8914" s="1">
        <v>43043</v>
      </c>
      <c r="D8914" s="2">
        <v>2017</v>
      </c>
      <c r="E8914" s="1" t="s">
        <v>24</v>
      </c>
      <c r="F8914" s="3">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v>-2.9700000000000006</v>
      </c>
    </row>
    <row r="8915" spans="1:23" x14ac:dyDescent="0.3">
      <c r="A8915">
        <v>8914</v>
      </c>
      <c r="B8915" t="s">
        <v>10332</v>
      </c>
      <c r="C8915" s="1">
        <v>43043</v>
      </c>
      <c r="D8915" s="2">
        <v>2017</v>
      </c>
      <c r="E8915" s="1" t="s">
        <v>24</v>
      </c>
      <c r="F8915" s="3">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v>1.7247999999999997</v>
      </c>
    </row>
    <row r="8916" spans="1:23" x14ac:dyDescent="0.3">
      <c r="A8916">
        <v>8915</v>
      </c>
      <c r="B8916" t="s">
        <v>10333</v>
      </c>
      <c r="C8916" s="1">
        <v>42499</v>
      </c>
      <c r="D8916" s="2">
        <v>2016</v>
      </c>
      <c r="E8916" s="1" t="s">
        <v>124</v>
      </c>
      <c r="F8916" s="3">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v>107.08199999999985</v>
      </c>
    </row>
    <row r="8917" spans="1:23" x14ac:dyDescent="0.3">
      <c r="A8917">
        <v>8916</v>
      </c>
      <c r="B8917" t="s">
        <v>10333</v>
      </c>
      <c r="C8917" s="1">
        <v>42499</v>
      </c>
      <c r="D8917" s="2">
        <v>2016</v>
      </c>
      <c r="E8917" s="1" t="s">
        <v>124</v>
      </c>
      <c r="F8917" s="3">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v>-20.435200000000002</v>
      </c>
    </row>
    <row r="8918" spans="1:23" x14ac:dyDescent="0.3">
      <c r="A8918">
        <v>8917</v>
      </c>
      <c r="B8918" t="s">
        <v>10333</v>
      </c>
      <c r="C8918" s="1">
        <v>42499</v>
      </c>
      <c r="D8918" s="2">
        <v>2016</v>
      </c>
      <c r="E8918" s="1" t="s">
        <v>124</v>
      </c>
      <c r="F8918" s="3">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v>-131.71680000000001</v>
      </c>
    </row>
    <row r="8919" spans="1:23" x14ac:dyDescent="0.3">
      <c r="A8919">
        <v>8918</v>
      </c>
      <c r="B8919" t="s">
        <v>10333</v>
      </c>
      <c r="C8919" s="1">
        <v>42499</v>
      </c>
      <c r="D8919" s="2">
        <v>2016</v>
      </c>
      <c r="E8919" s="1" t="s">
        <v>124</v>
      </c>
      <c r="F8919" s="3">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v>26.823999999999995</v>
      </c>
    </row>
    <row r="8920" spans="1:23" x14ac:dyDescent="0.3">
      <c r="A8920">
        <v>8919</v>
      </c>
      <c r="B8920" t="s">
        <v>10333</v>
      </c>
      <c r="C8920" s="1">
        <v>42499</v>
      </c>
      <c r="D8920" s="2">
        <v>2016</v>
      </c>
      <c r="E8920" s="1" t="s">
        <v>124</v>
      </c>
      <c r="F8920" s="3">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v>-27.791999999999994</v>
      </c>
    </row>
    <row r="8921" spans="1:23" x14ac:dyDescent="0.3">
      <c r="A8921">
        <v>8920</v>
      </c>
      <c r="B8921" t="s">
        <v>10334</v>
      </c>
      <c r="C8921" s="1">
        <v>41731</v>
      </c>
      <c r="D8921" s="2">
        <v>2014</v>
      </c>
      <c r="E8921" s="1" t="s">
        <v>89</v>
      </c>
      <c r="F8921" s="3">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v>46.196799999999996</v>
      </c>
    </row>
    <row r="8922" spans="1:23" x14ac:dyDescent="0.3">
      <c r="A8922">
        <v>8921</v>
      </c>
      <c r="B8922" t="s">
        <v>10335</v>
      </c>
      <c r="C8922" s="1">
        <v>41757</v>
      </c>
      <c r="D8922" s="2">
        <v>2014</v>
      </c>
      <c r="E8922" s="1" t="s">
        <v>89</v>
      </c>
      <c r="F8922" s="3">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v>57.592799999999997</v>
      </c>
    </row>
    <row r="8923" spans="1:23" x14ac:dyDescent="0.3">
      <c r="A8923">
        <v>8922</v>
      </c>
      <c r="B8923" t="s">
        <v>10336</v>
      </c>
      <c r="C8923" s="1">
        <v>42647</v>
      </c>
      <c r="D8923" s="2">
        <v>2016</v>
      </c>
      <c r="E8923" s="1" t="s">
        <v>53</v>
      </c>
      <c r="F8923" s="3">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v>19.754999999999999</v>
      </c>
    </row>
    <row r="8924" spans="1:23" x14ac:dyDescent="0.3">
      <c r="A8924">
        <v>8923</v>
      </c>
      <c r="B8924" t="s">
        <v>10336</v>
      </c>
      <c r="C8924" s="1">
        <v>42647</v>
      </c>
      <c r="D8924" s="2">
        <v>2016</v>
      </c>
      <c r="E8924" s="1" t="s">
        <v>53</v>
      </c>
      <c r="F8924" s="3">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v>2.6028000000000011</v>
      </c>
    </row>
    <row r="8925" spans="1:23" x14ac:dyDescent="0.3">
      <c r="A8925">
        <v>8924</v>
      </c>
      <c r="B8925" t="s">
        <v>10338</v>
      </c>
      <c r="C8925" s="1">
        <v>42897</v>
      </c>
      <c r="D8925" s="2">
        <v>2017</v>
      </c>
      <c r="E8925" s="1" t="s">
        <v>41</v>
      </c>
      <c r="F8925" s="3">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v>-3.8100000000000005</v>
      </c>
    </row>
    <row r="8926" spans="1:23" x14ac:dyDescent="0.3">
      <c r="A8926">
        <v>8925</v>
      </c>
      <c r="B8926" t="s">
        <v>10339</v>
      </c>
      <c r="C8926" s="1">
        <v>42399</v>
      </c>
      <c r="D8926" s="2">
        <v>2016</v>
      </c>
      <c r="E8926" s="1" t="s">
        <v>166</v>
      </c>
      <c r="F8926" s="3">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v>143.99680000000006</v>
      </c>
    </row>
    <row r="8927" spans="1:23" x14ac:dyDescent="0.3">
      <c r="A8927">
        <v>8926</v>
      </c>
      <c r="B8927" t="s">
        <v>10339</v>
      </c>
      <c r="C8927" s="1">
        <v>42399</v>
      </c>
      <c r="D8927" s="2">
        <v>2016</v>
      </c>
      <c r="E8927" s="1" t="s">
        <v>166</v>
      </c>
      <c r="F8927" s="3">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v>-2.678399999999999</v>
      </c>
    </row>
    <row r="8928" spans="1:23" x14ac:dyDescent="0.3">
      <c r="A8928">
        <v>8927</v>
      </c>
      <c r="B8928" t="s">
        <v>10339</v>
      </c>
      <c r="C8928" s="1">
        <v>42399</v>
      </c>
      <c r="D8928" s="2">
        <v>2016</v>
      </c>
      <c r="E8928" s="1" t="s">
        <v>166</v>
      </c>
      <c r="F8928" s="3">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v>-538.44600000000003</v>
      </c>
    </row>
    <row r="8929" spans="1:23" x14ac:dyDescent="0.3">
      <c r="A8929">
        <v>8928</v>
      </c>
      <c r="B8929" t="s">
        <v>10342</v>
      </c>
      <c r="C8929" s="1">
        <v>42274</v>
      </c>
      <c r="D8929" s="2">
        <v>2015</v>
      </c>
      <c r="E8929" s="1" t="s">
        <v>161</v>
      </c>
      <c r="F8929" s="3">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v>25.792000000000002</v>
      </c>
    </row>
    <row r="8930" spans="1:23" x14ac:dyDescent="0.3">
      <c r="A8930">
        <v>8929</v>
      </c>
      <c r="B8930" t="s">
        <v>10343</v>
      </c>
      <c r="C8930" s="1">
        <v>42107</v>
      </c>
      <c r="D8930" s="2">
        <v>2015</v>
      </c>
      <c r="E8930" s="1" t="s">
        <v>89</v>
      </c>
      <c r="F8930" s="3">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v>-113.28200000000004</v>
      </c>
    </row>
    <row r="8931" spans="1:23" x14ac:dyDescent="0.3">
      <c r="A8931">
        <v>8930</v>
      </c>
      <c r="B8931" t="s">
        <v>10343</v>
      </c>
      <c r="C8931" s="1">
        <v>42107</v>
      </c>
      <c r="D8931" s="2">
        <v>2015</v>
      </c>
      <c r="E8931" s="1" t="s">
        <v>89</v>
      </c>
      <c r="F8931" s="3">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v>-45.294000000000011</v>
      </c>
    </row>
    <row r="8932" spans="1:23" x14ac:dyDescent="0.3">
      <c r="A8932">
        <v>8931</v>
      </c>
      <c r="B8932" t="s">
        <v>10343</v>
      </c>
      <c r="C8932" s="1">
        <v>42107</v>
      </c>
      <c r="D8932" s="2">
        <v>2015</v>
      </c>
      <c r="E8932" s="1" t="s">
        <v>89</v>
      </c>
      <c r="F8932" s="3">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v>17.998199999999997</v>
      </c>
    </row>
    <row r="8933" spans="1:23" x14ac:dyDescent="0.3">
      <c r="A8933">
        <v>8932</v>
      </c>
      <c r="B8933" t="s">
        <v>10344</v>
      </c>
      <c r="C8933" s="1">
        <v>43087</v>
      </c>
      <c r="D8933" s="2">
        <v>2017</v>
      </c>
      <c r="E8933" s="1" t="s">
        <v>98</v>
      </c>
      <c r="F8933" s="3">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v>22.988499999999998</v>
      </c>
    </row>
    <row r="8934" spans="1:23" x14ac:dyDescent="0.3">
      <c r="A8934">
        <v>8933</v>
      </c>
      <c r="B8934" t="s">
        <v>10344</v>
      </c>
      <c r="C8934" s="1">
        <v>43087</v>
      </c>
      <c r="D8934" s="2">
        <v>2017</v>
      </c>
      <c r="E8934" s="1" t="s">
        <v>98</v>
      </c>
      <c r="F8934" s="3">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v>10.855799999999999</v>
      </c>
    </row>
    <row r="8935" spans="1:23" x14ac:dyDescent="0.3">
      <c r="A8935">
        <v>8934</v>
      </c>
      <c r="B8935" t="s">
        <v>10345</v>
      </c>
      <c r="C8935" s="1">
        <v>42443</v>
      </c>
      <c r="D8935" s="2">
        <v>2016</v>
      </c>
      <c r="E8935" s="1" t="s">
        <v>237</v>
      </c>
      <c r="F8935" s="3">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v>4.3523999999999994</v>
      </c>
    </row>
    <row r="8936" spans="1:23" x14ac:dyDescent="0.3">
      <c r="A8936">
        <v>8935</v>
      </c>
      <c r="B8936" t="s">
        <v>10346</v>
      </c>
      <c r="C8936" s="1">
        <v>42974</v>
      </c>
      <c r="D8936" s="2">
        <v>2017</v>
      </c>
      <c r="E8936" s="1" t="s">
        <v>132</v>
      </c>
      <c r="F8936" s="3">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v>3.96</v>
      </c>
    </row>
    <row r="8937" spans="1:23" x14ac:dyDescent="0.3">
      <c r="A8937">
        <v>8936</v>
      </c>
      <c r="B8937" t="s">
        <v>10346</v>
      </c>
      <c r="C8937" s="1">
        <v>42974</v>
      </c>
      <c r="D8937" s="2">
        <v>2017</v>
      </c>
      <c r="E8937" s="1" t="s">
        <v>132</v>
      </c>
      <c r="F8937" s="3">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v>209.97899999999993</v>
      </c>
    </row>
    <row r="8938" spans="1:23" x14ac:dyDescent="0.3">
      <c r="A8938">
        <v>8937</v>
      </c>
      <c r="B8938" t="s">
        <v>10347</v>
      </c>
      <c r="C8938" s="1">
        <v>42355</v>
      </c>
      <c r="D8938" s="2">
        <v>2015</v>
      </c>
      <c r="E8938" s="1" t="s">
        <v>98</v>
      </c>
      <c r="F8938" s="3">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v>53.261000000000003</v>
      </c>
    </row>
    <row r="8939" spans="1:23" x14ac:dyDescent="0.3">
      <c r="A8939">
        <v>8938</v>
      </c>
      <c r="B8939" t="s">
        <v>10347</v>
      </c>
      <c r="C8939" s="1">
        <v>42355</v>
      </c>
      <c r="D8939" s="2">
        <v>2015</v>
      </c>
      <c r="E8939" s="1" t="s">
        <v>98</v>
      </c>
      <c r="F8939" s="3">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v>16.997999999999983</v>
      </c>
    </row>
    <row r="8940" spans="1:23" x14ac:dyDescent="0.3">
      <c r="A8940">
        <v>8939</v>
      </c>
      <c r="B8940" t="s">
        <v>10347</v>
      </c>
      <c r="C8940" s="1">
        <v>42355</v>
      </c>
      <c r="D8940" s="2">
        <v>2015</v>
      </c>
      <c r="E8940" s="1" t="s">
        <v>98</v>
      </c>
      <c r="F8940" s="3">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v>7.0520000000000005</v>
      </c>
    </row>
    <row r="8941" spans="1:23" x14ac:dyDescent="0.3">
      <c r="A8941">
        <v>8940</v>
      </c>
      <c r="B8941" t="s">
        <v>10347</v>
      </c>
      <c r="C8941" s="1">
        <v>42355</v>
      </c>
      <c r="D8941" s="2">
        <v>2015</v>
      </c>
      <c r="E8941" s="1" t="s">
        <v>98</v>
      </c>
      <c r="F8941" s="3">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v>31.373999999999995</v>
      </c>
    </row>
    <row r="8942" spans="1:23" x14ac:dyDescent="0.3">
      <c r="A8942">
        <v>8941</v>
      </c>
      <c r="B8942" t="s">
        <v>10348</v>
      </c>
      <c r="C8942" s="1">
        <v>41873</v>
      </c>
      <c r="D8942" s="2">
        <v>2014</v>
      </c>
      <c r="E8942" s="1" t="s">
        <v>132</v>
      </c>
      <c r="F8942" s="3">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v>-1.8126000000000002</v>
      </c>
    </row>
    <row r="8943" spans="1:23" x14ac:dyDescent="0.3">
      <c r="A8943">
        <v>8942</v>
      </c>
      <c r="B8943" t="s">
        <v>10351</v>
      </c>
      <c r="C8943" s="1">
        <v>42677</v>
      </c>
      <c r="D8943" s="2">
        <v>2016</v>
      </c>
      <c r="E8943" s="1" t="s">
        <v>24</v>
      </c>
      <c r="F8943" s="3">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v>-3.4649999999999999</v>
      </c>
    </row>
    <row r="8944" spans="1:23" x14ac:dyDescent="0.3">
      <c r="A8944">
        <v>8943</v>
      </c>
      <c r="B8944" t="s">
        <v>10351</v>
      </c>
      <c r="C8944" s="1">
        <v>42677</v>
      </c>
      <c r="D8944" s="2">
        <v>2016</v>
      </c>
      <c r="E8944" s="1" t="s">
        <v>24</v>
      </c>
      <c r="F8944" s="3">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v>-251.98739999999992</v>
      </c>
    </row>
    <row r="8945" spans="1:23" x14ac:dyDescent="0.3">
      <c r="A8945">
        <v>8944</v>
      </c>
      <c r="B8945" t="s">
        <v>10354</v>
      </c>
      <c r="C8945" s="1">
        <v>43018</v>
      </c>
      <c r="D8945" s="2">
        <v>2017</v>
      </c>
      <c r="E8945" s="1" t="s">
        <v>53</v>
      </c>
      <c r="F8945" s="3">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v>-47.871600000000001</v>
      </c>
    </row>
    <row r="8946" spans="1:23" x14ac:dyDescent="0.3">
      <c r="A8946">
        <v>8945</v>
      </c>
      <c r="B8946" t="s">
        <v>10355</v>
      </c>
      <c r="C8946" s="1">
        <v>41980</v>
      </c>
      <c r="D8946" s="2">
        <v>2014</v>
      </c>
      <c r="E8946" s="1" t="s">
        <v>98</v>
      </c>
      <c r="F8946" s="3">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v>80.791200000000003</v>
      </c>
    </row>
    <row r="8947" spans="1:23" x14ac:dyDescent="0.3">
      <c r="A8947">
        <v>8946</v>
      </c>
      <c r="B8947" t="s">
        <v>10356</v>
      </c>
      <c r="C8947" s="1">
        <v>41958</v>
      </c>
      <c r="D8947" s="2">
        <v>2014</v>
      </c>
      <c r="E8947" s="1" t="s">
        <v>24</v>
      </c>
      <c r="F8947" s="3">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v>3.2849999999999993</v>
      </c>
    </row>
    <row r="8948" spans="1:23" x14ac:dyDescent="0.3">
      <c r="A8948">
        <v>8947</v>
      </c>
      <c r="B8948" t="s">
        <v>10357</v>
      </c>
      <c r="C8948" s="1">
        <v>43093</v>
      </c>
      <c r="D8948" s="2">
        <v>2017</v>
      </c>
      <c r="E8948" s="1" t="s">
        <v>98</v>
      </c>
      <c r="F8948" s="3">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v>9.3312000000000008</v>
      </c>
    </row>
    <row r="8949" spans="1:23" x14ac:dyDescent="0.3">
      <c r="A8949">
        <v>8948</v>
      </c>
      <c r="B8949" t="s">
        <v>10357</v>
      </c>
      <c r="C8949" s="1">
        <v>43093</v>
      </c>
      <c r="D8949" s="2">
        <v>2017</v>
      </c>
      <c r="E8949" s="1" t="s">
        <v>98</v>
      </c>
      <c r="F8949" s="3">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v>6.15</v>
      </c>
    </row>
    <row r="8950" spans="1:23" x14ac:dyDescent="0.3">
      <c r="A8950">
        <v>8949</v>
      </c>
      <c r="B8950" t="s">
        <v>10358</v>
      </c>
      <c r="C8950" s="1">
        <v>41997</v>
      </c>
      <c r="D8950" s="2">
        <v>2014</v>
      </c>
      <c r="E8950" s="1" t="s">
        <v>98</v>
      </c>
      <c r="F8950" s="3">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v>3.632200000000001</v>
      </c>
    </row>
    <row r="8951" spans="1:23" x14ac:dyDescent="0.3">
      <c r="A8951">
        <v>8950</v>
      </c>
      <c r="B8951" t="s">
        <v>10359</v>
      </c>
      <c r="C8951" s="1">
        <v>43091</v>
      </c>
      <c r="D8951" s="2">
        <v>2017</v>
      </c>
      <c r="E8951" s="1" t="s">
        <v>98</v>
      </c>
      <c r="F8951" s="3">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v>-249.32159999999999</v>
      </c>
    </row>
    <row r="8952" spans="1:23" x14ac:dyDescent="0.3">
      <c r="A8952">
        <v>8951</v>
      </c>
      <c r="B8952" t="s">
        <v>10359</v>
      </c>
      <c r="C8952" s="1">
        <v>43091</v>
      </c>
      <c r="D8952" s="2">
        <v>2017</v>
      </c>
      <c r="E8952" s="1" t="s">
        <v>98</v>
      </c>
      <c r="F8952" s="3">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v>7.615399999999994</v>
      </c>
    </row>
    <row r="8953" spans="1:23" x14ac:dyDescent="0.3">
      <c r="A8953">
        <v>8952</v>
      </c>
      <c r="B8953" t="s">
        <v>10359</v>
      </c>
      <c r="C8953" s="1">
        <v>43091</v>
      </c>
      <c r="D8953" s="2">
        <v>2017</v>
      </c>
      <c r="E8953" s="1" t="s">
        <v>98</v>
      </c>
      <c r="F8953" s="3">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v>1.961999999999998</v>
      </c>
    </row>
    <row r="8954" spans="1:23" x14ac:dyDescent="0.3">
      <c r="A8954">
        <v>8953</v>
      </c>
      <c r="B8954" t="s">
        <v>10359</v>
      </c>
      <c r="C8954" s="1">
        <v>43091</v>
      </c>
      <c r="D8954" s="2">
        <v>2017</v>
      </c>
      <c r="E8954" s="1" t="s">
        <v>98</v>
      </c>
      <c r="F8954" s="3">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v>2.8909999999999982</v>
      </c>
    </row>
    <row r="8955" spans="1:23" x14ac:dyDescent="0.3">
      <c r="A8955">
        <v>8954</v>
      </c>
      <c r="B8955" t="s">
        <v>10359</v>
      </c>
      <c r="C8955" s="1">
        <v>43091</v>
      </c>
      <c r="D8955" s="2">
        <v>2017</v>
      </c>
      <c r="E8955" s="1" t="s">
        <v>98</v>
      </c>
      <c r="F8955" s="3">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v>16.290999999999997</v>
      </c>
    </row>
    <row r="8956" spans="1:23" x14ac:dyDescent="0.3">
      <c r="A8956">
        <v>8955</v>
      </c>
      <c r="B8956" t="s">
        <v>10360</v>
      </c>
      <c r="C8956" s="1">
        <v>41859</v>
      </c>
      <c r="D8956" s="2">
        <v>2014</v>
      </c>
      <c r="E8956" s="1" t="s">
        <v>132</v>
      </c>
      <c r="F8956" s="3">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v>-7.7727999999999895</v>
      </c>
    </row>
    <row r="8957" spans="1:23" x14ac:dyDescent="0.3">
      <c r="A8957">
        <v>8956</v>
      </c>
      <c r="B8957" t="s">
        <v>10361</v>
      </c>
      <c r="C8957" s="1">
        <v>41902</v>
      </c>
      <c r="D8957" s="2">
        <v>2014</v>
      </c>
      <c r="E8957" s="1" t="s">
        <v>161</v>
      </c>
      <c r="F8957" s="3">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v>3.8519999999999994</v>
      </c>
    </row>
    <row r="8958" spans="1:23" x14ac:dyDescent="0.3">
      <c r="A8958">
        <v>8957</v>
      </c>
      <c r="B8958" t="s">
        <v>10362</v>
      </c>
      <c r="C8958" s="1">
        <v>43094</v>
      </c>
      <c r="D8958" s="2">
        <v>2017</v>
      </c>
      <c r="E8958" s="1" t="s">
        <v>98</v>
      </c>
      <c r="F8958" s="3">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v>5.7750000000000021</v>
      </c>
    </row>
    <row r="8959" spans="1:23" x14ac:dyDescent="0.3">
      <c r="A8959">
        <v>8958</v>
      </c>
      <c r="B8959" t="s">
        <v>10362</v>
      </c>
      <c r="C8959" s="1">
        <v>43094</v>
      </c>
      <c r="D8959" s="2">
        <v>2017</v>
      </c>
      <c r="E8959" s="1" t="s">
        <v>98</v>
      </c>
      <c r="F8959" s="3">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v>-7.2000000000000028</v>
      </c>
    </row>
    <row r="8960" spans="1:23" x14ac:dyDescent="0.3">
      <c r="A8960">
        <v>8959</v>
      </c>
      <c r="B8960" t="s">
        <v>10363</v>
      </c>
      <c r="C8960" s="1">
        <v>43064</v>
      </c>
      <c r="D8960" s="2">
        <v>2017</v>
      </c>
      <c r="E8960" s="1" t="s">
        <v>24</v>
      </c>
      <c r="F8960" s="3">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v>37.494999999999962</v>
      </c>
    </row>
    <row r="8961" spans="1:23" x14ac:dyDescent="0.3">
      <c r="A8961">
        <v>8960</v>
      </c>
      <c r="B8961" t="s">
        <v>10363</v>
      </c>
      <c r="C8961" s="1">
        <v>43064</v>
      </c>
      <c r="D8961" s="2">
        <v>2017</v>
      </c>
      <c r="E8961" s="1" t="s">
        <v>24</v>
      </c>
      <c r="F8961" s="3">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v>-179.77600000000001</v>
      </c>
    </row>
    <row r="8962" spans="1:23" x14ac:dyDescent="0.3">
      <c r="A8962">
        <v>8961</v>
      </c>
      <c r="B8962" t="s">
        <v>10363</v>
      </c>
      <c r="C8962" s="1">
        <v>43064</v>
      </c>
      <c r="D8962" s="2">
        <v>2017</v>
      </c>
      <c r="E8962" s="1" t="s">
        <v>24</v>
      </c>
      <c r="F8962" s="3">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v>-24.397999999999911</v>
      </c>
    </row>
    <row r="8963" spans="1:23" x14ac:dyDescent="0.3">
      <c r="A8963">
        <v>8962</v>
      </c>
      <c r="B8963" t="s">
        <v>10363</v>
      </c>
      <c r="C8963" s="1">
        <v>43064</v>
      </c>
      <c r="D8963" s="2">
        <v>2017</v>
      </c>
      <c r="E8963" s="1" t="s">
        <v>24</v>
      </c>
      <c r="F8963" s="3">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v>3.7375999999999996</v>
      </c>
    </row>
    <row r="8964" spans="1:23" x14ac:dyDescent="0.3">
      <c r="A8964">
        <v>8963</v>
      </c>
      <c r="B8964" t="s">
        <v>10364</v>
      </c>
      <c r="C8964" s="1">
        <v>42679</v>
      </c>
      <c r="D8964" s="2">
        <v>2016</v>
      </c>
      <c r="E8964" s="1" t="s">
        <v>24</v>
      </c>
      <c r="F8964" s="3">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v>71.229600000000005</v>
      </c>
    </row>
    <row r="8965" spans="1:23" x14ac:dyDescent="0.3">
      <c r="A8965">
        <v>8964</v>
      </c>
      <c r="B8965" t="s">
        <v>10364</v>
      </c>
      <c r="C8965" s="1">
        <v>42679</v>
      </c>
      <c r="D8965" s="2">
        <v>2016</v>
      </c>
      <c r="E8965" s="1" t="s">
        <v>24</v>
      </c>
      <c r="F8965" s="3">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v>18.893699999999995</v>
      </c>
    </row>
    <row r="8966" spans="1:23" x14ac:dyDescent="0.3">
      <c r="A8966">
        <v>8965</v>
      </c>
      <c r="B8966" t="s">
        <v>10364</v>
      </c>
      <c r="C8966" s="1">
        <v>42679</v>
      </c>
      <c r="D8966" s="2">
        <v>2016</v>
      </c>
      <c r="E8966" s="1" t="s">
        <v>24</v>
      </c>
      <c r="F8966" s="3">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v>75.679999999999978</v>
      </c>
    </row>
    <row r="8967" spans="1:23" x14ac:dyDescent="0.3">
      <c r="A8967">
        <v>8966</v>
      </c>
      <c r="B8967" t="s">
        <v>10365</v>
      </c>
      <c r="C8967" s="1">
        <v>43045</v>
      </c>
      <c r="D8967" s="2">
        <v>2017</v>
      </c>
      <c r="E8967" s="1" t="s">
        <v>24</v>
      </c>
      <c r="F8967" s="3">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v>-1.934400000000001</v>
      </c>
    </row>
    <row r="8968" spans="1:23" x14ac:dyDescent="0.3">
      <c r="A8968">
        <v>8967</v>
      </c>
      <c r="B8968" t="s">
        <v>10366</v>
      </c>
      <c r="C8968" s="1">
        <v>42677</v>
      </c>
      <c r="D8968" s="2">
        <v>2016</v>
      </c>
      <c r="E8968" s="1" t="s">
        <v>24</v>
      </c>
      <c r="F8968" s="3">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v>14.399999999999999</v>
      </c>
    </row>
    <row r="8969" spans="1:23" x14ac:dyDescent="0.3">
      <c r="A8969">
        <v>8968</v>
      </c>
      <c r="B8969" t="s">
        <v>10366</v>
      </c>
      <c r="C8969" s="1">
        <v>42677</v>
      </c>
      <c r="D8969" s="2">
        <v>2016</v>
      </c>
      <c r="E8969" s="1" t="s">
        <v>24</v>
      </c>
      <c r="F8969" s="3">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v>-13.432999999999993</v>
      </c>
    </row>
    <row r="8970" spans="1:23" x14ac:dyDescent="0.3">
      <c r="A8970">
        <v>8969</v>
      </c>
      <c r="B8970" t="s">
        <v>10367</v>
      </c>
      <c r="C8970" s="1">
        <v>42003</v>
      </c>
      <c r="D8970" s="2">
        <v>2014</v>
      </c>
      <c r="E8970" s="1" t="s">
        <v>98</v>
      </c>
      <c r="F8970" s="3">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v>-8.803799999999999</v>
      </c>
    </row>
    <row r="8971" spans="1:23" x14ac:dyDescent="0.3">
      <c r="A8971">
        <v>8970</v>
      </c>
      <c r="B8971" t="s">
        <v>10368</v>
      </c>
      <c r="C8971" s="1">
        <v>43071</v>
      </c>
      <c r="D8971" s="2">
        <v>2017</v>
      </c>
      <c r="E8971" s="1" t="s">
        <v>98</v>
      </c>
      <c r="F8971" s="3">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v>1.7262000000000022</v>
      </c>
    </row>
    <row r="8972" spans="1:23" x14ac:dyDescent="0.3">
      <c r="A8972">
        <v>8971</v>
      </c>
      <c r="B8972" t="s">
        <v>10368</v>
      </c>
      <c r="C8972" s="1">
        <v>43071</v>
      </c>
      <c r="D8972" s="2">
        <v>2017</v>
      </c>
      <c r="E8972" s="1" t="s">
        <v>98</v>
      </c>
      <c r="F8972" s="3">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v>-25.198000000000008</v>
      </c>
    </row>
    <row r="8973" spans="1:23" x14ac:dyDescent="0.3">
      <c r="A8973">
        <v>8972</v>
      </c>
      <c r="B8973" t="s">
        <v>10369</v>
      </c>
      <c r="C8973" s="1">
        <v>42818</v>
      </c>
      <c r="D8973" s="2">
        <v>2017</v>
      </c>
      <c r="E8973" s="1" t="s">
        <v>237</v>
      </c>
      <c r="F8973" s="3">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v>60.391999999999967</v>
      </c>
    </row>
    <row r="8974" spans="1:23" x14ac:dyDescent="0.3">
      <c r="A8974">
        <v>8973</v>
      </c>
      <c r="B8974" t="s">
        <v>10370</v>
      </c>
      <c r="C8974" s="1">
        <v>41962</v>
      </c>
      <c r="D8974" s="2">
        <v>2014</v>
      </c>
      <c r="E8974" s="1" t="s">
        <v>24</v>
      </c>
      <c r="F8974" s="3">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v>-1.187400000000002</v>
      </c>
    </row>
    <row r="8975" spans="1:23" x14ac:dyDescent="0.3">
      <c r="A8975">
        <v>8974</v>
      </c>
      <c r="B8975" t="s">
        <v>10371</v>
      </c>
      <c r="C8975" s="1">
        <v>42850</v>
      </c>
      <c r="D8975" s="2">
        <v>2017</v>
      </c>
      <c r="E8975" s="1" t="s">
        <v>89</v>
      </c>
      <c r="F8975" s="3">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v>28.410200000000017</v>
      </c>
    </row>
    <row r="8976" spans="1:23" x14ac:dyDescent="0.3">
      <c r="A8976">
        <v>8975</v>
      </c>
      <c r="B8976" t="s">
        <v>10372</v>
      </c>
      <c r="C8976" s="1">
        <v>43062</v>
      </c>
      <c r="D8976" s="2">
        <v>2017</v>
      </c>
      <c r="E8976" s="1" t="s">
        <v>24</v>
      </c>
      <c r="F8976" s="3">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v>12.700800000000001</v>
      </c>
    </row>
    <row r="8977" spans="1:23" x14ac:dyDescent="0.3">
      <c r="A8977">
        <v>8976</v>
      </c>
      <c r="B8977" t="s">
        <v>10372</v>
      </c>
      <c r="C8977" s="1">
        <v>43062</v>
      </c>
      <c r="D8977" s="2">
        <v>2017</v>
      </c>
      <c r="E8977" s="1" t="s">
        <v>24</v>
      </c>
      <c r="F8977" s="3">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v>29.363999999999997</v>
      </c>
    </row>
    <row r="8978" spans="1:23" x14ac:dyDescent="0.3">
      <c r="A8978">
        <v>8977</v>
      </c>
      <c r="B8978" t="s">
        <v>10372</v>
      </c>
      <c r="C8978" s="1">
        <v>43062</v>
      </c>
      <c r="D8978" s="2">
        <v>2017</v>
      </c>
      <c r="E8978" s="1" t="s">
        <v>24</v>
      </c>
      <c r="F8978" s="3">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v>-31.033499999999989</v>
      </c>
    </row>
    <row r="8979" spans="1:23" x14ac:dyDescent="0.3">
      <c r="A8979">
        <v>8978</v>
      </c>
      <c r="B8979" t="s">
        <v>10372</v>
      </c>
      <c r="C8979" s="1">
        <v>43062</v>
      </c>
      <c r="D8979" s="2">
        <v>2017</v>
      </c>
      <c r="E8979" s="1" t="s">
        <v>24</v>
      </c>
      <c r="F8979" s="3">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v>-9.1560000000000006</v>
      </c>
    </row>
    <row r="8980" spans="1:23" x14ac:dyDescent="0.3">
      <c r="A8980">
        <v>8979</v>
      </c>
      <c r="B8980" t="s">
        <v>10373</v>
      </c>
      <c r="C8980" s="1">
        <v>41946</v>
      </c>
      <c r="D8980" s="2">
        <v>2014</v>
      </c>
      <c r="E8980" s="1" t="s">
        <v>24</v>
      </c>
      <c r="F8980" s="3">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v>2.8224</v>
      </c>
    </row>
    <row r="8981" spans="1:23" x14ac:dyDescent="0.3">
      <c r="A8981">
        <v>8980</v>
      </c>
      <c r="B8981" t="s">
        <v>10374</v>
      </c>
      <c r="C8981" s="1">
        <v>42296</v>
      </c>
      <c r="D8981" s="2">
        <v>2015</v>
      </c>
      <c r="E8981" s="1" t="s">
        <v>53</v>
      </c>
      <c r="F8981" s="3">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v>-2.8380000000000001</v>
      </c>
    </row>
    <row r="8982" spans="1:23" x14ac:dyDescent="0.3">
      <c r="A8982">
        <v>8981</v>
      </c>
      <c r="B8982" t="s">
        <v>10375</v>
      </c>
      <c r="C8982" s="1">
        <v>41676</v>
      </c>
      <c r="D8982" s="2">
        <v>2014</v>
      </c>
      <c r="E8982" s="1" t="s">
        <v>568</v>
      </c>
      <c r="F8982" s="3">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v>-14.770800000000001</v>
      </c>
    </row>
    <row r="8983" spans="1:23" x14ac:dyDescent="0.3">
      <c r="A8983">
        <v>8982</v>
      </c>
      <c r="B8983" t="s">
        <v>10377</v>
      </c>
      <c r="C8983" s="1">
        <v>42435</v>
      </c>
      <c r="D8983" s="2">
        <v>2016</v>
      </c>
      <c r="E8983" s="1" t="s">
        <v>237</v>
      </c>
      <c r="F8983" s="3">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v>-6.3018000000000001</v>
      </c>
    </row>
    <row r="8984" spans="1:23" x14ac:dyDescent="0.3">
      <c r="A8984">
        <v>8983</v>
      </c>
      <c r="B8984" t="s">
        <v>10377</v>
      </c>
      <c r="C8984" s="1">
        <v>42435</v>
      </c>
      <c r="D8984" s="2">
        <v>2016</v>
      </c>
      <c r="E8984" s="1" t="s">
        <v>237</v>
      </c>
      <c r="F8984" s="3">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v>-2.764800000000001</v>
      </c>
    </row>
    <row r="8985" spans="1:23" x14ac:dyDescent="0.3">
      <c r="A8985">
        <v>8984</v>
      </c>
      <c r="B8985" t="s">
        <v>10377</v>
      </c>
      <c r="C8985" s="1">
        <v>42435</v>
      </c>
      <c r="D8985" s="2">
        <v>2016</v>
      </c>
      <c r="E8985" s="1" t="s">
        <v>237</v>
      </c>
      <c r="F8985" s="3">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v>-194.82400000000001</v>
      </c>
    </row>
    <row r="8986" spans="1:23" x14ac:dyDescent="0.3">
      <c r="A8986">
        <v>8985</v>
      </c>
      <c r="B8986" t="s">
        <v>10377</v>
      </c>
      <c r="C8986" s="1">
        <v>42435</v>
      </c>
      <c r="D8986" s="2">
        <v>2016</v>
      </c>
      <c r="E8986" s="1" t="s">
        <v>237</v>
      </c>
      <c r="F8986" s="3">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v>-99.266399999999976</v>
      </c>
    </row>
    <row r="8987" spans="1:23" x14ac:dyDescent="0.3">
      <c r="A8987">
        <v>8986</v>
      </c>
      <c r="B8987" t="s">
        <v>10378</v>
      </c>
      <c r="C8987" s="1">
        <v>42341</v>
      </c>
      <c r="D8987" s="2">
        <v>2015</v>
      </c>
      <c r="E8987" s="1" t="s">
        <v>98</v>
      </c>
      <c r="F8987" s="3">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v>12.667199999999994</v>
      </c>
    </row>
    <row r="8988" spans="1:23" x14ac:dyDescent="0.3">
      <c r="A8988">
        <v>8987</v>
      </c>
      <c r="B8988" t="s">
        <v>10378</v>
      </c>
      <c r="C8988" s="1">
        <v>42341</v>
      </c>
      <c r="D8988" s="2">
        <v>2015</v>
      </c>
      <c r="E8988" s="1" t="s">
        <v>98</v>
      </c>
      <c r="F8988" s="3">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v>-73.57699999999997</v>
      </c>
    </row>
    <row r="8989" spans="1:23" x14ac:dyDescent="0.3">
      <c r="A8989">
        <v>8988</v>
      </c>
      <c r="B8989" t="s">
        <v>10378</v>
      </c>
      <c r="C8989" s="1">
        <v>42341</v>
      </c>
      <c r="D8989" s="2">
        <v>2015</v>
      </c>
      <c r="E8989" s="1" t="s">
        <v>98</v>
      </c>
      <c r="F8989" s="3">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v>9.2386000000000053</v>
      </c>
    </row>
    <row r="8990" spans="1:23" x14ac:dyDescent="0.3">
      <c r="A8990">
        <v>8989</v>
      </c>
      <c r="B8990" t="s">
        <v>10378</v>
      </c>
      <c r="C8990" s="1">
        <v>42341</v>
      </c>
      <c r="D8990" s="2">
        <v>2015</v>
      </c>
      <c r="E8990" s="1" t="s">
        <v>98</v>
      </c>
      <c r="F8990" s="3">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v>1.1679999999999997</v>
      </c>
    </row>
    <row r="8991" spans="1:23" x14ac:dyDescent="0.3">
      <c r="A8991">
        <v>8990</v>
      </c>
      <c r="B8991" t="s">
        <v>10379</v>
      </c>
      <c r="C8991" s="1">
        <v>42362</v>
      </c>
      <c r="D8991" s="2">
        <v>2015</v>
      </c>
      <c r="E8991" s="1" t="s">
        <v>98</v>
      </c>
      <c r="F8991" s="3">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v>3.7751999999999999</v>
      </c>
    </row>
    <row r="8992" spans="1:23" x14ac:dyDescent="0.3">
      <c r="A8992">
        <v>8991</v>
      </c>
      <c r="B8992" t="s">
        <v>10379</v>
      </c>
      <c r="C8992" s="1">
        <v>42362</v>
      </c>
      <c r="D8992" s="2">
        <v>2015</v>
      </c>
      <c r="E8992" s="1" t="s">
        <v>98</v>
      </c>
      <c r="F8992" s="3">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v>2302.9670999999998</v>
      </c>
    </row>
    <row r="8993" spans="1:23" x14ac:dyDescent="0.3">
      <c r="A8993">
        <v>8992</v>
      </c>
      <c r="B8993" t="s">
        <v>10380</v>
      </c>
      <c r="C8993" s="1">
        <v>43009</v>
      </c>
      <c r="D8993" s="2">
        <v>2017</v>
      </c>
      <c r="E8993" s="1" t="s">
        <v>53</v>
      </c>
      <c r="F8993" s="3">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v>21.997499999999999</v>
      </c>
    </row>
    <row r="8994" spans="1:23" x14ac:dyDescent="0.3">
      <c r="A8994">
        <v>8993</v>
      </c>
      <c r="B8994" t="s">
        <v>10381</v>
      </c>
      <c r="C8994" s="1">
        <v>43024</v>
      </c>
      <c r="D8994" s="2">
        <v>2017</v>
      </c>
      <c r="E8994" s="1" t="s">
        <v>53</v>
      </c>
      <c r="F8994" s="3">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v>4.4004000000000003</v>
      </c>
    </row>
    <row r="8995" spans="1:23" x14ac:dyDescent="0.3">
      <c r="A8995">
        <v>8994</v>
      </c>
      <c r="B8995" t="s">
        <v>10381</v>
      </c>
      <c r="C8995" s="1">
        <v>43024</v>
      </c>
      <c r="D8995" s="2">
        <v>2017</v>
      </c>
      <c r="E8995" s="1" t="s">
        <v>53</v>
      </c>
      <c r="F8995" s="3">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v>-968.88329999999996</v>
      </c>
    </row>
    <row r="8996" spans="1:23" x14ac:dyDescent="0.3">
      <c r="A8996">
        <v>8995</v>
      </c>
      <c r="B8996" t="s">
        <v>10382</v>
      </c>
      <c r="C8996" s="1">
        <v>41866</v>
      </c>
      <c r="D8996" s="2">
        <v>2014</v>
      </c>
      <c r="E8996" s="1" t="s">
        <v>132</v>
      </c>
      <c r="F8996" s="3">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v>29.691999999999993</v>
      </c>
    </row>
    <row r="8997" spans="1:23" x14ac:dyDescent="0.3">
      <c r="A8997">
        <v>8996</v>
      </c>
      <c r="B8997" t="s">
        <v>10382</v>
      </c>
      <c r="C8997" s="1">
        <v>41866</v>
      </c>
      <c r="D8997" s="2">
        <v>2014</v>
      </c>
      <c r="E8997" s="1" t="s">
        <v>132</v>
      </c>
      <c r="F8997" s="3">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v>17.126999999999988</v>
      </c>
    </row>
    <row r="8998" spans="1:23" x14ac:dyDescent="0.3">
      <c r="A8998">
        <v>8997</v>
      </c>
      <c r="B8998" t="s">
        <v>10383</v>
      </c>
      <c r="C8998" s="1">
        <v>43050</v>
      </c>
      <c r="D8998" s="2">
        <v>2017</v>
      </c>
      <c r="E8998" s="1" t="s">
        <v>24</v>
      </c>
      <c r="F8998" s="3">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v>12.314399999999999</v>
      </c>
    </row>
    <row r="8999" spans="1:23" x14ac:dyDescent="0.3">
      <c r="A8999">
        <v>8998</v>
      </c>
      <c r="B8999" t="s">
        <v>10384</v>
      </c>
      <c r="C8999" s="1">
        <v>42814</v>
      </c>
      <c r="D8999" s="2">
        <v>2017</v>
      </c>
      <c r="E8999" s="1" t="s">
        <v>237</v>
      </c>
      <c r="F8999" s="3">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v>19.137599999999992</v>
      </c>
    </row>
    <row r="9000" spans="1:23" x14ac:dyDescent="0.3">
      <c r="A9000">
        <v>8999</v>
      </c>
      <c r="B9000" t="s">
        <v>10384</v>
      </c>
      <c r="C9000" s="1">
        <v>42814</v>
      </c>
      <c r="D9000" s="2">
        <v>2017</v>
      </c>
      <c r="E9000" s="1" t="s">
        <v>237</v>
      </c>
      <c r="F9000" s="3">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v>102.77399999999999</v>
      </c>
    </row>
    <row r="9001" spans="1:23" x14ac:dyDescent="0.3">
      <c r="A9001">
        <v>9000</v>
      </c>
      <c r="B9001" t="s">
        <v>10385</v>
      </c>
      <c r="C9001" s="1">
        <v>42868</v>
      </c>
      <c r="D9001" s="2">
        <v>2017</v>
      </c>
      <c r="E9001" s="1" t="s">
        <v>124</v>
      </c>
      <c r="F9001" s="3">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v>-124.431</v>
      </c>
    </row>
    <row r="9002" spans="1:23" x14ac:dyDescent="0.3">
      <c r="A9002">
        <v>9001</v>
      </c>
      <c r="B9002" t="s">
        <v>10386</v>
      </c>
      <c r="C9002" s="1">
        <v>41812</v>
      </c>
      <c r="D9002" s="2">
        <v>2014</v>
      </c>
      <c r="E9002" s="1" t="s">
        <v>41</v>
      </c>
      <c r="F9002" s="3">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v>-6.0323999999999991</v>
      </c>
    </row>
    <row r="9003" spans="1:23" x14ac:dyDescent="0.3">
      <c r="A9003">
        <v>9002</v>
      </c>
      <c r="B9003" t="s">
        <v>10387</v>
      </c>
      <c r="C9003" s="1">
        <v>41975</v>
      </c>
      <c r="D9003" s="2">
        <v>2014</v>
      </c>
      <c r="E9003" s="1" t="s">
        <v>98</v>
      </c>
      <c r="F9003" s="3">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v>0.83300000000000018</v>
      </c>
    </row>
    <row r="9004" spans="1:23" x14ac:dyDescent="0.3">
      <c r="A9004">
        <v>9003</v>
      </c>
      <c r="B9004" t="s">
        <v>10387</v>
      </c>
      <c r="C9004" s="1">
        <v>41975</v>
      </c>
      <c r="D9004" s="2">
        <v>2014</v>
      </c>
      <c r="E9004" s="1" t="s">
        <v>98</v>
      </c>
      <c r="F9004" s="3">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v>7.1627999999999998</v>
      </c>
    </row>
    <row r="9005" spans="1:23" x14ac:dyDescent="0.3">
      <c r="A9005">
        <v>9004</v>
      </c>
      <c r="B9005" t="s">
        <v>10388</v>
      </c>
      <c r="C9005" s="1">
        <v>42099</v>
      </c>
      <c r="D9005" s="2">
        <v>2015</v>
      </c>
      <c r="E9005" s="1" t="s">
        <v>89</v>
      </c>
      <c r="F9005" s="3">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v>26.393399999999986</v>
      </c>
    </row>
    <row r="9006" spans="1:23" x14ac:dyDescent="0.3">
      <c r="A9006">
        <v>9005</v>
      </c>
      <c r="B9006" t="s">
        <v>10388</v>
      </c>
      <c r="C9006" s="1">
        <v>42099</v>
      </c>
      <c r="D9006" s="2">
        <v>2015</v>
      </c>
      <c r="E9006" s="1" t="s">
        <v>89</v>
      </c>
      <c r="F9006" s="3">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v>6.4368000000000016</v>
      </c>
    </row>
    <row r="9007" spans="1:23" x14ac:dyDescent="0.3">
      <c r="A9007">
        <v>9006</v>
      </c>
      <c r="B9007" t="s">
        <v>10389</v>
      </c>
      <c r="C9007" s="1">
        <v>43057</v>
      </c>
      <c r="D9007" s="2">
        <v>2017</v>
      </c>
      <c r="E9007" s="1" t="s">
        <v>24</v>
      </c>
      <c r="F9007" s="3">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v>24.980400000000007</v>
      </c>
    </row>
    <row r="9008" spans="1:23" x14ac:dyDescent="0.3">
      <c r="A9008">
        <v>9007</v>
      </c>
      <c r="B9008" t="s">
        <v>10389</v>
      </c>
      <c r="C9008" s="1">
        <v>43057</v>
      </c>
      <c r="D9008" s="2">
        <v>2017</v>
      </c>
      <c r="E9008" s="1" t="s">
        <v>24</v>
      </c>
      <c r="F9008" s="3">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v>10.572800000000001</v>
      </c>
    </row>
    <row r="9009" spans="1:23" x14ac:dyDescent="0.3">
      <c r="A9009">
        <v>9008</v>
      </c>
      <c r="B9009" t="s">
        <v>10389</v>
      </c>
      <c r="C9009" s="1">
        <v>43057</v>
      </c>
      <c r="D9009" s="2">
        <v>2017</v>
      </c>
      <c r="E9009" s="1" t="s">
        <v>24</v>
      </c>
      <c r="F9009" s="3">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v>3.4685999999999999</v>
      </c>
    </row>
    <row r="9010" spans="1:23" x14ac:dyDescent="0.3">
      <c r="A9010">
        <v>9009</v>
      </c>
      <c r="B9010" t="s">
        <v>10389</v>
      </c>
      <c r="C9010" s="1">
        <v>43057</v>
      </c>
      <c r="D9010" s="2">
        <v>2017</v>
      </c>
      <c r="E9010" s="1" t="s">
        <v>24</v>
      </c>
      <c r="F9010" s="3">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v>2.7353999999999998</v>
      </c>
    </row>
    <row r="9011" spans="1:23" x14ac:dyDescent="0.3">
      <c r="A9011">
        <v>9010</v>
      </c>
      <c r="B9011" t="s">
        <v>10390</v>
      </c>
      <c r="C9011" s="1">
        <v>42928</v>
      </c>
      <c r="D9011" s="2">
        <v>2017</v>
      </c>
      <c r="E9011" s="1" t="s">
        <v>152</v>
      </c>
      <c r="F9011" s="3">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v>1.1924999999999997</v>
      </c>
    </row>
    <row r="9012" spans="1:23" x14ac:dyDescent="0.3">
      <c r="A9012">
        <v>9011</v>
      </c>
      <c r="B9012" t="s">
        <v>10391</v>
      </c>
      <c r="C9012" s="1">
        <v>42874</v>
      </c>
      <c r="D9012" s="2">
        <v>2017</v>
      </c>
      <c r="E9012" s="1" t="s">
        <v>124</v>
      </c>
      <c r="F9012" s="3">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v>12.8184</v>
      </c>
    </row>
    <row r="9013" spans="1:23" x14ac:dyDescent="0.3">
      <c r="A9013">
        <v>9012</v>
      </c>
      <c r="B9013" t="s">
        <v>10392</v>
      </c>
      <c r="C9013" s="1">
        <v>42358</v>
      </c>
      <c r="D9013" s="2">
        <v>2015</v>
      </c>
      <c r="E9013" s="1" t="s">
        <v>98</v>
      </c>
      <c r="F9013" s="3">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v>21.42</v>
      </c>
    </row>
    <row r="9014" spans="1:23" x14ac:dyDescent="0.3">
      <c r="A9014">
        <v>9013</v>
      </c>
      <c r="B9014" t="s">
        <v>10393</v>
      </c>
      <c r="C9014" s="1">
        <v>42421</v>
      </c>
      <c r="D9014" s="2">
        <v>2016</v>
      </c>
      <c r="E9014" s="1" t="s">
        <v>568</v>
      </c>
      <c r="F9014" s="3">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v>66.541999999999987</v>
      </c>
    </row>
    <row r="9015" spans="1:23" x14ac:dyDescent="0.3">
      <c r="A9015">
        <v>9014</v>
      </c>
      <c r="B9015" t="s">
        <v>10394</v>
      </c>
      <c r="C9015" s="1">
        <v>42812</v>
      </c>
      <c r="D9015" s="2">
        <v>2017</v>
      </c>
      <c r="E9015" s="1" t="s">
        <v>237</v>
      </c>
      <c r="F9015" s="3">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v>3.7529999999999997</v>
      </c>
    </row>
    <row r="9016" spans="1:23" x14ac:dyDescent="0.3">
      <c r="A9016">
        <v>9015</v>
      </c>
      <c r="B9016" t="s">
        <v>10394</v>
      </c>
      <c r="C9016" s="1">
        <v>42812</v>
      </c>
      <c r="D9016" s="2">
        <v>2017</v>
      </c>
      <c r="E9016" s="1" t="s">
        <v>237</v>
      </c>
      <c r="F9016" s="3">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v>9.3120000000000012</v>
      </c>
    </row>
    <row r="9017" spans="1:23" x14ac:dyDescent="0.3">
      <c r="A9017">
        <v>9016</v>
      </c>
      <c r="B9017" t="s">
        <v>10395</v>
      </c>
      <c r="C9017" s="1">
        <v>42721</v>
      </c>
      <c r="D9017" s="2">
        <v>2016</v>
      </c>
      <c r="E9017" s="1" t="s">
        <v>98</v>
      </c>
      <c r="F9017" s="3">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v>4.3835999999999995</v>
      </c>
    </row>
    <row r="9018" spans="1:23" x14ac:dyDescent="0.3">
      <c r="A9018">
        <v>9017</v>
      </c>
      <c r="B9018" t="s">
        <v>10395</v>
      </c>
      <c r="C9018" s="1">
        <v>42721</v>
      </c>
      <c r="D9018" s="2">
        <v>2016</v>
      </c>
      <c r="E9018" s="1" t="s">
        <v>98</v>
      </c>
      <c r="F9018" s="3">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v>3.8528999999999991</v>
      </c>
    </row>
    <row r="9019" spans="1:23" x14ac:dyDescent="0.3">
      <c r="A9019">
        <v>9018</v>
      </c>
      <c r="B9019" t="s">
        <v>10396</v>
      </c>
      <c r="C9019" s="1">
        <v>42455</v>
      </c>
      <c r="D9019" s="2">
        <v>2016</v>
      </c>
      <c r="E9019" s="1" t="s">
        <v>237</v>
      </c>
      <c r="F9019" s="3">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v>8.6435999999999993</v>
      </c>
    </row>
    <row r="9020" spans="1:23" x14ac:dyDescent="0.3">
      <c r="A9020">
        <v>9019</v>
      </c>
      <c r="B9020" t="s">
        <v>10396</v>
      </c>
      <c r="C9020" s="1">
        <v>42455</v>
      </c>
      <c r="D9020" s="2">
        <v>2016</v>
      </c>
      <c r="E9020" s="1" t="s">
        <v>237</v>
      </c>
      <c r="F9020" s="3">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v>5.5379999999999985</v>
      </c>
    </row>
    <row r="9021" spans="1:23" x14ac:dyDescent="0.3">
      <c r="A9021">
        <v>9020</v>
      </c>
      <c r="B9021" t="s">
        <v>10397</v>
      </c>
      <c r="C9021" s="1">
        <v>41989</v>
      </c>
      <c r="D9021" s="2">
        <v>2014</v>
      </c>
      <c r="E9021" s="1" t="s">
        <v>98</v>
      </c>
      <c r="F9021" s="3">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v>7.9983999999999895</v>
      </c>
    </row>
    <row r="9022" spans="1:23" x14ac:dyDescent="0.3">
      <c r="A9022">
        <v>9021</v>
      </c>
      <c r="B9022" t="s">
        <v>10397</v>
      </c>
      <c r="C9022" s="1">
        <v>41989</v>
      </c>
      <c r="D9022" s="2">
        <v>2014</v>
      </c>
      <c r="E9022" s="1" t="s">
        <v>98</v>
      </c>
      <c r="F9022" s="3">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v>9.7217999999999982</v>
      </c>
    </row>
    <row r="9023" spans="1:23" x14ac:dyDescent="0.3">
      <c r="A9023">
        <v>9022</v>
      </c>
      <c r="B9023" t="s">
        <v>10398</v>
      </c>
      <c r="C9023" s="1">
        <v>42323</v>
      </c>
      <c r="D9023" s="2">
        <v>2015</v>
      </c>
      <c r="E9023" s="1" t="s">
        <v>24</v>
      </c>
      <c r="F9023" s="3">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v>-116.84399999999999</v>
      </c>
    </row>
    <row r="9024" spans="1:23" x14ac:dyDescent="0.3">
      <c r="A9024">
        <v>9023</v>
      </c>
      <c r="B9024" t="s">
        <v>10399</v>
      </c>
      <c r="C9024" s="1">
        <v>42604</v>
      </c>
      <c r="D9024" s="2">
        <v>2016</v>
      </c>
      <c r="E9024" s="1" t="s">
        <v>132</v>
      </c>
      <c r="F9024" s="3">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v>9.832800000000006</v>
      </c>
    </row>
    <row r="9025" spans="1:23" x14ac:dyDescent="0.3">
      <c r="A9025">
        <v>9024</v>
      </c>
      <c r="B9025" t="s">
        <v>10400</v>
      </c>
      <c r="C9025" s="1">
        <v>42184</v>
      </c>
      <c r="D9025" s="2">
        <v>2015</v>
      </c>
      <c r="E9025" s="1" t="s">
        <v>41</v>
      </c>
      <c r="F9025" s="3">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v>1.3097999999999956</v>
      </c>
    </row>
    <row r="9026" spans="1:23" x14ac:dyDescent="0.3">
      <c r="A9026">
        <v>9025</v>
      </c>
      <c r="B9026" t="s">
        <v>10401</v>
      </c>
      <c r="C9026" s="1">
        <v>42547</v>
      </c>
      <c r="D9026" s="2">
        <v>2016</v>
      </c>
      <c r="E9026" s="1" t="s">
        <v>41</v>
      </c>
      <c r="F9026" s="3">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v>9.017100000000001</v>
      </c>
    </row>
    <row r="9027" spans="1:23" x14ac:dyDescent="0.3">
      <c r="A9027">
        <v>9026</v>
      </c>
      <c r="B9027" t="s">
        <v>10401</v>
      </c>
      <c r="C9027" s="1">
        <v>42547</v>
      </c>
      <c r="D9027" s="2">
        <v>2016</v>
      </c>
      <c r="E9027" s="1" t="s">
        <v>41</v>
      </c>
      <c r="F9027" s="3">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v>9.7972000000000037</v>
      </c>
    </row>
    <row r="9028" spans="1:23" x14ac:dyDescent="0.3">
      <c r="A9028">
        <v>9027</v>
      </c>
      <c r="B9028" t="s">
        <v>10401</v>
      </c>
      <c r="C9028" s="1">
        <v>42547</v>
      </c>
      <c r="D9028" s="2">
        <v>2016</v>
      </c>
      <c r="E9028" s="1" t="s">
        <v>41</v>
      </c>
      <c r="F9028" s="3">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v>12.831599999999996</v>
      </c>
    </row>
    <row r="9029" spans="1:23" x14ac:dyDescent="0.3">
      <c r="A9029">
        <v>9028</v>
      </c>
      <c r="B9029" t="s">
        <v>10402</v>
      </c>
      <c r="C9029" s="1">
        <v>42630</v>
      </c>
      <c r="D9029" s="2">
        <v>2016</v>
      </c>
      <c r="E9029" s="1" t="s">
        <v>161</v>
      </c>
      <c r="F9029" s="3">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v>6.224400000000001</v>
      </c>
    </row>
    <row r="9030" spans="1:23" x14ac:dyDescent="0.3">
      <c r="A9030">
        <v>9029</v>
      </c>
      <c r="B9030" t="s">
        <v>10402</v>
      </c>
      <c r="C9030" s="1">
        <v>42630</v>
      </c>
      <c r="D9030" s="2">
        <v>2016</v>
      </c>
      <c r="E9030" s="1" t="s">
        <v>161</v>
      </c>
      <c r="F9030" s="3">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v>61.382399999999997</v>
      </c>
    </row>
    <row r="9031" spans="1:23" x14ac:dyDescent="0.3">
      <c r="A9031">
        <v>9030</v>
      </c>
      <c r="B9031" t="s">
        <v>10404</v>
      </c>
      <c r="C9031" s="1">
        <v>41838</v>
      </c>
      <c r="D9031" s="2">
        <v>2014</v>
      </c>
      <c r="E9031" s="1" t="s">
        <v>152</v>
      </c>
      <c r="F9031" s="3">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v>4.5187999999999997</v>
      </c>
    </row>
    <row r="9032" spans="1:23" x14ac:dyDescent="0.3">
      <c r="A9032">
        <v>9031</v>
      </c>
      <c r="B9032" t="s">
        <v>10405</v>
      </c>
      <c r="C9032" s="1">
        <v>42979</v>
      </c>
      <c r="D9032" s="2">
        <v>2017</v>
      </c>
      <c r="E9032" s="1" t="s">
        <v>161</v>
      </c>
      <c r="F9032" s="3">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v>103.81799999999998</v>
      </c>
    </row>
    <row r="9033" spans="1:23" x14ac:dyDescent="0.3">
      <c r="A9033">
        <v>9032</v>
      </c>
      <c r="B9033" t="s">
        <v>10405</v>
      </c>
      <c r="C9033" s="1">
        <v>42979</v>
      </c>
      <c r="D9033" s="2">
        <v>2017</v>
      </c>
      <c r="E9033" s="1" t="s">
        <v>161</v>
      </c>
      <c r="F9033" s="3">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v>45.36960000000002</v>
      </c>
    </row>
    <row r="9034" spans="1:23" x14ac:dyDescent="0.3">
      <c r="A9034">
        <v>9033</v>
      </c>
      <c r="B9034" t="s">
        <v>10406</v>
      </c>
      <c r="C9034" s="1">
        <v>42908</v>
      </c>
      <c r="D9034" s="2">
        <v>2017</v>
      </c>
      <c r="E9034" s="1" t="s">
        <v>41</v>
      </c>
      <c r="F9034" s="3">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v>146.38799999999998</v>
      </c>
    </row>
    <row r="9035" spans="1:23" x14ac:dyDescent="0.3">
      <c r="A9035">
        <v>9034</v>
      </c>
      <c r="B9035" t="s">
        <v>10407</v>
      </c>
      <c r="C9035" s="1">
        <v>41884</v>
      </c>
      <c r="D9035" s="2">
        <v>2014</v>
      </c>
      <c r="E9035" s="1" t="s">
        <v>161</v>
      </c>
      <c r="F9035" s="3">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v>843.17059999999992</v>
      </c>
    </row>
    <row r="9036" spans="1:23" x14ac:dyDescent="0.3">
      <c r="A9036">
        <v>9035</v>
      </c>
      <c r="B9036" t="s">
        <v>10408</v>
      </c>
      <c r="C9036" s="1">
        <v>42278</v>
      </c>
      <c r="D9036" s="2">
        <v>2015</v>
      </c>
      <c r="E9036" s="1" t="s">
        <v>53</v>
      </c>
      <c r="F9036" s="3">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v>-4.4880000000000013</v>
      </c>
    </row>
    <row r="9037" spans="1:23" x14ac:dyDescent="0.3">
      <c r="A9037">
        <v>9036</v>
      </c>
      <c r="B9037" t="s">
        <v>10408</v>
      </c>
      <c r="C9037" s="1">
        <v>42278</v>
      </c>
      <c r="D9037" s="2">
        <v>2015</v>
      </c>
      <c r="E9037" s="1" t="s">
        <v>53</v>
      </c>
      <c r="F9037" s="3">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v>2.7191999999999901</v>
      </c>
    </row>
    <row r="9038" spans="1:23" x14ac:dyDescent="0.3">
      <c r="A9038">
        <v>9037</v>
      </c>
      <c r="B9038" t="s">
        <v>10409</v>
      </c>
      <c r="C9038" s="1">
        <v>42101</v>
      </c>
      <c r="D9038" s="2">
        <v>2015</v>
      </c>
      <c r="E9038" s="1" t="s">
        <v>89</v>
      </c>
      <c r="F9038" s="3">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v>12.441600000000001</v>
      </c>
    </row>
    <row r="9039" spans="1:23" x14ac:dyDescent="0.3">
      <c r="A9039">
        <v>9038</v>
      </c>
      <c r="B9039" t="s">
        <v>10409</v>
      </c>
      <c r="C9039" s="1">
        <v>42101</v>
      </c>
      <c r="D9039" s="2">
        <v>2015</v>
      </c>
      <c r="E9039" s="1" t="s">
        <v>89</v>
      </c>
      <c r="F9039" s="3">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v>5.8707999999999991</v>
      </c>
    </row>
    <row r="9040" spans="1:23" x14ac:dyDescent="0.3">
      <c r="A9040">
        <v>9039</v>
      </c>
      <c r="B9040" t="s">
        <v>10410</v>
      </c>
      <c r="C9040" s="1">
        <v>43060</v>
      </c>
      <c r="D9040" s="2">
        <v>2017</v>
      </c>
      <c r="E9040" s="1" t="s">
        <v>24</v>
      </c>
      <c r="F9040" s="3">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v>-12.414599999999997</v>
      </c>
    </row>
    <row r="9041" spans="1:23" x14ac:dyDescent="0.3">
      <c r="A9041">
        <v>9040</v>
      </c>
      <c r="B9041" t="s">
        <v>10411</v>
      </c>
      <c r="C9041" s="1">
        <v>42721</v>
      </c>
      <c r="D9041" s="2">
        <v>2016</v>
      </c>
      <c r="E9041" s="1" t="s">
        <v>98</v>
      </c>
      <c r="F9041" s="3">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v>4946.37</v>
      </c>
    </row>
    <row r="9042" spans="1:23" x14ac:dyDescent="0.3">
      <c r="A9042">
        <v>9041</v>
      </c>
      <c r="B9042" t="s">
        <v>10412</v>
      </c>
      <c r="C9042" s="1">
        <v>41901</v>
      </c>
      <c r="D9042" s="2">
        <v>2014</v>
      </c>
      <c r="E9042" s="1" t="s">
        <v>161</v>
      </c>
      <c r="F9042" s="3">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v>-45.827300000000008</v>
      </c>
    </row>
    <row r="9043" spans="1:23" x14ac:dyDescent="0.3">
      <c r="A9043">
        <v>9042</v>
      </c>
      <c r="B9043" t="s">
        <v>10413</v>
      </c>
      <c r="C9043" s="1">
        <v>41910</v>
      </c>
      <c r="D9043" s="2">
        <v>2014</v>
      </c>
      <c r="E9043" s="1" t="s">
        <v>161</v>
      </c>
      <c r="F9043" s="3">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v>16.854399999999984</v>
      </c>
    </row>
    <row r="9044" spans="1:23" x14ac:dyDescent="0.3">
      <c r="A9044">
        <v>9043</v>
      </c>
      <c r="B9044" t="s">
        <v>10414</v>
      </c>
      <c r="C9044" s="1">
        <v>42269</v>
      </c>
      <c r="D9044" s="2">
        <v>2015</v>
      </c>
      <c r="E9044" s="1" t="s">
        <v>161</v>
      </c>
      <c r="F9044" s="3">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v>16.588799999999999</v>
      </c>
    </row>
    <row r="9045" spans="1:23" x14ac:dyDescent="0.3">
      <c r="A9045">
        <v>9044</v>
      </c>
      <c r="B9045" t="s">
        <v>10415</v>
      </c>
      <c r="C9045" s="1">
        <v>42681</v>
      </c>
      <c r="D9045" s="2">
        <v>2016</v>
      </c>
      <c r="E9045" s="1" t="s">
        <v>24</v>
      </c>
      <c r="F9045" s="3">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v>163.18979999999999</v>
      </c>
    </row>
    <row r="9046" spans="1:23" x14ac:dyDescent="0.3">
      <c r="A9046">
        <v>9045</v>
      </c>
      <c r="B9046" t="s">
        <v>10416</v>
      </c>
      <c r="C9046" s="1">
        <v>43085</v>
      </c>
      <c r="D9046" s="2">
        <v>2017</v>
      </c>
      <c r="E9046" s="1" t="s">
        <v>98</v>
      </c>
      <c r="F9046" s="3">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v>2.2439999999999998</v>
      </c>
    </row>
    <row r="9047" spans="1:23" x14ac:dyDescent="0.3">
      <c r="A9047">
        <v>9046</v>
      </c>
      <c r="B9047" t="s">
        <v>10416</v>
      </c>
      <c r="C9047" s="1">
        <v>43085</v>
      </c>
      <c r="D9047" s="2">
        <v>2017</v>
      </c>
      <c r="E9047" s="1" t="s">
        <v>98</v>
      </c>
      <c r="F9047" s="3">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v>45.587999999999994</v>
      </c>
    </row>
    <row r="9048" spans="1:23" x14ac:dyDescent="0.3">
      <c r="A9048">
        <v>9047</v>
      </c>
      <c r="B9048" t="s">
        <v>10416</v>
      </c>
      <c r="C9048" s="1">
        <v>43085</v>
      </c>
      <c r="D9048" s="2">
        <v>2017</v>
      </c>
      <c r="E9048" s="1" t="s">
        <v>98</v>
      </c>
      <c r="F9048" s="3">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v>31.489499999999992</v>
      </c>
    </row>
    <row r="9049" spans="1:23" x14ac:dyDescent="0.3">
      <c r="A9049">
        <v>9048</v>
      </c>
      <c r="B9049" t="s">
        <v>10416</v>
      </c>
      <c r="C9049" s="1">
        <v>43085</v>
      </c>
      <c r="D9049" s="2">
        <v>2017</v>
      </c>
      <c r="E9049" s="1" t="s">
        <v>98</v>
      </c>
      <c r="F9049" s="3">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v>8.6854999999999993</v>
      </c>
    </row>
    <row r="9050" spans="1:23" x14ac:dyDescent="0.3">
      <c r="A9050">
        <v>9049</v>
      </c>
      <c r="B9050" t="s">
        <v>10416</v>
      </c>
      <c r="C9050" s="1">
        <v>43085</v>
      </c>
      <c r="D9050" s="2">
        <v>2017</v>
      </c>
      <c r="E9050" s="1" t="s">
        <v>98</v>
      </c>
      <c r="F9050" s="3">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v>22.200000000000003</v>
      </c>
    </row>
    <row r="9051" spans="1:23" x14ac:dyDescent="0.3">
      <c r="A9051">
        <v>9050</v>
      </c>
      <c r="B9051" t="s">
        <v>10417</v>
      </c>
      <c r="C9051" s="1">
        <v>41903</v>
      </c>
      <c r="D9051" s="2">
        <v>2014</v>
      </c>
      <c r="E9051" s="1" t="s">
        <v>161</v>
      </c>
      <c r="F9051" s="3">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v>17.1678</v>
      </c>
    </row>
    <row r="9052" spans="1:23" x14ac:dyDescent="0.3">
      <c r="A9052">
        <v>9051</v>
      </c>
      <c r="B9052" t="s">
        <v>10418</v>
      </c>
      <c r="C9052" s="1">
        <v>42142</v>
      </c>
      <c r="D9052" s="2">
        <v>2015</v>
      </c>
      <c r="E9052" s="1" t="s">
        <v>124</v>
      </c>
      <c r="F9052" s="3">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v>5.3213999999999997</v>
      </c>
    </row>
    <row r="9053" spans="1:23" x14ac:dyDescent="0.3">
      <c r="A9053">
        <v>9052</v>
      </c>
      <c r="B9053" t="s">
        <v>10419</v>
      </c>
      <c r="C9053" s="1">
        <v>41724</v>
      </c>
      <c r="D9053" s="2">
        <v>2014</v>
      </c>
      <c r="E9053" s="1" t="s">
        <v>237</v>
      </c>
      <c r="F9053" s="3">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v>0.83999999999999986</v>
      </c>
    </row>
    <row r="9054" spans="1:23" x14ac:dyDescent="0.3">
      <c r="A9054">
        <v>9053</v>
      </c>
      <c r="B9054" t="s">
        <v>10419</v>
      </c>
      <c r="C9054" s="1">
        <v>41724</v>
      </c>
      <c r="D9054" s="2">
        <v>2014</v>
      </c>
      <c r="E9054" s="1" t="s">
        <v>237</v>
      </c>
      <c r="F9054" s="3">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v>9.4283999999999963</v>
      </c>
    </row>
    <row r="9055" spans="1:23" x14ac:dyDescent="0.3">
      <c r="A9055">
        <v>9054</v>
      </c>
      <c r="B9055" t="s">
        <v>10419</v>
      </c>
      <c r="C9055" s="1">
        <v>41724</v>
      </c>
      <c r="D9055" s="2">
        <v>2014</v>
      </c>
      <c r="E9055" s="1" t="s">
        <v>237</v>
      </c>
      <c r="F9055" s="3">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v>2.878400000000001</v>
      </c>
    </row>
    <row r="9056" spans="1:23" x14ac:dyDescent="0.3">
      <c r="A9056">
        <v>9055</v>
      </c>
      <c r="B9056" t="s">
        <v>10420</v>
      </c>
      <c r="C9056" s="1">
        <v>43000</v>
      </c>
      <c r="D9056" s="2">
        <v>2017</v>
      </c>
      <c r="E9056" s="1" t="s">
        <v>161</v>
      </c>
      <c r="F9056" s="3">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v>6.1488000000000014</v>
      </c>
    </row>
    <row r="9057" spans="1:23" x14ac:dyDescent="0.3">
      <c r="A9057">
        <v>9056</v>
      </c>
      <c r="B9057" t="s">
        <v>10421</v>
      </c>
      <c r="C9057" s="1">
        <v>42259</v>
      </c>
      <c r="D9057" s="2">
        <v>2015</v>
      </c>
      <c r="E9057" s="1" t="s">
        <v>161</v>
      </c>
      <c r="F9057" s="3">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v>8.5722000000000005</v>
      </c>
    </row>
    <row r="9058" spans="1:23" x14ac:dyDescent="0.3">
      <c r="A9058">
        <v>9057</v>
      </c>
      <c r="B9058" t="s">
        <v>10422</v>
      </c>
      <c r="C9058" s="1">
        <v>42310</v>
      </c>
      <c r="D9058" s="2">
        <v>2015</v>
      </c>
      <c r="E9058" s="1" t="s">
        <v>24</v>
      </c>
      <c r="F9058" s="3">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v>553.39019999999982</v>
      </c>
    </row>
    <row r="9059" spans="1:23" x14ac:dyDescent="0.3">
      <c r="A9059">
        <v>9058</v>
      </c>
      <c r="B9059" t="s">
        <v>10423</v>
      </c>
      <c r="C9059" s="1">
        <v>42297</v>
      </c>
      <c r="D9059" s="2">
        <v>2015</v>
      </c>
      <c r="E9059" s="1" t="s">
        <v>53</v>
      </c>
      <c r="F9059" s="3">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v>23.923199999999994</v>
      </c>
    </row>
    <row r="9060" spans="1:23" x14ac:dyDescent="0.3">
      <c r="A9060">
        <v>9059</v>
      </c>
      <c r="B9060" t="s">
        <v>10423</v>
      </c>
      <c r="C9060" s="1">
        <v>42297</v>
      </c>
      <c r="D9060" s="2">
        <v>2015</v>
      </c>
      <c r="E9060" s="1" t="s">
        <v>53</v>
      </c>
      <c r="F9060" s="3">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v>27.358200000000011</v>
      </c>
    </row>
    <row r="9061" spans="1:23" x14ac:dyDescent="0.3">
      <c r="A9061">
        <v>9060</v>
      </c>
      <c r="B9061" t="s">
        <v>10424</v>
      </c>
      <c r="C9061" s="1">
        <v>42535</v>
      </c>
      <c r="D9061" s="2">
        <v>2016</v>
      </c>
      <c r="E9061" s="1" t="s">
        <v>41</v>
      </c>
      <c r="F9061" s="3">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v>334.55099999999993</v>
      </c>
    </row>
    <row r="9062" spans="1:23" x14ac:dyDescent="0.3">
      <c r="A9062">
        <v>9061</v>
      </c>
      <c r="B9062" t="s">
        <v>10425</v>
      </c>
      <c r="C9062" s="1">
        <v>42328</v>
      </c>
      <c r="D9062" s="2">
        <v>2015</v>
      </c>
      <c r="E9062" s="1" t="s">
        <v>24</v>
      </c>
      <c r="F9062" s="3">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v>33.635999999999996</v>
      </c>
    </row>
    <row r="9063" spans="1:23" x14ac:dyDescent="0.3">
      <c r="A9063">
        <v>9062</v>
      </c>
      <c r="B9063" t="s">
        <v>10425</v>
      </c>
      <c r="C9063" s="1">
        <v>42328</v>
      </c>
      <c r="D9063" s="2">
        <v>2015</v>
      </c>
      <c r="E9063" s="1" t="s">
        <v>24</v>
      </c>
      <c r="F9063" s="3">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v>23.556399999999996</v>
      </c>
    </row>
    <row r="9064" spans="1:23" x14ac:dyDescent="0.3">
      <c r="A9064">
        <v>9063</v>
      </c>
      <c r="B9064" t="s">
        <v>10426</v>
      </c>
      <c r="C9064" s="1">
        <v>42428</v>
      </c>
      <c r="D9064" s="2">
        <v>2016</v>
      </c>
      <c r="E9064" s="1" t="s">
        <v>568</v>
      </c>
      <c r="F9064" s="3">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v>18.240000000000002</v>
      </c>
    </row>
    <row r="9065" spans="1:23" x14ac:dyDescent="0.3">
      <c r="A9065">
        <v>9064</v>
      </c>
      <c r="B9065" t="s">
        <v>10427</v>
      </c>
      <c r="C9065" s="1">
        <v>41926</v>
      </c>
      <c r="D9065" s="2">
        <v>2014</v>
      </c>
      <c r="E9065" s="1" t="s">
        <v>53</v>
      </c>
      <c r="F9065" s="3">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v>100.68499999999997</v>
      </c>
    </row>
    <row r="9066" spans="1:23" x14ac:dyDescent="0.3">
      <c r="A9066">
        <v>9065</v>
      </c>
      <c r="B9066" t="s">
        <v>10427</v>
      </c>
      <c r="C9066" s="1">
        <v>41926</v>
      </c>
      <c r="D9066" s="2">
        <v>2014</v>
      </c>
      <c r="E9066" s="1" t="s">
        <v>53</v>
      </c>
      <c r="F9066" s="3">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v>-4.8609000000000009</v>
      </c>
    </row>
    <row r="9067" spans="1:23" x14ac:dyDescent="0.3">
      <c r="A9067">
        <v>9066</v>
      </c>
      <c r="B9067" t="s">
        <v>10427</v>
      </c>
      <c r="C9067" s="1">
        <v>41926</v>
      </c>
      <c r="D9067" s="2">
        <v>2014</v>
      </c>
      <c r="E9067" s="1" t="s">
        <v>53</v>
      </c>
      <c r="F9067" s="3">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v>6.9367999999999999</v>
      </c>
    </row>
    <row r="9068" spans="1:23" x14ac:dyDescent="0.3">
      <c r="A9068">
        <v>9067</v>
      </c>
      <c r="B9068" t="s">
        <v>10428</v>
      </c>
      <c r="C9068" s="1">
        <v>42881</v>
      </c>
      <c r="D9068" s="2">
        <v>2017</v>
      </c>
      <c r="E9068" s="1" t="s">
        <v>124</v>
      </c>
      <c r="F9068" s="3">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v>6.9239999999999995</v>
      </c>
    </row>
    <row r="9069" spans="1:23" x14ac:dyDescent="0.3">
      <c r="A9069">
        <v>9068</v>
      </c>
      <c r="B9069" t="s">
        <v>10429</v>
      </c>
      <c r="C9069" s="1">
        <v>42404</v>
      </c>
      <c r="D9069" s="2">
        <v>2016</v>
      </c>
      <c r="E9069" s="1" t="s">
        <v>568</v>
      </c>
      <c r="F9069" s="3">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v>23.524799999999999</v>
      </c>
    </row>
    <row r="9070" spans="1:23" x14ac:dyDescent="0.3">
      <c r="A9070">
        <v>9069</v>
      </c>
      <c r="B9070" t="s">
        <v>10430</v>
      </c>
      <c r="C9070" s="1">
        <v>42615</v>
      </c>
      <c r="D9070" s="2">
        <v>2016</v>
      </c>
      <c r="E9070" s="1" t="s">
        <v>161</v>
      </c>
      <c r="F9070" s="3">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v>-2.6997000000000355</v>
      </c>
    </row>
    <row r="9071" spans="1:23" x14ac:dyDescent="0.3">
      <c r="A9071">
        <v>9070</v>
      </c>
      <c r="B9071" t="s">
        <v>10430</v>
      </c>
      <c r="C9071" s="1">
        <v>42615</v>
      </c>
      <c r="D9071" s="2">
        <v>2016</v>
      </c>
      <c r="E9071" s="1" t="s">
        <v>161</v>
      </c>
      <c r="F9071" s="3">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v>30.991800000000001</v>
      </c>
    </row>
    <row r="9072" spans="1:23" x14ac:dyDescent="0.3">
      <c r="A9072">
        <v>9071</v>
      </c>
      <c r="B9072" t="s">
        <v>10431</v>
      </c>
      <c r="C9072" s="1">
        <v>43073</v>
      </c>
      <c r="D9072" s="2">
        <v>2017</v>
      </c>
      <c r="E9072" s="1" t="s">
        <v>98</v>
      </c>
      <c r="F9072" s="3">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v>2.6961000000000008</v>
      </c>
    </row>
    <row r="9073" spans="1:23" x14ac:dyDescent="0.3">
      <c r="A9073">
        <v>9072</v>
      </c>
      <c r="B9073" t="s">
        <v>10432</v>
      </c>
      <c r="C9073" s="1">
        <v>42167</v>
      </c>
      <c r="D9073" s="2">
        <v>2015</v>
      </c>
      <c r="E9073" s="1" t="s">
        <v>41</v>
      </c>
      <c r="F9073" s="3">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v>6.8767999999999994</v>
      </c>
    </row>
    <row r="9074" spans="1:23" x14ac:dyDescent="0.3">
      <c r="A9074">
        <v>9073</v>
      </c>
      <c r="B9074" t="s">
        <v>10433</v>
      </c>
      <c r="C9074" s="1">
        <v>42617</v>
      </c>
      <c r="D9074" s="2">
        <v>2016</v>
      </c>
      <c r="E9074" s="1" t="s">
        <v>161</v>
      </c>
      <c r="F9074" s="3">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v>7.783199999999999</v>
      </c>
    </row>
    <row r="9075" spans="1:23" x14ac:dyDescent="0.3">
      <c r="A9075">
        <v>9074</v>
      </c>
      <c r="B9075" t="s">
        <v>10433</v>
      </c>
      <c r="C9075" s="1">
        <v>42617</v>
      </c>
      <c r="D9075" s="2">
        <v>2016</v>
      </c>
      <c r="E9075" s="1" t="s">
        <v>161</v>
      </c>
      <c r="F9075" s="3">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v>67.188000000000017</v>
      </c>
    </row>
    <row r="9076" spans="1:23" x14ac:dyDescent="0.3">
      <c r="A9076">
        <v>9075</v>
      </c>
      <c r="B9076" t="s">
        <v>10434</v>
      </c>
      <c r="C9076" s="1">
        <v>41750</v>
      </c>
      <c r="D9076" s="2">
        <v>2014</v>
      </c>
      <c r="E9076" s="1" t="s">
        <v>89</v>
      </c>
      <c r="F9076" s="3">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v>0</v>
      </c>
    </row>
    <row r="9077" spans="1:23" x14ac:dyDescent="0.3">
      <c r="A9077">
        <v>9076</v>
      </c>
      <c r="B9077" t="s">
        <v>10435</v>
      </c>
      <c r="C9077" s="1">
        <v>42313</v>
      </c>
      <c r="D9077" s="2">
        <v>2015</v>
      </c>
      <c r="E9077" s="1" t="s">
        <v>24</v>
      </c>
      <c r="F9077" s="3">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v>-5.5338000000000012</v>
      </c>
    </row>
    <row r="9078" spans="1:23" x14ac:dyDescent="0.3">
      <c r="A9078">
        <v>9077</v>
      </c>
      <c r="B9078" t="s">
        <v>10435</v>
      </c>
      <c r="C9078" s="1">
        <v>42313</v>
      </c>
      <c r="D9078" s="2">
        <v>2015</v>
      </c>
      <c r="E9078" s="1" t="s">
        <v>24</v>
      </c>
      <c r="F9078" s="3">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v>2.0399999999999991</v>
      </c>
    </row>
    <row r="9079" spans="1:23" x14ac:dyDescent="0.3">
      <c r="A9079">
        <v>9078</v>
      </c>
      <c r="B9079" t="s">
        <v>10436</v>
      </c>
      <c r="C9079" s="1">
        <v>41946</v>
      </c>
      <c r="D9079" s="2">
        <v>2014</v>
      </c>
      <c r="E9079" s="1" t="s">
        <v>24</v>
      </c>
      <c r="F9079" s="3">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v>18.893699999999995</v>
      </c>
    </row>
    <row r="9080" spans="1:23" x14ac:dyDescent="0.3">
      <c r="A9080">
        <v>9079</v>
      </c>
      <c r="B9080" t="s">
        <v>10437</v>
      </c>
      <c r="C9080" s="1">
        <v>42416</v>
      </c>
      <c r="D9080" s="2">
        <v>2016</v>
      </c>
      <c r="E9080" s="1" t="s">
        <v>568</v>
      </c>
      <c r="F9080" s="3">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v>34.988799999999969</v>
      </c>
    </row>
    <row r="9081" spans="1:23" x14ac:dyDescent="0.3">
      <c r="A9081">
        <v>9080</v>
      </c>
      <c r="B9081" t="s">
        <v>10437</v>
      </c>
      <c r="C9081" s="1">
        <v>42416</v>
      </c>
      <c r="D9081" s="2">
        <v>2016</v>
      </c>
      <c r="E9081" s="1" t="s">
        <v>568</v>
      </c>
      <c r="F9081" s="3">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v>2.61</v>
      </c>
    </row>
    <row r="9082" spans="1:23" x14ac:dyDescent="0.3">
      <c r="A9082">
        <v>9081</v>
      </c>
      <c r="B9082" t="s">
        <v>10438</v>
      </c>
      <c r="C9082" s="1">
        <v>42989</v>
      </c>
      <c r="D9082" s="2">
        <v>2017</v>
      </c>
      <c r="E9082" s="1" t="s">
        <v>161</v>
      </c>
      <c r="F9082" s="3">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v>17.993999999999978</v>
      </c>
    </row>
    <row r="9083" spans="1:23" x14ac:dyDescent="0.3">
      <c r="A9083">
        <v>9082</v>
      </c>
      <c r="B9083" t="s">
        <v>10438</v>
      </c>
      <c r="C9083" s="1">
        <v>42989</v>
      </c>
      <c r="D9083" s="2">
        <v>2017</v>
      </c>
      <c r="E9083" s="1" t="s">
        <v>161</v>
      </c>
      <c r="F9083" s="3">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v>9.3312000000000008</v>
      </c>
    </row>
    <row r="9084" spans="1:23" x14ac:dyDescent="0.3">
      <c r="A9084">
        <v>9083</v>
      </c>
      <c r="B9084" t="s">
        <v>10439</v>
      </c>
      <c r="C9084" s="1">
        <v>43041</v>
      </c>
      <c r="D9084" s="2">
        <v>2017</v>
      </c>
      <c r="E9084" s="1" t="s">
        <v>24</v>
      </c>
      <c r="F9084" s="3">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v>1.4455999999999998</v>
      </c>
    </row>
    <row r="9085" spans="1:23" x14ac:dyDescent="0.3">
      <c r="A9085">
        <v>9084</v>
      </c>
      <c r="B9085" t="s">
        <v>10440</v>
      </c>
      <c r="C9085" s="1">
        <v>42041</v>
      </c>
      <c r="D9085" s="2">
        <v>2015</v>
      </c>
      <c r="E9085" s="1" t="s">
        <v>568</v>
      </c>
      <c r="F9085" s="3">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v>2.9346000000000032</v>
      </c>
    </row>
    <row r="9086" spans="1:23" x14ac:dyDescent="0.3">
      <c r="A9086">
        <v>9085</v>
      </c>
      <c r="B9086" t="s">
        <v>10440</v>
      </c>
      <c r="C9086" s="1">
        <v>42041</v>
      </c>
      <c r="D9086" s="2">
        <v>2015</v>
      </c>
      <c r="E9086" s="1" t="s">
        <v>568</v>
      </c>
      <c r="F9086" s="3">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v>13.454999999999998</v>
      </c>
    </row>
    <row r="9087" spans="1:23" x14ac:dyDescent="0.3">
      <c r="A9087">
        <v>9086</v>
      </c>
      <c r="B9087" t="s">
        <v>10441</v>
      </c>
      <c r="C9087" s="1">
        <v>42623</v>
      </c>
      <c r="D9087" s="2">
        <v>2016</v>
      </c>
      <c r="E9087" s="1" t="s">
        <v>161</v>
      </c>
      <c r="F9087" s="3">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v>89.954799999999992</v>
      </c>
    </row>
    <row r="9088" spans="1:23" x14ac:dyDescent="0.3">
      <c r="A9088">
        <v>9087</v>
      </c>
      <c r="B9088" t="s">
        <v>10442</v>
      </c>
      <c r="C9088" s="1">
        <v>42639</v>
      </c>
      <c r="D9088" s="2">
        <v>2016</v>
      </c>
      <c r="E9088" s="1" t="s">
        <v>161</v>
      </c>
      <c r="F9088" s="3">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v>-251.18640000000005</v>
      </c>
    </row>
    <row r="9089" spans="1:23" x14ac:dyDescent="0.3">
      <c r="A9089">
        <v>9088</v>
      </c>
      <c r="B9089" t="s">
        <v>10442</v>
      </c>
      <c r="C9089" s="1">
        <v>42639</v>
      </c>
      <c r="D9089" s="2">
        <v>2016</v>
      </c>
      <c r="E9089" s="1" t="s">
        <v>161</v>
      </c>
      <c r="F9089" s="3">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v>-136.48950000000002</v>
      </c>
    </row>
    <row r="9090" spans="1:23" x14ac:dyDescent="0.3">
      <c r="A9090">
        <v>9089</v>
      </c>
      <c r="B9090" t="s">
        <v>10443</v>
      </c>
      <c r="C9090" s="1">
        <v>42353</v>
      </c>
      <c r="D9090" s="2">
        <v>2015</v>
      </c>
      <c r="E9090" s="1" t="s">
        <v>98</v>
      </c>
      <c r="F9090" s="3">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v>21.539699999999996</v>
      </c>
    </row>
    <row r="9091" spans="1:23" x14ac:dyDescent="0.3">
      <c r="A9091">
        <v>9090</v>
      </c>
      <c r="B9091" t="s">
        <v>10444</v>
      </c>
      <c r="C9091" s="1">
        <v>42630</v>
      </c>
      <c r="D9091" s="2">
        <v>2016</v>
      </c>
      <c r="E9091" s="1" t="s">
        <v>161</v>
      </c>
      <c r="F9091" s="3">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v>-62.772499999999965</v>
      </c>
    </row>
    <row r="9092" spans="1:23" x14ac:dyDescent="0.3">
      <c r="A9092">
        <v>9091</v>
      </c>
      <c r="B9092" t="s">
        <v>10445</v>
      </c>
      <c r="C9092" s="1">
        <v>43021</v>
      </c>
      <c r="D9092" s="2">
        <v>2017</v>
      </c>
      <c r="E9092" s="1" t="s">
        <v>53</v>
      </c>
      <c r="F9092" s="3">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v>104.56799999999998</v>
      </c>
    </row>
    <row r="9093" spans="1:23" x14ac:dyDescent="0.3">
      <c r="A9093">
        <v>9092</v>
      </c>
      <c r="B9093" t="s">
        <v>10446</v>
      </c>
      <c r="C9093" s="1">
        <v>42183</v>
      </c>
      <c r="D9093" s="2">
        <v>2015</v>
      </c>
      <c r="E9093" s="1" t="s">
        <v>41</v>
      </c>
      <c r="F9093" s="3">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v>5.4432</v>
      </c>
    </row>
    <row r="9094" spans="1:23" x14ac:dyDescent="0.3">
      <c r="A9094">
        <v>9093</v>
      </c>
      <c r="B9094" t="s">
        <v>10446</v>
      </c>
      <c r="C9094" s="1">
        <v>42183</v>
      </c>
      <c r="D9094" s="2">
        <v>2015</v>
      </c>
      <c r="E9094" s="1" t="s">
        <v>41</v>
      </c>
      <c r="F9094" s="3">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v>-376.69319999999999</v>
      </c>
    </row>
    <row r="9095" spans="1:23" x14ac:dyDescent="0.3">
      <c r="A9095">
        <v>9094</v>
      </c>
      <c r="B9095" t="s">
        <v>10447</v>
      </c>
      <c r="C9095" s="1">
        <v>42156</v>
      </c>
      <c r="D9095" s="2">
        <v>2015</v>
      </c>
      <c r="E9095" s="1" t="s">
        <v>41</v>
      </c>
      <c r="F9095" s="3">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v>83.994400000000013</v>
      </c>
    </row>
    <row r="9096" spans="1:23" x14ac:dyDescent="0.3">
      <c r="A9096">
        <v>9095</v>
      </c>
      <c r="B9096" t="s">
        <v>10447</v>
      </c>
      <c r="C9096" s="1">
        <v>42156</v>
      </c>
      <c r="D9096" s="2">
        <v>2015</v>
      </c>
      <c r="E9096" s="1" t="s">
        <v>41</v>
      </c>
      <c r="F9096" s="3">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v>181.65599999999998</v>
      </c>
    </row>
    <row r="9097" spans="1:23" x14ac:dyDescent="0.3">
      <c r="A9097">
        <v>9096</v>
      </c>
      <c r="B9097" t="s">
        <v>10447</v>
      </c>
      <c r="C9097" s="1">
        <v>42156</v>
      </c>
      <c r="D9097" s="2">
        <v>2015</v>
      </c>
      <c r="E9097" s="1" t="s">
        <v>41</v>
      </c>
      <c r="F9097" s="3">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v>11.731999999999999</v>
      </c>
    </row>
    <row r="9098" spans="1:23" x14ac:dyDescent="0.3">
      <c r="A9098">
        <v>9097</v>
      </c>
      <c r="B9098" t="s">
        <v>10447</v>
      </c>
      <c r="C9098" s="1">
        <v>42156</v>
      </c>
      <c r="D9098" s="2">
        <v>2015</v>
      </c>
      <c r="E9098" s="1" t="s">
        <v>41</v>
      </c>
      <c r="F9098" s="3">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v>13.2986</v>
      </c>
    </row>
    <row r="9099" spans="1:23" x14ac:dyDescent="0.3">
      <c r="A9099">
        <v>9098</v>
      </c>
      <c r="B9099" t="s">
        <v>10448</v>
      </c>
      <c r="C9099" s="1">
        <v>41741</v>
      </c>
      <c r="D9099" s="2">
        <v>2014</v>
      </c>
      <c r="E9099" s="1" t="s">
        <v>89</v>
      </c>
      <c r="F9099" s="3">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v>15.552000000000001</v>
      </c>
    </row>
    <row r="9100" spans="1:23" x14ac:dyDescent="0.3">
      <c r="A9100">
        <v>9099</v>
      </c>
      <c r="B9100" t="s">
        <v>10449</v>
      </c>
      <c r="C9100" s="1">
        <v>43020</v>
      </c>
      <c r="D9100" s="2">
        <v>2017</v>
      </c>
      <c r="E9100" s="1" t="s">
        <v>53</v>
      </c>
      <c r="F9100" s="3">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v>27.71580000000003</v>
      </c>
    </row>
    <row r="9101" spans="1:23" x14ac:dyDescent="0.3">
      <c r="A9101">
        <v>9100</v>
      </c>
      <c r="B9101" t="s">
        <v>10449</v>
      </c>
      <c r="C9101" s="1">
        <v>43020</v>
      </c>
      <c r="D9101" s="2">
        <v>2017</v>
      </c>
      <c r="E9101" s="1" t="s">
        <v>53</v>
      </c>
      <c r="F9101" s="3">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v>3.7584</v>
      </c>
    </row>
    <row r="9102" spans="1:23" x14ac:dyDescent="0.3">
      <c r="A9102">
        <v>9101</v>
      </c>
      <c r="B9102" t="s">
        <v>10449</v>
      </c>
      <c r="C9102" s="1">
        <v>43020</v>
      </c>
      <c r="D9102" s="2">
        <v>2017</v>
      </c>
      <c r="E9102" s="1" t="s">
        <v>53</v>
      </c>
      <c r="F9102" s="3">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v>128.68049999999994</v>
      </c>
    </row>
    <row r="9103" spans="1:23" x14ac:dyDescent="0.3">
      <c r="A9103">
        <v>9102</v>
      </c>
      <c r="B9103" t="s">
        <v>10450</v>
      </c>
      <c r="C9103" s="1">
        <v>42315</v>
      </c>
      <c r="D9103" s="2">
        <v>2015</v>
      </c>
      <c r="E9103" s="1" t="s">
        <v>24</v>
      </c>
      <c r="F9103" s="3">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v>5.3190000000000008</v>
      </c>
    </row>
    <row r="9104" spans="1:23" x14ac:dyDescent="0.3">
      <c r="A9104">
        <v>9103</v>
      </c>
      <c r="B9104" t="s">
        <v>10450</v>
      </c>
      <c r="C9104" s="1">
        <v>42315</v>
      </c>
      <c r="D9104" s="2">
        <v>2015</v>
      </c>
      <c r="E9104" s="1" t="s">
        <v>24</v>
      </c>
      <c r="F9104" s="3">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v>-16.956800000000005</v>
      </c>
    </row>
    <row r="9105" spans="1:23" x14ac:dyDescent="0.3">
      <c r="A9105">
        <v>9104</v>
      </c>
      <c r="B9105" t="s">
        <v>10450</v>
      </c>
      <c r="C9105" s="1">
        <v>42315</v>
      </c>
      <c r="D9105" s="2">
        <v>2015</v>
      </c>
      <c r="E9105" s="1" t="s">
        <v>24</v>
      </c>
      <c r="F9105" s="3">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v>-84.447999999999993</v>
      </c>
    </row>
    <row r="9106" spans="1:23" x14ac:dyDescent="0.3">
      <c r="A9106">
        <v>9105</v>
      </c>
      <c r="B9106" t="s">
        <v>10450</v>
      </c>
      <c r="C9106" s="1">
        <v>42315</v>
      </c>
      <c r="D9106" s="2">
        <v>2015</v>
      </c>
      <c r="E9106" s="1" t="s">
        <v>24</v>
      </c>
      <c r="F9106" s="3">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v>-51.296000000000006</v>
      </c>
    </row>
    <row r="9107" spans="1:23" x14ac:dyDescent="0.3">
      <c r="A9107">
        <v>9106</v>
      </c>
      <c r="B9107" t="s">
        <v>10450</v>
      </c>
      <c r="C9107" s="1">
        <v>42315</v>
      </c>
      <c r="D9107" s="2">
        <v>2015</v>
      </c>
      <c r="E9107" s="1" t="s">
        <v>24</v>
      </c>
      <c r="F9107" s="3">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v>-28.867800000000017</v>
      </c>
    </row>
    <row r="9108" spans="1:23" x14ac:dyDescent="0.3">
      <c r="A9108">
        <v>9107</v>
      </c>
      <c r="B9108" t="s">
        <v>10450</v>
      </c>
      <c r="C9108" s="1">
        <v>42315</v>
      </c>
      <c r="D9108" s="2">
        <v>2015</v>
      </c>
      <c r="E9108" s="1" t="s">
        <v>24</v>
      </c>
      <c r="F9108" s="3">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v>33.589499999999987</v>
      </c>
    </row>
    <row r="9109" spans="1:23" x14ac:dyDescent="0.3">
      <c r="A9109">
        <v>9108</v>
      </c>
      <c r="B9109" t="s">
        <v>10451</v>
      </c>
      <c r="C9109" s="1">
        <v>42149</v>
      </c>
      <c r="D9109" s="2">
        <v>2015</v>
      </c>
      <c r="E9109" s="1" t="s">
        <v>124</v>
      </c>
      <c r="F9109" s="3">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v>1.6776</v>
      </c>
    </row>
    <row r="9110" spans="1:23" x14ac:dyDescent="0.3">
      <c r="A9110">
        <v>9109</v>
      </c>
      <c r="B9110" t="s">
        <v>10451</v>
      </c>
      <c r="C9110" s="1">
        <v>42149</v>
      </c>
      <c r="D9110" s="2">
        <v>2015</v>
      </c>
      <c r="E9110" s="1" t="s">
        <v>124</v>
      </c>
      <c r="F9110" s="3">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v>11.733400000000001</v>
      </c>
    </row>
    <row r="9111" spans="1:23" x14ac:dyDescent="0.3">
      <c r="A9111">
        <v>9110</v>
      </c>
      <c r="B9111" t="s">
        <v>10451</v>
      </c>
      <c r="C9111" s="1">
        <v>42149</v>
      </c>
      <c r="D9111" s="2">
        <v>2015</v>
      </c>
      <c r="E9111" s="1" t="s">
        <v>124</v>
      </c>
      <c r="F9111" s="3">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v>36.397199999999998</v>
      </c>
    </row>
    <row r="9112" spans="1:23" x14ac:dyDescent="0.3">
      <c r="A9112">
        <v>9111</v>
      </c>
      <c r="B9112" t="s">
        <v>10452</v>
      </c>
      <c r="C9112" s="1">
        <v>41925</v>
      </c>
      <c r="D9112" s="2">
        <v>2014</v>
      </c>
      <c r="E9112" s="1" t="s">
        <v>53</v>
      </c>
      <c r="F9112" s="3">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v>17.472000000000001</v>
      </c>
    </row>
    <row r="9113" spans="1:23" x14ac:dyDescent="0.3">
      <c r="A9113">
        <v>9112</v>
      </c>
      <c r="B9113" t="s">
        <v>10452</v>
      </c>
      <c r="C9113" s="1">
        <v>41925</v>
      </c>
      <c r="D9113" s="2">
        <v>2014</v>
      </c>
      <c r="E9113" s="1" t="s">
        <v>53</v>
      </c>
      <c r="F9113" s="3">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v>4.3623999999999974</v>
      </c>
    </row>
    <row r="9114" spans="1:23" x14ac:dyDescent="0.3">
      <c r="A9114">
        <v>9113</v>
      </c>
      <c r="B9114" t="s">
        <v>10452</v>
      </c>
      <c r="C9114" s="1">
        <v>41925</v>
      </c>
      <c r="D9114" s="2">
        <v>2014</v>
      </c>
      <c r="E9114" s="1" t="s">
        <v>53</v>
      </c>
      <c r="F9114" s="3">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v>6.3040000000000305</v>
      </c>
    </row>
    <row r="9115" spans="1:23" x14ac:dyDescent="0.3">
      <c r="A9115">
        <v>9114</v>
      </c>
      <c r="B9115" t="s">
        <v>10452</v>
      </c>
      <c r="C9115" s="1">
        <v>41925</v>
      </c>
      <c r="D9115" s="2">
        <v>2014</v>
      </c>
      <c r="E9115" s="1" t="s">
        <v>53</v>
      </c>
      <c r="F9115" s="3">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v>7.1345999999999989</v>
      </c>
    </row>
    <row r="9116" spans="1:23" x14ac:dyDescent="0.3">
      <c r="A9116">
        <v>9115</v>
      </c>
      <c r="B9116" t="s">
        <v>10453</v>
      </c>
      <c r="C9116" s="1">
        <v>42407</v>
      </c>
      <c r="D9116" s="2">
        <v>2016</v>
      </c>
      <c r="E9116" s="1" t="s">
        <v>568</v>
      </c>
      <c r="F9116" s="3">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v>38.997500000000002</v>
      </c>
    </row>
    <row r="9117" spans="1:23" x14ac:dyDescent="0.3">
      <c r="A9117">
        <v>9116</v>
      </c>
      <c r="B9117" t="s">
        <v>10454</v>
      </c>
      <c r="C9117" s="1">
        <v>42754</v>
      </c>
      <c r="D9117" s="2">
        <v>2017</v>
      </c>
      <c r="E9117" s="1" t="s">
        <v>166</v>
      </c>
      <c r="F9117" s="3">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v>-93.079999999999984</v>
      </c>
    </row>
    <row r="9118" spans="1:23" x14ac:dyDescent="0.3">
      <c r="A9118">
        <v>9117</v>
      </c>
      <c r="B9118" t="s">
        <v>10454</v>
      </c>
      <c r="C9118" s="1">
        <v>42754</v>
      </c>
      <c r="D9118" s="2">
        <v>2017</v>
      </c>
      <c r="E9118" s="1" t="s">
        <v>166</v>
      </c>
      <c r="F9118" s="3">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v>6.3935999999999993</v>
      </c>
    </row>
    <row r="9119" spans="1:23" x14ac:dyDescent="0.3">
      <c r="A9119">
        <v>9118</v>
      </c>
      <c r="B9119" t="s">
        <v>10454</v>
      </c>
      <c r="C9119" s="1">
        <v>42754</v>
      </c>
      <c r="D9119" s="2">
        <v>2017</v>
      </c>
      <c r="E9119" s="1" t="s">
        <v>166</v>
      </c>
      <c r="F9119" s="3">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v>-63.376499999999965</v>
      </c>
    </row>
    <row r="9120" spans="1:23" x14ac:dyDescent="0.3">
      <c r="A9120">
        <v>9119</v>
      </c>
      <c r="B9120" t="s">
        <v>10454</v>
      </c>
      <c r="C9120" s="1">
        <v>42754</v>
      </c>
      <c r="D9120" s="2">
        <v>2017</v>
      </c>
      <c r="E9120" s="1" t="s">
        <v>166</v>
      </c>
      <c r="F9120" s="3">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v>7.0511999999999988</v>
      </c>
    </row>
    <row r="9121" spans="1:23" x14ac:dyDescent="0.3">
      <c r="A9121">
        <v>9120</v>
      </c>
      <c r="B9121" t="s">
        <v>10455</v>
      </c>
      <c r="C9121" s="1">
        <v>42527</v>
      </c>
      <c r="D9121" s="2">
        <v>2016</v>
      </c>
      <c r="E9121" s="1" t="s">
        <v>41</v>
      </c>
      <c r="F9121" s="3">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v>10.584</v>
      </c>
    </row>
    <row r="9122" spans="1:23" x14ac:dyDescent="0.3">
      <c r="A9122">
        <v>9121</v>
      </c>
      <c r="B9122" t="s">
        <v>10455</v>
      </c>
      <c r="C9122" s="1">
        <v>42527</v>
      </c>
      <c r="D9122" s="2">
        <v>2016</v>
      </c>
      <c r="E9122" s="1" t="s">
        <v>41</v>
      </c>
      <c r="F9122" s="3">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v>46.952999999999996</v>
      </c>
    </row>
    <row r="9123" spans="1:23" x14ac:dyDescent="0.3">
      <c r="A9123">
        <v>9122</v>
      </c>
      <c r="B9123" t="s">
        <v>10458</v>
      </c>
      <c r="C9123" s="1">
        <v>42812</v>
      </c>
      <c r="D9123" s="2">
        <v>2017</v>
      </c>
      <c r="E9123" s="1" t="s">
        <v>237</v>
      </c>
      <c r="F9123" s="3">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v>26.349399999999992</v>
      </c>
    </row>
    <row r="9124" spans="1:23" x14ac:dyDescent="0.3">
      <c r="A9124">
        <v>9123</v>
      </c>
      <c r="B9124" t="s">
        <v>10459</v>
      </c>
      <c r="C9124" s="1">
        <v>43063</v>
      </c>
      <c r="D9124" s="2">
        <v>2017</v>
      </c>
      <c r="E9124" s="1" t="s">
        <v>24</v>
      </c>
      <c r="F9124" s="3">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v>3.5009999999999994</v>
      </c>
    </row>
    <row r="9125" spans="1:23" x14ac:dyDescent="0.3">
      <c r="A9125">
        <v>9124</v>
      </c>
      <c r="B9125" t="s">
        <v>10460</v>
      </c>
      <c r="C9125" s="1">
        <v>42700</v>
      </c>
      <c r="D9125" s="2">
        <v>2016</v>
      </c>
      <c r="E9125" s="1" t="s">
        <v>24</v>
      </c>
      <c r="F9125" s="3">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v>-57.75660000000002</v>
      </c>
    </row>
    <row r="9126" spans="1:23" x14ac:dyDescent="0.3">
      <c r="A9126">
        <v>9125</v>
      </c>
      <c r="B9126" t="s">
        <v>10461</v>
      </c>
      <c r="C9126" s="1">
        <v>42600</v>
      </c>
      <c r="D9126" s="2">
        <v>2016</v>
      </c>
      <c r="E9126" s="1" t="s">
        <v>132</v>
      </c>
      <c r="F9126" s="3">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v>-3.8207999999999984</v>
      </c>
    </row>
    <row r="9127" spans="1:23" x14ac:dyDescent="0.3">
      <c r="A9127">
        <v>9126</v>
      </c>
      <c r="B9127" t="s">
        <v>10461</v>
      </c>
      <c r="C9127" s="1">
        <v>42600</v>
      </c>
      <c r="D9127" s="2">
        <v>2016</v>
      </c>
      <c r="E9127" s="1" t="s">
        <v>132</v>
      </c>
      <c r="F9127" s="3">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v>-2.1375999999999991</v>
      </c>
    </row>
    <row r="9128" spans="1:23" x14ac:dyDescent="0.3">
      <c r="A9128">
        <v>9127</v>
      </c>
      <c r="B9128" t="s">
        <v>10462</v>
      </c>
      <c r="C9128" s="1">
        <v>42336</v>
      </c>
      <c r="D9128" s="2">
        <v>2015</v>
      </c>
      <c r="E9128" s="1" t="s">
        <v>24</v>
      </c>
      <c r="F9128" s="3">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v>3.4775999999999998</v>
      </c>
    </row>
    <row r="9129" spans="1:23" x14ac:dyDescent="0.3">
      <c r="A9129">
        <v>9128</v>
      </c>
      <c r="B9129" t="s">
        <v>10463</v>
      </c>
      <c r="C9129" s="1">
        <v>42880</v>
      </c>
      <c r="D9129" s="2">
        <v>2017</v>
      </c>
      <c r="E9129" s="1" t="s">
        <v>124</v>
      </c>
      <c r="F9129" s="3">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v>-11.2806</v>
      </c>
    </row>
    <row r="9130" spans="1:23" x14ac:dyDescent="0.3">
      <c r="A9130">
        <v>9129</v>
      </c>
      <c r="B9130" t="s">
        <v>10464</v>
      </c>
      <c r="C9130" s="1">
        <v>42982</v>
      </c>
      <c r="D9130" s="2">
        <v>2017</v>
      </c>
      <c r="E9130" s="1" t="s">
        <v>161</v>
      </c>
      <c r="F9130" s="3">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v>-58.71599999999998</v>
      </c>
    </row>
    <row r="9131" spans="1:23" x14ac:dyDescent="0.3">
      <c r="A9131">
        <v>9130</v>
      </c>
      <c r="B9131" t="s">
        <v>10465</v>
      </c>
      <c r="C9131" s="1">
        <v>42453</v>
      </c>
      <c r="D9131" s="2">
        <v>2016</v>
      </c>
      <c r="E9131" s="1" t="s">
        <v>237</v>
      </c>
      <c r="F9131" s="3">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v>-241.17600000000002</v>
      </c>
    </row>
    <row r="9132" spans="1:23" x14ac:dyDescent="0.3">
      <c r="A9132">
        <v>9131</v>
      </c>
      <c r="B9132" t="s">
        <v>10465</v>
      </c>
      <c r="C9132" s="1">
        <v>42453</v>
      </c>
      <c r="D9132" s="2">
        <v>2016</v>
      </c>
      <c r="E9132" s="1" t="s">
        <v>237</v>
      </c>
      <c r="F9132" s="3">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v>1.6324000000000014</v>
      </c>
    </row>
    <row r="9133" spans="1:23" x14ac:dyDescent="0.3">
      <c r="A9133">
        <v>9132</v>
      </c>
      <c r="B9133" t="s">
        <v>10466</v>
      </c>
      <c r="C9133" s="1">
        <v>42883</v>
      </c>
      <c r="D9133" s="2">
        <v>2017</v>
      </c>
      <c r="E9133" s="1" t="s">
        <v>124</v>
      </c>
      <c r="F9133" s="3">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v>9.8856000000000002</v>
      </c>
    </row>
    <row r="9134" spans="1:23" x14ac:dyDescent="0.3">
      <c r="A9134">
        <v>9133</v>
      </c>
      <c r="B9134" t="s">
        <v>10466</v>
      </c>
      <c r="C9134" s="1">
        <v>42883</v>
      </c>
      <c r="D9134" s="2">
        <v>2017</v>
      </c>
      <c r="E9134" s="1" t="s">
        <v>124</v>
      </c>
      <c r="F9134" s="3">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v>36.287699999999987</v>
      </c>
    </row>
    <row r="9135" spans="1:23" x14ac:dyDescent="0.3">
      <c r="A9135">
        <v>9134</v>
      </c>
      <c r="B9135" t="s">
        <v>10468</v>
      </c>
      <c r="C9135" s="1">
        <v>42247</v>
      </c>
      <c r="D9135" s="2">
        <v>2015</v>
      </c>
      <c r="E9135" s="1" t="s">
        <v>132</v>
      </c>
      <c r="F9135" s="3">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v>41.697000000000003</v>
      </c>
    </row>
    <row r="9136" spans="1:23" x14ac:dyDescent="0.3">
      <c r="A9136">
        <v>9135</v>
      </c>
      <c r="B9136" t="s">
        <v>10469</v>
      </c>
      <c r="C9136" s="1">
        <v>42472</v>
      </c>
      <c r="D9136" s="2">
        <v>2016</v>
      </c>
      <c r="E9136" s="1" t="s">
        <v>89</v>
      </c>
      <c r="F9136" s="3">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v>-22.671600000000005</v>
      </c>
    </row>
    <row r="9137" spans="1:23" x14ac:dyDescent="0.3">
      <c r="A9137">
        <v>9136</v>
      </c>
      <c r="B9137" t="s">
        <v>10469</v>
      </c>
      <c r="C9137" s="1">
        <v>42472</v>
      </c>
      <c r="D9137" s="2">
        <v>2016</v>
      </c>
      <c r="E9137" s="1" t="s">
        <v>89</v>
      </c>
      <c r="F9137" s="3">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v>-5.1983999999999995</v>
      </c>
    </row>
    <row r="9138" spans="1:23" x14ac:dyDescent="0.3">
      <c r="A9138">
        <v>9137</v>
      </c>
      <c r="B9138" t="s">
        <v>10469</v>
      </c>
      <c r="C9138" s="1">
        <v>42472</v>
      </c>
      <c r="D9138" s="2">
        <v>2016</v>
      </c>
      <c r="E9138" s="1" t="s">
        <v>89</v>
      </c>
      <c r="F9138" s="3">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v>3.4668000000000001</v>
      </c>
    </row>
    <row r="9139" spans="1:23" x14ac:dyDescent="0.3">
      <c r="A9139">
        <v>9138</v>
      </c>
      <c r="B9139" t="s">
        <v>10470</v>
      </c>
      <c r="C9139" s="1">
        <v>41672</v>
      </c>
      <c r="D9139" s="2">
        <v>2014</v>
      </c>
      <c r="E9139" s="1" t="s">
        <v>568</v>
      </c>
      <c r="F9139" s="3">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v>-12.224</v>
      </c>
    </row>
    <row r="9140" spans="1:23" x14ac:dyDescent="0.3">
      <c r="A9140">
        <v>9139</v>
      </c>
      <c r="B9140" t="s">
        <v>10470</v>
      </c>
      <c r="C9140" s="1">
        <v>41672</v>
      </c>
      <c r="D9140" s="2">
        <v>2014</v>
      </c>
      <c r="E9140" s="1" t="s">
        <v>568</v>
      </c>
      <c r="F9140" s="3">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v>13.571999999999996</v>
      </c>
    </row>
    <row r="9141" spans="1:23" x14ac:dyDescent="0.3">
      <c r="A9141">
        <v>9140</v>
      </c>
      <c r="B9141" t="s">
        <v>10471</v>
      </c>
      <c r="C9141" s="1">
        <v>41884</v>
      </c>
      <c r="D9141" s="2">
        <v>2014</v>
      </c>
      <c r="E9141" s="1" t="s">
        <v>161</v>
      </c>
      <c r="F9141" s="3">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v>95.188799999999972</v>
      </c>
    </row>
    <row r="9142" spans="1:23" x14ac:dyDescent="0.3">
      <c r="A9142">
        <v>9141</v>
      </c>
      <c r="B9142" t="s">
        <v>10472</v>
      </c>
      <c r="C9142" s="1">
        <v>43008</v>
      </c>
      <c r="D9142" s="2">
        <v>2017</v>
      </c>
      <c r="E9142" s="1" t="s">
        <v>161</v>
      </c>
      <c r="F9142" s="3">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v>47.993999999999986</v>
      </c>
    </row>
    <row r="9143" spans="1:23" x14ac:dyDescent="0.3">
      <c r="A9143">
        <v>9142</v>
      </c>
      <c r="B9143" t="s">
        <v>10473</v>
      </c>
      <c r="C9143" s="1">
        <v>42618</v>
      </c>
      <c r="D9143" s="2">
        <v>2016</v>
      </c>
      <c r="E9143" s="1" t="s">
        <v>161</v>
      </c>
      <c r="F9143" s="3">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v>12.208000000000002</v>
      </c>
    </row>
    <row r="9144" spans="1:23" x14ac:dyDescent="0.3">
      <c r="A9144">
        <v>9143</v>
      </c>
      <c r="B9144" t="s">
        <v>10474</v>
      </c>
      <c r="C9144" s="1">
        <v>42875</v>
      </c>
      <c r="D9144" s="2">
        <v>2017</v>
      </c>
      <c r="E9144" s="1" t="s">
        <v>124</v>
      </c>
      <c r="F9144" s="3">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v>3.0043999999999995</v>
      </c>
    </row>
    <row r="9145" spans="1:23" x14ac:dyDescent="0.3">
      <c r="A9145">
        <v>9144</v>
      </c>
      <c r="B9145" t="s">
        <v>10474</v>
      </c>
      <c r="C9145" s="1">
        <v>42875</v>
      </c>
      <c r="D9145" s="2">
        <v>2017</v>
      </c>
      <c r="E9145" s="1" t="s">
        <v>124</v>
      </c>
      <c r="F9145" s="3">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v>70.195499999999981</v>
      </c>
    </row>
    <row r="9146" spans="1:23" x14ac:dyDescent="0.3">
      <c r="A9146">
        <v>9145</v>
      </c>
      <c r="B9146" t="s">
        <v>10474</v>
      </c>
      <c r="C9146" s="1">
        <v>42875</v>
      </c>
      <c r="D9146" s="2">
        <v>2017</v>
      </c>
      <c r="E9146" s="1" t="s">
        <v>124</v>
      </c>
      <c r="F9146" s="3">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v>18.820999999999994</v>
      </c>
    </row>
    <row r="9147" spans="1:23" x14ac:dyDescent="0.3">
      <c r="A9147">
        <v>9146</v>
      </c>
      <c r="B9147" t="s">
        <v>10475</v>
      </c>
      <c r="C9147" s="1">
        <v>42267</v>
      </c>
      <c r="D9147" s="2">
        <v>2015</v>
      </c>
      <c r="E9147" s="1" t="s">
        <v>161</v>
      </c>
      <c r="F9147" s="3">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v>-4.492799999999999</v>
      </c>
    </row>
    <row r="9148" spans="1:23" x14ac:dyDescent="0.3">
      <c r="A9148">
        <v>9147</v>
      </c>
      <c r="B9148" t="s">
        <v>10476</v>
      </c>
      <c r="C9148" s="1">
        <v>42392</v>
      </c>
      <c r="D9148" s="2">
        <v>2016</v>
      </c>
      <c r="E9148" s="1" t="s">
        <v>166</v>
      </c>
      <c r="F9148" s="3">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v>42.991400000000006</v>
      </c>
    </row>
    <row r="9149" spans="1:23" x14ac:dyDescent="0.3">
      <c r="A9149">
        <v>9148</v>
      </c>
      <c r="B9149" t="s">
        <v>10476</v>
      </c>
      <c r="C9149" s="1">
        <v>42392</v>
      </c>
      <c r="D9149" s="2">
        <v>2016</v>
      </c>
      <c r="E9149" s="1" t="s">
        <v>166</v>
      </c>
      <c r="F9149" s="3">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v>2.7336</v>
      </c>
    </row>
    <row r="9150" spans="1:23" x14ac:dyDescent="0.3">
      <c r="A9150">
        <v>9149</v>
      </c>
      <c r="B9150" t="s">
        <v>10476</v>
      </c>
      <c r="C9150" s="1">
        <v>42392</v>
      </c>
      <c r="D9150" s="2">
        <v>2016</v>
      </c>
      <c r="E9150" s="1" t="s">
        <v>166</v>
      </c>
      <c r="F9150" s="3">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v>406.71539999999993</v>
      </c>
    </row>
    <row r="9151" spans="1:23" x14ac:dyDescent="0.3">
      <c r="A9151">
        <v>9150</v>
      </c>
      <c r="B9151" t="s">
        <v>10479</v>
      </c>
      <c r="C9151" s="1">
        <v>41791</v>
      </c>
      <c r="D9151" s="2">
        <v>2014</v>
      </c>
      <c r="E9151" s="1" t="s">
        <v>41</v>
      </c>
      <c r="F9151" s="3">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v>66.508799999999994</v>
      </c>
    </row>
    <row r="9152" spans="1:23" x14ac:dyDescent="0.3">
      <c r="A9152">
        <v>9151</v>
      </c>
      <c r="B9152" t="s">
        <v>10479</v>
      </c>
      <c r="C9152" s="1">
        <v>41791</v>
      </c>
      <c r="D9152" s="2">
        <v>2014</v>
      </c>
      <c r="E9152" s="1" t="s">
        <v>41</v>
      </c>
      <c r="F9152" s="3">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v>12.376000000000001</v>
      </c>
    </row>
    <row r="9153" spans="1:23" x14ac:dyDescent="0.3">
      <c r="A9153">
        <v>9152</v>
      </c>
      <c r="B9153" t="s">
        <v>10480</v>
      </c>
      <c r="C9153" s="1">
        <v>42271</v>
      </c>
      <c r="D9153" s="2">
        <v>2015</v>
      </c>
      <c r="E9153" s="1" t="s">
        <v>161</v>
      </c>
      <c r="F9153" s="3">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v>2.3685999999999989</v>
      </c>
    </row>
    <row r="9154" spans="1:23" x14ac:dyDescent="0.3">
      <c r="A9154">
        <v>9153</v>
      </c>
      <c r="B9154" t="s">
        <v>10480</v>
      </c>
      <c r="C9154" s="1">
        <v>42271</v>
      </c>
      <c r="D9154" s="2">
        <v>2015</v>
      </c>
      <c r="E9154" s="1" t="s">
        <v>161</v>
      </c>
      <c r="F9154" s="3">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v>1.4499999999999993</v>
      </c>
    </row>
    <row r="9155" spans="1:23" x14ac:dyDescent="0.3">
      <c r="A9155">
        <v>9154</v>
      </c>
      <c r="B9155" t="s">
        <v>10480</v>
      </c>
      <c r="C9155" s="1">
        <v>42271</v>
      </c>
      <c r="D9155" s="2">
        <v>2015</v>
      </c>
      <c r="E9155" s="1" t="s">
        <v>161</v>
      </c>
      <c r="F9155" s="3">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v>1.852199999999999</v>
      </c>
    </row>
    <row r="9156" spans="1:23" x14ac:dyDescent="0.3">
      <c r="A9156">
        <v>9155</v>
      </c>
      <c r="B9156" t="s">
        <v>10481</v>
      </c>
      <c r="C9156" s="1">
        <v>42583</v>
      </c>
      <c r="D9156" s="2">
        <v>2016</v>
      </c>
      <c r="E9156" s="1" t="s">
        <v>132</v>
      </c>
      <c r="F9156" s="3">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v>3.1382000000000003</v>
      </c>
    </row>
    <row r="9157" spans="1:23" x14ac:dyDescent="0.3">
      <c r="A9157">
        <v>9156</v>
      </c>
      <c r="B9157" t="s">
        <v>10482</v>
      </c>
      <c r="C9157" s="1">
        <v>41662</v>
      </c>
      <c r="D9157" s="2">
        <v>2014</v>
      </c>
      <c r="E9157" s="1" t="s">
        <v>166</v>
      </c>
      <c r="F9157" s="3">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v>19.238399999999999</v>
      </c>
    </row>
    <row r="9158" spans="1:23" x14ac:dyDescent="0.3">
      <c r="A9158">
        <v>9157</v>
      </c>
      <c r="B9158" t="s">
        <v>10483</v>
      </c>
      <c r="C9158" s="1">
        <v>41855</v>
      </c>
      <c r="D9158" s="2">
        <v>2014</v>
      </c>
      <c r="E9158" s="1" t="s">
        <v>132</v>
      </c>
      <c r="F9158" s="3">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v>27.529200000000003</v>
      </c>
    </row>
    <row r="9159" spans="1:23" x14ac:dyDescent="0.3">
      <c r="A9159">
        <v>9158</v>
      </c>
      <c r="B9159" t="s">
        <v>10483</v>
      </c>
      <c r="C9159" s="1">
        <v>41855</v>
      </c>
      <c r="D9159" s="2">
        <v>2014</v>
      </c>
      <c r="E9159" s="1" t="s">
        <v>132</v>
      </c>
      <c r="F9159" s="3">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v>124.6752</v>
      </c>
    </row>
    <row r="9160" spans="1:23" x14ac:dyDescent="0.3">
      <c r="A9160">
        <v>9159</v>
      </c>
      <c r="B9160" t="s">
        <v>10483</v>
      </c>
      <c r="C9160" s="1">
        <v>41855</v>
      </c>
      <c r="D9160" s="2">
        <v>2014</v>
      </c>
      <c r="E9160" s="1" t="s">
        <v>132</v>
      </c>
      <c r="F9160" s="3">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v>104.7222</v>
      </c>
    </row>
    <row r="9161" spans="1:23" x14ac:dyDescent="0.3">
      <c r="A9161">
        <v>9160</v>
      </c>
      <c r="B9161" t="s">
        <v>10484</v>
      </c>
      <c r="C9161" s="1">
        <v>42591</v>
      </c>
      <c r="D9161" s="2">
        <v>2016</v>
      </c>
      <c r="E9161" s="1" t="s">
        <v>132</v>
      </c>
      <c r="F9161" s="3">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v>-3.0366</v>
      </c>
    </row>
    <row r="9162" spans="1:23" x14ac:dyDescent="0.3">
      <c r="A9162">
        <v>9161</v>
      </c>
      <c r="B9162" t="s">
        <v>10484</v>
      </c>
      <c r="C9162" s="1">
        <v>42591</v>
      </c>
      <c r="D9162" s="2">
        <v>2016</v>
      </c>
      <c r="E9162" s="1" t="s">
        <v>132</v>
      </c>
      <c r="F9162" s="3">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v>-7.9199999999999982</v>
      </c>
    </row>
    <row r="9163" spans="1:23" x14ac:dyDescent="0.3">
      <c r="A9163">
        <v>9162</v>
      </c>
      <c r="B9163" t="s">
        <v>10485</v>
      </c>
      <c r="C9163" s="1">
        <v>42712</v>
      </c>
      <c r="D9163" s="2">
        <v>2016</v>
      </c>
      <c r="E9163" s="1" t="s">
        <v>98</v>
      </c>
      <c r="F9163" s="3">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v>32.46879999999998</v>
      </c>
    </row>
    <row r="9164" spans="1:23" x14ac:dyDescent="0.3">
      <c r="A9164">
        <v>9163</v>
      </c>
      <c r="B9164" t="s">
        <v>10485</v>
      </c>
      <c r="C9164" s="1">
        <v>42712</v>
      </c>
      <c r="D9164" s="2">
        <v>2016</v>
      </c>
      <c r="E9164" s="1" t="s">
        <v>98</v>
      </c>
      <c r="F9164" s="3">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v>176.80260000000001</v>
      </c>
    </row>
    <row r="9165" spans="1:23" x14ac:dyDescent="0.3">
      <c r="A9165">
        <v>9164</v>
      </c>
      <c r="B9165" t="s">
        <v>10486</v>
      </c>
      <c r="C9165" s="1">
        <v>42163</v>
      </c>
      <c r="D9165" s="2">
        <v>2015</v>
      </c>
      <c r="E9165" s="1" t="s">
        <v>41</v>
      </c>
      <c r="F9165" s="3">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v>0.74249999999999994</v>
      </c>
    </row>
    <row r="9166" spans="1:23" x14ac:dyDescent="0.3">
      <c r="A9166">
        <v>9165</v>
      </c>
      <c r="B9166" t="s">
        <v>10486</v>
      </c>
      <c r="C9166" s="1">
        <v>42163</v>
      </c>
      <c r="D9166" s="2">
        <v>2015</v>
      </c>
      <c r="E9166" s="1" t="s">
        <v>41</v>
      </c>
      <c r="F9166" s="3">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v>-393.60200000000009</v>
      </c>
    </row>
    <row r="9167" spans="1:23" x14ac:dyDescent="0.3">
      <c r="A9167">
        <v>9166</v>
      </c>
      <c r="B9167" t="s">
        <v>10487</v>
      </c>
      <c r="C9167" s="1">
        <v>42545</v>
      </c>
      <c r="D9167" s="2">
        <v>2016</v>
      </c>
      <c r="E9167" s="1" t="s">
        <v>41</v>
      </c>
      <c r="F9167" s="3">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v>503.63999999999965</v>
      </c>
    </row>
    <row r="9168" spans="1:23" x14ac:dyDescent="0.3">
      <c r="A9168">
        <v>9167</v>
      </c>
      <c r="B9168" t="s">
        <v>10487</v>
      </c>
      <c r="C9168" s="1">
        <v>42545</v>
      </c>
      <c r="D9168" s="2">
        <v>2016</v>
      </c>
      <c r="E9168" s="1" t="s">
        <v>41</v>
      </c>
      <c r="F9168" s="3">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v>50.327999999999996</v>
      </c>
    </row>
    <row r="9169" spans="1:23" x14ac:dyDescent="0.3">
      <c r="A9169">
        <v>9168</v>
      </c>
      <c r="B9169" t="s">
        <v>10487</v>
      </c>
      <c r="C9169" s="1">
        <v>42545</v>
      </c>
      <c r="D9169" s="2">
        <v>2016</v>
      </c>
      <c r="E9169" s="1" t="s">
        <v>41</v>
      </c>
      <c r="F9169" s="3">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v>72.431999999999988</v>
      </c>
    </row>
    <row r="9170" spans="1:23" x14ac:dyDescent="0.3">
      <c r="A9170">
        <v>9169</v>
      </c>
      <c r="B9170" t="s">
        <v>10488</v>
      </c>
      <c r="C9170" s="1">
        <v>42444</v>
      </c>
      <c r="D9170" s="2">
        <v>2016</v>
      </c>
      <c r="E9170" s="1" t="s">
        <v>237</v>
      </c>
      <c r="F9170" s="3">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v>147.08959999999999</v>
      </c>
    </row>
    <row r="9171" spans="1:23" x14ac:dyDescent="0.3">
      <c r="A9171">
        <v>9170</v>
      </c>
      <c r="B9171" t="s">
        <v>10488</v>
      </c>
      <c r="C9171" s="1">
        <v>42444</v>
      </c>
      <c r="D9171" s="2">
        <v>2016</v>
      </c>
      <c r="E9171" s="1" t="s">
        <v>237</v>
      </c>
      <c r="F9171" s="3">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v>21.012799999999999</v>
      </c>
    </row>
    <row r="9172" spans="1:23" x14ac:dyDescent="0.3">
      <c r="A9172">
        <v>9171</v>
      </c>
      <c r="B9172" t="s">
        <v>10489</v>
      </c>
      <c r="C9172" s="1">
        <v>42705</v>
      </c>
      <c r="D9172" s="2">
        <v>2016</v>
      </c>
      <c r="E9172" s="1" t="s">
        <v>98</v>
      </c>
      <c r="F9172" s="3">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v>1.597999999999999</v>
      </c>
    </row>
    <row r="9173" spans="1:23" x14ac:dyDescent="0.3">
      <c r="A9173">
        <v>9172</v>
      </c>
      <c r="B9173" t="s">
        <v>10489</v>
      </c>
      <c r="C9173" s="1">
        <v>42705</v>
      </c>
      <c r="D9173" s="2">
        <v>2016</v>
      </c>
      <c r="E9173" s="1" t="s">
        <v>98</v>
      </c>
      <c r="F9173" s="3">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v>22.991999999999997</v>
      </c>
    </row>
    <row r="9174" spans="1:23" x14ac:dyDescent="0.3">
      <c r="A9174">
        <v>9173</v>
      </c>
      <c r="B9174" t="s">
        <v>10489</v>
      </c>
      <c r="C9174" s="1">
        <v>42705</v>
      </c>
      <c r="D9174" s="2">
        <v>2016</v>
      </c>
      <c r="E9174" s="1" t="s">
        <v>98</v>
      </c>
      <c r="F9174" s="3">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v>222.58799999999991</v>
      </c>
    </row>
    <row r="9175" spans="1:23" x14ac:dyDescent="0.3">
      <c r="A9175">
        <v>9174</v>
      </c>
      <c r="B9175" t="s">
        <v>10489</v>
      </c>
      <c r="C9175" s="1">
        <v>42705</v>
      </c>
      <c r="D9175" s="2">
        <v>2016</v>
      </c>
      <c r="E9175" s="1" t="s">
        <v>98</v>
      </c>
      <c r="F9175" s="3">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v>11.230799999999999</v>
      </c>
    </row>
    <row r="9176" spans="1:23" x14ac:dyDescent="0.3">
      <c r="A9176">
        <v>9175</v>
      </c>
      <c r="B9176" t="s">
        <v>10490</v>
      </c>
      <c r="C9176" s="1">
        <v>42898</v>
      </c>
      <c r="D9176" s="2">
        <v>2017</v>
      </c>
      <c r="E9176" s="1" t="s">
        <v>41</v>
      </c>
      <c r="F9176" s="3">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v>8.9969999999999892</v>
      </c>
    </row>
    <row r="9177" spans="1:23" x14ac:dyDescent="0.3">
      <c r="A9177">
        <v>9176</v>
      </c>
      <c r="B9177" t="s">
        <v>10490</v>
      </c>
      <c r="C9177" s="1">
        <v>42898</v>
      </c>
      <c r="D9177" s="2">
        <v>2017</v>
      </c>
      <c r="E9177" s="1" t="s">
        <v>41</v>
      </c>
      <c r="F9177" s="3">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v>9.3312000000000008</v>
      </c>
    </row>
    <row r="9178" spans="1:23" x14ac:dyDescent="0.3">
      <c r="A9178">
        <v>9177</v>
      </c>
      <c r="B9178" t="s">
        <v>10491</v>
      </c>
      <c r="C9178" s="1">
        <v>42448</v>
      </c>
      <c r="D9178" s="2">
        <v>2016</v>
      </c>
      <c r="E9178" s="1" t="s">
        <v>237</v>
      </c>
      <c r="F9178" s="3">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v>-20.72399999999999</v>
      </c>
    </row>
    <row r="9179" spans="1:23" x14ac:dyDescent="0.3">
      <c r="A9179">
        <v>9178</v>
      </c>
      <c r="B9179" t="s">
        <v>10492</v>
      </c>
      <c r="C9179" s="1">
        <v>42688</v>
      </c>
      <c r="D9179" s="2">
        <v>2016</v>
      </c>
      <c r="E9179" s="1" t="s">
        <v>24</v>
      </c>
      <c r="F9179" s="3">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v>3.9144000000000005</v>
      </c>
    </row>
    <row r="9180" spans="1:23" x14ac:dyDescent="0.3">
      <c r="A9180">
        <v>9179</v>
      </c>
      <c r="B9180" t="s">
        <v>10492</v>
      </c>
      <c r="C9180" s="1">
        <v>42688</v>
      </c>
      <c r="D9180" s="2">
        <v>2016</v>
      </c>
      <c r="E9180" s="1" t="s">
        <v>24</v>
      </c>
      <c r="F9180" s="3">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v>6.1490000000000009</v>
      </c>
    </row>
    <row r="9181" spans="1:23" x14ac:dyDescent="0.3">
      <c r="A9181">
        <v>9180</v>
      </c>
      <c r="B9181" t="s">
        <v>10493</v>
      </c>
      <c r="C9181" s="1">
        <v>42954</v>
      </c>
      <c r="D9181" s="2">
        <v>2017</v>
      </c>
      <c r="E9181" s="1" t="s">
        <v>132</v>
      </c>
      <c r="F9181" s="3">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v>44.242500000000035</v>
      </c>
    </row>
    <row r="9182" spans="1:23" x14ac:dyDescent="0.3">
      <c r="A9182">
        <v>9181</v>
      </c>
      <c r="B9182" t="s">
        <v>10493</v>
      </c>
      <c r="C9182" s="1">
        <v>42954</v>
      </c>
      <c r="D9182" s="2">
        <v>2017</v>
      </c>
      <c r="E9182" s="1" t="s">
        <v>132</v>
      </c>
      <c r="F9182" s="3">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v>4.1832000000000003</v>
      </c>
    </row>
    <row r="9183" spans="1:23" x14ac:dyDescent="0.3">
      <c r="A9183">
        <v>9182</v>
      </c>
      <c r="B9183" t="s">
        <v>10493</v>
      </c>
      <c r="C9183" s="1">
        <v>42954</v>
      </c>
      <c r="D9183" s="2">
        <v>2017</v>
      </c>
      <c r="E9183" s="1" t="s">
        <v>132</v>
      </c>
      <c r="F9183" s="3">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v>11.673000000000002</v>
      </c>
    </row>
    <row r="9184" spans="1:23" x14ac:dyDescent="0.3">
      <c r="A9184">
        <v>9183</v>
      </c>
      <c r="B9184" t="s">
        <v>10493</v>
      </c>
      <c r="C9184" s="1">
        <v>42954</v>
      </c>
      <c r="D9184" s="2">
        <v>2017</v>
      </c>
      <c r="E9184" s="1" t="s">
        <v>132</v>
      </c>
      <c r="F9184" s="3">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v>7.8064000000000036</v>
      </c>
    </row>
    <row r="9185" spans="1:23" x14ac:dyDescent="0.3">
      <c r="A9185">
        <v>9184</v>
      </c>
      <c r="B9185" t="s">
        <v>10493</v>
      </c>
      <c r="C9185" s="1">
        <v>42954</v>
      </c>
      <c r="D9185" s="2">
        <v>2017</v>
      </c>
      <c r="E9185" s="1" t="s">
        <v>132</v>
      </c>
      <c r="F9185" s="3">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v>11.543199999999999</v>
      </c>
    </row>
    <row r="9186" spans="1:23" x14ac:dyDescent="0.3">
      <c r="A9186">
        <v>9185</v>
      </c>
      <c r="B9186" t="s">
        <v>10493</v>
      </c>
      <c r="C9186" s="1">
        <v>42954</v>
      </c>
      <c r="D9186" s="2">
        <v>2017</v>
      </c>
      <c r="E9186" s="1" t="s">
        <v>132</v>
      </c>
      <c r="F9186" s="3">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v>15.524999999999999</v>
      </c>
    </row>
    <row r="9187" spans="1:23" x14ac:dyDescent="0.3">
      <c r="A9187">
        <v>9186</v>
      </c>
      <c r="B9187" t="s">
        <v>10493</v>
      </c>
      <c r="C9187" s="1">
        <v>42954</v>
      </c>
      <c r="D9187" s="2">
        <v>2017</v>
      </c>
      <c r="E9187" s="1" t="s">
        <v>132</v>
      </c>
      <c r="F9187" s="3">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v>25.897999999999982</v>
      </c>
    </row>
    <row r="9188" spans="1:23" x14ac:dyDescent="0.3">
      <c r="A9188">
        <v>9187</v>
      </c>
      <c r="B9188" t="s">
        <v>10493</v>
      </c>
      <c r="C9188" s="1">
        <v>42954</v>
      </c>
      <c r="D9188" s="2">
        <v>2017</v>
      </c>
      <c r="E9188" s="1" t="s">
        <v>132</v>
      </c>
      <c r="F9188" s="3">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v>412.46800000000007</v>
      </c>
    </row>
    <row r="9189" spans="1:23" x14ac:dyDescent="0.3">
      <c r="A9189">
        <v>9188</v>
      </c>
      <c r="B9189" t="s">
        <v>10496</v>
      </c>
      <c r="C9189" s="1">
        <v>42237</v>
      </c>
      <c r="D9189" s="2">
        <v>2015</v>
      </c>
      <c r="E9189" s="1" t="s">
        <v>132</v>
      </c>
      <c r="F9189" s="3">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v>-0.69760000000000066</v>
      </c>
    </row>
    <row r="9190" spans="1:23" x14ac:dyDescent="0.3">
      <c r="A9190">
        <v>9189</v>
      </c>
      <c r="B9190" t="s">
        <v>10496</v>
      </c>
      <c r="C9190" s="1">
        <v>42237</v>
      </c>
      <c r="D9190" s="2">
        <v>2015</v>
      </c>
      <c r="E9190" s="1" t="s">
        <v>132</v>
      </c>
      <c r="F9190" s="3">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v>3.8024000000000004</v>
      </c>
    </row>
    <row r="9191" spans="1:23" x14ac:dyDescent="0.3">
      <c r="A9191">
        <v>9190</v>
      </c>
      <c r="B9191" t="s">
        <v>10496</v>
      </c>
      <c r="C9191" s="1">
        <v>42237</v>
      </c>
      <c r="D9191" s="2">
        <v>2015</v>
      </c>
      <c r="E9191" s="1" t="s">
        <v>132</v>
      </c>
      <c r="F9191" s="3">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v>-165.768</v>
      </c>
    </row>
    <row r="9192" spans="1:23" x14ac:dyDescent="0.3">
      <c r="A9192">
        <v>9191</v>
      </c>
      <c r="B9192" t="s">
        <v>10496</v>
      </c>
      <c r="C9192" s="1">
        <v>42237</v>
      </c>
      <c r="D9192" s="2">
        <v>2015</v>
      </c>
      <c r="E9192" s="1" t="s">
        <v>132</v>
      </c>
      <c r="F9192" s="3">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v>-82.989999999999981</v>
      </c>
    </row>
    <row r="9193" spans="1:23" x14ac:dyDescent="0.3">
      <c r="A9193">
        <v>9192</v>
      </c>
      <c r="B9193" t="s">
        <v>10496</v>
      </c>
      <c r="C9193" s="1">
        <v>42237</v>
      </c>
      <c r="D9193" s="2">
        <v>2015</v>
      </c>
      <c r="E9193" s="1" t="s">
        <v>132</v>
      </c>
      <c r="F9193" s="3">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v>15.489999999999997</v>
      </c>
    </row>
    <row r="9194" spans="1:23" x14ac:dyDescent="0.3">
      <c r="A9194">
        <v>9193</v>
      </c>
      <c r="B9194" t="s">
        <v>10497</v>
      </c>
      <c r="C9194" s="1">
        <v>42310</v>
      </c>
      <c r="D9194" s="2">
        <v>2015</v>
      </c>
      <c r="E9194" s="1" t="s">
        <v>24</v>
      </c>
      <c r="F9194" s="3">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v>-46.995200000000025</v>
      </c>
    </row>
    <row r="9195" spans="1:23" x14ac:dyDescent="0.3">
      <c r="A9195">
        <v>9194</v>
      </c>
      <c r="B9195" t="s">
        <v>10497</v>
      </c>
      <c r="C9195" s="1">
        <v>42310</v>
      </c>
      <c r="D9195" s="2">
        <v>2015</v>
      </c>
      <c r="E9195" s="1" t="s">
        <v>24</v>
      </c>
      <c r="F9195" s="3">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v>38.779199999999989</v>
      </c>
    </row>
    <row r="9196" spans="1:23" x14ac:dyDescent="0.3">
      <c r="A9196">
        <v>9195</v>
      </c>
      <c r="B9196" t="s">
        <v>10498</v>
      </c>
      <c r="C9196" s="1">
        <v>41973</v>
      </c>
      <c r="D9196" s="2">
        <v>2014</v>
      </c>
      <c r="E9196" s="1" t="s">
        <v>24</v>
      </c>
      <c r="F9196" s="3">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v>3.5993999999999993</v>
      </c>
    </row>
    <row r="9197" spans="1:23" x14ac:dyDescent="0.3">
      <c r="A9197">
        <v>9196</v>
      </c>
      <c r="B9197" t="s">
        <v>10498</v>
      </c>
      <c r="C9197" s="1">
        <v>41973</v>
      </c>
      <c r="D9197" s="2">
        <v>2014</v>
      </c>
      <c r="E9197" s="1" t="s">
        <v>24</v>
      </c>
      <c r="F9197" s="3">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v>-16.614000000000004</v>
      </c>
    </row>
    <row r="9198" spans="1:23" x14ac:dyDescent="0.3">
      <c r="A9198">
        <v>9197</v>
      </c>
      <c r="B9198" t="s">
        <v>10499</v>
      </c>
      <c r="C9198" s="1">
        <v>41769</v>
      </c>
      <c r="D9198" s="2">
        <v>2014</v>
      </c>
      <c r="E9198" s="1" t="s">
        <v>124</v>
      </c>
      <c r="F9198" s="3">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v>19.180800000000001</v>
      </c>
    </row>
    <row r="9199" spans="1:23" x14ac:dyDescent="0.3">
      <c r="A9199">
        <v>9198</v>
      </c>
      <c r="B9199" t="s">
        <v>10499</v>
      </c>
      <c r="C9199" s="1">
        <v>41769</v>
      </c>
      <c r="D9199" s="2">
        <v>2014</v>
      </c>
      <c r="E9199" s="1" t="s">
        <v>124</v>
      </c>
      <c r="F9199" s="3">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v>125.30000000000007</v>
      </c>
    </row>
    <row r="9200" spans="1:23" x14ac:dyDescent="0.3">
      <c r="A9200">
        <v>9199</v>
      </c>
      <c r="B9200" t="s">
        <v>10499</v>
      </c>
      <c r="C9200" s="1">
        <v>41769</v>
      </c>
      <c r="D9200" s="2">
        <v>2014</v>
      </c>
      <c r="E9200" s="1" t="s">
        <v>124</v>
      </c>
      <c r="F9200" s="3">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v>11.0808</v>
      </c>
    </row>
    <row r="9201" spans="1:23" x14ac:dyDescent="0.3">
      <c r="A9201">
        <v>9200</v>
      </c>
      <c r="B9201" t="s">
        <v>10499</v>
      </c>
      <c r="C9201" s="1">
        <v>41769</v>
      </c>
      <c r="D9201" s="2">
        <v>2014</v>
      </c>
      <c r="E9201" s="1" t="s">
        <v>124</v>
      </c>
      <c r="F9201" s="3">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v>32.097999999999971</v>
      </c>
    </row>
    <row r="9202" spans="1:23" x14ac:dyDescent="0.3">
      <c r="A9202">
        <v>9201</v>
      </c>
      <c r="B9202" t="s">
        <v>10500</v>
      </c>
      <c r="C9202" s="1">
        <v>42660</v>
      </c>
      <c r="D9202" s="2">
        <v>2016</v>
      </c>
      <c r="E9202" s="1" t="s">
        <v>53</v>
      </c>
      <c r="F9202" s="3">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v>12.097999999999999</v>
      </c>
    </row>
    <row r="9203" spans="1:23" x14ac:dyDescent="0.3">
      <c r="A9203">
        <v>9202</v>
      </c>
      <c r="B9203" t="s">
        <v>10500</v>
      </c>
      <c r="C9203" s="1">
        <v>42660</v>
      </c>
      <c r="D9203" s="2">
        <v>2016</v>
      </c>
      <c r="E9203" s="1" t="s">
        <v>53</v>
      </c>
      <c r="F9203" s="3">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v>148.51060000000001</v>
      </c>
    </row>
    <row r="9204" spans="1:23" x14ac:dyDescent="0.3">
      <c r="A9204">
        <v>9203</v>
      </c>
      <c r="B9204" t="s">
        <v>10501</v>
      </c>
      <c r="C9204" s="1">
        <v>42673</v>
      </c>
      <c r="D9204" s="2">
        <v>2016</v>
      </c>
      <c r="E9204" s="1" t="s">
        <v>53</v>
      </c>
      <c r="F9204" s="3">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v>10.0632</v>
      </c>
    </row>
    <row r="9205" spans="1:23" x14ac:dyDescent="0.3">
      <c r="A9205">
        <v>9204</v>
      </c>
      <c r="B9205" t="s">
        <v>10501</v>
      </c>
      <c r="C9205" s="1">
        <v>42673</v>
      </c>
      <c r="D9205" s="2">
        <v>2016</v>
      </c>
      <c r="E9205" s="1" t="s">
        <v>53</v>
      </c>
      <c r="F9205" s="3">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v>32.186000000000007</v>
      </c>
    </row>
    <row r="9206" spans="1:23" x14ac:dyDescent="0.3">
      <c r="A9206">
        <v>9205</v>
      </c>
      <c r="B9206" t="s">
        <v>10502</v>
      </c>
      <c r="C9206" s="1">
        <v>42705</v>
      </c>
      <c r="D9206" s="2">
        <v>2016</v>
      </c>
      <c r="E9206" s="1" t="s">
        <v>98</v>
      </c>
      <c r="F9206" s="3">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v>6.911999999999999</v>
      </c>
    </row>
    <row r="9207" spans="1:23" x14ac:dyDescent="0.3">
      <c r="A9207">
        <v>9206</v>
      </c>
      <c r="B9207" t="s">
        <v>10503</v>
      </c>
      <c r="C9207" s="1">
        <v>42481</v>
      </c>
      <c r="D9207" s="2">
        <v>2016</v>
      </c>
      <c r="E9207" s="1" t="s">
        <v>89</v>
      </c>
      <c r="F9207" s="3">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v>4.4891999999999985</v>
      </c>
    </row>
    <row r="9208" spans="1:23" x14ac:dyDescent="0.3">
      <c r="A9208">
        <v>9207</v>
      </c>
      <c r="B9208" t="s">
        <v>10503</v>
      </c>
      <c r="C9208" s="1">
        <v>42481</v>
      </c>
      <c r="D9208" s="2">
        <v>2016</v>
      </c>
      <c r="E9208" s="1" t="s">
        <v>89</v>
      </c>
      <c r="F9208" s="3">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v>24.883200000000002</v>
      </c>
    </row>
    <row r="9209" spans="1:23" x14ac:dyDescent="0.3">
      <c r="A9209">
        <v>9208</v>
      </c>
      <c r="B9209" t="s">
        <v>10504</v>
      </c>
      <c r="C9209" s="1">
        <v>42950</v>
      </c>
      <c r="D9209" s="2">
        <v>2017</v>
      </c>
      <c r="E9209" s="1" t="s">
        <v>132</v>
      </c>
      <c r="F9209" s="3">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v>7.4654999999999987</v>
      </c>
    </row>
    <row r="9210" spans="1:23" x14ac:dyDescent="0.3">
      <c r="A9210">
        <v>9209</v>
      </c>
      <c r="B9210" t="s">
        <v>10505</v>
      </c>
      <c r="C9210" s="1">
        <v>42950</v>
      </c>
      <c r="D9210" s="2">
        <v>2017</v>
      </c>
      <c r="E9210" s="1" t="s">
        <v>132</v>
      </c>
      <c r="F9210" s="3">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v>4.1755999999999993</v>
      </c>
    </row>
    <row r="9211" spans="1:23" x14ac:dyDescent="0.3">
      <c r="A9211">
        <v>9210</v>
      </c>
      <c r="B9211" t="s">
        <v>10506</v>
      </c>
      <c r="C9211" s="1">
        <v>43080</v>
      </c>
      <c r="D9211" s="2">
        <v>2017</v>
      </c>
      <c r="E9211" s="1" t="s">
        <v>98</v>
      </c>
      <c r="F9211" s="3">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v>3.4944000000000002</v>
      </c>
    </row>
    <row r="9212" spans="1:23" x14ac:dyDescent="0.3">
      <c r="A9212">
        <v>9211</v>
      </c>
      <c r="B9212" t="s">
        <v>10506</v>
      </c>
      <c r="C9212" s="1">
        <v>43080</v>
      </c>
      <c r="D9212" s="2">
        <v>2017</v>
      </c>
      <c r="E9212" s="1" t="s">
        <v>98</v>
      </c>
      <c r="F9212" s="3">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v>2.5920000000000001</v>
      </c>
    </row>
    <row r="9213" spans="1:23" x14ac:dyDescent="0.3">
      <c r="A9213">
        <v>9212</v>
      </c>
      <c r="B9213" t="s">
        <v>10509</v>
      </c>
      <c r="C9213" s="1">
        <v>42077</v>
      </c>
      <c r="D9213" s="2">
        <v>2015</v>
      </c>
      <c r="E9213" s="1" t="s">
        <v>237</v>
      </c>
      <c r="F9213" s="3">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v>9.3312000000000008</v>
      </c>
    </row>
    <row r="9214" spans="1:23" x14ac:dyDescent="0.3">
      <c r="A9214">
        <v>9213</v>
      </c>
      <c r="B9214" t="s">
        <v>10510</v>
      </c>
      <c r="C9214" s="1">
        <v>41981</v>
      </c>
      <c r="D9214" s="2">
        <v>2014</v>
      </c>
      <c r="E9214" s="1" t="s">
        <v>98</v>
      </c>
      <c r="F9214" s="3">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v>11.166400000000003</v>
      </c>
    </row>
    <row r="9215" spans="1:23" x14ac:dyDescent="0.3">
      <c r="A9215">
        <v>9214</v>
      </c>
      <c r="B9215" t="s">
        <v>10510</v>
      </c>
      <c r="C9215" s="1">
        <v>41981</v>
      </c>
      <c r="D9215" s="2">
        <v>2014</v>
      </c>
      <c r="E9215" s="1" t="s">
        <v>98</v>
      </c>
      <c r="F9215" s="3">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v>28.598399999999994</v>
      </c>
    </row>
    <row r="9216" spans="1:23" x14ac:dyDescent="0.3">
      <c r="A9216">
        <v>9215</v>
      </c>
      <c r="B9216" t="s">
        <v>10511</v>
      </c>
      <c r="C9216" s="1">
        <v>43008</v>
      </c>
      <c r="D9216" s="2">
        <v>2017</v>
      </c>
      <c r="E9216" s="1" t="s">
        <v>161</v>
      </c>
      <c r="F9216" s="3">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v>6.9741</v>
      </c>
    </row>
    <row r="9217" spans="1:23" x14ac:dyDescent="0.3">
      <c r="A9217">
        <v>9216</v>
      </c>
      <c r="B9217" t="s">
        <v>10514</v>
      </c>
      <c r="C9217" s="1">
        <v>42695</v>
      </c>
      <c r="D9217" s="2">
        <v>2016</v>
      </c>
      <c r="E9217" s="1" t="s">
        <v>24</v>
      </c>
      <c r="F9217" s="3">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v>15.552000000000001</v>
      </c>
    </row>
    <row r="9218" spans="1:23" x14ac:dyDescent="0.3">
      <c r="A9218">
        <v>9217</v>
      </c>
      <c r="B9218" t="s">
        <v>10515</v>
      </c>
      <c r="C9218" s="1">
        <v>43063</v>
      </c>
      <c r="D9218" s="2">
        <v>2017</v>
      </c>
      <c r="E9218" s="1" t="s">
        <v>24</v>
      </c>
      <c r="F9218" s="3">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v>-24.771599999999999</v>
      </c>
    </row>
    <row r="9219" spans="1:23" x14ac:dyDescent="0.3">
      <c r="A9219">
        <v>9218</v>
      </c>
      <c r="B9219" t="s">
        <v>10516</v>
      </c>
      <c r="C9219" s="1">
        <v>43053</v>
      </c>
      <c r="D9219" s="2">
        <v>2017</v>
      </c>
      <c r="E9219" s="1" t="s">
        <v>24</v>
      </c>
      <c r="F9219" s="3">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v>7.4871999999999996</v>
      </c>
    </row>
    <row r="9220" spans="1:23" x14ac:dyDescent="0.3">
      <c r="A9220">
        <v>9219</v>
      </c>
      <c r="B9220" t="s">
        <v>10517</v>
      </c>
      <c r="C9220" s="1">
        <v>42232</v>
      </c>
      <c r="D9220" s="2">
        <v>2015</v>
      </c>
      <c r="E9220" s="1" t="s">
        <v>132</v>
      </c>
      <c r="F9220" s="3">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v>3.3515999999999977</v>
      </c>
    </row>
    <row r="9221" spans="1:23" x14ac:dyDescent="0.3">
      <c r="A9221">
        <v>9220</v>
      </c>
      <c r="B9221" t="s">
        <v>10517</v>
      </c>
      <c r="C9221" s="1">
        <v>42232</v>
      </c>
      <c r="D9221" s="2">
        <v>2015</v>
      </c>
      <c r="E9221" s="1" t="s">
        <v>132</v>
      </c>
      <c r="F9221" s="3">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v>-204.99959999999996</v>
      </c>
    </row>
    <row r="9222" spans="1:23" x14ac:dyDescent="0.3">
      <c r="A9222">
        <v>9221</v>
      </c>
      <c r="B9222" t="s">
        <v>10518</v>
      </c>
      <c r="C9222" s="1">
        <v>43021</v>
      </c>
      <c r="D9222" s="2">
        <v>2017</v>
      </c>
      <c r="E9222" s="1" t="s">
        <v>53</v>
      </c>
      <c r="F9222" s="3">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v>5.2028999999999996</v>
      </c>
    </row>
    <row r="9223" spans="1:23" x14ac:dyDescent="0.3">
      <c r="A9223">
        <v>9222</v>
      </c>
      <c r="B9223" t="s">
        <v>10518</v>
      </c>
      <c r="C9223" s="1">
        <v>43021</v>
      </c>
      <c r="D9223" s="2">
        <v>2017</v>
      </c>
      <c r="E9223" s="1" t="s">
        <v>53</v>
      </c>
      <c r="F9223" s="3">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v>346.03960000000006</v>
      </c>
    </row>
    <row r="9224" spans="1:23" x14ac:dyDescent="0.3">
      <c r="A9224">
        <v>9223</v>
      </c>
      <c r="B9224" t="s">
        <v>10518</v>
      </c>
      <c r="C9224" s="1">
        <v>43021</v>
      </c>
      <c r="D9224" s="2">
        <v>2017</v>
      </c>
      <c r="E9224" s="1" t="s">
        <v>53</v>
      </c>
      <c r="F9224" s="3">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v>12.441600000000001</v>
      </c>
    </row>
    <row r="9225" spans="1:23" x14ac:dyDescent="0.3">
      <c r="A9225">
        <v>9224</v>
      </c>
      <c r="B9225" t="s">
        <v>10519</v>
      </c>
      <c r="C9225" s="1">
        <v>43043</v>
      </c>
      <c r="D9225" s="2">
        <v>2017</v>
      </c>
      <c r="E9225" s="1" t="s">
        <v>24</v>
      </c>
      <c r="F9225" s="3">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v>-13.188000000000009</v>
      </c>
    </row>
    <row r="9226" spans="1:23" x14ac:dyDescent="0.3">
      <c r="A9226">
        <v>9225</v>
      </c>
      <c r="B9226" t="s">
        <v>10519</v>
      </c>
      <c r="C9226" s="1">
        <v>43043</v>
      </c>
      <c r="D9226" s="2">
        <v>2017</v>
      </c>
      <c r="E9226" s="1" t="s">
        <v>24</v>
      </c>
      <c r="F9226" s="3">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v>-2.3232000000000008</v>
      </c>
    </row>
    <row r="9227" spans="1:23" x14ac:dyDescent="0.3">
      <c r="A9227">
        <v>9226</v>
      </c>
      <c r="B9227" t="s">
        <v>10519</v>
      </c>
      <c r="C9227" s="1">
        <v>43043</v>
      </c>
      <c r="D9227" s="2">
        <v>2017</v>
      </c>
      <c r="E9227" s="1" t="s">
        <v>24</v>
      </c>
      <c r="F9227" s="3">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v>-6.4232000000000014</v>
      </c>
    </row>
    <row r="9228" spans="1:23" x14ac:dyDescent="0.3">
      <c r="A9228">
        <v>9227</v>
      </c>
      <c r="B9228" t="s">
        <v>10519</v>
      </c>
      <c r="C9228" s="1">
        <v>43043</v>
      </c>
      <c r="D9228" s="2">
        <v>2017</v>
      </c>
      <c r="E9228" s="1" t="s">
        <v>24</v>
      </c>
      <c r="F9228" s="3">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v>-12.528600000000001</v>
      </c>
    </row>
    <row r="9229" spans="1:23" x14ac:dyDescent="0.3">
      <c r="A9229">
        <v>9228</v>
      </c>
      <c r="B9229" t="s">
        <v>10521</v>
      </c>
      <c r="C9229" s="1">
        <v>42813</v>
      </c>
      <c r="D9229" s="2">
        <v>2017</v>
      </c>
      <c r="E9229" s="1" t="s">
        <v>237</v>
      </c>
      <c r="F9229" s="3">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v>106.78080000000003</v>
      </c>
    </row>
    <row r="9230" spans="1:23" x14ac:dyDescent="0.3">
      <c r="A9230">
        <v>9229</v>
      </c>
      <c r="B9230" t="s">
        <v>10522</v>
      </c>
      <c r="C9230" s="1">
        <v>41946</v>
      </c>
      <c r="D9230" s="2">
        <v>2014</v>
      </c>
      <c r="E9230" s="1" t="s">
        <v>24</v>
      </c>
      <c r="F9230" s="3">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v>3.36</v>
      </c>
    </row>
    <row r="9231" spans="1:23" x14ac:dyDescent="0.3">
      <c r="A9231">
        <v>9230</v>
      </c>
      <c r="B9231" t="s">
        <v>10523</v>
      </c>
      <c r="C9231" s="1">
        <v>42939</v>
      </c>
      <c r="D9231" s="2">
        <v>2017</v>
      </c>
      <c r="E9231" s="1" t="s">
        <v>152</v>
      </c>
      <c r="F9231" s="3">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v>5.5070999999999994</v>
      </c>
    </row>
    <row r="9232" spans="1:23" x14ac:dyDescent="0.3">
      <c r="A9232">
        <v>9231</v>
      </c>
      <c r="B9232" t="s">
        <v>10523</v>
      </c>
      <c r="C9232" s="1">
        <v>42939</v>
      </c>
      <c r="D9232" s="2">
        <v>2017</v>
      </c>
      <c r="E9232" s="1" t="s">
        <v>152</v>
      </c>
      <c r="F9232" s="3">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v>27.993600000000001</v>
      </c>
    </row>
    <row r="9233" spans="1:23" x14ac:dyDescent="0.3">
      <c r="A9233">
        <v>9232</v>
      </c>
      <c r="B9233" t="s">
        <v>10524</v>
      </c>
      <c r="C9233" s="1">
        <v>42000</v>
      </c>
      <c r="D9233" s="2">
        <v>2014</v>
      </c>
      <c r="E9233" s="1" t="s">
        <v>98</v>
      </c>
      <c r="F9233" s="3">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v>-694.29359999999997</v>
      </c>
    </row>
    <row r="9234" spans="1:23" x14ac:dyDescent="0.3">
      <c r="A9234">
        <v>9233</v>
      </c>
      <c r="B9234" t="s">
        <v>10525</v>
      </c>
      <c r="C9234" s="1">
        <v>42615</v>
      </c>
      <c r="D9234" s="2">
        <v>2016</v>
      </c>
      <c r="E9234" s="1" t="s">
        <v>161</v>
      </c>
      <c r="F9234" s="3">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v>31.244399999999995</v>
      </c>
    </row>
    <row r="9235" spans="1:23" x14ac:dyDescent="0.3">
      <c r="A9235">
        <v>9234</v>
      </c>
      <c r="B9235" t="s">
        <v>10525</v>
      </c>
      <c r="C9235" s="1">
        <v>42615</v>
      </c>
      <c r="D9235" s="2">
        <v>2016</v>
      </c>
      <c r="E9235" s="1" t="s">
        <v>161</v>
      </c>
      <c r="F9235" s="3">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v>0.94679999999999698</v>
      </c>
    </row>
    <row r="9236" spans="1:23" x14ac:dyDescent="0.3">
      <c r="A9236">
        <v>9235</v>
      </c>
      <c r="B9236" t="s">
        <v>10525</v>
      </c>
      <c r="C9236" s="1">
        <v>42615</v>
      </c>
      <c r="D9236" s="2">
        <v>2016</v>
      </c>
      <c r="E9236" s="1" t="s">
        <v>161</v>
      </c>
      <c r="F9236" s="3">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v>68.197999999999979</v>
      </c>
    </row>
    <row r="9237" spans="1:23" x14ac:dyDescent="0.3">
      <c r="A9237">
        <v>9236</v>
      </c>
      <c r="B9237" t="s">
        <v>10525</v>
      </c>
      <c r="C9237" s="1">
        <v>42615</v>
      </c>
      <c r="D9237" s="2">
        <v>2016</v>
      </c>
      <c r="E9237" s="1" t="s">
        <v>161</v>
      </c>
      <c r="F9237" s="3">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v>5.2332000000000001</v>
      </c>
    </row>
    <row r="9238" spans="1:23" x14ac:dyDescent="0.3">
      <c r="A9238">
        <v>9237</v>
      </c>
      <c r="B9238" t="s">
        <v>10525</v>
      </c>
      <c r="C9238" s="1">
        <v>42615</v>
      </c>
      <c r="D9238" s="2">
        <v>2016</v>
      </c>
      <c r="E9238" s="1" t="s">
        <v>161</v>
      </c>
      <c r="F9238" s="3">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v>28.436399999999935</v>
      </c>
    </row>
    <row r="9239" spans="1:23" x14ac:dyDescent="0.3">
      <c r="A9239">
        <v>9238</v>
      </c>
      <c r="B9239" t="s">
        <v>10525</v>
      </c>
      <c r="C9239" s="1">
        <v>42615</v>
      </c>
      <c r="D9239" s="2">
        <v>2016</v>
      </c>
      <c r="E9239" s="1" t="s">
        <v>161</v>
      </c>
      <c r="F9239" s="3">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v>2.5591999999999997</v>
      </c>
    </row>
    <row r="9240" spans="1:23" x14ac:dyDescent="0.3">
      <c r="A9240">
        <v>9239</v>
      </c>
      <c r="B9240" t="s">
        <v>10526</v>
      </c>
      <c r="C9240" s="1">
        <v>42777</v>
      </c>
      <c r="D9240" s="2">
        <v>2017</v>
      </c>
      <c r="E9240" s="1" t="s">
        <v>568</v>
      </c>
      <c r="F9240" s="3">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v>-3.6892000000000067</v>
      </c>
    </row>
    <row r="9241" spans="1:23" x14ac:dyDescent="0.3">
      <c r="A9241">
        <v>9240</v>
      </c>
      <c r="B9241" t="s">
        <v>10527</v>
      </c>
      <c r="C9241" s="1">
        <v>43035</v>
      </c>
      <c r="D9241" s="2">
        <v>2017</v>
      </c>
      <c r="E9241" s="1" t="s">
        <v>53</v>
      </c>
      <c r="F9241" s="3">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v>20.584200000000003</v>
      </c>
    </row>
    <row r="9242" spans="1:23" x14ac:dyDescent="0.3">
      <c r="A9242">
        <v>9241</v>
      </c>
      <c r="B9242" t="s">
        <v>10527</v>
      </c>
      <c r="C9242" s="1">
        <v>43035</v>
      </c>
      <c r="D9242" s="2">
        <v>2017</v>
      </c>
      <c r="E9242" s="1" t="s">
        <v>53</v>
      </c>
      <c r="F9242" s="3">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v>-3.9248999999999974</v>
      </c>
    </row>
    <row r="9243" spans="1:23" x14ac:dyDescent="0.3">
      <c r="A9243">
        <v>9242</v>
      </c>
      <c r="B9243" t="s">
        <v>10527</v>
      </c>
      <c r="C9243" s="1">
        <v>43035</v>
      </c>
      <c r="D9243" s="2">
        <v>2017</v>
      </c>
      <c r="E9243" s="1" t="s">
        <v>53</v>
      </c>
      <c r="F9243" s="3">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v>0.57540000000000058</v>
      </c>
    </row>
    <row r="9244" spans="1:23" x14ac:dyDescent="0.3">
      <c r="A9244">
        <v>9243</v>
      </c>
      <c r="B9244" t="s">
        <v>10528</v>
      </c>
      <c r="C9244" s="1">
        <v>41829</v>
      </c>
      <c r="D9244" s="2">
        <v>2014</v>
      </c>
      <c r="E9244" s="1" t="s">
        <v>152</v>
      </c>
      <c r="F9244" s="3">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v>4.6487999999999987</v>
      </c>
    </row>
    <row r="9245" spans="1:23" x14ac:dyDescent="0.3">
      <c r="A9245">
        <v>9244</v>
      </c>
      <c r="B9245" t="s">
        <v>10528</v>
      </c>
      <c r="C9245" s="1">
        <v>41829</v>
      </c>
      <c r="D9245" s="2">
        <v>2014</v>
      </c>
      <c r="E9245" s="1" t="s">
        <v>152</v>
      </c>
      <c r="F9245" s="3">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v>7.0489999999999995</v>
      </c>
    </row>
    <row r="9246" spans="1:23" x14ac:dyDescent="0.3">
      <c r="A9246">
        <v>9245</v>
      </c>
      <c r="B9246" t="s">
        <v>10528</v>
      </c>
      <c r="C9246" s="1">
        <v>41829</v>
      </c>
      <c r="D9246" s="2">
        <v>2014</v>
      </c>
      <c r="E9246" s="1" t="s">
        <v>152</v>
      </c>
      <c r="F9246" s="3">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v>2.2239999999999998</v>
      </c>
    </row>
    <row r="9247" spans="1:23" x14ac:dyDescent="0.3">
      <c r="A9247">
        <v>9246</v>
      </c>
      <c r="B9247" t="s">
        <v>10528</v>
      </c>
      <c r="C9247" s="1">
        <v>41829</v>
      </c>
      <c r="D9247" s="2">
        <v>2014</v>
      </c>
      <c r="E9247" s="1" t="s">
        <v>152</v>
      </c>
      <c r="F9247" s="3">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v>15.552000000000001</v>
      </c>
    </row>
    <row r="9248" spans="1:23" x14ac:dyDescent="0.3">
      <c r="A9248">
        <v>9247</v>
      </c>
      <c r="B9248" t="s">
        <v>10529</v>
      </c>
      <c r="C9248" s="1">
        <v>42877</v>
      </c>
      <c r="D9248" s="2">
        <v>2017</v>
      </c>
      <c r="E9248" s="1" t="s">
        <v>124</v>
      </c>
      <c r="F9248" s="3">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v>2.8535999999999988</v>
      </c>
    </row>
    <row r="9249" spans="1:23" x14ac:dyDescent="0.3">
      <c r="A9249">
        <v>9248</v>
      </c>
      <c r="B9249" t="s">
        <v>10529</v>
      </c>
      <c r="C9249" s="1">
        <v>42877</v>
      </c>
      <c r="D9249" s="2">
        <v>2017</v>
      </c>
      <c r="E9249" s="1" t="s">
        <v>124</v>
      </c>
      <c r="F9249" s="3">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v>0.72279999999999989</v>
      </c>
    </row>
    <row r="9250" spans="1:23" x14ac:dyDescent="0.3">
      <c r="A9250">
        <v>9249</v>
      </c>
      <c r="B9250" t="s">
        <v>10530</v>
      </c>
      <c r="C9250" s="1">
        <v>42684</v>
      </c>
      <c r="D9250" s="2">
        <v>2016</v>
      </c>
      <c r="E9250" s="1" t="s">
        <v>24</v>
      </c>
      <c r="F9250" s="3">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v>1.3649999999999998</v>
      </c>
    </row>
    <row r="9251" spans="1:23" x14ac:dyDescent="0.3">
      <c r="A9251">
        <v>9250</v>
      </c>
      <c r="B9251" t="s">
        <v>10530</v>
      </c>
      <c r="C9251" s="1">
        <v>42684</v>
      </c>
      <c r="D9251" s="2">
        <v>2016</v>
      </c>
      <c r="E9251" s="1" t="s">
        <v>24</v>
      </c>
      <c r="F9251" s="3">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v>220.48250000000002</v>
      </c>
    </row>
    <row r="9252" spans="1:23" x14ac:dyDescent="0.3">
      <c r="A9252">
        <v>9251</v>
      </c>
      <c r="B9252" t="s">
        <v>10531</v>
      </c>
      <c r="C9252" s="1">
        <v>42706</v>
      </c>
      <c r="D9252" s="2">
        <v>2016</v>
      </c>
      <c r="E9252" s="1" t="s">
        <v>98</v>
      </c>
      <c r="F9252" s="3">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v>54.444800000000001</v>
      </c>
    </row>
    <row r="9253" spans="1:23" x14ac:dyDescent="0.3">
      <c r="A9253">
        <v>9252</v>
      </c>
      <c r="B9253" t="s">
        <v>10532</v>
      </c>
      <c r="C9253" s="1">
        <v>42796</v>
      </c>
      <c r="D9253" s="2">
        <v>2017</v>
      </c>
      <c r="E9253" s="1" t="s">
        <v>237</v>
      </c>
      <c r="F9253" s="3">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v>33.639999999999986</v>
      </c>
    </row>
    <row r="9254" spans="1:23" x14ac:dyDescent="0.3">
      <c r="A9254">
        <v>9253</v>
      </c>
      <c r="B9254" t="s">
        <v>10533</v>
      </c>
      <c r="C9254" s="1">
        <v>43001</v>
      </c>
      <c r="D9254" s="2">
        <v>2017</v>
      </c>
      <c r="E9254" s="1" t="s">
        <v>161</v>
      </c>
      <c r="F9254" s="3">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v>63.983999999999988</v>
      </c>
    </row>
    <row r="9255" spans="1:23" x14ac:dyDescent="0.3">
      <c r="A9255">
        <v>9254</v>
      </c>
      <c r="B9255" t="s">
        <v>10533</v>
      </c>
      <c r="C9255" s="1">
        <v>43001</v>
      </c>
      <c r="D9255" s="2">
        <v>2017</v>
      </c>
      <c r="E9255" s="1" t="s">
        <v>161</v>
      </c>
      <c r="F9255" s="3">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v>6.2208000000000006</v>
      </c>
    </row>
    <row r="9256" spans="1:23" x14ac:dyDescent="0.3">
      <c r="A9256">
        <v>9255</v>
      </c>
      <c r="B9256" t="s">
        <v>10535</v>
      </c>
      <c r="C9256" s="1">
        <v>41681</v>
      </c>
      <c r="D9256" s="2">
        <v>2014</v>
      </c>
      <c r="E9256" s="1" t="s">
        <v>568</v>
      </c>
      <c r="F9256" s="3">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v>15.222499999999997</v>
      </c>
    </row>
    <row r="9257" spans="1:23" x14ac:dyDescent="0.3">
      <c r="A9257">
        <v>9256</v>
      </c>
      <c r="B9257" t="s">
        <v>10535</v>
      </c>
      <c r="C9257" s="1">
        <v>41681</v>
      </c>
      <c r="D9257" s="2">
        <v>2014</v>
      </c>
      <c r="E9257" s="1" t="s">
        <v>568</v>
      </c>
      <c r="F9257" s="3">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v>6.8723999999999998</v>
      </c>
    </row>
    <row r="9258" spans="1:23" x14ac:dyDescent="0.3">
      <c r="A9258">
        <v>9257</v>
      </c>
      <c r="B9258" t="s">
        <v>10535</v>
      </c>
      <c r="C9258" s="1">
        <v>41681</v>
      </c>
      <c r="D9258" s="2">
        <v>2014</v>
      </c>
      <c r="E9258" s="1" t="s">
        <v>568</v>
      </c>
      <c r="F9258" s="3">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v>4.4344000000000001</v>
      </c>
    </row>
    <row r="9259" spans="1:23" x14ac:dyDescent="0.3">
      <c r="A9259">
        <v>9258</v>
      </c>
      <c r="B9259" t="s">
        <v>10535</v>
      </c>
      <c r="C9259" s="1">
        <v>41681</v>
      </c>
      <c r="D9259" s="2">
        <v>2014</v>
      </c>
      <c r="E9259" s="1" t="s">
        <v>568</v>
      </c>
      <c r="F9259" s="3">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v>53.270399999999995</v>
      </c>
    </row>
    <row r="9260" spans="1:23" x14ac:dyDescent="0.3">
      <c r="A9260">
        <v>9259</v>
      </c>
      <c r="B9260" t="s">
        <v>10535</v>
      </c>
      <c r="C9260" s="1">
        <v>41681</v>
      </c>
      <c r="D9260" s="2">
        <v>2014</v>
      </c>
      <c r="E9260" s="1" t="s">
        <v>568</v>
      </c>
      <c r="F9260" s="3">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v>24.393000000000001</v>
      </c>
    </row>
    <row r="9261" spans="1:23" x14ac:dyDescent="0.3">
      <c r="A9261">
        <v>9260</v>
      </c>
      <c r="B9261" t="s">
        <v>10535</v>
      </c>
      <c r="C9261" s="1">
        <v>41681</v>
      </c>
      <c r="D9261" s="2">
        <v>2014</v>
      </c>
      <c r="E9261" s="1" t="s">
        <v>568</v>
      </c>
      <c r="F9261" s="3">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v>2.598399999999998</v>
      </c>
    </row>
    <row r="9262" spans="1:23" x14ac:dyDescent="0.3">
      <c r="A9262">
        <v>9261</v>
      </c>
      <c r="B9262" t="s">
        <v>10536</v>
      </c>
      <c r="C9262" s="1">
        <v>43050</v>
      </c>
      <c r="D9262" s="2">
        <v>2017</v>
      </c>
      <c r="E9262" s="1" t="s">
        <v>24</v>
      </c>
      <c r="F9262" s="3">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v>6.63</v>
      </c>
    </row>
    <row r="9263" spans="1:23" x14ac:dyDescent="0.3">
      <c r="A9263">
        <v>9262</v>
      </c>
      <c r="B9263" t="s">
        <v>10538</v>
      </c>
      <c r="C9263" s="1">
        <v>42980</v>
      </c>
      <c r="D9263" s="2">
        <v>2017</v>
      </c>
      <c r="E9263" s="1" t="s">
        <v>161</v>
      </c>
      <c r="F9263" s="3">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v>-2.6997000000000355</v>
      </c>
    </row>
    <row r="9264" spans="1:23" x14ac:dyDescent="0.3">
      <c r="A9264">
        <v>9263</v>
      </c>
      <c r="B9264" t="s">
        <v>10539</v>
      </c>
      <c r="C9264" s="1">
        <v>42286</v>
      </c>
      <c r="D9264" s="2">
        <v>2015</v>
      </c>
      <c r="E9264" s="1" t="s">
        <v>53</v>
      </c>
      <c r="F9264" s="3">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v>35.097300000000004</v>
      </c>
    </row>
    <row r="9265" spans="1:23" x14ac:dyDescent="0.3">
      <c r="A9265">
        <v>9264</v>
      </c>
      <c r="B9265" t="s">
        <v>10539</v>
      </c>
      <c r="C9265" s="1">
        <v>42286</v>
      </c>
      <c r="D9265" s="2">
        <v>2015</v>
      </c>
      <c r="E9265" s="1" t="s">
        <v>53</v>
      </c>
      <c r="F9265" s="3">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v>53.982000000000006</v>
      </c>
    </row>
    <row r="9266" spans="1:23" x14ac:dyDescent="0.3">
      <c r="A9266">
        <v>9265</v>
      </c>
      <c r="B9266" t="s">
        <v>10540</v>
      </c>
      <c r="C9266" s="1">
        <v>43063</v>
      </c>
      <c r="D9266" s="2">
        <v>2017</v>
      </c>
      <c r="E9266" s="1" t="s">
        <v>24</v>
      </c>
      <c r="F9266" s="3">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v>-7.782</v>
      </c>
    </row>
    <row r="9267" spans="1:23" x14ac:dyDescent="0.3">
      <c r="A9267">
        <v>9266</v>
      </c>
      <c r="B9267" t="s">
        <v>10540</v>
      </c>
      <c r="C9267" s="1">
        <v>43063</v>
      </c>
      <c r="D9267" s="2">
        <v>2017</v>
      </c>
      <c r="E9267" s="1" t="s">
        <v>24</v>
      </c>
      <c r="F9267" s="3">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v>24.317999999999998</v>
      </c>
    </row>
    <row r="9268" spans="1:23" x14ac:dyDescent="0.3">
      <c r="A9268">
        <v>9267</v>
      </c>
      <c r="B9268" t="s">
        <v>10541</v>
      </c>
      <c r="C9268" s="1">
        <v>41678</v>
      </c>
      <c r="D9268" s="2">
        <v>2014</v>
      </c>
      <c r="E9268" s="1" t="s">
        <v>568</v>
      </c>
      <c r="F9268" s="3">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v>5.5327999999999999</v>
      </c>
    </row>
    <row r="9269" spans="1:23" x14ac:dyDescent="0.3">
      <c r="A9269">
        <v>9268</v>
      </c>
      <c r="B9269" t="s">
        <v>10542</v>
      </c>
      <c r="C9269" s="1">
        <v>42272</v>
      </c>
      <c r="D9269" s="2">
        <v>2015</v>
      </c>
      <c r="E9269" s="1" t="s">
        <v>161</v>
      </c>
      <c r="F9269" s="3">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v>6.8388000000000009</v>
      </c>
    </row>
    <row r="9270" spans="1:23" x14ac:dyDescent="0.3">
      <c r="A9270">
        <v>9269</v>
      </c>
      <c r="B9270" t="s">
        <v>10542</v>
      </c>
      <c r="C9270" s="1">
        <v>42272</v>
      </c>
      <c r="D9270" s="2">
        <v>2015</v>
      </c>
      <c r="E9270" s="1" t="s">
        <v>161</v>
      </c>
      <c r="F9270" s="3">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v>9.6191999999999993</v>
      </c>
    </row>
    <row r="9271" spans="1:23" x14ac:dyDescent="0.3">
      <c r="A9271">
        <v>9270</v>
      </c>
      <c r="B9271" t="s">
        <v>10543</v>
      </c>
      <c r="C9271" s="1">
        <v>42968</v>
      </c>
      <c r="D9271" s="2">
        <v>2017</v>
      </c>
      <c r="E9271" s="1" t="s">
        <v>132</v>
      </c>
      <c r="F9271" s="3">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v>11.2308</v>
      </c>
    </row>
    <row r="9272" spans="1:23" x14ac:dyDescent="0.3">
      <c r="A9272">
        <v>9271</v>
      </c>
      <c r="B9272" t="s">
        <v>10543</v>
      </c>
      <c r="C9272" s="1">
        <v>42968</v>
      </c>
      <c r="D9272" s="2">
        <v>2017</v>
      </c>
      <c r="E9272" s="1" t="s">
        <v>132</v>
      </c>
      <c r="F9272" s="3">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v>1453.1237999999996</v>
      </c>
    </row>
    <row r="9273" spans="1:23" x14ac:dyDescent="0.3">
      <c r="A9273">
        <v>9272</v>
      </c>
      <c r="B9273" t="s">
        <v>10544</v>
      </c>
      <c r="C9273" s="1">
        <v>42502</v>
      </c>
      <c r="D9273" s="2">
        <v>2016</v>
      </c>
      <c r="E9273" s="1" t="s">
        <v>124</v>
      </c>
      <c r="F9273" s="3">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v>4.4088000000000012</v>
      </c>
    </row>
    <row r="9274" spans="1:23" x14ac:dyDescent="0.3">
      <c r="A9274">
        <v>9273</v>
      </c>
      <c r="B9274" t="s">
        <v>10544</v>
      </c>
      <c r="C9274" s="1">
        <v>42502</v>
      </c>
      <c r="D9274" s="2">
        <v>2016</v>
      </c>
      <c r="E9274" s="1" t="s">
        <v>124</v>
      </c>
      <c r="F9274" s="3">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v>303.3408</v>
      </c>
    </row>
    <row r="9275" spans="1:23" x14ac:dyDescent="0.3">
      <c r="A9275">
        <v>9274</v>
      </c>
      <c r="B9275" t="s">
        <v>10545</v>
      </c>
      <c r="C9275" s="1">
        <v>42980</v>
      </c>
      <c r="D9275" s="2">
        <v>2017</v>
      </c>
      <c r="E9275" s="1" t="s">
        <v>161</v>
      </c>
      <c r="F9275" s="3">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v>757.41120000000001</v>
      </c>
    </row>
    <row r="9276" spans="1:23" x14ac:dyDescent="0.3">
      <c r="A9276">
        <v>9275</v>
      </c>
      <c r="B9276" t="s">
        <v>10546</v>
      </c>
      <c r="C9276" s="1">
        <v>41922</v>
      </c>
      <c r="D9276" s="2">
        <v>2014</v>
      </c>
      <c r="E9276" s="1" t="s">
        <v>53</v>
      </c>
      <c r="F9276" s="3">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v>112.57400000000001</v>
      </c>
    </row>
    <row r="9277" spans="1:23" x14ac:dyDescent="0.3">
      <c r="A9277">
        <v>9276</v>
      </c>
      <c r="B9277" t="s">
        <v>10547</v>
      </c>
      <c r="C9277" s="1">
        <v>42516</v>
      </c>
      <c r="D9277" s="2">
        <v>2016</v>
      </c>
      <c r="E9277" s="1" t="s">
        <v>124</v>
      </c>
      <c r="F9277" s="3">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v>13.852799999999995</v>
      </c>
    </row>
    <row r="9278" spans="1:23" x14ac:dyDescent="0.3">
      <c r="A9278">
        <v>9277</v>
      </c>
      <c r="B9278" t="s">
        <v>10547</v>
      </c>
      <c r="C9278" s="1">
        <v>42516</v>
      </c>
      <c r="D9278" s="2">
        <v>2016</v>
      </c>
      <c r="E9278" s="1" t="s">
        <v>124</v>
      </c>
      <c r="F9278" s="3">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v>11.98</v>
      </c>
    </row>
    <row r="9279" spans="1:23" x14ac:dyDescent="0.3">
      <c r="A9279">
        <v>9278</v>
      </c>
      <c r="B9279" t="s">
        <v>10548</v>
      </c>
      <c r="C9279" s="1">
        <v>43070</v>
      </c>
      <c r="D9279" s="2">
        <v>2017</v>
      </c>
      <c r="E9279" s="1" t="s">
        <v>98</v>
      </c>
      <c r="F9279" s="3">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v>5.1791999999999998</v>
      </c>
    </row>
    <row r="9280" spans="1:23" x14ac:dyDescent="0.3">
      <c r="A9280">
        <v>9279</v>
      </c>
      <c r="B9280" t="s">
        <v>10548</v>
      </c>
      <c r="C9280" s="1">
        <v>43070</v>
      </c>
      <c r="D9280" s="2">
        <v>2017</v>
      </c>
      <c r="E9280" s="1" t="s">
        <v>98</v>
      </c>
      <c r="F9280" s="3">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v>-5.6006999999999962</v>
      </c>
    </row>
    <row r="9281" spans="1:23" x14ac:dyDescent="0.3">
      <c r="A9281">
        <v>9280</v>
      </c>
      <c r="B9281" t="s">
        <v>10548</v>
      </c>
      <c r="C9281" s="1">
        <v>43070</v>
      </c>
      <c r="D9281" s="2">
        <v>2017</v>
      </c>
      <c r="E9281" s="1" t="s">
        <v>98</v>
      </c>
      <c r="F9281" s="3">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v>-28.49799999999999</v>
      </c>
    </row>
    <row r="9282" spans="1:23" x14ac:dyDescent="0.3">
      <c r="A9282">
        <v>9281</v>
      </c>
      <c r="B9282" t="s">
        <v>10549</v>
      </c>
      <c r="C9282" s="1">
        <v>42633</v>
      </c>
      <c r="D9282" s="2">
        <v>2016</v>
      </c>
      <c r="E9282" s="1" t="s">
        <v>161</v>
      </c>
      <c r="F9282" s="3">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v>40.97</v>
      </c>
    </row>
    <row r="9283" spans="1:23" x14ac:dyDescent="0.3">
      <c r="A9283">
        <v>9282</v>
      </c>
      <c r="B9283" t="s">
        <v>10550</v>
      </c>
      <c r="C9283" s="1">
        <v>42989</v>
      </c>
      <c r="D9283" s="2">
        <v>2017</v>
      </c>
      <c r="E9283" s="1" t="s">
        <v>161</v>
      </c>
      <c r="F9283" s="3">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v>20.369999999999997</v>
      </c>
    </row>
    <row r="9284" spans="1:23" x14ac:dyDescent="0.3">
      <c r="A9284">
        <v>9283</v>
      </c>
      <c r="B9284" t="s">
        <v>10551</v>
      </c>
      <c r="C9284" s="1">
        <v>42734</v>
      </c>
      <c r="D9284" s="2">
        <v>2016</v>
      </c>
      <c r="E9284" s="1" t="s">
        <v>98</v>
      </c>
      <c r="F9284" s="3">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v>25.278400000000001</v>
      </c>
    </row>
    <row r="9285" spans="1:23" x14ac:dyDescent="0.3">
      <c r="A9285">
        <v>9284</v>
      </c>
      <c r="B9285" t="s">
        <v>10552</v>
      </c>
      <c r="C9285" s="1">
        <v>42980</v>
      </c>
      <c r="D9285" s="2">
        <v>2017</v>
      </c>
      <c r="E9285" s="1" t="s">
        <v>161</v>
      </c>
      <c r="F9285" s="3">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v>3.9473999999999996</v>
      </c>
    </row>
    <row r="9286" spans="1:23" x14ac:dyDescent="0.3">
      <c r="A9286">
        <v>9285</v>
      </c>
      <c r="B9286" t="s">
        <v>10553</v>
      </c>
      <c r="C9286" s="1">
        <v>41961</v>
      </c>
      <c r="D9286" s="2">
        <v>2014</v>
      </c>
      <c r="E9286" s="1" t="s">
        <v>24</v>
      </c>
      <c r="F9286" s="3">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v>43.223399999999984</v>
      </c>
    </row>
    <row r="9287" spans="1:23" x14ac:dyDescent="0.3">
      <c r="A9287">
        <v>9286</v>
      </c>
      <c r="B9287" t="s">
        <v>10554</v>
      </c>
      <c r="C9287" s="1">
        <v>42329</v>
      </c>
      <c r="D9287" s="2">
        <v>2015</v>
      </c>
      <c r="E9287" s="1" t="s">
        <v>24</v>
      </c>
      <c r="F9287" s="3">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v>4.7712000000000012</v>
      </c>
    </row>
    <row r="9288" spans="1:23" x14ac:dyDescent="0.3">
      <c r="A9288">
        <v>9287</v>
      </c>
      <c r="B9288" t="s">
        <v>10555</v>
      </c>
      <c r="C9288" s="1">
        <v>42905</v>
      </c>
      <c r="D9288" s="2">
        <v>2017</v>
      </c>
      <c r="E9288" s="1" t="s">
        <v>41</v>
      </c>
      <c r="F9288" s="3">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v>-11.020800000000005</v>
      </c>
    </row>
    <row r="9289" spans="1:23" x14ac:dyDescent="0.3">
      <c r="A9289">
        <v>9288</v>
      </c>
      <c r="B9289" t="s">
        <v>10555</v>
      </c>
      <c r="C9289" s="1">
        <v>42905</v>
      </c>
      <c r="D9289" s="2">
        <v>2017</v>
      </c>
      <c r="E9289" s="1" t="s">
        <v>41</v>
      </c>
      <c r="F9289" s="3">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v>-84.961500000000029</v>
      </c>
    </row>
    <row r="9290" spans="1:23" x14ac:dyDescent="0.3">
      <c r="A9290">
        <v>9289</v>
      </c>
      <c r="B9290" t="s">
        <v>10556</v>
      </c>
      <c r="C9290" s="1">
        <v>43069</v>
      </c>
      <c r="D9290" s="2">
        <v>2017</v>
      </c>
      <c r="E9290" s="1" t="s">
        <v>24</v>
      </c>
      <c r="F9290" s="3">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v>-15.418800000000203</v>
      </c>
    </row>
    <row r="9291" spans="1:23" x14ac:dyDescent="0.3">
      <c r="A9291">
        <v>9290</v>
      </c>
      <c r="B9291" t="s">
        <v>10557</v>
      </c>
      <c r="C9291" s="1">
        <v>41752</v>
      </c>
      <c r="D9291" s="2">
        <v>2014</v>
      </c>
      <c r="E9291" s="1" t="s">
        <v>89</v>
      </c>
      <c r="F9291" s="3">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v>22.987699999999997</v>
      </c>
    </row>
    <row r="9292" spans="1:23" x14ac:dyDescent="0.3">
      <c r="A9292">
        <v>9291</v>
      </c>
      <c r="B9292" t="s">
        <v>10558</v>
      </c>
      <c r="C9292" s="1">
        <v>41905</v>
      </c>
      <c r="D9292" s="2">
        <v>2014</v>
      </c>
      <c r="E9292" s="1" t="s">
        <v>161</v>
      </c>
      <c r="F9292" s="3">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v>2.8535999999999988</v>
      </c>
    </row>
    <row r="9293" spans="1:23" x14ac:dyDescent="0.3">
      <c r="A9293">
        <v>9292</v>
      </c>
      <c r="B9293" t="s">
        <v>10558</v>
      </c>
      <c r="C9293" s="1">
        <v>41905</v>
      </c>
      <c r="D9293" s="2">
        <v>2014</v>
      </c>
      <c r="E9293" s="1" t="s">
        <v>161</v>
      </c>
      <c r="F9293" s="3">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v>15.524999999999999</v>
      </c>
    </row>
    <row r="9294" spans="1:23" x14ac:dyDescent="0.3">
      <c r="A9294">
        <v>9293</v>
      </c>
      <c r="B9294" t="s">
        <v>10559</v>
      </c>
      <c r="C9294" s="1">
        <v>42796</v>
      </c>
      <c r="D9294" s="2">
        <v>2017</v>
      </c>
      <c r="E9294" s="1" t="s">
        <v>237</v>
      </c>
      <c r="F9294" s="3">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v>-0.94520000000000004</v>
      </c>
    </row>
    <row r="9295" spans="1:23" x14ac:dyDescent="0.3">
      <c r="A9295">
        <v>9294</v>
      </c>
      <c r="B9295" t="s">
        <v>10560</v>
      </c>
      <c r="C9295" s="1">
        <v>43056</v>
      </c>
      <c r="D9295" s="2">
        <v>2017</v>
      </c>
      <c r="E9295" s="1" t="s">
        <v>24</v>
      </c>
      <c r="F9295" s="3">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v>20.585999999999999</v>
      </c>
    </row>
    <row r="9296" spans="1:23" x14ac:dyDescent="0.3">
      <c r="A9296">
        <v>9295</v>
      </c>
      <c r="B9296" t="s">
        <v>10562</v>
      </c>
      <c r="C9296" s="1">
        <v>42883</v>
      </c>
      <c r="D9296" s="2">
        <v>2017</v>
      </c>
      <c r="E9296" s="1" t="s">
        <v>124</v>
      </c>
      <c r="F9296" s="3">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v>5.0286000000000008</v>
      </c>
    </row>
    <row r="9297" spans="1:23" x14ac:dyDescent="0.3">
      <c r="A9297">
        <v>9296</v>
      </c>
      <c r="B9297" t="s">
        <v>10562</v>
      </c>
      <c r="C9297" s="1">
        <v>42883</v>
      </c>
      <c r="D9297" s="2">
        <v>2017</v>
      </c>
      <c r="E9297" s="1" t="s">
        <v>124</v>
      </c>
      <c r="F9297" s="3">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v>-64.937599999999989</v>
      </c>
    </row>
    <row r="9298" spans="1:23" x14ac:dyDescent="0.3">
      <c r="A9298">
        <v>9297</v>
      </c>
      <c r="B9298" t="s">
        <v>10563</v>
      </c>
      <c r="C9298" s="1">
        <v>42112</v>
      </c>
      <c r="D9298" s="2">
        <v>2015</v>
      </c>
      <c r="E9298" s="1" t="s">
        <v>89</v>
      </c>
      <c r="F9298" s="3">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v>8.2847999999999971</v>
      </c>
    </row>
    <row r="9299" spans="1:23" x14ac:dyDescent="0.3">
      <c r="A9299">
        <v>9298</v>
      </c>
      <c r="B9299" t="s">
        <v>10563</v>
      </c>
      <c r="C9299" s="1">
        <v>42112</v>
      </c>
      <c r="D9299" s="2">
        <v>2015</v>
      </c>
      <c r="E9299" s="1" t="s">
        <v>89</v>
      </c>
      <c r="F9299" s="3">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v>24.476800000000004</v>
      </c>
    </row>
    <row r="9300" spans="1:23" x14ac:dyDescent="0.3">
      <c r="A9300">
        <v>9299</v>
      </c>
      <c r="B9300" t="s">
        <v>10563</v>
      </c>
      <c r="C9300" s="1">
        <v>42112</v>
      </c>
      <c r="D9300" s="2">
        <v>2015</v>
      </c>
      <c r="E9300" s="1" t="s">
        <v>89</v>
      </c>
      <c r="F9300" s="3">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v>6.5057999999999971</v>
      </c>
    </row>
    <row r="9301" spans="1:23" x14ac:dyDescent="0.3">
      <c r="A9301">
        <v>9300</v>
      </c>
      <c r="B9301" t="s">
        <v>10563</v>
      </c>
      <c r="C9301" s="1">
        <v>42112</v>
      </c>
      <c r="D9301" s="2">
        <v>2015</v>
      </c>
      <c r="E9301" s="1" t="s">
        <v>89</v>
      </c>
      <c r="F9301" s="3">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v>-6.8992000000000022</v>
      </c>
    </row>
    <row r="9302" spans="1:23" x14ac:dyDescent="0.3">
      <c r="A9302">
        <v>9301</v>
      </c>
      <c r="B9302" t="s">
        <v>10563</v>
      </c>
      <c r="C9302" s="1">
        <v>42112</v>
      </c>
      <c r="D9302" s="2">
        <v>2015</v>
      </c>
      <c r="E9302" s="1" t="s">
        <v>89</v>
      </c>
      <c r="F9302" s="3">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v>-20.245000000000008</v>
      </c>
    </row>
    <row r="9303" spans="1:23" x14ac:dyDescent="0.3">
      <c r="A9303">
        <v>9302</v>
      </c>
      <c r="B9303" t="s">
        <v>10563</v>
      </c>
      <c r="C9303" s="1">
        <v>42112</v>
      </c>
      <c r="D9303" s="2">
        <v>2015</v>
      </c>
      <c r="E9303" s="1" t="s">
        <v>89</v>
      </c>
      <c r="F9303" s="3">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v>6.122999999999994</v>
      </c>
    </row>
    <row r="9304" spans="1:23" x14ac:dyDescent="0.3">
      <c r="A9304">
        <v>9303</v>
      </c>
      <c r="B9304" t="s">
        <v>10563</v>
      </c>
      <c r="C9304" s="1">
        <v>42112</v>
      </c>
      <c r="D9304" s="2">
        <v>2015</v>
      </c>
      <c r="E9304" s="1" t="s">
        <v>89</v>
      </c>
      <c r="F9304" s="3">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v>0.88559999999999883</v>
      </c>
    </row>
    <row r="9305" spans="1:23" x14ac:dyDescent="0.3">
      <c r="A9305">
        <v>9304</v>
      </c>
      <c r="B9305" t="s">
        <v>10563</v>
      </c>
      <c r="C9305" s="1">
        <v>42112</v>
      </c>
      <c r="D9305" s="2">
        <v>2015</v>
      </c>
      <c r="E9305" s="1" t="s">
        <v>89</v>
      </c>
      <c r="F9305" s="3">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v>5.4432</v>
      </c>
    </row>
    <row r="9306" spans="1:23" x14ac:dyDescent="0.3">
      <c r="A9306">
        <v>9305</v>
      </c>
      <c r="B9306" t="s">
        <v>10563</v>
      </c>
      <c r="C9306" s="1">
        <v>42112</v>
      </c>
      <c r="D9306" s="2">
        <v>2015</v>
      </c>
      <c r="E9306" s="1" t="s">
        <v>89</v>
      </c>
      <c r="F9306" s="3">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v>-2.2877999999999998</v>
      </c>
    </row>
    <row r="9307" spans="1:23" x14ac:dyDescent="0.3">
      <c r="A9307">
        <v>9306</v>
      </c>
      <c r="B9307" t="s">
        <v>10564</v>
      </c>
      <c r="C9307" s="1">
        <v>42266</v>
      </c>
      <c r="D9307" s="2">
        <v>2015</v>
      </c>
      <c r="E9307" s="1" t="s">
        <v>161</v>
      </c>
      <c r="F9307" s="3">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v>2.1840000000000002</v>
      </c>
    </row>
    <row r="9308" spans="1:23" x14ac:dyDescent="0.3">
      <c r="A9308">
        <v>9307</v>
      </c>
      <c r="B9308" t="s">
        <v>10565</v>
      </c>
      <c r="C9308" s="1">
        <v>41723</v>
      </c>
      <c r="D9308" s="2">
        <v>2014</v>
      </c>
      <c r="E9308" s="1" t="s">
        <v>237</v>
      </c>
      <c r="F9308" s="3">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v>1.9023999999999992</v>
      </c>
    </row>
    <row r="9309" spans="1:23" x14ac:dyDescent="0.3">
      <c r="A9309">
        <v>9308</v>
      </c>
      <c r="B9309" t="s">
        <v>10565</v>
      </c>
      <c r="C9309" s="1">
        <v>41723</v>
      </c>
      <c r="D9309" s="2">
        <v>2014</v>
      </c>
      <c r="E9309" s="1" t="s">
        <v>237</v>
      </c>
      <c r="F9309" s="3">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v>3.7200000000000006</v>
      </c>
    </row>
    <row r="9310" spans="1:23" x14ac:dyDescent="0.3">
      <c r="A9310">
        <v>9309</v>
      </c>
      <c r="B9310" t="s">
        <v>10565</v>
      </c>
      <c r="C9310" s="1">
        <v>41723</v>
      </c>
      <c r="D9310" s="2">
        <v>2014</v>
      </c>
      <c r="E9310" s="1" t="s">
        <v>237</v>
      </c>
      <c r="F9310" s="3">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v>15.917999999999999</v>
      </c>
    </row>
    <row r="9311" spans="1:23" x14ac:dyDescent="0.3">
      <c r="A9311">
        <v>9310</v>
      </c>
      <c r="B9311" t="s">
        <v>10565</v>
      </c>
      <c r="C9311" s="1">
        <v>41723</v>
      </c>
      <c r="D9311" s="2">
        <v>2014</v>
      </c>
      <c r="E9311" s="1" t="s">
        <v>237</v>
      </c>
      <c r="F9311" s="3">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v>9.9215999999999998</v>
      </c>
    </row>
    <row r="9312" spans="1:23" x14ac:dyDescent="0.3">
      <c r="A9312">
        <v>9311</v>
      </c>
      <c r="B9312" t="s">
        <v>10566</v>
      </c>
      <c r="C9312" s="1">
        <v>42608</v>
      </c>
      <c r="D9312" s="2">
        <v>2016</v>
      </c>
      <c r="E9312" s="1" t="s">
        <v>132</v>
      </c>
      <c r="F9312" s="3">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v>45.839999999999996</v>
      </c>
    </row>
    <row r="9313" spans="1:23" x14ac:dyDescent="0.3">
      <c r="A9313">
        <v>9312</v>
      </c>
      <c r="B9313" t="s">
        <v>10567</v>
      </c>
      <c r="C9313" s="1">
        <v>42800</v>
      </c>
      <c r="D9313" s="2">
        <v>2017</v>
      </c>
      <c r="E9313" s="1" t="s">
        <v>237</v>
      </c>
      <c r="F9313" s="3">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v>1.7247999999999997</v>
      </c>
    </row>
    <row r="9314" spans="1:23" x14ac:dyDescent="0.3">
      <c r="A9314">
        <v>9313</v>
      </c>
      <c r="B9314" t="s">
        <v>10567</v>
      </c>
      <c r="C9314" s="1">
        <v>42800</v>
      </c>
      <c r="D9314" s="2">
        <v>2017</v>
      </c>
      <c r="E9314" s="1" t="s">
        <v>237</v>
      </c>
      <c r="F9314" s="3">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v>4.7616000000000014</v>
      </c>
    </row>
    <row r="9315" spans="1:23" x14ac:dyDescent="0.3">
      <c r="A9315">
        <v>9314</v>
      </c>
      <c r="B9315" t="s">
        <v>10568</v>
      </c>
      <c r="C9315" s="1">
        <v>42319</v>
      </c>
      <c r="D9315" s="2">
        <v>2015</v>
      </c>
      <c r="E9315" s="1" t="s">
        <v>24</v>
      </c>
      <c r="F9315" s="3">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v>117.12960000000004</v>
      </c>
    </row>
    <row r="9316" spans="1:23" x14ac:dyDescent="0.3">
      <c r="A9316">
        <v>9315</v>
      </c>
      <c r="B9316" t="s">
        <v>10568</v>
      </c>
      <c r="C9316" s="1">
        <v>42319</v>
      </c>
      <c r="D9316" s="2">
        <v>2015</v>
      </c>
      <c r="E9316" s="1" t="s">
        <v>24</v>
      </c>
      <c r="F9316" s="3">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v>46.790800000000004</v>
      </c>
    </row>
    <row r="9317" spans="1:23" x14ac:dyDescent="0.3">
      <c r="A9317">
        <v>9316</v>
      </c>
      <c r="B9317" t="s">
        <v>10569</v>
      </c>
      <c r="C9317" s="1">
        <v>42465</v>
      </c>
      <c r="D9317" s="2">
        <v>2016</v>
      </c>
      <c r="E9317" s="1" t="s">
        <v>89</v>
      </c>
      <c r="F9317" s="3">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v>-27.715799999999994</v>
      </c>
    </row>
    <row r="9318" spans="1:23" x14ac:dyDescent="0.3">
      <c r="A9318">
        <v>9317</v>
      </c>
      <c r="B9318" t="s">
        <v>10569</v>
      </c>
      <c r="C9318" s="1">
        <v>42465</v>
      </c>
      <c r="D9318" s="2">
        <v>2016</v>
      </c>
      <c r="E9318" s="1" t="s">
        <v>89</v>
      </c>
      <c r="F9318" s="3">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v>-163.45159999999996</v>
      </c>
    </row>
    <row r="9319" spans="1:23" x14ac:dyDescent="0.3">
      <c r="A9319">
        <v>9318</v>
      </c>
      <c r="B9319" t="s">
        <v>10570</v>
      </c>
      <c r="C9319" s="1">
        <v>42787</v>
      </c>
      <c r="D9319" s="2">
        <v>2017</v>
      </c>
      <c r="E9319" s="1" t="s">
        <v>568</v>
      </c>
      <c r="F9319" s="3">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v>-2.9940000000000015</v>
      </c>
    </row>
    <row r="9320" spans="1:23" x14ac:dyDescent="0.3">
      <c r="A9320">
        <v>9319</v>
      </c>
      <c r="B9320" t="s">
        <v>10571</v>
      </c>
      <c r="C9320" s="1">
        <v>42936</v>
      </c>
      <c r="D9320" s="2">
        <v>2017</v>
      </c>
      <c r="E9320" s="1" t="s">
        <v>152</v>
      </c>
      <c r="F9320" s="3">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v>6.4127999999999998</v>
      </c>
    </row>
    <row r="9321" spans="1:23" x14ac:dyDescent="0.3">
      <c r="A9321">
        <v>9320</v>
      </c>
      <c r="B9321" t="s">
        <v>10571</v>
      </c>
      <c r="C9321" s="1">
        <v>42936</v>
      </c>
      <c r="D9321" s="2">
        <v>2017</v>
      </c>
      <c r="E9321" s="1" t="s">
        <v>152</v>
      </c>
      <c r="F9321" s="3">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v>25.474399999999999</v>
      </c>
    </row>
    <row r="9322" spans="1:23" x14ac:dyDescent="0.3">
      <c r="A9322">
        <v>9321</v>
      </c>
      <c r="B9322" t="s">
        <v>10571</v>
      </c>
      <c r="C9322" s="1">
        <v>42936</v>
      </c>
      <c r="D9322" s="2">
        <v>2017</v>
      </c>
      <c r="E9322" s="1" t="s">
        <v>152</v>
      </c>
      <c r="F9322" s="3">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v>31.266399999999976</v>
      </c>
    </row>
    <row r="9323" spans="1:23" x14ac:dyDescent="0.3">
      <c r="A9323">
        <v>9322</v>
      </c>
      <c r="B9323" t="s">
        <v>10574</v>
      </c>
      <c r="C9323" s="1">
        <v>42678</v>
      </c>
      <c r="D9323" s="2">
        <v>2016</v>
      </c>
      <c r="E9323" s="1" t="s">
        <v>24</v>
      </c>
      <c r="F9323" s="3">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v>-5.6879999999999988</v>
      </c>
    </row>
    <row r="9324" spans="1:23" x14ac:dyDescent="0.3">
      <c r="A9324">
        <v>9323</v>
      </c>
      <c r="B9324" t="s">
        <v>10574</v>
      </c>
      <c r="C9324" s="1">
        <v>42678</v>
      </c>
      <c r="D9324" s="2">
        <v>2016</v>
      </c>
      <c r="E9324" s="1" t="s">
        <v>24</v>
      </c>
      <c r="F9324" s="3">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v>-84.292799999999986</v>
      </c>
    </row>
    <row r="9325" spans="1:23" x14ac:dyDescent="0.3">
      <c r="A9325">
        <v>9324</v>
      </c>
      <c r="B9325" t="s">
        <v>10575</v>
      </c>
      <c r="C9325" s="1">
        <v>43001</v>
      </c>
      <c r="D9325" s="2">
        <v>2017</v>
      </c>
      <c r="E9325" s="1" t="s">
        <v>161</v>
      </c>
      <c r="F9325" s="3">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v>97.078399999999988</v>
      </c>
    </row>
    <row r="9326" spans="1:23" x14ac:dyDescent="0.3">
      <c r="A9326">
        <v>9325</v>
      </c>
      <c r="B9326" t="s">
        <v>10575</v>
      </c>
      <c r="C9326" s="1">
        <v>43001</v>
      </c>
      <c r="D9326" s="2">
        <v>2017</v>
      </c>
      <c r="E9326" s="1" t="s">
        <v>161</v>
      </c>
      <c r="F9326" s="3">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v>59.481600000000014</v>
      </c>
    </row>
    <row r="9327" spans="1:23" x14ac:dyDescent="0.3">
      <c r="A9327">
        <v>9326</v>
      </c>
      <c r="B9327" t="s">
        <v>10575</v>
      </c>
      <c r="C9327" s="1">
        <v>43001</v>
      </c>
      <c r="D9327" s="2">
        <v>2017</v>
      </c>
      <c r="E9327" s="1" t="s">
        <v>161</v>
      </c>
      <c r="F9327" s="3">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v>23.711999999999996</v>
      </c>
    </row>
    <row r="9328" spans="1:23" x14ac:dyDescent="0.3">
      <c r="A9328">
        <v>9327</v>
      </c>
      <c r="B9328" t="s">
        <v>10576</v>
      </c>
      <c r="C9328" s="1">
        <v>42985</v>
      </c>
      <c r="D9328" s="2">
        <v>2017</v>
      </c>
      <c r="E9328" s="1" t="s">
        <v>161</v>
      </c>
      <c r="F9328" s="3">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v>34.812800000000003</v>
      </c>
    </row>
    <row r="9329" spans="1:23" x14ac:dyDescent="0.3">
      <c r="A9329">
        <v>9328</v>
      </c>
      <c r="B9329" t="s">
        <v>10576</v>
      </c>
      <c r="C9329" s="1">
        <v>42985</v>
      </c>
      <c r="D9329" s="2">
        <v>2017</v>
      </c>
      <c r="E9329" s="1" t="s">
        <v>161</v>
      </c>
      <c r="F9329" s="3">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v>34.178400000000011</v>
      </c>
    </row>
    <row r="9330" spans="1:23" x14ac:dyDescent="0.3">
      <c r="A9330">
        <v>9329</v>
      </c>
      <c r="B9330" t="s">
        <v>10576</v>
      </c>
      <c r="C9330" s="1">
        <v>42985</v>
      </c>
      <c r="D9330" s="2">
        <v>2017</v>
      </c>
      <c r="E9330" s="1" t="s">
        <v>161</v>
      </c>
      <c r="F9330" s="3">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v>7.2744</v>
      </c>
    </row>
    <row r="9331" spans="1:23" x14ac:dyDescent="0.3">
      <c r="A9331">
        <v>9330</v>
      </c>
      <c r="B9331" t="s">
        <v>10577</v>
      </c>
      <c r="C9331" s="1">
        <v>42336</v>
      </c>
      <c r="D9331" s="2">
        <v>2015</v>
      </c>
      <c r="E9331" s="1" t="s">
        <v>24</v>
      </c>
      <c r="F9331" s="3">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v>15.395199999999999</v>
      </c>
    </row>
    <row r="9332" spans="1:23" x14ac:dyDescent="0.3">
      <c r="A9332">
        <v>9331</v>
      </c>
      <c r="B9332" t="s">
        <v>10578</v>
      </c>
      <c r="C9332" s="1">
        <v>42320</v>
      </c>
      <c r="D9332" s="2">
        <v>2015</v>
      </c>
      <c r="E9332" s="1" t="s">
        <v>24</v>
      </c>
      <c r="F9332" s="3">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v>7.3132000000000001</v>
      </c>
    </row>
    <row r="9333" spans="1:23" x14ac:dyDescent="0.3">
      <c r="A9333">
        <v>9332</v>
      </c>
      <c r="B9333" t="s">
        <v>10579</v>
      </c>
      <c r="C9333" s="1">
        <v>42642</v>
      </c>
      <c r="D9333" s="2">
        <v>2016</v>
      </c>
      <c r="E9333" s="1" t="s">
        <v>161</v>
      </c>
      <c r="F9333" s="3">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v>75.180000000000064</v>
      </c>
    </row>
    <row r="9334" spans="1:23" x14ac:dyDescent="0.3">
      <c r="A9334">
        <v>9333</v>
      </c>
      <c r="B9334" t="s">
        <v>10580</v>
      </c>
      <c r="C9334" s="1">
        <v>42989</v>
      </c>
      <c r="D9334" s="2">
        <v>2017</v>
      </c>
      <c r="E9334" s="1" t="s">
        <v>161</v>
      </c>
      <c r="F9334" s="3">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v>50.876800000000003</v>
      </c>
    </row>
    <row r="9335" spans="1:23" x14ac:dyDescent="0.3">
      <c r="A9335">
        <v>9334</v>
      </c>
      <c r="B9335" t="s">
        <v>10580</v>
      </c>
      <c r="C9335" s="1">
        <v>42989</v>
      </c>
      <c r="D9335" s="2">
        <v>2017</v>
      </c>
      <c r="E9335" s="1" t="s">
        <v>161</v>
      </c>
      <c r="F9335" s="3">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v>6.6739999999999995</v>
      </c>
    </row>
    <row r="9336" spans="1:23" x14ac:dyDescent="0.3">
      <c r="A9336">
        <v>9335</v>
      </c>
      <c r="B9336" t="s">
        <v>10581</v>
      </c>
      <c r="C9336" s="1">
        <v>42856</v>
      </c>
      <c r="D9336" s="2">
        <v>2017</v>
      </c>
      <c r="E9336" s="1" t="s">
        <v>124</v>
      </c>
      <c r="F9336" s="3">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v>-15.71759999999999</v>
      </c>
    </row>
    <row r="9337" spans="1:23" x14ac:dyDescent="0.3">
      <c r="A9337">
        <v>9336</v>
      </c>
      <c r="B9337" t="s">
        <v>10581</v>
      </c>
      <c r="C9337" s="1">
        <v>42856</v>
      </c>
      <c r="D9337" s="2">
        <v>2017</v>
      </c>
      <c r="E9337" s="1" t="s">
        <v>124</v>
      </c>
      <c r="F9337" s="3">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v>1.4975999999999996</v>
      </c>
    </row>
    <row r="9338" spans="1:23" x14ac:dyDescent="0.3">
      <c r="A9338">
        <v>9337</v>
      </c>
      <c r="B9338" t="s">
        <v>10582</v>
      </c>
      <c r="C9338" s="1">
        <v>42994</v>
      </c>
      <c r="D9338" s="2">
        <v>2017</v>
      </c>
      <c r="E9338" s="1" t="s">
        <v>161</v>
      </c>
      <c r="F9338" s="3">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v>8.7710000000000008</v>
      </c>
    </row>
    <row r="9339" spans="1:23" x14ac:dyDescent="0.3">
      <c r="A9339">
        <v>9338</v>
      </c>
      <c r="B9339" t="s">
        <v>10583</v>
      </c>
      <c r="C9339" s="1">
        <v>41931</v>
      </c>
      <c r="D9339" s="2">
        <v>2014</v>
      </c>
      <c r="E9339" s="1" t="s">
        <v>53</v>
      </c>
      <c r="F9339" s="3">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v>1.1219999999999999</v>
      </c>
    </row>
    <row r="9340" spans="1:23" x14ac:dyDescent="0.3">
      <c r="A9340">
        <v>9339</v>
      </c>
      <c r="B9340" t="s">
        <v>10583</v>
      </c>
      <c r="C9340" s="1">
        <v>41931</v>
      </c>
      <c r="D9340" s="2">
        <v>2014</v>
      </c>
      <c r="E9340" s="1" t="s">
        <v>53</v>
      </c>
      <c r="F9340" s="3">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v>7.0223999999999993</v>
      </c>
    </row>
    <row r="9341" spans="1:23" x14ac:dyDescent="0.3">
      <c r="A9341">
        <v>9340</v>
      </c>
      <c r="B9341" t="s">
        <v>10583</v>
      </c>
      <c r="C9341" s="1">
        <v>41931</v>
      </c>
      <c r="D9341" s="2">
        <v>2014</v>
      </c>
      <c r="E9341" s="1" t="s">
        <v>53</v>
      </c>
      <c r="F9341" s="3">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v>68.963099999999997</v>
      </c>
    </row>
    <row r="9342" spans="1:23" x14ac:dyDescent="0.3">
      <c r="A9342">
        <v>9341</v>
      </c>
      <c r="B9342" t="s">
        <v>10583</v>
      </c>
      <c r="C9342" s="1">
        <v>41931</v>
      </c>
      <c r="D9342" s="2">
        <v>2014</v>
      </c>
      <c r="E9342" s="1" t="s">
        <v>53</v>
      </c>
      <c r="F9342" s="3">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v>9</v>
      </c>
    </row>
    <row r="9343" spans="1:23" x14ac:dyDescent="0.3">
      <c r="A9343">
        <v>9342</v>
      </c>
      <c r="B9343" t="s">
        <v>10583</v>
      </c>
      <c r="C9343" s="1">
        <v>41931</v>
      </c>
      <c r="D9343" s="2">
        <v>2014</v>
      </c>
      <c r="E9343" s="1" t="s">
        <v>53</v>
      </c>
      <c r="F9343" s="3">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v>11.757600000000011</v>
      </c>
    </row>
    <row r="9344" spans="1:23" x14ac:dyDescent="0.3">
      <c r="A9344">
        <v>9343</v>
      </c>
      <c r="B9344" t="s">
        <v>10584</v>
      </c>
      <c r="C9344" s="1">
        <v>42442</v>
      </c>
      <c r="D9344" s="2">
        <v>2016</v>
      </c>
      <c r="E9344" s="1" t="s">
        <v>237</v>
      </c>
      <c r="F9344" s="3">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v>19.193999999999999</v>
      </c>
    </row>
    <row r="9345" spans="1:23" x14ac:dyDescent="0.3">
      <c r="A9345">
        <v>9344</v>
      </c>
      <c r="B9345" t="s">
        <v>10585</v>
      </c>
      <c r="C9345" s="1">
        <v>42783</v>
      </c>
      <c r="D9345" s="2">
        <v>2017</v>
      </c>
      <c r="E9345" s="1" t="s">
        <v>568</v>
      </c>
      <c r="F9345" s="3">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v>-106.39299999999997</v>
      </c>
    </row>
    <row r="9346" spans="1:23" x14ac:dyDescent="0.3">
      <c r="A9346">
        <v>9345</v>
      </c>
      <c r="B9346" t="s">
        <v>10585</v>
      </c>
      <c r="C9346" s="1">
        <v>42783</v>
      </c>
      <c r="D9346" s="2">
        <v>2017</v>
      </c>
      <c r="E9346" s="1" t="s">
        <v>568</v>
      </c>
      <c r="F9346" s="3">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v>-4.7625000000000011</v>
      </c>
    </row>
    <row r="9347" spans="1:23" x14ac:dyDescent="0.3">
      <c r="A9347">
        <v>9346</v>
      </c>
      <c r="B9347" t="s">
        <v>10585</v>
      </c>
      <c r="C9347" s="1">
        <v>42783</v>
      </c>
      <c r="D9347" s="2">
        <v>2017</v>
      </c>
      <c r="E9347" s="1" t="s">
        <v>568</v>
      </c>
      <c r="F9347" s="3">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v>-11.518799999999999</v>
      </c>
    </row>
    <row r="9348" spans="1:23" x14ac:dyDescent="0.3">
      <c r="A9348">
        <v>9347</v>
      </c>
      <c r="B9348" t="s">
        <v>10585</v>
      </c>
      <c r="C9348" s="1">
        <v>42783</v>
      </c>
      <c r="D9348" s="2">
        <v>2017</v>
      </c>
      <c r="E9348" s="1" t="s">
        <v>568</v>
      </c>
      <c r="F9348" s="3">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v>8.2896000000000001</v>
      </c>
    </row>
    <row r="9349" spans="1:23" x14ac:dyDescent="0.3">
      <c r="A9349">
        <v>9348</v>
      </c>
      <c r="B9349" t="s">
        <v>10585</v>
      </c>
      <c r="C9349" s="1">
        <v>42783</v>
      </c>
      <c r="D9349" s="2">
        <v>2017</v>
      </c>
      <c r="E9349" s="1" t="s">
        <v>568</v>
      </c>
      <c r="F9349" s="3">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v>-12.84900000000016</v>
      </c>
    </row>
    <row r="9350" spans="1:23" x14ac:dyDescent="0.3">
      <c r="A9350">
        <v>9349</v>
      </c>
      <c r="B9350" t="s">
        <v>10586</v>
      </c>
      <c r="C9350" s="1">
        <v>42726</v>
      </c>
      <c r="D9350" s="2">
        <v>2016</v>
      </c>
      <c r="E9350" s="1" t="s">
        <v>98</v>
      </c>
      <c r="F9350" s="3">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v>202.25279999999998</v>
      </c>
    </row>
    <row r="9351" spans="1:23" x14ac:dyDescent="0.3">
      <c r="A9351">
        <v>9350</v>
      </c>
      <c r="B9351" t="s">
        <v>10586</v>
      </c>
      <c r="C9351" s="1">
        <v>42726</v>
      </c>
      <c r="D9351" s="2">
        <v>2016</v>
      </c>
      <c r="E9351" s="1" t="s">
        <v>98</v>
      </c>
      <c r="F9351" s="3">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v>10.909600000000001</v>
      </c>
    </row>
    <row r="9352" spans="1:23" x14ac:dyDescent="0.3">
      <c r="A9352">
        <v>9351</v>
      </c>
      <c r="B9352" t="s">
        <v>10587</v>
      </c>
      <c r="C9352" s="1">
        <v>42636</v>
      </c>
      <c r="D9352" s="2">
        <v>2016</v>
      </c>
      <c r="E9352" s="1" t="s">
        <v>161</v>
      </c>
      <c r="F9352" s="3">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v>4.4603999999999999</v>
      </c>
    </row>
    <row r="9353" spans="1:23" x14ac:dyDescent="0.3">
      <c r="A9353">
        <v>9352</v>
      </c>
      <c r="B9353" t="s">
        <v>10587</v>
      </c>
      <c r="C9353" s="1">
        <v>42636</v>
      </c>
      <c r="D9353" s="2">
        <v>2016</v>
      </c>
      <c r="E9353" s="1" t="s">
        <v>161</v>
      </c>
      <c r="F9353" s="3">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v>-20.784600000000012</v>
      </c>
    </row>
    <row r="9354" spans="1:23" x14ac:dyDescent="0.3">
      <c r="A9354">
        <v>9353</v>
      </c>
      <c r="B9354" t="s">
        <v>10588</v>
      </c>
      <c r="C9354" s="1">
        <v>43002</v>
      </c>
      <c r="D9354" s="2">
        <v>2017</v>
      </c>
      <c r="E9354" s="1" t="s">
        <v>161</v>
      </c>
      <c r="F9354" s="3">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v>-14.870399999999961</v>
      </c>
    </row>
    <row r="9355" spans="1:23" x14ac:dyDescent="0.3">
      <c r="A9355">
        <v>9354</v>
      </c>
      <c r="B9355" t="s">
        <v>10588</v>
      </c>
      <c r="C9355" s="1">
        <v>43002</v>
      </c>
      <c r="D9355" s="2">
        <v>2017</v>
      </c>
      <c r="E9355" s="1" t="s">
        <v>161</v>
      </c>
      <c r="F9355" s="3">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v>3.7127999999999988</v>
      </c>
    </row>
    <row r="9356" spans="1:23" x14ac:dyDescent="0.3">
      <c r="A9356">
        <v>9355</v>
      </c>
      <c r="B9356" t="s">
        <v>10589</v>
      </c>
      <c r="C9356" s="1">
        <v>42339</v>
      </c>
      <c r="D9356" s="2">
        <v>2015</v>
      </c>
      <c r="E9356" s="1" t="s">
        <v>98</v>
      </c>
      <c r="F9356" s="3">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v>9.3312000000000008</v>
      </c>
    </row>
    <row r="9357" spans="1:23" x14ac:dyDescent="0.3">
      <c r="A9357">
        <v>9356</v>
      </c>
      <c r="B9357" t="s">
        <v>10589</v>
      </c>
      <c r="C9357" s="1">
        <v>42339</v>
      </c>
      <c r="D9357" s="2">
        <v>2015</v>
      </c>
      <c r="E9357" s="1" t="s">
        <v>98</v>
      </c>
      <c r="F9357" s="3">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v>1.0192000000000001</v>
      </c>
    </row>
    <row r="9358" spans="1:23" x14ac:dyDescent="0.3">
      <c r="A9358">
        <v>9357</v>
      </c>
      <c r="B9358" t="s">
        <v>10589</v>
      </c>
      <c r="C9358" s="1">
        <v>42339</v>
      </c>
      <c r="D9358" s="2">
        <v>2015</v>
      </c>
      <c r="E9358" s="1" t="s">
        <v>98</v>
      </c>
      <c r="F9358" s="3">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v>8.7137999999999991</v>
      </c>
    </row>
    <row r="9359" spans="1:23" x14ac:dyDescent="0.3">
      <c r="A9359">
        <v>9358</v>
      </c>
      <c r="B9359" t="s">
        <v>10590</v>
      </c>
      <c r="C9359" s="1">
        <v>42394</v>
      </c>
      <c r="D9359" s="2">
        <v>2016</v>
      </c>
      <c r="E9359" s="1" t="s">
        <v>166</v>
      </c>
      <c r="F9359" s="3">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v>15.091999999999995</v>
      </c>
    </row>
    <row r="9360" spans="1:23" x14ac:dyDescent="0.3">
      <c r="A9360">
        <v>9359</v>
      </c>
      <c r="B9360" t="s">
        <v>10590</v>
      </c>
      <c r="C9360" s="1">
        <v>42394</v>
      </c>
      <c r="D9360" s="2">
        <v>2016</v>
      </c>
      <c r="E9360" s="1" t="s">
        <v>166</v>
      </c>
      <c r="F9360" s="3">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v>-99.34529999999998</v>
      </c>
    </row>
    <row r="9361" spans="1:23" x14ac:dyDescent="0.3">
      <c r="A9361">
        <v>9360</v>
      </c>
      <c r="B9361" t="s">
        <v>10590</v>
      </c>
      <c r="C9361" s="1">
        <v>42394</v>
      </c>
      <c r="D9361" s="2">
        <v>2016</v>
      </c>
      <c r="E9361" s="1" t="s">
        <v>166</v>
      </c>
      <c r="F9361" s="3">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v>7.816599999999994</v>
      </c>
    </row>
    <row r="9362" spans="1:23" x14ac:dyDescent="0.3">
      <c r="A9362">
        <v>9361</v>
      </c>
      <c r="B9362" t="s">
        <v>10590</v>
      </c>
      <c r="C9362" s="1">
        <v>42394</v>
      </c>
      <c r="D9362" s="2">
        <v>2016</v>
      </c>
      <c r="E9362" s="1" t="s">
        <v>166</v>
      </c>
      <c r="F9362" s="3">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v>0</v>
      </c>
    </row>
    <row r="9363" spans="1:23" x14ac:dyDescent="0.3">
      <c r="A9363">
        <v>9362</v>
      </c>
      <c r="B9363" t="s">
        <v>10591</v>
      </c>
      <c r="C9363" s="1">
        <v>42815</v>
      </c>
      <c r="D9363" s="2">
        <v>2017</v>
      </c>
      <c r="E9363" s="1" t="s">
        <v>237</v>
      </c>
      <c r="F9363" s="3">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v>10.3194</v>
      </c>
    </row>
    <row r="9364" spans="1:23" x14ac:dyDescent="0.3">
      <c r="A9364">
        <v>9363</v>
      </c>
      <c r="B9364" t="s">
        <v>10591</v>
      </c>
      <c r="C9364" s="1">
        <v>42815</v>
      </c>
      <c r="D9364" s="2">
        <v>2017</v>
      </c>
      <c r="E9364" s="1" t="s">
        <v>237</v>
      </c>
      <c r="F9364" s="3">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v>0.3906000000000005</v>
      </c>
    </row>
    <row r="9365" spans="1:23" x14ac:dyDescent="0.3">
      <c r="A9365">
        <v>9364</v>
      </c>
      <c r="B9365" t="s">
        <v>10591</v>
      </c>
      <c r="C9365" s="1">
        <v>42815</v>
      </c>
      <c r="D9365" s="2">
        <v>2017</v>
      </c>
      <c r="E9365" s="1" t="s">
        <v>237</v>
      </c>
      <c r="F9365" s="3">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v>6.4205999999999976</v>
      </c>
    </row>
    <row r="9366" spans="1:23" x14ac:dyDescent="0.3">
      <c r="A9366">
        <v>9365</v>
      </c>
      <c r="B9366" t="s">
        <v>10591</v>
      </c>
      <c r="C9366" s="1">
        <v>42815</v>
      </c>
      <c r="D9366" s="2">
        <v>2017</v>
      </c>
      <c r="E9366" s="1" t="s">
        <v>237</v>
      </c>
      <c r="F9366" s="3">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v>7.1863999999999919</v>
      </c>
    </row>
    <row r="9367" spans="1:23" x14ac:dyDescent="0.3">
      <c r="A9367">
        <v>9366</v>
      </c>
      <c r="B9367" t="s">
        <v>10592</v>
      </c>
      <c r="C9367" s="1">
        <v>41873</v>
      </c>
      <c r="D9367" s="2">
        <v>2014</v>
      </c>
      <c r="E9367" s="1" t="s">
        <v>132</v>
      </c>
      <c r="F9367" s="3">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v>5.6644000000000005</v>
      </c>
    </row>
    <row r="9368" spans="1:23" x14ac:dyDescent="0.3">
      <c r="A9368">
        <v>9367</v>
      </c>
      <c r="B9368" t="s">
        <v>10593</v>
      </c>
      <c r="C9368" s="1">
        <v>41798</v>
      </c>
      <c r="D9368" s="2">
        <v>2014</v>
      </c>
      <c r="E9368" s="1" t="s">
        <v>41</v>
      </c>
      <c r="F9368" s="3">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v>25.679999999999996</v>
      </c>
    </row>
    <row r="9369" spans="1:23" x14ac:dyDescent="0.3">
      <c r="A9369">
        <v>9368</v>
      </c>
      <c r="B9369" t="s">
        <v>10593</v>
      </c>
      <c r="C9369" s="1">
        <v>41798</v>
      </c>
      <c r="D9369" s="2">
        <v>2014</v>
      </c>
      <c r="E9369" s="1" t="s">
        <v>41</v>
      </c>
      <c r="F9369" s="3">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v>83.843999999999937</v>
      </c>
    </row>
    <row r="9370" spans="1:23" x14ac:dyDescent="0.3">
      <c r="A9370">
        <v>9369</v>
      </c>
      <c r="B9370" t="s">
        <v>10594</v>
      </c>
      <c r="C9370" s="1">
        <v>42467</v>
      </c>
      <c r="D9370" s="2">
        <v>2016</v>
      </c>
      <c r="E9370" s="1" t="s">
        <v>89</v>
      </c>
      <c r="F9370" s="3">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v>18.211199999999998</v>
      </c>
    </row>
    <row r="9371" spans="1:23" x14ac:dyDescent="0.3">
      <c r="A9371">
        <v>9370</v>
      </c>
      <c r="B9371" t="s">
        <v>10595</v>
      </c>
      <c r="C9371" s="1">
        <v>43046</v>
      </c>
      <c r="D9371" s="2">
        <v>2017</v>
      </c>
      <c r="E9371" s="1" t="s">
        <v>24</v>
      </c>
      <c r="F9371" s="3">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v>43.675200000000018</v>
      </c>
    </row>
    <row r="9372" spans="1:23" x14ac:dyDescent="0.3">
      <c r="A9372">
        <v>9371</v>
      </c>
      <c r="B9372" t="s">
        <v>10596</v>
      </c>
      <c r="C9372" s="1">
        <v>42153</v>
      </c>
      <c r="D9372" s="2">
        <v>2015</v>
      </c>
      <c r="E9372" s="1" t="s">
        <v>124</v>
      </c>
      <c r="F9372" s="3">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v>-4.1568000000000023</v>
      </c>
    </row>
    <row r="9373" spans="1:23" x14ac:dyDescent="0.3">
      <c r="A9373">
        <v>9372</v>
      </c>
      <c r="B9373" t="s">
        <v>10596</v>
      </c>
      <c r="C9373" s="1">
        <v>42153</v>
      </c>
      <c r="D9373" s="2">
        <v>2015</v>
      </c>
      <c r="E9373" s="1" t="s">
        <v>124</v>
      </c>
      <c r="F9373" s="3">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v>-86.058600000000013</v>
      </c>
    </row>
    <row r="9374" spans="1:23" x14ac:dyDescent="0.3">
      <c r="A9374">
        <v>9373</v>
      </c>
      <c r="B9374" t="s">
        <v>10596</v>
      </c>
      <c r="C9374" s="1">
        <v>42153</v>
      </c>
      <c r="D9374" s="2">
        <v>2015</v>
      </c>
      <c r="E9374" s="1" t="s">
        <v>124</v>
      </c>
      <c r="F9374" s="3">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v>2.9144999999999994</v>
      </c>
    </row>
    <row r="9375" spans="1:23" x14ac:dyDescent="0.3">
      <c r="A9375">
        <v>9374</v>
      </c>
      <c r="B9375" t="s">
        <v>10597</v>
      </c>
      <c r="C9375" s="1">
        <v>42862</v>
      </c>
      <c r="D9375" s="2">
        <v>2017</v>
      </c>
      <c r="E9375" s="1" t="s">
        <v>124</v>
      </c>
      <c r="F9375" s="3">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v>52.492999999999967</v>
      </c>
    </row>
    <row r="9376" spans="1:23" x14ac:dyDescent="0.3">
      <c r="A9376">
        <v>9375</v>
      </c>
      <c r="B9376" t="s">
        <v>10598</v>
      </c>
      <c r="C9376" s="1">
        <v>42526</v>
      </c>
      <c r="D9376" s="2">
        <v>2016</v>
      </c>
      <c r="E9376" s="1" t="s">
        <v>41</v>
      </c>
      <c r="F9376" s="3">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v>15.958800000000004</v>
      </c>
    </row>
    <row r="9377" spans="1:23" x14ac:dyDescent="0.3">
      <c r="A9377">
        <v>9376</v>
      </c>
      <c r="B9377" t="s">
        <v>10599</v>
      </c>
      <c r="C9377" s="1">
        <v>42352</v>
      </c>
      <c r="D9377" s="2">
        <v>2015</v>
      </c>
      <c r="E9377" s="1" t="s">
        <v>98</v>
      </c>
      <c r="F9377" s="3">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v>10.5</v>
      </c>
    </row>
    <row r="9378" spans="1:23" x14ac:dyDescent="0.3">
      <c r="A9378">
        <v>9377</v>
      </c>
      <c r="B9378" t="s">
        <v>10600</v>
      </c>
      <c r="C9378" s="1">
        <v>43094</v>
      </c>
      <c r="D9378" s="2">
        <v>2017</v>
      </c>
      <c r="E9378" s="1" t="s">
        <v>98</v>
      </c>
      <c r="F9378" s="3">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v>13.674000000000003</v>
      </c>
    </row>
    <row r="9379" spans="1:23" x14ac:dyDescent="0.3">
      <c r="A9379">
        <v>9378</v>
      </c>
      <c r="B9379" t="s">
        <v>10602</v>
      </c>
      <c r="C9379" s="1">
        <v>43086</v>
      </c>
      <c r="D9379" s="2">
        <v>2017</v>
      </c>
      <c r="E9379" s="1" t="s">
        <v>98</v>
      </c>
      <c r="F9379" s="3">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v>8.465600000000002</v>
      </c>
    </row>
    <row r="9380" spans="1:23" x14ac:dyDescent="0.3">
      <c r="A9380">
        <v>9379</v>
      </c>
      <c r="B9380" t="s">
        <v>10603</v>
      </c>
      <c r="C9380" s="1">
        <v>42500</v>
      </c>
      <c r="D9380" s="2">
        <v>2016</v>
      </c>
      <c r="E9380" s="1" t="s">
        <v>124</v>
      </c>
      <c r="F9380" s="3">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v>2.3868</v>
      </c>
    </row>
    <row r="9381" spans="1:23" x14ac:dyDescent="0.3">
      <c r="A9381">
        <v>9380</v>
      </c>
      <c r="B9381" t="s">
        <v>10606</v>
      </c>
      <c r="C9381" s="1">
        <v>41996</v>
      </c>
      <c r="D9381" s="2">
        <v>2014</v>
      </c>
      <c r="E9381" s="1" t="s">
        <v>98</v>
      </c>
      <c r="F9381" s="3">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v>15.934799999999997</v>
      </c>
    </row>
    <row r="9382" spans="1:23" x14ac:dyDescent="0.3">
      <c r="A9382">
        <v>9381</v>
      </c>
      <c r="B9382" t="s">
        <v>10606</v>
      </c>
      <c r="C9382" s="1">
        <v>41996</v>
      </c>
      <c r="D9382" s="2">
        <v>2014</v>
      </c>
      <c r="E9382" s="1" t="s">
        <v>98</v>
      </c>
      <c r="F9382" s="3">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v>6.4784000000000042</v>
      </c>
    </row>
    <row r="9383" spans="1:23" x14ac:dyDescent="0.3">
      <c r="A9383">
        <v>9382</v>
      </c>
      <c r="B9383" t="s">
        <v>10606</v>
      </c>
      <c r="C9383" s="1">
        <v>41996</v>
      </c>
      <c r="D9383" s="2">
        <v>2014</v>
      </c>
      <c r="E9383" s="1" t="s">
        <v>98</v>
      </c>
      <c r="F9383" s="3">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v>-10.60680000000005</v>
      </c>
    </row>
    <row r="9384" spans="1:23" x14ac:dyDescent="0.3">
      <c r="A9384">
        <v>9383</v>
      </c>
      <c r="B9384" t="s">
        <v>10606</v>
      </c>
      <c r="C9384" s="1">
        <v>41996</v>
      </c>
      <c r="D9384" s="2">
        <v>2014</v>
      </c>
      <c r="E9384" s="1" t="s">
        <v>98</v>
      </c>
      <c r="F9384" s="3">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v>0.504</v>
      </c>
    </row>
    <row r="9385" spans="1:23" x14ac:dyDescent="0.3">
      <c r="A9385">
        <v>9384</v>
      </c>
      <c r="B9385" t="s">
        <v>10606</v>
      </c>
      <c r="C9385" s="1">
        <v>41996</v>
      </c>
      <c r="D9385" s="2">
        <v>2014</v>
      </c>
      <c r="E9385" s="1" t="s">
        <v>98</v>
      </c>
      <c r="F9385" s="3">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v>-1.049000000000003</v>
      </c>
    </row>
    <row r="9386" spans="1:23" x14ac:dyDescent="0.3">
      <c r="A9386">
        <v>9385</v>
      </c>
      <c r="B9386" t="s">
        <v>10607</v>
      </c>
      <c r="C9386" s="1">
        <v>42958</v>
      </c>
      <c r="D9386" s="2">
        <v>2017</v>
      </c>
      <c r="E9386" s="1" t="s">
        <v>132</v>
      </c>
      <c r="F9386" s="3">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v>12.441600000000001</v>
      </c>
    </row>
    <row r="9387" spans="1:23" x14ac:dyDescent="0.3">
      <c r="A9387">
        <v>9386</v>
      </c>
      <c r="B9387" t="s">
        <v>10608</v>
      </c>
      <c r="C9387" s="1">
        <v>42974</v>
      </c>
      <c r="D9387" s="2">
        <v>2017</v>
      </c>
      <c r="E9387" s="1" t="s">
        <v>132</v>
      </c>
      <c r="F9387" s="3">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v>33.1584</v>
      </c>
    </row>
    <row r="9388" spans="1:23" x14ac:dyDescent="0.3">
      <c r="A9388">
        <v>9387</v>
      </c>
      <c r="B9388" t="s">
        <v>10609</v>
      </c>
      <c r="C9388" s="1">
        <v>42754</v>
      </c>
      <c r="D9388" s="2">
        <v>2017</v>
      </c>
      <c r="E9388" s="1" t="s">
        <v>166</v>
      </c>
      <c r="F9388" s="3">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v>37.562399999999997</v>
      </c>
    </row>
    <row r="9389" spans="1:23" x14ac:dyDescent="0.3">
      <c r="A9389">
        <v>9388</v>
      </c>
      <c r="B9389" t="s">
        <v>10609</v>
      </c>
      <c r="C9389" s="1">
        <v>42754</v>
      </c>
      <c r="D9389" s="2">
        <v>2017</v>
      </c>
      <c r="E9389" s="1" t="s">
        <v>166</v>
      </c>
      <c r="F9389" s="3">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v>5.7715999999999994</v>
      </c>
    </row>
    <row r="9390" spans="1:23" x14ac:dyDescent="0.3">
      <c r="A9390">
        <v>9389</v>
      </c>
      <c r="B9390" t="s">
        <v>10609</v>
      </c>
      <c r="C9390" s="1">
        <v>42754</v>
      </c>
      <c r="D9390" s="2">
        <v>2017</v>
      </c>
      <c r="E9390" s="1" t="s">
        <v>166</v>
      </c>
      <c r="F9390" s="3">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v>152.02319999999997</v>
      </c>
    </row>
    <row r="9391" spans="1:23" x14ac:dyDescent="0.3">
      <c r="A9391">
        <v>9390</v>
      </c>
      <c r="B9391" t="s">
        <v>10609</v>
      </c>
      <c r="C9391" s="1">
        <v>42754</v>
      </c>
      <c r="D9391" s="2">
        <v>2017</v>
      </c>
      <c r="E9391" s="1" t="s">
        <v>166</v>
      </c>
      <c r="F9391" s="3">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v>0.95879999999999987</v>
      </c>
    </row>
    <row r="9392" spans="1:23" x14ac:dyDescent="0.3">
      <c r="A9392">
        <v>9391</v>
      </c>
      <c r="B9392" t="s">
        <v>10610</v>
      </c>
      <c r="C9392" s="1">
        <v>42174</v>
      </c>
      <c r="D9392" s="2">
        <v>2015</v>
      </c>
      <c r="E9392" s="1" t="s">
        <v>41</v>
      </c>
      <c r="F9392" s="3">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v>14.307499999999997</v>
      </c>
    </row>
    <row r="9393" spans="1:23" x14ac:dyDescent="0.3">
      <c r="A9393">
        <v>9392</v>
      </c>
      <c r="B9393" t="s">
        <v>10611</v>
      </c>
      <c r="C9393" s="1">
        <v>42807</v>
      </c>
      <c r="D9393" s="2">
        <v>2017</v>
      </c>
      <c r="E9393" s="1" t="s">
        <v>237</v>
      </c>
      <c r="F9393" s="3">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v>2.5973999999999995</v>
      </c>
    </row>
    <row r="9394" spans="1:23" x14ac:dyDescent="0.3">
      <c r="A9394">
        <v>9393</v>
      </c>
      <c r="B9394" t="s">
        <v>10612</v>
      </c>
      <c r="C9394" s="1">
        <v>42302</v>
      </c>
      <c r="D9394" s="2">
        <v>2015</v>
      </c>
      <c r="E9394" s="1" t="s">
        <v>53</v>
      </c>
      <c r="F9394" s="3">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v>-29.116799999999955</v>
      </c>
    </row>
    <row r="9395" spans="1:23" x14ac:dyDescent="0.3">
      <c r="A9395">
        <v>9394</v>
      </c>
      <c r="B9395" t="s">
        <v>10613</v>
      </c>
      <c r="C9395" s="1">
        <v>41902</v>
      </c>
      <c r="D9395" s="2">
        <v>2014</v>
      </c>
      <c r="E9395" s="1" t="s">
        <v>161</v>
      </c>
      <c r="F9395" s="3">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v>157.48750000000001</v>
      </c>
    </row>
    <row r="9396" spans="1:23" x14ac:dyDescent="0.3">
      <c r="A9396">
        <v>9395</v>
      </c>
      <c r="B9396" t="s">
        <v>10613</v>
      </c>
      <c r="C9396" s="1">
        <v>41902</v>
      </c>
      <c r="D9396" s="2">
        <v>2014</v>
      </c>
      <c r="E9396" s="1" t="s">
        <v>161</v>
      </c>
      <c r="F9396" s="3">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v>140.39599999999993</v>
      </c>
    </row>
    <row r="9397" spans="1:23" x14ac:dyDescent="0.3">
      <c r="A9397">
        <v>9396</v>
      </c>
      <c r="B9397" t="s">
        <v>10613</v>
      </c>
      <c r="C9397" s="1">
        <v>41902</v>
      </c>
      <c r="D9397" s="2">
        <v>2014</v>
      </c>
      <c r="E9397" s="1" t="s">
        <v>161</v>
      </c>
      <c r="F9397" s="3">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v>-10.019600000000054</v>
      </c>
    </row>
    <row r="9398" spans="1:23" x14ac:dyDescent="0.3">
      <c r="A9398">
        <v>9397</v>
      </c>
      <c r="B9398" t="s">
        <v>10613</v>
      </c>
      <c r="C9398" s="1">
        <v>41902</v>
      </c>
      <c r="D9398" s="2">
        <v>2014</v>
      </c>
      <c r="E9398" s="1" t="s">
        <v>161</v>
      </c>
      <c r="F9398" s="3">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v>35.334599999999995</v>
      </c>
    </row>
    <row r="9399" spans="1:23" x14ac:dyDescent="0.3">
      <c r="A9399">
        <v>9398</v>
      </c>
      <c r="B9399" t="s">
        <v>10613</v>
      </c>
      <c r="C9399" s="1">
        <v>41902</v>
      </c>
      <c r="D9399" s="2">
        <v>2014</v>
      </c>
      <c r="E9399" s="1" t="s">
        <v>161</v>
      </c>
      <c r="F9399" s="3">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v>8.0548000000000002</v>
      </c>
    </row>
    <row r="9400" spans="1:23" x14ac:dyDescent="0.3">
      <c r="A9400">
        <v>9399</v>
      </c>
      <c r="B9400" t="s">
        <v>10613</v>
      </c>
      <c r="C9400" s="1">
        <v>41902</v>
      </c>
      <c r="D9400" s="2">
        <v>2014</v>
      </c>
      <c r="E9400" s="1" t="s">
        <v>161</v>
      </c>
      <c r="F9400" s="3">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v>661.45590000000004</v>
      </c>
    </row>
    <row r="9401" spans="1:23" x14ac:dyDescent="0.3">
      <c r="A9401">
        <v>9400</v>
      </c>
      <c r="B9401" t="s">
        <v>10614</v>
      </c>
      <c r="C9401" s="1">
        <v>42685</v>
      </c>
      <c r="D9401" s="2">
        <v>2016</v>
      </c>
      <c r="E9401" s="1" t="s">
        <v>24</v>
      </c>
      <c r="F9401" s="3">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v>1.2348000000000008</v>
      </c>
    </row>
    <row r="9402" spans="1:23" x14ac:dyDescent="0.3">
      <c r="A9402">
        <v>9401</v>
      </c>
      <c r="B9402" t="s">
        <v>10618</v>
      </c>
      <c r="C9402" s="1">
        <v>42263</v>
      </c>
      <c r="D9402" s="2">
        <v>2015</v>
      </c>
      <c r="E9402" s="1" t="s">
        <v>161</v>
      </c>
      <c r="F9402" s="3">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v>14.6264</v>
      </c>
    </row>
    <row r="9403" spans="1:23" x14ac:dyDescent="0.3">
      <c r="A9403">
        <v>9402</v>
      </c>
      <c r="B9403" t="s">
        <v>10619</v>
      </c>
      <c r="C9403" s="1">
        <v>41814</v>
      </c>
      <c r="D9403" s="2">
        <v>2014</v>
      </c>
      <c r="E9403" s="1" t="s">
        <v>41</v>
      </c>
      <c r="F9403" s="3">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v>0.96119999999999983</v>
      </c>
    </row>
    <row r="9404" spans="1:23" x14ac:dyDescent="0.3">
      <c r="A9404">
        <v>9403</v>
      </c>
      <c r="B9404" t="s">
        <v>10620</v>
      </c>
      <c r="C9404" s="1">
        <v>42594</v>
      </c>
      <c r="D9404" s="2">
        <v>2016</v>
      </c>
      <c r="E9404" s="1" t="s">
        <v>132</v>
      </c>
      <c r="F9404" s="3">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v>-66.230199999999996</v>
      </c>
    </row>
    <row r="9405" spans="1:23" x14ac:dyDescent="0.3">
      <c r="A9405">
        <v>9404</v>
      </c>
      <c r="B9405" t="s">
        <v>10620</v>
      </c>
      <c r="C9405" s="1">
        <v>42594</v>
      </c>
      <c r="D9405" s="2">
        <v>2016</v>
      </c>
      <c r="E9405" s="1" t="s">
        <v>132</v>
      </c>
      <c r="F9405" s="3">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v>286.38359999999989</v>
      </c>
    </row>
    <row r="9406" spans="1:23" x14ac:dyDescent="0.3">
      <c r="A9406">
        <v>9405</v>
      </c>
      <c r="B9406" t="s">
        <v>10621</v>
      </c>
      <c r="C9406" s="1">
        <v>42838</v>
      </c>
      <c r="D9406" s="2">
        <v>2017</v>
      </c>
      <c r="E9406" s="1" t="s">
        <v>89</v>
      </c>
      <c r="F9406" s="3">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v>1.6829999999999994</v>
      </c>
    </row>
    <row r="9407" spans="1:23" x14ac:dyDescent="0.3">
      <c r="A9407">
        <v>9406</v>
      </c>
      <c r="B9407" t="s">
        <v>10622</v>
      </c>
      <c r="C9407" s="1">
        <v>41712</v>
      </c>
      <c r="D9407" s="2">
        <v>2014</v>
      </c>
      <c r="E9407" s="1" t="s">
        <v>237</v>
      </c>
      <c r="F9407" s="3">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v>156.04699999999997</v>
      </c>
    </row>
    <row r="9408" spans="1:23" x14ac:dyDescent="0.3">
      <c r="A9408">
        <v>9407</v>
      </c>
      <c r="B9408" t="s">
        <v>10622</v>
      </c>
      <c r="C9408" s="1">
        <v>41712</v>
      </c>
      <c r="D9408" s="2">
        <v>2014</v>
      </c>
      <c r="E9408" s="1" t="s">
        <v>237</v>
      </c>
      <c r="F9408" s="3">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v>2.6399999999999997</v>
      </c>
    </row>
    <row r="9409" spans="1:23" x14ac:dyDescent="0.3">
      <c r="A9409">
        <v>9408</v>
      </c>
      <c r="B9409" t="s">
        <v>10623</v>
      </c>
      <c r="C9409" s="1">
        <v>43000</v>
      </c>
      <c r="D9409" s="2">
        <v>2017</v>
      </c>
      <c r="E9409" s="1" t="s">
        <v>161</v>
      </c>
      <c r="F9409" s="3">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v>171.36000000000007</v>
      </c>
    </row>
    <row r="9410" spans="1:23" x14ac:dyDescent="0.3">
      <c r="A9410">
        <v>9409</v>
      </c>
      <c r="B9410" t="s">
        <v>10623</v>
      </c>
      <c r="C9410" s="1">
        <v>43000</v>
      </c>
      <c r="D9410" s="2">
        <v>2017</v>
      </c>
      <c r="E9410" s="1" t="s">
        <v>161</v>
      </c>
      <c r="F9410" s="3">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v>3.9831000000000003</v>
      </c>
    </row>
    <row r="9411" spans="1:23" x14ac:dyDescent="0.3">
      <c r="A9411">
        <v>9410</v>
      </c>
      <c r="B9411" t="s">
        <v>10624</v>
      </c>
      <c r="C9411" s="1">
        <v>43079</v>
      </c>
      <c r="D9411" s="2">
        <v>2017</v>
      </c>
      <c r="E9411" s="1" t="s">
        <v>98</v>
      </c>
      <c r="F9411" s="3">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v>-2.5092999999999996</v>
      </c>
    </row>
    <row r="9412" spans="1:23" x14ac:dyDescent="0.3">
      <c r="A9412">
        <v>9411</v>
      </c>
      <c r="B9412" t="s">
        <v>10624</v>
      </c>
      <c r="C9412" s="1">
        <v>43079</v>
      </c>
      <c r="D9412" s="2">
        <v>2017</v>
      </c>
      <c r="E9412" s="1" t="s">
        <v>98</v>
      </c>
      <c r="F9412" s="3">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v>15.385999999999999</v>
      </c>
    </row>
    <row r="9413" spans="1:23" x14ac:dyDescent="0.3">
      <c r="A9413">
        <v>9412</v>
      </c>
      <c r="B9413" t="s">
        <v>10625</v>
      </c>
      <c r="C9413" s="1">
        <v>42439</v>
      </c>
      <c r="D9413" s="2">
        <v>2016</v>
      </c>
      <c r="E9413" s="1" t="s">
        <v>237</v>
      </c>
      <c r="F9413" s="3">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v>6.5434999999999981</v>
      </c>
    </row>
    <row r="9414" spans="1:23" x14ac:dyDescent="0.3">
      <c r="A9414">
        <v>9413</v>
      </c>
      <c r="B9414" t="s">
        <v>10626</v>
      </c>
      <c r="C9414" s="1">
        <v>42031</v>
      </c>
      <c r="D9414" s="2">
        <v>2015</v>
      </c>
      <c r="E9414" s="1" t="s">
        <v>166</v>
      </c>
      <c r="F9414" s="3">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v>0</v>
      </c>
    </row>
    <row r="9415" spans="1:23" x14ac:dyDescent="0.3">
      <c r="A9415">
        <v>9414</v>
      </c>
      <c r="B9415" t="s">
        <v>10627</v>
      </c>
      <c r="C9415" s="1">
        <v>42639</v>
      </c>
      <c r="D9415" s="2">
        <v>2016</v>
      </c>
      <c r="E9415" s="1" t="s">
        <v>161</v>
      </c>
      <c r="F9415" s="3">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v>-11.587200000000003</v>
      </c>
    </row>
    <row r="9416" spans="1:23" x14ac:dyDescent="0.3">
      <c r="A9416">
        <v>9415</v>
      </c>
      <c r="B9416" t="s">
        <v>10628</v>
      </c>
      <c r="C9416" s="1">
        <v>42295</v>
      </c>
      <c r="D9416" s="2">
        <v>2015</v>
      </c>
      <c r="E9416" s="1" t="s">
        <v>53</v>
      </c>
      <c r="F9416" s="3">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v>15.598999999999997</v>
      </c>
    </row>
    <row r="9417" spans="1:23" x14ac:dyDescent="0.3">
      <c r="A9417">
        <v>9416</v>
      </c>
      <c r="B9417" t="s">
        <v>10628</v>
      </c>
      <c r="C9417" s="1">
        <v>42295</v>
      </c>
      <c r="D9417" s="2">
        <v>2015</v>
      </c>
      <c r="E9417" s="1" t="s">
        <v>53</v>
      </c>
      <c r="F9417" s="3">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v>8.7906000000000013</v>
      </c>
    </row>
    <row r="9418" spans="1:23" x14ac:dyDescent="0.3">
      <c r="A9418">
        <v>9417</v>
      </c>
      <c r="B9418" t="s">
        <v>10628</v>
      </c>
      <c r="C9418" s="1">
        <v>42295</v>
      </c>
      <c r="D9418" s="2">
        <v>2015</v>
      </c>
      <c r="E9418" s="1" t="s">
        <v>53</v>
      </c>
      <c r="F9418" s="3">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v>3.2351999999999994</v>
      </c>
    </row>
    <row r="9419" spans="1:23" x14ac:dyDescent="0.3">
      <c r="A9419">
        <v>9418</v>
      </c>
      <c r="B9419" t="s">
        <v>10629</v>
      </c>
      <c r="C9419" s="1">
        <v>41939</v>
      </c>
      <c r="D9419" s="2">
        <v>2014</v>
      </c>
      <c r="E9419" s="1" t="s">
        <v>53</v>
      </c>
      <c r="F9419" s="3">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v>3.6288</v>
      </c>
    </row>
    <row r="9420" spans="1:23" x14ac:dyDescent="0.3">
      <c r="A9420">
        <v>9419</v>
      </c>
      <c r="B9420" t="s">
        <v>10629</v>
      </c>
      <c r="C9420" s="1">
        <v>41939</v>
      </c>
      <c r="D9420" s="2">
        <v>2014</v>
      </c>
      <c r="E9420" s="1" t="s">
        <v>53</v>
      </c>
      <c r="F9420" s="3">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v>4.0338000000000003</v>
      </c>
    </row>
    <row r="9421" spans="1:23" x14ac:dyDescent="0.3">
      <c r="A9421">
        <v>9420</v>
      </c>
      <c r="B9421" t="s">
        <v>10630</v>
      </c>
      <c r="C9421" s="1">
        <v>43010</v>
      </c>
      <c r="D9421" s="2">
        <v>2017</v>
      </c>
      <c r="E9421" s="1" t="s">
        <v>53</v>
      </c>
      <c r="F9421" s="3">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v>-38.821200000000012</v>
      </c>
    </row>
    <row r="9422" spans="1:23" x14ac:dyDescent="0.3">
      <c r="A9422">
        <v>9421</v>
      </c>
      <c r="B9422" t="s">
        <v>10630</v>
      </c>
      <c r="C9422" s="1">
        <v>43010</v>
      </c>
      <c r="D9422" s="2">
        <v>2017</v>
      </c>
      <c r="E9422" s="1" t="s">
        <v>53</v>
      </c>
      <c r="F9422" s="3">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v>-56.059200000000011</v>
      </c>
    </row>
    <row r="9423" spans="1:23" x14ac:dyDescent="0.3">
      <c r="A9423">
        <v>9422</v>
      </c>
      <c r="B9423" t="s">
        <v>10631</v>
      </c>
      <c r="C9423" s="1">
        <v>41843</v>
      </c>
      <c r="D9423" s="2">
        <v>2014</v>
      </c>
      <c r="E9423" s="1" t="s">
        <v>152</v>
      </c>
      <c r="F9423" s="3">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v>60.475200000000058</v>
      </c>
    </row>
    <row r="9424" spans="1:23" x14ac:dyDescent="0.3">
      <c r="A9424">
        <v>9423</v>
      </c>
      <c r="B9424" t="s">
        <v>10631</v>
      </c>
      <c r="C9424" s="1">
        <v>41843</v>
      </c>
      <c r="D9424" s="2">
        <v>2014</v>
      </c>
      <c r="E9424" s="1" t="s">
        <v>152</v>
      </c>
      <c r="F9424" s="3">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v>11.802999999999999</v>
      </c>
    </row>
    <row r="9425" spans="1:23" x14ac:dyDescent="0.3">
      <c r="A9425">
        <v>9424</v>
      </c>
      <c r="B9425" t="s">
        <v>10631</v>
      </c>
      <c r="C9425" s="1">
        <v>41843</v>
      </c>
      <c r="D9425" s="2">
        <v>2014</v>
      </c>
      <c r="E9425" s="1" t="s">
        <v>152</v>
      </c>
      <c r="F9425" s="3">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v>37.796999999999997</v>
      </c>
    </row>
    <row r="9426" spans="1:23" x14ac:dyDescent="0.3">
      <c r="A9426">
        <v>9425</v>
      </c>
      <c r="B9426" t="s">
        <v>10631</v>
      </c>
      <c r="C9426" s="1">
        <v>41843</v>
      </c>
      <c r="D9426" s="2">
        <v>2014</v>
      </c>
      <c r="E9426" s="1" t="s">
        <v>152</v>
      </c>
      <c r="F9426" s="3">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v>4.9500000000000011</v>
      </c>
    </row>
    <row r="9427" spans="1:23" x14ac:dyDescent="0.3">
      <c r="A9427">
        <v>9426</v>
      </c>
      <c r="B9427" t="s">
        <v>10632</v>
      </c>
      <c r="C9427" s="1">
        <v>41894</v>
      </c>
      <c r="D9427" s="2">
        <v>2014</v>
      </c>
      <c r="E9427" s="1" t="s">
        <v>161</v>
      </c>
      <c r="F9427" s="3">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v>420.58800000000019</v>
      </c>
    </row>
    <row r="9428" spans="1:23" x14ac:dyDescent="0.3">
      <c r="A9428">
        <v>9427</v>
      </c>
      <c r="B9428" t="s">
        <v>10633</v>
      </c>
      <c r="C9428" s="1">
        <v>42628</v>
      </c>
      <c r="D9428" s="2">
        <v>2016</v>
      </c>
      <c r="E9428" s="1" t="s">
        <v>161</v>
      </c>
      <c r="F9428" s="3">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v>13.452000000000002</v>
      </c>
    </row>
    <row r="9429" spans="1:23" x14ac:dyDescent="0.3">
      <c r="A9429">
        <v>9428</v>
      </c>
      <c r="B9429" t="s">
        <v>10634</v>
      </c>
      <c r="C9429" s="1">
        <v>41970</v>
      </c>
      <c r="D9429" s="2">
        <v>2014</v>
      </c>
      <c r="E9429" s="1" t="s">
        <v>24</v>
      </c>
      <c r="F9429" s="3">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v>39.97999999999999</v>
      </c>
    </row>
    <row r="9430" spans="1:23" x14ac:dyDescent="0.3">
      <c r="A9430">
        <v>9429</v>
      </c>
      <c r="B9430" t="s">
        <v>10635</v>
      </c>
      <c r="C9430" s="1">
        <v>41770</v>
      </c>
      <c r="D9430" s="2">
        <v>2014</v>
      </c>
      <c r="E9430" s="1" t="s">
        <v>124</v>
      </c>
      <c r="F9430" s="3">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v>-69.311999999999898</v>
      </c>
    </row>
    <row r="9431" spans="1:23" x14ac:dyDescent="0.3">
      <c r="A9431">
        <v>9430</v>
      </c>
      <c r="B9431" t="s">
        <v>10636</v>
      </c>
      <c r="C9431" s="1">
        <v>42244</v>
      </c>
      <c r="D9431" s="2">
        <v>2015</v>
      </c>
      <c r="E9431" s="1" t="s">
        <v>132</v>
      </c>
      <c r="F9431" s="3">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v>82.496999999999957</v>
      </c>
    </row>
    <row r="9432" spans="1:23" x14ac:dyDescent="0.3">
      <c r="A9432">
        <v>9431</v>
      </c>
      <c r="B9432" t="s">
        <v>10636</v>
      </c>
      <c r="C9432" s="1">
        <v>42244</v>
      </c>
      <c r="D9432" s="2">
        <v>2015</v>
      </c>
      <c r="E9432" s="1" t="s">
        <v>132</v>
      </c>
      <c r="F9432" s="3">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v>-16.261300000000006</v>
      </c>
    </row>
    <row r="9433" spans="1:23" x14ac:dyDescent="0.3">
      <c r="A9433">
        <v>9432</v>
      </c>
      <c r="B9433" t="s">
        <v>10637</v>
      </c>
      <c r="C9433" s="1">
        <v>42174</v>
      </c>
      <c r="D9433" s="2">
        <v>2015</v>
      </c>
      <c r="E9433" s="1" t="s">
        <v>41</v>
      </c>
      <c r="F9433" s="3">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v>1.9925999999999999</v>
      </c>
    </row>
    <row r="9434" spans="1:23" x14ac:dyDescent="0.3">
      <c r="A9434">
        <v>9433</v>
      </c>
      <c r="B9434" t="s">
        <v>10638</v>
      </c>
      <c r="C9434" s="1">
        <v>42233</v>
      </c>
      <c r="D9434" s="2">
        <v>2015</v>
      </c>
      <c r="E9434" s="1" t="s">
        <v>132</v>
      </c>
      <c r="F9434" s="3">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v>-5.2640000000000002</v>
      </c>
    </row>
    <row r="9435" spans="1:23" x14ac:dyDescent="0.3">
      <c r="A9435">
        <v>9434</v>
      </c>
      <c r="B9435" t="s">
        <v>10638</v>
      </c>
      <c r="C9435" s="1">
        <v>42233</v>
      </c>
      <c r="D9435" s="2">
        <v>2015</v>
      </c>
      <c r="E9435" s="1" t="s">
        <v>132</v>
      </c>
      <c r="F9435" s="3">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v>12.700800000000001</v>
      </c>
    </row>
    <row r="9436" spans="1:23" x14ac:dyDescent="0.3">
      <c r="A9436">
        <v>9435</v>
      </c>
      <c r="B9436" t="s">
        <v>10638</v>
      </c>
      <c r="C9436" s="1">
        <v>42233</v>
      </c>
      <c r="D9436" s="2">
        <v>2015</v>
      </c>
      <c r="E9436" s="1" t="s">
        <v>132</v>
      </c>
      <c r="F9436" s="3">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v>1.1555999999999984</v>
      </c>
    </row>
    <row r="9437" spans="1:23" x14ac:dyDescent="0.3">
      <c r="A9437">
        <v>9436</v>
      </c>
      <c r="B9437" t="s">
        <v>10638</v>
      </c>
      <c r="C9437" s="1">
        <v>42233</v>
      </c>
      <c r="D9437" s="2">
        <v>2015</v>
      </c>
      <c r="E9437" s="1" t="s">
        <v>132</v>
      </c>
      <c r="F9437" s="3">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v>-31.600000000000037</v>
      </c>
    </row>
    <row r="9438" spans="1:23" x14ac:dyDescent="0.3">
      <c r="A9438">
        <v>9437</v>
      </c>
      <c r="B9438" t="s">
        <v>10639</v>
      </c>
      <c r="C9438" s="1">
        <v>42272</v>
      </c>
      <c r="D9438" s="2">
        <v>2015</v>
      </c>
      <c r="E9438" s="1" t="s">
        <v>161</v>
      </c>
      <c r="F9438" s="3">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v>-2.0621999999999998</v>
      </c>
    </row>
    <row r="9439" spans="1:23" x14ac:dyDescent="0.3">
      <c r="A9439">
        <v>9438</v>
      </c>
      <c r="B9439" t="s">
        <v>10640</v>
      </c>
      <c r="C9439" s="1">
        <v>42881</v>
      </c>
      <c r="D9439" s="2">
        <v>2017</v>
      </c>
      <c r="E9439" s="1" t="s">
        <v>124</v>
      </c>
      <c r="F9439" s="3">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v>6.2208000000000006</v>
      </c>
    </row>
    <row r="9440" spans="1:23" x14ac:dyDescent="0.3">
      <c r="A9440">
        <v>9439</v>
      </c>
      <c r="B9440" t="s">
        <v>10641</v>
      </c>
      <c r="C9440" s="1">
        <v>42947</v>
      </c>
      <c r="D9440" s="2">
        <v>2017</v>
      </c>
      <c r="E9440" s="1" t="s">
        <v>152</v>
      </c>
      <c r="F9440" s="3">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v>-57.115200000000016</v>
      </c>
    </row>
    <row r="9441" spans="1:23" x14ac:dyDescent="0.3">
      <c r="A9441">
        <v>9440</v>
      </c>
      <c r="B9441" t="s">
        <v>10642</v>
      </c>
      <c r="C9441" s="1">
        <v>41924</v>
      </c>
      <c r="D9441" s="2">
        <v>2014</v>
      </c>
      <c r="E9441" s="1" t="s">
        <v>53</v>
      </c>
      <c r="F9441" s="3">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v>2.5019999999999971</v>
      </c>
    </row>
    <row r="9442" spans="1:23" x14ac:dyDescent="0.3">
      <c r="A9442">
        <v>9441</v>
      </c>
      <c r="B9442" t="s">
        <v>10643</v>
      </c>
      <c r="C9442" s="1">
        <v>41784</v>
      </c>
      <c r="D9442" s="2">
        <v>2014</v>
      </c>
      <c r="E9442" s="1" t="s">
        <v>124</v>
      </c>
      <c r="F9442" s="3">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v>6.7251999999999992</v>
      </c>
    </row>
    <row r="9443" spans="1:23" x14ac:dyDescent="0.3">
      <c r="A9443">
        <v>9442</v>
      </c>
      <c r="B9443" t="s">
        <v>10644</v>
      </c>
      <c r="C9443" s="1">
        <v>42002</v>
      </c>
      <c r="D9443" s="2">
        <v>2014</v>
      </c>
      <c r="E9443" s="1" t="s">
        <v>98</v>
      </c>
      <c r="F9443" s="3">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v>6.0449999999999946</v>
      </c>
    </row>
    <row r="9444" spans="1:23" x14ac:dyDescent="0.3">
      <c r="A9444">
        <v>9443</v>
      </c>
      <c r="B9444" t="s">
        <v>10647</v>
      </c>
      <c r="C9444" s="1">
        <v>42832</v>
      </c>
      <c r="D9444" s="2">
        <v>2017</v>
      </c>
      <c r="E9444" s="1" t="s">
        <v>89</v>
      </c>
      <c r="F9444" s="3">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v>1.2192000000000007</v>
      </c>
    </row>
    <row r="9445" spans="1:23" x14ac:dyDescent="0.3">
      <c r="A9445">
        <v>9444</v>
      </c>
      <c r="B9445" t="s">
        <v>10647</v>
      </c>
      <c r="C9445" s="1">
        <v>42832</v>
      </c>
      <c r="D9445" s="2">
        <v>2017</v>
      </c>
      <c r="E9445" s="1" t="s">
        <v>89</v>
      </c>
      <c r="F9445" s="3">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v>19.178600000000003</v>
      </c>
    </row>
    <row r="9446" spans="1:23" x14ac:dyDescent="0.3">
      <c r="A9446">
        <v>9445</v>
      </c>
      <c r="B9446" t="s">
        <v>10648</v>
      </c>
      <c r="C9446" s="1">
        <v>42064</v>
      </c>
      <c r="D9446" s="2">
        <v>2015</v>
      </c>
      <c r="E9446" s="1" t="s">
        <v>237</v>
      </c>
      <c r="F9446" s="3">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v>34.741999999999997</v>
      </c>
    </row>
    <row r="9447" spans="1:23" x14ac:dyDescent="0.3">
      <c r="A9447">
        <v>9446</v>
      </c>
      <c r="B9447" t="s">
        <v>10649</v>
      </c>
      <c r="C9447" s="1">
        <v>42153</v>
      </c>
      <c r="D9447" s="2">
        <v>2015</v>
      </c>
      <c r="E9447" s="1" t="s">
        <v>124</v>
      </c>
      <c r="F9447" s="3">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v>5.6993999999999998</v>
      </c>
    </row>
    <row r="9448" spans="1:23" x14ac:dyDescent="0.3">
      <c r="A9448">
        <v>9447</v>
      </c>
      <c r="B9448" t="s">
        <v>10650</v>
      </c>
      <c r="C9448" s="1">
        <v>42635</v>
      </c>
      <c r="D9448" s="2">
        <v>2016</v>
      </c>
      <c r="E9448" s="1" t="s">
        <v>161</v>
      </c>
      <c r="F9448" s="3">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v>16.146000000000001</v>
      </c>
    </row>
    <row r="9449" spans="1:23" x14ac:dyDescent="0.3">
      <c r="A9449">
        <v>9448</v>
      </c>
      <c r="B9449" t="s">
        <v>10651</v>
      </c>
      <c r="C9449" s="1">
        <v>42882</v>
      </c>
      <c r="D9449" s="2">
        <v>2017</v>
      </c>
      <c r="E9449" s="1" t="s">
        <v>124</v>
      </c>
      <c r="F9449" s="3">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v>138.41699999999997</v>
      </c>
    </row>
    <row r="9450" spans="1:23" x14ac:dyDescent="0.3">
      <c r="A9450">
        <v>9449</v>
      </c>
      <c r="B9450" t="s">
        <v>10652</v>
      </c>
      <c r="C9450" s="1">
        <v>42630</v>
      </c>
      <c r="D9450" s="2">
        <v>2016</v>
      </c>
      <c r="E9450" s="1" t="s">
        <v>161</v>
      </c>
      <c r="F9450" s="3">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v>5.9135999999999997</v>
      </c>
    </row>
    <row r="9451" spans="1:23" x14ac:dyDescent="0.3">
      <c r="A9451">
        <v>9450</v>
      </c>
      <c r="B9451" t="s">
        <v>10653</v>
      </c>
      <c r="C9451" s="1">
        <v>41890</v>
      </c>
      <c r="D9451" s="2">
        <v>2014</v>
      </c>
      <c r="E9451" s="1" t="s">
        <v>161</v>
      </c>
      <c r="F9451" s="3">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v>3.0127999999999995</v>
      </c>
    </row>
    <row r="9452" spans="1:23" x14ac:dyDescent="0.3">
      <c r="A9452">
        <v>9451</v>
      </c>
      <c r="B9452" t="s">
        <v>10654</v>
      </c>
      <c r="C9452" s="1">
        <v>42889</v>
      </c>
      <c r="D9452" s="2">
        <v>2017</v>
      </c>
      <c r="E9452" s="1" t="s">
        <v>41</v>
      </c>
      <c r="F9452" s="3">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v>5.4503999999999913</v>
      </c>
    </row>
    <row r="9453" spans="1:23" x14ac:dyDescent="0.3">
      <c r="A9453">
        <v>9452</v>
      </c>
      <c r="B9453" t="s">
        <v>10655</v>
      </c>
      <c r="C9453" s="1">
        <v>42275</v>
      </c>
      <c r="D9453" s="2">
        <v>2015</v>
      </c>
      <c r="E9453" s="1" t="s">
        <v>161</v>
      </c>
      <c r="F9453" s="3">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v>55.844999999999985</v>
      </c>
    </row>
    <row r="9454" spans="1:23" x14ac:dyDescent="0.3">
      <c r="A9454">
        <v>9453</v>
      </c>
      <c r="B9454" t="s">
        <v>10655</v>
      </c>
      <c r="C9454" s="1">
        <v>42275</v>
      </c>
      <c r="D9454" s="2">
        <v>2015</v>
      </c>
      <c r="E9454" s="1" t="s">
        <v>161</v>
      </c>
      <c r="F9454" s="3">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v>26.582399999999986</v>
      </c>
    </row>
    <row r="9455" spans="1:23" x14ac:dyDescent="0.3">
      <c r="A9455">
        <v>9454</v>
      </c>
      <c r="B9455" t="s">
        <v>10655</v>
      </c>
      <c r="C9455" s="1">
        <v>42275</v>
      </c>
      <c r="D9455" s="2">
        <v>2015</v>
      </c>
      <c r="E9455" s="1" t="s">
        <v>161</v>
      </c>
      <c r="F9455" s="3">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v>13.685099999999995</v>
      </c>
    </row>
    <row r="9456" spans="1:23" x14ac:dyDescent="0.3">
      <c r="A9456">
        <v>9455</v>
      </c>
      <c r="B9456" t="s">
        <v>10655</v>
      </c>
      <c r="C9456" s="1">
        <v>42275</v>
      </c>
      <c r="D9456" s="2">
        <v>2015</v>
      </c>
      <c r="E9456" s="1" t="s">
        <v>161</v>
      </c>
      <c r="F9456" s="3">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v>-8.2763999999999971</v>
      </c>
    </row>
    <row r="9457" spans="1:23" x14ac:dyDescent="0.3">
      <c r="A9457">
        <v>9456</v>
      </c>
      <c r="B9457" t="s">
        <v>10656</v>
      </c>
      <c r="C9457" s="1">
        <v>42537</v>
      </c>
      <c r="D9457" s="2">
        <v>2016</v>
      </c>
      <c r="E9457" s="1" t="s">
        <v>41</v>
      </c>
      <c r="F9457" s="3">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v>-1.8294999999999959</v>
      </c>
    </row>
    <row r="9458" spans="1:23" x14ac:dyDescent="0.3">
      <c r="A9458">
        <v>9457</v>
      </c>
      <c r="B9458" t="s">
        <v>10659</v>
      </c>
      <c r="C9458" s="1">
        <v>42882</v>
      </c>
      <c r="D9458" s="2">
        <v>2017</v>
      </c>
      <c r="E9458" s="1" t="s">
        <v>124</v>
      </c>
      <c r="F9458" s="3">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v>0.33989999999999654</v>
      </c>
    </row>
    <row r="9459" spans="1:23" x14ac:dyDescent="0.3">
      <c r="A9459">
        <v>9458</v>
      </c>
      <c r="B9459" t="s">
        <v>10659</v>
      </c>
      <c r="C9459" s="1">
        <v>42882</v>
      </c>
      <c r="D9459" s="2">
        <v>2017</v>
      </c>
      <c r="E9459" s="1" t="s">
        <v>124</v>
      </c>
      <c r="F9459" s="3">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v>-10.050000000000001</v>
      </c>
    </row>
    <row r="9460" spans="1:23" x14ac:dyDescent="0.3">
      <c r="A9460">
        <v>9459</v>
      </c>
      <c r="B9460" t="s">
        <v>10662</v>
      </c>
      <c r="C9460" s="1">
        <v>41921</v>
      </c>
      <c r="D9460" s="2">
        <v>2014</v>
      </c>
      <c r="E9460" s="1" t="s">
        <v>53</v>
      </c>
      <c r="F9460" s="3">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v>41.933999999999983</v>
      </c>
    </row>
    <row r="9461" spans="1:23" x14ac:dyDescent="0.3">
      <c r="A9461">
        <v>9460</v>
      </c>
      <c r="B9461" t="s">
        <v>10662</v>
      </c>
      <c r="C9461" s="1">
        <v>41921</v>
      </c>
      <c r="D9461" s="2">
        <v>2014</v>
      </c>
      <c r="E9461" s="1" t="s">
        <v>53</v>
      </c>
      <c r="F9461" s="3">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v>-2.9985000000000022</v>
      </c>
    </row>
    <row r="9462" spans="1:23" x14ac:dyDescent="0.3">
      <c r="A9462">
        <v>9461</v>
      </c>
      <c r="B9462" t="s">
        <v>10663</v>
      </c>
      <c r="C9462" s="1">
        <v>41960</v>
      </c>
      <c r="D9462" s="2">
        <v>2014</v>
      </c>
      <c r="E9462" s="1" t="s">
        <v>24</v>
      </c>
      <c r="F9462" s="3">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v>17.22</v>
      </c>
    </row>
    <row r="9463" spans="1:23" x14ac:dyDescent="0.3">
      <c r="A9463">
        <v>9462</v>
      </c>
      <c r="B9463" t="s">
        <v>10664</v>
      </c>
      <c r="C9463" s="1">
        <v>41931</v>
      </c>
      <c r="D9463" s="2">
        <v>2014</v>
      </c>
      <c r="E9463" s="1" t="s">
        <v>53</v>
      </c>
      <c r="F9463" s="3">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v>20.097000000000008</v>
      </c>
    </row>
    <row r="9464" spans="1:23" x14ac:dyDescent="0.3">
      <c r="A9464">
        <v>9463</v>
      </c>
      <c r="B9464" t="s">
        <v>10665</v>
      </c>
      <c r="C9464" s="1">
        <v>43064</v>
      </c>
      <c r="D9464" s="2">
        <v>2017</v>
      </c>
      <c r="E9464" s="1" t="s">
        <v>24</v>
      </c>
      <c r="F9464" s="3">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v>168.47040000000004</v>
      </c>
    </row>
    <row r="9465" spans="1:23" x14ac:dyDescent="0.3">
      <c r="A9465">
        <v>9464</v>
      </c>
      <c r="B9465" t="s">
        <v>10666</v>
      </c>
      <c r="C9465" s="1">
        <v>41697</v>
      </c>
      <c r="D9465" s="2">
        <v>2014</v>
      </c>
      <c r="E9465" s="1" t="s">
        <v>568</v>
      </c>
      <c r="F9465" s="3">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v>3.4047999999999981</v>
      </c>
    </row>
    <row r="9466" spans="1:23" x14ac:dyDescent="0.3">
      <c r="A9466">
        <v>9465</v>
      </c>
      <c r="B9466" t="s">
        <v>10667</v>
      </c>
      <c r="C9466" s="1">
        <v>41994</v>
      </c>
      <c r="D9466" s="2">
        <v>2014</v>
      </c>
      <c r="E9466" s="1" t="s">
        <v>98</v>
      </c>
      <c r="F9466" s="3">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v>7.9487999999999985</v>
      </c>
    </row>
    <row r="9467" spans="1:23" x14ac:dyDescent="0.3">
      <c r="A9467">
        <v>9466</v>
      </c>
      <c r="B9467" t="s">
        <v>10668</v>
      </c>
      <c r="C9467" s="1">
        <v>42693</v>
      </c>
      <c r="D9467" s="2">
        <v>2016</v>
      </c>
      <c r="E9467" s="1" t="s">
        <v>24</v>
      </c>
      <c r="F9467" s="3">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v>1.597999999999999</v>
      </c>
    </row>
    <row r="9468" spans="1:23" x14ac:dyDescent="0.3">
      <c r="A9468">
        <v>9467</v>
      </c>
      <c r="B9468" t="s">
        <v>10669</v>
      </c>
      <c r="C9468" s="1">
        <v>43044</v>
      </c>
      <c r="D9468" s="2">
        <v>2017</v>
      </c>
      <c r="E9468" s="1" t="s">
        <v>24</v>
      </c>
      <c r="F9468" s="3">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v>55.582200000000007</v>
      </c>
    </row>
    <row r="9469" spans="1:23" x14ac:dyDescent="0.3">
      <c r="A9469">
        <v>9468</v>
      </c>
      <c r="B9469" t="s">
        <v>10669</v>
      </c>
      <c r="C9469" s="1">
        <v>43044</v>
      </c>
      <c r="D9469" s="2">
        <v>2017</v>
      </c>
      <c r="E9469" s="1" t="s">
        <v>24</v>
      </c>
      <c r="F9469" s="3">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v>-66.599999999999994</v>
      </c>
    </row>
    <row r="9470" spans="1:23" x14ac:dyDescent="0.3">
      <c r="A9470">
        <v>9469</v>
      </c>
      <c r="B9470" t="s">
        <v>10669</v>
      </c>
      <c r="C9470" s="1">
        <v>43044</v>
      </c>
      <c r="D9470" s="2">
        <v>2017</v>
      </c>
      <c r="E9470" s="1" t="s">
        <v>24</v>
      </c>
      <c r="F9470" s="3">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v>6.2208000000000006</v>
      </c>
    </row>
    <row r="9471" spans="1:23" x14ac:dyDescent="0.3">
      <c r="A9471">
        <v>9470</v>
      </c>
      <c r="B9471" t="s">
        <v>10669</v>
      </c>
      <c r="C9471" s="1">
        <v>43044</v>
      </c>
      <c r="D9471" s="2">
        <v>2017</v>
      </c>
      <c r="E9471" s="1" t="s">
        <v>24</v>
      </c>
      <c r="F9471" s="3">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v>53.260799999999996</v>
      </c>
    </row>
    <row r="9472" spans="1:23" x14ac:dyDescent="0.3">
      <c r="A9472">
        <v>9471</v>
      </c>
      <c r="B9472" t="s">
        <v>10669</v>
      </c>
      <c r="C9472" s="1">
        <v>43044</v>
      </c>
      <c r="D9472" s="2">
        <v>2017</v>
      </c>
      <c r="E9472" s="1" t="s">
        <v>24</v>
      </c>
      <c r="F9472" s="3">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v>3.9991999999999877</v>
      </c>
    </row>
    <row r="9473" spans="1:23" x14ac:dyDescent="0.3">
      <c r="A9473">
        <v>9472</v>
      </c>
      <c r="B9473" t="s">
        <v>10669</v>
      </c>
      <c r="C9473" s="1">
        <v>43044</v>
      </c>
      <c r="D9473" s="2">
        <v>2017</v>
      </c>
      <c r="E9473" s="1" t="s">
        <v>24</v>
      </c>
      <c r="F9473" s="3">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v>3.7127999999999997</v>
      </c>
    </row>
    <row r="9474" spans="1:23" x14ac:dyDescent="0.3">
      <c r="A9474">
        <v>9473</v>
      </c>
      <c r="B9474" t="s">
        <v>10669</v>
      </c>
      <c r="C9474" s="1">
        <v>43044</v>
      </c>
      <c r="D9474" s="2">
        <v>2017</v>
      </c>
      <c r="E9474" s="1" t="s">
        <v>24</v>
      </c>
      <c r="F9474" s="3">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v>24.2012</v>
      </c>
    </row>
    <row r="9475" spans="1:23" x14ac:dyDescent="0.3">
      <c r="A9475">
        <v>9474</v>
      </c>
      <c r="B9475" t="s">
        <v>10669</v>
      </c>
      <c r="C9475" s="1">
        <v>43044</v>
      </c>
      <c r="D9475" s="2">
        <v>2017</v>
      </c>
      <c r="E9475" s="1" t="s">
        <v>24</v>
      </c>
      <c r="F9475" s="3">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v>38.532000000000004</v>
      </c>
    </row>
    <row r="9476" spans="1:23" x14ac:dyDescent="0.3">
      <c r="A9476">
        <v>9475</v>
      </c>
      <c r="B9476" t="s">
        <v>10670</v>
      </c>
      <c r="C9476" s="1">
        <v>42155</v>
      </c>
      <c r="D9476" s="2">
        <v>2015</v>
      </c>
      <c r="E9476" s="1" t="s">
        <v>124</v>
      </c>
      <c r="F9476" s="3">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v>1.9925999999999999</v>
      </c>
    </row>
    <row r="9477" spans="1:23" x14ac:dyDescent="0.3">
      <c r="A9477">
        <v>9476</v>
      </c>
      <c r="B9477" t="s">
        <v>10670</v>
      </c>
      <c r="C9477" s="1">
        <v>42155</v>
      </c>
      <c r="D9477" s="2">
        <v>2015</v>
      </c>
      <c r="E9477" s="1" t="s">
        <v>124</v>
      </c>
      <c r="F9477" s="3">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v>54.214999999999982</v>
      </c>
    </row>
    <row r="9478" spans="1:23" x14ac:dyDescent="0.3">
      <c r="A9478">
        <v>9477</v>
      </c>
      <c r="B9478" t="s">
        <v>10670</v>
      </c>
      <c r="C9478" s="1">
        <v>42155</v>
      </c>
      <c r="D9478" s="2">
        <v>2015</v>
      </c>
      <c r="E9478" s="1" t="s">
        <v>124</v>
      </c>
      <c r="F9478" s="3">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v>-61.872</v>
      </c>
    </row>
    <row r="9479" spans="1:23" x14ac:dyDescent="0.3">
      <c r="A9479">
        <v>9478</v>
      </c>
      <c r="B9479" t="s">
        <v>10670</v>
      </c>
      <c r="C9479" s="1">
        <v>42155</v>
      </c>
      <c r="D9479" s="2">
        <v>2015</v>
      </c>
      <c r="E9479" s="1" t="s">
        <v>124</v>
      </c>
      <c r="F9479" s="3">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v>-6.2370000000000019</v>
      </c>
    </row>
    <row r="9480" spans="1:23" x14ac:dyDescent="0.3">
      <c r="A9480">
        <v>9479</v>
      </c>
      <c r="B9480" t="s">
        <v>10671</v>
      </c>
      <c r="C9480" s="1">
        <v>41889</v>
      </c>
      <c r="D9480" s="2">
        <v>2014</v>
      </c>
      <c r="E9480" s="1" t="s">
        <v>161</v>
      </c>
      <c r="F9480" s="3">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v>4.1124999999999998</v>
      </c>
    </row>
    <row r="9481" spans="1:23" x14ac:dyDescent="0.3">
      <c r="A9481">
        <v>9480</v>
      </c>
      <c r="B9481" t="s">
        <v>10671</v>
      </c>
      <c r="C9481" s="1">
        <v>41889</v>
      </c>
      <c r="D9481" s="2">
        <v>2014</v>
      </c>
      <c r="E9481" s="1" t="s">
        <v>161</v>
      </c>
      <c r="F9481" s="3">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v>-6.5076000000000018</v>
      </c>
    </row>
    <row r="9482" spans="1:23" x14ac:dyDescent="0.3">
      <c r="A9482">
        <v>9481</v>
      </c>
      <c r="B9482" t="s">
        <v>10671</v>
      </c>
      <c r="C9482" s="1">
        <v>41889</v>
      </c>
      <c r="D9482" s="2">
        <v>2014</v>
      </c>
      <c r="E9482" s="1" t="s">
        <v>161</v>
      </c>
      <c r="F9482" s="3">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v>-533.73250000000007</v>
      </c>
    </row>
    <row r="9483" spans="1:23" x14ac:dyDescent="0.3">
      <c r="A9483">
        <v>9482</v>
      </c>
      <c r="B9483" t="s">
        <v>10673</v>
      </c>
      <c r="C9483" s="1">
        <v>43045</v>
      </c>
      <c r="D9483" s="2">
        <v>2017</v>
      </c>
      <c r="E9483" s="1" t="s">
        <v>24</v>
      </c>
      <c r="F9483" s="3">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v>1.8160000000000016</v>
      </c>
    </row>
    <row r="9484" spans="1:23" x14ac:dyDescent="0.3">
      <c r="A9484">
        <v>9483</v>
      </c>
      <c r="B9484" t="s">
        <v>10674</v>
      </c>
      <c r="C9484" s="1">
        <v>42175</v>
      </c>
      <c r="D9484" s="2">
        <v>2015</v>
      </c>
      <c r="E9484" s="1" t="s">
        <v>41</v>
      </c>
      <c r="F9484" s="3">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v>91.995400000000018</v>
      </c>
    </row>
    <row r="9485" spans="1:23" x14ac:dyDescent="0.3">
      <c r="A9485">
        <v>9484</v>
      </c>
      <c r="B9485" t="s">
        <v>10675</v>
      </c>
      <c r="C9485" s="1">
        <v>41842</v>
      </c>
      <c r="D9485" s="2">
        <v>2014</v>
      </c>
      <c r="E9485" s="1" t="s">
        <v>152</v>
      </c>
      <c r="F9485" s="3">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v>6.4943999999999988</v>
      </c>
    </row>
    <row r="9486" spans="1:23" x14ac:dyDescent="0.3">
      <c r="A9486">
        <v>9485</v>
      </c>
      <c r="B9486" t="s">
        <v>10676</v>
      </c>
      <c r="C9486" s="1">
        <v>42706</v>
      </c>
      <c r="D9486" s="2">
        <v>2016</v>
      </c>
      <c r="E9486" s="1" t="s">
        <v>98</v>
      </c>
      <c r="F9486" s="3">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v>-137.97600000000008</v>
      </c>
    </row>
    <row r="9487" spans="1:23" x14ac:dyDescent="0.3">
      <c r="A9487">
        <v>9486</v>
      </c>
      <c r="B9487" t="s">
        <v>10676</v>
      </c>
      <c r="C9487" s="1">
        <v>42706</v>
      </c>
      <c r="D9487" s="2">
        <v>2016</v>
      </c>
      <c r="E9487" s="1" t="s">
        <v>98</v>
      </c>
      <c r="F9487" s="3">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v>9.6299999999999955</v>
      </c>
    </row>
    <row r="9488" spans="1:23" x14ac:dyDescent="0.3">
      <c r="A9488">
        <v>9487</v>
      </c>
      <c r="B9488" t="s">
        <v>10677</v>
      </c>
      <c r="C9488" s="1">
        <v>43020</v>
      </c>
      <c r="D9488" s="2">
        <v>2017</v>
      </c>
      <c r="E9488" s="1" t="s">
        <v>53</v>
      </c>
      <c r="F9488" s="3">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v>-76.953599999999994</v>
      </c>
    </row>
    <row r="9489" spans="1:23" x14ac:dyDescent="0.3">
      <c r="A9489">
        <v>9488</v>
      </c>
      <c r="B9489" t="s">
        <v>10678</v>
      </c>
      <c r="C9489" s="1">
        <v>43080</v>
      </c>
      <c r="D9489" s="2">
        <v>2017</v>
      </c>
      <c r="E9489" s="1" t="s">
        <v>98</v>
      </c>
      <c r="F9489" s="3">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v>2.1581999999999999</v>
      </c>
    </row>
    <row r="9490" spans="1:23" x14ac:dyDescent="0.3">
      <c r="A9490">
        <v>9489</v>
      </c>
      <c r="B9490" t="s">
        <v>10679</v>
      </c>
      <c r="C9490" s="1">
        <v>42278</v>
      </c>
      <c r="D9490" s="2">
        <v>2015</v>
      </c>
      <c r="E9490" s="1" t="s">
        <v>53</v>
      </c>
      <c r="F9490" s="3">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v>50.120000000000033</v>
      </c>
    </row>
    <row r="9491" spans="1:23" x14ac:dyDescent="0.3">
      <c r="A9491">
        <v>9490</v>
      </c>
      <c r="B9491" t="s">
        <v>10680</v>
      </c>
      <c r="C9491" s="1">
        <v>42587</v>
      </c>
      <c r="D9491" s="2">
        <v>2016</v>
      </c>
      <c r="E9491" s="1" t="s">
        <v>132</v>
      </c>
      <c r="F9491" s="3">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v>59.114999999999981</v>
      </c>
    </row>
    <row r="9492" spans="1:23" x14ac:dyDescent="0.3">
      <c r="A9492">
        <v>9491</v>
      </c>
      <c r="B9492" t="s">
        <v>10681</v>
      </c>
      <c r="C9492" s="1">
        <v>42738</v>
      </c>
      <c r="D9492" s="2">
        <v>2017</v>
      </c>
      <c r="E9492" s="1" t="s">
        <v>166</v>
      </c>
      <c r="F9492" s="3">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v>682.5168000000001</v>
      </c>
    </row>
    <row r="9493" spans="1:23" x14ac:dyDescent="0.3">
      <c r="A9493">
        <v>9492</v>
      </c>
      <c r="B9493" t="s">
        <v>10681</v>
      </c>
      <c r="C9493" s="1">
        <v>42738</v>
      </c>
      <c r="D9493" s="2">
        <v>2017</v>
      </c>
      <c r="E9493" s="1" t="s">
        <v>166</v>
      </c>
      <c r="F9493" s="3">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v>3.1007999999999996</v>
      </c>
    </row>
    <row r="9494" spans="1:23" x14ac:dyDescent="0.3">
      <c r="A9494">
        <v>9493</v>
      </c>
      <c r="B9494" t="s">
        <v>10682</v>
      </c>
      <c r="C9494" s="1">
        <v>43046</v>
      </c>
      <c r="D9494" s="2">
        <v>2017</v>
      </c>
      <c r="E9494" s="1" t="s">
        <v>24</v>
      </c>
      <c r="F9494" s="3">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v>19.080000000000002</v>
      </c>
    </row>
    <row r="9495" spans="1:23" x14ac:dyDescent="0.3">
      <c r="A9495">
        <v>9494</v>
      </c>
      <c r="B9495" t="s">
        <v>10683</v>
      </c>
      <c r="C9495" s="1">
        <v>42372</v>
      </c>
      <c r="D9495" s="2">
        <v>2016</v>
      </c>
      <c r="E9495" s="1" t="s">
        <v>166</v>
      </c>
      <c r="F9495" s="3">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v>350.42700000000002</v>
      </c>
    </row>
    <row r="9496" spans="1:23" x14ac:dyDescent="0.3">
      <c r="A9496">
        <v>9495</v>
      </c>
      <c r="B9496" t="s">
        <v>10683</v>
      </c>
      <c r="C9496" s="1">
        <v>42372</v>
      </c>
      <c r="D9496" s="2">
        <v>2016</v>
      </c>
      <c r="E9496" s="1" t="s">
        <v>166</v>
      </c>
      <c r="F9496" s="3">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v>5.3460000000000001</v>
      </c>
    </row>
    <row r="9497" spans="1:23" x14ac:dyDescent="0.3">
      <c r="A9497">
        <v>9496</v>
      </c>
      <c r="B9497" t="s">
        <v>10684</v>
      </c>
      <c r="C9497" s="1">
        <v>42502</v>
      </c>
      <c r="D9497" s="2">
        <v>2016</v>
      </c>
      <c r="E9497" s="1" t="s">
        <v>124</v>
      </c>
      <c r="F9497" s="3">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v>46.800000000000004</v>
      </c>
    </row>
    <row r="9498" spans="1:23" x14ac:dyDescent="0.3">
      <c r="A9498">
        <v>9497</v>
      </c>
      <c r="B9498" t="s">
        <v>10684</v>
      </c>
      <c r="C9498" s="1">
        <v>42502</v>
      </c>
      <c r="D9498" s="2">
        <v>2016</v>
      </c>
      <c r="E9498" s="1" t="s">
        <v>124</v>
      </c>
      <c r="F9498" s="3">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v>2.3409000000000004</v>
      </c>
    </row>
    <row r="9499" spans="1:23" x14ac:dyDescent="0.3">
      <c r="A9499">
        <v>9498</v>
      </c>
      <c r="B9499" t="s">
        <v>10685</v>
      </c>
      <c r="C9499" s="1">
        <v>43044</v>
      </c>
      <c r="D9499" s="2">
        <v>2017</v>
      </c>
      <c r="E9499" s="1" t="s">
        <v>24</v>
      </c>
      <c r="F9499" s="3">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v>2.0286</v>
      </c>
    </row>
    <row r="9500" spans="1:23" x14ac:dyDescent="0.3">
      <c r="A9500">
        <v>9499</v>
      </c>
      <c r="B9500" t="s">
        <v>10685</v>
      </c>
      <c r="C9500" s="1">
        <v>43044</v>
      </c>
      <c r="D9500" s="2">
        <v>2017</v>
      </c>
      <c r="E9500" s="1" t="s">
        <v>24</v>
      </c>
      <c r="F9500" s="3">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v>82.290599999999998</v>
      </c>
    </row>
    <row r="9501" spans="1:23" x14ac:dyDescent="0.3">
      <c r="A9501">
        <v>9500</v>
      </c>
      <c r="B9501" t="s">
        <v>10685</v>
      </c>
      <c r="C9501" s="1">
        <v>43044</v>
      </c>
      <c r="D9501" s="2">
        <v>2017</v>
      </c>
      <c r="E9501" s="1" t="s">
        <v>24</v>
      </c>
      <c r="F9501" s="3">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v>31.187999999999999</v>
      </c>
    </row>
    <row r="9502" spans="1:23" x14ac:dyDescent="0.3">
      <c r="A9502">
        <v>9501</v>
      </c>
      <c r="B9502" t="s">
        <v>10686</v>
      </c>
      <c r="C9502" s="1">
        <v>42516</v>
      </c>
      <c r="D9502" s="2">
        <v>2016</v>
      </c>
      <c r="E9502" s="1" t="s">
        <v>124</v>
      </c>
      <c r="F9502" s="3">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v>11.314800000000002</v>
      </c>
    </row>
    <row r="9503" spans="1:23" x14ac:dyDescent="0.3">
      <c r="A9503">
        <v>9502</v>
      </c>
      <c r="B9503" t="s">
        <v>10687</v>
      </c>
      <c r="C9503" s="1">
        <v>42328</v>
      </c>
      <c r="D9503" s="2">
        <v>2015</v>
      </c>
      <c r="E9503" s="1" t="s">
        <v>24</v>
      </c>
      <c r="F9503" s="3">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v>8.01</v>
      </c>
    </row>
    <row r="9504" spans="1:23" x14ac:dyDescent="0.3">
      <c r="A9504">
        <v>9503</v>
      </c>
      <c r="B9504" t="s">
        <v>10688</v>
      </c>
      <c r="C9504" s="1">
        <v>42482</v>
      </c>
      <c r="D9504" s="2">
        <v>2016</v>
      </c>
      <c r="E9504" s="1" t="s">
        <v>89</v>
      </c>
      <c r="F9504" s="3">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v>8.3537999999999997</v>
      </c>
    </row>
    <row r="9505" spans="1:23" x14ac:dyDescent="0.3">
      <c r="A9505">
        <v>9504</v>
      </c>
      <c r="B9505" t="s">
        <v>10688</v>
      </c>
      <c r="C9505" s="1">
        <v>42482</v>
      </c>
      <c r="D9505" s="2">
        <v>2016</v>
      </c>
      <c r="E9505" s="1" t="s">
        <v>89</v>
      </c>
      <c r="F9505" s="3">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v>0.80640000000000001</v>
      </c>
    </row>
    <row r="9506" spans="1:23" x14ac:dyDescent="0.3">
      <c r="A9506">
        <v>9505</v>
      </c>
      <c r="B9506" t="s">
        <v>10689</v>
      </c>
      <c r="C9506" s="1">
        <v>42657</v>
      </c>
      <c r="D9506" s="2">
        <v>2016</v>
      </c>
      <c r="E9506" s="1" t="s">
        <v>53</v>
      </c>
      <c r="F9506" s="3">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v>272.98250000000002</v>
      </c>
    </row>
    <row r="9507" spans="1:23" x14ac:dyDescent="0.3">
      <c r="A9507">
        <v>9506</v>
      </c>
      <c r="B9507" t="s">
        <v>10689</v>
      </c>
      <c r="C9507" s="1">
        <v>42657</v>
      </c>
      <c r="D9507" s="2">
        <v>2016</v>
      </c>
      <c r="E9507" s="1" t="s">
        <v>53</v>
      </c>
      <c r="F9507" s="3">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v>54.860399999999998</v>
      </c>
    </row>
    <row r="9508" spans="1:23" x14ac:dyDescent="0.3">
      <c r="A9508">
        <v>9507</v>
      </c>
      <c r="B9508" t="s">
        <v>10690</v>
      </c>
      <c r="C9508" s="1">
        <v>41734</v>
      </c>
      <c r="D9508" s="2">
        <v>2014</v>
      </c>
      <c r="E9508" s="1" t="s">
        <v>89</v>
      </c>
      <c r="F9508" s="3">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v>7.4759999999999991</v>
      </c>
    </row>
    <row r="9509" spans="1:23" x14ac:dyDescent="0.3">
      <c r="A9509">
        <v>9508</v>
      </c>
      <c r="B9509" t="s">
        <v>10690</v>
      </c>
      <c r="C9509" s="1">
        <v>41734</v>
      </c>
      <c r="D9509" s="2">
        <v>2014</v>
      </c>
      <c r="E9509" s="1" t="s">
        <v>89</v>
      </c>
      <c r="F9509" s="3">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v>18.089999999999996</v>
      </c>
    </row>
    <row r="9510" spans="1:23" x14ac:dyDescent="0.3">
      <c r="A9510">
        <v>9509</v>
      </c>
      <c r="B9510" t="s">
        <v>10690</v>
      </c>
      <c r="C9510" s="1">
        <v>41734</v>
      </c>
      <c r="D9510" s="2">
        <v>2014</v>
      </c>
      <c r="E9510" s="1" t="s">
        <v>89</v>
      </c>
      <c r="F9510" s="3">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v>4.5836999999999994</v>
      </c>
    </row>
    <row r="9511" spans="1:23" x14ac:dyDescent="0.3">
      <c r="A9511">
        <v>9510</v>
      </c>
      <c r="B9511" t="s">
        <v>10690</v>
      </c>
      <c r="C9511" s="1">
        <v>41734</v>
      </c>
      <c r="D9511" s="2">
        <v>2014</v>
      </c>
      <c r="E9511" s="1" t="s">
        <v>89</v>
      </c>
      <c r="F9511" s="3">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v>20.694600000000008</v>
      </c>
    </row>
    <row r="9512" spans="1:23" x14ac:dyDescent="0.3">
      <c r="A9512">
        <v>9511</v>
      </c>
      <c r="B9512" t="s">
        <v>10691</v>
      </c>
      <c r="C9512" s="1">
        <v>42588</v>
      </c>
      <c r="D9512" s="2">
        <v>2016</v>
      </c>
      <c r="E9512" s="1" t="s">
        <v>132</v>
      </c>
      <c r="F9512" s="3">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v>15.7194</v>
      </c>
    </row>
    <row r="9513" spans="1:23" x14ac:dyDescent="0.3">
      <c r="A9513">
        <v>9512</v>
      </c>
      <c r="B9513" t="s">
        <v>10692</v>
      </c>
      <c r="C9513" s="1">
        <v>41987</v>
      </c>
      <c r="D9513" s="2">
        <v>2014</v>
      </c>
      <c r="E9513" s="1" t="s">
        <v>98</v>
      </c>
      <c r="F9513" s="3">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v>-13.895999999999997</v>
      </c>
    </row>
    <row r="9514" spans="1:23" x14ac:dyDescent="0.3">
      <c r="A9514">
        <v>9513</v>
      </c>
      <c r="B9514" t="s">
        <v>10693</v>
      </c>
      <c r="C9514" s="1">
        <v>42885</v>
      </c>
      <c r="D9514" s="2">
        <v>2017</v>
      </c>
      <c r="E9514" s="1" t="s">
        <v>124</v>
      </c>
      <c r="F9514" s="3">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v>-6.0196000000000254</v>
      </c>
    </row>
    <row r="9515" spans="1:23" x14ac:dyDescent="0.3">
      <c r="A9515">
        <v>9514</v>
      </c>
      <c r="B9515" t="s">
        <v>10694</v>
      </c>
      <c r="C9515" s="1">
        <v>42657</v>
      </c>
      <c r="D9515" s="2">
        <v>2016</v>
      </c>
      <c r="E9515" s="1" t="s">
        <v>53</v>
      </c>
      <c r="F9515" s="3">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v>544.41749999999979</v>
      </c>
    </row>
    <row r="9516" spans="1:23" x14ac:dyDescent="0.3">
      <c r="A9516">
        <v>9515</v>
      </c>
      <c r="B9516" t="s">
        <v>10695</v>
      </c>
      <c r="C9516" s="1">
        <v>41712</v>
      </c>
      <c r="D9516" s="2">
        <v>2014</v>
      </c>
      <c r="E9516" s="1" t="s">
        <v>237</v>
      </c>
      <c r="F9516" s="3">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v>31.869599999999995</v>
      </c>
    </row>
    <row r="9517" spans="1:23" x14ac:dyDescent="0.3">
      <c r="A9517">
        <v>9516</v>
      </c>
      <c r="B9517" t="s">
        <v>10696</v>
      </c>
      <c r="C9517" s="1">
        <v>41687</v>
      </c>
      <c r="D9517" s="2">
        <v>2014</v>
      </c>
      <c r="E9517" s="1" t="s">
        <v>568</v>
      </c>
      <c r="F9517" s="3">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v>8.808799999999998</v>
      </c>
    </row>
    <row r="9518" spans="1:23" x14ac:dyDescent="0.3">
      <c r="A9518">
        <v>9517</v>
      </c>
      <c r="B9518" t="s">
        <v>10697</v>
      </c>
      <c r="C9518" s="1">
        <v>42240</v>
      </c>
      <c r="D9518" s="2">
        <v>2015</v>
      </c>
      <c r="E9518" s="1" t="s">
        <v>132</v>
      </c>
      <c r="F9518" s="3">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v>4.0472999999999999</v>
      </c>
    </row>
    <row r="9519" spans="1:23" x14ac:dyDescent="0.3">
      <c r="A9519">
        <v>9518</v>
      </c>
      <c r="B9519" t="s">
        <v>10697</v>
      </c>
      <c r="C9519" s="1">
        <v>42240</v>
      </c>
      <c r="D9519" s="2">
        <v>2015</v>
      </c>
      <c r="E9519" s="1" t="s">
        <v>132</v>
      </c>
      <c r="F9519" s="3">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v>2.5056000000000003</v>
      </c>
    </row>
    <row r="9520" spans="1:23" x14ac:dyDescent="0.3">
      <c r="A9520">
        <v>9519</v>
      </c>
      <c r="B9520" t="s">
        <v>10697</v>
      </c>
      <c r="C9520" s="1">
        <v>42240</v>
      </c>
      <c r="D9520" s="2">
        <v>2015</v>
      </c>
      <c r="E9520" s="1" t="s">
        <v>132</v>
      </c>
      <c r="F9520" s="3">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v>48.994199999999921</v>
      </c>
    </row>
    <row r="9521" spans="1:23" x14ac:dyDescent="0.3">
      <c r="A9521">
        <v>9520</v>
      </c>
      <c r="B9521" t="s">
        <v>10698</v>
      </c>
      <c r="C9521" s="1">
        <v>42863</v>
      </c>
      <c r="D9521" s="2">
        <v>2017</v>
      </c>
      <c r="E9521" s="1" t="s">
        <v>124</v>
      </c>
      <c r="F9521" s="3">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v>22.702400000000004</v>
      </c>
    </row>
    <row r="9522" spans="1:23" x14ac:dyDescent="0.3">
      <c r="A9522">
        <v>9521</v>
      </c>
      <c r="B9522" t="s">
        <v>10699</v>
      </c>
      <c r="C9522" s="1">
        <v>42404</v>
      </c>
      <c r="D9522" s="2">
        <v>2016</v>
      </c>
      <c r="E9522" s="1" t="s">
        <v>568</v>
      </c>
      <c r="F9522" s="3">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v>3.720799999999997</v>
      </c>
    </row>
    <row r="9523" spans="1:23" x14ac:dyDescent="0.3">
      <c r="A9523">
        <v>9522</v>
      </c>
      <c r="B9523" t="s">
        <v>10700</v>
      </c>
      <c r="C9523" s="1">
        <v>41992</v>
      </c>
      <c r="D9523" s="2">
        <v>2014</v>
      </c>
      <c r="E9523" s="1" t="s">
        <v>98</v>
      </c>
      <c r="F9523" s="3">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v>36.44729999999997</v>
      </c>
    </row>
    <row r="9524" spans="1:23" x14ac:dyDescent="0.3">
      <c r="A9524">
        <v>9523</v>
      </c>
      <c r="B9524" t="s">
        <v>10700</v>
      </c>
      <c r="C9524" s="1">
        <v>41992</v>
      </c>
      <c r="D9524" s="2">
        <v>2014</v>
      </c>
      <c r="E9524" s="1" t="s">
        <v>98</v>
      </c>
      <c r="F9524" s="3">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v>5.4432</v>
      </c>
    </row>
    <row r="9525" spans="1:23" x14ac:dyDescent="0.3">
      <c r="A9525">
        <v>9524</v>
      </c>
      <c r="B9525" t="s">
        <v>10700</v>
      </c>
      <c r="C9525" s="1">
        <v>41992</v>
      </c>
      <c r="D9525" s="2">
        <v>2014</v>
      </c>
      <c r="E9525" s="1" t="s">
        <v>98</v>
      </c>
      <c r="F9525" s="3">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v>-7.7406000000000006</v>
      </c>
    </row>
    <row r="9526" spans="1:23" x14ac:dyDescent="0.3">
      <c r="A9526">
        <v>9525</v>
      </c>
      <c r="B9526" t="s">
        <v>10703</v>
      </c>
      <c r="C9526" s="1">
        <v>43074</v>
      </c>
      <c r="D9526" s="2">
        <v>2017</v>
      </c>
      <c r="E9526" s="1" t="s">
        <v>98</v>
      </c>
      <c r="F9526" s="3">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v>29.371999999999993</v>
      </c>
    </row>
    <row r="9527" spans="1:23" x14ac:dyDescent="0.3">
      <c r="A9527">
        <v>9526</v>
      </c>
      <c r="B9527" t="s">
        <v>10703</v>
      </c>
      <c r="C9527" s="1">
        <v>43074</v>
      </c>
      <c r="D9527" s="2">
        <v>2017</v>
      </c>
      <c r="E9527" s="1" t="s">
        <v>98</v>
      </c>
      <c r="F9527" s="3">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v>39.97999999999999</v>
      </c>
    </row>
    <row r="9528" spans="1:23" x14ac:dyDescent="0.3">
      <c r="A9528">
        <v>9527</v>
      </c>
      <c r="B9528" t="s">
        <v>10703</v>
      </c>
      <c r="C9528" s="1">
        <v>43074</v>
      </c>
      <c r="D9528" s="2">
        <v>2017</v>
      </c>
      <c r="E9528" s="1" t="s">
        <v>98</v>
      </c>
      <c r="F9528" s="3">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v>-7.0145999999999997</v>
      </c>
    </row>
    <row r="9529" spans="1:23" x14ac:dyDescent="0.3">
      <c r="A9529">
        <v>9528</v>
      </c>
      <c r="B9529" t="s">
        <v>10703</v>
      </c>
      <c r="C9529" s="1">
        <v>43074</v>
      </c>
      <c r="D9529" s="2">
        <v>2017</v>
      </c>
      <c r="E9529" s="1" t="s">
        <v>98</v>
      </c>
      <c r="F9529" s="3">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v>60.463200000000015</v>
      </c>
    </row>
    <row r="9530" spans="1:23" x14ac:dyDescent="0.3">
      <c r="A9530">
        <v>9529</v>
      </c>
      <c r="B9530" t="s">
        <v>10703</v>
      </c>
      <c r="C9530" s="1">
        <v>43074</v>
      </c>
      <c r="D9530" s="2">
        <v>2017</v>
      </c>
      <c r="E9530" s="1" t="s">
        <v>98</v>
      </c>
      <c r="F9530" s="3">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v>3.0211999999999994</v>
      </c>
    </row>
    <row r="9531" spans="1:23" x14ac:dyDescent="0.3">
      <c r="A9531">
        <v>9530</v>
      </c>
      <c r="B9531" t="s">
        <v>10704</v>
      </c>
      <c r="C9531" s="1">
        <v>42818</v>
      </c>
      <c r="D9531" s="2">
        <v>2017</v>
      </c>
      <c r="E9531" s="1" t="s">
        <v>237</v>
      </c>
      <c r="F9531" s="3">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v>0.95759999999999934</v>
      </c>
    </row>
    <row r="9532" spans="1:23" x14ac:dyDescent="0.3">
      <c r="A9532">
        <v>9531</v>
      </c>
      <c r="B9532" t="s">
        <v>10705</v>
      </c>
      <c r="C9532" s="1">
        <v>42924</v>
      </c>
      <c r="D9532" s="2">
        <v>2017</v>
      </c>
      <c r="E9532" s="1" t="s">
        <v>152</v>
      </c>
      <c r="F9532" s="3">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v>24.269599999999997</v>
      </c>
    </row>
    <row r="9533" spans="1:23" x14ac:dyDescent="0.3">
      <c r="A9533">
        <v>9532</v>
      </c>
      <c r="B9533" t="s">
        <v>10706</v>
      </c>
      <c r="C9533" s="1">
        <v>43034</v>
      </c>
      <c r="D9533" s="2">
        <v>2017</v>
      </c>
      <c r="E9533" s="1" t="s">
        <v>53</v>
      </c>
      <c r="F9533" s="3">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v>5.5616000000000021</v>
      </c>
    </row>
    <row r="9534" spans="1:23" x14ac:dyDescent="0.3">
      <c r="A9534">
        <v>9533</v>
      </c>
      <c r="B9534" t="s">
        <v>10707</v>
      </c>
      <c r="C9534" s="1">
        <v>42670</v>
      </c>
      <c r="D9534" s="2">
        <v>2016</v>
      </c>
      <c r="E9534" s="1" t="s">
        <v>53</v>
      </c>
      <c r="F9534" s="3">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v>80.777199999999979</v>
      </c>
    </row>
    <row r="9535" spans="1:23" x14ac:dyDescent="0.3">
      <c r="A9535">
        <v>9534</v>
      </c>
      <c r="B9535" t="s">
        <v>10707</v>
      </c>
      <c r="C9535" s="1">
        <v>42670</v>
      </c>
      <c r="D9535" s="2">
        <v>2016</v>
      </c>
      <c r="E9535" s="1" t="s">
        <v>53</v>
      </c>
      <c r="F9535" s="3">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v>12.607699999999999</v>
      </c>
    </row>
    <row r="9536" spans="1:23" x14ac:dyDescent="0.3">
      <c r="A9536">
        <v>9535</v>
      </c>
      <c r="B9536" t="s">
        <v>10707</v>
      </c>
      <c r="C9536" s="1">
        <v>42670</v>
      </c>
      <c r="D9536" s="2">
        <v>2016</v>
      </c>
      <c r="E9536" s="1" t="s">
        <v>53</v>
      </c>
      <c r="F9536" s="3">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v>1.3391999999999982</v>
      </c>
    </row>
    <row r="9537" spans="1:23" x14ac:dyDescent="0.3">
      <c r="A9537">
        <v>9536</v>
      </c>
      <c r="B9537" t="s">
        <v>10707</v>
      </c>
      <c r="C9537" s="1">
        <v>42670</v>
      </c>
      <c r="D9537" s="2">
        <v>2016</v>
      </c>
      <c r="E9537" s="1" t="s">
        <v>53</v>
      </c>
      <c r="F9537" s="3">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v>3.283199999999999</v>
      </c>
    </row>
    <row r="9538" spans="1:23" x14ac:dyDescent="0.3">
      <c r="A9538">
        <v>9537</v>
      </c>
      <c r="B9538" t="s">
        <v>10708</v>
      </c>
      <c r="C9538" s="1">
        <v>42898</v>
      </c>
      <c r="D9538" s="2">
        <v>2017</v>
      </c>
      <c r="E9538" s="1" t="s">
        <v>41</v>
      </c>
      <c r="F9538" s="3">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v>-6.8634000000000013</v>
      </c>
    </row>
    <row r="9539" spans="1:23" x14ac:dyDescent="0.3">
      <c r="A9539">
        <v>9538</v>
      </c>
      <c r="B9539" t="s">
        <v>10709</v>
      </c>
      <c r="C9539" s="1">
        <v>42638</v>
      </c>
      <c r="D9539" s="2">
        <v>2016</v>
      </c>
      <c r="E9539" s="1" t="s">
        <v>161</v>
      </c>
      <c r="F9539" s="3">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v>84.293999999999969</v>
      </c>
    </row>
    <row r="9540" spans="1:23" x14ac:dyDescent="0.3">
      <c r="A9540">
        <v>9539</v>
      </c>
      <c r="B9540" t="s">
        <v>10710</v>
      </c>
      <c r="C9540" s="1">
        <v>42985</v>
      </c>
      <c r="D9540" s="2">
        <v>2017</v>
      </c>
      <c r="E9540" s="1" t="s">
        <v>161</v>
      </c>
      <c r="F9540" s="3">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v>7.7739999999999991</v>
      </c>
    </row>
    <row r="9541" spans="1:23" x14ac:dyDescent="0.3">
      <c r="A9541">
        <v>9540</v>
      </c>
      <c r="B9541" t="s">
        <v>10710</v>
      </c>
      <c r="C9541" s="1">
        <v>42985</v>
      </c>
      <c r="D9541" s="2">
        <v>2017</v>
      </c>
      <c r="E9541" s="1" t="s">
        <v>161</v>
      </c>
      <c r="F9541" s="3">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v>18.781199999999998</v>
      </c>
    </row>
    <row r="9542" spans="1:23" x14ac:dyDescent="0.3">
      <c r="A9542">
        <v>9541</v>
      </c>
      <c r="B9542" t="s">
        <v>10711</v>
      </c>
      <c r="C9542" s="1">
        <v>42135</v>
      </c>
      <c r="D9542" s="2">
        <v>2015</v>
      </c>
      <c r="E9542" s="1" t="s">
        <v>124</v>
      </c>
      <c r="F9542" s="3">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v>16.797200000000004</v>
      </c>
    </row>
    <row r="9543" spans="1:23" x14ac:dyDescent="0.3">
      <c r="A9543">
        <v>9542</v>
      </c>
      <c r="B9543" t="s">
        <v>10712</v>
      </c>
      <c r="C9543" s="1">
        <v>42222</v>
      </c>
      <c r="D9543" s="2">
        <v>2015</v>
      </c>
      <c r="E9543" s="1" t="s">
        <v>132</v>
      </c>
      <c r="F9543" s="3">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v>13.320000000000002</v>
      </c>
    </row>
    <row r="9544" spans="1:23" x14ac:dyDescent="0.3">
      <c r="A9544">
        <v>9543</v>
      </c>
      <c r="B9544" t="s">
        <v>10712</v>
      </c>
      <c r="C9544" s="1">
        <v>42222</v>
      </c>
      <c r="D9544" s="2">
        <v>2015</v>
      </c>
      <c r="E9544" s="1" t="s">
        <v>132</v>
      </c>
      <c r="F9544" s="3">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v>-9.6565000000000047</v>
      </c>
    </row>
    <row r="9545" spans="1:23" x14ac:dyDescent="0.3">
      <c r="A9545">
        <v>9544</v>
      </c>
      <c r="B9545" t="s">
        <v>10712</v>
      </c>
      <c r="C9545" s="1">
        <v>42222</v>
      </c>
      <c r="D9545" s="2">
        <v>2015</v>
      </c>
      <c r="E9545" s="1" t="s">
        <v>132</v>
      </c>
      <c r="F9545" s="3">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v>19.137599999999992</v>
      </c>
    </row>
    <row r="9546" spans="1:23" x14ac:dyDescent="0.3">
      <c r="A9546">
        <v>9545</v>
      </c>
      <c r="B9546" t="s">
        <v>10712</v>
      </c>
      <c r="C9546" s="1">
        <v>42222</v>
      </c>
      <c r="D9546" s="2">
        <v>2015</v>
      </c>
      <c r="E9546" s="1" t="s">
        <v>132</v>
      </c>
      <c r="F9546" s="3">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v>-114.01739999999995</v>
      </c>
    </row>
    <row r="9547" spans="1:23" x14ac:dyDescent="0.3">
      <c r="A9547">
        <v>9546</v>
      </c>
      <c r="B9547" t="s">
        <v>10713</v>
      </c>
      <c r="C9547" s="1">
        <v>41941</v>
      </c>
      <c r="D9547" s="2">
        <v>2014</v>
      </c>
      <c r="E9547" s="1" t="s">
        <v>53</v>
      </c>
      <c r="F9547" s="3">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v>0.89100000000000001</v>
      </c>
    </row>
    <row r="9548" spans="1:23" x14ac:dyDescent="0.3">
      <c r="A9548">
        <v>9547</v>
      </c>
      <c r="B9548" t="s">
        <v>10713</v>
      </c>
      <c r="C9548" s="1">
        <v>41941</v>
      </c>
      <c r="D9548" s="2">
        <v>2014</v>
      </c>
      <c r="E9548" s="1" t="s">
        <v>53</v>
      </c>
      <c r="F9548" s="3">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v>35.663599999999995</v>
      </c>
    </row>
    <row r="9549" spans="1:23" x14ac:dyDescent="0.3">
      <c r="A9549">
        <v>9548</v>
      </c>
      <c r="B9549" t="s">
        <v>10714</v>
      </c>
      <c r="C9549" s="1">
        <v>42539</v>
      </c>
      <c r="D9549" s="2">
        <v>2016</v>
      </c>
      <c r="E9549" s="1" t="s">
        <v>41</v>
      </c>
      <c r="F9549" s="3">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v>2.1399999999999992</v>
      </c>
    </row>
    <row r="9550" spans="1:23" x14ac:dyDescent="0.3">
      <c r="A9550">
        <v>9549</v>
      </c>
      <c r="B9550" t="s">
        <v>10714</v>
      </c>
      <c r="C9550" s="1">
        <v>42539</v>
      </c>
      <c r="D9550" s="2">
        <v>2016</v>
      </c>
      <c r="E9550" s="1" t="s">
        <v>41</v>
      </c>
      <c r="F9550" s="3">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v>-3.8549999999999986</v>
      </c>
    </row>
    <row r="9551" spans="1:23" x14ac:dyDescent="0.3">
      <c r="A9551">
        <v>9550</v>
      </c>
      <c r="B9551" t="s">
        <v>10714</v>
      </c>
      <c r="C9551" s="1">
        <v>42539</v>
      </c>
      <c r="D9551" s="2">
        <v>2016</v>
      </c>
      <c r="E9551" s="1" t="s">
        <v>41</v>
      </c>
      <c r="F9551" s="3">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v>90.71999999999997</v>
      </c>
    </row>
    <row r="9552" spans="1:23" x14ac:dyDescent="0.3">
      <c r="A9552">
        <v>9551</v>
      </c>
      <c r="B9552" t="s">
        <v>10715</v>
      </c>
      <c r="C9552" s="1">
        <v>42127</v>
      </c>
      <c r="D9552" s="2">
        <v>2015</v>
      </c>
      <c r="E9552" s="1" t="s">
        <v>124</v>
      </c>
      <c r="F9552" s="3">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v>5.1929999999999996</v>
      </c>
    </row>
    <row r="9553" spans="1:23" x14ac:dyDescent="0.3">
      <c r="A9553">
        <v>9552</v>
      </c>
      <c r="B9553" t="s">
        <v>10716</v>
      </c>
      <c r="C9553" s="1">
        <v>42318</v>
      </c>
      <c r="D9553" s="2">
        <v>2015</v>
      </c>
      <c r="E9553" s="1" t="s">
        <v>24</v>
      </c>
      <c r="F9553" s="3">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v>43.318799999999953</v>
      </c>
    </row>
    <row r="9554" spans="1:23" x14ac:dyDescent="0.3">
      <c r="A9554">
        <v>9553</v>
      </c>
      <c r="B9554" t="s">
        <v>10717</v>
      </c>
      <c r="C9554" s="1">
        <v>42154</v>
      </c>
      <c r="D9554" s="2">
        <v>2015</v>
      </c>
      <c r="E9554" s="1" t="s">
        <v>124</v>
      </c>
      <c r="F9554" s="3">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v>36.470399999999998</v>
      </c>
    </row>
    <row r="9555" spans="1:23" x14ac:dyDescent="0.3">
      <c r="A9555">
        <v>9554</v>
      </c>
      <c r="B9555" t="s">
        <v>10718</v>
      </c>
      <c r="C9555" s="1">
        <v>42635</v>
      </c>
      <c r="D9555" s="2">
        <v>2016</v>
      </c>
      <c r="E9555" s="1" t="s">
        <v>161</v>
      </c>
      <c r="F9555" s="3">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v>8.5539999999999878</v>
      </c>
    </row>
    <row r="9556" spans="1:23" x14ac:dyDescent="0.3">
      <c r="A9556">
        <v>9555</v>
      </c>
      <c r="B9556" t="s">
        <v>10719</v>
      </c>
      <c r="C9556" s="1">
        <v>42336</v>
      </c>
      <c r="D9556" s="2">
        <v>2015</v>
      </c>
      <c r="E9556" s="1" t="s">
        <v>24</v>
      </c>
      <c r="F9556" s="3">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v>9.7789999999999964</v>
      </c>
    </row>
    <row r="9557" spans="1:23" x14ac:dyDescent="0.3">
      <c r="A9557">
        <v>9556</v>
      </c>
      <c r="B9557" t="s">
        <v>10719</v>
      </c>
      <c r="C9557" s="1">
        <v>42336</v>
      </c>
      <c r="D9557" s="2">
        <v>2015</v>
      </c>
      <c r="E9557" s="1" t="s">
        <v>24</v>
      </c>
      <c r="F9557" s="3">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v>0.56399999999999983</v>
      </c>
    </row>
    <row r="9558" spans="1:23" x14ac:dyDescent="0.3">
      <c r="A9558">
        <v>9557</v>
      </c>
      <c r="B9558" t="s">
        <v>10720</v>
      </c>
      <c r="C9558" s="1">
        <v>42341</v>
      </c>
      <c r="D9558" s="2">
        <v>2015</v>
      </c>
      <c r="E9558" s="1" t="s">
        <v>98</v>
      </c>
      <c r="F9558" s="3">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v>84.943599999999989</v>
      </c>
    </row>
    <row r="9559" spans="1:23" x14ac:dyDescent="0.3">
      <c r="A9559">
        <v>9558</v>
      </c>
      <c r="B9559" t="s">
        <v>10721</v>
      </c>
      <c r="C9559" s="1">
        <v>41929</v>
      </c>
      <c r="D9559" s="2">
        <v>2014</v>
      </c>
      <c r="E9559" s="1" t="s">
        <v>53</v>
      </c>
      <c r="F9559" s="3">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v>-1.5935999999999995</v>
      </c>
    </row>
    <row r="9560" spans="1:23" x14ac:dyDescent="0.3">
      <c r="A9560">
        <v>9559</v>
      </c>
      <c r="B9560" t="s">
        <v>10722</v>
      </c>
      <c r="C9560" s="1">
        <v>42493</v>
      </c>
      <c r="D9560" s="2">
        <v>2016</v>
      </c>
      <c r="E9560" s="1" t="s">
        <v>124</v>
      </c>
      <c r="F9560" s="3">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v>34.786500000000004</v>
      </c>
    </row>
    <row r="9561" spans="1:23" x14ac:dyDescent="0.3">
      <c r="A9561">
        <v>9560</v>
      </c>
      <c r="B9561" t="s">
        <v>10722</v>
      </c>
      <c r="C9561" s="1">
        <v>42493</v>
      </c>
      <c r="D9561" s="2">
        <v>2016</v>
      </c>
      <c r="E9561" s="1" t="s">
        <v>124</v>
      </c>
      <c r="F9561" s="3">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v>-44.018999999999991</v>
      </c>
    </row>
    <row r="9562" spans="1:23" x14ac:dyDescent="0.3">
      <c r="A9562">
        <v>9561</v>
      </c>
      <c r="B9562" t="s">
        <v>10722</v>
      </c>
      <c r="C9562" s="1">
        <v>42493</v>
      </c>
      <c r="D9562" s="2">
        <v>2016</v>
      </c>
      <c r="E9562" s="1" t="s">
        <v>124</v>
      </c>
      <c r="F9562" s="3">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v>10.393599999999998</v>
      </c>
    </row>
    <row r="9563" spans="1:23" x14ac:dyDescent="0.3">
      <c r="A9563">
        <v>9562</v>
      </c>
      <c r="B9563" t="s">
        <v>10722</v>
      </c>
      <c r="C9563" s="1">
        <v>42493</v>
      </c>
      <c r="D9563" s="2">
        <v>2016</v>
      </c>
      <c r="E9563" s="1" t="s">
        <v>124</v>
      </c>
      <c r="F9563" s="3">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v>-75.59580000000004</v>
      </c>
    </row>
    <row r="9564" spans="1:23" x14ac:dyDescent="0.3">
      <c r="A9564">
        <v>9563</v>
      </c>
      <c r="B9564" t="s">
        <v>10722</v>
      </c>
      <c r="C9564" s="1">
        <v>42493</v>
      </c>
      <c r="D9564" s="2">
        <v>2016</v>
      </c>
      <c r="E9564" s="1" t="s">
        <v>124</v>
      </c>
      <c r="F9564" s="3">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v>-164.9538</v>
      </c>
    </row>
    <row r="9565" spans="1:23" x14ac:dyDescent="0.3">
      <c r="A9565">
        <v>9564</v>
      </c>
      <c r="B9565" t="s">
        <v>10722</v>
      </c>
      <c r="C9565" s="1">
        <v>42493</v>
      </c>
      <c r="D9565" s="2">
        <v>2016</v>
      </c>
      <c r="E9565" s="1" t="s">
        <v>124</v>
      </c>
      <c r="F9565" s="3">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v>2.0999999999999996</v>
      </c>
    </row>
    <row r="9566" spans="1:23" x14ac:dyDescent="0.3">
      <c r="A9566">
        <v>9565</v>
      </c>
      <c r="B9566" t="s">
        <v>10727</v>
      </c>
      <c r="C9566" s="1">
        <v>42156</v>
      </c>
      <c r="D9566" s="2">
        <v>2015</v>
      </c>
      <c r="E9566" s="1" t="s">
        <v>41</v>
      </c>
      <c r="F9566" s="3">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v>5.7623999999999995</v>
      </c>
    </row>
    <row r="9567" spans="1:23" x14ac:dyDescent="0.3">
      <c r="A9567">
        <v>9566</v>
      </c>
      <c r="B9567" t="s">
        <v>10728</v>
      </c>
      <c r="C9567" s="1">
        <v>41729</v>
      </c>
      <c r="D9567" s="2">
        <v>2014</v>
      </c>
      <c r="E9567" s="1" t="s">
        <v>237</v>
      </c>
      <c r="F9567" s="3">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v>98.480200000000082</v>
      </c>
    </row>
    <row r="9568" spans="1:23" x14ac:dyDescent="0.3">
      <c r="A9568">
        <v>9567</v>
      </c>
      <c r="B9568" t="s">
        <v>10728</v>
      </c>
      <c r="C9568" s="1">
        <v>41729</v>
      </c>
      <c r="D9568" s="2">
        <v>2014</v>
      </c>
      <c r="E9568" s="1" t="s">
        <v>237</v>
      </c>
      <c r="F9568" s="3">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v>-10.116</v>
      </c>
    </row>
    <row r="9569" spans="1:23" x14ac:dyDescent="0.3">
      <c r="A9569">
        <v>9568</v>
      </c>
      <c r="B9569" t="s">
        <v>10728</v>
      </c>
      <c r="C9569" s="1">
        <v>41729</v>
      </c>
      <c r="D9569" s="2">
        <v>2014</v>
      </c>
      <c r="E9569" s="1" t="s">
        <v>237</v>
      </c>
      <c r="F9569" s="3">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v>1.0584000000000002</v>
      </c>
    </row>
    <row r="9570" spans="1:23" x14ac:dyDescent="0.3">
      <c r="A9570">
        <v>9569</v>
      </c>
      <c r="B9570" t="s">
        <v>10729</v>
      </c>
      <c r="C9570" s="1">
        <v>42921</v>
      </c>
      <c r="D9570" s="2">
        <v>2017</v>
      </c>
      <c r="E9570" s="1" t="s">
        <v>152</v>
      </c>
      <c r="F9570" s="3">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v>22.388800000000003</v>
      </c>
    </row>
    <row r="9571" spans="1:23" x14ac:dyDescent="0.3">
      <c r="A9571">
        <v>9570</v>
      </c>
      <c r="B9571" t="s">
        <v>10730</v>
      </c>
      <c r="C9571" s="1">
        <v>42271</v>
      </c>
      <c r="D9571" s="2">
        <v>2015</v>
      </c>
      <c r="E9571" s="1" t="s">
        <v>161</v>
      </c>
      <c r="F9571" s="3">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v>-4.4879999999999978</v>
      </c>
    </row>
    <row r="9572" spans="1:23" x14ac:dyDescent="0.3">
      <c r="A9572">
        <v>9571</v>
      </c>
      <c r="B9572" t="s">
        <v>10730</v>
      </c>
      <c r="C9572" s="1">
        <v>42271</v>
      </c>
      <c r="D9572" s="2">
        <v>2015</v>
      </c>
      <c r="E9572" s="1" t="s">
        <v>161</v>
      </c>
      <c r="F9572" s="3">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v>1.6783999999999981</v>
      </c>
    </row>
    <row r="9573" spans="1:23" x14ac:dyDescent="0.3">
      <c r="A9573">
        <v>9572</v>
      </c>
      <c r="B9573" t="s">
        <v>10730</v>
      </c>
      <c r="C9573" s="1">
        <v>42271</v>
      </c>
      <c r="D9573" s="2">
        <v>2015</v>
      </c>
      <c r="E9573" s="1" t="s">
        <v>161</v>
      </c>
      <c r="F9573" s="3">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v>5.5439999999999987</v>
      </c>
    </row>
    <row r="9574" spans="1:23" x14ac:dyDescent="0.3">
      <c r="A9574">
        <v>9573</v>
      </c>
      <c r="B9574" t="s">
        <v>10730</v>
      </c>
      <c r="C9574" s="1">
        <v>42271</v>
      </c>
      <c r="D9574" s="2">
        <v>2015</v>
      </c>
      <c r="E9574" s="1" t="s">
        <v>161</v>
      </c>
      <c r="F9574" s="3">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v>7.9378000000000002</v>
      </c>
    </row>
    <row r="9575" spans="1:23" x14ac:dyDescent="0.3">
      <c r="A9575">
        <v>9574</v>
      </c>
      <c r="B9575" t="s">
        <v>10730</v>
      </c>
      <c r="C9575" s="1">
        <v>42271</v>
      </c>
      <c r="D9575" s="2">
        <v>2015</v>
      </c>
      <c r="E9575" s="1" t="s">
        <v>161</v>
      </c>
      <c r="F9575" s="3">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v>1.9259999999999975</v>
      </c>
    </row>
    <row r="9576" spans="1:23" x14ac:dyDescent="0.3">
      <c r="A9576">
        <v>9575</v>
      </c>
      <c r="B9576" t="s">
        <v>10731</v>
      </c>
      <c r="C9576" s="1">
        <v>42229</v>
      </c>
      <c r="D9576" s="2">
        <v>2015</v>
      </c>
      <c r="E9576" s="1" t="s">
        <v>132</v>
      </c>
      <c r="F9576" s="3">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v>10.4148</v>
      </c>
    </row>
    <row r="9577" spans="1:23" x14ac:dyDescent="0.3">
      <c r="A9577">
        <v>9576</v>
      </c>
      <c r="B9577" t="s">
        <v>10732</v>
      </c>
      <c r="C9577" s="1">
        <v>42150</v>
      </c>
      <c r="D9577" s="2">
        <v>2015</v>
      </c>
      <c r="E9577" s="1" t="s">
        <v>124</v>
      </c>
      <c r="F9577" s="3">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v>-28.686199999999999</v>
      </c>
    </row>
    <row r="9578" spans="1:23" x14ac:dyDescent="0.3">
      <c r="A9578">
        <v>9577</v>
      </c>
      <c r="B9578" t="s">
        <v>10732</v>
      </c>
      <c r="C9578" s="1">
        <v>42150</v>
      </c>
      <c r="D9578" s="2">
        <v>2015</v>
      </c>
      <c r="E9578" s="1" t="s">
        <v>124</v>
      </c>
      <c r="F9578" s="3">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v>-79.908000000000015</v>
      </c>
    </row>
    <row r="9579" spans="1:23" x14ac:dyDescent="0.3">
      <c r="A9579">
        <v>9578</v>
      </c>
      <c r="B9579" t="s">
        <v>10732</v>
      </c>
      <c r="C9579" s="1">
        <v>42150</v>
      </c>
      <c r="D9579" s="2">
        <v>2015</v>
      </c>
      <c r="E9579" s="1" t="s">
        <v>124</v>
      </c>
      <c r="F9579" s="3">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v>-4.4969999999999999</v>
      </c>
    </row>
    <row r="9580" spans="1:23" x14ac:dyDescent="0.3">
      <c r="A9580">
        <v>9579</v>
      </c>
      <c r="B9580" t="s">
        <v>10733</v>
      </c>
      <c r="C9580" s="1">
        <v>42992</v>
      </c>
      <c r="D9580" s="2">
        <v>2017</v>
      </c>
      <c r="E9580" s="1" t="s">
        <v>161</v>
      </c>
      <c r="F9580" s="3">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v>323.95499999999993</v>
      </c>
    </row>
    <row r="9581" spans="1:23" x14ac:dyDescent="0.3">
      <c r="A9581">
        <v>9580</v>
      </c>
      <c r="B9581" t="s">
        <v>10733</v>
      </c>
      <c r="C9581" s="1">
        <v>42992</v>
      </c>
      <c r="D9581" s="2">
        <v>2017</v>
      </c>
      <c r="E9581" s="1" t="s">
        <v>161</v>
      </c>
      <c r="F9581" s="3">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v>3.5489999999999924</v>
      </c>
    </row>
    <row r="9582" spans="1:23" x14ac:dyDescent="0.3">
      <c r="A9582">
        <v>9581</v>
      </c>
      <c r="B9582" t="s">
        <v>10733</v>
      </c>
      <c r="C9582" s="1">
        <v>42992</v>
      </c>
      <c r="D9582" s="2">
        <v>2017</v>
      </c>
      <c r="E9582" s="1" t="s">
        <v>161</v>
      </c>
      <c r="F9582" s="3">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v>8.6854999999999993</v>
      </c>
    </row>
    <row r="9583" spans="1:23" x14ac:dyDescent="0.3">
      <c r="A9583">
        <v>9582</v>
      </c>
      <c r="B9583" t="s">
        <v>10733</v>
      </c>
      <c r="C9583" s="1">
        <v>42992</v>
      </c>
      <c r="D9583" s="2">
        <v>2017</v>
      </c>
      <c r="E9583" s="1" t="s">
        <v>161</v>
      </c>
      <c r="F9583" s="3">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v>-6.5490000000000492</v>
      </c>
    </row>
    <row r="9584" spans="1:23" x14ac:dyDescent="0.3">
      <c r="A9584">
        <v>9583</v>
      </c>
      <c r="B9584" t="s">
        <v>10734</v>
      </c>
      <c r="C9584" s="1">
        <v>42528</v>
      </c>
      <c r="D9584" s="2">
        <v>2016</v>
      </c>
      <c r="E9584" s="1" t="s">
        <v>41</v>
      </c>
      <c r="F9584" s="3">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v>3.4973999999999998</v>
      </c>
    </row>
    <row r="9585" spans="1:23" x14ac:dyDescent="0.3">
      <c r="A9585">
        <v>9584</v>
      </c>
      <c r="B9585" t="s">
        <v>10735</v>
      </c>
      <c r="C9585" s="1">
        <v>42911</v>
      </c>
      <c r="D9585" s="2">
        <v>2017</v>
      </c>
      <c r="E9585" s="1" t="s">
        <v>41</v>
      </c>
      <c r="F9585" s="3">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v>-5.0098000000000269</v>
      </c>
    </row>
    <row r="9586" spans="1:23" x14ac:dyDescent="0.3">
      <c r="A9586">
        <v>9585</v>
      </c>
      <c r="B9586" t="s">
        <v>10736</v>
      </c>
      <c r="C9586" s="1">
        <v>42973</v>
      </c>
      <c r="D9586" s="2">
        <v>2017</v>
      </c>
      <c r="E9586" s="1" t="s">
        <v>132</v>
      </c>
      <c r="F9586" s="3">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v>13.967199999999998</v>
      </c>
    </row>
    <row r="9587" spans="1:23" x14ac:dyDescent="0.3">
      <c r="A9587">
        <v>9586</v>
      </c>
      <c r="B9587" t="s">
        <v>10737</v>
      </c>
      <c r="C9587" s="1">
        <v>42608</v>
      </c>
      <c r="D9587" s="2">
        <v>2016</v>
      </c>
      <c r="E9587" s="1" t="s">
        <v>132</v>
      </c>
      <c r="F9587" s="3">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v>11.240400000000001</v>
      </c>
    </row>
    <row r="9588" spans="1:23" x14ac:dyDescent="0.3">
      <c r="A9588">
        <v>9587</v>
      </c>
      <c r="B9588" t="s">
        <v>10738</v>
      </c>
      <c r="C9588" s="1">
        <v>42692</v>
      </c>
      <c r="D9588" s="2">
        <v>2016</v>
      </c>
      <c r="E9588" s="1" t="s">
        <v>24</v>
      </c>
      <c r="F9588" s="3">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v>22.155999999999999</v>
      </c>
    </row>
    <row r="9589" spans="1:23" x14ac:dyDescent="0.3">
      <c r="A9589">
        <v>9588</v>
      </c>
      <c r="B9589" t="s">
        <v>10739</v>
      </c>
      <c r="C9589" s="1">
        <v>42842</v>
      </c>
      <c r="D9589" s="2">
        <v>2017</v>
      </c>
      <c r="E9589" s="1" t="s">
        <v>89</v>
      </c>
      <c r="F9589" s="3">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v>-43.9056</v>
      </c>
    </row>
    <row r="9590" spans="1:23" x14ac:dyDescent="0.3">
      <c r="A9590">
        <v>9589</v>
      </c>
      <c r="B9590" t="s">
        <v>10740</v>
      </c>
      <c r="C9590" s="1">
        <v>42939</v>
      </c>
      <c r="D9590" s="2">
        <v>2017</v>
      </c>
      <c r="E9590" s="1" t="s">
        <v>152</v>
      </c>
      <c r="F9590" s="3">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v>15.191999999999979</v>
      </c>
    </row>
    <row r="9591" spans="1:23" x14ac:dyDescent="0.3">
      <c r="A9591">
        <v>9590</v>
      </c>
      <c r="B9591" t="s">
        <v>10741</v>
      </c>
      <c r="C9591" s="1">
        <v>41770</v>
      </c>
      <c r="D9591" s="2">
        <v>2014</v>
      </c>
      <c r="E9591" s="1" t="s">
        <v>124</v>
      </c>
      <c r="F9591" s="3">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v>5.6783999999999981</v>
      </c>
    </row>
    <row r="9592" spans="1:23" x14ac:dyDescent="0.3">
      <c r="A9592">
        <v>9591</v>
      </c>
      <c r="B9592" t="s">
        <v>10741</v>
      </c>
      <c r="C9592" s="1">
        <v>41770</v>
      </c>
      <c r="D9592" s="2">
        <v>2014</v>
      </c>
      <c r="E9592" s="1" t="s">
        <v>124</v>
      </c>
      <c r="F9592" s="3">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v>-172.55700000000007</v>
      </c>
    </row>
    <row r="9593" spans="1:23" x14ac:dyDescent="0.3">
      <c r="A9593">
        <v>9592</v>
      </c>
      <c r="B9593" t="s">
        <v>10742</v>
      </c>
      <c r="C9593" s="1">
        <v>42579</v>
      </c>
      <c r="D9593" s="2">
        <v>2016</v>
      </c>
      <c r="E9593" s="1" t="s">
        <v>152</v>
      </c>
      <c r="F9593" s="3">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v>-9.8799999999999955</v>
      </c>
    </row>
    <row r="9594" spans="1:23" x14ac:dyDescent="0.3">
      <c r="A9594">
        <v>9593</v>
      </c>
      <c r="B9594" t="s">
        <v>10742</v>
      </c>
      <c r="C9594" s="1">
        <v>42579</v>
      </c>
      <c r="D9594" s="2">
        <v>2016</v>
      </c>
      <c r="E9594" s="1" t="s">
        <v>152</v>
      </c>
      <c r="F9594" s="3">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v>-378.40000000000009</v>
      </c>
    </row>
    <row r="9595" spans="1:23" x14ac:dyDescent="0.3">
      <c r="A9595">
        <v>9594</v>
      </c>
      <c r="B9595" t="s">
        <v>10743</v>
      </c>
      <c r="C9595" s="1">
        <v>42992</v>
      </c>
      <c r="D9595" s="2">
        <v>2017</v>
      </c>
      <c r="E9595" s="1" t="s">
        <v>161</v>
      </c>
      <c r="F9595" s="3">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v>3.8519999999999994</v>
      </c>
    </row>
    <row r="9596" spans="1:23" x14ac:dyDescent="0.3">
      <c r="A9596">
        <v>9595</v>
      </c>
      <c r="B9596" t="s">
        <v>10743</v>
      </c>
      <c r="C9596" s="1">
        <v>42992</v>
      </c>
      <c r="D9596" s="2">
        <v>2017</v>
      </c>
      <c r="E9596" s="1" t="s">
        <v>161</v>
      </c>
      <c r="F9596" s="3">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v>5.6644000000000005</v>
      </c>
    </row>
    <row r="9597" spans="1:23" x14ac:dyDescent="0.3">
      <c r="A9597">
        <v>9596</v>
      </c>
      <c r="B9597" t="s">
        <v>10744</v>
      </c>
      <c r="C9597" s="1">
        <v>42759</v>
      </c>
      <c r="D9597" s="2">
        <v>2017</v>
      </c>
      <c r="E9597" s="1" t="s">
        <v>166</v>
      </c>
      <c r="F9597" s="3">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v>6.7236000000000002</v>
      </c>
    </row>
    <row r="9598" spans="1:23" x14ac:dyDescent="0.3">
      <c r="A9598">
        <v>9597</v>
      </c>
      <c r="B9598" t="s">
        <v>10744</v>
      </c>
      <c r="C9598" s="1">
        <v>42759</v>
      </c>
      <c r="D9598" s="2">
        <v>2017</v>
      </c>
      <c r="E9598" s="1" t="s">
        <v>166</v>
      </c>
      <c r="F9598" s="3">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v>89.954799999999992</v>
      </c>
    </row>
    <row r="9599" spans="1:23" x14ac:dyDescent="0.3">
      <c r="A9599">
        <v>9598</v>
      </c>
      <c r="B9599" t="s">
        <v>10744</v>
      </c>
      <c r="C9599" s="1">
        <v>42759</v>
      </c>
      <c r="D9599" s="2">
        <v>2017</v>
      </c>
      <c r="E9599" s="1" t="s">
        <v>166</v>
      </c>
      <c r="F9599" s="3">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v>8.2763999999999953</v>
      </c>
    </row>
    <row r="9600" spans="1:23" x14ac:dyDescent="0.3">
      <c r="A9600">
        <v>9599</v>
      </c>
      <c r="B9600" t="s">
        <v>10745</v>
      </c>
      <c r="C9600" s="1">
        <v>42266</v>
      </c>
      <c r="D9600" s="2">
        <v>2015</v>
      </c>
      <c r="E9600" s="1" t="s">
        <v>161</v>
      </c>
      <c r="F9600" s="3">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v>19.468799999999998</v>
      </c>
    </row>
    <row r="9601" spans="1:23" x14ac:dyDescent="0.3">
      <c r="A9601">
        <v>9600</v>
      </c>
      <c r="B9601" t="s">
        <v>10746</v>
      </c>
      <c r="C9601" s="1">
        <v>42108</v>
      </c>
      <c r="D9601" s="2">
        <v>2015</v>
      </c>
      <c r="E9601" s="1" t="s">
        <v>89</v>
      </c>
      <c r="F9601" s="3">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v>2.6405999999999992</v>
      </c>
    </row>
    <row r="9602" spans="1:23" x14ac:dyDescent="0.3">
      <c r="A9602">
        <v>9601</v>
      </c>
      <c r="B9602" t="s">
        <v>10747</v>
      </c>
      <c r="C9602" s="1">
        <v>42863</v>
      </c>
      <c r="D9602" s="2">
        <v>2017</v>
      </c>
      <c r="E9602" s="1" t="s">
        <v>124</v>
      </c>
      <c r="F9602" s="3">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v>14.5152</v>
      </c>
    </row>
    <row r="9603" spans="1:23" x14ac:dyDescent="0.3">
      <c r="A9603">
        <v>9602</v>
      </c>
      <c r="B9603" t="s">
        <v>10748</v>
      </c>
      <c r="C9603" s="1">
        <v>42617</v>
      </c>
      <c r="D9603" s="2">
        <v>2016</v>
      </c>
      <c r="E9603" s="1" t="s">
        <v>161</v>
      </c>
      <c r="F9603" s="3">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v>114.95999999999998</v>
      </c>
    </row>
    <row r="9604" spans="1:23" x14ac:dyDescent="0.3">
      <c r="A9604">
        <v>9603</v>
      </c>
      <c r="B9604" t="s">
        <v>10749</v>
      </c>
      <c r="C9604" s="1">
        <v>41778</v>
      </c>
      <c r="D9604" s="2">
        <v>2014</v>
      </c>
      <c r="E9604" s="1" t="s">
        <v>124</v>
      </c>
      <c r="F9604" s="3">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v>9.234</v>
      </c>
    </row>
    <row r="9605" spans="1:23" x14ac:dyDescent="0.3">
      <c r="A9605">
        <v>9604</v>
      </c>
      <c r="B9605" t="s">
        <v>10750</v>
      </c>
      <c r="C9605" s="1">
        <v>42538</v>
      </c>
      <c r="D9605" s="2">
        <v>2016</v>
      </c>
      <c r="E9605" s="1" t="s">
        <v>41</v>
      </c>
      <c r="F9605" s="3">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v>-213.55740000000006</v>
      </c>
    </row>
    <row r="9606" spans="1:23" x14ac:dyDescent="0.3">
      <c r="A9606">
        <v>9605</v>
      </c>
      <c r="B9606" t="s">
        <v>10751</v>
      </c>
      <c r="C9606" s="1">
        <v>42310</v>
      </c>
      <c r="D9606" s="2">
        <v>2015</v>
      </c>
      <c r="E9606" s="1" t="s">
        <v>24</v>
      </c>
      <c r="F9606" s="3">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v>55.36160000000001</v>
      </c>
    </row>
    <row r="9607" spans="1:23" x14ac:dyDescent="0.3">
      <c r="A9607">
        <v>9606</v>
      </c>
      <c r="B9607" t="s">
        <v>10754</v>
      </c>
      <c r="C9607" s="1">
        <v>43043</v>
      </c>
      <c r="D9607" s="2">
        <v>2017</v>
      </c>
      <c r="E9607" s="1" t="s">
        <v>24</v>
      </c>
      <c r="F9607" s="3">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v>-6.1879999999999988</v>
      </c>
    </row>
    <row r="9608" spans="1:23" x14ac:dyDescent="0.3">
      <c r="A9608">
        <v>9607</v>
      </c>
      <c r="B9608" t="s">
        <v>10754</v>
      </c>
      <c r="C9608" s="1">
        <v>43043</v>
      </c>
      <c r="D9608" s="2">
        <v>2017</v>
      </c>
      <c r="E9608" s="1" t="s">
        <v>24</v>
      </c>
      <c r="F9608" s="3">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v>-43.729199999999992</v>
      </c>
    </row>
    <row r="9609" spans="1:23" x14ac:dyDescent="0.3">
      <c r="A9609">
        <v>9608</v>
      </c>
      <c r="B9609" t="s">
        <v>10755</v>
      </c>
      <c r="C9609" s="1">
        <v>43074</v>
      </c>
      <c r="D9609" s="2">
        <v>2017</v>
      </c>
      <c r="E9609" s="1" t="s">
        <v>98</v>
      </c>
      <c r="F9609" s="3">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v>9.9359999999999999</v>
      </c>
    </row>
    <row r="9610" spans="1:23" x14ac:dyDescent="0.3">
      <c r="A9610">
        <v>9609</v>
      </c>
      <c r="B9610" t="s">
        <v>10755</v>
      </c>
      <c r="C9610" s="1">
        <v>43074</v>
      </c>
      <c r="D9610" s="2">
        <v>2017</v>
      </c>
      <c r="E9610" s="1" t="s">
        <v>98</v>
      </c>
      <c r="F9610" s="3">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v>5.2028999999999996</v>
      </c>
    </row>
    <row r="9611" spans="1:23" x14ac:dyDescent="0.3">
      <c r="A9611">
        <v>9610</v>
      </c>
      <c r="B9611" t="s">
        <v>10756</v>
      </c>
      <c r="C9611" s="1">
        <v>42506</v>
      </c>
      <c r="D9611" s="2">
        <v>2016</v>
      </c>
      <c r="E9611" s="1" t="s">
        <v>124</v>
      </c>
      <c r="F9611" s="3">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v>19.798799999999972</v>
      </c>
    </row>
    <row r="9612" spans="1:23" x14ac:dyDescent="0.3">
      <c r="A9612">
        <v>9611</v>
      </c>
      <c r="B9612" t="s">
        <v>10756</v>
      </c>
      <c r="C9612" s="1">
        <v>42506</v>
      </c>
      <c r="D9612" s="2">
        <v>2016</v>
      </c>
      <c r="E9612" s="1" t="s">
        <v>124</v>
      </c>
      <c r="F9612" s="3">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v>13.3056</v>
      </c>
    </row>
    <row r="9613" spans="1:23" x14ac:dyDescent="0.3">
      <c r="A9613">
        <v>9612</v>
      </c>
      <c r="B9613" t="s">
        <v>10757</v>
      </c>
      <c r="C9613" s="1">
        <v>43032</v>
      </c>
      <c r="D9613" s="2">
        <v>2017</v>
      </c>
      <c r="E9613" s="1" t="s">
        <v>53</v>
      </c>
      <c r="F9613" s="3">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v>5.2559999999999993</v>
      </c>
    </row>
    <row r="9614" spans="1:23" x14ac:dyDescent="0.3">
      <c r="A9614">
        <v>9613</v>
      </c>
      <c r="B9614" t="s">
        <v>10758</v>
      </c>
      <c r="C9614" s="1">
        <v>42631</v>
      </c>
      <c r="D9614" s="2">
        <v>2016</v>
      </c>
      <c r="E9614" s="1" t="s">
        <v>161</v>
      </c>
      <c r="F9614" s="3">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v>23.998400000000004</v>
      </c>
    </row>
    <row r="9615" spans="1:23" x14ac:dyDescent="0.3">
      <c r="A9615">
        <v>9614</v>
      </c>
      <c r="B9615" t="s">
        <v>10759</v>
      </c>
      <c r="C9615" s="1">
        <v>41954</v>
      </c>
      <c r="D9615" s="2">
        <v>2014</v>
      </c>
      <c r="E9615" s="1" t="s">
        <v>24</v>
      </c>
      <c r="F9615" s="3">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v>6.8939999999999984</v>
      </c>
    </row>
    <row r="9616" spans="1:23" x14ac:dyDescent="0.3">
      <c r="A9616">
        <v>9615</v>
      </c>
      <c r="B9616" t="s">
        <v>10759</v>
      </c>
      <c r="C9616" s="1">
        <v>41954</v>
      </c>
      <c r="D9616" s="2">
        <v>2014</v>
      </c>
      <c r="E9616" s="1" t="s">
        <v>24</v>
      </c>
      <c r="F9616" s="3">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v>15.319499999999996</v>
      </c>
    </row>
    <row r="9617" spans="1:23" x14ac:dyDescent="0.3">
      <c r="A9617">
        <v>9616</v>
      </c>
      <c r="B9617" t="s">
        <v>10759</v>
      </c>
      <c r="C9617" s="1">
        <v>41954</v>
      </c>
      <c r="D9617" s="2">
        <v>2014</v>
      </c>
      <c r="E9617" s="1" t="s">
        <v>24</v>
      </c>
      <c r="F9617" s="3">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v>762.59400000000005</v>
      </c>
    </row>
    <row r="9618" spans="1:23" x14ac:dyDescent="0.3">
      <c r="A9618">
        <v>9617</v>
      </c>
      <c r="B9618" t="s">
        <v>10760</v>
      </c>
      <c r="C9618" s="1">
        <v>42604</v>
      </c>
      <c r="D9618" s="2">
        <v>2016</v>
      </c>
      <c r="E9618" s="1" t="s">
        <v>132</v>
      </c>
      <c r="F9618" s="3">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v>1.6703999999999999</v>
      </c>
    </row>
    <row r="9619" spans="1:23" x14ac:dyDescent="0.3">
      <c r="A9619">
        <v>9618</v>
      </c>
      <c r="B9619" t="s">
        <v>10761</v>
      </c>
      <c r="C9619" s="1">
        <v>43055</v>
      </c>
      <c r="D9619" s="2">
        <v>2017</v>
      </c>
      <c r="E9619" s="1" t="s">
        <v>24</v>
      </c>
      <c r="F9619" s="3">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v>74.998499999999922</v>
      </c>
    </row>
    <row r="9620" spans="1:23" x14ac:dyDescent="0.3">
      <c r="A9620">
        <v>9619</v>
      </c>
      <c r="B9620" t="s">
        <v>10761</v>
      </c>
      <c r="C9620" s="1">
        <v>43055</v>
      </c>
      <c r="D9620" s="2">
        <v>2017</v>
      </c>
      <c r="E9620" s="1" t="s">
        <v>24</v>
      </c>
      <c r="F9620" s="3">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v>5.3969999999999914</v>
      </c>
    </row>
    <row r="9621" spans="1:23" x14ac:dyDescent="0.3">
      <c r="A9621">
        <v>9620</v>
      </c>
      <c r="B9621" t="s">
        <v>10761</v>
      </c>
      <c r="C9621" s="1">
        <v>43055</v>
      </c>
      <c r="D9621" s="2">
        <v>2017</v>
      </c>
      <c r="E9621" s="1" t="s">
        <v>24</v>
      </c>
      <c r="F9621" s="3">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v>-1.7495000000000118</v>
      </c>
    </row>
    <row r="9622" spans="1:23" x14ac:dyDescent="0.3">
      <c r="A9622">
        <v>9621</v>
      </c>
      <c r="B9622" t="s">
        <v>10762</v>
      </c>
      <c r="C9622" s="1">
        <v>41908</v>
      </c>
      <c r="D9622" s="2">
        <v>2014</v>
      </c>
      <c r="E9622" s="1" t="s">
        <v>161</v>
      </c>
      <c r="F9622" s="3">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v>1.2527999999999988</v>
      </c>
    </row>
    <row r="9623" spans="1:23" x14ac:dyDescent="0.3">
      <c r="A9623">
        <v>9622</v>
      </c>
      <c r="B9623" t="s">
        <v>10762</v>
      </c>
      <c r="C9623" s="1">
        <v>41908</v>
      </c>
      <c r="D9623" s="2">
        <v>2014</v>
      </c>
      <c r="E9623" s="1" t="s">
        <v>161</v>
      </c>
      <c r="F9623" s="3">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v>0.47279999999999966</v>
      </c>
    </row>
    <row r="9624" spans="1:23" x14ac:dyDescent="0.3">
      <c r="A9624">
        <v>9623</v>
      </c>
      <c r="B9624" t="s">
        <v>10762</v>
      </c>
      <c r="C9624" s="1">
        <v>41908</v>
      </c>
      <c r="D9624" s="2">
        <v>2014</v>
      </c>
      <c r="E9624" s="1" t="s">
        <v>161</v>
      </c>
      <c r="F9624" s="3">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v>11.102399999999996</v>
      </c>
    </row>
    <row r="9625" spans="1:23" x14ac:dyDescent="0.3">
      <c r="A9625">
        <v>9624</v>
      </c>
      <c r="B9625" t="s">
        <v>10763</v>
      </c>
      <c r="C9625" s="1">
        <v>42915</v>
      </c>
      <c r="D9625" s="2">
        <v>2017</v>
      </c>
      <c r="E9625" s="1" t="s">
        <v>41</v>
      </c>
      <c r="F9625" s="3">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v>-54.549600000000012</v>
      </c>
    </row>
    <row r="9626" spans="1:23" x14ac:dyDescent="0.3">
      <c r="A9626">
        <v>9625</v>
      </c>
      <c r="B9626" t="s">
        <v>10763</v>
      </c>
      <c r="C9626" s="1">
        <v>42915</v>
      </c>
      <c r="D9626" s="2">
        <v>2017</v>
      </c>
      <c r="E9626" s="1" t="s">
        <v>41</v>
      </c>
      <c r="F9626" s="3">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v>-39.511800000000036</v>
      </c>
    </row>
    <row r="9627" spans="1:23" x14ac:dyDescent="0.3">
      <c r="A9627">
        <v>9626</v>
      </c>
      <c r="B9627" t="s">
        <v>10763</v>
      </c>
      <c r="C9627" s="1">
        <v>42915</v>
      </c>
      <c r="D9627" s="2">
        <v>2017</v>
      </c>
      <c r="E9627" s="1" t="s">
        <v>41</v>
      </c>
      <c r="F9627" s="3">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v>-96.470399999999955</v>
      </c>
    </row>
    <row r="9628" spans="1:23" x14ac:dyDescent="0.3">
      <c r="A9628">
        <v>9627</v>
      </c>
      <c r="B9628" t="s">
        <v>10764</v>
      </c>
      <c r="C9628" s="1">
        <v>43001</v>
      </c>
      <c r="D9628" s="2">
        <v>2017</v>
      </c>
      <c r="E9628" s="1" t="s">
        <v>161</v>
      </c>
      <c r="F9628" s="3">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v>3.3524000000000003</v>
      </c>
    </row>
    <row r="9629" spans="1:23" x14ac:dyDescent="0.3">
      <c r="A9629">
        <v>9628</v>
      </c>
      <c r="B9629" t="s">
        <v>10765</v>
      </c>
      <c r="C9629" s="1">
        <v>41966</v>
      </c>
      <c r="D9629" s="2">
        <v>2014</v>
      </c>
      <c r="E9629" s="1" t="s">
        <v>24</v>
      </c>
      <c r="F9629" s="3">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v>6.7481999999999989</v>
      </c>
    </row>
    <row r="9630" spans="1:23" x14ac:dyDescent="0.3">
      <c r="A9630">
        <v>9629</v>
      </c>
      <c r="B9630" t="s">
        <v>10766</v>
      </c>
      <c r="C9630" s="1">
        <v>41652</v>
      </c>
      <c r="D9630" s="2">
        <v>2014</v>
      </c>
      <c r="E9630" s="1" t="s">
        <v>166</v>
      </c>
      <c r="F9630" s="3">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v>13.0928</v>
      </c>
    </row>
    <row r="9631" spans="1:23" x14ac:dyDescent="0.3">
      <c r="A9631">
        <v>9630</v>
      </c>
      <c r="B9631" t="s">
        <v>10766</v>
      </c>
      <c r="C9631" s="1">
        <v>41652</v>
      </c>
      <c r="D9631" s="2">
        <v>2014</v>
      </c>
      <c r="E9631" s="1" t="s">
        <v>166</v>
      </c>
      <c r="F9631" s="3">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v>-2.5212000000000003</v>
      </c>
    </row>
    <row r="9632" spans="1:23" x14ac:dyDescent="0.3">
      <c r="A9632">
        <v>9631</v>
      </c>
      <c r="B9632" t="s">
        <v>10767</v>
      </c>
      <c r="C9632" s="1">
        <v>42521</v>
      </c>
      <c r="D9632" s="2">
        <v>2016</v>
      </c>
      <c r="E9632" s="1" t="s">
        <v>124</v>
      </c>
      <c r="F9632" s="3">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v>2.3243999999999994</v>
      </c>
    </row>
    <row r="9633" spans="1:23" x14ac:dyDescent="0.3">
      <c r="A9633">
        <v>9632</v>
      </c>
      <c r="B9633" t="s">
        <v>10767</v>
      </c>
      <c r="C9633" s="1">
        <v>42521</v>
      </c>
      <c r="D9633" s="2">
        <v>2016</v>
      </c>
      <c r="E9633" s="1" t="s">
        <v>124</v>
      </c>
      <c r="F9633" s="3">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v>88.052999999999997</v>
      </c>
    </row>
    <row r="9634" spans="1:23" x14ac:dyDescent="0.3">
      <c r="A9634">
        <v>9633</v>
      </c>
      <c r="B9634" t="s">
        <v>10768</v>
      </c>
      <c r="C9634" s="1">
        <v>42779</v>
      </c>
      <c r="D9634" s="2">
        <v>2017</v>
      </c>
      <c r="E9634" s="1" t="s">
        <v>568</v>
      </c>
      <c r="F9634" s="3">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v>38.975200000000008</v>
      </c>
    </row>
    <row r="9635" spans="1:23" x14ac:dyDescent="0.3">
      <c r="A9635">
        <v>9634</v>
      </c>
      <c r="B9635" t="s">
        <v>10769</v>
      </c>
      <c r="C9635" s="1">
        <v>41926</v>
      </c>
      <c r="D9635" s="2">
        <v>2014</v>
      </c>
      <c r="E9635" s="1" t="s">
        <v>53</v>
      </c>
      <c r="F9635" s="3">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v>30.089999999999982</v>
      </c>
    </row>
    <row r="9636" spans="1:23" x14ac:dyDescent="0.3">
      <c r="A9636">
        <v>9635</v>
      </c>
      <c r="B9636" t="s">
        <v>10769</v>
      </c>
      <c r="C9636" s="1">
        <v>41926</v>
      </c>
      <c r="D9636" s="2">
        <v>2014</v>
      </c>
      <c r="E9636" s="1" t="s">
        <v>53</v>
      </c>
      <c r="F9636" s="3">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v>22.246000000000006</v>
      </c>
    </row>
    <row r="9637" spans="1:23" x14ac:dyDescent="0.3">
      <c r="A9637">
        <v>9636</v>
      </c>
      <c r="B9637" t="s">
        <v>10769</v>
      </c>
      <c r="C9637" s="1">
        <v>41926</v>
      </c>
      <c r="D9637" s="2">
        <v>2014</v>
      </c>
      <c r="E9637" s="1" t="s">
        <v>53</v>
      </c>
      <c r="F9637" s="3">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v>260.61120000000017</v>
      </c>
    </row>
    <row r="9638" spans="1:23" x14ac:dyDescent="0.3">
      <c r="A9638">
        <v>9637</v>
      </c>
      <c r="B9638" t="s">
        <v>10770</v>
      </c>
      <c r="C9638" s="1">
        <v>41961</v>
      </c>
      <c r="D9638" s="2">
        <v>2014</v>
      </c>
      <c r="E9638" s="1" t="s">
        <v>24</v>
      </c>
      <c r="F9638" s="3">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v>55.016000000000005</v>
      </c>
    </row>
    <row r="9639" spans="1:23" x14ac:dyDescent="0.3">
      <c r="A9639">
        <v>9638</v>
      </c>
      <c r="B9639" t="s">
        <v>10770</v>
      </c>
      <c r="C9639" s="1">
        <v>41961</v>
      </c>
      <c r="D9639" s="2">
        <v>2014</v>
      </c>
      <c r="E9639" s="1" t="s">
        <v>24</v>
      </c>
      <c r="F9639" s="3">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v>94.926000000000045</v>
      </c>
    </row>
    <row r="9640" spans="1:23" x14ac:dyDescent="0.3">
      <c r="A9640">
        <v>9639</v>
      </c>
      <c r="B9640" t="s">
        <v>10771</v>
      </c>
      <c r="C9640" s="1">
        <v>43051</v>
      </c>
      <c r="D9640" s="2">
        <v>2017</v>
      </c>
      <c r="E9640" s="1" t="s">
        <v>24</v>
      </c>
      <c r="F9640" s="3">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v>5.6644000000000005</v>
      </c>
    </row>
    <row r="9641" spans="1:23" x14ac:dyDescent="0.3">
      <c r="A9641">
        <v>9640</v>
      </c>
      <c r="B9641" t="s">
        <v>10772</v>
      </c>
      <c r="C9641" s="1">
        <v>42032</v>
      </c>
      <c r="D9641" s="2">
        <v>2015</v>
      </c>
      <c r="E9641" s="1" t="s">
        <v>166</v>
      </c>
      <c r="F9641" s="3">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v>-1862.3124000000003</v>
      </c>
    </row>
    <row r="9642" spans="1:23" x14ac:dyDescent="0.3">
      <c r="A9642">
        <v>9641</v>
      </c>
      <c r="B9642" t="s">
        <v>10773</v>
      </c>
      <c r="C9642" s="1">
        <v>41705</v>
      </c>
      <c r="D9642" s="2">
        <v>2014</v>
      </c>
      <c r="E9642" s="1" t="s">
        <v>237</v>
      </c>
      <c r="F9642" s="3">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v>9.4989999999999988</v>
      </c>
    </row>
    <row r="9643" spans="1:23" x14ac:dyDescent="0.3">
      <c r="A9643">
        <v>9642</v>
      </c>
      <c r="B9643" t="s">
        <v>10773</v>
      </c>
      <c r="C9643" s="1">
        <v>41705</v>
      </c>
      <c r="D9643" s="2">
        <v>2014</v>
      </c>
      <c r="E9643" s="1" t="s">
        <v>237</v>
      </c>
      <c r="F9643" s="3">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v>0</v>
      </c>
    </row>
    <row r="9644" spans="1:23" x14ac:dyDescent="0.3">
      <c r="A9644">
        <v>9643</v>
      </c>
      <c r="B9644" t="s">
        <v>10773</v>
      </c>
      <c r="C9644" s="1">
        <v>41705</v>
      </c>
      <c r="D9644" s="2">
        <v>2014</v>
      </c>
      <c r="E9644" s="1" t="s">
        <v>237</v>
      </c>
      <c r="F9644" s="3">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v>21.835199999999986</v>
      </c>
    </row>
    <row r="9645" spans="1:23" x14ac:dyDescent="0.3">
      <c r="A9645">
        <v>9644</v>
      </c>
      <c r="B9645" t="s">
        <v>10773</v>
      </c>
      <c r="C9645" s="1">
        <v>41705</v>
      </c>
      <c r="D9645" s="2">
        <v>2014</v>
      </c>
      <c r="E9645" s="1" t="s">
        <v>237</v>
      </c>
      <c r="F9645" s="3">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v>54.17639999999993</v>
      </c>
    </row>
    <row r="9646" spans="1:23" x14ac:dyDescent="0.3">
      <c r="A9646">
        <v>9645</v>
      </c>
      <c r="B9646" t="s">
        <v>10774</v>
      </c>
      <c r="C9646" s="1">
        <v>42894</v>
      </c>
      <c r="D9646" s="2">
        <v>2017</v>
      </c>
      <c r="E9646" s="1" t="s">
        <v>41</v>
      </c>
      <c r="F9646" s="3">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v>12.312299999999993</v>
      </c>
    </row>
    <row r="9647" spans="1:23" x14ac:dyDescent="0.3">
      <c r="A9647">
        <v>9646</v>
      </c>
      <c r="B9647" t="s">
        <v>10774</v>
      </c>
      <c r="C9647" s="1">
        <v>42894</v>
      </c>
      <c r="D9647" s="2">
        <v>2017</v>
      </c>
      <c r="E9647" s="1" t="s">
        <v>41</v>
      </c>
      <c r="F9647" s="3">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v>-8.3524000000000012</v>
      </c>
    </row>
    <row r="9648" spans="1:23" x14ac:dyDescent="0.3">
      <c r="A9648">
        <v>9647</v>
      </c>
      <c r="B9648" t="s">
        <v>10774</v>
      </c>
      <c r="C9648" s="1">
        <v>42894</v>
      </c>
      <c r="D9648" s="2">
        <v>2017</v>
      </c>
      <c r="E9648" s="1" t="s">
        <v>41</v>
      </c>
      <c r="F9648" s="3">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v>-48.391999999999982</v>
      </c>
    </row>
    <row r="9649" spans="1:23" x14ac:dyDescent="0.3">
      <c r="A9649">
        <v>9648</v>
      </c>
      <c r="B9649" t="s">
        <v>10775</v>
      </c>
      <c r="C9649" s="1">
        <v>41962</v>
      </c>
      <c r="D9649" s="2">
        <v>2014</v>
      </c>
      <c r="E9649" s="1" t="s">
        <v>24</v>
      </c>
      <c r="F9649" s="3">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v>57.501599999999996</v>
      </c>
    </row>
    <row r="9650" spans="1:23" x14ac:dyDescent="0.3">
      <c r="A9650">
        <v>9649</v>
      </c>
      <c r="B9650" t="s">
        <v>10775</v>
      </c>
      <c r="C9650" s="1">
        <v>41962</v>
      </c>
      <c r="D9650" s="2">
        <v>2014</v>
      </c>
      <c r="E9650" s="1" t="s">
        <v>24</v>
      </c>
      <c r="F9650" s="3">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v>78.951599999999999</v>
      </c>
    </row>
    <row r="9651" spans="1:23" x14ac:dyDescent="0.3">
      <c r="A9651">
        <v>9650</v>
      </c>
      <c r="B9651" t="s">
        <v>10777</v>
      </c>
      <c r="C9651" s="1">
        <v>42700</v>
      </c>
      <c r="D9651" s="2">
        <v>2016</v>
      </c>
      <c r="E9651" s="1" t="s">
        <v>24</v>
      </c>
      <c r="F9651" s="3">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v>160.31359999999984</v>
      </c>
    </row>
    <row r="9652" spans="1:23" x14ac:dyDescent="0.3">
      <c r="A9652">
        <v>9651</v>
      </c>
      <c r="B9652" t="s">
        <v>10777</v>
      </c>
      <c r="C9652" s="1">
        <v>42700</v>
      </c>
      <c r="D9652" s="2">
        <v>2016</v>
      </c>
      <c r="E9652" s="1" t="s">
        <v>24</v>
      </c>
      <c r="F9652" s="3">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v>10.4076</v>
      </c>
    </row>
    <row r="9653" spans="1:23" x14ac:dyDescent="0.3">
      <c r="A9653">
        <v>9652</v>
      </c>
      <c r="B9653" t="s">
        <v>10777</v>
      </c>
      <c r="C9653" s="1">
        <v>42700</v>
      </c>
      <c r="D9653" s="2">
        <v>2016</v>
      </c>
      <c r="E9653" s="1" t="s">
        <v>24</v>
      </c>
      <c r="F9653" s="3">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v>19.487999999999992</v>
      </c>
    </row>
    <row r="9654" spans="1:23" x14ac:dyDescent="0.3">
      <c r="A9654">
        <v>9653</v>
      </c>
      <c r="B9654" t="s">
        <v>10777</v>
      </c>
      <c r="C9654" s="1">
        <v>42700</v>
      </c>
      <c r="D9654" s="2">
        <v>2016</v>
      </c>
      <c r="E9654" s="1" t="s">
        <v>24</v>
      </c>
      <c r="F9654" s="3">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v>297.69</v>
      </c>
    </row>
    <row r="9655" spans="1:23" x14ac:dyDescent="0.3">
      <c r="A9655">
        <v>9654</v>
      </c>
      <c r="B9655" t="s">
        <v>10778</v>
      </c>
      <c r="C9655" s="1">
        <v>42758</v>
      </c>
      <c r="D9655" s="2">
        <v>2017</v>
      </c>
      <c r="E9655" s="1" t="s">
        <v>166</v>
      </c>
      <c r="F9655" s="3">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v>11.997999999999998</v>
      </c>
    </row>
    <row r="9656" spans="1:23" x14ac:dyDescent="0.3">
      <c r="A9656">
        <v>9655</v>
      </c>
      <c r="B9656" t="s">
        <v>10778</v>
      </c>
      <c r="C9656" s="1">
        <v>42758</v>
      </c>
      <c r="D9656" s="2">
        <v>2017</v>
      </c>
      <c r="E9656" s="1" t="s">
        <v>166</v>
      </c>
      <c r="F9656" s="3">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v>-3.6212</v>
      </c>
    </row>
    <row r="9657" spans="1:23" x14ac:dyDescent="0.3">
      <c r="A9657">
        <v>9656</v>
      </c>
      <c r="B9657" t="s">
        <v>10779</v>
      </c>
      <c r="C9657" s="1">
        <v>41904</v>
      </c>
      <c r="D9657" s="2">
        <v>2014</v>
      </c>
      <c r="E9657" s="1" t="s">
        <v>161</v>
      </c>
      <c r="F9657" s="3">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v>35.078399999999995</v>
      </c>
    </row>
    <row r="9658" spans="1:23" x14ac:dyDescent="0.3">
      <c r="A9658">
        <v>9657</v>
      </c>
      <c r="B9658" t="s">
        <v>10779</v>
      </c>
      <c r="C9658" s="1">
        <v>41904</v>
      </c>
      <c r="D9658" s="2">
        <v>2014</v>
      </c>
      <c r="E9658" s="1" t="s">
        <v>161</v>
      </c>
      <c r="F9658" s="3">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v>1.3944000000000001</v>
      </c>
    </row>
    <row r="9659" spans="1:23" x14ac:dyDescent="0.3">
      <c r="A9659">
        <v>9658</v>
      </c>
      <c r="B9659" t="s">
        <v>10779</v>
      </c>
      <c r="C9659" s="1">
        <v>41904</v>
      </c>
      <c r="D9659" s="2">
        <v>2014</v>
      </c>
      <c r="E9659" s="1" t="s">
        <v>161</v>
      </c>
      <c r="F9659" s="3">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v>5.7376000000000005</v>
      </c>
    </row>
    <row r="9660" spans="1:23" x14ac:dyDescent="0.3">
      <c r="A9660">
        <v>9659</v>
      </c>
      <c r="B9660" t="s">
        <v>10779</v>
      </c>
      <c r="C9660" s="1">
        <v>41904</v>
      </c>
      <c r="D9660" s="2">
        <v>2014</v>
      </c>
      <c r="E9660" s="1" t="s">
        <v>161</v>
      </c>
      <c r="F9660" s="3">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v>83.709599999999966</v>
      </c>
    </row>
    <row r="9661" spans="1:23" x14ac:dyDescent="0.3">
      <c r="A9661">
        <v>9660</v>
      </c>
      <c r="B9661" t="s">
        <v>10780</v>
      </c>
      <c r="C9661" s="1">
        <v>41724</v>
      </c>
      <c r="D9661" s="2">
        <v>2014</v>
      </c>
      <c r="E9661" s="1" t="s">
        <v>237</v>
      </c>
      <c r="F9661" s="3">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v>9</v>
      </c>
    </row>
    <row r="9662" spans="1:23" x14ac:dyDescent="0.3">
      <c r="A9662">
        <v>9661</v>
      </c>
      <c r="B9662" t="s">
        <v>10781</v>
      </c>
      <c r="C9662" s="1">
        <v>42527</v>
      </c>
      <c r="D9662" s="2">
        <v>2016</v>
      </c>
      <c r="E9662" s="1" t="s">
        <v>41</v>
      </c>
      <c r="F9662" s="3">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v>226.79460000000006</v>
      </c>
    </row>
    <row r="9663" spans="1:23" x14ac:dyDescent="0.3">
      <c r="A9663">
        <v>9662</v>
      </c>
      <c r="B9663" t="s">
        <v>10781</v>
      </c>
      <c r="C9663" s="1">
        <v>42527</v>
      </c>
      <c r="D9663" s="2">
        <v>2016</v>
      </c>
      <c r="E9663" s="1" t="s">
        <v>41</v>
      </c>
      <c r="F9663" s="3">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v>3.7744</v>
      </c>
    </row>
    <row r="9664" spans="1:23" x14ac:dyDescent="0.3">
      <c r="A9664">
        <v>9663</v>
      </c>
      <c r="B9664" t="s">
        <v>10781</v>
      </c>
      <c r="C9664" s="1">
        <v>42527</v>
      </c>
      <c r="D9664" s="2">
        <v>2016</v>
      </c>
      <c r="E9664" s="1" t="s">
        <v>41</v>
      </c>
      <c r="F9664" s="3">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v>161.19000000000003</v>
      </c>
    </row>
    <row r="9665" spans="1:23" x14ac:dyDescent="0.3">
      <c r="A9665">
        <v>9664</v>
      </c>
      <c r="B9665" t="s">
        <v>10782</v>
      </c>
      <c r="C9665" s="1">
        <v>42978</v>
      </c>
      <c r="D9665" s="2">
        <v>2017</v>
      </c>
      <c r="E9665" s="1" t="s">
        <v>132</v>
      </c>
      <c r="F9665" s="3">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v>9.6974999999999838</v>
      </c>
    </row>
    <row r="9666" spans="1:23" x14ac:dyDescent="0.3">
      <c r="A9666">
        <v>9665</v>
      </c>
      <c r="B9666" t="s">
        <v>10783</v>
      </c>
      <c r="C9666" s="1">
        <v>42345</v>
      </c>
      <c r="D9666" s="2">
        <v>2015</v>
      </c>
      <c r="E9666" s="1" t="s">
        <v>98</v>
      </c>
      <c r="F9666" s="3">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v>6.2208000000000006</v>
      </c>
    </row>
    <row r="9667" spans="1:23" x14ac:dyDescent="0.3">
      <c r="A9667">
        <v>9666</v>
      </c>
      <c r="B9667" t="s">
        <v>10784</v>
      </c>
      <c r="C9667" s="1">
        <v>43055</v>
      </c>
      <c r="D9667" s="2">
        <v>2017</v>
      </c>
      <c r="E9667" s="1" t="s">
        <v>24</v>
      </c>
      <c r="F9667" s="3">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v>23.987999999999996</v>
      </c>
    </row>
    <row r="9668" spans="1:23" x14ac:dyDescent="0.3">
      <c r="A9668">
        <v>9667</v>
      </c>
      <c r="B9668" t="s">
        <v>10784</v>
      </c>
      <c r="C9668" s="1">
        <v>43055</v>
      </c>
      <c r="D9668" s="2">
        <v>2017</v>
      </c>
      <c r="E9668" s="1" t="s">
        <v>24</v>
      </c>
      <c r="F9668" s="3">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v>4.4711999999999996</v>
      </c>
    </row>
    <row r="9669" spans="1:23" x14ac:dyDescent="0.3">
      <c r="A9669">
        <v>9668</v>
      </c>
      <c r="B9669" t="s">
        <v>10785</v>
      </c>
      <c r="C9669" s="1">
        <v>42483</v>
      </c>
      <c r="D9669" s="2">
        <v>2016</v>
      </c>
      <c r="E9669" s="1" t="s">
        <v>89</v>
      </c>
      <c r="F9669" s="3">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v>6.5569000000000006</v>
      </c>
    </row>
    <row r="9670" spans="1:23" x14ac:dyDescent="0.3">
      <c r="A9670">
        <v>9669</v>
      </c>
      <c r="B9670" t="s">
        <v>10785</v>
      </c>
      <c r="C9670" s="1">
        <v>42483</v>
      </c>
      <c r="D9670" s="2">
        <v>2016</v>
      </c>
      <c r="E9670" s="1" t="s">
        <v>89</v>
      </c>
      <c r="F9670" s="3">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v>35.984999999999999</v>
      </c>
    </row>
    <row r="9671" spans="1:23" x14ac:dyDescent="0.3">
      <c r="A9671">
        <v>9670</v>
      </c>
      <c r="B9671" t="s">
        <v>10787</v>
      </c>
      <c r="C9671" s="1">
        <v>42827</v>
      </c>
      <c r="D9671" s="2">
        <v>2017</v>
      </c>
      <c r="E9671" s="1" t="s">
        <v>89</v>
      </c>
      <c r="F9671" s="3">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v>6.8723999999999998</v>
      </c>
    </row>
    <row r="9672" spans="1:23" x14ac:dyDescent="0.3">
      <c r="A9672">
        <v>9671</v>
      </c>
      <c r="B9672" t="s">
        <v>10788</v>
      </c>
      <c r="C9672" s="1">
        <v>42229</v>
      </c>
      <c r="D9672" s="2">
        <v>2015</v>
      </c>
      <c r="E9672" s="1" t="s">
        <v>132</v>
      </c>
      <c r="F9672" s="3">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v>8.0849999999999973</v>
      </c>
    </row>
    <row r="9673" spans="1:23" x14ac:dyDescent="0.3">
      <c r="A9673">
        <v>9672</v>
      </c>
      <c r="B9673" t="s">
        <v>10789</v>
      </c>
      <c r="C9673" s="1">
        <v>43052</v>
      </c>
      <c r="D9673" s="2">
        <v>2017</v>
      </c>
      <c r="E9673" s="1" t="s">
        <v>24</v>
      </c>
      <c r="F9673" s="3">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v>1.375</v>
      </c>
    </row>
    <row r="9674" spans="1:23" x14ac:dyDescent="0.3">
      <c r="A9674">
        <v>9673</v>
      </c>
      <c r="B9674" t="s">
        <v>10790</v>
      </c>
      <c r="C9674" s="1">
        <v>42727</v>
      </c>
      <c r="D9674" s="2">
        <v>2016</v>
      </c>
      <c r="E9674" s="1" t="s">
        <v>98</v>
      </c>
      <c r="F9674" s="3">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v>2.6892000000000005</v>
      </c>
    </row>
    <row r="9675" spans="1:23" x14ac:dyDescent="0.3">
      <c r="A9675">
        <v>9674</v>
      </c>
      <c r="B9675" t="s">
        <v>10790</v>
      </c>
      <c r="C9675" s="1">
        <v>42727</v>
      </c>
      <c r="D9675" s="2">
        <v>2016</v>
      </c>
      <c r="E9675" s="1" t="s">
        <v>98</v>
      </c>
      <c r="F9675" s="3">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v>-374.99250000000006</v>
      </c>
    </row>
    <row r="9676" spans="1:23" x14ac:dyDescent="0.3">
      <c r="A9676">
        <v>9675</v>
      </c>
      <c r="B9676" t="s">
        <v>10793</v>
      </c>
      <c r="C9676" s="1">
        <v>41842</v>
      </c>
      <c r="D9676" s="2">
        <v>2014</v>
      </c>
      <c r="E9676" s="1" t="s">
        <v>152</v>
      </c>
      <c r="F9676" s="3">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v>1.331599999999999</v>
      </c>
    </row>
    <row r="9677" spans="1:23" x14ac:dyDescent="0.3">
      <c r="A9677">
        <v>9676</v>
      </c>
      <c r="B9677" t="s">
        <v>10794</v>
      </c>
      <c r="C9677" s="1">
        <v>42496</v>
      </c>
      <c r="D9677" s="2">
        <v>2016</v>
      </c>
      <c r="E9677" s="1" t="s">
        <v>124</v>
      </c>
      <c r="F9677" s="3">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v>14.143999999999998</v>
      </c>
    </row>
    <row r="9678" spans="1:23" x14ac:dyDescent="0.3">
      <c r="A9678">
        <v>9677</v>
      </c>
      <c r="B9678" t="s">
        <v>10795</v>
      </c>
      <c r="C9678" s="1">
        <v>41971</v>
      </c>
      <c r="D9678" s="2">
        <v>2014</v>
      </c>
      <c r="E9678" s="1" t="s">
        <v>24</v>
      </c>
      <c r="F9678" s="3">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v>29.449199999999998</v>
      </c>
    </row>
    <row r="9679" spans="1:23" x14ac:dyDescent="0.3">
      <c r="A9679">
        <v>9678</v>
      </c>
      <c r="B9679" t="s">
        <v>10796</v>
      </c>
      <c r="C9679" s="1">
        <v>42478</v>
      </c>
      <c r="D9679" s="2">
        <v>2016</v>
      </c>
      <c r="E9679" s="1" t="s">
        <v>89</v>
      </c>
      <c r="F9679" s="3">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v>2.027099999999999</v>
      </c>
    </row>
    <row r="9680" spans="1:23" x14ac:dyDescent="0.3">
      <c r="A9680">
        <v>9679</v>
      </c>
      <c r="B9680" t="s">
        <v>10796</v>
      </c>
      <c r="C9680" s="1">
        <v>42478</v>
      </c>
      <c r="D9680" s="2">
        <v>2016</v>
      </c>
      <c r="E9680" s="1" t="s">
        <v>89</v>
      </c>
      <c r="F9680" s="3">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v>1.8468</v>
      </c>
    </row>
    <row r="9681" spans="1:23" x14ac:dyDescent="0.3">
      <c r="A9681">
        <v>9680</v>
      </c>
      <c r="B9681" t="s">
        <v>10797</v>
      </c>
      <c r="C9681" s="1">
        <v>42365</v>
      </c>
      <c r="D9681" s="2">
        <v>2015</v>
      </c>
      <c r="E9681" s="1" t="s">
        <v>98</v>
      </c>
      <c r="F9681" s="3">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v>61.38900000000001</v>
      </c>
    </row>
    <row r="9682" spans="1:23" x14ac:dyDescent="0.3">
      <c r="A9682">
        <v>9681</v>
      </c>
      <c r="B9682" t="s">
        <v>10797</v>
      </c>
      <c r="C9682" s="1">
        <v>42365</v>
      </c>
      <c r="D9682" s="2">
        <v>2015</v>
      </c>
      <c r="E9682" s="1" t="s">
        <v>98</v>
      </c>
      <c r="F9682" s="3">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v>75.167999999999921</v>
      </c>
    </row>
    <row r="9683" spans="1:23" x14ac:dyDescent="0.3">
      <c r="A9683">
        <v>9682</v>
      </c>
      <c r="B9683" t="s">
        <v>10798</v>
      </c>
      <c r="C9683" s="1">
        <v>43082</v>
      </c>
      <c r="D9683" s="2">
        <v>2017</v>
      </c>
      <c r="E9683" s="1" t="s">
        <v>98</v>
      </c>
      <c r="F9683" s="3">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v>4.2336</v>
      </c>
    </row>
    <row r="9684" spans="1:23" x14ac:dyDescent="0.3">
      <c r="A9684">
        <v>9683</v>
      </c>
      <c r="B9684" t="s">
        <v>10798</v>
      </c>
      <c r="C9684" s="1">
        <v>43082</v>
      </c>
      <c r="D9684" s="2">
        <v>2017</v>
      </c>
      <c r="E9684" s="1" t="s">
        <v>98</v>
      </c>
      <c r="F9684" s="3">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v>18.662400000000002</v>
      </c>
    </row>
    <row r="9685" spans="1:23" x14ac:dyDescent="0.3">
      <c r="A9685">
        <v>9684</v>
      </c>
      <c r="B9685" t="s">
        <v>10798</v>
      </c>
      <c r="C9685" s="1">
        <v>43082</v>
      </c>
      <c r="D9685" s="2">
        <v>2017</v>
      </c>
      <c r="E9685" s="1" t="s">
        <v>98</v>
      </c>
      <c r="F9685" s="3">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v>54.280799999999999</v>
      </c>
    </row>
    <row r="9686" spans="1:23" x14ac:dyDescent="0.3">
      <c r="A9686">
        <v>9685</v>
      </c>
      <c r="B9686" t="s">
        <v>10798</v>
      </c>
      <c r="C9686" s="1">
        <v>43082</v>
      </c>
      <c r="D9686" s="2">
        <v>2017</v>
      </c>
      <c r="E9686" s="1" t="s">
        <v>98</v>
      </c>
      <c r="F9686" s="3">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v>6.3504000000000005</v>
      </c>
    </row>
    <row r="9687" spans="1:23" x14ac:dyDescent="0.3">
      <c r="A9687">
        <v>9686</v>
      </c>
      <c r="B9687" t="s">
        <v>10799</v>
      </c>
      <c r="C9687" s="1">
        <v>42737</v>
      </c>
      <c r="D9687" s="2">
        <v>2017</v>
      </c>
      <c r="E9687" s="1" t="s">
        <v>166</v>
      </c>
      <c r="F9687" s="3">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v>5.8064999999999998</v>
      </c>
    </row>
    <row r="9688" spans="1:23" x14ac:dyDescent="0.3">
      <c r="A9688">
        <v>9687</v>
      </c>
      <c r="B9688" t="s">
        <v>10800</v>
      </c>
      <c r="C9688" s="1">
        <v>42885</v>
      </c>
      <c r="D9688" s="2">
        <v>2017</v>
      </c>
      <c r="E9688" s="1" t="s">
        <v>124</v>
      </c>
      <c r="F9688" s="3">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v>10.178999999999997</v>
      </c>
    </row>
    <row r="9689" spans="1:23" x14ac:dyDescent="0.3">
      <c r="A9689">
        <v>9688</v>
      </c>
      <c r="B9689" t="s">
        <v>10801</v>
      </c>
      <c r="C9689" s="1">
        <v>43008</v>
      </c>
      <c r="D9689" s="2">
        <v>2017</v>
      </c>
      <c r="E9689" s="1" t="s">
        <v>161</v>
      </c>
      <c r="F9689" s="3">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v>-17.469000000000005</v>
      </c>
    </row>
    <row r="9690" spans="1:23" x14ac:dyDescent="0.3">
      <c r="A9690">
        <v>9689</v>
      </c>
      <c r="B9690" t="s">
        <v>10802</v>
      </c>
      <c r="C9690" s="1">
        <v>42906</v>
      </c>
      <c r="D9690" s="2">
        <v>2017</v>
      </c>
      <c r="E9690" s="1" t="s">
        <v>41</v>
      </c>
      <c r="F9690" s="3">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v>15.552000000000001</v>
      </c>
    </row>
    <row r="9691" spans="1:23" x14ac:dyDescent="0.3">
      <c r="A9691">
        <v>9690</v>
      </c>
      <c r="B9691" t="s">
        <v>10802</v>
      </c>
      <c r="C9691" s="1">
        <v>42906</v>
      </c>
      <c r="D9691" s="2">
        <v>2017</v>
      </c>
      <c r="E9691" s="1" t="s">
        <v>41</v>
      </c>
      <c r="F9691" s="3">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v>125.99000000000001</v>
      </c>
    </row>
    <row r="9692" spans="1:23" x14ac:dyDescent="0.3">
      <c r="A9692">
        <v>9691</v>
      </c>
      <c r="B9692" t="s">
        <v>10803</v>
      </c>
      <c r="C9692" s="1">
        <v>42829</v>
      </c>
      <c r="D9692" s="2">
        <v>2017</v>
      </c>
      <c r="E9692" s="1" t="s">
        <v>89</v>
      </c>
      <c r="F9692" s="3">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v>2.0415999999999999</v>
      </c>
    </row>
    <row r="9693" spans="1:23" x14ac:dyDescent="0.3">
      <c r="A9693">
        <v>9692</v>
      </c>
      <c r="B9693" t="s">
        <v>10804</v>
      </c>
      <c r="C9693" s="1">
        <v>42321</v>
      </c>
      <c r="D9693" s="2">
        <v>2015</v>
      </c>
      <c r="E9693" s="1" t="s">
        <v>24</v>
      </c>
      <c r="F9693" s="3">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v>-18.058800000000076</v>
      </c>
    </row>
    <row r="9694" spans="1:23" x14ac:dyDescent="0.3">
      <c r="A9694">
        <v>9693</v>
      </c>
      <c r="B9694" t="s">
        <v>10805</v>
      </c>
      <c r="C9694" s="1">
        <v>42244</v>
      </c>
      <c r="D9694" s="2">
        <v>2015</v>
      </c>
      <c r="E9694" s="1" t="s">
        <v>132</v>
      </c>
      <c r="F9694" s="3">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v>122.2936</v>
      </c>
    </row>
    <row r="9695" spans="1:23" x14ac:dyDescent="0.3">
      <c r="A9695">
        <v>9694</v>
      </c>
      <c r="B9695" t="s">
        <v>10806</v>
      </c>
      <c r="C9695" s="1">
        <v>43002</v>
      </c>
      <c r="D9695" s="2">
        <v>2017</v>
      </c>
      <c r="E9695" s="1" t="s">
        <v>161</v>
      </c>
      <c r="F9695" s="3">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v>15.229199999999999</v>
      </c>
    </row>
    <row r="9696" spans="1:23" x14ac:dyDescent="0.3">
      <c r="A9696">
        <v>9695</v>
      </c>
      <c r="B9696" t="s">
        <v>10806</v>
      </c>
      <c r="C9696" s="1">
        <v>43002</v>
      </c>
      <c r="D9696" s="2">
        <v>2017</v>
      </c>
      <c r="E9696" s="1" t="s">
        <v>161</v>
      </c>
      <c r="F9696" s="3">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v>2.1899999999999995</v>
      </c>
    </row>
    <row r="9697" spans="1:23" x14ac:dyDescent="0.3">
      <c r="A9697">
        <v>9696</v>
      </c>
      <c r="B9697" t="s">
        <v>10807</v>
      </c>
      <c r="C9697" s="1">
        <v>42715</v>
      </c>
      <c r="D9697" s="2">
        <v>2016</v>
      </c>
      <c r="E9697" s="1" t="s">
        <v>98</v>
      </c>
      <c r="F9697" s="3">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v>9.1919999999999931</v>
      </c>
    </row>
    <row r="9698" spans="1:23" x14ac:dyDescent="0.3">
      <c r="A9698">
        <v>9697</v>
      </c>
      <c r="B9698" t="s">
        <v>10808</v>
      </c>
      <c r="C9698" s="1">
        <v>41800</v>
      </c>
      <c r="D9698" s="2">
        <v>2014</v>
      </c>
      <c r="E9698" s="1" t="s">
        <v>41</v>
      </c>
      <c r="F9698" s="3">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v>240.8595</v>
      </c>
    </row>
    <row r="9699" spans="1:23" x14ac:dyDescent="0.3">
      <c r="A9699">
        <v>9698</v>
      </c>
      <c r="B9699" t="s">
        <v>10809</v>
      </c>
      <c r="C9699" s="1">
        <v>42440</v>
      </c>
      <c r="D9699" s="2">
        <v>2016</v>
      </c>
      <c r="E9699" s="1" t="s">
        <v>237</v>
      </c>
      <c r="F9699" s="3">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v>9.48</v>
      </c>
    </row>
    <row r="9700" spans="1:23" x14ac:dyDescent="0.3">
      <c r="A9700">
        <v>9699</v>
      </c>
      <c r="B9700" t="s">
        <v>10810</v>
      </c>
      <c r="C9700" s="1">
        <v>43084</v>
      </c>
      <c r="D9700" s="2">
        <v>2017</v>
      </c>
      <c r="E9700" s="1" t="s">
        <v>98</v>
      </c>
      <c r="F9700" s="3">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v>10.7301</v>
      </c>
    </row>
    <row r="9701" spans="1:23" x14ac:dyDescent="0.3">
      <c r="A9701">
        <v>9700</v>
      </c>
      <c r="B9701" t="s">
        <v>10810</v>
      </c>
      <c r="C9701" s="1">
        <v>43084</v>
      </c>
      <c r="D9701" s="2">
        <v>2017</v>
      </c>
      <c r="E9701" s="1" t="s">
        <v>98</v>
      </c>
      <c r="F9701" s="3">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v>16.295999999999999</v>
      </c>
    </row>
    <row r="9702" spans="1:23" x14ac:dyDescent="0.3">
      <c r="A9702">
        <v>9701</v>
      </c>
      <c r="B9702" t="s">
        <v>10810</v>
      </c>
      <c r="C9702" s="1">
        <v>43084</v>
      </c>
      <c r="D9702" s="2">
        <v>2017</v>
      </c>
      <c r="E9702" s="1" t="s">
        <v>98</v>
      </c>
      <c r="F9702" s="3">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v>14.758199999999995</v>
      </c>
    </row>
    <row r="9703" spans="1:23" x14ac:dyDescent="0.3">
      <c r="A9703">
        <v>9702</v>
      </c>
      <c r="B9703" t="s">
        <v>10811</v>
      </c>
      <c r="C9703" s="1">
        <v>42673</v>
      </c>
      <c r="D9703" s="2">
        <v>2016</v>
      </c>
      <c r="E9703" s="1" t="s">
        <v>53</v>
      </c>
      <c r="F9703" s="3">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v>1.1945999999999999</v>
      </c>
    </row>
    <row r="9704" spans="1:23" x14ac:dyDescent="0.3">
      <c r="A9704">
        <v>9703</v>
      </c>
      <c r="B9704" t="s">
        <v>10813</v>
      </c>
      <c r="C9704" s="1">
        <v>42947</v>
      </c>
      <c r="D9704" s="2">
        <v>2017</v>
      </c>
      <c r="E9704" s="1" t="s">
        <v>152</v>
      </c>
      <c r="F9704" s="3">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v>5.5391999999999992</v>
      </c>
    </row>
    <row r="9705" spans="1:23" x14ac:dyDescent="0.3">
      <c r="A9705">
        <v>9704</v>
      </c>
      <c r="B9705" t="s">
        <v>10813</v>
      </c>
      <c r="C9705" s="1">
        <v>42947</v>
      </c>
      <c r="D9705" s="2">
        <v>2017</v>
      </c>
      <c r="E9705" s="1" t="s">
        <v>152</v>
      </c>
      <c r="F9705" s="3">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v>390.97699999999998</v>
      </c>
    </row>
    <row r="9706" spans="1:23" x14ac:dyDescent="0.3">
      <c r="A9706">
        <v>9705</v>
      </c>
      <c r="B9706" t="s">
        <v>10813</v>
      </c>
      <c r="C9706" s="1">
        <v>42947</v>
      </c>
      <c r="D9706" s="2">
        <v>2017</v>
      </c>
      <c r="E9706" s="1" t="s">
        <v>152</v>
      </c>
      <c r="F9706" s="3">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v>5.3948999999999998</v>
      </c>
    </row>
    <row r="9707" spans="1:23" x14ac:dyDescent="0.3">
      <c r="A9707">
        <v>9706</v>
      </c>
      <c r="B9707" t="s">
        <v>10814</v>
      </c>
      <c r="C9707" s="1">
        <v>43027</v>
      </c>
      <c r="D9707" s="2">
        <v>2017</v>
      </c>
      <c r="E9707" s="1" t="s">
        <v>53</v>
      </c>
      <c r="F9707" s="3">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v>13.868400000000001</v>
      </c>
    </row>
    <row r="9708" spans="1:23" x14ac:dyDescent="0.3">
      <c r="A9708">
        <v>9707</v>
      </c>
      <c r="B9708" t="s">
        <v>10815</v>
      </c>
      <c r="C9708" s="1">
        <v>42664</v>
      </c>
      <c r="D9708" s="2">
        <v>2016</v>
      </c>
      <c r="E9708" s="1" t="s">
        <v>53</v>
      </c>
      <c r="F9708" s="3">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v>12.106799999999993</v>
      </c>
    </row>
    <row r="9709" spans="1:23" x14ac:dyDescent="0.3">
      <c r="A9709">
        <v>9708</v>
      </c>
      <c r="B9709" t="s">
        <v>10815</v>
      </c>
      <c r="C9709" s="1">
        <v>42664</v>
      </c>
      <c r="D9709" s="2">
        <v>2016</v>
      </c>
      <c r="E9709" s="1" t="s">
        <v>53</v>
      </c>
      <c r="F9709" s="3">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v>5.6993999999999998</v>
      </c>
    </row>
    <row r="9710" spans="1:23" x14ac:dyDescent="0.3">
      <c r="A9710">
        <v>9709</v>
      </c>
      <c r="B9710" t="s">
        <v>10815</v>
      </c>
      <c r="C9710" s="1">
        <v>42664</v>
      </c>
      <c r="D9710" s="2">
        <v>2016</v>
      </c>
      <c r="E9710" s="1" t="s">
        <v>53</v>
      </c>
      <c r="F9710" s="3">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v>5.5888000000000009</v>
      </c>
    </row>
    <row r="9711" spans="1:23" x14ac:dyDescent="0.3">
      <c r="A9711">
        <v>9710</v>
      </c>
      <c r="B9711" t="s">
        <v>10815</v>
      </c>
      <c r="C9711" s="1">
        <v>42664</v>
      </c>
      <c r="D9711" s="2">
        <v>2016</v>
      </c>
      <c r="E9711" s="1" t="s">
        <v>53</v>
      </c>
      <c r="F9711" s="3">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v>3.4091999999999842</v>
      </c>
    </row>
    <row r="9712" spans="1:23" x14ac:dyDescent="0.3">
      <c r="A9712">
        <v>9711</v>
      </c>
      <c r="B9712" t="s">
        <v>10816</v>
      </c>
      <c r="C9712" s="1">
        <v>41948</v>
      </c>
      <c r="D9712" s="2">
        <v>2014</v>
      </c>
      <c r="E9712" s="1" t="s">
        <v>24</v>
      </c>
      <c r="F9712" s="3">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v>-34.196000000000026</v>
      </c>
    </row>
    <row r="9713" spans="1:23" x14ac:dyDescent="0.3">
      <c r="A9713">
        <v>9712</v>
      </c>
      <c r="B9713" t="s">
        <v>10816</v>
      </c>
      <c r="C9713" s="1">
        <v>41948</v>
      </c>
      <c r="D9713" s="2">
        <v>2014</v>
      </c>
      <c r="E9713" s="1" t="s">
        <v>24</v>
      </c>
      <c r="F9713" s="3">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v>-8.7959999999999958</v>
      </c>
    </row>
    <row r="9714" spans="1:23" x14ac:dyDescent="0.3">
      <c r="A9714">
        <v>9713</v>
      </c>
      <c r="B9714" t="s">
        <v>10816</v>
      </c>
      <c r="C9714" s="1">
        <v>41948</v>
      </c>
      <c r="D9714" s="2">
        <v>2014</v>
      </c>
      <c r="E9714" s="1" t="s">
        <v>24</v>
      </c>
      <c r="F9714" s="3">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v>-94.508399999999995</v>
      </c>
    </row>
    <row r="9715" spans="1:23" x14ac:dyDescent="0.3">
      <c r="A9715">
        <v>9714</v>
      </c>
      <c r="B9715" t="s">
        <v>10816</v>
      </c>
      <c r="C9715" s="1">
        <v>41948</v>
      </c>
      <c r="D9715" s="2">
        <v>2014</v>
      </c>
      <c r="E9715" s="1" t="s">
        <v>24</v>
      </c>
      <c r="F9715" s="3">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v>-6.4450000000000021</v>
      </c>
    </row>
    <row r="9716" spans="1:23" x14ac:dyDescent="0.3">
      <c r="A9716">
        <v>9715</v>
      </c>
      <c r="B9716" t="s">
        <v>10816</v>
      </c>
      <c r="C9716" s="1">
        <v>41948</v>
      </c>
      <c r="D9716" s="2">
        <v>2014</v>
      </c>
      <c r="E9716" s="1" t="s">
        <v>24</v>
      </c>
      <c r="F9716" s="3">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v>16.794600000000003</v>
      </c>
    </row>
    <row r="9717" spans="1:23" x14ac:dyDescent="0.3">
      <c r="A9717">
        <v>9716</v>
      </c>
      <c r="B9717" t="s">
        <v>10817</v>
      </c>
      <c r="C9717" s="1">
        <v>42681</v>
      </c>
      <c r="D9717" s="2">
        <v>2016</v>
      </c>
      <c r="E9717" s="1" t="s">
        <v>24</v>
      </c>
      <c r="F9717" s="3">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v>20.154400000000003</v>
      </c>
    </row>
    <row r="9718" spans="1:23" x14ac:dyDescent="0.3">
      <c r="A9718">
        <v>9717</v>
      </c>
      <c r="B9718" t="s">
        <v>10818</v>
      </c>
      <c r="C9718" s="1">
        <v>42594</v>
      </c>
      <c r="D9718" s="2">
        <v>2016</v>
      </c>
      <c r="E9718" s="1" t="s">
        <v>132</v>
      </c>
      <c r="F9718" s="3">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v>2.7984000000000027</v>
      </c>
    </row>
    <row r="9719" spans="1:23" x14ac:dyDescent="0.3">
      <c r="A9719">
        <v>9718</v>
      </c>
      <c r="B9719" t="s">
        <v>10819</v>
      </c>
      <c r="C9719" s="1">
        <v>42520</v>
      </c>
      <c r="D9719" s="2">
        <v>2016</v>
      </c>
      <c r="E9719" s="1" t="s">
        <v>124</v>
      </c>
      <c r="F9719" s="3">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v>7.9960000000000058</v>
      </c>
    </row>
    <row r="9720" spans="1:23" x14ac:dyDescent="0.3">
      <c r="A9720">
        <v>9719</v>
      </c>
      <c r="B9720" t="s">
        <v>10819</v>
      </c>
      <c r="C9720" s="1">
        <v>42520</v>
      </c>
      <c r="D9720" s="2">
        <v>2016</v>
      </c>
      <c r="E9720" s="1" t="s">
        <v>124</v>
      </c>
      <c r="F9720" s="3">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v>11.198000000000015</v>
      </c>
    </row>
    <row r="9721" spans="1:23" x14ac:dyDescent="0.3">
      <c r="A9721">
        <v>9720</v>
      </c>
      <c r="B9721" t="s">
        <v>10820</v>
      </c>
      <c r="C9721" s="1">
        <v>43051</v>
      </c>
      <c r="D9721" s="2">
        <v>2017</v>
      </c>
      <c r="E9721" s="1" t="s">
        <v>24</v>
      </c>
      <c r="F9721" s="3">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v>-55.256</v>
      </c>
    </row>
    <row r="9722" spans="1:23" x14ac:dyDescent="0.3">
      <c r="A9722">
        <v>9721</v>
      </c>
      <c r="B9722" t="s">
        <v>10821</v>
      </c>
      <c r="C9722" s="1">
        <v>42635</v>
      </c>
      <c r="D9722" s="2">
        <v>2016</v>
      </c>
      <c r="E9722" s="1" t="s">
        <v>161</v>
      </c>
      <c r="F9722" s="3">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v>7.5840000000000014</v>
      </c>
    </row>
    <row r="9723" spans="1:23" x14ac:dyDescent="0.3">
      <c r="A9723">
        <v>9722</v>
      </c>
      <c r="B9723" t="s">
        <v>10822</v>
      </c>
      <c r="C9723" s="1">
        <v>42416</v>
      </c>
      <c r="D9723" s="2">
        <v>2016</v>
      </c>
      <c r="E9723" s="1" t="s">
        <v>568</v>
      </c>
      <c r="F9723" s="3">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v>39.923399999999994</v>
      </c>
    </row>
    <row r="9724" spans="1:23" x14ac:dyDescent="0.3">
      <c r="A9724">
        <v>9723</v>
      </c>
      <c r="B9724" t="s">
        <v>10822</v>
      </c>
      <c r="C9724" s="1">
        <v>42416</v>
      </c>
      <c r="D9724" s="2">
        <v>2016</v>
      </c>
      <c r="E9724" s="1" t="s">
        <v>568</v>
      </c>
      <c r="F9724" s="3">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v>39.586800000000011</v>
      </c>
    </row>
    <row r="9725" spans="1:23" x14ac:dyDescent="0.3">
      <c r="A9725">
        <v>9724</v>
      </c>
      <c r="B9725" t="s">
        <v>10823</v>
      </c>
      <c r="C9725" s="1">
        <v>41995</v>
      </c>
      <c r="D9725" s="2">
        <v>2014</v>
      </c>
      <c r="E9725" s="1" t="s">
        <v>98</v>
      </c>
      <c r="F9725" s="3">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v>100.14029999999998</v>
      </c>
    </row>
    <row r="9726" spans="1:23" x14ac:dyDescent="0.3">
      <c r="A9726">
        <v>9725</v>
      </c>
      <c r="B9726" t="s">
        <v>10824</v>
      </c>
      <c r="C9726" s="1">
        <v>42343</v>
      </c>
      <c r="D9726" s="2">
        <v>2015</v>
      </c>
      <c r="E9726" s="1" t="s">
        <v>98</v>
      </c>
      <c r="F9726" s="3">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v>4.4311999999999996</v>
      </c>
    </row>
    <row r="9727" spans="1:23" x14ac:dyDescent="0.3">
      <c r="A9727">
        <v>9726</v>
      </c>
      <c r="B9727" t="s">
        <v>10825</v>
      </c>
      <c r="C9727" s="1">
        <v>42995</v>
      </c>
      <c r="D9727" s="2">
        <v>2017</v>
      </c>
      <c r="E9727" s="1" t="s">
        <v>161</v>
      </c>
      <c r="F9727" s="3">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v>37.787400000000005</v>
      </c>
    </row>
    <row r="9728" spans="1:23" x14ac:dyDescent="0.3">
      <c r="A9728">
        <v>9727</v>
      </c>
      <c r="B9728" t="s">
        <v>10826</v>
      </c>
      <c r="C9728" s="1">
        <v>43071</v>
      </c>
      <c r="D9728" s="2">
        <v>2017</v>
      </c>
      <c r="E9728" s="1" t="s">
        <v>98</v>
      </c>
      <c r="F9728" s="3">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v>80.320799999999991</v>
      </c>
    </row>
    <row r="9729" spans="1:23" x14ac:dyDescent="0.3">
      <c r="A9729">
        <v>9728</v>
      </c>
      <c r="B9729" t="s">
        <v>10826</v>
      </c>
      <c r="C9729" s="1">
        <v>43071</v>
      </c>
      <c r="D9729" s="2">
        <v>2017</v>
      </c>
      <c r="E9729" s="1" t="s">
        <v>98</v>
      </c>
      <c r="F9729" s="3">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v>284.18549999999993</v>
      </c>
    </row>
    <row r="9730" spans="1:23" x14ac:dyDescent="0.3">
      <c r="A9730">
        <v>9729</v>
      </c>
      <c r="B9730" t="s">
        <v>10826</v>
      </c>
      <c r="C9730" s="1">
        <v>43071</v>
      </c>
      <c r="D9730" s="2">
        <v>2017</v>
      </c>
      <c r="E9730" s="1" t="s">
        <v>98</v>
      </c>
      <c r="F9730" s="3">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v>0.17439999999999944</v>
      </c>
    </row>
    <row r="9731" spans="1:23" x14ac:dyDescent="0.3">
      <c r="A9731">
        <v>9730</v>
      </c>
      <c r="B9731" t="s">
        <v>10827</v>
      </c>
      <c r="C9731" s="1">
        <v>41911</v>
      </c>
      <c r="D9731" s="2">
        <v>2014</v>
      </c>
      <c r="E9731" s="1" t="s">
        <v>161</v>
      </c>
      <c r="F9731" s="3">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v>3.1399999999999988</v>
      </c>
    </row>
    <row r="9732" spans="1:23" x14ac:dyDescent="0.3">
      <c r="A9732">
        <v>9731</v>
      </c>
      <c r="B9732" t="s">
        <v>10827</v>
      </c>
      <c r="C9732" s="1">
        <v>41911</v>
      </c>
      <c r="D9732" s="2">
        <v>2014</v>
      </c>
      <c r="E9732" s="1" t="s">
        <v>161</v>
      </c>
      <c r="F9732" s="3">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v>153.47250000000003</v>
      </c>
    </row>
    <row r="9733" spans="1:23" x14ac:dyDescent="0.3">
      <c r="A9733">
        <v>9732</v>
      </c>
      <c r="B9733" t="s">
        <v>10828</v>
      </c>
      <c r="C9733" s="1">
        <v>43053</v>
      </c>
      <c r="D9733" s="2">
        <v>2017</v>
      </c>
      <c r="E9733" s="1" t="s">
        <v>24</v>
      </c>
      <c r="F9733" s="3">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v>9.9295999999999971</v>
      </c>
    </row>
    <row r="9734" spans="1:23" x14ac:dyDescent="0.3">
      <c r="A9734">
        <v>9733</v>
      </c>
      <c r="B9734" t="s">
        <v>10829</v>
      </c>
      <c r="C9734" s="1">
        <v>41871</v>
      </c>
      <c r="D9734" s="2">
        <v>2014</v>
      </c>
      <c r="E9734" s="1" t="s">
        <v>132</v>
      </c>
      <c r="F9734" s="3">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v>145.06959999999992</v>
      </c>
    </row>
    <row r="9735" spans="1:23" x14ac:dyDescent="0.3">
      <c r="A9735">
        <v>9734</v>
      </c>
      <c r="B9735" t="s">
        <v>10829</v>
      </c>
      <c r="C9735" s="1">
        <v>41871</v>
      </c>
      <c r="D9735" s="2">
        <v>2014</v>
      </c>
      <c r="E9735" s="1" t="s">
        <v>132</v>
      </c>
      <c r="F9735" s="3">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v>9.2552000000000003</v>
      </c>
    </row>
    <row r="9736" spans="1:23" x14ac:dyDescent="0.3">
      <c r="A9736">
        <v>9735</v>
      </c>
      <c r="B9736" t="s">
        <v>10829</v>
      </c>
      <c r="C9736" s="1">
        <v>41871</v>
      </c>
      <c r="D9736" s="2">
        <v>2014</v>
      </c>
      <c r="E9736" s="1" t="s">
        <v>132</v>
      </c>
      <c r="F9736" s="3">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v>421.58529999999996</v>
      </c>
    </row>
    <row r="9737" spans="1:23" x14ac:dyDescent="0.3">
      <c r="A9737">
        <v>9736</v>
      </c>
      <c r="B9737" t="s">
        <v>10830</v>
      </c>
      <c r="C9737" s="1">
        <v>41962</v>
      </c>
      <c r="D9737" s="2">
        <v>2014</v>
      </c>
      <c r="E9737" s="1" t="s">
        <v>24</v>
      </c>
      <c r="F9737" s="3">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v>1.9844999999999995</v>
      </c>
    </row>
    <row r="9738" spans="1:23" x14ac:dyDescent="0.3">
      <c r="A9738">
        <v>9737</v>
      </c>
      <c r="B9738" t="s">
        <v>10831</v>
      </c>
      <c r="C9738" s="1">
        <v>42184</v>
      </c>
      <c r="D9738" s="2">
        <v>2015</v>
      </c>
      <c r="E9738" s="1" t="s">
        <v>41</v>
      </c>
      <c r="F9738" s="3">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v>72.894599999999997</v>
      </c>
    </row>
    <row r="9739" spans="1:23" x14ac:dyDescent="0.3">
      <c r="A9739">
        <v>9738</v>
      </c>
      <c r="B9739" t="s">
        <v>10832</v>
      </c>
      <c r="C9739" s="1">
        <v>42810</v>
      </c>
      <c r="D9739" s="2">
        <v>2017</v>
      </c>
      <c r="E9739" s="1" t="s">
        <v>237</v>
      </c>
      <c r="F9739" s="3">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v>80.631200000000007</v>
      </c>
    </row>
    <row r="9740" spans="1:23" x14ac:dyDescent="0.3">
      <c r="A9740">
        <v>9739</v>
      </c>
      <c r="B9740" t="s">
        <v>10832</v>
      </c>
      <c r="C9740" s="1">
        <v>42810</v>
      </c>
      <c r="D9740" s="2">
        <v>2017</v>
      </c>
      <c r="E9740" s="1" t="s">
        <v>237</v>
      </c>
      <c r="F9740" s="3">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v>22.900799999999997</v>
      </c>
    </row>
    <row r="9741" spans="1:23" x14ac:dyDescent="0.3">
      <c r="A9741">
        <v>9740</v>
      </c>
      <c r="B9741" t="s">
        <v>10832</v>
      </c>
      <c r="C9741" s="1">
        <v>42810</v>
      </c>
      <c r="D9741" s="2">
        <v>2017</v>
      </c>
      <c r="E9741" s="1" t="s">
        <v>237</v>
      </c>
      <c r="F9741" s="3">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v>6.8879999999999981</v>
      </c>
    </row>
    <row r="9742" spans="1:23" x14ac:dyDescent="0.3">
      <c r="A9742">
        <v>9741</v>
      </c>
      <c r="B9742" t="s">
        <v>10832</v>
      </c>
      <c r="C9742" s="1">
        <v>42810</v>
      </c>
      <c r="D9742" s="2">
        <v>2017</v>
      </c>
      <c r="E9742" s="1" t="s">
        <v>237</v>
      </c>
      <c r="F9742" s="3">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v>54.861300000000007</v>
      </c>
    </row>
    <row r="9743" spans="1:23" x14ac:dyDescent="0.3">
      <c r="A9743">
        <v>9742</v>
      </c>
      <c r="B9743" t="s">
        <v>10833</v>
      </c>
      <c r="C9743" s="1">
        <v>42316</v>
      </c>
      <c r="D9743" s="2">
        <v>2015</v>
      </c>
      <c r="E9743" s="1" t="s">
        <v>24</v>
      </c>
      <c r="F9743" s="3">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v>1013.1270000000001</v>
      </c>
    </row>
    <row r="9744" spans="1:23" x14ac:dyDescent="0.3">
      <c r="A9744">
        <v>9743</v>
      </c>
      <c r="B9744" t="s">
        <v>10834</v>
      </c>
      <c r="C9744" s="1">
        <v>43067</v>
      </c>
      <c r="D9744" s="2">
        <v>2017</v>
      </c>
      <c r="E9744" s="1" t="s">
        <v>24</v>
      </c>
      <c r="F9744" s="3">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v>29.445499999999996</v>
      </c>
    </row>
    <row r="9745" spans="1:23" x14ac:dyDescent="0.3">
      <c r="A9745">
        <v>9744</v>
      </c>
      <c r="B9745" t="s">
        <v>10835</v>
      </c>
      <c r="C9745" s="1">
        <v>42537</v>
      </c>
      <c r="D9745" s="2">
        <v>2016</v>
      </c>
      <c r="E9745" s="1" t="s">
        <v>41</v>
      </c>
      <c r="F9745" s="3">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v>4.5359999999999996</v>
      </c>
    </row>
    <row r="9746" spans="1:23" x14ac:dyDescent="0.3">
      <c r="A9746">
        <v>9745</v>
      </c>
      <c r="B9746" t="s">
        <v>10836</v>
      </c>
      <c r="C9746" s="1">
        <v>42756</v>
      </c>
      <c r="D9746" s="2">
        <v>2017</v>
      </c>
      <c r="E9746" s="1" t="s">
        <v>166</v>
      </c>
      <c r="F9746" s="3">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v>90.64439999999999</v>
      </c>
    </row>
    <row r="9747" spans="1:23" x14ac:dyDescent="0.3">
      <c r="A9747">
        <v>9746</v>
      </c>
      <c r="B9747" t="s">
        <v>10837</v>
      </c>
      <c r="C9747" s="1">
        <v>43063</v>
      </c>
      <c r="D9747" s="2">
        <v>2017</v>
      </c>
      <c r="E9747" s="1" t="s">
        <v>24</v>
      </c>
      <c r="F9747" s="3">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v>9.1020000000000039</v>
      </c>
    </row>
    <row r="9748" spans="1:23" x14ac:dyDescent="0.3">
      <c r="A9748">
        <v>9747</v>
      </c>
      <c r="B9748" t="s">
        <v>10837</v>
      </c>
      <c r="C9748" s="1">
        <v>43063</v>
      </c>
      <c r="D9748" s="2">
        <v>2017</v>
      </c>
      <c r="E9748" s="1" t="s">
        <v>24</v>
      </c>
      <c r="F9748" s="3">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v>-1.7772000000000041</v>
      </c>
    </row>
    <row r="9749" spans="1:23" x14ac:dyDescent="0.3">
      <c r="A9749">
        <v>9748</v>
      </c>
      <c r="B9749" t="s">
        <v>10838</v>
      </c>
      <c r="C9749" s="1">
        <v>41954</v>
      </c>
      <c r="D9749" s="2">
        <v>2014</v>
      </c>
      <c r="E9749" s="1" t="s">
        <v>24</v>
      </c>
      <c r="F9749" s="3">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v>-7.9634</v>
      </c>
    </row>
    <row r="9750" spans="1:23" x14ac:dyDescent="0.3">
      <c r="A9750">
        <v>9749</v>
      </c>
      <c r="B9750" t="s">
        <v>10838</v>
      </c>
      <c r="C9750" s="1">
        <v>41954</v>
      </c>
      <c r="D9750" s="2">
        <v>2014</v>
      </c>
      <c r="E9750" s="1" t="s">
        <v>24</v>
      </c>
      <c r="F9750" s="3">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v>-56.995999999999981</v>
      </c>
    </row>
    <row r="9751" spans="1:23" x14ac:dyDescent="0.3">
      <c r="A9751">
        <v>9750</v>
      </c>
      <c r="B9751" t="s">
        <v>10839</v>
      </c>
      <c r="C9751" s="1">
        <v>42433</v>
      </c>
      <c r="D9751" s="2">
        <v>2016</v>
      </c>
      <c r="E9751" s="1" t="s">
        <v>237</v>
      </c>
      <c r="F9751" s="3">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v>57.592799999999997</v>
      </c>
    </row>
    <row r="9752" spans="1:23" x14ac:dyDescent="0.3">
      <c r="A9752">
        <v>9751</v>
      </c>
      <c r="B9752" t="s">
        <v>10840</v>
      </c>
      <c r="C9752" s="1">
        <v>42654</v>
      </c>
      <c r="D9752" s="2">
        <v>2016</v>
      </c>
      <c r="E9752" s="1" t="s">
        <v>53</v>
      </c>
      <c r="F9752" s="3">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v>0.66799999999999948</v>
      </c>
    </row>
    <row r="9753" spans="1:23" x14ac:dyDescent="0.3">
      <c r="A9753">
        <v>9752</v>
      </c>
      <c r="B9753" t="s">
        <v>10840</v>
      </c>
      <c r="C9753" s="1">
        <v>42654</v>
      </c>
      <c r="D9753" s="2">
        <v>2016</v>
      </c>
      <c r="E9753" s="1" t="s">
        <v>53</v>
      </c>
      <c r="F9753" s="3">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v>3.4649999999999999</v>
      </c>
    </row>
    <row r="9754" spans="1:23" x14ac:dyDescent="0.3">
      <c r="A9754">
        <v>9753</v>
      </c>
      <c r="B9754" t="s">
        <v>10841</v>
      </c>
      <c r="C9754" s="1">
        <v>42552</v>
      </c>
      <c r="D9754" s="2">
        <v>2016</v>
      </c>
      <c r="E9754" s="1" t="s">
        <v>152</v>
      </c>
      <c r="F9754" s="3">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v>0.90479999999999983</v>
      </c>
    </row>
    <row r="9755" spans="1:23" x14ac:dyDescent="0.3">
      <c r="A9755">
        <v>9754</v>
      </c>
      <c r="B9755" t="s">
        <v>10842</v>
      </c>
      <c r="C9755" s="1">
        <v>42821</v>
      </c>
      <c r="D9755" s="2">
        <v>2017</v>
      </c>
      <c r="E9755" s="1" t="s">
        <v>237</v>
      </c>
      <c r="F9755" s="3">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v>3.7995999999999999</v>
      </c>
    </row>
    <row r="9756" spans="1:23" x14ac:dyDescent="0.3">
      <c r="A9756">
        <v>9755</v>
      </c>
      <c r="B9756" t="s">
        <v>10842</v>
      </c>
      <c r="C9756" s="1">
        <v>42821</v>
      </c>
      <c r="D9756" s="2">
        <v>2017</v>
      </c>
      <c r="E9756" s="1" t="s">
        <v>237</v>
      </c>
      <c r="F9756" s="3">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v>8.8800000000000008</v>
      </c>
    </row>
    <row r="9757" spans="1:23" x14ac:dyDescent="0.3">
      <c r="A9757">
        <v>9756</v>
      </c>
      <c r="B9757" t="s">
        <v>10842</v>
      </c>
      <c r="C9757" s="1">
        <v>42821</v>
      </c>
      <c r="D9757" s="2">
        <v>2017</v>
      </c>
      <c r="E9757" s="1" t="s">
        <v>237</v>
      </c>
      <c r="F9757" s="3">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v>9.9882000000000204</v>
      </c>
    </row>
    <row r="9758" spans="1:23" x14ac:dyDescent="0.3">
      <c r="A9758">
        <v>9757</v>
      </c>
      <c r="B9758" t="s">
        <v>10842</v>
      </c>
      <c r="C9758" s="1">
        <v>42821</v>
      </c>
      <c r="D9758" s="2">
        <v>2017</v>
      </c>
      <c r="E9758" s="1" t="s">
        <v>237</v>
      </c>
      <c r="F9758" s="3">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v>58.419999999999987</v>
      </c>
    </row>
    <row r="9759" spans="1:23" x14ac:dyDescent="0.3">
      <c r="A9759">
        <v>9758</v>
      </c>
      <c r="B9759" t="s">
        <v>10842</v>
      </c>
      <c r="C9759" s="1">
        <v>42821</v>
      </c>
      <c r="D9759" s="2">
        <v>2017</v>
      </c>
      <c r="E9759" s="1" t="s">
        <v>237</v>
      </c>
      <c r="F9759" s="3">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v>55.647000000000006</v>
      </c>
    </row>
    <row r="9760" spans="1:23" x14ac:dyDescent="0.3">
      <c r="A9760">
        <v>9759</v>
      </c>
      <c r="B9760" t="s">
        <v>10842</v>
      </c>
      <c r="C9760" s="1">
        <v>42821</v>
      </c>
      <c r="D9760" s="2">
        <v>2017</v>
      </c>
      <c r="E9760" s="1" t="s">
        <v>237</v>
      </c>
      <c r="F9760" s="3">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v>8.1143999999999998</v>
      </c>
    </row>
    <row r="9761" spans="1:23" x14ac:dyDescent="0.3">
      <c r="A9761">
        <v>9760</v>
      </c>
      <c r="B9761" t="s">
        <v>10843</v>
      </c>
      <c r="C9761" s="1">
        <v>42674</v>
      </c>
      <c r="D9761" s="2">
        <v>2016</v>
      </c>
      <c r="E9761" s="1" t="s">
        <v>53</v>
      </c>
      <c r="F9761" s="3">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v>70.196000000000026</v>
      </c>
    </row>
    <row r="9762" spans="1:23" x14ac:dyDescent="0.3">
      <c r="A9762">
        <v>9761</v>
      </c>
      <c r="B9762" t="s">
        <v>10844</v>
      </c>
      <c r="C9762" s="1">
        <v>43043</v>
      </c>
      <c r="D9762" s="2">
        <v>2017</v>
      </c>
      <c r="E9762" s="1" t="s">
        <v>24</v>
      </c>
      <c r="F9762" s="3">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v>1.4189999999999996</v>
      </c>
    </row>
    <row r="9763" spans="1:23" x14ac:dyDescent="0.3">
      <c r="A9763">
        <v>9762</v>
      </c>
      <c r="B9763" t="s">
        <v>10846</v>
      </c>
      <c r="C9763" s="1">
        <v>41684</v>
      </c>
      <c r="D9763" s="2">
        <v>2014</v>
      </c>
      <c r="E9763" s="1" t="s">
        <v>568</v>
      </c>
      <c r="F9763" s="3">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v>86.389199999999988</v>
      </c>
    </row>
    <row r="9764" spans="1:23" x14ac:dyDescent="0.3">
      <c r="A9764">
        <v>9763</v>
      </c>
      <c r="B9764" t="s">
        <v>10846</v>
      </c>
      <c r="C9764" s="1">
        <v>41684</v>
      </c>
      <c r="D9764" s="2">
        <v>2014</v>
      </c>
      <c r="E9764" s="1" t="s">
        <v>568</v>
      </c>
      <c r="F9764" s="3">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v>22.948799999999999</v>
      </c>
    </row>
    <row r="9765" spans="1:23" x14ac:dyDescent="0.3">
      <c r="A9765">
        <v>9764</v>
      </c>
      <c r="B9765" t="s">
        <v>10846</v>
      </c>
      <c r="C9765" s="1">
        <v>41684</v>
      </c>
      <c r="D9765" s="2">
        <v>2014</v>
      </c>
      <c r="E9765" s="1" t="s">
        <v>568</v>
      </c>
      <c r="F9765" s="3">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v>4.7724000000000046</v>
      </c>
    </row>
    <row r="9766" spans="1:23" x14ac:dyDescent="0.3">
      <c r="A9766">
        <v>9765</v>
      </c>
      <c r="B9766" t="s">
        <v>10847</v>
      </c>
      <c r="C9766" s="1">
        <v>41808</v>
      </c>
      <c r="D9766" s="2">
        <v>2014</v>
      </c>
      <c r="E9766" s="1" t="s">
        <v>41</v>
      </c>
      <c r="F9766" s="3">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v>12.232500000000009</v>
      </c>
    </row>
    <row r="9767" spans="1:23" x14ac:dyDescent="0.3">
      <c r="A9767">
        <v>9766</v>
      </c>
      <c r="B9767" t="s">
        <v>10848</v>
      </c>
      <c r="C9767" s="1">
        <v>42794</v>
      </c>
      <c r="D9767" s="2">
        <v>2017</v>
      </c>
      <c r="E9767" s="1" t="s">
        <v>568</v>
      </c>
      <c r="F9767" s="3">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v>4.7231999999999994</v>
      </c>
    </row>
    <row r="9768" spans="1:23" x14ac:dyDescent="0.3">
      <c r="A9768">
        <v>9767</v>
      </c>
      <c r="B9768" t="s">
        <v>10848</v>
      </c>
      <c r="C9768" s="1">
        <v>42794</v>
      </c>
      <c r="D9768" s="2">
        <v>2017</v>
      </c>
      <c r="E9768" s="1" t="s">
        <v>568</v>
      </c>
      <c r="F9768" s="3">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v>3.5009999999999994</v>
      </c>
    </row>
    <row r="9769" spans="1:23" x14ac:dyDescent="0.3">
      <c r="A9769">
        <v>9768</v>
      </c>
      <c r="B9769" t="s">
        <v>10849</v>
      </c>
      <c r="C9769" s="1">
        <v>43078</v>
      </c>
      <c r="D9769" s="2">
        <v>2017</v>
      </c>
      <c r="E9769" s="1" t="s">
        <v>98</v>
      </c>
      <c r="F9769" s="3">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v>26.901000000000003</v>
      </c>
    </row>
    <row r="9770" spans="1:23" x14ac:dyDescent="0.3">
      <c r="A9770">
        <v>9769</v>
      </c>
      <c r="B9770" t="s">
        <v>10850</v>
      </c>
      <c r="C9770" s="1">
        <v>43076</v>
      </c>
      <c r="D9770" s="2">
        <v>2017</v>
      </c>
      <c r="E9770" s="1" t="s">
        <v>98</v>
      </c>
      <c r="F9770" s="3">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v>25.02</v>
      </c>
    </row>
    <row r="9771" spans="1:23" x14ac:dyDescent="0.3">
      <c r="A9771">
        <v>9770</v>
      </c>
      <c r="B9771" t="s">
        <v>10851</v>
      </c>
      <c r="C9771" s="1">
        <v>42698</v>
      </c>
      <c r="D9771" s="2">
        <v>2016</v>
      </c>
      <c r="E9771" s="1" t="s">
        <v>24</v>
      </c>
      <c r="F9771" s="3">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v>8.4979999999999762</v>
      </c>
    </row>
    <row r="9772" spans="1:23" x14ac:dyDescent="0.3">
      <c r="A9772">
        <v>9771</v>
      </c>
      <c r="B9772" t="s">
        <v>10851</v>
      </c>
      <c r="C9772" s="1">
        <v>42698</v>
      </c>
      <c r="D9772" s="2">
        <v>2016</v>
      </c>
      <c r="E9772" s="1" t="s">
        <v>24</v>
      </c>
      <c r="F9772" s="3">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v>3.4215999999999993</v>
      </c>
    </row>
    <row r="9773" spans="1:23" x14ac:dyDescent="0.3">
      <c r="A9773">
        <v>9772</v>
      </c>
      <c r="B9773" t="s">
        <v>10851</v>
      </c>
      <c r="C9773" s="1">
        <v>42698</v>
      </c>
      <c r="D9773" s="2">
        <v>2016</v>
      </c>
      <c r="E9773" s="1" t="s">
        <v>24</v>
      </c>
      <c r="F9773" s="3">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v>4.2384000000000022</v>
      </c>
    </row>
    <row r="9774" spans="1:23" x14ac:dyDescent="0.3">
      <c r="A9774">
        <v>9773</v>
      </c>
      <c r="B9774" t="s">
        <v>10852</v>
      </c>
      <c r="C9774" s="1">
        <v>42554</v>
      </c>
      <c r="D9774" s="2">
        <v>2016</v>
      </c>
      <c r="E9774" s="1" t="s">
        <v>152</v>
      </c>
      <c r="F9774" s="3">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v>38.724999999999994</v>
      </c>
    </row>
    <row r="9775" spans="1:23" x14ac:dyDescent="0.3">
      <c r="A9775">
        <v>9774</v>
      </c>
      <c r="B9775" t="s">
        <v>10853</v>
      </c>
      <c r="C9775" s="1">
        <v>42547</v>
      </c>
      <c r="D9775" s="2">
        <v>2016</v>
      </c>
      <c r="E9775" s="1" t="s">
        <v>41</v>
      </c>
      <c r="F9775" s="3">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v>39.425499999999985</v>
      </c>
    </row>
    <row r="9776" spans="1:23" x14ac:dyDescent="0.3">
      <c r="A9776">
        <v>9775</v>
      </c>
      <c r="B9776" t="s">
        <v>10854</v>
      </c>
      <c r="C9776" s="1">
        <v>41846</v>
      </c>
      <c r="D9776" s="2">
        <v>2014</v>
      </c>
      <c r="E9776" s="1" t="s">
        <v>152</v>
      </c>
      <c r="F9776" s="3">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v>-3701.8928000000014</v>
      </c>
    </row>
    <row r="9777" spans="1:23" x14ac:dyDescent="0.3">
      <c r="A9777">
        <v>9776</v>
      </c>
      <c r="B9777" t="s">
        <v>10854</v>
      </c>
      <c r="C9777" s="1">
        <v>41846</v>
      </c>
      <c r="D9777" s="2">
        <v>2014</v>
      </c>
      <c r="E9777" s="1" t="s">
        <v>152</v>
      </c>
      <c r="F9777" s="3">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v>-10.060199999999998</v>
      </c>
    </row>
    <row r="9778" spans="1:23" x14ac:dyDescent="0.3">
      <c r="A9778">
        <v>9777</v>
      </c>
      <c r="B9778" t="s">
        <v>10854</v>
      </c>
      <c r="C9778" s="1">
        <v>41846</v>
      </c>
      <c r="D9778" s="2">
        <v>2014</v>
      </c>
      <c r="E9778" s="1" t="s">
        <v>152</v>
      </c>
      <c r="F9778" s="3">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v>-26.854400000000012</v>
      </c>
    </row>
    <row r="9779" spans="1:23" x14ac:dyDescent="0.3">
      <c r="A9779">
        <v>9778</v>
      </c>
      <c r="B9779" t="s">
        <v>10854</v>
      </c>
      <c r="C9779" s="1">
        <v>41846</v>
      </c>
      <c r="D9779" s="2">
        <v>2014</v>
      </c>
      <c r="E9779" s="1" t="s">
        <v>152</v>
      </c>
      <c r="F9779" s="3">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v>-26.946000000000012</v>
      </c>
    </row>
    <row r="9780" spans="1:23" x14ac:dyDescent="0.3">
      <c r="A9780">
        <v>9779</v>
      </c>
      <c r="B9780" t="s">
        <v>10854</v>
      </c>
      <c r="C9780" s="1">
        <v>41846</v>
      </c>
      <c r="D9780" s="2">
        <v>2014</v>
      </c>
      <c r="E9780" s="1" t="s">
        <v>152</v>
      </c>
      <c r="F9780" s="3">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v>-13.32</v>
      </c>
    </row>
    <row r="9781" spans="1:23" x14ac:dyDescent="0.3">
      <c r="A9781">
        <v>9780</v>
      </c>
      <c r="B9781" t="s">
        <v>10854</v>
      </c>
      <c r="C9781" s="1">
        <v>41846</v>
      </c>
      <c r="D9781" s="2">
        <v>2014</v>
      </c>
      <c r="E9781" s="1" t="s">
        <v>152</v>
      </c>
      <c r="F9781" s="3">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v>-12.090000000000003</v>
      </c>
    </row>
    <row r="9782" spans="1:23" x14ac:dyDescent="0.3">
      <c r="A9782">
        <v>9781</v>
      </c>
      <c r="B9782" t="s">
        <v>10855</v>
      </c>
      <c r="C9782" s="1">
        <v>42627</v>
      </c>
      <c r="D9782" s="2">
        <v>2016</v>
      </c>
      <c r="E9782" s="1" t="s">
        <v>161</v>
      </c>
      <c r="F9782" s="3">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v>131.35499999999996</v>
      </c>
    </row>
    <row r="9783" spans="1:23" x14ac:dyDescent="0.3">
      <c r="A9783">
        <v>9782</v>
      </c>
      <c r="B9783" t="s">
        <v>10855</v>
      </c>
      <c r="C9783" s="1">
        <v>42627</v>
      </c>
      <c r="D9783" s="2">
        <v>2016</v>
      </c>
      <c r="E9783" s="1" t="s">
        <v>161</v>
      </c>
      <c r="F9783" s="3">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v>252.58799999999999</v>
      </c>
    </row>
    <row r="9784" spans="1:23" x14ac:dyDescent="0.3">
      <c r="A9784">
        <v>9783</v>
      </c>
      <c r="B9784" t="s">
        <v>10856</v>
      </c>
      <c r="C9784" s="1">
        <v>42155</v>
      </c>
      <c r="D9784" s="2">
        <v>2015</v>
      </c>
      <c r="E9784" s="1" t="s">
        <v>124</v>
      </c>
      <c r="F9784" s="3">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v>134.65199999999999</v>
      </c>
    </row>
    <row r="9785" spans="1:23" x14ac:dyDescent="0.3">
      <c r="A9785">
        <v>9784</v>
      </c>
      <c r="B9785" t="s">
        <v>10856</v>
      </c>
      <c r="C9785" s="1">
        <v>42155</v>
      </c>
      <c r="D9785" s="2">
        <v>2015</v>
      </c>
      <c r="E9785" s="1" t="s">
        <v>124</v>
      </c>
      <c r="F9785" s="3">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v>16.788600000000002</v>
      </c>
    </row>
    <row r="9786" spans="1:23" x14ac:dyDescent="0.3">
      <c r="A9786">
        <v>9785</v>
      </c>
      <c r="B9786" t="s">
        <v>10856</v>
      </c>
      <c r="C9786" s="1">
        <v>42155</v>
      </c>
      <c r="D9786" s="2">
        <v>2015</v>
      </c>
      <c r="E9786" s="1" t="s">
        <v>124</v>
      </c>
      <c r="F9786" s="3">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v>2.9807999999999995</v>
      </c>
    </row>
    <row r="9787" spans="1:23" x14ac:dyDescent="0.3">
      <c r="A9787">
        <v>9786</v>
      </c>
      <c r="B9787" t="s">
        <v>10857</v>
      </c>
      <c r="C9787" s="1">
        <v>42133</v>
      </c>
      <c r="D9787" s="2">
        <v>2015</v>
      </c>
      <c r="E9787" s="1" t="s">
        <v>124</v>
      </c>
      <c r="F9787" s="3">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v>23.916899999999998</v>
      </c>
    </row>
    <row r="9788" spans="1:23" x14ac:dyDescent="0.3">
      <c r="A9788">
        <v>9787</v>
      </c>
      <c r="B9788" t="s">
        <v>10858</v>
      </c>
      <c r="C9788" s="1">
        <v>41948</v>
      </c>
      <c r="D9788" s="2">
        <v>2014</v>
      </c>
      <c r="E9788" s="1" t="s">
        <v>24</v>
      </c>
      <c r="F9788" s="3">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v>40.472999999999999</v>
      </c>
    </row>
    <row r="9789" spans="1:23" x14ac:dyDescent="0.3">
      <c r="A9789">
        <v>9788</v>
      </c>
      <c r="B9789" t="s">
        <v>10859</v>
      </c>
      <c r="C9789" s="1">
        <v>42821</v>
      </c>
      <c r="D9789" s="2">
        <v>2017</v>
      </c>
      <c r="E9789" s="1" t="s">
        <v>237</v>
      </c>
      <c r="F9789" s="3">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v>-30.098000000000127</v>
      </c>
    </row>
    <row r="9790" spans="1:23" x14ac:dyDescent="0.3">
      <c r="A9790">
        <v>9789</v>
      </c>
      <c r="B9790" t="s">
        <v>10859</v>
      </c>
      <c r="C9790" s="1">
        <v>42821</v>
      </c>
      <c r="D9790" s="2">
        <v>2017</v>
      </c>
      <c r="E9790" s="1" t="s">
        <v>237</v>
      </c>
      <c r="F9790" s="3">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v>-8.5794000000000779</v>
      </c>
    </row>
    <row r="9791" spans="1:23" x14ac:dyDescent="0.3">
      <c r="A9791">
        <v>9790</v>
      </c>
      <c r="B9791" t="s">
        <v>10859</v>
      </c>
      <c r="C9791" s="1">
        <v>42821</v>
      </c>
      <c r="D9791" s="2">
        <v>2017</v>
      </c>
      <c r="E9791" s="1" t="s">
        <v>237</v>
      </c>
      <c r="F9791" s="3">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v>6.9985999999999997</v>
      </c>
    </row>
    <row r="9792" spans="1:23" x14ac:dyDescent="0.3">
      <c r="A9792">
        <v>9791</v>
      </c>
      <c r="B9792" t="s">
        <v>10859</v>
      </c>
      <c r="C9792" s="1">
        <v>42821</v>
      </c>
      <c r="D9792" s="2">
        <v>2017</v>
      </c>
      <c r="E9792" s="1" t="s">
        <v>237</v>
      </c>
      <c r="F9792" s="3">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v>-66.391599999999983</v>
      </c>
    </row>
    <row r="9793" spans="1:23" x14ac:dyDescent="0.3">
      <c r="A9793">
        <v>9792</v>
      </c>
      <c r="B9793" t="s">
        <v>10860</v>
      </c>
      <c r="C9793" s="1">
        <v>41780</v>
      </c>
      <c r="D9793" s="2">
        <v>2014</v>
      </c>
      <c r="E9793" s="1" t="s">
        <v>124</v>
      </c>
      <c r="F9793" s="3">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v>21.024000000000001</v>
      </c>
    </row>
    <row r="9794" spans="1:23" x14ac:dyDescent="0.3">
      <c r="A9794">
        <v>9793</v>
      </c>
      <c r="B9794" t="s">
        <v>10860</v>
      </c>
      <c r="C9794" s="1">
        <v>41780</v>
      </c>
      <c r="D9794" s="2">
        <v>2014</v>
      </c>
      <c r="E9794" s="1" t="s">
        <v>124</v>
      </c>
      <c r="F9794" s="3">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v>-29.252400000000009</v>
      </c>
    </row>
    <row r="9795" spans="1:23" x14ac:dyDescent="0.3">
      <c r="A9795">
        <v>9794</v>
      </c>
      <c r="B9795" t="s">
        <v>10860</v>
      </c>
      <c r="C9795" s="1">
        <v>41780</v>
      </c>
      <c r="D9795" s="2">
        <v>2014</v>
      </c>
      <c r="E9795" s="1" t="s">
        <v>124</v>
      </c>
      <c r="F9795" s="3">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v>1.6307999999999998</v>
      </c>
    </row>
    <row r="9796" spans="1:23" x14ac:dyDescent="0.3">
      <c r="A9796">
        <v>9795</v>
      </c>
      <c r="B9796" t="s">
        <v>10860</v>
      </c>
      <c r="C9796" s="1">
        <v>41780</v>
      </c>
      <c r="D9796" s="2">
        <v>2014</v>
      </c>
      <c r="E9796" s="1" t="s">
        <v>124</v>
      </c>
      <c r="F9796" s="3">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v>-31.00800000000001</v>
      </c>
    </row>
    <row r="9797" spans="1:23" x14ac:dyDescent="0.3">
      <c r="A9797">
        <v>9796</v>
      </c>
      <c r="B9797" t="s">
        <v>10861</v>
      </c>
      <c r="C9797" s="1">
        <v>42511</v>
      </c>
      <c r="D9797" s="2">
        <v>2016</v>
      </c>
      <c r="E9797" s="1" t="s">
        <v>124</v>
      </c>
      <c r="F9797" s="3">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v>-5.8869000000000007</v>
      </c>
    </row>
    <row r="9798" spans="1:23" x14ac:dyDescent="0.3">
      <c r="A9798">
        <v>9797</v>
      </c>
      <c r="B9798" t="s">
        <v>10862</v>
      </c>
      <c r="C9798" s="1">
        <v>42016</v>
      </c>
      <c r="D9798" s="2">
        <v>2015</v>
      </c>
      <c r="E9798" s="1" t="s">
        <v>166</v>
      </c>
      <c r="F9798" s="3">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v>1.5551999999999992</v>
      </c>
    </row>
    <row r="9799" spans="1:23" x14ac:dyDescent="0.3">
      <c r="A9799">
        <v>9798</v>
      </c>
      <c r="B9799" t="s">
        <v>10862</v>
      </c>
      <c r="C9799" s="1">
        <v>42016</v>
      </c>
      <c r="D9799" s="2">
        <v>2015</v>
      </c>
      <c r="E9799" s="1" t="s">
        <v>166</v>
      </c>
      <c r="F9799" s="3">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v>-43.117800000000045</v>
      </c>
    </row>
    <row r="9800" spans="1:23" x14ac:dyDescent="0.3">
      <c r="A9800">
        <v>9799</v>
      </c>
      <c r="B9800" t="s">
        <v>10862</v>
      </c>
      <c r="C9800" s="1">
        <v>42016</v>
      </c>
      <c r="D9800" s="2">
        <v>2015</v>
      </c>
      <c r="E9800" s="1" t="s">
        <v>166</v>
      </c>
      <c r="F9800" s="3">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v>2.6375999999999991</v>
      </c>
    </row>
    <row r="9801" spans="1:23" x14ac:dyDescent="0.3">
      <c r="A9801">
        <v>9800</v>
      </c>
      <c r="B9801" t="s">
        <v>10862</v>
      </c>
      <c r="C9801" s="1">
        <v>42016</v>
      </c>
      <c r="D9801" s="2">
        <v>2015</v>
      </c>
      <c r="E9801" s="1" t="s">
        <v>166</v>
      </c>
      <c r="F9801" s="3">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v>2.2065999999999999</v>
      </c>
    </row>
    <row r="9802" spans="1:23" x14ac:dyDescent="0.3">
      <c r="A9802">
        <v>9801</v>
      </c>
      <c r="B9802" t="s">
        <v>10862</v>
      </c>
      <c r="C9802" s="1">
        <v>42016</v>
      </c>
      <c r="D9802" s="2">
        <v>2015</v>
      </c>
      <c r="E9802" s="1" t="s">
        <v>166</v>
      </c>
      <c r="F9802" s="3">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v>-21.423599999999993</v>
      </c>
    </row>
    <row r="9803" spans="1:23" x14ac:dyDescent="0.3">
      <c r="A9803">
        <v>9802</v>
      </c>
      <c r="B9803" t="s">
        <v>10863</v>
      </c>
      <c r="C9803" s="1">
        <v>43007</v>
      </c>
      <c r="D9803" s="2">
        <v>2017</v>
      </c>
      <c r="E9803" s="1" t="s">
        <v>161</v>
      </c>
      <c r="F9803" s="3">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v>28.216999999999992</v>
      </c>
    </row>
    <row r="9804" spans="1:23" x14ac:dyDescent="0.3">
      <c r="A9804">
        <v>9803</v>
      </c>
      <c r="B9804" t="s">
        <v>10865</v>
      </c>
      <c r="C9804" s="1">
        <v>42203</v>
      </c>
      <c r="D9804" s="2">
        <v>2015</v>
      </c>
      <c r="E9804" s="1" t="s">
        <v>152</v>
      </c>
      <c r="F9804" s="3">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v>1.2064000000000001</v>
      </c>
    </row>
    <row r="9805" spans="1:23" x14ac:dyDescent="0.3">
      <c r="A9805">
        <v>9804</v>
      </c>
      <c r="B9805" t="s">
        <v>10865</v>
      </c>
      <c r="C9805" s="1">
        <v>42203</v>
      </c>
      <c r="D9805" s="2">
        <v>2015</v>
      </c>
      <c r="E9805" s="1" t="s">
        <v>152</v>
      </c>
      <c r="F9805" s="3">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v>36.717300000000009</v>
      </c>
    </row>
    <row r="9806" spans="1:23" x14ac:dyDescent="0.3">
      <c r="A9806">
        <v>9805</v>
      </c>
      <c r="B9806" t="s">
        <v>10865</v>
      </c>
      <c r="C9806" s="1">
        <v>42203</v>
      </c>
      <c r="D9806" s="2">
        <v>2015</v>
      </c>
      <c r="E9806" s="1" t="s">
        <v>152</v>
      </c>
      <c r="F9806" s="3">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v>2.1401999999999992</v>
      </c>
    </row>
    <row r="9807" spans="1:23" x14ac:dyDescent="0.3">
      <c r="A9807">
        <v>9806</v>
      </c>
      <c r="B9807" t="s">
        <v>10866</v>
      </c>
      <c r="C9807" s="1">
        <v>42664</v>
      </c>
      <c r="D9807" s="2">
        <v>2016</v>
      </c>
      <c r="E9807" s="1" t="s">
        <v>53</v>
      </c>
      <c r="F9807" s="3">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v>9.6832000000000011</v>
      </c>
    </row>
    <row r="9808" spans="1:23" x14ac:dyDescent="0.3">
      <c r="A9808">
        <v>9807</v>
      </c>
      <c r="B9808" t="s">
        <v>10866</v>
      </c>
      <c r="C9808" s="1">
        <v>42664</v>
      </c>
      <c r="D9808" s="2">
        <v>2016</v>
      </c>
      <c r="E9808" s="1" t="s">
        <v>53</v>
      </c>
      <c r="F9808" s="3">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v>-21.084799999999994</v>
      </c>
    </row>
    <row r="9809" spans="1:23" x14ac:dyDescent="0.3">
      <c r="A9809">
        <v>9808</v>
      </c>
      <c r="B9809" t="s">
        <v>10867</v>
      </c>
      <c r="C9809" s="1">
        <v>42943</v>
      </c>
      <c r="D9809" s="2">
        <v>2017</v>
      </c>
      <c r="E9809" s="1" t="s">
        <v>152</v>
      </c>
      <c r="F9809" s="3">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v>12.177999999999983</v>
      </c>
    </row>
    <row r="9810" spans="1:23" x14ac:dyDescent="0.3">
      <c r="A9810">
        <v>9809</v>
      </c>
      <c r="B9810" t="s">
        <v>10868</v>
      </c>
      <c r="C9810" s="1">
        <v>42937</v>
      </c>
      <c r="D9810" s="2">
        <v>2017</v>
      </c>
      <c r="E9810" s="1" t="s">
        <v>152</v>
      </c>
      <c r="F9810" s="3">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v>-3.3792</v>
      </c>
    </row>
    <row r="9811" spans="1:23" x14ac:dyDescent="0.3">
      <c r="A9811">
        <v>9810</v>
      </c>
      <c r="B9811" t="s">
        <v>10869</v>
      </c>
      <c r="C9811" s="1">
        <v>41950</v>
      </c>
      <c r="D9811" s="2">
        <v>2014</v>
      </c>
      <c r="E9811" s="1" t="s">
        <v>24</v>
      </c>
      <c r="F9811" s="3">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v>9.0719999999999992</v>
      </c>
    </row>
    <row r="9812" spans="1:23" x14ac:dyDescent="0.3">
      <c r="A9812">
        <v>9811</v>
      </c>
      <c r="B9812" t="s">
        <v>10869</v>
      </c>
      <c r="C9812" s="1">
        <v>41950</v>
      </c>
      <c r="D9812" s="2">
        <v>2014</v>
      </c>
      <c r="E9812" s="1" t="s">
        <v>24</v>
      </c>
      <c r="F9812" s="3">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v>9.0575999999999972</v>
      </c>
    </row>
    <row r="9813" spans="1:23" x14ac:dyDescent="0.3">
      <c r="A9813">
        <v>9812</v>
      </c>
      <c r="B9813" t="s">
        <v>10870</v>
      </c>
      <c r="C9813" s="1">
        <v>42701</v>
      </c>
      <c r="D9813" s="2">
        <v>2016</v>
      </c>
      <c r="E9813" s="1" t="s">
        <v>24</v>
      </c>
      <c r="F9813" s="3">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v>12.441600000000001</v>
      </c>
    </row>
    <row r="9814" spans="1:23" x14ac:dyDescent="0.3">
      <c r="A9814">
        <v>9813</v>
      </c>
      <c r="B9814" t="s">
        <v>10870</v>
      </c>
      <c r="C9814" s="1">
        <v>42701</v>
      </c>
      <c r="D9814" s="2">
        <v>2016</v>
      </c>
      <c r="E9814" s="1" t="s">
        <v>24</v>
      </c>
      <c r="F9814" s="3">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v>9.702</v>
      </c>
    </row>
    <row r="9815" spans="1:23" x14ac:dyDescent="0.3">
      <c r="A9815">
        <v>9814</v>
      </c>
      <c r="B9815" t="s">
        <v>10870</v>
      </c>
      <c r="C9815" s="1">
        <v>42701</v>
      </c>
      <c r="D9815" s="2">
        <v>2016</v>
      </c>
      <c r="E9815" s="1" t="s">
        <v>24</v>
      </c>
      <c r="F9815" s="3">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v>100.4255</v>
      </c>
    </row>
    <row r="9816" spans="1:23" x14ac:dyDescent="0.3">
      <c r="A9816">
        <v>9815</v>
      </c>
      <c r="B9816" t="s">
        <v>10870</v>
      </c>
      <c r="C9816" s="1">
        <v>42701</v>
      </c>
      <c r="D9816" s="2">
        <v>2016</v>
      </c>
      <c r="E9816" s="1" t="s">
        <v>24</v>
      </c>
      <c r="F9816" s="3">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v>38.376000000000005</v>
      </c>
    </row>
    <row r="9817" spans="1:23" x14ac:dyDescent="0.3">
      <c r="A9817">
        <v>9816</v>
      </c>
      <c r="B9817" t="s">
        <v>10871</v>
      </c>
      <c r="C9817" s="1">
        <v>42163</v>
      </c>
      <c r="D9817" s="2">
        <v>2015</v>
      </c>
      <c r="E9817" s="1" t="s">
        <v>41</v>
      </c>
      <c r="F9817" s="3">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v>54.214999999999982</v>
      </c>
    </row>
    <row r="9818" spans="1:23" x14ac:dyDescent="0.3">
      <c r="A9818">
        <v>9817</v>
      </c>
      <c r="B9818" t="s">
        <v>10871</v>
      </c>
      <c r="C9818" s="1">
        <v>42163</v>
      </c>
      <c r="D9818" s="2">
        <v>2015</v>
      </c>
      <c r="E9818" s="1" t="s">
        <v>41</v>
      </c>
      <c r="F9818" s="3">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v>-6.4619999999999891</v>
      </c>
    </row>
    <row r="9819" spans="1:23" x14ac:dyDescent="0.3">
      <c r="A9819">
        <v>9818</v>
      </c>
      <c r="B9819" t="s">
        <v>10871</v>
      </c>
      <c r="C9819" s="1">
        <v>42163</v>
      </c>
      <c r="D9819" s="2">
        <v>2015</v>
      </c>
      <c r="E9819" s="1" t="s">
        <v>41</v>
      </c>
      <c r="F9819" s="3">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v>45.467100000000009</v>
      </c>
    </row>
    <row r="9820" spans="1:23" x14ac:dyDescent="0.3">
      <c r="A9820">
        <v>9819</v>
      </c>
      <c r="B9820" t="s">
        <v>10871</v>
      </c>
      <c r="C9820" s="1">
        <v>42163</v>
      </c>
      <c r="D9820" s="2">
        <v>2015</v>
      </c>
      <c r="E9820" s="1" t="s">
        <v>41</v>
      </c>
      <c r="F9820" s="3">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v>0.3335999999999999</v>
      </c>
    </row>
    <row r="9821" spans="1:23" x14ac:dyDescent="0.3">
      <c r="A9821">
        <v>9820</v>
      </c>
      <c r="B9821" t="s">
        <v>10871</v>
      </c>
      <c r="C9821" s="1">
        <v>42163</v>
      </c>
      <c r="D9821" s="2">
        <v>2015</v>
      </c>
      <c r="E9821" s="1" t="s">
        <v>41</v>
      </c>
      <c r="F9821" s="3">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v>3.1499999999999995</v>
      </c>
    </row>
    <row r="9822" spans="1:23" x14ac:dyDescent="0.3">
      <c r="A9822">
        <v>9821</v>
      </c>
      <c r="B9822" t="s">
        <v>10871</v>
      </c>
      <c r="C9822" s="1">
        <v>42163</v>
      </c>
      <c r="D9822" s="2">
        <v>2015</v>
      </c>
      <c r="E9822" s="1" t="s">
        <v>41</v>
      </c>
      <c r="F9822" s="3">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v>13.199999999999998</v>
      </c>
    </row>
    <row r="9823" spans="1:23" x14ac:dyDescent="0.3">
      <c r="A9823">
        <v>9822</v>
      </c>
      <c r="B9823" t="s">
        <v>10871</v>
      </c>
      <c r="C9823" s="1">
        <v>42163</v>
      </c>
      <c r="D9823" s="2">
        <v>2015</v>
      </c>
      <c r="E9823" s="1" t="s">
        <v>41</v>
      </c>
      <c r="F9823" s="3">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v>-13.393599999999999</v>
      </c>
    </row>
    <row r="9824" spans="1:23" x14ac:dyDescent="0.3">
      <c r="A9824">
        <v>9823</v>
      </c>
      <c r="B9824" t="s">
        <v>10872</v>
      </c>
      <c r="C9824" s="1">
        <v>41866</v>
      </c>
      <c r="D9824" s="2">
        <v>2014</v>
      </c>
      <c r="E9824" s="1" t="s">
        <v>132</v>
      </c>
      <c r="F9824" s="3">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v>42.814799999999998</v>
      </c>
    </row>
    <row r="9825" spans="1:23" x14ac:dyDescent="0.3">
      <c r="A9825">
        <v>9824</v>
      </c>
      <c r="B9825" t="s">
        <v>10872</v>
      </c>
      <c r="C9825" s="1">
        <v>41866</v>
      </c>
      <c r="D9825" s="2">
        <v>2014</v>
      </c>
      <c r="E9825" s="1" t="s">
        <v>132</v>
      </c>
      <c r="F9825" s="3">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v>41.822999999999993</v>
      </c>
    </row>
    <row r="9826" spans="1:23" x14ac:dyDescent="0.3">
      <c r="A9826">
        <v>9825</v>
      </c>
      <c r="B9826" t="s">
        <v>10872</v>
      </c>
      <c r="C9826" s="1">
        <v>41866</v>
      </c>
      <c r="D9826" s="2">
        <v>2014</v>
      </c>
      <c r="E9826" s="1" t="s">
        <v>132</v>
      </c>
      <c r="F9826" s="3">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v>6.2495999999999992</v>
      </c>
    </row>
    <row r="9827" spans="1:23" x14ac:dyDescent="0.3">
      <c r="A9827">
        <v>9826</v>
      </c>
      <c r="B9827" t="s">
        <v>10872</v>
      </c>
      <c r="C9827" s="1">
        <v>41866</v>
      </c>
      <c r="D9827" s="2">
        <v>2014</v>
      </c>
      <c r="E9827" s="1" t="s">
        <v>132</v>
      </c>
      <c r="F9827" s="3">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v>15.092999999999998</v>
      </c>
    </row>
    <row r="9828" spans="1:23" x14ac:dyDescent="0.3">
      <c r="A9828">
        <v>9827</v>
      </c>
      <c r="B9828" t="s">
        <v>10872</v>
      </c>
      <c r="C9828" s="1">
        <v>41866</v>
      </c>
      <c r="D9828" s="2">
        <v>2014</v>
      </c>
      <c r="E9828" s="1" t="s">
        <v>132</v>
      </c>
      <c r="F9828" s="3">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v>-12.196000000000005</v>
      </c>
    </row>
    <row r="9829" spans="1:23" x14ac:dyDescent="0.3">
      <c r="A9829">
        <v>9828</v>
      </c>
      <c r="B9829" t="s">
        <v>10873</v>
      </c>
      <c r="C9829" s="1">
        <v>42905</v>
      </c>
      <c r="D9829" s="2">
        <v>2017</v>
      </c>
      <c r="E9829" s="1" t="s">
        <v>41</v>
      </c>
      <c r="F9829" s="3">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v>6.4649999999999892</v>
      </c>
    </row>
    <row r="9830" spans="1:23" x14ac:dyDescent="0.3">
      <c r="A9830">
        <v>9829</v>
      </c>
      <c r="B9830" t="s">
        <v>10873</v>
      </c>
      <c r="C9830" s="1">
        <v>42905</v>
      </c>
      <c r="D9830" s="2">
        <v>2017</v>
      </c>
      <c r="E9830" s="1" t="s">
        <v>41</v>
      </c>
      <c r="F9830" s="3">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v>3.7595999999999998</v>
      </c>
    </row>
    <row r="9831" spans="1:23" x14ac:dyDescent="0.3">
      <c r="A9831">
        <v>9830</v>
      </c>
      <c r="B9831" t="s">
        <v>10874</v>
      </c>
      <c r="C9831" s="1">
        <v>42932</v>
      </c>
      <c r="D9831" s="2">
        <v>2017</v>
      </c>
      <c r="E9831" s="1" t="s">
        <v>152</v>
      </c>
      <c r="F9831" s="3">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v>15.147000000000006</v>
      </c>
    </row>
    <row r="9832" spans="1:23" x14ac:dyDescent="0.3">
      <c r="A9832">
        <v>9831</v>
      </c>
      <c r="B9832" t="s">
        <v>10875</v>
      </c>
      <c r="C9832" s="1">
        <v>41989</v>
      </c>
      <c r="D9832" s="2">
        <v>2014</v>
      </c>
      <c r="E9832" s="1" t="s">
        <v>98</v>
      </c>
      <c r="F9832" s="3">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v>95.990400000000008</v>
      </c>
    </row>
    <row r="9833" spans="1:23" x14ac:dyDescent="0.3">
      <c r="A9833">
        <v>9832</v>
      </c>
      <c r="B9833" t="s">
        <v>10875</v>
      </c>
      <c r="C9833" s="1">
        <v>41989</v>
      </c>
      <c r="D9833" s="2">
        <v>2014</v>
      </c>
      <c r="E9833" s="1" t="s">
        <v>98</v>
      </c>
      <c r="F9833" s="3">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v>-2.5872000000000011</v>
      </c>
    </row>
    <row r="9834" spans="1:23" x14ac:dyDescent="0.3">
      <c r="A9834">
        <v>9833</v>
      </c>
      <c r="B9834" t="s">
        <v>10876</v>
      </c>
      <c r="C9834" s="1">
        <v>41777</v>
      </c>
      <c r="D9834" s="2">
        <v>2014</v>
      </c>
      <c r="E9834" s="1" t="s">
        <v>124</v>
      </c>
      <c r="F9834" s="3">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v>1.4442000000000004</v>
      </c>
    </row>
    <row r="9835" spans="1:23" x14ac:dyDescent="0.3">
      <c r="A9835">
        <v>9834</v>
      </c>
      <c r="B9835" t="s">
        <v>10877</v>
      </c>
      <c r="C9835" s="1">
        <v>42992</v>
      </c>
      <c r="D9835" s="2">
        <v>2017</v>
      </c>
      <c r="E9835" s="1" t="s">
        <v>161</v>
      </c>
      <c r="F9835" s="3">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v>190.38810000000001</v>
      </c>
    </row>
    <row r="9836" spans="1:23" x14ac:dyDescent="0.3">
      <c r="A9836">
        <v>9835</v>
      </c>
      <c r="B9836" t="s">
        <v>10878</v>
      </c>
      <c r="C9836" s="1">
        <v>42653</v>
      </c>
      <c r="D9836" s="2">
        <v>2016</v>
      </c>
      <c r="E9836" s="1" t="s">
        <v>53</v>
      </c>
      <c r="F9836" s="3">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v>-6.2999999999999972</v>
      </c>
    </row>
    <row r="9837" spans="1:23" x14ac:dyDescent="0.3">
      <c r="A9837">
        <v>9836</v>
      </c>
      <c r="B9837" t="s">
        <v>10878</v>
      </c>
      <c r="C9837" s="1">
        <v>42653</v>
      </c>
      <c r="D9837" s="2">
        <v>2016</v>
      </c>
      <c r="E9837" s="1" t="s">
        <v>53</v>
      </c>
      <c r="F9837" s="3">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v>-26.227200000000003</v>
      </c>
    </row>
    <row r="9838" spans="1:23" x14ac:dyDescent="0.3">
      <c r="A9838">
        <v>9837</v>
      </c>
      <c r="B9838" t="s">
        <v>10879</v>
      </c>
      <c r="C9838" s="1">
        <v>42638</v>
      </c>
      <c r="D9838" s="2">
        <v>2016</v>
      </c>
      <c r="E9838" s="1" t="s">
        <v>161</v>
      </c>
      <c r="F9838" s="3">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v>5.1229999999999993</v>
      </c>
    </row>
    <row r="9839" spans="1:23" x14ac:dyDescent="0.3">
      <c r="A9839">
        <v>9838</v>
      </c>
      <c r="B9839" t="s">
        <v>10879</v>
      </c>
      <c r="C9839" s="1">
        <v>42638</v>
      </c>
      <c r="D9839" s="2">
        <v>2016</v>
      </c>
      <c r="E9839" s="1" t="s">
        <v>161</v>
      </c>
      <c r="F9839" s="3">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v>14.8</v>
      </c>
    </row>
    <row r="9840" spans="1:23" x14ac:dyDescent="0.3">
      <c r="A9840">
        <v>9839</v>
      </c>
      <c r="B9840" t="s">
        <v>10879</v>
      </c>
      <c r="C9840" s="1">
        <v>42638</v>
      </c>
      <c r="D9840" s="2">
        <v>2016</v>
      </c>
      <c r="E9840" s="1" t="s">
        <v>161</v>
      </c>
      <c r="F9840" s="3">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v>2.2907999999999999</v>
      </c>
    </row>
    <row r="9841" spans="1:23" x14ac:dyDescent="0.3">
      <c r="A9841">
        <v>9840</v>
      </c>
      <c r="B9841" t="s">
        <v>10879</v>
      </c>
      <c r="C9841" s="1">
        <v>42638</v>
      </c>
      <c r="D9841" s="2">
        <v>2016</v>
      </c>
      <c r="E9841" s="1" t="s">
        <v>161</v>
      </c>
      <c r="F9841" s="3">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v>161.99189999999999</v>
      </c>
    </row>
    <row r="9842" spans="1:23" x14ac:dyDescent="0.3">
      <c r="A9842">
        <v>9841</v>
      </c>
      <c r="B9842" t="s">
        <v>10879</v>
      </c>
      <c r="C9842" s="1">
        <v>42638</v>
      </c>
      <c r="D9842" s="2">
        <v>2016</v>
      </c>
      <c r="E9842" s="1" t="s">
        <v>161</v>
      </c>
      <c r="F9842" s="3">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v>4.4736000000000011</v>
      </c>
    </row>
    <row r="9843" spans="1:23" x14ac:dyDescent="0.3">
      <c r="A9843">
        <v>9842</v>
      </c>
      <c r="B9843" t="s">
        <v>10879</v>
      </c>
      <c r="C9843" s="1">
        <v>42638</v>
      </c>
      <c r="D9843" s="2">
        <v>2016</v>
      </c>
      <c r="E9843" s="1" t="s">
        <v>161</v>
      </c>
      <c r="F9843" s="3">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v>1.6703999999999999</v>
      </c>
    </row>
    <row r="9844" spans="1:23" x14ac:dyDescent="0.3">
      <c r="A9844">
        <v>9843</v>
      </c>
      <c r="B9844" t="s">
        <v>10879</v>
      </c>
      <c r="C9844" s="1">
        <v>42638</v>
      </c>
      <c r="D9844" s="2">
        <v>2016</v>
      </c>
      <c r="E9844" s="1" t="s">
        <v>161</v>
      </c>
      <c r="F9844" s="3">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v>60.391999999999939</v>
      </c>
    </row>
    <row r="9845" spans="1:23" x14ac:dyDescent="0.3">
      <c r="A9845">
        <v>9844</v>
      </c>
      <c r="B9845" t="s">
        <v>10880</v>
      </c>
      <c r="C9845" s="1">
        <v>41793</v>
      </c>
      <c r="D9845" s="2">
        <v>2014</v>
      </c>
      <c r="E9845" s="1" t="s">
        <v>41</v>
      </c>
      <c r="F9845" s="3">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v>5.1791999999999998</v>
      </c>
    </row>
    <row r="9846" spans="1:23" x14ac:dyDescent="0.3">
      <c r="A9846">
        <v>9845</v>
      </c>
      <c r="B9846" t="s">
        <v>10880</v>
      </c>
      <c r="C9846" s="1">
        <v>41793</v>
      </c>
      <c r="D9846" s="2">
        <v>2014</v>
      </c>
      <c r="E9846" s="1" t="s">
        <v>41</v>
      </c>
      <c r="F9846" s="3">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v>-40.003599999999999</v>
      </c>
    </row>
    <row r="9847" spans="1:23" x14ac:dyDescent="0.3">
      <c r="A9847">
        <v>9846</v>
      </c>
      <c r="B9847" t="s">
        <v>10880</v>
      </c>
      <c r="C9847" s="1">
        <v>41793</v>
      </c>
      <c r="D9847" s="2">
        <v>2014</v>
      </c>
      <c r="E9847" s="1" t="s">
        <v>41</v>
      </c>
      <c r="F9847" s="3">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v>9.9521999999999977</v>
      </c>
    </row>
    <row r="9848" spans="1:23" x14ac:dyDescent="0.3">
      <c r="A9848">
        <v>9847</v>
      </c>
      <c r="B9848" t="s">
        <v>10881</v>
      </c>
      <c r="C9848" s="1">
        <v>42980</v>
      </c>
      <c r="D9848" s="2">
        <v>2017</v>
      </c>
      <c r="E9848" s="1" t="s">
        <v>161</v>
      </c>
      <c r="F9848" s="3">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v>11.206</v>
      </c>
    </row>
    <row r="9849" spans="1:23" x14ac:dyDescent="0.3">
      <c r="A9849">
        <v>9848</v>
      </c>
      <c r="B9849" t="s">
        <v>10881</v>
      </c>
      <c r="C9849" s="1">
        <v>42980</v>
      </c>
      <c r="D9849" s="2">
        <v>2017</v>
      </c>
      <c r="E9849" s="1" t="s">
        <v>161</v>
      </c>
      <c r="F9849" s="3">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v>132.99</v>
      </c>
    </row>
    <row r="9850" spans="1:23" x14ac:dyDescent="0.3">
      <c r="A9850">
        <v>9849</v>
      </c>
      <c r="B9850" t="s">
        <v>10881</v>
      </c>
      <c r="C9850" s="1">
        <v>42980</v>
      </c>
      <c r="D9850" s="2">
        <v>2017</v>
      </c>
      <c r="E9850" s="1" t="s">
        <v>161</v>
      </c>
      <c r="F9850" s="3">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v>46.224999999999987</v>
      </c>
    </row>
    <row r="9851" spans="1:23" x14ac:dyDescent="0.3">
      <c r="A9851">
        <v>9850</v>
      </c>
      <c r="B9851" t="s">
        <v>10882</v>
      </c>
      <c r="C9851" s="1">
        <v>41741</v>
      </c>
      <c r="D9851" s="2">
        <v>2014</v>
      </c>
      <c r="E9851" s="1" t="s">
        <v>89</v>
      </c>
      <c r="F9851" s="3">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v>16.268800000000002</v>
      </c>
    </row>
    <row r="9852" spans="1:23" x14ac:dyDescent="0.3">
      <c r="A9852">
        <v>9851</v>
      </c>
      <c r="B9852" t="s">
        <v>10883</v>
      </c>
      <c r="C9852" s="1">
        <v>42492</v>
      </c>
      <c r="D9852" s="2">
        <v>2016</v>
      </c>
      <c r="E9852" s="1" t="s">
        <v>124</v>
      </c>
      <c r="F9852" s="3">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v>4.0191999999999997</v>
      </c>
    </row>
    <row r="9853" spans="1:23" x14ac:dyDescent="0.3">
      <c r="A9853">
        <v>9852</v>
      </c>
      <c r="B9853" t="s">
        <v>10883</v>
      </c>
      <c r="C9853" s="1">
        <v>42492</v>
      </c>
      <c r="D9853" s="2">
        <v>2016</v>
      </c>
      <c r="E9853" s="1" t="s">
        <v>124</v>
      </c>
      <c r="F9853" s="3">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v>33.93</v>
      </c>
    </row>
    <row r="9854" spans="1:23" x14ac:dyDescent="0.3">
      <c r="A9854">
        <v>9853</v>
      </c>
      <c r="B9854" t="s">
        <v>10883</v>
      </c>
      <c r="C9854" s="1">
        <v>42492</v>
      </c>
      <c r="D9854" s="2">
        <v>2016</v>
      </c>
      <c r="E9854" s="1" t="s">
        <v>124</v>
      </c>
      <c r="F9854" s="3">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v>6.0167999999999999</v>
      </c>
    </row>
    <row r="9855" spans="1:23" x14ac:dyDescent="0.3">
      <c r="A9855">
        <v>9854</v>
      </c>
      <c r="B9855" t="s">
        <v>10883</v>
      </c>
      <c r="C9855" s="1">
        <v>42492</v>
      </c>
      <c r="D9855" s="2">
        <v>2016</v>
      </c>
      <c r="E9855" s="1" t="s">
        <v>124</v>
      </c>
      <c r="F9855" s="3">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v>83.733000000000004</v>
      </c>
    </row>
    <row r="9856" spans="1:23" x14ac:dyDescent="0.3">
      <c r="A9856">
        <v>9855</v>
      </c>
      <c r="B9856" t="s">
        <v>10884</v>
      </c>
      <c r="C9856" s="1">
        <v>42905</v>
      </c>
      <c r="D9856" s="2">
        <v>2017</v>
      </c>
      <c r="E9856" s="1" t="s">
        <v>41</v>
      </c>
      <c r="F9856" s="3">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v>21.134400000000003</v>
      </c>
    </row>
    <row r="9857" spans="1:23" x14ac:dyDescent="0.3">
      <c r="A9857">
        <v>9856</v>
      </c>
      <c r="B9857" t="s">
        <v>10884</v>
      </c>
      <c r="C9857" s="1">
        <v>42905</v>
      </c>
      <c r="D9857" s="2">
        <v>2017</v>
      </c>
      <c r="E9857" s="1" t="s">
        <v>41</v>
      </c>
      <c r="F9857" s="3">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v>11.543199999999999</v>
      </c>
    </row>
    <row r="9858" spans="1:23" x14ac:dyDescent="0.3">
      <c r="A9858">
        <v>9857</v>
      </c>
      <c r="B9858" t="s">
        <v>10885</v>
      </c>
      <c r="C9858" s="1">
        <v>41949</v>
      </c>
      <c r="D9858" s="2">
        <v>2014</v>
      </c>
      <c r="E9858" s="1" t="s">
        <v>24</v>
      </c>
      <c r="F9858" s="3">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v>20.9664</v>
      </c>
    </row>
    <row r="9859" spans="1:23" x14ac:dyDescent="0.3">
      <c r="A9859">
        <v>9858</v>
      </c>
      <c r="B9859" t="s">
        <v>10886</v>
      </c>
      <c r="C9859" s="1">
        <v>42089</v>
      </c>
      <c r="D9859" s="2">
        <v>2015</v>
      </c>
      <c r="E9859" s="1" t="s">
        <v>237</v>
      </c>
      <c r="F9859" s="3">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v>610.86239999999998</v>
      </c>
    </row>
    <row r="9860" spans="1:23" x14ac:dyDescent="0.3">
      <c r="A9860">
        <v>9859</v>
      </c>
      <c r="B9860" t="s">
        <v>10887</v>
      </c>
      <c r="C9860" s="1">
        <v>42749</v>
      </c>
      <c r="D9860" s="2">
        <v>2017</v>
      </c>
      <c r="E9860" s="1" t="s">
        <v>166</v>
      </c>
      <c r="F9860" s="3">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v>17.523999999999997</v>
      </c>
    </row>
    <row r="9861" spans="1:23" x14ac:dyDescent="0.3">
      <c r="A9861">
        <v>9860</v>
      </c>
      <c r="B9861" t="s">
        <v>10887</v>
      </c>
      <c r="C9861" s="1">
        <v>42749</v>
      </c>
      <c r="D9861" s="2">
        <v>2017</v>
      </c>
      <c r="E9861" s="1" t="s">
        <v>166</v>
      </c>
      <c r="F9861" s="3">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v>0.1008</v>
      </c>
    </row>
    <row r="9862" spans="1:23" x14ac:dyDescent="0.3">
      <c r="A9862">
        <v>9861</v>
      </c>
      <c r="B9862" t="s">
        <v>10887</v>
      </c>
      <c r="C9862" s="1">
        <v>42749</v>
      </c>
      <c r="D9862" s="2">
        <v>2017</v>
      </c>
      <c r="E9862" s="1" t="s">
        <v>166</v>
      </c>
      <c r="F9862" s="3">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v>1.3559999999999945</v>
      </c>
    </row>
    <row r="9863" spans="1:23" x14ac:dyDescent="0.3">
      <c r="A9863">
        <v>9862</v>
      </c>
      <c r="B9863" t="s">
        <v>10887</v>
      </c>
      <c r="C9863" s="1">
        <v>42749</v>
      </c>
      <c r="D9863" s="2">
        <v>2017</v>
      </c>
      <c r="E9863" s="1" t="s">
        <v>166</v>
      </c>
      <c r="F9863" s="3">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v>5.2528000000000006</v>
      </c>
    </row>
    <row r="9864" spans="1:23" x14ac:dyDescent="0.3">
      <c r="A9864">
        <v>9863</v>
      </c>
      <c r="B9864" t="s">
        <v>10887</v>
      </c>
      <c r="C9864" s="1">
        <v>42749</v>
      </c>
      <c r="D9864" s="2">
        <v>2017</v>
      </c>
      <c r="E9864" s="1" t="s">
        <v>166</v>
      </c>
      <c r="F9864" s="3">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v>2.5451999999999995</v>
      </c>
    </row>
    <row r="9865" spans="1:23" x14ac:dyDescent="0.3">
      <c r="A9865">
        <v>9864</v>
      </c>
      <c r="B9865" t="s">
        <v>10887</v>
      </c>
      <c r="C9865" s="1">
        <v>42749</v>
      </c>
      <c r="D9865" s="2">
        <v>2017</v>
      </c>
      <c r="E9865" s="1" t="s">
        <v>166</v>
      </c>
      <c r="F9865" s="3">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v>5.5565999999999995</v>
      </c>
    </row>
    <row r="9866" spans="1:23" x14ac:dyDescent="0.3">
      <c r="A9866">
        <v>9865</v>
      </c>
      <c r="B9866" t="s">
        <v>10887</v>
      </c>
      <c r="C9866" s="1">
        <v>42749</v>
      </c>
      <c r="D9866" s="2">
        <v>2017</v>
      </c>
      <c r="E9866" s="1" t="s">
        <v>166</v>
      </c>
      <c r="F9866" s="3">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v>70.312000000000012</v>
      </c>
    </row>
    <row r="9867" spans="1:23" x14ac:dyDescent="0.3">
      <c r="A9867">
        <v>9866</v>
      </c>
      <c r="B9867" t="s">
        <v>10887</v>
      </c>
      <c r="C9867" s="1">
        <v>42749</v>
      </c>
      <c r="D9867" s="2">
        <v>2017</v>
      </c>
      <c r="E9867" s="1" t="s">
        <v>166</v>
      </c>
      <c r="F9867" s="3">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v>8.532</v>
      </c>
    </row>
    <row r="9868" spans="1:23" x14ac:dyDescent="0.3">
      <c r="A9868">
        <v>9867</v>
      </c>
      <c r="B9868" t="s">
        <v>10888</v>
      </c>
      <c r="C9868" s="1">
        <v>42089</v>
      </c>
      <c r="D9868" s="2">
        <v>2015</v>
      </c>
      <c r="E9868" s="1" t="s">
        <v>237</v>
      </c>
      <c r="F9868" s="3">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v>282.20920000000001</v>
      </c>
    </row>
    <row r="9869" spans="1:23" x14ac:dyDescent="0.3">
      <c r="A9869">
        <v>9868</v>
      </c>
      <c r="B9869" t="s">
        <v>10888</v>
      </c>
      <c r="C9869" s="1">
        <v>42089</v>
      </c>
      <c r="D9869" s="2">
        <v>2015</v>
      </c>
      <c r="E9869" s="1" t="s">
        <v>237</v>
      </c>
      <c r="F9869" s="3">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v>3.4086000000000003</v>
      </c>
    </row>
    <row r="9870" spans="1:23" x14ac:dyDescent="0.3">
      <c r="A9870">
        <v>9869</v>
      </c>
      <c r="B9870" t="s">
        <v>10889</v>
      </c>
      <c r="C9870" s="1">
        <v>41944</v>
      </c>
      <c r="D9870" s="2">
        <v>2014</v>
      </c>
      <c r="E9870" s="1" t="s">
        <v>24</v>
      </c>
      <c r="F9870" s="3">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v>16.317200000000003</v>
      </c>
    </row>
    <row r="9871" spans="1:23" x14ac:dyDescent="0.3">
      <c r="A9871">
        <v>9870</v>
      </c>
      <c r="B9871" t="s">
        <v>10889</v>
      </c>
      <c r="C9871" s="1">
        <v>41944</v>
      </c>
      <c r="D9871" s="2">
        <v>2014</v>
      </c>
      <c r="E9871" s="1" t="s">
        <v>24</v>
      </c>
      <c r="F9871" s="3">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v>-2.6099999999999994</v>
      </c>
    </row>
    <row r="9872" spans="1:23" x14ac:dyDescent="0.3">
      <c r="A9872">
        <v>9871</v>
      </c>
      <c r="B9872" t="s">
        <v>10889</v>
      </c>
      <c r="C9872" s="1">
        <v>41944</v>
      </c>
      <c r="D9872" s="2">
        <v>2014</v>
      </c>
      <c r="E9872" s="1" t="s">
        <v>24</v>
      </c>
      <c r="F9872" s="3">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v>-17.942399999999992</v>
      </c>
    </row>
    <row r="9873" spans="1:23" x14ac:dyDescent="0.3">
      <c r="A9873">
        <v>9872</v>
      </c>
      <c r="B9873" t="s">
        <v>10891</v>
      </c>
      <c r="C9873" s="1">
        <v>43014</v>
      </c>
      <c r="D9873" s="2">
        <v>2017</v>
      </c>
      <c r="E9873" s="1" t="s">
        <v>53</v>
      </c>
      <c r="F9873" s="3">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v>32.662799999999947</v>
      </c>
    </row>
    <row r="9874" spans="1:23" x14ac:dyDescent="0.3">
      <c r="A9874">
        <v>9873</v>
      </c>
      <c r="B9874" t="s">
        <v>10891</v>
      </c>
      <c r="C9874" s="1">
        <v>43014</v>
      </c>
      <c r="D9874" s="2">
        <v>2017</v>
      </c>
      <c r="E9874" s="1" t="s">
        <v>53</v>
      </c>
      <c r="F9874" s="3">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v>1.1969999999999992</v>
      </c>
    </row>
    <row r="9875" spans="1:23" x14ac:dyDescent="0.3">
      <c r="A9875">
        <v>9874</v>
      </c>
      <c r="B9875" t="s">
        <v>10892</v>
      </c>
      <c r="C9875" s="1">
        <v>42714</v>
      </c>
      <c r="D9875" s="2">
        <v>2016</v>
      </c>
      <c r="E9875" s="1" t="s">
        <v>98</v>
      </c>
      <c r="F9875" s="3">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v>3.1104000000000003</v>
      </c>
    </row>
    <row r="9876" spans="1:23" x14ac:dyDescent="0.3">
      <c r="A9876">
        <v>9875</v>
      </c>
      <c r="B9876" t="s">
        <v>10893</v>
      </c>
      <c r="C9876" s="1">
        <v>42635</v>
      </c>
      <c r="D9876" s="2">
        <v>2016</v>
      </c>
      <c r="E9876" s="1" t="s">
        <v>161</v>
      </c>
      <c r="F9876" s="3">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v>19.989999999999995</v>
      </c>
    </row>
    <row r="9877" spans="1:23" x14ac:dyDescent="0.3">
      <c r="A9877">
        <v>9876</v>
      </c>
      <c r="B9877" t="s">
        <v>10894</v>
      </c>
      <c r="C9877" s="1">
        <v>42367</v>
      </c>
      <c r="D9877" s="2">
        <v>2015</v>
      </c>
      <c r="E9877" s="1" t="s">
        <v>98</v>
      </c>
      <c r="F9877" s="3">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v>6.3600000000000101E-2</v>
      </c>
    </row>
    <row r="9878" spans="1:23" x14ac:dyDescent="0.3">
      <c r="A9878">
        <v>9877</v>
      </c>
      <c r="B9878" t="s">
        <v>10895</v>
      </c>
      <c r="C9878" s="1">
        <v>42845</v>
      </c>
      <c r="D9878" s="2">
        <v>2017</v>
      </c>
      <c r="E9878" s="1" t="s">
        <v>89</v>
      </c>
      <c r="F9878" s="3">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v>-21.213600000000099</v>
      </c>
    </row>
    <row r="9879" spans="1:23" x14ac:dyDescent="0.3">
      <c r="A9879">
        <v>9878</v>
      </c>
      <c r="B9879" t="s">
        <v>10895</v>
      </c>
      <c r="C9879" s="1">
        <v>42845</v>
      </c>
      <c r="D9879" s="2">
        <v>2017</v>
      </c>
      <c r="E9879" s="1" t="s">
        <v>89</v>
      </c>
      <c r="F9879" s="3">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v>-6.379999999999999</v>
      </c>
    </row>
    <row r="9880" spans="1:23" x14ac:dyDescent="0.3">
      <c r="A9880">
        <v>9879</v>
      </c>
      <c r="B9880" t="s">
        <v>10895</v>
      </c>
      <c r="C9880" s="1">
        <v>42845</v>
      </c>
      <c r="D9880" s="2">
        <v>2017</v>
      </c>
      <c r="E9880" s="1" t="s">
        <v>89</v>
      </c>
      <c r="F9880" s="3">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v>-24.476399999999998</v>
      </c>
    </row>
    <row r="9881" spans="1:23" x14ac:dyDescent="0.3">
      <c r="A9881">
        <v>9880</v>
      </c>
      <c r="B9881" t="s">
        <v>10896</v>
      </c>
      <c r="C9881" s="1">
        <v>42603</v>
      </c>
      <c r="D9881" s="2">
        <v>2016</v>
      </c>
      <c r="E9881" s="1" t="s">
        <v>132</v>
      </c>
      <c r="F9881" s="3">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v>63.685999999999979</v>
      </c>
    </row>
    <row r="9882" spans="1:23" x14ac:dyDescent="0.3">
      <c r="A9882">
        <v>9881</v>
      </c>
      <c r="B9882" t="s">
        <v>10897</v>
      </c>
      <c r="C9882" s="1">
        <v>42153</v>
      </c>
      <c r="D9882" s="2">
        <v>2015</v>
      </c>
      <c r="E9882" s="1" t="s">
        <v>124</v>
      </c>
      <c r="F9882" s="3">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v>28.706399999999991</v>
      </c>
    </row>
    <row r="9883" spans="1:23" x14ac:dyDescent="0.3">
      <c r="A9883">
        <v>9882</v>
      </c>
      <c r="B9883" t="s">
        <v>10898</v>
      </c>
      <c r="C9883" s="1">
        <v>41863</v>
      </c>
      <c r="D9883" s="2">
        <v>2014</v>
      </c>
      <c r="E9883" s="1" t="s">
        <v>132</v>
      </c>
      <c r="F9883" s="3">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v>6.7392000000000003</v>
      </c>
    </row>
    <row r="9884" spans="1:23" x14ac:dyDescent="0.3">
      <c r="A9884">
        <v>9883</v>
      </c>
      <c r="B9884" t="s">
        <v>10898</v>
      </c>
      <c r="C9884" s="1">
        <v>41863</v>
      </c>
      <c r="D9884" s="2">
        <v>2014</v>
      </c>
      <c r="E9884" s="1" t="s">
        <v>132</v>
      </c>
      <c r="F9884" s="3">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v>98.139599999999987</v>
      </c>
    </row>
    <row r="9885" spans="1:23" x14ac:dyDescent="0.3">
      <c r="A9885">
        <v>9884</v>
      </c>
      <c r="B9885" t="s">
        <v>10899</v>
      </c>
      <c r="C9885" s="1">
        <v>41732</v>
      </c>
      <c r="D9885" s="2">
        <v>2014</v>
      </c>
      <c r="E9885" s="1" t="s">
        <v>89</v>
      </c>
      <c r="F9885" s="3">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v>5.58</v>
      </c>
    </row>
    <row r="9886" spans="1:23" x14ac:dyDescent="0.3">
      <c r="A9886">
        <v>9885</v>
      </c>
      <c r="B9886" t="s">
        <v>10899</v>
      </c>
      <c r="C9886" s="1">
        <v>41732</v>
      </c>
      <c r="D9886" s="2">
        <v>2014</v>
      </c>
      <c r="E9886" s="1" t="s">
        <v>89</v>
      </c>
      <c r="F9886" s="3">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v>22.4316</v>
      </c>
    </row>
    <row r="9887" spans="1:23" x14ac:dyDescent="0.3">
      <c r="A9887">
        <v>9886</v>
      </c>
      <c r="B9887" t="s">
        <v>10899</v>
      </c>
      <c r="C9887" s="1">
        <v>41732</v>
      </c>
      <c r="D9887" s="2">
        <v>2014</v>
      </c>
      <c r="E9887" s="1" t="s">
        <v>89</v>
      </c>
      <c r="F9887" s="3">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v>57.592799999999997</v>
      </c>
    </row>
    <row r="9888" spans="1:23" x14ac:dyDescent="0.3">
      <c r="A9888">
        <v>9887</v>
      </c>
      <c r="B9888" t="s">
        <v>10900</v>
      </c>
      <c r="C9888" s="1">
        <v>41662</v>
      </c>
      <c r="D9888" s="2">
        <v>2014</v>
      </c>
      <c r="E9888" s="1" t="s">
        <v>166</v>
      </c>
      <c r="F9888" s="3">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v>0</v>
      </c>
    </row>
    <row r="9889" spans="1:23" x14ac:dyDescent="0.3">
      <c r="A9889">
        <v>9888</v>
      </c>
      <c r="B9889" t="s">
        <v>10901</v>
      </c>
      <c r="C9889" s="1">
        <v>43020</v>
      </c>
      <c r="D9889" s="2">
        <v>2017</v>
      </c>
      <c r="E9889" s="1" t="s">
        <v>53</v>
      </c>
      <c r="F9889" s="3">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v>4.6812000000000005</v>
      </c>
    </row>
    <row r="9890" spans="1:23" x14ac:dyDescent="0.3">
      <c r="A9890">
        <v>9889</v>
      </c>
      <c r="B9890" t="s">
        <v>10902</v>
      </c>
      <c r="C9890" s="1">
        <v>42224</v>
      </c>
      <c r="D9890" s="2">
        <v>2015</v>
      </c>
      <c r="E9890" s="1" t="s">
        <v>132</v>
      </c>
      <c r="F9890" s="3">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v>28.796399999999998</v>
      </c>
    </row>
    <row r="9891" spans="1:23" x14ac:dyDescent="0.3">
      <c r="A9891">
        <v>9890</v>
      </c>
      <c r="B9891" t="s">
        <v>10903</v>
      </c>
      <c r="C9891" s="1">
        <v>42813</v>
      </c>
      <c r="D9891" s="2">
        <v>2017</v>
      </c>
      <c r="E9891" s="1" t="s">
        <v>237</v>
      </c>
      <c r="F9891" s="3">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v>2.4138000000000006</v>
      </c>
    </row>
    <row r="9892" spans="1:23" x14ac:dyDescent="0.3">
      <c r="A9892">
        <v>9891</v>
      </c>
      <c r="B9892" t="s">
        <v>10904</v>
      </c>
      <c r="C9892" s="1">
        <v>42576</v>
      </c>
      <c r="D9892" s="2">
        <v>2016</v>
      </c>
      <c r="E9892" s="1" t="s">
        <v>152</v>
      </c>
      <c r="F9892" s="3">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v>9.6913999999999998</v>
      </c>
    </row>
    <row r="9893" spans="1:23" x14ac:dyDescent="0.3">
      <c r="A9893">
        <v>9892</v>
      </c>
      <c r="B9893" t="s">
        <v>10904</v>
      </c>
      <c r="C9893" s="1">
        <v>42576</v>
      </c>
      <c r="D9893" s="2">
        <v>2016</v>
      </c>
      <c r="E9893" s="1" t="s">
        <v>152</v>
      </c>
      <c r="F9893" s="3">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v>48.457499999999996</v>
      </c>
    </row>
    <row r="9894" spans="1:23" x14ac:dyDescent="0.3">
      <c r="A9894">
        <v>9893</v>
      </c>
      <c r="B9894" t="s">
        <v>10904</v>
      </c>
      <c r="C9894" s="1">
        <v>42576</v>
      </c>
      <c r="D9894" s="2">
        <v>2016</v>
      </c>
      <c r="E9894" s="1" t="s">
        <v>152</v>
      </c>
      <c r="F9894" s="3">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v>83.314000000000021</v>
      </c>
    </row>
    <row r="9895" spans="1:23" x14ac:dyDescent="0.3">
      <c r="A9895">
        <v>9894</v>
      </c>
      <c r="B9895" t="s">
        <v>10904</v>
      </c>
      <c r="C9895" s="1">
        <v>42576</v>
      </c>
      <c r="D9895" s="2">
        <v>2016</v>
      </c>
      <c r="E9895" s="1" t="s">
        <v>152</v>
      </c>
      <c r="F9895" s="3">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v>96.854399999999998</v>
      </c>
    </row>
    <row r="9896" spans="1:23" x14ac:dyDescent="0.3">
      <c r="A9896">
        <v>9895</v>
      </c>
      <c r="B9896" t="s">
        <v>10904</v>
      </c>
      <c r="C9896" s="1">
        <v>42576</v>
      </c>
      <c r="D9896" s="2">
        <v>2016</v>
      </c>
      <c r="E9896" s="1" t="s">
        <v>152</v>
      </c>
      <c r="F9896" s="3">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v>27.60799999999999</v>
      </c>
    </row>
    <row r="9897" spans="1:23" x14ac:dyDescent="0.3">
      <c r="A9897">
        <v>9896</v>
      </c>
      <c r="B9897" t="s">
        <v>10905</v>
      </c>
      <c r="C9897" s="1">
        <v>41908</v>
      </c>
      <c r="D9897" s="2">
        <v>2014</v>
      </c>
      <c r="E9897" s="1" t="s">
        <v>161</v>
      </c>
      <c r="F9897" s="3">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v>38.456000000000003</v>
      </c>
    </row>
    <row r="9898" spans="1:23" x14ac:dyDescent="0.3">
      <c r="A9898">
        <v>9897</v>
      </c>
      <c r="B9898" t="s">
        <v>10906</v>
      </c>
      <c r="C9898" s="1">
        <v>41807</v>
      </c>
      <c r="D9898" s="2">
        <v>2014</v>
      </c>
      <c r="E9898" s="1" t="s">
        <v>41</v>
      </c>
      <c r="F9898" s="3">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v>22.480800000000002</v>
      </c>
    </row>
    <row r="9899" spans="1:23" x14ac:dyDescent="0.3">
      <c r="A9899">
        <v>9898</v>
      </c>
      <c r="B9899" t="s">
        <v>10907</v>
      </c>
      <c r="C9899" s="1">
        <v>42527</v>
      </c>
      <c r="D9899" s="2">
        <v>2016</v>
      </c>
      <c r="E9899" s="1" t="s">
        <v>41</v>
      </c>
      <c r="F9899" s="3">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v>34.97399999999999</v>
      </c>
    </row>
    <row r="9900" spans="1:23" x14ac:dyDescent="0.3">
      <c r="A9900">
        <v>9899</v>
      </c>
      <c r="B9900" t="s">
        <v>10907</v>
      </c>
      <c r="C9900" s="1">
        <v>42527</v>
      </c>
      <c r="D9900" s="2">
        <v>2016</v>
      </c>
      <c r="E9900" s="1" t="s">
        <v>41</v>
      </c>
      <c r="F9900" s="3">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v>0</v>
      </c>
    </row>
    <row r="9901" spans="1:23" x14ac:dyDescent="0.3">
      <c r="A9901">
        <v>9900</v>
      </c>
      <c r="B9901" t="s">
        <v>10908</v>
      </c>
      <c r="C9901" s="1">
        <v>41726</v>
      </c>
      <c r="D9901" s="2">
        <v>2014</v>
      </c>
      <c r="E9901" s="1" t="s">
        <v>237</v>
      </c>
      <c r="F9901" s="3">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v>-143.25480000000002</v>
      </c>
    </row>
    <row r="9902" spans="1:23" x14ac:dyDescent="0.3">
      <c r="A9902">
        <v>9901</v>
      </c>
      <c r="B9902" t="s">
        <v>10909</v>
      </c>
      <c r="C9902" s="1">
        <v>42968</v>
      </c>
      <c r="D9902" s="2">
        <v>2017</v>
      </c>
      <c r="E9902" s="1" t="s">
        <v>132</v>
      </c>
      <c r="F9902" s="3">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v>20.745899999999985</v>
      </c>
    </row>
    <row r="9903" spans="1:23" x14ac:dyDescent="0.3">
      <c r="A9903">
        <v>9902</v>
      </c>
      <c r="B9903" t="s">
        <v>10909</v>
      </c>
      <c r="C9903" s="1">
        <v>42968</v>
      </c>
      <c r="D9903" s="2">
        <v>2017</v>
      </c>
      <c r="E9903" s="1" t="s">
        <v>132</v>
      </c>
      <c r="F9903" s="3">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v>7.1099999999999994</v>
      </c>
    </row>
    <row r="9904" spans="1:23" x14ac:dyDescent="0.3">
      <c r="A9904">
        <v>9903</v>
      </c>
      <c r="B9904" t="s">
        <v>10909</v>
      </c>
      <c r="C9904" s="1">
        <v>42968</v>
      </c>
      <c r="D9904" s="2">
        <v>2017</v>
      </c>
      <c r="E9904" s="1" t="s">
        <v>132</v>
      </c>
      <c r="F9904" s="3">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v>2.0849999999999991</v>
      </c>
    </row>
    <row r="9905" spans="1:23" x14ac:dyDescent="0.3">
      <c r="A9905">
        <v>9904</v>
      </c>
      <c r="B9905" t="s">
        <v>10910</v>
      </c>
      <c r="C9905" s="1">
        <v>41955</v>
      </c>
      <c r="D9905" s="2">
        <v>2014</v>
      </c>
      <c r="E9905" s="1" t="s">
        <v>24</v>
      </c>
      <c r="F9905" s="3">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v>-6.9101999999999997</v>
      </c>
    </row>
    <row r="9906" spans="1:23" x14ac:dyDescent="0.3">
      <c r="A9906">
        <v>9905</v>
      </c>
      <c r="B9906" t="s">
        <v>10910</v>
      </c>
      <c r="C9906" s="1">
        <v>41955</v>
      </c>
      <c r="D9906" s="2">
        <v>2014</v>
      </c>
      <c r="E9906" s="1" t="s">
        <v>24</v>
      </c>
      <c r="F9906" s="3">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v>25.596799999999998</v>
      </c>
    </row>
    <row r="9907" spans="1:23" x14ac:dyDescent="0.3">
      <c r="A9907">
        <v>9906</v>
      </c>
      <c r="B9907" t="s">
        <v>10911</v>
      </c>
      <c r="C9907" s="1">
        <v>42260</v>
      </c>
      <c r="D9907" s="2">
        <v>2015</v>
      </c>
      <c r="E9907" s="1" t="s">
        <v>161</v>
      </c>
      <c r="F9907" s="3">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v>55.389600000000002</v>
      </c>
    </row>
    <row r="9908" spans="1:23" x14ac:dyDescent="0.3">
      <c r="A9908">
        <v>9907</v>
      </c>
      <c r="B9908" t="s">
        <v>10911</v>
      </c>
      <c r="C9908" s="1">
        <v>42260</v>
      </c>
      <c r="D9908" s="2">
        <v>2015</v>
      </c>
      <c r="E9908" s="1" t="s">
        <v>161</v>
      </c>
      <c r="F9908" s="3">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v>7.822499999999998</v>
      </c>
    </row>
    <row r="9909" spans="1:23" x14ac:dyDescent="0.3">
      <c r="A9909">
        <v>9908</v>
      </c>
      <c r="B9909" t="s">
        <v>10911</v>
      </c>
      <c r="C9909" s="1">
        <v>42260</v>
      </c>
      <c r="D9909" s="2">
        <v>2015</v>
      </c>
      <c r="E9909" s="1" t="s">
        <v>161</v>
      </c>
      <c r="F9909" s="3">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v>71.77200000000002</v>
      </c>
    </row>
    <row r="9910" spans="1:23" x14ac:dyDescent="0.3">
      <c r="A9910">
        <v>9909</v>
      </c>
      <c r="B9910" t="s">
        <v>10911</v>
      </c>
      <c r="C9910" s="1">
        <v>42260</v>
      </c>
      <c r="D9910" s="2">
        <v>2015</v>
      </c>
      <c r="E9910" s="1" t="s">
        <v>161</v>
      </c>
      <c r="F9910" s="3">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v>24.881999999999991</v>
      </c>
    </row>
    <row r="9911" spans="1:23" x14ac:dyDescent="0.3">
      <c r="A9911">
        <v>9910</v>
      </c>
      <c r="B9911" t="s">
        <v>10911</v>
      </c>
      <c r="C9911" s="1">
        <v>42260</v>
      </c>
      <c r="D9911" s="2">
        <v>2015</v>
      </c>
      <c r="E9911" s="1" t="s">
        <v>161</v>
      </c>
      <c r="F9911" s="3">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v>12.060900000000002</v>
      </c>
    </row>
    <row r="9912" spans="1:23" x14ac:dyDescent="0.3">
      <c r="A9912">
        <v>9911</v>
      </c>
      <c r="B9912" t="s">
        <v>10911</v>
      </c>
      <c r="C9912" s="1">
        <v>42260</v>
      </c>
      <c r="D9912" s="2">
        <v>2015</v>
      </c>
      <c r="E9912" s="1" t="s">
        <v>161</v>
      </c>
      <c r="F9912" s="3">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v>100.65599999999999</v>
      </c>
    </row>
    <row r="9913" spans="1:23" x14ac:dyDescent="0.3">
      <c r="A9913">
        <v>9912</v>
      </c>
      <c r="B9913" t="s">
        <v>10912</v>
      </c>
      <c r="C9913" s="1">
        <v>41734</v>
      </c>
      <c r="D9913" s="2">
        <v>2014</v>
      </c>
      <c r="E9913" s="1" t="s">
        <v>89</v>
      </c>
      <c r="F9913" s="3">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v>56.526400000000002</v>
      </c>
    </row>
    <row r="9914" spans="1:23" x14ac:dyDescent="0.3">
      <c r="A9914">
        <v>9913</v>
      </c>
      <c r="B9914" t="s">
        <v>10913</v>
      </c>
      <c r="C9914" s="1">
        <v>42287</v>
      </c>
      <c r="D9914" s="2">
        <v>2015</v>
      </c>
      <c r="E9914" s="1" t="s">
        <v>53</v>
      </c>
      <c r="F9914" s="3">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v>-54.320399999999978</v>
      </c>
    </row>
    <row r="9915" spans="1:23" x14ac:dyDescent="0.3">
      <c r="A9915">
        <v>9914</v>
      </c>
      <c r="B9915" t="s">
        <v>10913</v>
      </c>
      <c r="C9915" s="1">
        <v>42287</v>
      </c>
      <c r="D9915" s="2">
        <v>2015</v>
      </c>
      <c r="E9915" s="1" t="s">
        <v>53</v>
      </c>
      <c r="F9915" s="3">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v>14.904</v>
      </c>
    </row>
    <row r="9916" spans="1:23" x14ac:dyDescent="0.3">
      <c r="A9916">
        <v>9915</v>
      </c>
      <c r="B9916" t="s">
        <v>10914</v>
      </c>
      <c r="C9916" s="1">
        <v>42764</v>
      </c>
      <c r="D9916" s="2">
        <v>2017</v>
      </c>
      <c r="E9916" s="1" t="s">
        <v>166</v>
      </c>
      <c r="F9916" s="3">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v>6.2208000000000006</v>
      </c>
    </row>
    <row r="9917" spans="1:23" x14ac:dyDescent="0.3">
      <c r="A9917">
        <v>9916</v>
      </c>
      <c r="B9917" t="s">
        <v>10914</v>
      </c>
      <c r="C9917" s="1">
        <v>42764</v>
      </c>
      <c r="D9917" s="2">
        <v>2017</v>
      </c>
      <c r="E9917" s="1" t="s">
        <v>166</v>
      </c>
      <c r="F9917" s="3">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v>45.527999999999992</v>
      </c>
    </row>
    <row r="9918" spans="1:23" x14ac:dyDescent="0.3">
      <c r="A9918">
        <v>9917</v>
      </c>
      <c r="B9918" t="s">
        <v>10914</v>
      </c>
      <c r="C9918" s="1">
        <v>42764</v>
      </c>
      <c r="D9918" s="2">
        <v>2017</v>
      </c>
      <c r="E9918" s="1" t="s">
        <v>166</v>
      </c>
      <c r="F9918" s="3">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v>3.5047999999999995</v>
      </c>
    </row>
    <row r="9919" spans="1:23" x14ac:dyDescent="0.3">
      <c r="A9919">
        <v>9918</v>
      </c>
      <c r="B9919" t="s">
        <v>10914</v>
      </c>
      <c r="C9919" s="1">
        <v>42764</v>
      </c>
      <c r="D9919" s="2">
        <v>2017</v>
      </c>
      <c r="E9919" s="1" t="s">
        <v>166</v>
      </c>
      <c r="F9919" s="3">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v>4.6220999999999997</v>
      </c>
    </row>
    <row r="9920" spans="1:23" x14ac:dyDescent="0.3">
      <c r="A9920">
        <v>9919</v>
      </c>
      <c r="B9920" t="s">
        <v>10915</v>
      </c>
      <c r="C9920" s="1">
        <v>42271</v>
      </c>
      <c r="D9920" s="2">
        <v>2015</v>
      </c>
      <c r="E9920" s="1" t="s">
        <v>161</v>
      </c>
      <c r="F9920" s="3">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v>17.990999999999996</v>
      </c>
    </row>
    <row r="9921" spans="1:23" x14ac:dyDescent="0.3">
      <c r="A9921">
        <v>9920</v>
      </c>
      <c r="B9921" t="s">
        <v>10916</v>
      </c>
      <c r="C9921" s="1">
        <v>42444</v>
      </c>
      <c r="D9921" s="2">
        <v>2016</v>
      </c>
      <c r="E9921" s="1" t="s">
        <v>237</v>
      </c>
      <c r="F9921" s="3">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v>-143.43099999999998</v>
      </c>
    </row>
    <row r="9922" spans="1:23" x14ac:dyDescent="0.3">
      <c r="A9922">
        <v>9921</v>
      </c>
      <c r="B9922" t="s">
        <v>10916</v>
      </c>
      <c r="C9922" s="1">
        <v>42444</v>
      </c>
      <c r="D9922" s="2">
        <v>2016</v>
      </c>
      <c r="E9922" s="1" t="s">
        <v>237</v>
      </c>
      <c r="F9922" s="3">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v>-35.817600000000013</v>
      </c>
    </row>
    <row r="9923" spans="1:23" x14ac:dyDescent="0.3">
      <c r="A9923">
        <v>9922</v>
      </c>
      <c r="B9923" t="s">
        <v>10917</v>
      </c>
      <c r="C9923" s="1">
        <v>41967</v>
      </c>
      <c r="D9923" s="2">
        <v>2014</v>
      </c>
      <c r="E9923" s="1" t="s">
        <v>24</v>
      </c>
      <c r="F9923" s="3">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v>-4.5935999999999986</v>
      </c>
    </row>
    <row r="9924" spans="1:23" x14ac:dyDescent="0.3">
      <c r="A9924">
        <v>9923</v>
      </c>
      <c r="B9924" t="s">
        <v>10918</v>
      </c>
      <c r="C9924" s="1">
        <v>42861</v>
      </c>
      <c r="D9924" s="2">
        <v>2017</v>
      </c>
      <c r="E9924" s="1" t="s">
        <v>124</v>
      </c>
      <c r="F9924" s="3">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v>28.79519999999998</v>
      </c>
    </row>
    <row r="9925" spans="1:23" x14ac:dyDescent="0.3">
      <c r="A9925">
        <v>9924</v>
      </c>
      <c r="B9925" t="s">
        <v>10919</v>
      </c>
      <c r="C9925" s="1">
        <v>42083</v>
      </c>
      <c r="D9925" s="2">
        <v>2015</v>
      </c>
      <c r="E9925" s="1" t="s">
        <v>237</v>
      </c>
      <c r="F9925" s="3">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v>16.823699999999999</v>
      </c>
    </row>
    <row r="9926" spans="1:23" x14ac:dyDescent="0.3">
      <c r="A9926">
        <v>9925</v>
      </c>
      <c r="B9926" t="s">
        <v>10919</v>
      </c>
      <c r="C9926" s="1">
        <v>42083</v>
      </c>
      <c r="D9926" s="2">
        <v>2015</v>
      </c>
      <c r="E9926" s="1" t="s">
        <v>237</v>
      </c>
      <c r="F9926" s="3">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v>11.994999999999999</v>
      </c>
    </row>
    <row r="9927" spans="1:23" x14ac:dyDescent="0.3">
      <c r="A9927">
        <v>9926</v>
      </c>
      <c r="B9927" t="s">
        <v>10919</v>
      </c>
      <c r="C9927" s="1">
        <v>42083</v>
      </c>
      <c r="D9927" s="2">
        <v>2015</v>
      </c>
      <c r="E9927" s="1" t="s">
        <v>237</v>
      </c>
      <c r="F9927" s="3">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v>353.5791999999999</v>
      </c>
    </row>
    <row r="9928" spans="1:23" x14ac:dyDescent="0.3">
      <c r="A9928">
        <v>9927</v>
      </c>
      <c r="B9928" t="s">
        <v>10919</v>
      </c>
      <c r="C9928" s="1">
        <v>42083</v>
      </c>
      <c r="D9928" s="2">
        <v>2015</v>
      </c>
      <c r="E9928" s="1" t="s">
        <v>237</v>
      </c>
      <c r="F9928" s="3">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v>53.994599999999991</v>
      </c>
    </row>
    <row r="9929" spans="1:23" x14ac:dyDescent="0.3">
      <c r="A9929">
        <v>9928</v>
      </c>
      <c r="B9929" t="s">
        <v>10919</v>
      </c>
      <c r="C9929" s="1">
        <v>42083</v>
      </c>
      <c r="D9929" s="2">
        <v>2015</v>
      </c>
      <c r="E9929" s="1" t="s">
        <v>237</v>
      </c>
      <c r="F9929" s="3">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v>20.140799999999999</v>
      </c>
    </row>
    <row r="9930" spans="1:23" x14ac:dyDescent="0.3">
      <c r="A9930">
        <v>9929</v>
      </c>
      <c r="B9930" t="s">
        <v>10920</v>
      </c>
      <c r="C9930" s="1">
        <v>42617</v>
      </c>
      <c r="D9930" s="2">
        <v>2016</v>
      </c>
      <c r="E9930" s="1" t="s">
        <v>161</v>
      </c>
      <c r="F9930" s="3">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v>8.7371999999999996</v>
      </c>
    </row>
    <row r="9931" spans="1:23" x14ac:dyDescent="0.3">
      <c r="A9931">
        <v>9930</v>
      </c>
      <c r="B9931" t="s">
        <v>10920</v>
      </c>
      <c r="C9931" s="1">
        <v>42617</v>
      </c>
      <c r="D9931" s="2">
        <v>2016</v>
      </c>
      <c r="E9931" s="1" t="s">
        <v>161</v>
      </c>
      <c r="F9931" s="3">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v>944.98649999999986</v>
      </c>
    </row>
    <row r="9932" spans="1:23" x14ac:dyDescent="0.3">
      <c r="A9932">
        <v>9931</v>
      </c>
      <c r="B9932" t="s">
        <v>10921</v>
      </c>
      <c r="C9932" s="1">
        <v>42321</v>
      </c>
      <c r="D9932" s="2">
        <v>2015</v>
      </c>
      <c r="E9932" s="1" t="s">
        <v>24</v>
      </c>
      <c r="F9932" s="3">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v>3.4551999999999996</v>
      </c>
    </row>
    <row r="9933" spans="1:23" x14ac:dyDescent="0.3">
      <c r="A9933">
        <v>9932</v>
      </c>
      <c r="B9933" t="s">
        <v>10921</v>
      </c>
      <c r="C9933" s="1">
        <v>42321</v>
      </c>
      <c r="D9933" s="2">
        <v>2015</v>
      </c>
      <c r="E9933" s="1" t="s">
        <v>24</v>
      </c>
      <c r="F9933" s="3">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v>-40.196000000000055</v>
      </c>
    </row>
    <row r="9934" spans="1:23" x14ac:dyDescent="0.3">
      <c r="A9934">
        <v>9933</v>
      </c>
      <c r="B9934" t="s">
        <v>10921</v>
      </c>
      <c r="C9934" s="1">
        <v>42321</v>
      </c>
      <c r="D9934" s="2">
        <v>2015</v>
      </c>
      <c r="E9934" s="1" t="s">
        <v>24</v>
      </c>
      <c r="F9934" s="3">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v>13.481999999999998</v>
      </c>
    </row>
    <row r="9935" spans="1:23" x14ac:dyDescent="0.3">
      <c r="A9935">
        <v>9934</v>
      </c>
      <c r="B9935" t="s">
        <v>10922</v>
      </c>
      <c r="C9935" s="1">
        <v>41831</v>
      </c>
      <c r="D9935" s="2">
        <v>2014</v>
      </c>
      <c r="E9935" s="1" t="s">
        <v>152</v>
      </c>
      <c r="F9935" s="3">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v>47.806499999999993</v>
      </c>
    </row>
    <row r="9936" spans="1:23" x14ac:dyDescent="0.3">
      <c r="A9936">
        <v>9935</v>
      </c>
      <c r="B9936" t="s">
        <v>10923</v>
      </c>
      <c r="C9936" s="1">
        <v>42467</v>
      </c>
      <c r="D9936" s="2">
        <v>2016</v>
      </c>
      <c r="E9936" s="1" t="s">
        <v>89</v>
      </c>
      <c r="F9936" s="3">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v>2.5146000000000015</v>
      </c>
    </row>
    <row r="9937" spans="1:23" x14ac:dyDescent="0.3">
      <c r="A9937">
        <v>9936</v>
      </c>
      <c r="B9937" t="s">
        <v>10923</v>
      </c>
      <c r="C9937" s="1">
        <v>42467</v>
      </c>
      <c r="D9937" s="2">
        <v>2016</v>
      </c>
      <c r="E9937" s="1" t="s">
        <v>89</v>
      </c>
      <c r="F9937" s="3">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v>3.6744000000000039</v>
      </c>
    </row>
    <row r="9938" spans="1:23" x14ac:dyDescent="0.3">
      <c r="A9938">
        <v>9937</v>
      </c>
      <c r="B9938" t="s">
        <v>10926</v>
      </c>
      <c r="C9938" s="1">
        <v>42910</v>
      </c>
      <c r="D9938" s="2">
        <v>2017</v>
      </c>
      <c r="E9938" s="1" t="s">
        <v>41</v>
      </c>
      <c r="F9938" s="3">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v>48.377100000000006</v>
      </c>
    </row>
    <row r="9939" spans="1:23" x14ac:dyDescent="0.3">
      <c r="A9939">
        <v>9938</v>
      </c>
      <c r="B9939" t="s">
        <v>10927</v>
      </c>
      <c r="C9939" s="1">
        <v>42524</v>
      </c>
      <c r="D9939" s="2">
        <v>2016</v>
      </c>
      <c r="E9939" s="1" t="s">
        <v>41</v>
      </c>
      <c r="F9939" s="3">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v>-1.7772000000000041</v>
      </c>
    </row>
    <row r="9940" spans="1:23" x14ac:dyDescent="0.3">
      <c r="A9940">
        <v>9939</v>
      </c>
      <c r="B9940" t="s">
        <v>10928</v>
      </c>
      <c r="C9940" s="1">
        <v>42716</v>
      </c>
      <c r="D9940" s="2">
        <v>2016</v>
      </c>
      <c r="E9940" s="1" t="s">
        <v>98</v>
      </c>
      <c r="F9940" s="3">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v>19.915500000000002</v>
      </c>
    </row>
    <row r="9941" spans="1:23" x14ac:dyDescent="0.3">
      <c r="A9941">
        <v>9940</v>
      </c>
      <c r="B9941" t="s">
        <v>10928</v>
      </c>
      <c r="C9941" s="1">
        <v>42716</v>
      </c>
      <c r="D9941" s="2">
        <v>2016</v>
      </c>
      <c r="E9941" s="1" t="s">
        <v>98</v>
      </c>
      <c r="F9941" s="3">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v>9.9456000000000024</v>
      </c>
    </row>
    <row r="9942" spans="1:23" x14ac:dyDescent="0.3">
      <c r="A9942">
        <v>9941</v>
      </c>
      <c r="B9942" t="s">
        <v>10928</v>
      </c>
      <c r="C9942" s="1">
        <v>42716</v>
      </c>
      <c r="D9942" s="2">
        <v>2016</v>
      </c>
      <c r="E9942" s="1" t="s">
        <v>98</v>
      </c>
      <c r="F9942" s="3">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v>4.8160000000000007</v>
      </c>
    </row>
    <row r="9943" spans="1:23" x14ac:dyDescent="0.3">
      <c r="A9943">
        <v>9942</v>
      </c>
      <c r="B9943" t="s">
        <v>10929</v>
      </c>
      <c r="C9943" s="1">
        <v>43063</v>
      </c>
      <c r="D9943" s="2">
        <v>2017</v>
      </c>
      <c r="E9943" s="1" t="s">
        <v>24</v>
      </c>
      <c r="F9943" s="3">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v>87.196200000000005</v>
      </c>
    </row>
    <row r="9944" spans="1:23" x14ac:dyDescent="0.3">
      <c r="A9944">
        <v>9943</v>
      </c>
      <c r="B9944" t="s">
        <v>10930</v>
      </c>
      <c r="C9944" s="1">
        <v>42001</v>
      </c>
      <c r="D9944" s="2">
        <v>2014</v>
      </c>
      <c r="E9944" s="1" t="s">
        <v>98</v>
      </c>
      <c r="F9944" s="3">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v>29.964600000000061</v>
      </c>
    </row>
    <row r="9945" spans="1:23" x14ac:dyDescent="0.3">
      <c r="A9945">
        <v>9944</v>
      </c>
      <c r="B9945" t="s">
        <v>10930</v>
      </c>
      <c r="C9945" s="1">
        <v>42001</v>
      </c>
      <c r="D9945" s="2">
        <v>2014</v>
      </c>
      <c r="E9945" s="1" t="s">
        <v>98</v>
      </c>
      <c r="F9945" s="3">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v>13.299000000000003</v>
      </c>
    </row>
    <row r="9946" spans="1:23" x14ac:dyDescent="0.3">
      <c r="A9946">
        <v>9945</v>
      </c>
      <c r="B9946" t="s">
        <v>10931</v>
      </c>
      <c r="C9946" s="1">
        <v>42106</v>
      </c>
      <c r="D9946" s="2">
        <v>2015</v>
      </c>
      <c r="E9946" s="1" t="s">
        <v>89</v>
      </c>
      <c r="F9946" s="3">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v>0.4073999999999991</v>
      </c>
    </row>
    <row r="9947" spans="1:23" x14ac:dyDescent="0.3">
      <c r="A9947">
        <v>9946</v>
      </c>
      <c r="B9947" t="s">
        <v>10932</v>
      </c>
      <c r="C9947" s="1">
        <v>41700</v>
      </c>
      <c r="D9947" s="2">
        <v>2014</v>
      </c>
      <c r="E9947" s="1" t="s">
        <v>237</v>
      </c>
      <c r="F9947" s="3">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v>1.0699999999999996</v>
      </c>
    </row>
    <row r="9948" spans="1:23" x14ac:dyDescent="0.3">
      <c r="A9948">
        <v>9947</v>
      </c>
      <c r="B9948" t="s">
        <v>10932</v>
      </c>
      <c r="C9948" s="1">
        <v>41700</v>
      </c>
      <c r="D9948" s="2">
        <v>2014</v>
      </c>
      <c r="E9948" s="1" t="s">
        <v>237</v>
      </c>
      <c r="F9948" s="3">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v>32.130000000000003</v>
      </c>
    </row>
    <row r="9949" spans="1:23" x14ac:dyDescent="0.3">
      <c r="A9949">
        <v>9948</v>
      </c>
      <c r="B9949" t="s">
        <v>10933</v>
      </c>
      <c r="C9949" s="1">
        <v>42887</v>
      </c>
      <c r="D9949" s="2">
        <v>2017</v>
      </c>
      <c r="E9949" s="1" t="s">
        <v>41</v>
      </c>
      <c r="F9949" s="3">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v>539.24639999999999</v>
      </c>
    </row>
    <row r="9950" spans="1:23" x14ac:dyDescent="0.3">
      <c r="A9950">
        <v>9949</v>
      </c>
      <c r="B9950" t="s">
        <v>10933</v>
      </c>
      <c r="C9950" s="1">
        <v>42887</v>
      </c>
      <c r="D9950" s="2">
        <v>2017</v>
      </c>
      <c r="E9950" s="1" t="s">
        <v>41</v>
      </c>
      <c r="F9950" s="3">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v>793.71599999999989</v>
      </c>
    </row>
    <row r="9951" spans="1:23" x14ac:dyDescent="0.3">
      <c r="A9951">
        <v>9950</v>
      </c>
      <c r="B9951" t="s">
        <v>10933</v>
      </c>
      <c r="C9951" s="1">
        <v>42887</v>
      </c>
      <c r="D9951" s="2">
        <v>2017</v>
      </c>
      <c r="E9951" s="1" t="s">
        <v>41</v>
      </c>
      <c r="F9951" s="3">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v>15.954299999999993</v>
      </c>
    </row>
    <row r="9952" spans="1:23" x14ac:dyDescent="0.3">
      <c r="A9952">
        <v>9951</v>
      </c>
      <c r="B9952" t="s">
        <v>10933</v>
      </c>
      <c r="C9952" s="1">
        <v>42887</v>
      </c>
      <c r="D9952" s="2">
        <v>2017</v>
      </c>
      <c r="E9952" s="1" t="s">
        <v>41</v>
      </c>
      <c r="F9952" s="3">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v>14.7593</v>
      </c>
    </row>
    <row r="9953" spans="1:23" x14ac:dyDescent="0.3">
      <c r="A9953">
        <v>9952</v>
      </c>
      <c r="B9953" t="s">
        <v>10933</v>
      </c>
      <c r="C9953" s="1">
        <v>42887</v>
      </c>
      <c r="D9953" s="2">
        <v>2017</v>
      </c>
      <c r="E9953" s="1" t="s">
        <v>41</v>
      </c>
      <c r="F9953" s="3">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v>8.69</v>
      </c>
    </row>
    <row r="9954" spans="1:23" x14ac:dyDescent="0.3">
      <c r="A9954">
        <v>9953</v>
      </c>
      <c r="B9954" t="s">
        <v>10934</v>
      </c>
      <c r="C9954" s="1">
        <v>42352</v>
      </c>
      <c r="D9954" s="2">
        <v>2015</v>
      </c>
      <c r="E9954" s="1" t="s">
        <v>98</v>
      </c>
      <c r="F9954" s="3">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v>20.723999999999997</v>
      </c>
    </row>
    <row r="9955" spans="1:23" x14ac:dyDescent="0.3">
      <c r="A9955">
        <v>9954</v>
      </c>
      <c r="B9955" t="s">
        <v>10934</v>
      </c>
      <c r="C9955" s="1">
        <v>42352</v>
      </c>
      <c r="D9955" s="2">
        <v>2015</v>
      </c>
      <c r="E9955" s="1" t="s">
        <v>98</v>
      </c>
      <c r="F9955" s="3">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v>3.1104000000000003</v>
      </c>
    </row>
    <row r="9956" spans="1:23" x14ac:dyDescent="0.3">
      <c r="A9956">
        <v>9955</v>
      </c>
      <c r="B9956" t="s">
        <v>10934</v>
      </c>
      <c r="C9956" s="1">
        <v>42352</v>
      </c>
      <c r="D9956" s="2">
        <v>2015</v>
      </c>
      <c r="E9956" s="1" t="s">
        <v>98</v>
      </c>
      <c r="F9956" s="3">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v>11.558699999999998</v>
      </c>
    </row>
    <row r="9957" spans="1:23" x14ac:dyDescent="0.3">
      <c r="A9957">
        <v>9956</v>
      </c>
      <c r="B9957" t="s">
        <v>10934</v>
      </c>
      <c r="C9957" s="1">
        <v>42352</v>
      </c>
      <c r="D9957" s="2">
        <v>2015</v>
      </c>
      <c r="E9957" s="1" t="s">
        <v>98</v>
      </c>
      <c r="F9957" s="3">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v>10.258800000000008</v>
      </c>
    </row>
    <row r="9958" spans="1:23" x14ac:dyDescent="0.3">
      <c r="A9958">
        <v>9957</v>
      </c>
      <c r="B9958" t="s">
        <v>10935</v>
      </c>
      <c r="C9958" s="1">
        <v>41954</v>
      </c>
      <c r="D9958" s="2">
        <v>2014</v>
      </c>
      <c r="E9958" s="1" t="s">
        <v>24</v>
      </c>
      <c r="F9958" s="3">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v>21.784499999999998</v>
      </c>
    </row>
    <row r="9959" spans="1:23" x14ac:dyDescent="0.3">
      <c r="A9959">
        <v>9958</v>
      </c>
      <c r="B9959" t="s">
        <v>10935</v>
      </c>
      <c r="C9959" s="1">
        <v>41954</v>
      </c>
      <c r="D9959" s="2">
        <v>2014</v>
      </c>
      <c r="E9959" s="1" t="s">
        <v>24</v>
      </c>
      <c r="F9959" s="3">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v>109.7208</v>
      </c>
    </row>
    <row r="9960" spans="1:23" x14ac:dyDescent="0.3">
      <c r="A9960">
        <v>9959</v>
      </c>
      <c r="B9960" t="s">
        <v>10935</v>
      </c>
      <c r="C9960" s="1">
        <v>41954</v>
      </c>
      <c r="D9960" s="2">
        <v>2014</v>
      </c>
      <c r="E9960" s="1" t="s">
        <v>24</v>
      </c>
      <c r="F9960" s="3">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v>2.1899999999999995</v>
      </c>
    </row>
    <row r="9961" spans="1:23" x14ac:dyDescent="0.3">
      <c r="A9961">
        <v>9960</v>
      </c>
      <c r="B9961" t="s">
        <v>10936</v>
      </c>
      <c r="C9961" s="1">
        <v>43014</v>
      </c>
      <c r="D9961" s="2">
        <v>2017</v>
      </c>
      <c r="E9961" s="1" t="s">
        <v>53</v>
      </c>
      <c r="F9961" s="3">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v>1.8687999999999998</v>
      </c>
    </row>
    <row r="9962" spans="1:23" x14ac:dyDescent="0.3">
      <c r="A9962">
        <v>9961</v>
      </c>
      <c r="B9962" t="s">
        <v>10937</v>
      </c>
      <c r="C9962" s="1">
        <v>42994</v>
      </c>
      <c r="D9962" s="2">
        <v>2017</v>
      </c>
      <c r="E9962" s="1" t="s">
        <v>161</v>
      </c>
      <c r="F9962" s="3">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v>3.2399999999999984</v>
      </c>
    </row>
    <row r="9963" spans="1:23" x14ac:dyDescent="0.3">
      <c r="A9963">
        <v>9962</v>
      </c>
      <c r="B9963" t="s">
        <v>10938</v>
      </c>
      <c r="C9963" s="1">
        <v>42082</v>
      </c>
      <c r="D9963" s="2">
        <v>2015</v>
      </c>
      <c r="E9963" s="1" t="s">
        <v>237</v>
      </c>
      <c r="F9963" s="3">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v>23.7742</v>
      </c>
    </row>
    <row r="9964" spans="1:23" x14ac:dyDescent="0.3">
      <c r="A9964">
        <v>9963</v>
      </c>
      <c r="B9964" t="s">
        <v>10938</v>
      </c>
      <c r="C9964" s="1">
        <v>42082</v>
      </c>
      <c r="D9964" s="2">
        <v>2015</v>
      </c>
      <c r="E9964" s="1" t="s">
        <v>237</v>
      </c>
      <c r="F9964" s="3">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v>-67.670400000000001</v>
      </c>
    </row>
    <row r="9965" spans="1:23" x14ac:dyDescent="0.3">
      <c r="A9965">
        <v>9964</v>
      </c>
      <c r="B9965" t="s">
        <v>10939</v>
      </c>
      <c r="C9965" s="1">
        <v>42211</v>
      </c>
      <c r="D9965" s="2">
        <v>2015</v>
      </c>
      <c r="E9965" s="1" t="s">
        <v>152</v>
      </c>
      <c r="F9965" s="3">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v>3.6288</v>
      </c>
    </row>
    <row r="9966" spans="1:23" x14ac:dyDescent="0.3">
      <c r="A9966">
        <v>9965</v>
      </c>
      <c r="B9966" t="s">
        <v>10940</v>
      </c>
      <c r="C9966" s="1">
        <v>42709</v>
      </c>
      <c r="D9966" s="2">
        <v>2016</v>
      </c>
      <c r="E9966" s="1" t="s">
        <v>98</v>
      </c>
      <c r="F9966" s="3">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v>6.4319999999999995</v>
      </c>
    </row>
    <row r="9967" spans="1:23" x14ac:dyDescent="0.3">
      <c r="A9967">
        <v>9966</v>
      </c>
      <c r="B9967" t="s">
        <v>10940</v>
      </c>
      <c r="C9967" s="1">
        <v>42709</v>
      </c>
      <c r="D9967" s="2">
        <v>2016</v>
      </c>
      <c r="E9967" s="1" t="s">
        <v>98</v>
      </c>
      <c r="F9967" s="3">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v>2.3406000000000002</v>
      </c>
    </row>
    <row r="9968" spans="1:23" x14ac:dyDescent="0.3">
      <c r="A9968">
        <v>9967</v>
      </c>
      <c r="B9968" t="s">
        <v>10940</v>
      </c>
      <c r="C9968" s="1">
        <v>42709</v>
      </c>
      <c r="D9968" s="2">
        <v>2016</v>
      </c>
      <c r="E9968" s="1" t="s">
        <v>98</v>
      </c>
      <c r="F9968" s="3">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v>51.554299999999991</v>
      </c>
    </row>
    <row r="9969" spans="1:23" x14ac:dyDescent="0.3">
      <c r="A9969">
        <v>9968</v>
      </c>
      <c r="B9969" t="s">
        <v>10941</v>
      </c>
      <c r="C9969" s="1">
        <v>43080</v>
      </c>
      <c r="D9969" s="2">
        <v>2017</v>
      </c>
      <c r="E9969" s="1" t="s">
        <v>98</v>
      </c>
      <c r="F9969" s="3">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v>18.089999999999996</v>
      </c>
    </row>
    <row r="9970" spans="1:23" x14ac:dyDescent="0.3">
      <c r="A9970">
        <v>9969</v>
      </c>
      <c r="B9970" t="s">
        <v>10941</v>
      </c>
      <c r="C9970" s="1">
        <v>43080</v>
      </c>
      <c r="D9970" s="2">
        <v>2017</v>
      </c>
      <c r="E9970" s="1" t="s">
        <v>98</v>
      </c>
      <c r="F9970" s="3">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v>331.19099999999997</v>
      </c>
    </row>
    <row r="9971" spans="1:23" x14ac:dyDescent="0.3">
      <c r="A9971">
        <v>9970</v>
      </c>
      <c r="B9971" t="s">
        <v>10941</v>
      </c>
      <c r="C9971" s="1">
        <v>43080</v>
      </c>
      <c r="D9971" s="2">
        <v>2017</v>
      </c>
      <c r="E9971" s="1" t="s">
        <v>98</v>
      </c>
      <c r="F9971" s="3">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v>6.5974999999999993</v>
      </c>
    </row>
    <row r="9972" spans="1:23" x14ac:dyDescent="0.3">
      <c r="A9972">
        <v>9971</v>
      </c>
      <c r="B9972" t="s">
        <v>10942</v>
      </c>
      <c r="C9972" s="1">
        <v>42183</v>
      </c>
      <c r="D9972" s="2">
        <v>2015</v>
      </c>
      <c r="E9972" s="1" t="s">
        <v>41</v>
      </c>
      <c r="F9972" s="3">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v>54.997599999999991</v>
      </c>
    </row>
    <row r="9973" spans="1:23" x14ac:dyDescent="0.3">
      <c r="A9973">
        <v>9972</v>
      </c>
      <c r="B9973" t="s">
        <v>10942</v>
      </c>
      <c r="C9973" s="1">
        <v>42183</v>
      </c>
      <c r="D9973" s="2">
        <v>2015</v>
      </c>
      <c r="E9973" s="1" t="s">
        <v>41</v>
      </c>
      <c r="F9973" s="3">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v>42.22499999999998</v>
      </c>
    </row>
    <row r="9974" spans="1:23" x14ac:dyDescent="0.3">
      <c r="A9974">
        <v>9973</v>
      </c>
      <c r="B9974" t="s">
        <v>10943</v>
      </c>
      <c r="C9974" s="1">
        <v>42624</v>
      </c>
      <c r="D9974" s="2">
        <v>2016</v>
      </c>
      <c r="E9974" s="1" t="s">
        <v>161</v>
      </c>
      <c r="F9974" s="3">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v>33.604199999999992</v>
      </c>
    </row>
    <row r="9975" spans="1:23" x14ac:dyDescent="0.3">
      <c r="A9975">
        <v>9974</v>
      </c>
      <c r="B9975" t="s">
        <v>10944</v>
      </c>
      <c r="C9975" s="1">
        <v>42710</v>
      </c>
      <c r="D9975" s="2">
        <v>2016</v>
      </c>
      <c r="E9975" s="1" t="s">
        <v>98</v>
      </c>
      <c r="F9975" s="3">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v>27.195999999999998</v>
      </c>
    </row>
    <row r="9976" spans="1:23" x14ac:dyDescent="0.3">
      <c r="A9976">
        <v>9975</v>
      </c>
      <c r="B9976" t="s">
        <v>10944</v>
      </c>
      <c r="C9976" s="1">
        <v>42710</v>
      </c>
      <c r="D9976" s="2">
        <v>2016</v>
      </c>
      <c r="E9976" s="1" t="s">
        <v>98</v>
      </c>
      <c r="F9976" s="3">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v>5.2332000000000001</v>
      </c>
    </row>
    <row r="9977" spans="1:23" x14ac:dyDescent="0.3">
      <c r="A9977">
        <v>9976</v>
      </c>
      <c r="B9977" t="s">
        <v>10944</v>
      </c>
      <c r="C9977" s="1">
        <v>42710</v>
      </c>
      <c r="D9977" s="2">
        <v>2016</v>
      </c>
      <c r="E9977" s="1" t="s">
        <v>98</v>
      </c>
      <c r="F9977" s="3">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v>6.4127999999999998</v>
      </c>
    </row>
    <row r="9978" spans="1:23" x14ac:dyDescent="0.3">
      <c r="A9978">
        <v>9977</v>
      </c>
      <c r="B9978" t="s">
        <v>10944</v>
      </c>
      <c r="C9978" s="1">
        <v>42710</v>
      </c>
      <c r="D9978" s="2">
        <v>2016</v>
      </c>
      <c r="E9978" s="1" t="s">
        <v>98</v>
      </c>
      <c r="F9978" s="3">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v>31.197999999999986</v>
      </c>
    </row>
    <row r="9979" spans="1:23" x14ac:dyDescent="0.3">
      <c r="A9979">
        <v>9978</v>
      </c>
      <c r="B9979" t="s">
        <v>10944</v>
      </c>
      <c r="C9979" s="1">
        <v>42710</v>
      </c>
      <c r="D9979" s="2">
        <v>2016</v>
      </c>
      <c r="E9979" s="1" t="s">
        <v>98</v>
      </c>
      <c r="F9979" s="3">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v>0</v>
      </c>
    </row>
    <row r="9980" spans="1:23" x14ac:dyDescent="0.3">
      <c r="A9980">
        <v>9979</v>
      </c>
      <c r="B9980" t="s">
        <v>10944</v>
      </c>
      <c r="C9980" s="1">
        <v>42710</v>
      </c>
      <c r="D9980" s="2">
        <v>2016</v>
      </c>
      <c r="E9980" s="1" t="s">
        <v>98</v>
      </c>
      <c r="F9980" s="3">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v>4.6815999999999995</v>
      </c>
    </row>
    <row r="9981" spans="1:23" x14ac:dyDescent="0.3">
      <c r="A9981">
        <v>9980</v>
      </c>
      <c r="B9981" t="s">
        <v>10944</v>
      </c>
      <c r="C9981" s="1">
        <v>42710</v>
      </c>
      <c r="D9981" s="2">
        <v>2016</v>
      </c>
      <c r="E9981" s="1" t="s">
        <v>98</v>
      </c>
      <c r="F9981" s="3">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v>153.11519999999999</v>
      </c>
    </row>
    <row r="9982" spans="1:23" x14ac:dyDescent="0.3">
      <c r="A9982">
        <v>9981</v>
      </c>
      <c r="B9982" t="s">
        <v>10945</v>
      </c>
      <c r="C9982" s="1">
        <v>42253</v>
      </c>
      <c r="D9982" s="2">
        <v>2015</v>
      </c>
      <c r="E9982" s="1" t="s">
        <v>161</v>
      </c>
      <c r="F9982" s="3">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v>22.354800000000004</v>
      </c>
    </row>
    <row r="9983" spans="1:23" x14ac:dyDescent="0.3">
      <c r="A9983">
        <v>9982</v>
      </c>
      <c r="B9983" t="s">
        <v>10946</v>
      </c>
      <c r="C9983" s="1">
        <v>42950</v>
      </c>
      <c r="D9983" s="2">
        <v>2017</v>
      </c>
      <c r="E9983" s="1" t="s">
        <v>132</v>
      </c>
      <c r="F9983" s="3">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v>5.368999999999998</v>
      </c>
    </row>
    <row r="9984" spans="1:23" x14ac:dyDescent="0.3">
      <c r="A9984">
        <v>9983</v>
      </c>
      <c r="B9984" t="s">
        <v>10947</v>
      </c>
      <c r="C9984" s="1">
        <v>42635</v>
      </c>
      <c r="D9984" s="2">
        <v>2016</v>
      </c>
      <c r="E9984" s="1" t="s">
        <v>161</v>
      </c>
      <c r="F9984" s="3">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v>16.713200000000001</v>
      </c>
    </row>
    <row r="9985" spans="1:23" x14ac:dyDescent="0.3">
      <c r="A9985">
        <v>9984</v>
      </c>
      <c r="B9985" t="s">
        <v>10947</v>
      </c>
      <c r="C9985" s="1">
        <v>42635</v>
      </c>
      <c r="D9985" s="2">
        <v>2016</v>
      </c>
      <c r="E9985" s="1" t="s">
        <v>161</v>
      </c>
      <c r="F9985" s="3">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v>27.434400000000011</v>
      </c>
    </row>
    <row r="9986" spans="1:23" x14ac:dyDescent="0.3">
      <c r="A9986">
        <v>9985</v>
      </c>
      <c r="B9986" t="s">
        <v>10948</v>
      </c>
      <c r="C9986" s="1">
        <v>42141</v>
      </c>
      <c r="D9986" s="2">
        <v>2015</v>
      </c>
      <c r="E9986" s="1" t="s">
        <v>124</v>
      </c>
      <c r="F9986" s="3">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v>15.120000000000001</v>
      </c>
    </row>
    <row r="9987" spans="1:23" x14ac:dyDescent="0.3">
      <c r="A9987">
        <v>9986</v>
      </c>
      <c r="B9987" t="s">
        <v>10948</v>
      </c>
      <c r="C9987" s="1">
        <v>42141</v>
      </c>
      <c r="D9987" s="2">
        <v>2015</v>
      </c>
      <c r="E9987" s="1" t="s">
        <v>124</v>
      </c>
      <c r="F9987" s="3">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v>16.123999999999995</v>
      </c>
    </row>
    <row r="9988" spans="1:23" x14ac:dyDescent="0.3">
      <c r="A9988">
        <v>9987</v>
      </c>
      <c r="B9988" t="s">
        <v>10949</v>
      </c>
      <c r="C9988" s="1">
        <v>42642</v>
      </c>
      <c r="D9988" s="2">
        <v>2016</v>
      </c>
      <c r="E9988" s="1" t="s">
        <v>161</v>
      </c>
      <c r="F9988" s="3">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v>15.220800000000001</v>
      </c>
    </row>
    <row r="9989" spans="1:23" x14ac:dyDescent="0.3">
      <c r="A9989">
        <v>9988</v>
      </c>
      <c r="B9989" t="s">
        <v>10950</v>
      </c>
      <c r="C9989" s="1">
        <v>43056</v>
      </c>
      <c r="D9989" s="2">
        <v>2017</v>
      </c>
      <c r="E9989" s="1" t="s">
        <v>24</v>
      </c>
      <c r="F9989" s="3">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v>28.796399999999998</v>
      </c>
    </row>
    <row r="9990" spans="1:23" x14ac:dyDescent="0.3">
      <c r="A9990">
        <v>9989</v>
      </c>
      <c r="B9990" t="s">
        <v>10950</v>
      </c>
      <c r="C9990" s="1">
        <v>43056</v>
      </c>
      <c r="D9990" s="2">
        <v>2017</v>
      </c>
      <c r="E9990" s="1" t="s">
        <v>24</v>
      </c>
      <c r="F9990" s="3">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v>55.647000000000006</v>
      </c>
    </row>
    <row r="9991" spans="1:23" x14ac:dyDescent="0.3">
      <c r="A9991">
        <v>9990</v>
      </c>
      <c r="B9991" t="s">
        <v>10951</v>
      </c>
      <c r="C9991" s="1">
        <v>41660</v>
      </c>
      <c r="D9991" s="2">
        <v>2014</v>
      </c>
      <c r="E9991" s="1" t="s">
        <v>166</v>
      </c>
      <c r="F9991" s="3">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v>4.1027999999999993</v>
      </c>
    </row>
    <row r="9992" spans="1:23" x14ac:dyDescent="0.3">
      <c r="A9992">
        <v>9991</v>
      </c>
      <c r="B9992" t="s">
        <v>10952</v>
      </c>
      <c r="C9992" s="1">
        <v>42792</v>
      </c>
      <c r="D9992" s="2">
        <v>2017</v>
      </c>
      <c r="E9992" s="1" t="s">
        <v>568</v>
      </c>
      <c r="F9992" s="3">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v>15.633199999999988</v>
      </c>
    </row>
    <row r="9993" spans="1:23" x14ac:dyDescent="0.3">
      <c r="A9993">
        <v>9992</v>
      </c>
      <c r="B9993" t="s">
        <v>10952</v>
      </c>
      <c r="C9993" s="1">
        <v>42792</v>
      </c>
      <c r="D9993" s="2">
        <v>2017</v>
      </c>
      <c r="E9993" s="1" t="s">
        <v>568</v>
      </c>
      <c r="F9993" s="3">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v>19.393200000000007</v>
      </c>
    </row>
    <row r="9994" spans="1:23" x14ac:dyDescent="0.3">
      <c r="A9994">
        <v>9993</v>
      </c>
      <c r="B9994" t="s">
        <v>10952</v>
      </c>
      <c r="C9994" s="1">
        <v>42792</v>
      </c>
      <c r="D9994" s="2">
        <v>2017</v>
      </c>
      <c r="E9994" s="1" t="s">
        <v>568</v>
      </c>
      <c r="F9994" s="3">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v>13.32</v>
      </c>
    </row>
    <row r="9995" spans="1:23" x14ac:dyDescent="0.3">
      <c r="A9995" s="4">
        <v>9994</v>
      </c>
      <c r="B9995" s="4" t="s">
        <v>10953</v>
      </c>
      <c r="C9995" s="5">
        <v>42859</v>
      </c>
      <c r="D9995" s="2">
        <v>2017</v>
      </c>
      <c r="E9995" s="1" t="s">
        <v>124</v>
      </c>
      <c r="F9995" s="3">
        <v>4</v>
      </c>
      <c r="G9995" s="4" t="s">
        <v>25</v>
      </c>
      <c r="H9995" s="4" t="s">
        <v>3547</v>
      </c>
      <c r="I9995" s="4" t="s">
        <v>3548</v>
      </c>
      <c r="J9995" s="4" t="s">
        <v>28</v>
      </c>
      <c r="K9995" s="4" t="s">
        <v>29</v>
      </c>
      <c r="L9995" s="4" t="s">
        <v>3994</v>
      </c>
      <c r="M9995" s="4" t="s">
        <v>46</v>
      </c>
      <c r="N9995" s="4">
        <v>92683</v>
      </c>
      <c r="O9995" s="4" t="s">
        <v>47</v>
      </c>
      <c r="P9995" s="4" t="s">
        <v>728</v>
      </c>
      <c r="Q9995" s="4" t="s">
        <v>49</v>
      </c>
      <c r="R9995" s="4" t="s">
        <v>82</v>
      </c>
      <c r="S9995" s="4" t="s">
        <v>729</v>
      </c>
      <c r="T9995" s="4">
        <v>243.16</v>
      </c>
      <c r="U9995" s="4">
        <v>2</v>
      </c>
      <c r="V9995" s="4">
        <v>0</v>
      </c>
      <c r="W9995" s="4">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6E3E1-84E1-4852-A349-1767833CA32C}">
  <dimension ref="A1:W6027"/>
  <sheetViews>
    <sheetView workbookViewId="0">
      <selection sqref="A1:W6027"/>
    </sheetView>
  </sheetViews>
  <sheetFormatPr defaultRowHeight="15.6" x14ac:dyDescent="0.3"/>
  <cols>
    <col min="2" max="2" width="9.796875" customWidth="1"/>
    <col min="3" max="3" width="12" customWidth="1"/>
    <col min="7" max="7" width="11.59765625" customWidth="1"/>
    <col min="8" max="8" width="13" customWidth="1"/>
    <col min="9" max="9" width="16.09765625" customWidth="1"/>
    <col min="10" max="10" width="9.796875" customWidth="1"/>
    <col min="11" max="11" width="9.296875" customWidth="1"/>
    <col min="14" max="14" width="12.59765625" customWidth="1"/>
    <col min="16" max="16" width="11.5" customWidth="1"/>
    <col min="17" max="17" width="10" customWidth="1"/>
    <col min="18" max="18" width="13.69921875" customWidth="1"/>
    <col min="19" max="19" width="14.59765625" customWidth="1"/>
    <col min="21" max="22" width="10"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9994</v>
      </c>
      <c r="B2" t="s">
        <v>10953</v>
      </c>
      <c r="C2" s="1">
        <v>42859</v>
      </c>
      <c r="D2">
        <v>2017</v>
      </c>
      <c r="E2" t="s">
        <v>124</v>
      </c>
      <c r="F2">
        <v>4</v>
      </c>
      <c r="G2" t="s">
        <v>25</v>
      </c>
      <c r="H2" t="s">
        <v>3547</v>
      </c>
      <c r="I2" t="s">
        <v>3548</v>
      </c>
      <c r="J2" t="s">
        <v>28</v>
      </c>
      <c r="K2" t="s">
        <v>29</v>
      </c>
      <c r="L2" t="s">
        <v>3994</v>
      </c>
      <c r="M2" t="s">
        <v>46</v>
      </c>
      <c r="N2">
        <v>92683</v>
      </c>
      <c r="O2" t="s">
        <v>47</v>
      </c>
      <c r="P2" t="s">
        <v>728</v>
      </c>
      <c r="Q2" t="s">
        <v>49</v>
      </c>
      <c r="R2" t="s">
        <v>82</v>
      </c>
      <c r="S2" t="s">
        <v>729</v>
      </c>
      <c r="T2">
        <v>243.16</v>
      </c>
      <c r="U2">
        <v>2</v>
      </c>
      <c r="V2">
        <v>0</v>
      </c>
      <c r="W2">
        <v>72.947999999999979</v>
      </c>
    </row>
    <row r="3" spans="1:23" x14ac:dyDescent="0.3">
      <c r="A3">
        <v>9993</v>
      </c>
      <c r="B3" t="s">
        <v>10952</v>
      </c>
      <c r="C3" s="1">
        <v>42792</v>
      </c>
      <c r="D3">
        <v>2017</v>
      </c>
      <c r="E3" t="s">
        <v>568</v>
      </c>
      <c r="F3">
        <v>26</v>
      </c>
      <c r="G3" t="s">
        <v>54</v>
      </c>
      <c r="H3" t="s">
        <v>657</v>
      </c>
      <c r="I3" t="s">
        <v>658</v>
      </c>
      <c r="J3" t="s">
        <v>28</v>
      </c>
      <c r="K3" t="s">
        <v>29</v>
      </c>
      <c r="L3" t="s">
        <v>1729</v>
      </c>
      <c r="M3" t="s">
        <v>46</v>
      </c>
      <c r="N3">
        <v>92627</v>
      </c>
      <c r="O3" t="s">
        <v>47</v>
      </c>
      <c r="P3" t="s">
        <v>3768</v>
      </c>
      <c r="Q3" t="s">
        <v>49</v>
      </c>
      <c r="R3" t="s">
        <v>95</v>
      </c>
      <c r="S3" t="s">
        <v>3769</v>
      </c>
      <c r="T3">
        <v>29.6</v>
      </c>
      <c r="U3">
        <v>4</v>
      </c>
      <c r="V3">
        <v>0</v>
      </c>
      <c r="W3">
        <v>13.32</v>
      </c>
    </row>
    <row r="4" spans="1:23" x14ac:dyDescent="0.3">
      <c r="A4">
        <v>3</v>
      </c>
      <c r="B4" t="s">
        <v>40</v>
      </c>
      <c r="C4" s="1">
        <v>42533</v>
      </c>
      <c r="D4">
        <v>2016</v>
      </c>
      <c r="E4" t="s">
        <v>41</v>
      </c>
      <c r="F4">
        <v>12</v>
      </c>
      <c r="G4" t="s">
        <v>25</v>
      </c>
      <c r="H4" t="s">
        <v>42</v>
      </c>
      <c r="I4" t="s">
        <v>43</v>
      </c>
      <c r="J4" t="s">
        <v>44</v>
      </c>
      <c r="K4" t="s">
        <v>29</v>
      </c>
      <c r="L4" t="s">
        <v>45</v>
      </c>
      <c r="M4" t="s">
        <v>46</v>
      </c>
      <c r="N4">
        <v>90036</v>
      </c>
      <c r="O4" t="s">
        <v>47</v>
      </c>
      <c r="P4" t="s">
        <v>48</v>
      </c>
      <c r="Q4" t="s">
        <v>49</v>
      </c>
      <c r="R4" t="s">
        <v>50</v>
      </c>
      <c r="S4" t="s">
        <v>51</v>
      </c>
      <c r="T4">
        <v>14.62</v>
      </c>
      <c r="U4">
        <v>2</v>
      </c>
      <c r="V4">
        <v>0</v>
      </c>
      <c r="W4">
        <v>6.8713999999999995</v>
      </c>
    </row>
    <row r="5" spans="1:23" x14ac:dyDescent="0.3">
      <c r="A5">
        <v>9986</v>
      </c>
      <c r="B5" t="s">
        <v>10948</v>
      </c>
      <c r="C5" s="1">
        <v>42141</v>
      </c>
      <c r="D5">
        <v>2015</v>
      </c>
      <c r="E5" t="s">
        <v>124</v>
      </c>
      <c r="F5">
        <v>17</v>
      </c>
      <c r="G5" t="s">
        <v>54</v>
      </c>
      <c r="H5" t="s">
        <v>1980</v>
      </c>
      <c r="I5" t="s">
        <v>1981</v>
      </c>
      <c r="J5" t="s">
        <v>28</v>
      </c>
      <c r="K5" t="s">
        <v>29</v>
      </c>
      <c r="L5" t="s">
        <v>1189</v>
      </c>
      <c r="M5" t="s">
        <v>279</v>
      </c>
      <c r="N5">
        <v>11561</v>
      </c>
      <c r="O5" t="s">
        <v>157</v>
      </c>
      <c r="P5" t="s">
        <v>4847</v>
      </c>
      <c r="Q5" t="s">
        <v>49</v>
      </c>
      <c r="R5" t="s">
        <v>592</v>
      </c>
      <c r="S5" t="s">
        <v>4848</v>
      </c>
      <c r="T5">
        <v>55.6</v>
      </c>
      <c r="U5">
        <v>4</v>
      </c>
      <c r="V5">
        <v>0</v>
      </c>
      <c r="W5">
        <v>16.123999999999995</v>
      </c>
    </row>
    <row r="6" spans="1:23" x14ac:dyDescent="0.3">
      <c r="A6">
        <v>5</v>
      </c>
      <c r="B6" t="s">
        <v>52</v>
      </c>
      <c r="C6" s="1">
        <v>42288</v>
      </c>
      <c r="D6">
        <v>2015</v>
      </c>
      <c r="E6" t="s">
        <v>53</v>
      </c>
      <c r="F6">
        <v>11</v>
      </c>
      <c r="G6" t="s">
        <v>54</v>
      </c>
      <c r="H6" t="s">
        <v>55</v>
      </c>
      <c r="I6" t="s">
        <v>56</v>
      </c>
      <c r="J6" t="s">
        <v>28</v>
      </c>
      <c r="K6" t="s">
        <v>29</v>
      </c>
      <c r="L6" t="s">
        <v>57</v>
      </c>
      <c r="M6" t="s">
        <v>58</v>
      </c>
      <c r="N6">
        <v>33311</v>
      </c>
      <c r="O6" t="s">
        <v>32</v>
      </c>
      <c r="P6" t="s">
        <v>62</v>
      </c>
      <c r="Q6" t="s">
        <v>49</v>
      </c>
      <c r="R6" t="s">
        <v>63</v>
      </c>
      <c r="S6" t="s">
        <v>64</v>
      </c>
      <c r="T6">
        <v>22.368000000000002</v>
      </c>
      <c r="U6">
        <v>2</v>
      </c>
      <c r="V6">
        <v>0.2</v>
      </c>
      <c r="W6">
        <v>2.5163999999999991</v>
      </c>
    </row>
    <row r="7" spans="1:23" x14ac:dyDescent="0.3">
      <c r="A7">
        <v>9985</v>
      </c>
      <c r="B7" t="s">
        <v>10948</v>
      </c>
      <c r="C7" s="1">
        <v>42141</v>
      </c>
      <c r="D7">
        <v>2015</v>
      </c>
      <c r="E7" t="s">
        <v>124</v>
      </c>
      <c r="F7">
        <v>17</v>
      </c>
      <c r="G7" t="s">
        <v>54</v>
      </c>
      <c r="H7" t="s">
        <v>1980</v>
      </c>
      <c r="I7" t="s">
        <v>1981</v>
      </c>
      <c r="J7" t="s">
        <v>28</v>
      </c>
      <c r="K7" t="s">
        <v>29</v>
      </c>
      <c r="L7" t="s">
        <v>1189</v>
      </c>
      <c r="M7" t="s">
        <v>279</v>
      </c>
      <c r="N7">
        <v>11561</v>
      </c>
      <c r="O7" t="s">
        <v>157</v>
      </c>
      <c r="P7" t="s">
        <v>1458</v>
      </c>
      <c r="Q7" t="s">
        <v>49</v>
      </c>
      <c r="R7" t="s">
        <v>50</v>
      </c>
      <c r="S7" t="s">
        <v>1459</v>
      </c>
      <c r="T7">
        <v>31.5</v>
      </c>
      <c r="U7">
        <v>10</v>
      </c>
      <c r="V7">
        <v>0</v>
      </c>
      <c r="W7">
        <v>15.120000000000001</v>
      </c>
    </row>
    <row r="8" spans="1:23" x14ac:dyDescent="0.3">
      <c r="A8">
        <v>7</v>
      </c>
      <c r="B8" t="s">
        <v>65</v>
      </c>
      <c r="C8" s="1">
        <v>41799</v>
      </c>
      <c r="D8">
        <v>2014</v>
      </c>
      <c r="E8" t="s">
        <v>41</v>
      </c>
      <c r="F8">
        <v>9</v>
      </c>
      <c r="G8" t="s">
        <v>54</v>
      </c>
      <c r="H8" t="s">
        <v>66</v>
      </c>
      <c r="I8" t="s">
        <v>67</v>
      </c>
      <c r="J8" t="s">
        <v>28</v>
      </c>
      <c r="K8" t="s">
        <v>29</v>
      </c>
      <c r="L8" t="s">
        <v>45</v>
      </c>
      <c r="M8" t="s">
        <v>46</v>
      </c>
      <c r="N8">
        <v>90032</v>
      </c>
      <c r="O8" t="s">
        <v>47</v>
      </c>
      <c r="P8" t="s">
        <v>71</v>
      </c>
      <c r="Q8" t="s">
        <v>49</v>
      </c>
      <c r="R8" t="s">
        <v>72</v>
      </c>
      <c r="S8" t="s">
        <v>73</v>
      </c>
      <c r="T8">
        <v>7.28</v>
      </c>
      <c r="U8">
        <v>4</v>
      </c>
      <c r="V8">
        <v>0</v>
      </c>
      <c r="W8">
        <v>1.9656000000000002</v>
      </c>
    </row>
    <row r="9" spans="1:23" x14ac:dyDescent="0.3">
      <c r="A9">
        <v>9983</v>
      </c>
      <c r="B9" t="s">
        <v>10947</v>
      </c>
      <c r="C9" s="1">
        <v>42635</v>
      </c>
      <c r="D9">
        <v>2016</v>
      </c>
      <c r="E9" t="s">
        <v>161</v>
      </c>
      <c r="F9">
        <v>22</v>
      </c>
      <c r="G9" t="s">
        <v>54</v>
      </c>
      <c r="H9" t="s">
        <v>507</v>
      </c>
      <c r="I9" t="s">
        <v>508</v>
      </c>
      <c r="J9" t="s">
        <v>28</v>
      </c>
      <c r="K9" t="s">
        <v>29</v>
      </c>
      <c r="L9" t="s">
        <v>6492</v>
      </c>
      <c r="M9" t="s">
        <v>250</v>
      </c>
      <c r="N9">
        <v>49505</v>
      </c>
      <c r="O9" t="s">
        <v>111</v>
      </c>
      <c r="P9" t="s">
        <v>2861</v>
      </c>
      <c r="Q9" t="s">
        <v>49</v>
      </c>
      <c r="R9" t="s">
        <v>95</v>
      </c>
      <c r="S9" t="s">
        <v>2862</v>
      </c>
      <c r="T9">
        <v>35.56</v>
      </c>
      <c r="U9">
        <v>7</v>
      </c>
      <c r="V9">
        <v>0</v>
      </c>
      <c r="W9">
        <v>16.713200000000001</v>
      </c>
    </row>
    <row r="10" spans="1:23" x14ac:dyDescent="0.3">
      <c r="A10">
        <v>9</v>
      </c>
      <c r="B10" t="s">
        <v>65</v>
      </c>
      <c r="C10" s="1">
        <v>41799</v>
      </c>
      <c r="D10">
        <v>2014</v>
      </c>
      <c r="E10" t="s">
        <v>41</v>
      </c>
      <c r="F10">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v>5.7824999999999998</v>
      </c>
    </row>
    <row r="11" spans="1:23" x14ac:dyDescent="0.3">
      <c r="A11">
        <v>10</v>
      </c>
      <c r="B11" t="s">
        <v>65</v>
      </c>
      <c r="C11" s="1">
        <v>41799</v>
      </c>
      <c r="D11">
        <v>2014</v>
      </c>
      <c r="E11" t="s">
        <v>41</v>
      </c>
      <c r="F11">
        <v>9</v>
      </c>
      <c r="G11" t="s">
        <v>54</v>
      </c>
      <c r="H11" t="s">
        <v>66</v>
      </c>
      <c r="I11" t="s">
        <v>67</v>
      </c>
      <c r="J11" t="s">
        <v>28</v>
      </c>
      <c r="K11" t="s">
        <v>29</v>
      </c>
      <c r="L11" t="s">
        <v>45</v>
      </c>
      <c r="M11" t="s">
        <v>46</v>
      </c>
      <c r="N11">
        <v>90032</v>
      </c>
      <c r="O11" t="s">
        <v>47</v>
      </c>
      <c r="P11" t="s">
        <v>81</v>
      </c>
      <c r="Q11" t="s">
        <v>49</v>
      </c>
      <c r="R11" t="s">
        <v>82</v>
      </c>
      <c r="S11" t="s">
        <v>83</v>
      </c>
      <c r="T11">
        <v>114.9</v>
      </c>
      <c r="U11">
        <v>5</v>
      </c>
      <c r="V11">
        <v>0</v>
      </c>
      <c r="W11">
        <v>34.469999999999992</v>
      </c>
    </row>
    <row r="12" spans="1:23" x14ac:dyDescent="0.3">
      <c r="A12">
        <v>9982</v>
      </c>
      <c r="B12" t="s">
        <v>10946</v>
      </c>
      <c r="C12" s="1">
        <v>42950</v>
      </c>
      <c r="D12">
        <v>2017</v>
      </c>
      <c r="E12" t="s">
        <v>132</v>
      </c>
      <c r="F12">
        <v>3</v>
      </c>
      <c r="G12" t="s">
        <v>199</v>
      </c>
      <c r="H12" t="s">
        <v>286</v>
      </c>
      <c r="I12" t="s">
        <v>287</v>
      </c>
      <c r="J12" t="s">
        <v>28</v>
      </c>
      <c r="K12" t="s">
        <v>29</v>
      </c>
      <c r="L12" t="s">
        <v>761</v>
      </c>
      <c r="M12" t="s">
        <v>510</v>
      </c>
      <c r="N12">
        <v>45014</v>
      </c>
      <c r="O12" t="s">
        <v>157</v>
      </c>
      <c r="P12" t="s">
        <v>2432</v>
      </c>
      <c r="Q12" t="s">
        <v>49</v>
      </c>
      <c r="R12" t="s">
        <v>50</v>
      </c>
      <c r="S12" t="s">
        <v>2433</v>
      </c>
      <c r="T12">
        <v>16.520000000000003</v>
      </c>
      <c r="U12">
        <v>5</v>
      </c>
      <c r="V12">
        <v>0.2</v>
      </c>
      <c r="W12">
        <v>5.368999999999998</v>
      </c>
    </row>
    <row r="13" spans="1:23" x14ac:dyDescent="0.3">
      <c r="A13">
        <v>9980</v>
      </c>
      <c r="B13" t="s">
        <v>10944</v>
      </c>
      <c r="C13" s="1">
        <v>42710</v>
      </c>
      <c r="D13">
        <v>2016</v>
      </c>
      <c r="E13" t="s">
        <v>98</v>
      </c>
      <c r="F13">
        <v>6</v>
      </c>
      <c r="G13" t="s">
        <v>54</v>
      </c>
      <c r="H13" t="s">
        <v>3361</v>
      </c>
      <c r="I13" t="s">
        <v>3362</v>
      </c>
      <c r="J13" t="s">
        <v>108</v>
      </c>
      <c r="K13" t="s">
        <v>29</v>
      </c>
      <c r="L13" t="s">
        <v>45</v>
      </c>
      <c r="M13" t="s">
        <v>46</v>
      </c>
      <c r="N13">
        <v>90032</v>
      </c>
      <c r="O13" t="s">
        <v>47</v>
      </c>
      <c r="P13" t="s">
        <v>3589</v>
      </c>
      <c r="Q13" t="s">
        <v>49</v>
      </c>
      <c r="R13" t="s">
        <v>79</v>
      </c>
      <c r="S13" t="s">
        <v>8611</v>
      </c>
      <c r="T13">
        <v>437.47200000000009</v>
      </c>
      <c r="U13">
        <v>14</v>
      </c>
      <c r="V13">
        <v>0.2</v>
      </c>
      <c r="W13">
        <v>153.11519999999999</v>
      </c>
    </row>
    <row r="14" spans="1:23" x14ac:dyDescent="0.3">
      <c r="A14">
        <v>13</v>
      </c>
      <c r="B14" t="s">
        <v>88</v>
      </c>
      <c r="C14" s="1">
        <v>42840</v>
      </c>
      <c r="D14">
        <v>2017</v>
      </c>
      <c r="E14" t="s">
        <v>89</v>
      </c>
      <c r="F14">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v>5.4432</v>
      </c>
    </row>
    <row r="15" spans="1:23" x14ac:dyDescent="0.3">
      <c r="A15">
        <v>14</v>
      </c>
      <c r="B15" t="s">
        <v>97</v>
      </c>
      <c r="C15" s="1">
        <v>42709</v>
      </c>
      <c r="D15">
        <v>2016</v>
      </c>
      <c r="E15" t="s">
        <v>98</v>
      </c>
      <c r="F15">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v>132.59219999999993</v>
      </c>
    </row>
    <row r="16" spans="1:23" x14ac:dyDescent="0.3">
      <c r="A16">
        <v>15</v>
      </c>
      <c r="B16" t="s">
        <v>105</v>
      </c>
      <c r="C16" s="1">
        <v>42330</v>
      </c>
      <c r="D16">
        <v>2015</v>
      </c>
      <c r="E16" t="s">
        <v>24</v>
      </c>
      <c r="F1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v>-123.858</v>
      </c>
    </row>
    <row r="17" spans="1:23" x14ac:dyDescent="0.3">
      <c r="A17">
        <v>16</v>
      </c>
      <c r="B17" t="s">
        <v>105</v>
      </c>
      <c r="C17" s="1">
        <v>42330</v>
      </c>
      <c r="D17">
        <v>2015</v>
      </c>
      <c r="E17" t="s">
        <v>24</v>
      </c>
      <c r="F17">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v>-3.8160000000000016</v>
      </c>
    </row>
    <row r="18" spans="1:23" x14ac:dyDescent="0.3">
      <c r="A18">
        <v>17</v>
      </c>
      <c r="B18" t="s">
        <v>116</v>
      </c>
      <c r="C18" s="1">
        <v>41954</v>
      </c>
      <c r="D18">
        <v>2014</v>
      </c>
      <c r="E18" t="s">
        <v>24</v>
      </c>
      <c r="F18">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v>13.317599999999999</v>
      </c>
    </row>
    <row r="19" spans="1:23" x14ac:dyDescent="0.3">
      <c r="A19">
        <v>18</v>
      </c>
      <c r="B19" t="s">
        <v>123</v>
      </c>
      <c r="C19" s="1">
        <v>41772</v>
      </c>
      <c r="D19">
        <v>2014</v>
      </c>
      <c r="E19" t="s">
        <v>124</v>
      </c>
      <c r="F19">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v>9.9899999999999949</v>
      </c>
    </row>
    <row r="20" spans="1:23" x14ac:dyDescent="0.3">
      <c r="A20">
        <v>19</v>
      </c>
      <c r="B20" t="s">
        <v>131</v>
      </c>
      <c r="C20" s="1">
        <v>41878</v>
      </c>
      <c r="D20">
        <v>2014</v>
      </c>
      <c r="E20" t="s">
        <v>132</v>
      </c>
      <c r="F20">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v>2.4823999999999993</v>
      </c>
    </row>
    <row r="21" spans="1:23" x14ac:dyDescent="0.3">
      <c r="A21">
        <v>9979</v>
      </c>
      <c r="B21" t="s">
        <v>10944</v>
      </c>
      <c r="C21" s="1">
        <v>42710</v>
      </c>
      <c r="D21">
        <v>2016</v>
      </c>
      <c r="E21" t="s">
        <v>98</v>
      </c>
      <c r="F21">
        <v>6</v>
      </c>
      <c r="G21" t="s">
        <v>54</v>
      </c>
      <c r="H21" t="s">
        <v>3361</v>
      </c>
      <c r="I21" t="s">
        <v>3362</v>
      </c>
      <c r="J21" t="s">
        <v>108</v>
      </c>
      <c r="K21" t="s">
        <v>29</v>
      </c>
      <c r="L21" t="s">
        <v>45</v>
      </c>
      <c r="M21" t="s">
        <v>46</v>
      </c>
      <c r="N21">
        <v>90032</v>
      </c>
      <c r="O21" t="s">
        <v>47</v>
      </c>
      <c r="P21" t="s">
        <v>3189</v>
      </c>
      <c r="Q21" t="s">
        <v>49</v>
      </c>
      <c r="R21" t="s">
        <v>79</v>
      </c>
      <c r="S21" t="s">
        <v>3190</v>
      </c>
      <c r="T21">
        <v>13.375999999999999</v>
      </c>
      <c r="U21">
        <v>4</v>
      </c>
      <c r="V21">
        <v>0.2</v>
      </c>
      <c r="W21">
        <v>4.6815999999999995</v>
      </c>
    </row>
    <row r="22" spans="1:23" x14ac:dyDescent="0.3">
      <c r="A22">
        <v>21</v>
      </c>
      <c r="B22" t="s">
        <v>131</v>
      </c>
      <c r="C22" s="1">
        <v>41878</v>
      </c>
      <c r="D22">
        <v>2014</v>
      </c>
      <c r="E22" t="s">
        <v>132</v>
      </c>
      <c r="F22">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v>7.3839999999999986</v>
      </c>
    </row>
    <row r="23" spans="1:23" x14ac:dyDescent="0.3">
      <c r="A23">
        <v>22</v>
      </c>
      <c r="B23" t="s">
        <v>142</v>
      </c>
      <c r="C23" s="1">
        <v>42713</v>
      </c>
      <c r="D23">
        <v>2016</v>
      </c>
      <c r="E23" t="s">
        <v>98</v>
      </c>
      <c r="F23">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v>5.0595999999999997</v>
      </c>
    </row>
    <row r="24" spans="1:23" x14ac:dyDescent="0.3">
      <c r="A24">
        <v>23</v>
      </c>
      <c r="B24" t="s">
        <v>142</v>
      </c>
      <c r="C24" s="1">
        <v>42713</v>
      </c>
      <c r="D24">
        <v>2016</v>
      </c>
      <c r="E24" t="s">
        <v>98</v>
      </c>
      <c r="F24">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v>15.688400000000001</v>
      </c>
    </row>
    <row r="25" spans="1:23" x14ac:dyDescent="0.3">
      <c r="A25">
        <v>9978</v>
      </c>
      <c r="B25" t="s">
        <v>10944</v>
      </c>
      <c r="C25" s="1">
        <v>42710</v>
      </c>
      <c r="D25">
        <v>2016</v>
      </c>
      <c r="E25" t="s">
        <v>98</v>
      </c>
      <c r="F25">
        <v>6</v>
      </c>
      <c r="G25" t="s">
        <v>54</v>
      </c>
      <c r="H25" t="s">
        <v>3361</v>
      </c>
      <c r="I25" t="s">
        <v>3362</v>
      </c>
      <c r="J25" t="s">
        <v>108</v>
      </c>
      <c r="K25" t="s">
        <v>29</v>
      </c>
      <c r="L25" t="s">
        <v>45</v>
      </c>
      <c r="M25" t="s">
        <v>46</v>
      </c>
      <c r="N25">
        <v>90032</v>
      </c>
      <c r="O25" t="s">
        <v>47</v>
      </c>
      <c r="P25" t="s">
        <v>1933</v>
      </c>
      <c r="Q25" t="s">
        <v>49</v>
      </c>
      <c r="R25" t="s">
        <v>281</v>
      </c>
      <c r="S25" t="s">
        <v>1934</v>
      </c>
      <c r="T25">
        <v>13.86</v>
      </c>
      <c r="U25">
        <v>7</v>
      </c>
      <c r="V25">
        <v>0</v>
      </c>
      <c r="W25">
        <v>0</v>
      </c>
    </row>
    <row r="26" spans="1:23" x14ac:dyDescent="0.3">
      <c r="A26">
        <v>9976</v>
      </c>
      <c r="B26" t="s">
        <v>10944</v>
      </c>
      <c r="C26" s="1">
        <v>42710</v>
      </c>
      <c r="D26">
        <v>2016</v>
      </c>
      <c r="E26" t="s">
        <v>98</v>
      </c>
      <c r="F26">
        <v>6</v>
      </c>
      <c r="G26" t="s">
        <v>54</v>
      </c>
      <c r="H26" t="s">
        <v>3361</v>
      </c>
      <c r="I26" t="s">
        <v>3362</v>
      </c>
      <c r="J26" t="s">
        <v>108</v>
      </c>
      <c r="K26" t="s">
        <v>29</v>
      </c>
      <c r="L26" t="s">
        <v>45</v>
      </c>
      <c r="M26" t="s">
        <v>46</v>
      </c>
      <c r="N26">
        <v>90032</v>
      </c>
      <c r="O26" t="s">
        <v>47</v>
      </c>
      <c r="P26" t="s">
        <v>2265</v>
      </c>
      <c r="Q26" t="s">
        <v>49</v>
      </c>
      <c r="R26" t="s">
        <v>95</v>
      </c>
      <c r="S26" t="s">
        <v>2266</v>
      </c>
      <c r="T26">
        <v>13.36</v>
      </c>
      <c r="U26">
        <v>2</v>
      </c>
      <c r="V26">
        <v>0</v>
      </c>
      <c r="W26">
        <v>6.4127999999999998</v>
      </c>
    </row>
    <row r="27" spans="1:23" x14ac:dyDescent="0.3">
      <c r="A27">
        <v>26</v>
      </c>
      <c r="B27" t="s">
        <v>165</v>
      </c>
      <c r="C27" s="1">
        <v>42385</v>
      </c>
      <c r="D27">
        <v>2016</v>
      </c>
      <c r="E27" t="s">
        <v>166</v>
      </c>
      <c r="F27">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v>4.2224000000000004</v>
      </c>
    </row>
    <row r="28" spans="1:23" x14ac:dyDescent="0.3">
      <c r="A28">
        <v>9975</v>
      </c>
      <c r="B28" t="s">
        <v>10944</v>
      </c>
      <c r="C28" s="1">
        <v>42710</v>
      </c>
      <c r="D28">
        <v>2016</v>
      </c>
      <c r="E28" t="s">
        <v>98</v>
      </c>
      <c r="F28">
        <v>6</v>
      </c>
      <c r="G28" t="s">
        <v>54</v>
      </c>
      <c r="H28" t="s">
        <v>3361</v>
      </c>
      <c r="I28" t="s">
        <v>3362</v>
      </c>
      <c r="J28" t="s">
        <v>108</v>
      </c>
      <c r="K28" t="s">
        <v>29</v>
      </c>
      <c r="L28" t="s">
        <v>45</v>
      </c>
      <c r="M28" t="s">
        <v>46</v>
      </c>
      <c r="N28">
        <v>90032</v>
      </c>
      <c r="O28" t="s">
        <v>47</v>
      </c>
      <c r="P28" t="s">
        <v>4519</v>
      </c>
      <c r="Q28" t="s">
        <v>49</v>
      </c>
      <c r="R28" t="s">
        <v>72</v>
      </c>
      <c r="S28" t="s">
        <v>4520</v>
      </c>
      <c r="T28">
        <v>18.689999999999998</v>
      </c>
      <c r="U28">
        <v>7</v>
      </c>
      <c r="V28">
        <v>0</v>
      </c>
      <c r="W28">
        <v>5.2332000000000001</v>
      </c>
    </row>
    <row r="29" spans="1:23" x14ac:dyDescent="0.3">
      <c r="A29">
        <v>9973</v>
      </c>
      <c r="B29" t="s">
        <v>10943</v>
      </c>
      <c r="C29" s="1">
        <v>42624</v>
      </c>
      <c r="D29">
        <v>2016</v>
      </c>
      <c r="E29" t="s">
        <v>161</v>
      </c>
      <c r="F29">
        <v>11</v>
      </c>
      <c r="G29" t="s">
        <v>54</v>
      </c>
      <c r="H29" t="s">
        <v>507</v>
      </c>
      <c r="I29" t="s">
        <v>508</v>
      </c>
      <c r="J29" t="s">
        <v>28</v>
      </c>
      <c r="K29" t="s">
        <v>29</v>
      </c>
      <c r="L29" t="s">
        <v>195</v>
      </c>
      <c r="M29" t="s">
        <v>110</v>
      </c>
      <c r="N29">
        <v>77041</v>
      </c>
      <c r="O29" t="s">
        <v>111</v>
      </c>
      <c r="P29" t="s">
        <v>2486</v>
      </c>
      <c r="Q29" t="s">
        <v>49</v>
      </c>
      <c r="R29" t="s">
        <v>184</v>
      </c>
      <c r="S29" t="s">
        <v>2487</v>
      </c>
      <c r="T29">
        <v>99.567999999999998</v>
      </c>
      <c r="U29">
        <v>2</v>
      </c>
      <c r="V29">
        <v>0.2</v>
      </c>
      <c r="W29">
        <v>33.604199999999992</v>
      </c>
    </row>
    <row r="30" spans="1:23" x14ac:dyDescent="0.3">
      <c r="A30">
        <v>29</v>
      </c>
      <c r="B30" t="s">
        <v>174</v>
      </c>
      <c r="C30" s="1">
        <v>42264</v>
      </c>
      <c r="D30">
        <v>2015</v>
      </c>
      <c r="E30" t="s">
        <v>161</v>
      </c>
      <c r="F30">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v>-7.0532000000000004</v>
      </c>
    </row>
    <row r="31" spans="1:23" x14ac:dyDescent="0.3">
      <c r="A31">
        <v>9972</v>
      </c>
      <c r="B31" t="s">
        <v>10942</v>
      </c>
      <c r="C31" s="1">
        <v>42183</v>
      </c>
      <c r="D31">
        <v>2015</v>
      </c>
      <c r="E31" t="s">
        <v>41</v>
      </c>
      <c r="F31">
        <v>28</v>
      </c>
      <c r="G31" t="s">
        <v>54</v>
      </c>
      <c r="H31" t="s">
        <v>777</v>
      </c>
      <c r="I31" t="s">
        <v>778</v>
      </c>
      <c r="J31" t="s">
        <v>108</v>
      </c>
      <c r="K31" t="s">
        <v>29</v>
      </c>
      <c r="L31" t="s">
        <v>3814</v>
      </c>
      <c r="M31" t="s">
        <v>1288</v>
      </c>
      <c r="N31">
        <v>30080</v>
      </c>
      <c r="O31" t="s">
        <v>32</v>
      </c>
      <c r="P31" t="s">
        <v>5170</v>
      </c>
      <c r="Q31" t="s">
        <v>49</v>
      </c>
      <c r="R31" t="s">
        <v>72</v>
      </c>
      <c r="S31" t="s">
        <v>5171</v>
      </c>
      <c r="T31">
        <v>140.75</v>
      </c>
      <c r="U31">
        <v>5</v>
      </c>
      <c r="V31">
        <v>0</v>
      </c>
      <c r="W31">
        <v>42.22499999999998</v>
      </c>
    </row>
    <row r="32" spans="1:23" x14ac:dyDescent="0.3">
      <c r="A32">
        <v>31</v>
      </c>
      <c r="B32" t="s">
        <v>174</v>
      </c>
      <c r="C32" s="1">
        <v>42264</v>
      </c>
      <c r="D32">
        <v>2015</v>
      </c>
      <c r="E32" t="s">
        <v>161</v>
      </c>
      <c r="F32">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v>1.1015999999999997</v>
      </c>
    </row>
    <row r="33" spans="1:23" x14ac:dyDescent="0.3">
      <c r="A33">
        <v>32</v>
      </c>
      <c r="B33" t="s">
        <v>174</v>
      </c>
      <c r="C33" s="1">
        <v>42264</v>
      </c>
      <c r="D33">
        <v>2015</v>
      </c>
      <c r="E33" t="s">
        <v>161</v>
      </c>
      <c r="F33">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v>9.7091999999999885</v>
      </c>
    </row>
    <row r="34" spans="1:23" x14ac:dyDescent="0.3">
      <c r="A34">
        <v>33</v>
      </c>
      <c r="B34" t="s">
        <v>174</v>
      </c>
      <c r="C34" s="1">
        <v>42264</v>
      </c>
      <c r="D34">
        <v>2015</v>
      </c>
      <c r="E34" t="s">
        <v>161</v>
      </c>
      <c r="F34">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v>-5.7149999999999999</v>
      </c>
    </row>
    <row r="35" spans="1:23" x14ac:dyDescent="0.3">
      <c r="A35">
        <v>34</v>
      </c>
      <c r="B35" t="s">
        <v>174</v>
      </c>
      <c r="C35" s="1">
        <v>42264</v>
      </c>
      <c r="D35">
        <v>2015</v>
      </c>
      <c r="E35" t="s">
        <v>161</v>
      </c>
      <c r="F35">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v>3.5460000000000007</v>
      </c>
    </row>
    <row r="36" spans="1:23" x14ac:dyDescent="0.3">
      <c r="A36">
        <v>35</v>
      </c>
      <c r="B36" t="s">
        <v>192</v>
      </c>
      <c r="C36" s="1">
        <v>43027</v>
      </c>
      <c r="D36">
        <v>2017</v>
      </c>
      <c r="E36" t="s">
        <v>53</v>
      </c>
      <c r="F3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v>9.9467999999999979</v>
      </c>
    </row>
    <row r="37" spans="1:23" x14ac:dyDescent="0.3">
      <c r="A37">
        <v>9971</v>
      </c>
      <c r="B37" t="s">
        <v>10942</v>
      </c>
      <c r="C37" s="1">
        <v>42183</v>
      </c>
      <c r="D37">
        <v>2015</v>
      </c>
      <c r="E37" t="s">
        <v>41</v>
      </c>
      <c r="F37">
        <v>28</v>
      </c>
      <c r="G37" t="s">
        <v>54</v>
      </c>
      <c r="H37" t="s">
        <v>777</v>
      </c>
      <c r="I37" t="s">
        <v>778</v>
      </c>
      <c r="J37" t="s">
        <v>108</v>
      </c>
      <c r="K37" t="s">
        <v>29</v>
      </c>
      <c r="L37" t="s">
        <v>3814</v>
      </c>
      <c r="M37" t="s">
        <v>1288</v>
      </c>
      <c r="N37">
        <v>30080</v>
      </c>
      <c r="O37" t="s">
        <v>32</v>
      </c>
      <c r="P37" t="s">
        <v>3856</v>
      </c>
      <c r="Q37" t="s">
        <v>49</v>
      </c>
      <c r="R37" t="s">
        <v>79</v>
      </c>
      <c r="S37" t="s">
        <v>3857</v>
      </c>
      <c r="T37">
        <v>119.56</v>
      </c>
      <c r="U37">
        <v>2</v>
      </c>
      <c r="V37">
        <v>0</v>
      </c>
      <c r="W37">
        <v>54.997599999999991</v>
      </c>
    </row>
    <row r="38" spans="1:23" x14ac:dyDescent="0.3">
      <c r="A38">
        <v>9970</v>
      </c>
      <c r="B38" t="s">
        <v>10941</v>
      </c>
      <c r="C38" s="1">
        <v>43080</v>
      </c>
      <c r="D38">
        <v>2017</v>
      </c>
      <c r="E38" t="s">
        <v>98</v>
      </c>
      <c r="F38">
        <v>11</v>
      </c>
      <c r="G38" t="s">
        <v>54</v>
      </c>
      <c r="H38" t="s">
        <v>5103</v>
      </c>
      <c r="I38" t="s">
        <v>5104</v>
      </c>
      <c r="J38" t="s">
        <v>28</v>
      </c>
      <c r="K38" t="s">
        <v>29</v>
      </c>
      <c r="L38" t="s">
        <v>2144</v>
      </c>
      <c r="M38" t="s">
        <v>803</v>
      </c>
      <c r="N38">
        <v>7060</v>
      </c>
      <c r="O38" t="s">
        <v>157</v>
      </c>
      <c r="P38" t="s">
        <v>825</v>
      </c>
      <c r="Q38" t="s">
        <v>49</v>
      </c>
      <c r="R38" t="s">
        <v>82</v>
      </c>
      <c r="S38" t="s">
        <v>826</v>
      </c>
      <c r="T38">
        <v>22.75</v>
      </c>
      <c r="U38">
        <v>7</v>
      </c>
      <c r="V38">
        <v>0</v>
      </c>
      <c r="W38">
        <v>6.5974999999999993</v>
      </c>
    </row>
    <row r="39" spans="1:23" x14ac:dyDescent="0.3">
      <c r="A39">
        <v>38</v>
      </c>
      <c r="B39" t="s">
        <v>207</v>
      </c>
      <c r="C39" s="1">
        <v>42365</v>
      </c>
      <c r="D39">
        <v>2015</v>
      </c>
      <c r="E39" t="s">
        <v>98</v>
      </c>
      <c r="F39">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v>35.414999999999999</v>
      </c>
    </row>
    <row r="40" spans="1:23" x14ac:dyDescent="0.3">
      <c r="A40">
        <v>9969</v>
      </c>
      <c r="B40" t="s">
        <v>10941</v>
      </c>
      <c r="C40" s="1">
        <v>43080</v>
      </c>
      <c r="D40">
        <v>2017</v>
      </c>
      <c r="E40" t="s">
        <v>98</v>
      </c>
      <c r="F40">
        <v>11</v>
      </c>
      <c r="G40" t="s">
        <v>54</v>
      </c>
      <c r="H40" t="s">
        <v>5103</v>
      </c>
      <c r="I40" t="s">
        <v>5104</v>
      </c>
      <c r="J40" t="s">
        <v>28</v>
      </c>
      <c r="K40" t="s">
        <v>29</v>
      </c>
      <c r="L40" t="s">
        <v>2144</v>
      </c>
      <c r="M40" t="s">
        <v>803</v>
      </c>
      <c r="N40">
        <v>7060</v>
      </c>
      <c r="O40" t="s">
        <v>157</v>
      </c>
      <c r="P40" t="s">
        <v>6389</v>
      </c>
      <c r="Q40" t="s">
        <v>49</v>
      </c>
      <c r="R40" t="s">
        <v>79</v>
      </c>
      <c r="S40" t="s">
        <v>6390</v>
      </c>
      <c r="T40">
        <v>735.98</v>
      </c>
      <c r="U40">
        <v>2</v>
      </c>
      <c r="V40">
        <v>0</v>
      </c>
      <c r="W40">
        <v>331.19099999999997</v>
      </c>
    </row>
    <row r="41" spans="1:23" x14ac:dyDescent="0.3">
      <c r="A41">
        <v>9968</v>
      </c>
      <c r="B41" t="s">
        <v>10941</v>
      </c>
      <c r="C41" s="1">
        <v>43080</v>
      </c>
      <c r="D41">
        <v>2017</v>
      </c>
      <c r="E41" t="s">
        <v>98</v>
      </c>
      <c r="F41">
        <v>11</v>
      </c>
      <c r="G41" t="s">
        <v>54</v>
      </c>
      <c r="H41" t="s">
        <v>5103</v>
      </c>
      <c r="I41" t="s">
        <v>5104</v>
      </c>
      <c r="J41" t="s">
        <v>28</v>
      </c>
      <c r="K41" t="s">
        <v>29</v>
      </c>
      <c r="L41" t="s">
        <v>2144</v>
      </c>
      <c r="M41" t="s">
        <v>803</v>
      </c>
      <c r="N41">
        <v>7060</v>
      </c>
      <c r="O41" t="s">
        <v>157</v>
      </c>
      <c r="P41" t="s">
        <v>4966</v>
      </c>
      <c r="Q41" t="s">
        <v>49</v>
      </c>
      <c r="R41" t="s">
        <v>79</v>
      </c>
      <c r="S41" t="s">
        <v>4967</v>
      </c>
      <c r="T41">
        <v>40.199999999999996</v>
      </c>
      <c r="U41">
        <v>5</v>
      </c>
      <c r="V41">
        <v>0</v>
      </c>
      <c r="W41">
        <v>18.089999999999996</v>
      </c>
    </row>
    <row r="42" spans="1:23" x14ac:dyDescent="0.3">
      <c r="A42">
        <v>9967</v>
      </c>
      <c r="B42" t="s">
        <v>10940</v>
      </c>
      <c r="C42" s="1">
        <v>42709</v>
      </c>
      <c r="D42">
        <v>2016</v>
      </c>
      <c r="E42" t="s">
        <v>98</v>
      </c>
      <c r="F42">
        <v>5</v>
      </c>
      <c r="G42" t="s">
        <v>25</v>
      </c>
      <c r="H42" t="s">
        <v>9896</v>
      </c>
      <c r="I42" t="s">
        <v>9897</v>
      </c>
      <c r="J42" t="s">
        <v>44</v>
      </c>
      <c r="K42" t="s">
        <v>29</v>
      </c>
      <c r="L42" t="s">
        <v>620</v>
      </c>
      <c r="M42" t="s">
        <v>257</v>
      </c>
      <c r="N42">
        <v>19711</v>
      </c>
      <c r="O42" t="s">
        <v>157</v>
      </c>
      <c r="P42" t="s">
        <v>5603</v>
      </c>
      <c r="Q42" t="s">
        <v>49</v>
      </c>
      <c r="R42" t="s">
        <v>184</v>
      </c>
      <c r="S42" t="s">
        <v>5604</v>
      </c>
      <c r="T42">
        <v>109.69</v>
      </c>
      <c r="U42">
        <v>7</v>
      </c>
      <c r="V42">
        <v>0</v>
      </c>
      <c r="W42">
        <v>51.554299999999991</v>
      </c>
    </row>
    <row r="43" spans="1:23" x14ac:dyDescent="0.3">
      <c r="A43">
        <v>9966</v>
      </c>
      <c r="B43" t="s">
        <v>10940</v>
      </c>
      <c r="C43" s="1">
        <v>42709</v>
      </c>
      <c r="D43">
        <v>2016</v>
      </c>
      <c r="E43" t="s">
        <v>98</v>
      </c>
      <c r="F43">
        <v>5</v>
      </c>
      <c r="G43" t="s">
        <v>25</v>
      </c>
      <c r="H43" t="s">
        <v>9896</v>
      </c>
      <c r="I43" t="s">
        <v>9897</v>
      </c>
      <c r="J43" t="s">
        <v>44</v>
      </c>
      <c r="K43" t="s">
        <v>29</v>
      </c>
      <c r="L43" t="s">
        <v>620</v>
      </c>
      <c r="M43" t="s">
        <v>257</v>
      </c>
      <c r="N43">
        <v>19711</v>
      </c>
      <c r="O43" t="s">
        <v>157</v>
      </c>
      <c r="P43" t="s">
        <v>3206</v>
      </c>
      <c r="Q43" t="s">
        <v>49</v>
      </c>
      <c r="R43" t="s">
        <v>95</v>
      </c>
      <c r="S43" t="s">
        <v>197</v>
      </c>
      <c r="T43">
        <v>4.9800000000000004</v>
      </c>
      <c r="U43">
        <v>1</v>
      </c>
      <c r="V43">
        <v>0</v>
      </c>
      <c r="W43">
        <v>2.3406000000000002</v>
      </c>
    </row>
    <row r="44" spans="1:23" x14ac:dyDescent="0.3">
      <c r="A44">
        <v>43</v>
      </c>
      <c r="B44" t="s">
        <v>225</v>
      </c>
      <c r="C44" s="1">
        <v>42568</v>
      </c>
      <c r="D44">
        <v>2016</v>
      </c>
      <c r="E44" t="s">
        <v>152</v>
      </c>
      <c r="F44">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v>3.8939999999999912</v>
      </c>
    </row>
    <row r="45" spans="1:23" x14ac:dyDescent="0.3">
      <c r="A45">
        <v>44</v>
      </c>
      <c r="B45" t="s">
        <v>230</v>
      </c>
      <c r="C45" s="1">
        <v>42997</v>
      </c>
      <c r="D45">
        <v>2017</v>
      </c>
      <c r="E45" t="s">
        <v>161</v>
      </c>
      <c r="F45">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v>9.5616000000000092</v>
      </c>
    </row>
    <row r="46" spans="1:23" x14ac:dyDescent="0.3">
      <c r="A46">
        <v>9964</v>
      </c>
      <c r="B46" t="s">
        <v>10939</v>
      </c>
      <c r="C46" s="1">
        <v>42211</v>
      </c>
      <c r="D46">
        <v>2015</v>
      </c>
      <c r="E46" t="s">
        <v>152</v>
      </c>
      <c r="F46">
        <v>26</v>
      </c>
      <c r="G46" t="s">
        <v>1306</v>
      </c>
      <c r="H46" t="s">
        <v>2027</v>
      </c>
      <c r="I46" t="s">
        <v>2028</v>
      </c>
      <c r="J46" t="s">
        <v>28</v>
      </c>
      <c r="K46" t="s">
        <v>29</v>
      </c>
      <c r="L46" t="s">
        <v>155</v>
      </c>
      <c r="M46" t="s">
        <v>156</v>
      </c>
      <c r="N46">
        <v>19140</v>
      </c>
      <c r="O46" t="s">
        <v>157</v>
      </c>
      <c r="P46" t="s">
        <v>3654</v>
      </c>
      <c r="Q46" t="s">
        <v>49</v>
      </c>
      <c r="R46" t="s">
        <v>95</v>
      </c>
      <c r="S46" t="s">
        <v>3655</v>
      </c>
      <c r="T46">
        <v>10.368000000000002</v>
      </c>
      <c r="U46">
        <v>2</v>
      </c>
      <c r="V46">
        <v>0.2</v>
      </c>
      <c r="W46">
        <v>3.6288</v>
      </c>
    </row>
    <row r="47" spans="1:23" x14ac:dyDescent="0.3">
      <c r="A47">
        <v>46</v>
      </c>
      <c r="B47" t="s">
        <v>236</v>
      </c>
      <c r="C47" s="1">
        <v>42440</v>
      </c>
      <c r="D47">
        <v>2016</v>
      </c>
      <c r="E47" t="s">
        <v>237</v>
      </c>
      <c r="F47">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v>8.2061999999999991</v>
      </c>
    </row>
    <row r="48" spans="1:23" x14ac:dyDescent="0.3">
      <c r="A48">
        <v>47</v>
      </c>
      <c r="B48" t="s">
        <v>246</v>
      </c>
      <c r="C48" s="1">
        <v>41932</v>
      </c>
      <c r="D48">
        <v>2014</v>
      </c>
      <c r="E48" t="s">
        <v>53</v>
      </c>
      <c r="F48">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v>8.4783999999999935</v>
      </c>
    </row>
    <row r="49" spans="1:23" x14ac:dyDescent="0.3">
      <c r="A49">
        <v>9962</v>
      </c>
      <c r="B49" t="s">
        <v>10938</v>
      </c>
      <c r="C49" s="1">
        <v>42082</v>
      </c>
      <c r="D49">
        <v>2015</v>
      </c>
      <c r="E49" t="s">
        <v>237</v>
      </c>
      <c r="F49">
        <v>19</v>
      </c>
      <c r="G49" t="s">
        <v>199</v>
      </c>
      <c r="H49" t="s">
        <v>4013</v>
      </c>
      <c r="I49" t="s">
        <v>4014</v>
      </c>
      <c r="J49" t="s">
        <v>108</v>
      </c>
      <c r="K49" t="s">
        <v>29</v>
      </c>
      <c r="L49" t="s">
        <v>195</v>
      </c>
      <c r="M49" t="s">
        <v>110</v>
      </c>
      <c r="N49">
        <v>77041</v>
      </c>
      <c r="O49" t="s">
        <v>111</v>
      </c>
      <c r="P49" t="s">
        <v>4522</v>
      </c>
      <c r="Q49" t="s">
        <v>49</v>
      </c>
      <c r="R49" t="s">
        <v>95</v>
      </c>
      <c r="S49" t="s">
        <v>4523</v>
      </c>
      <c r="T49">
        <v>65.584000000000003</v>
      </c>
      <c r="U49">
        <v>2</v>
      </c>
      <c r="V49">
        <v>0.2</v>
      </c>
      <c r="W49">
        <v>23.7742</v>
      </c>
    </row>
    <row r="50" spans="1:23" x14ac:dyDescent="0.3">
      <c r="A50">
        <v>9960</v>
      </c>
      <c r="B50" t="s">
        <v>10936</v>
      </c>
      <c r="C50" s="1">
        <v>43014</v>
      </c>
      <c r="D50">
        <v>2017</v>
      </c>
      <c r="E50" t="s">
        <v>53</v>
      </c>
      <c r="F50">
        <v>6</v>
      </c>
      <c r="G50" t="s">
        <v>54</v>
      </c>
      <c r="H50" t="s">
        <v>1905</v>
      </c>
      <c r="I50" t="s">
        <v>1906</v>
      </c>
      <c r="J50" t="s">
        <v>28</v>
      </c>
      <c r="K50" t="s">
        <v>29</v>
      </c>
      <c r="L50" t="s">
        <v>8049</v>
      </c>
      <c r="M50" t="s">
        <v>322</v>
      </c>
      <c r="N50">
        <v>85224</v>
      </c>
      <c r="O50" t="s">
        <v>47</v>
      </c>
      <c r="P50" t="s">
        <v>7528</v>
      </c>
      <c r="Q50" t="s">
        <v>49</v>
      </c>
      <c r="R50" t="s">
        <v>72</v>
      </c>
      <c r="S50" t="s">
        <v>7529</v>
      </c>
      <c r="T50">
        <v>9.3439999999999994</v>
      </c>
      <c r="U50">
        <v>2</v>
      </c>
      <c r="V50">
        <v>0.2</v>
      </c>
      <c r="W50">
        <v>1.8687999999999998</v>
      </c>
    </row>
    <row r="51" spans="1:23" x14ac:dyDescent="0.3">
      <c r="A51">
        <v>50</v>
      </c>
      <c r="B51" t="s">
        <v>262</v>
      </c>
      <c r="C51" s="1">
        <v>42112</v>
      </c>
      <c r="D51">
        <v>2015</v>
      </c>
      <c r="E51" t="s">
        <v>89</v>
      </c>
      <c r="F51">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v>17.9634</v>
      </c>
    </row>
    <row r="52" spans="1:23" x14ac:dyDescent="0.3">
      <c r="A52">
        <v>51</v>
      </c>
      <c r="B52" t="s">
        <v>262</v>
      </c>
      <c r="C52" s="1">
        <v>42112</v>
      </c>
      <c r="D52">
        <v>2015</v>
      </c>
      <c r="E52" t="s">
        <v>89</v>
      </c>
      <c r="F52">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v>35.334599999999995</v>
      </c>
    </row>
    <row r="53" spans="1:23" x14ac:dyDescent="0.3">
      <c r="A53">
        <v>9959</v>
      </c>
      <c r="B53" t="s">
        <v>10935</v>
      </c>
      <c r="C53" s="1">
        <v>41954</v>
      </c>
      <c r="D53">
        <v>2014</v>
      </c>
      <c r="E53" t="s">
        <v>24</v>
      </c>
      <c r="F53">
        <v>11</v>
      </c>
      <c r="G53" t="s">
        <v>54</v>
      </c>
      <c r="H53" t="s">
        <v>5360</v>
      </c>
      <c r="I53" t="s">
        <v>5361</v>
      </c>
      <c r="J53" t="s">
        <v>108</v>
      </c>
      <c r="K53" t="s">
        <v>29</v>
      </c>
      <c r="L53" t="s">
        <v>1517</v>
      </c>
      <c r="M53" t="s">
        <v>279</v>
      </c>
      <c r="N53">
        <v>10801</v>
      </c>
      <c r="O53" t="s">
        <v>157</v>
      </c>
      <c r="P53" t="s">
        <v>1967</v>
      </c>
      <c r="Q53" t="s">
        <v>49</v>
      </c>
      <c r="R53" t="s">
        <v>592</v>
      </c>
      <c r="S53" t="s">
        <v>1968</v>
      </c>
      <c r="T53">
        <v>7.3</v>
      </c>
      <c r="U53">
        <v>2</v>
      </c>
      <c r="V53">
        <v>0</v>
      </c>
      <c r="W53">
        <v>2.1899999999999995</v>
      </c>
    </row>
    <row r="54" spans="1:23" x14ac:dyDescent="0.3">
      <c r="A54">
        <v>9958</v>
      </c>
      <c r="B54" t="s">
        <v>10935</v>
      </c>
      <c r="C54" s="1">
        <v>41954</v>
      </c>
      <c r="D54">
        <v>2014</v>
      </c>
      <c r="E54" t="s">
        <v>24</v>
      </c>
      <c r="F54">
        <v>11</v>
      </c>
      <c r="G54" t="s">
        <v>54</v>
      </c>
      <c r="H54" t="s">
        <v>5360</v>
      </c>
      <c r="I54" t="s">
        <v>5361</v>
      </c>
      <c r="J54" t="s">
        <v>108</v>
      </c>
      <c r="K54" t="s">
        <v>29</v>
      </c>
      <c r="L54" t="s">
        <v>1517</v>
      </c>
      <c r="M54" t="s">
        <v>279</v>
      </c>
      <c r="N54">
        <v>10801</v>
      </c>
      <c r="O54" t="s">
        <v>157</v>
      </c>
      <c r="P54" t="s">
        <v>6823</v>
      </c>
      <c r="Q54" t="s">
        <v>49</v>
      </c>
      <c r="R54" t="s">
        <v>95</v>
      </c>
      <c r="S54" t="s">
        <v>6824</v>
      </c>
      <c r="T54">
        <v>223.92</v>
      </c>
      <c r="U54">
        <v>4</v>
      </c>
      <c r="V54">
        <v>0</v>
      </c>
      <c r="W54">
        <v>109.7208</v>
      </c>
    </row>
    <row r="55" spans="1:23" x14ac:dyDescent="0.3">
      <c r="A55">
        <v>54</v>
      </c>
      <c r="B55" t="s">
        <v>275</v>
      </c>
      <c r="C55" s="1">
        <v>42715</v>
      </c>
      <c r="D55">
        <v>2016</v>
      </c>
      <c r="E55" t="s">
        <v>98</v>
      </c>
      <c r="F55">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v>6.2566000000000006</v>
      </c>
    </row>
    <row r="56" spans="1:23" x14ac:dyDescent="0.3">
      <c r="A56">
        <v>9957</v>
      </c>
      <c r="B56" t="s">
        <v>10935</v>
      </c>
      <c r="C56" s="1">
        <v>41954</v>
      </c>
      <c r="D56">
        <v>2014</v>
      </c>
      <c r="E56" t="s">
        <v>24</v>
      </c>
      <c r="F56">
        <v>11</v>
      </c>
      <c r="G56" t="s">
        <v>54</v>
      </c>
      <c r="H56" t="s">
        <v>5360</v>
      </c>
      <c r="I56" t="s">
        <v>5361</v>
      </c>
      <c r="J56" t="s">
        <v>108</v>
      </c>
      <c r="K56" t="s">
        <v>29</v>
      </c>
      <c r="L56" t="s">
        <v>1517</v>
      </c>
      <c r="M56" t="s">
        <v>279</v>
      </c>
      <c r="N56">
        <v>10801</v>
      </c>
      <c r="O56" t="s">
        <v>157</v>
      </c>
      <c r="P56" t="s">
        <v>5261</v>
      </c>
      <c r="Q56" t="s">
        <v>49</v>
      </c>
      <c r="R56" t="s">
        <v>95</v>
      </c>
      <c r="S56" t="s">
        <v>5262</v>
      </c>
      <c r="T56">
        <v>46.349999999999994</v>
      </c>
      <c r="U56">
        <v>5</v>
      </c>
      <c r="V56">
        <v>0</v>
      </c>
      <c r="W56">
        <v>21.784499999999998</v>
      </c>
    </row>
    <row r="57" spans="1:23" x14ac:dyDescent="0.3">
      <c r="A57">
        <v>56</v>
      </c>
      <c r="B57" t="s">
        <v>285</v>
      </c>
      <c r="C57" s="1">
        <v>42538</v>
      </c>
      <c r="D57">
        <v>2016</v>
      </c>
      <c r="E57" t="s">
        <v>41</v>
      </c>
      <c r="F57">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v>52.139999999999986</v>
      </c>
    </row>
    <row r="58" spans="1:23" x14ac:dyDescent="0.3">
      <c r="A58">
        <v>57</v>
      </c>
      <c r="B58" t="s">
        <v>285</v>
      </c>
      <c r="C58" s="1">
        <v>42538</v>
      </c>
      <c r="D58">
        <v>2016</v>
      </c>
      <c r="E58" t="s">
        <v>41</v>
      </c>
      <c r="F58">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v>15.552000000000001</v>
      </c>
    </row>
    <row r="59" spans="1:23" x14ac:dyDescent="0.3">
      <c r="A59">
        <v>9955</v>
      </c>
      <c r="B59" t="s">
        <v>10934</v>
      </c>
      <c r="C59" s="1">
        <v>42352</v>
      </c>
      <c r="D59">
        <v>2015</v>
      </c>
      <c r="E59" t="s">
        <v>98</v>
      </c>
      <c r="F59">
        <v>14</v>
      </c>
      <c r="G59" t="s">
        <v>25</v>
      </c>
      <c r="H59" t="s">
        <v>6820</v>
      </c>
      <c r="I59" t="s">
        <v>6821</v>
      </c>
      <c r="J59" t="s">
        <v>44</v>
      </c>
      <c r="K59" t="s">
        <v>29</v>
      </c>
      <c r="L59" t="s">
        <v>45</v>
      </c>
      <c r="M59" t="s">
        <v>46</v>
      </c>
      <c r="N59">
        <v>90045</v>
      </c>
      <c r="O59" t="s">
        <v>47</v>
      </c>
      <c r="P59" t="s">
        <v>5793</v>
      </c>
      <c r="Q59" t="s">
        <v>49</v>
      </c>
      <c r="R59" t="s">
        <v>79</v>
      </c>
      <c r="S59" t="s">
        <v>5794</v>
      </c>
      <c r="T59">
        <v>34.248000000000005</v>
      </c>
      <c r="U59">
        <v>3</v>
      </c>
      <c r="V59">
        <v>0.2</v>
      </c>
      <c r="W59">
        <v>11.558699999999998</v>
      </c>
    </row>
    <row r="60" spans="1:23" x14ac:dyDescent="0.3">
      <c r="A60">
        <v>59</v>
      </c>
      <c r="B60" t="s">
        <v>285</v>
      </c>
      <c r="C60" s="1">
        <v>42538</v>
      </c>
      <c r="D60">
        <v>2016</v>
      </c>
      <c r="E60" t="s">
        <v>41</v>
      </c>
      <c r="F60">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v>6.9888000000000003</v>
      </c>
    </row>
    <row r="61" spans="1:23" x14ac:dyDescent="0.3">
      <c r="A61">
        <v>9954</v>
      </c>
      <c r="B61" t="s">
        <v>10934</v>
      </c>
      <c r="C61" s="1">
        <v>42352</v>
      </c>
      <c r="D61">
        <v>2015</v>
      </c>
      <c r="E61" t="s">
        <v>98</v>
      </c>
      <c r="F61">
        <v>14</v>
      </c>
      <c r="G61" t="s">
        <v>25</v>
      </c>
      <c r="H61" t="s">
        <v>6820</v>
      </c>
      <c r="I61" t="s">
        <v>6821</v>
      </c>
      <c r="J61" t="s">
        <v>44</v>
      </c>
      <c r="K61" t="s">
        <v>29</v>
      </c>
      <c r="L61" t="s">
        <v>45</v>
      </c>
      <c r="M61" t="s">
        <v>46</v>
      </c>
      <c r="N61">
        <v>90045</v>
      </c>
      <c r="O61" t="s">
        <v>47</v>
      </c>
      <c r="P61" t="s">
        <v>5552</v>
      </c>
      <c r="Q61" t="s">
        <v>49</v>
      </c>
      <c r="R61" t="s">
        <v>95</v>
      </c>
      <c r="S61" t="s">
        <v>5553</v>
      </c>
      <c r="T61">
        <v>6.48</v>
      </c>
      <c r="U61">
        <v>1</v>
      </c>
      <c r="V61">
        <v>0</v>
      </c>
      <c r="W61">
        <v>3.1104000000000003</v>
      </c>
    </row>
    <row r="62" spans="1:23" x14ac:dyDescent="0.3">
      <c r="A62">
        <v>61</v>
      </c>
      <c r="B62" t="s">
        <v>285</v>
      </c>
      <c r="C62" s="1">
        <v>42538</v>
      </c>
      <c r="D62">
        <v>2016</v>
      </c>
      <c r="E62" t="s">
        <v>41</v>
      </c>
      <c r="F62">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v>16.361999999999998</v>
      </c>
    </row>
    <row r="63" spans="1:23" x14ac:dyDescent="0.3">
      <c r="A63">
        <v>62</v>
      </c>
      <c r="B63" t="s">
        <v>285</v>
      </c>
      <c r="C63" s="1">
        <v>42538</v>
      </c>
      <c r="D63">
        <v>2016</v>
      </c>
      <c r="E63" t="s">
        <v>41</v>
      </c>
      <c r="F63">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v>0.84</v>
      </c>
    </row>
    <row r="64" spans="1:23" x14ac:dyDescent="0.3">
      <c r="A64">
        <v>9953</v>
      </c>
      <c r="B64" t="s">
        <v>10934</v>
      </c>
      <c r="C64" s="1">
        <v>42352</v>
      </c>
      <c r="D64">
        <v>2015</v>
      </c>
      <c r="E64" t="s">
        <v>98</v>
      </c>
      <c r="F64">
        <v>14</v>
      </c>
      <c r="G64" t="s">
        <v>25</v>
      </c>
      <c r="H64" t="s">
        <v>6820</v>
      </c>
      <c r="I64" t="s">
        <v>6821</v>
      </c>
      <c r="J64" t="s">
        <v>44</v>
      </c>
      <c r="K64" t="s">
        <v>29</v>
      </c>
      <c r="L64" t="s">
        <v>45</v>
      </c>
      <c r="M64" t="s">
        <v>46</v>
      </c>
      <c r="N64">
        <v>90045</v>
      </c>
      <c r="O64" t="s">
        <v>47</v>
      </c>
      <c r="P64" t="s">
        <v>1222</v>
      </c>
      <c r="Q64" t="s">
        <v>49</v>
      </c>
      <c r="R64" t="s">
        <v>79</v>
      </c>
      <c r="S64" t="s">
        <v>1223</v>
      </c>
      <c r="T64">
        <v>55.264000000000003</v>
      </c>
      <c r="U64">
        <v>2</v>
      </c>
      <c r="V64">
        <v>0.2</v>
      </c>
      <c r="W64">
        <v>20.723999999999997</v>
      </c>
    </row>
    <row r="65" spans="1:23" x14ac:dyDescent="0.3">
      <c r="A65">
        <v>64</v>
      </c>
      <c r="B65" t="s">
        <v>301</v>
      </c>
      <c r="C65" s="1">
        <v>42332</v>
      </c>
      <c r="D65">
        <v>2015</v>
      </c>
      <c r="E65" t="s">
        <v>24</v>
      </c>
      <c r="F65">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v>9.3612000000000002</v>
      </c>
    </row>
    <row r="66" spans="1:23" x14ac:dyDescent="0.3">
      <c r="A66">
        <v>65</v>
      </c>
      <c r="B66" t="s">
        <v>301</v>
      </c>
      <c r="C66" s="1">
        <v>42332</v>
      </c>
      <c r="D66">
        <v>2015</v>
      </c>
      <c r="E66" t="s">
        <v>24</v>
      </c>
      <c r="F6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v>68.963099999999997</v>
      </c>
    </row>
    <row r="67" spans="1:23" x14ac:dyDescent="0.3">
      <c r="A67">
        <v>9952</v>
      </c>
      <c r="B67" t="s">
        <v>10933</v>
      </c>
      <c r="C67" s="1">
        <v>42887</v>
      </c>
      <c r="D67">
        <v>2017</v>
      </c>
      <c r="E67" t="s">
        <v>41</v>
      </c>
      <c r="F67">
        <v>1</v>
      </c>
      <c r="G67" t="s">
        <v>25</v>
      </c>
      <c r="H67" t="s">
        <v>2526</v>
      </c>
      <c r="I67" t="s">
        <v>2527</v>
      </c>
      <c r="J67" t="s">
        <v>44</v>
      </c>
      <c r="K67" t="s">
        <v>29</v>
      </c>
      <c r="L67" t="s">
        <v>4396</v>
      </c>
      <c r="M67" t="s">
        <v>266</v>
      </c>
      <c r="N67">
        <v>46203</v>
      </c>
      <c r="O67" t="s">
        <v>111</v>
      </c>
      <c r="P67" t="s">
        <v>3315</v>
      </c>
      <c r="Q67" t="s">
        <v>49</v>
      </c>
      <c r="R67" t="s">
        <v>79</v>
      </c>
      <c r="S67" t="s">
        <v>3316</v>
      </c>
      <c r="T67">
        <v>17.38</v>
      </c>
      <c r="U67">
        <v>2</v>
      </c>
      <c r="V67">
        <v>0</v>
      </c>
      <c r="W67">
        <v>8.69</v>
      </c>
    </row>
    <row r="68" spans="1:23" x14ac:dyDescent="0.3">
      <c r="A68">
        <v>9949</v>
      </c>
      <c r="B68" t="s">
        <v>10933</v>
      </c>
      <c r="C68" s="1">
        <v>42887</v>
      </c>
      <c r="D68">
        <v>2017</v>
      </c>
      <c r="E68" t="s">
        <v>41</v>
      </c>
      <c r="F68">
        <v>1</v>
      </c>
      <c r="G68" t="s">
        <v>25</v>
      </c>
      <c r="H68" t="s">
        <v>2526</v>
      </c>
      <c r="I68" t="s">
        <v>2527</v>
      </c>
      <c r="J68" t="s">
        <v>44</v>
      </c>
      <c r="K68" t="s">
        <v>29</v>
      </c>
      <c r="L68" t="s">
        <v>4396</v>
      </c>
      <c r="M68" t="s">
        <v>266</v>
      </c>
      <c r="N68">
        <v>46203</v>
      </c>
      <c r="O68" t="s">
        <v>111</v>
      </c>
      <c r="P68" t="s">
        <v>953</v>
      </c>
      <c r="Q68" t="s">
        <v>49</v>
      </c>
      <c r="R68" t="s">
        <v>82</v>
      </c>
      <c r="S68" t="s">
        <v>954</v>
      </c>
      <c r="T68">
        <v>2405.1999999999998</v>
      </c>
      <c r="U68">
        <v>8</v>
      </c>
      <c r="V68">
        <v>0</v>
      </c>
      <c r="W68">
        <v>793.71599999999989</v>
      </c>
    </row>
    <row r="69" spans="1:23" x14ac:dyDescent="0.3">
      <c r="A69">
        <v>68</v>
      </c>
      <c r="B69" t="s">
        <v>318</v>
      </c>
      <c r="C69" s="1">
        <v>41978</v>
      </c>
      <c r="D69">
        <v>2014</v>
      </c>
      <c r="E69" t="s">
        <v>98</v>
      </c>
      <c r="F69">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v>111.30239999999998</v>
      </c>
    </row>
    <row r="70" spans="1:23" x14ac:dyDescent="0.3">
      <c r="A70">
        <v>9946</v>
      </c>
      <c r="B70" t="s">
        <v>10932</v>
      </c>
      <c r="C70" s="1">
        <v>41700</v>
      </c>
      <c r="D70">
        <v>2014</v>
      </c>
      <c r="E70" t="s">
        <v>237</v>
      </c>
      <c r="F70">
        <v>2</v>
      </c>
      <c r="G70" t="s">
        <v>54</v>
      </c>
      <c r="H70" t="s">
        <v>3946</v>
      </c>
      <c r="I70" t="s">
        <v>3947</v>
      </c>
      <c r="J70" t="s">
        <v>44</v>
      </c>
      <c r="K70" t="s">
        <v>29</v>
      </c>
      <c r="L70" t="s">
        <v>155</v>
      </c>
      <c r="M70" t="s">
        <v>156</v>
      </c>
      <c r="N70">
        <v>19120</v>
      </c>
      <c r="O70" t="s">
        <v>157</v>
      </c>
      <c r="P70" t="s">
        <v>6119</v>
      </c>
      <c r="Q70" t="s">
        <v>49</v>
      </c>
      <c r="R70" t="s">
        <v>95</v>
      </c>
      <c r="S70" t="s">
        <v>6120</v>
      </c>
      <c r="T70">
        <v>3.4240000000000004</v>
      </c>
      <c r="U70">
        <v>1</v>
      </c>
      <c r="V70">
        <v>0.2</v>
      </c>
      <c r="W70">
        <v>1.0699999999999996</v>
      </c>
    </row>
    <row r="71" spans="1:23" x14ac:dyDescent="0.3">
      <c r="A71">
        <v>70</v>
      </c>
      <c r="B71" t="s">
        <v>327</v>
      </c>
      <c r="C71" s="1">
        <v>42525</v>
      </c>
      <c r="D71">
        <v>2016</v>
      </c>
      <c r="E71" t="s">
        <v>41</v>
      </c>
      <c r="F71">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v>35.663599999999995</v>
      </c>
    </row>
    <row r="72" spans="1:23" x14ac:dyDescent="0.3">
      <c r="A72">
        <v>71</v>
      </c>
      <c r="B72" t="s">
        <v>334</v>
      </c>
      <c r="C72" s="1">
        <v>42631</v>
      </c>
      <c r="D72">
        <v>2016</v>
      </c>
      <c r="E72" t="s">
        <v>161</v>
      </c>
      <c r="F72">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v>1.7309999999999999</v>
      </c>
    </row>
    <row r="73" spans="1:23" x14ac:dyDescent="0.3">
      <c r="A73">
        <v>72</v>
      </c>
      <c r="B73" t="s">
        <v>339</v>
      </c>
      <c r="C73" s="1">
        <v>42992</v>
      </c>
      <c r="D73">
        <v>2017</v>
      </c>
      <c r="E73" t="s">
        <v>161</v>
      </c>
      <c r="F73">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v>8.7629999999999999</v>
      </c>
    </row>
    <row r="74" spans="1:23" x14ac:dyDescent="0.3">
      <c r="A74">
        <v>9945</v>
      </c>
      <c r="B74" t="s">
        <v>10931</v>
      </c>
      <c r="C74" s="1">
        <v>42106</v>
      </c>
      <c r="D74">
        <v>2015</v>
      </c>
      <c r="E74" t="s">
        <v>89</v>
      </c>
      <c r="F74">
        <v>12</v>
      </c>
      <c r="G74" t="s">
        <v>25</v>
      </c>
      <c r="H74" t="s">
        <v>3104</v>
      </c>
      <c r="I74" t="s">
        <v>3105</v>
      </c>
      <c r="J74" t="s">
        <v>108</v>
      </c>
      <c r="K74" t="s">
        <v>29</v>
      </c>
      <c r="L74" t="s">
        <v>101</v>
      </c>
      <c r="M74" t="s">
        <v>102</v>
      </c>
      <c r="N74">
        <v>98103</v>
      </c>
      <c r="O74" t="s">
        <v>47</v>
      </c>
      <c r="P74" t="s">
        <v>4111</v>
      </c>
      <c r="Q74" t="s">
        <v>49</v>
      </c>
      <c r="R74" t="s">
        <v>63</v>
      </c>
      <c r="S74" t="s">
        <v>4112</v>
      </c>
      <c r="T74">
        <v>40.74</v>
      </c>
      <c r="U74">
        <v>3</v>
      </c>
      <c r="V74">
        <v>0</v>
      </c>
      <c r="W74">
        <v>0.4073999999999991</v>
      </c>
    </row>
    <row r="75" spans="1:23" x14ac:dyDescent="0.3">
      <c r="A75">
        <v>9944</v>
      </c>
      <c r="B75" t="s">
        <v>10930</v>
      </c>
      <c r="C75" s="1">
        <v>42001</v>
      </c>
      <c r="D75">
        <v>2014</v>
      </c>
      <c r="E75" t="s">
        <v>98</v>
      </c>
      <c r="F75">
        <v>28</v>
      </c>
      <c r="G75" t="s">
        <v>54</v>
      </c>
      <c r="H75" t="s">
        <v>1722</v>
      </c>
      <c r="I75" t="s">
        <v>1723</v>
      </c>
      <c r="J75" t="s">
        <v>28</v>
      </c>
      <c r="K75" t="s">
        <v>29</v>
      </c>
      <c r="L75" t="s">
        <v>1901</v>
      </c>
      <c r="M75" t="s">
        <v>46</v>
      </c>
      <c r="N75">
        <v>92804</v>
      </c>
      <c r="O75" t="s">
        <v>47</v>
      </c>
      <c r="P75" t="s">
        <v>2671</v>
      </c>
      <c r="Q75" t="s">
        <v>49</v>
      </c>
      <c r="R75" t="s">
        <v>592</v>
      </c>
      <c r="S75" t="s">
        <v>2672</v>
      </c>
      <c r="T75">
        <v>51.150000000000006</v>
      </c>
      <c r="U75">
        <v>5</v>
      </c>
      <c r="V75">
        <v>0</v>
      </c>
      <c r="W75">
        <v>13.299000000000003</v>
      </c>
    </row>
    <row r="76" spans="1:23" x14ac:dyDescent="0.3">
      <c r="A76">
        <v>75</v>
      </c>
      <c r="B76" t="s">
        <v>343</v>
      </c>
      <c r="C76" s="1">
        <v>42120</v>
      </c>
      <c r="D76">
        <v>2015</v>
      </c>
      <c r="E76" t="s">
        <v>89</v>
      </c>
      <c r="F7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v>-18.196000000000002</v>
      </c>
    </row>
    <row r="77" spans="1:23" x14ac:dyDescent="0.3">
      <c r="A77">
        <v>76</v>
      </c>
      <c r="B77" t="s">
        <v>354</v>
      </c>
      <c r="C77" s="1">
        <v>43078</v>
      </c>
      <c r="D77">
        <v>2017</v>
      </c>
      <c r="E77" t="s">
        <v>98</v>
      </c>
      <c r="F77">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v>-1.9344000000000006</v>
      </c>
    </row>
    <row r="78" spans="1:23" x14ac:dyDescent="0.3">
      <c r="A78">
        <v>9943</v>
      </c>
      <c r="B78" t="s">
        <v>10930</v>
      </c>
      <c r="C78" s="1">
        <v>42001</v>
      </c>
      <c r="D78">
        <v>2014</v>
      </c>
      <c r="E78" t="s">
        <v>98</v>
      </c>
      <c r="F78">
        <v>28</v>
      </c>
      <c r="G78" t="s">
        <v>54</v>
      </c>
      <c r="H78" t="s">
        <v>1722</v>
      </c>
      <c r="I78" t="s">
        <v>1723</v>
      </c>
      <c r="J78" t="s">
        <v>28</v>
      </c>
      <c r="K78" t="s">
        <v>29</v>
      </c>
      <c r="L78" t="s">
        <v>1901</v>
      </c>
      <c r="M78" t="s">
        <v>46</v>
      </c>
      <c r="N78">
        <v>92804</v>
      </c>
      <c r="O78" t="s">
        <v>47</v>
      </c>
      <c r="P78" t="s">
        <v>6031</v>
      </c>
      <c r="Q78" t="s">
        <v>49</v>
      </c>
      <c r="R78" t="s">
        <v>63</v>
      </c>
      <c r="S78" t="s">
        <v>6032</v>
      </c>
      <c r="T78">
        <v>998.82</v>
      </c>
      <c r="U78">
        <v>9</v>
      </c>
      <c r="V78">
        <v>0</v>
      </c>
      <c r="W78">
        <v>29.964600000000061</v>
      </c>
    </row>
    <row r="79" spans="1:23" x14ac:dyDescent="0.3">
      <c r="A79">
        <v>78</v>
      </c>
      <c r="B79" t="s">
        <v>354</v>
      </c>
      <c r="C79" s="1">
        <v>43078</v>
      </c>
      <c r="D79">
        <v>2017</v>
      </c>
      <c r="E79" t="s">
        <v>98</v>
      </c>
      <c r="F79">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v>2.724000000000002</v>
      </c>
    </row>
    <row r="80" spans="1:23" x14ac:dyDescent="0.3">
      <c r="A80">
        <v>9941</v>
      </c>
      <c r="B80" t="s">
        <v>10928</v>
      </c>
      <c r="C80" s="1">
        <v>42716</v>
      </c>
      <c r="D80">
        <v>2016</v>
      </c>
      <c r="E80" t="s">
        <v>98</v>
      </c>
      <c r="F80">
        <v>12</v>
      </c>
      <c r="G80" t="s">
        <v>54</v>
      </c>
      <c r="H80" t="s">
        <v>3115</v>
      </c>
      <c r="I80" t="s">
        <v>3116</v>
      </c>
      <c r="J80" t="s">
        <v>44</v>
      </c>
      <c r="K80" t="s">
        <v>29</v>
      </c>
      <c r="L80" t="s">
        <v>278</v>
      </c>
      <c r="M80" t="s">
        <v>279</v>
      </c>
      <c r="N80">
        <v>10009</v>
      </c>
      <c r="O80" t="s">
        <v>157</v>
      </c>
      <c r="P80" t="s">
        <v>3519</v>
      </c>
      <c r="Q80" t="s">
        <v>49</v>
      </c>
      <c r="R80" t="s">
        <v>72</v>
      </c>
      <c r="S80" t="s">
        <v>3520</v>
      </c>
      <c r="T80">
        <v>11.200000000000001</v>
      </c>
      <c r="U80">
        <v>7</v>
      </c>
      <c r="V80">
        <v>0</v>
      </c>
      <c r="W80">
        <v>4.8160000000000007</v>
      </c>
    </row>
    <row r="81" spans="1:23" x14ac:dyDescent="0.3">
      <c r="A81">
        <v>80</v>
      </c>
      <c r="B81" t="s">
        <v>366</v>
      </c>
      <c r="C81" s="1">
        <v>42533</v>
      </c>
      <c r="D81">
        <v>2016</v>
      </c>
      <c r="E81" t="s">
        <v>41</v>
      </c>
      <c r="F81">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v>56.20320000000001</v>
      </c>
    </row>
    <row r="82" spans="1:23" x14ac:dyDescent="0.3">
      <c r="A82">
        <v>81</v>
      </c>
      <c r="B82" t="s">
        <v>366</v>
      </c>
      <c r="C82" s="1">
        <v>42533</v>
      </c>
      <c r="D82">
        <v>2016</v>
      </c>
      <c r="E82" t="s">
        <v>41</v>
      </c>
      <c r="F82">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v>8.0351999999999997</v>
      </c>
    </row>
    <row r="83" spans="1:23" x14ac:dyDescent="0.3">
      <c r="A83">
        <v>82</v>
      </c>
      <c r="B83" t="s">
        <v>375</v>
      </c>
      <c r="C83" s="1">
        <v>41924</v>
      </c>
      <c r="D83">
        <v>2014</v>
      </c>
      <c r="E83" t="s">
        <v>53</v>
      </c>
      <c r="F83">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v>4.1720000000000006</v>
      </c>
    </row>
    <row r="84" spans="1:23" x14ac:dyDescent="0.3">
      <c r="A84">
        <v>83</v>
      </c>
      <c r="B84" t="s">
        <v>375</v>
      </c>
      <c r="C84" s="1">
        <v>41924</v>
      </c>
      <c r="D84">
        <v>2014</v>
      </c>
      <c r="E84" t="s">
        <v>53</v>
      </c>
      <c r="F84">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v>6.2030999999999992</v>
      </c>
    </row>
    <row r="85" spans="1:23" x14ac:dyDescent="0.3">
      <c r="A85">
        <v>84</v>
      </c>
      <c r="B85" t="s">
        <v>382</v>
      </c>
      <c r="C85" s="1">
        <v>42250</v>
      </c>
      <c r="D85">
        <v>2015</v>
      </c>
      <c r="E85" t="s">
        <v>161</v>
      </c>
      <c r="F85">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v>62.807499999999976</v>
      </c>
    </row>
    <row r="86" spans="1:23" x14ac:dyDescent="0.3">
      <c r="A86">
        <v>85</v>
      </c>
      <c r="B86" t="s">
        <v>388</v>
      </c>
      <c r="C86" s="1">
        <v>43052</v>
      </c>
      <c r="D86">
        <v>2017</v>
      </c>
      <c r="E86" t="s">
        <v>24</v>
      </c>
      <c r="F8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v>-48.954900000000002</v>
      </c>
    </row>
    <row r="87" spans="1:23" x14ac:dyDescent="0.3">
      <c r="A87">
        <v>9940</v>
      </c>
      <c r="B87" t="s">
        <v>10928</v>
      </c>
      <c r="C87" s="1">
        <v>42716</v>
      </c>
      <c r="D87">
        <v>2016</v>
      </c>
      <c r="E87" t="s">
        <v>98</v>
      </c>
      <c r="F87">
        <v>12</v>
      </c>
      <c r="G87" t="s">
        <v>54</v>
      </c>
      <c r="H87" t="s">
        <v>3115</v>
      </c>
      <c r="I87" t="s">
        <v>3116</v>
      </c>
      <c r="J87" t="s">
        <v>44</v>
      </c>
      <c r="K87" t="s">
        <v>29</v>
      </c>
      <c r="L87" t="s">
        <v>278</v>
      </c>
      <c r="M87" t="s">
        <v>279</v>
      </c>
      <c r="N87">
        <v>10009</v>
      </c>
      <c r="O87" t="s">
        <v>157</v>
      </c>
      <c r="P87" t="s">
        <v>5231</v>
      </c>
      <c r="Q87" t="s">
        <v>49</v>
      </c>
      <c r="R87" t="s">
        <v>592</v>
      </c>
      <c r="S87" t="s">
        <v>5232</v>
      </c>
      <c r="T87">
        <v>35.520000000000003</v>
      </c>
      <c r="U87">
        <v>4</v>
      </c>
      <c r="V87">
        <v>0</v>
      </c>
      <c r="W87">
        <v>9.9456000000000024</v>
      </c>
    </row>
    <row r="88" spans="1:23" x14ac:dyDescent="0.3">
      <c r="A88">
        <v>9937</v>
      </c>
      <c r="B88" t="s">
        <v>10926</v>
      </c>
      <c r="C88" s="1">
        <v>42910</v>
      </c>
      <c r="D88">
        <v>2017</v>
      </c>
      <c r="E88" t="s">
        <v>41</v>
      </c>
      <c r="F88">
        <v>24</v>
      </c>
      <c r="G88" t="s">
        <v>54</v>
      </c>
      <c r="H88" t="s">
        <v>5597</v>
      </c>
      <c r="I88" t="s">
        <v>5598</v>
      </c>
      <c r="J88" t="s">
        <v>28</v>
      </c>
      <c r="K88" t="s">
        <v>29</v>
      </c>
      <c r="L88" t="s">
        <v>7328</v>
      </c>
      <c r="M88" t="s">
        <v>1416</v>
      </c>
      <c r="N88">
        <v>2920</v>
      </c>
      <c r="O88" t="s">
        <v>157</v>
      </c>
      <c r="P88" t="s">
        <v>631</v>
      </c>
      <c r="Q88" t="s">
        <v>49</v>
      </c>
      <c r="R88" t="s">
        <v>79</v>
      </c>
      <c r="S88" t="s">
        <v>632</v>
      </c>
      <c r="T88">
        <v>102.93</v>
      </c>
      <c r="U88">
        <v>3</v>
      </c>
      <c r="V88">
        <v>0</v>
      </c>
      <c r="W88">
        <v>48.377100000000006</v>
      </c>
    </row>
    <row r="89" spans="1:23" x14ac:dyDescent="0.3">
      <c r="A89">
        <v>88</v>
      </c>
      <c r="B89" t="s">
        <v>398</v>
      </c>
      <c r="C89" s="1">
        <v>43034</v>
      </c>
      <c r="D89">
        <v>2017</v>
      </c>
      <c r="E89" t="s">
        <v>53</v>
      </c>
      <c r="F89">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v>2.9567999999999999</v>
      </c>
    </row>
    <row r="90" spans="1:23" x14ac:dyDescent="0.3">
      <c r="A90">
        <v>89</v>
      </c>
      <c r="B90" t="s">
        <v>406</v>
      </c>
      <c r="C90" s="1">
        <v>42465</v>
      </c>
      <c r="D90">
        <v>2016</v>
      </c>
      <c r="E90" t="s">
        <v>89</v>
      </c>
      <c r="F90">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v>13.857199999999999</v>
      </c>
    </row>
    <row r="91" spans="1:23" x14ac:dyDescent="0.3">
      <c r="A91">
        <v>90</v>
      </c>
      <c r="B91" t="s">
        <v>411</v>
      </c>
      <c r="C91" s="1">
        <v>42630</v>
      </c>
      <c r="D91">
        <v>2016</v>
      </c>
      <c r="E91" t="s">
        <v>161</v>
      </c>
      <c r="F91">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v>6.6329999999999982</v>
      </c>
    </row>
    <row r="92" spans="1:23" x14ac:dyDescent="0.3">
      <c r="A92">
        <v>9936</v>
      </c>
      <c r="B92" t="s">
        <v>10923</v>
      </c>
      <c r="C92" s="1">
        <v>42467</v>
      </c>
      <c r="D92">
        <v>2016</v>
      </c>
      <c r="E92" t="s">
        <v>89</v>
      </c>
      <c r="F92">
        <v>7</v>
      </c>
      <c r="G92" t="s">
        <v>54</v>
      </c>
      <c r="H92" t="s">
        <v>2027</v>
      </c>
      <c r="I92" t="s">
        <v>2028</v>
      </c>
      <c r="J92" t="s">
        <v>28</v>
      </c>
      <c r="K92" t="s">
        <v>29</v>
      </c>
      <c r="L92" t="s">
        <v>155</v>
      </c>
      <c r="M92" t="s">
        <v>156</v>
      </c>
      <c r="N92">
        <v>19120</v>
      </c>
      <c r="O92" t="s">
        <v>157</v>
      </c>
      <c r="P92" t="s">
        <v>10924</v>
      </c>
      <c r="Q92" t="s">
        <v>49</v>
      </c>
      <c r="R92" t="s">
        <v>63</v>
      </c>
      <c r="S92" t="s">
        <v>10925</v>
      </c>
      <c r="T92">
        <v>36.744</v>
      </c>
      <c r="U92">
        <v>3</v>
      </c>
      <c r="V92">
        <v>0.2</v>
      </c>
      <c r="W92">
        <v>3.6744000000000039</v>
      </c>
    </row>
    <row r="93" spans="1:23" x14ac:dyDescent="0.3">
      <c r="A93">
        <v>92</v>
      </c>
      <c r="B93" t="s">
        <v>411</v>
      </c>
      <c r="C93" s="1">
        <v>42630</v>
      </c>
      <c r="D93">
        <v>2016</v>
      </c>
      <c r="E93" t="s">
        <v>161</v>
      </c>
      <c r="F93">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v>3.1104000000000003</v>
      </c>
    </row>
    <row r="94" spans="1:23" x14ac:dyDescent="0.3">
      <c r="A94">
        <v>93</v>
      </c>
      <c r="B94" t="s">
        <v>418</v>
      </c>
      <c r="C94" s="1">
        <v>42035</v>
      </c>
      <c r="D94">
        <v>2015</v>
      </c>
      <c r="E94" t="s">
        <v>166</v>
      </c>
      <c r="F94">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v>6.2208000000000006</v>
      </c>
    </row>
    <row r="95" spans="1:23" x14ac:dyDescent="0.3">
      <c r="A95">
        <v>9935</v>
      </c>
      <c r="B95" t="s">
        <v>10923</v>
      </c>
      <c r="C95" s="1">
        <v>42467</v>
      </c>
      <c r="D95">
        <v>2016</v>
      </c>
      <c r="E95" t="s">
        <v>89</v>
      </c>
      <c r="F95">
        <v>7</v>
      </c>
      <c r="G95" t="s">
        <v>54</v>
      </c>
      <c r="H95" t="s">
        <v>2027</v>
      </c>
      <c r="I95" t="s">
        <v>2028</v>
      </c>
      <c r="J95" t="s">
        <v>28</v>
      </c>
      <c r="K95" t="s">
        <v>29</v>
      </c>
      <c r="L95" t="s">
        <v>155</v>
      </c>
      <c r="M95" t="s">
        <v>156</v>
      </c>
      <c r="N95">
        <v>19120</v>
      </c>
      <c r="O95" t="s">
        <v>157</v>
      </c>
      <c r="P95" t="s">
        <v>9182</v>
      </c>
      <c r="Q95" t="s">
        <v>49</v>
      </c>
      <c r="R95" t="s">
        <v>82</v>
      </c>
      <c r="S95" t="s">
        <v>9183</v>
      </c>
      <c r="T95">
        <v>33.528000000000006</v>
      </c>
      <c r="U95">
        <v>3</v>
      </c>
      <c r="V95">
        <v>0.2</v>
      </c>
      <c r="W95">
        <v>2.5146000000000015</v>
      </c>
    </row>
    <row r="96" spans="1:23" x14ac:dyDescent="0.3">
      <c r="A96">
        <v>95</v>
      </c>
      <c r="B96" t="s">
        <v>418</v>
      </c>
      <c r="C96" s="1">
        <v>42035</v>
      </c>
      <c r="D96">
        <v>2015</v>
      </c>
      <c r="E96" t="s">
        <v>166</v>
      </c>
      <c r="F9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v>16.150400000000001</v>
      </c>
    </row>
    <row r="97" spans="1:23" x14ac:dyDescent="0.3">
      <c r="A97">
        <v>96</v>
      </c>
      <c r="B97" t="s">
        <v>428</v>
      </c>
      <c r="C97" s="1">
        <v>43045</v>
      </c>
      <c r="D97">
        <v>2017</v>
      </c>
      <c r="E97" t="s">
        <v>24</v>
      </c>
      <c r="F97">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v>-3.7880000000000003</v>
      </c>
    </row>
    <row r="98" spans="1:23" x14ac:dyDescent="0.3">
      <c r="A98">
        <v>9933</v>
      </c>
      <c r="B98" t="s">
        <v>10921</v>
      </c>
      <c r="C98" s="1">
        <v>42321</v>
      </c>
      <c r="D98">
        <v>2015</v>
      </c>
      <c r="E98" t="s">
        <v>24</v>
      </c>
      <c r="F98">
        <v>13</v>
      </c>
      <c r="G98" t="s">
        <v>54</v>
      </c>
      <c r="H98" t="s">
        <v>1448</v>
      </c>
      <c r="I98" t="s">
        <v>1449</v>
      </c>
      <c r="J98" t="s">
        <v>28</v>
      </c>
      <c r="K98" t="s">
        <v>29</v>
      </c>
      <c r="L98" t="s">
        <v>4920</v>
      </c>
      <c r="M98" t="s">
        <v>46</v>
      </c>
      <c r="N98">
        <v>92404</v>
      </c>
      <c r="O98" t="s">
        <v>47</v>
      </c>
      <c r="P98" t="s">
        <v>6610</v>
      </c>
      <c r="Q98" t="s">
        <v>49</v>
      </c>
      <c r="R98" t="s">
        <v>95</v>
      </c>
      <c r="S98" t="s">
        <v>6611</v>
      </c>
      <c r="T98">
        <v>29.96</v>
      </c>
      <c r="U98">
        <v>7</v>
      </c>
      <c r="V98">
        <v>0</v>
      </c>
      <c r="W98">
        <v>13.481999999999998</v>
      </c>
    </row>
    <row r="99" spans="1:23" x14ac:dyDescent="0.3">
      <c r="A99">
        <v>98</v>
      </c>
      <c r="B99" t="s">
        <v>440</v>
      </c>
      <c r="C99" s="1">
        <v>42903</v>
      </c>
      <c r="D99">
        <v>2017</v>
      </c>
      <c r="E99" t="s">
        <v>41</v>
      </c>
      <c r="F99">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v>17.959199999999999</v>
      </c>
    </row>
    <row r="100" spans="1:23" x14ac:dyDescent="0.3">
      <c r="A100">
        <v>99</v>
      </c>
      <c r="B100" t="s">
        <v>445</v>
      </c>
      <c r="C100" s="1">
        <v>42619</v>
      </c>
      <c r="D100">
        <v>2016</v>
      </c>
      <c r="E100" t="s">
        <v>161</v>
      </c>
      <c r="F100">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v>22.585199999999993</v>
      </c>
    </row>
    <row r="101" spans="1:23" x14ac:dyDescent="0.3">
      <c r="A101">
        <v>100</v>
      </c>
      <c r="B101" t="s">
        <v>451</v>
      </c>
      <c r="C101" s="1">
        <v>42611</v>
      </c>
      <c r="D101">
        <v>2016</v>
      </c>
      <c r="E101" t="s">
        <v>132</v>
      </c>
      <c r="F101">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v>22.618399999999994</v>
      </c>
    </row>
    <row r="102" spans="1:23" x14ac:dyDescent="0.3">
      <c r="A102">
        <v>9931</v>
      </c>
      <c r="B102" t="s">
        <v>10921</v>
      </c>
      <c r="C102" s="1">
        <v>42321</v>
      </c>
      <c r="D102">
        <v>2015</v>
      </c>
      <c r="E102" t="s">
        <v>24</v>
      </c>
      <c r="F102">
        <v>13</v>
      </c>
      <c r="G102" t="s">
        <v>54</v>
      </c>
      <c r="H102" t="s">
        <v>1448</v>
      </c>
      <c r="I102" t="s">
        <v>1449</v>
      </c>
      <c r="J102" t="s">
        <v>28</v>
      </c>
      <c r="K102" t="s">
        <v>29</v>
      </c>
      <c r="L102" t="s">
        <v>4920</v>
      </c>
      <c r="M102" t="s">
        <v>46</v>
      </c>
      <c r="N102">
        <v>92404</v>
      </c>
      <c r="O102" t="s">
        <v>47</v>
      </c>
      <c r="P102" t="s">
        <v>6338</v>
      </c>
      <c r="Q102" t="s">
        <v>49</v>
      </c>
      <c r="R102" t="s">
        <v>79</v>
      </c>
      <c r="S102" t="s">
        <v>6339</v>
      </c>
      <c r="T102">
        <v>9.8719999999999999</v>
      </c>
      <c r="U102">
        <v>2</v>
      </c>
      <c r="V102">
        <v>0.2</v>
      </c>
      <c r="W102">
        <v>3.4551999999999996</v>
      </c>
    </row>
    <row r="103" spans="1:23" x14ac:dyDescent="0.3">
      <c r="A103">
        <v>102</v>
      </c>
      <c r="B103" t="s">
        <v>451</v>
      </c>
      <c r="C103" s="1">
        <v>42611</v>
      </c>
      <c r="D103">
        <v>2016</v>
      </c>
      <c r="E103" t="s">
        <v>132</v>
      </c>
      <c r="F103">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v>-3.0396000000000001</v>
      </c>
    </row>
    <row r="104" spans="1:23" x14ac:dyDescent="0.3">
      <c r="A104">
        <v>103</v>
      </c>
      <c r="B104" t="s">
        <v>460</v>
      </c>
      <c r="C104" s="1">
        <v>42705</v>
      </c>
      <c r="D104">
        <v>2016</v>
      </c>
      <c r="E104" t="s">
        <v>98</v>
      </c>
      <c r="F104">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v>11.720800000000001</v>
      </c>
    </row>
    <row r="105" spans="1:23" x14ac:dyDescent="0.3">
      <c r="A105">
        <v>9928</v>
      </c>
      <c r="B105" t="s">
        <v>10919</v>
      </c>
      <c r="C105" s="1">
        <v>42083</v>
      </c>
      <c r="D105">
        <v>2015</v>
      </c>
      <c r="E105" t="s">
        <v>237</v>
      </c>
      <c r="F105">
        <v>20</v>
      </c>
      <c r="G105" t="s">
        <v>199</v>
      </c>
      <c r="H105" t="s">
        <v>6626</v>
      </c>
      <c r="I105" t="s">
        <v>6627</v>
      </c>
      <c r="J105" t="s">
        <v>44</v>
      </c>
      <c r="K105" t="s">
        <v>29</v>
      </c>
      <c r="L105" t="s">
        <v>278</v>
      </c>
      <c r="M105" t="s">
        <v>279</v>
      </c>
      <c r="N105">
        <v>10035</v>
      </c>
      <c r="O105" t="s">
        <v>157</v>
      </c>
      <c r="P105" t="s">
        <v>4929</v>
      </c>
      <c r="Q105" t="s">
        <v>49</v>
      </c>
      <c r="R105" t="s">
        <v>63</v>
      </c>
      <c r="S105" t="s">
        <v>4930</v>
      </c>
      <c r="T105">
        <v>83.92</v>
      </c>
      <c r="U105">
        <v>4</v>
      </c>
      <c r="V105">
        <v>0</v>
      </c>
      <c r="W105">
        <v>20.140799999999999</v>
      </c>
    </row>
    <row r="106" spans="1:23" x14ac:dyDescent="0.3">
      <c r="A106">
        <v>9926</v>
      </c>
      <c r="B106" t="s">
        <v>10919</v>
      </c>
      <c r="C106" s="1">
        <v>42083</v>
      </c>
      <c r="D106">
        <v>2015</v>
      </c>
      <c r="E106" t="s">
        <v>237</v>
      </c>
      <c r="F106">
        <v>20</v>
      </c>
      <c r="G106" t="s">
        <v>199</v>
      </c>
      <c r="H106" t="s">
        <v>6626</v>
      </c>
      <c r="I106" t="s">
        <v>6627</v>
      </c>
      <c r="J106" t="s">
        <v>44</v>
      </c>
      <c r="K106" t="s">
        <v>29</v>
      </c>
      <c r="L106" t="s">
        <v>278</v>
      </c>
      <c r="M106" t="s">
        <v>279</v>
      </c>
      <c r="N106">
        <v>10035</v>
      </c>
      <c r="O106" t="s">
        <v>157</v>
      </c>
      <c r="P106" t="s">
        <v>103</v>
      </c>
      <c r="Q106" t="s">
        <v>49</v>
      </c>
      <c r="R106" t="s">
        <v>79</v>
      </c>
      <c r="S106" t="s">
        <v>104</v>
      </c>
      <c r="T106">
        <v>1087.9360000000001</v>
      </c>
      <c r="U106">
        <v>8</v>
      </c>
      <c r="V106">
        <v>0.2</v>
      </c>
      <c r="W106">
        <v>353.5791999999999</v>
      </c>
    </row>
    <row r="107" spans="1:23" x14ac:dyDescent="0.3">
      <c r="A107">
        <v>106</v>
      </c>
      <c r="B107" t="s">
        <v>465</v>
      </c>
      <c r="C107" s="1">
        <v>42321</v>
      </c>
      <c r="D107">
        <v>2015</v>
      </c>
      <c r="E107" t="s">
        <v>24</v>
      </c>
      <c r="F107">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v>-25.817399999999999</v>
      </c>
    </row>
    <row r="108" spans="1:23" x14ac:dyDescent="0.3">
      <c r="A108">
        <v>9925</v>
      </c>
      <c r="B108" t="s">
        <v>10919</v>
      </c>
      <c r="C108" s="1">
        <v>42083</v>
      </c>
      <c r="D108">
        <v>2015</v>
      </c>
      <c r="E108" t="s">
        <v>237</v>
      </c>
      <c r="F108">
        <v>20</v>
      </c>
      <c r="G108" t="s">
        <v>199</v>
      </c>
      <c r="H108" t="s">
        <v>6626</v>
      </c>
      <c r="I108" t="s">
        <v>6627</v>
      </c>
      <c r="J108" t="s">
        <v>44</v>
      </c>
      <c r="K108" t="s">
        <v>29</v>
      </c>
      <c r="L108" t="s">
        <v>278</v>
      </c>
      <c r="M108" t="s">
        <v>279</v>
      </c>
      <c r="N108">
        <v>10035</v>
      </c>
      <c r="O108" t="s">
        <v>157</v>
      </c>
      <c r="P108" t="s">
        <v>1026</v>
      </c>
      <c r="Q108" t="s">
        <v>49</v>
      </c>
      <c r="R108" t="s">
        <v>184</v>
      </c>
      <c r="S108" t="s">
        <v>1027</v>
      </c>
      <c r="T108">
        <v>23.99</v>
      </c>
      <c r="U108">
        <v>1</v>
      </c>
      <c r="V108">
        <v>0</v>
      </c>
      <c r="W108">
        <v>11.994999999999999</v>
      </c>
    </row>
    <row r="109" spans="1:23" x14ac:dyDescent="0.3">
      <c r="A109">
        <v>9924</v>
      </c>
      <c r="B109" t="s">
        <v>10919</v>
      </c>
      <c r="C109" s="1">
        <v>42083</v>
      </c>
      <c r="D109">
        <v>2015</v>
      </c>
      <c r="E109" t="s">
        <v>237</v>
      </c>
      <c r="F109">
        <v>20</v>
      </c>
      <c r="G109" t="s">
        <v>199</v>
      </c>
      <c r="H109" t="s">
        <v>6626</v>
      </c>
      <c r="I109" t="s">
        <v>6627</v>
      </c>
      <c r="J109" t="s">
        <v>44</v>
      </c>
      <c r="K109" t="s">
        <v>29</v>
      </c>
      <c r="L109" t="s">
        <v>278</v>
      </c>
      <c r="M109" t="s">
        <v>279</v>
      </c>
      <c r="N109">
        <v>10035</v>
      </c>
      <c r="O109" t="s">
        <v>157</v>
      </c>
      <c r="P109" t="s">
        <v>1403</v>
      </c>
      <c r="Q109" t="s">
        <v>49</v>
      </c>
      <c r="R109" t="s">
        <v>79</v>
      </c>
      <c r="S109" t="s">
        <v>1404</v>
      </c>
      <c r="T109">
        <v>49.847999999999999</v>
      </c>
      <c r="U109">
        <v>3</v>
      </c>
      <c r="V109">
        <v>0.2</v>
      </c>
      <c r="W109">
        <v>16.823699999999999</v>
      </c>
    </row>
    <row r="110" spans="1:23" x14ac:dyDescent="0.3">
      <c r="A110">
        <v>109</v>
      </c>
      <c r="B110" t="s">
        <v>476</v>
      </c>
      <c r="C110" s="1">
        <v>43062</v>
      </c>
      <c r="D110">
        <v>2017</v>
      </c>
      <c r="E110" t="s">
        <v>24</v>
      </c>
      <c r="F110">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v>1.0737999999999999</v>
      </c>
    </row>
    <row r="111" spans="1:23" x14ac:dyDescent="0.3">
      <c r="A111">
        <v>9922</v>
      </c>
      <c r="B111" t="s">
        <v>10917</v>
      </c>
      <c r="C111" s="1">
        <v>41967</v>
      </c>
      <c r="D111">
        <v>2014</v>
      </c>
      <c r="E111" t="s">
        <v>24</v>
      </c>
      <c r="F111">
        <v>24</v>
      </c>
      <c r="G111" t="s">
        <v>54</v>
      </c>
      <c r="H111" t="s">
        <v>3391</v>
      </c>
      <c r="I111" t="s">
        <v>3392</v>
      </c>
      <c r="J111" t="s">
        <v>108</v>
      </c>
      <c r="K111" t="s">
        <v>29</v>
      </c>
      <c r="L111" t="s">
        <v>816</v>
      </c>
      <c r="M111" t="s">
        <v>510</v>
      </c>
      <c r="N111">
        <v>44312</v>
      </c>
      <c r="O111" t="s">
        <v>157</v>
      </c>
      <c r="P111" t="s">
        <v>3329</v>
      </c>
      <c r="Q111" t="s">
        <v>49</v>
      </c>
      <c r="R111" t="s">
        <v>79</v>
      </c>
      <c r="S111" t="s">
        <v>3330</v>
      </c>
      <c r="T111">
        <v>5.7420000000000009</v>
      </c>
      <c r="U111">
        <v>3</v>
      </c>
      <c r="V111">
        <v>0.7</v>
      </c>
      <c r="W111">
        <v>-4.5935999999999986</v>
      </c>
    </row>
    <row r="112" spans="1:23" x14ac:dyDescent="0.3">
      <c r="A112">
        <v>9921</v>
      </c>
      <c r="B112" t="s">
        <v>10916</v>
      </c>
      <c r="C112" s="1">
        <v>42444</v>
      </c>
      <c r="D112">
        <v>2016</v>
      </c>
      <c r="E112" t="s">
        <v>237</v>
      </c>
      <c r="F112">
        <v>15</v>
      </c>
      <c r="G112" t="s">
        <v>54</v>
      </c>
      <c r="H112" t="s">
        <v>4215</v>
      </c>
      <c r="I112" t="s">
        <v>4216</v>
      </c>
      <c r="J112" t="s">
        <v>44</v>
      </c>
      <c r="K112" t="s">
        <v>29</v>
      </c>
      <c r="L112" t="s">
        <v>10520</v>
      </c>
      <c r="M112" t="s">
        <v>110</v>
      </c>
      <c r="N112">
        <v>77803</v>
      </c>
      <c r="O112" t="s">
        <v>111</v>
      </c>
      <c r="P112" t="s">
        <v>5803</v>
      </c>
      <c r="Q112" t="s">
        <v>49</v>
      </c>
      <c r="R112" t="s">
        <v>79</v>
      </c>
      <c r="S112" t="s">
        <v>5804</v>
      </c>
      <c r="T112">
        <v>22.385999999999996</v>
      </c>
      <c r="U112">
        <v>7</v>
      </c>
      <c r="V112">
        <v>0.8</v>
      </c>
      <c r="W112">
        <v>-35.817600000000013</v>
      </c>
    </row>
    <row r="113" spans="1:23" x14ac:dyDescent="0.3">
      <c r="A113">
        <v>112</v>
      </c>
      <c r="B113" t="s">
        <v>497</v>
      </c>
      <c r="C113" s="1">
        <v>42677</v>
      </c>
      <c r="D113">
        <v>2016</v>
      </c>
      <c r="E113" t="s">
        <v>24</v>
      </c>
      <c r="F113">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v>22.78799999999999</v>
      </c>
    </row>
    <row r="114" spans="1:23" x14ac:dyDescent="0.3">
      <c r="A114">
        <v>113</v>
      </c>
      <c r="B114" t="s">
        <v>497</v>
      </c>
      <c r="C114" s="1">
        <v>42677</v>
      </c>
      <c r="D114">
        <v>2016</v>
      </c>
      <c r="E114" t="s">
        <v>24</v>
      </c>
      <c r="F114">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v>13.3476</v>
      </c>
    </row>
    <row r="115" spans="1:23" x14ac:dyDescent="0.3">
      <c r="A115">
        <v>114</v>
      </c>
      <c r="B115" t="s">
        <v>506</v>
      </c>
      <c r="C115" s="1">
        <v>41876</v>
      </c>
      <c r="D115">
        <v>2014</v>
      </c>
      <c r="E115" t="s">
        <v>132</v>
      </c>
      <c r="F115">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v>14.534799999999997</v>
      </c>
    </row>
    <row r="116" spans="1:23" x14ac:dyDescent="0.3">
      <c r="A116">
        <v>115</v>
      </c>
      <c r="B116" t="s">
        <v>506</v>
      </c>
      <c r="C116" s="1">
        <v>41876</v>
      </c>
      <c r="D116">
        <v>2014</v>
      </c>
      <c r="E116" t="s">
        <v>132</v>
      </c>
      <c r="F11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v>1.6519999999999997</v>
      </c>
    </row>
    <row r="117" spans="1:23" x14ac:dyDescent="0.3">
      <c r="A117">
        <v>116</v>
      </c>
      <c r="B117" t="s">
        <v>506</v>
      </c>
      <c r="C117" s="1">
        <v>41876</v>
      </c>
      <c r="D117">
        <v>2014</v>
      </c>
      <c r="E117" t="s">
        <v>132</v>
      </c>
      <c r="F117">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v>7.4924999999999988</v>
      </c>
    </row>
    <row r="118" spans="1:23" x14ac:dyDescent="0.3">
      <c r="A118">
        <v>117</v>
      </c>
      <c r="B118" t="s">
        <v>506</v>
      </c>
      <c r="C118" s="1">
        <v>41876</v>
      </c>
      <c r="D118">
        <v>2014</v>
      </c>
      <c r="E118" t="s">
        <v>132</v>
      </c>
      <c r="F118">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v>44.031599999999997</v>
      </c>
    </row>
    <row r="119" spans="1:23" x14ac:dyDescent="0.3">
      <c r="A119">
        <v>9919</v>
      </c>
      <c r="B119" t="s">
        <v>10915</v>
      </c>
      <c r="C119" s="1">
        <v>42271</v>
      </c>
      <c r="D119">
        <v>2015</v>
      </c>
      <c r="E119" t="s">
        <v>161</v>
      </c>
      <c r="F119">
        <v>24</v>
      </c>
      <c r="G119" t="s">
        <v>54</v>
      </c>
      <c r="H119" t="s">
        <v>3713</v>
      </c>
      <c r="I119" t="s">
        <v>3714</v>
      </c>
      <c r="J119" t="s">
        <v>28</v>
      </c>
      <c r="K119" t="s">
        <v>29</v>
      </c>
      <c r="L119" t="s">
        <v>278</v>
      </c>
      <c r="M119" t="s">
        <v>279</v>
      </c>
      <c r="N119">
        <v>10035</v>
      </c>
      <c r="O119" t="s">
        <v>157</v>
      </c>
      <c r="P119" t="s">
        <v>3475</v>
      </c>
      <c r="Q119" t="s">
        <v>49</v>
      </c>
      <c r="R119" t="s">
        <v>184</v>
      </c>
      <c r="S119" t="s">
        <v>3476</v>
      </c>
      <c r="T119">
        <v>39.979999999999997</v>
      </c>
      <c r="U119">
        <v>1</v>
      </c>
      <c r="V119">
        <v>0</v>
      </c>
      <c r="W119">
        <v>17.990999999999996</v>
      </c>
    </row>
    <row r="120" spans="1:23" x14ac:dyDescent="0.3">
      <c r="A120">
        <v>119</v>
      </c>
      <c r="B120" t="s">
        <v>524</v>
      </c>
      <c r="C120" s="1">
        <v>42099</v>
      </c>
      <c r="D120">
        <v>2015</v>
      </c>
      <c r="E120" t="s">
        <v>89</v>
      </c>
      <c r="F120">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v>-115.71559999999999</v>
      </c>
    </row>
    <row r="121" spans="1:23" x14ac:dyDescent="0.3">
      <c r="A121">
        <v>9917</v>
      </c>
      <c r="B121" t="s">
        <v>10914</v>
      </c>
      <c r="C121" s="1">
        <v>42764</v>
      </c>
      <c r="D121">
        <v>2017</v>
      </c>
      <c r="E121" t="s">
        <v>166</v>
      </c>
      <c r="F121">
        <v>29</v>
      </c>
      <c r="G121" t="s">
        <v>25</v>
      </c>
      <c r="H121" t="s">
        <v>5474</v>
      </c>
      <c r="I121" t="s">
        <v>5475</v>
      </c>
      <c r="J121" t="s">
        <v>28</v>
      </c>
      <c r="K121" t="s">
        <v>29</v>
      </c>
      <c r="L121" t="s">
        <v>5200</v>
      </c>
      <c r="M121" t="s">
        <v>501</v>
      </c>
      <c r="N121">
        <v>52302</v>
      </c>
      <c r="O121" t="s">
        <v>111</v>
      </c>
      <c r="P121" t="s">
        <v>649</v>
      </c>
      <c r="Q121" t="s">
        <v>49</v>
      </c>
      <c r="R121" t="s">
        <v>63</v>
      </c>
      <c r="S121" t="s">
        <v>650</v>
      </c>
      <c r="T121">
        <v>13.48</v>
      </c>
      <c r="U121">
        <v>1</v>
      </c>
      <c r="V121">
        <v>0</v>
      </c>
      <c r="W121">
        <v>3.5047999999999995</v>
      </c>
    </row>
    <row r="122" spans="1:23" x14ac:dyDescent="0.3">
      <c r="A122">
        <v>121</v>
      </c>
      <c r="B122" t="s">
        <v>530</v>
      </c>
      <c r="C122" s="1">
        <v>42533</v>
      </c>
      <c r="D122">
        <v>2016</v>
      </c>
      <c r="E122" t="s">
        <v>41</v>
      </c>
      <c r="F122">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v>13.878</v>
      </c>
    </row>
    <row r="123" spans="1:23" x14ac:dyDescent="0.3">
      <c r="A123">
        <v>122</v>
      </c>
      <c r="B123" t="s">
        <v>530</v>
      </c>
      <c r="C123" s="1">
        <v>42533</v>
      </c>
      <c r="D123">
        <v>2016</v>
      </c>
      <c r="E123" t="s">
        <v>41</v>
      </c>
      <c r="F123">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v>63.436800000000005</v>
      </c>
    </row>
    <row r="124" spans="1:23" x14ac:dyDescent="0.3">
      <c r="A124">
        <v>123</v>
      </c>
      <c r="B124" t="s">
        <v>530</v>
      </c>
      <c r="C124" s="1">
        <v>42533</v>
      </c>
      <c r="D124">
        <v>2016</v>
      </c>
      <c r="E124" t="s">
        <v>41</v>
      </c>
      <c r="F124">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v>51.758999999999993</v>
      </c>
    </row>
    <row r="125" spans="1:23" x14ac:dyDescent="0.3">
      <c r="A125">
        <v>9916</v>
      </c>
      <c r="B125" t="s">
        <v>10914</v>
      </c>
      <c r="C125" s="1">
        <v>42764</v>
      </c>
      <c r="D125">
        <v>2017</v>
      </c>
      <c r="E125" t="s">
        <v>166</v>
      </c>
      <c r="F125">
        <v>29</v>
      </c>
      <c r="G125" t="s">
        <v>25</v>
      </c>
      <c r="H125" t="s">
        <v>5474</v>
      </c>
      <c r="I125" t="s">
        <v>5475</v>
      </c>
      <c r="J125" t="s">
        <v>28</v>
      </c>
      <c r="K125" t="s">
        <v>29</v>
      </c>
      <c r="L125" t="s">
        <v>5200</v>
      </c>
      <c r="M125" t="s">
        <v>501</v>
      </c>
      <c r="N125">
        <v>52302</v>
      </c>
      <c r="O125" t="s">
        <v>111</v>
      </c>
      <c r="P125" t="s">
        <v>2517</v>
      </c>
      <c r="Q125" t="s">
        <v>49</v>
      </c>
      <c r="R125" t="s">
        <v>95</v>
      </c>
      <c r="S125" t="s">
        <v>2518</v>
      </c>
      <c r="T125">
        <v>94.85</v>
      </c>
      <c r="U125">
        <v>5</v>
      </c>
      <c r="V125">
        <v>0</v>
      </c>
      <c r="W125">
        <v>45.527999999999992</v>
      </c>
    </row>
    <row r="126" spans="1:23" x14ac:dyDescent="0.3">
      <c r="A126">
        <v>9915</v>
      </c>
      <c r="B126" t="s">
        <v>10914</v>
      </c>
      <c r="C126" s="1">
        <v>42764</v>
      </c>
      <c r="D126">
        <v>2017</v>
      </c>
      <c r="E126" t="s">
        <v>166</v>
      </c>
      <c r="F126">
        <v>29</v>
      </c>
      <c r="G126" t="s">
        <v>25</v>
      </c>
      <c r="H126" t="s">
        <v>5474</v>
      </c>
      <c r="I126" t="s">
        <v>5475</v>
      </c>
      <c r="J126" t="s">
        <v>28</v>
      </c>
      <c r="K126" t="s">
        <v>29</v>
      </c>
      <c r="L126" t="s">
        <v>5200</v>
      </c>
      <c r="M126" t="s">
        <v>501</v>
      </c>
      <c r="N126">
        <v>52302</v>
      </c>
      <c r="O126" t="s">
        <v>111</v>
      </c>
      <c r="P126" t="s">
        <v>6197</v>
      </c>
      <c r="Q126" t="s">
        <v>49</v>
      </c>
      <c r="R126" t="s">
        <v>95</v>
      </c>
      <c r="S126" t="s">
        <v>6198</v>
      </c>
      <c r="T126">
        <v>12.96</v>
      </c>
      <c r="U126">
        <v>2</v>
      </c>
      <c r="V126">
        <v>0</v>
      </c>
      <c r="W126">
        <v>6.2208000000000006</v>
      </c>
    </row>
    <row r="127" spans="1:23" x14ac:dyDescent="0.3">
      <c r="A127">
        <v>9914</v>
      </c>
      <c r="B127" t="s">
        <v>10913</v>
      </c>
      <c r="C127" s="1">
        <v>42287</v>
      </c>
      <c r="D127">
        <v>2015</v>
      </c>
      <c r="E127" t="s">
        <v>53</v>
      </c>
      <c r="F127">
        <v>10</v>
      </c>
      <c r="G127" t="s">
        <v>199</v>
      </c>
      <c r="H127" t="s">
        <v>3975</v>
      </c>
      <c r="I127" t="s">
        <v>3976</v>
      </c>
      <c r="J127" t="s">
        <v>44</v>
      </c>
      <c r="K127" t="s">
        <v>29</v>
      </c>
      <c r="L127" t="s">
        <v>8325</v>
      </c>
      <c r="M127" t="s">
        <v>46</v>
      </c>
      <c r="N127">
        <v>93101</v>
      </c>
      <c r="O127" t="s">
        <v>47</v>
      </c>
      <c r="P127" t="s">
        <v>7474</v>
      </c>
      <c r="Q127" t="s">
        <v>49</v>
      </c>
      <c r="R127" t="s">
        <v>50</v>
      </c>
      <c r="S127" t="s">
        <v>7475</v>
      </c>
      <c r="T127">
        <v>31.049999999999997</v>
      </c>
      <c r="U127">
        <v>3</v>
      </c>
      <c r="V127">
        <v>0</v>
      </c>
      <c r="W127">
        <v>14.904</v>
      </c>
    </row>
    <row r="128" spans="1:23" x14ac:dyDescent="0.3">
      <c r="A128">
        <v>127</v>
      </c>
      <c r="B128" t="s">
        <v>553</v>
      </c>
      <c r="C128" s="1">
        <v>43044</v>
      </c>
      <c r="D128">
        <v>2017</v>
      </c>
      <c r="E128" t="s">
        <v>24</v>
      </c>
      <c r="F128">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v>-1.8308</v>
      </c>
    </row>
    <row r="129" spans="1:23" x14ac:dyDescent="0.3">
      <c r="A129">
        <v>128</v>
      </c>
      <c r="B129" t="s">
        <v>553</v>
      </c>
      <c r="C129" s="1">
        <v>43044</v>
      </c>
      <c r="D129">
        <v>2017</v>
      </c>
      <c r="E129" t="s">
        <v>24</v>
      </c>
      <c r="F129">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v>30.498999999999981</v>
      </c>
    </row>
    <row r="130" spans="1:23" x14ac:dyDescent="0.3">
      <c r="A130">
        <v>9912</v>
      </c>
      <c r="B130" t="s">
        <v>10912</v>
      </c>
      <c r="C130" s="1">
        <v>41734</v>
      </c>
      <c r="D130">
        <v>2014</v>
      </c>
      <c r="E130" t="s">
        <v>89</v>
      </c>
      <c r="F130">
        <v>5</v>
      </c>
      <c r="G130" t="s">
        <v>54</v>
      </c>
      <c r="H130" t="s">
        <v>4534</v>
      </c>
      <c r="I130" t="s">
        <v>4535</v>
      </c>
      <c r="J130" t="s">
        <v>44</v>
      </c>
      <c r="K130" t="s">
        <v>29</v>
      </c>
      <c r="L130" t="s">
        <v>1482</v>
      </c>
      <c r="M130" t="s">
        <v>31</v>
      </c>
      <c r="N130">
        <v>40475</v>
      </c>
      <c r="O130" t="s">
        <v>32</v>
      </c>
      <c r="P130" t="s">
        <v>426</v>
      </c>
      <c r="Q130" t="s">
        <v>49</v>
      </c>
      <c r="R130" t="s">
        <v>79</v>
      </c>
      <c r="S130" t="s">
        <v>427</v>
      </c>
      <c r="T130">
        <v>115.36</v>
      </c>
      <c r="U130">
        <v>7</v>
      </c>
      <c r="V130">
        <v>0</v>
      </c>
      <c r="W130">
        <v>56.526400000000002</v>
      </c>
    </row>
    <row r="131" spans="1:23" x14ac:dyDescent="0.3">
      <c r="A131">
        <v>9911</v>
      </c>
      <c r="B131" t="s">
        <v>10911</v>
      </c>
      <c r="C131" s="1">
        <v>42260</v>
      </c>
      <c r="D131">
        <v>2015</v>
      </c>
      <c r="E131" t="s">
        <v>161</v>
      </c>
      <c r="F131">
        <v>13</v>
      </c>
      <c r="G131" t="s">
        <v>199</v>
      </c>
      <c r="H131" t="s">
        <v>5654</v>
      </c>
      <c r="I131" t="s">
        <v>5655</v>
      </c>
      <c r="J131" t="s">
        <v>44</v>
      </c>
      <c r="K131" t="s">
        <v>29</v>
      </c>
      <c r="L131" t="s">
        <v>1901</v>
      </c>
      <c r="M131" t="s">
        <v>46</v>
      </c>
      <c r="N131">
        <v>92804</v>
      </c>
      <c r="O131" t="s">
        <v>47</v>
      </c>
      <c r="P131" t="s">
        <v>3591</v>
      </c>
      <c r="Q131" t="s">
        <v>49</v>
      </c>
      <c r="R131" t="s">
        <v>95</v>
      </c>
      <c r="S131" t="s">
        <v>3592</v>
      </c>
      <c r="T131">
        <v>209.7</v>
      </c>
      <c r="U131">
        <v>2</v>
      </c>
      <c r="V131">
        <v>0</v>
      </c>
      <c r="W131">
        <v>100.65599999999999</v>
      </c>
    </row>
    <row r="132" spans="1:23" x14ac:dyDescent="0.3">
      <c r="A132">
        <v>9907</v>
      </c>
      <c r="B132" t="s">
        <v>10911</v>
      </c>
      <c r="C132" s="1">
        <v>42260</v>
      </c>
      <c r="D132">
        <v>2015</v>
      </c>
      <c r="E132" t="s">
        <v>161</v>
      </c>
      <c r="F132">
        <v>13</v>
      </c>
      <c r="G132" t="s">
        <v>199</v>
      </c>
      <c r="H132" t="s">
        <v>5654</v>
      </c>
      <c r="I132" t="s">
        <v>5655</v>
      </c>
      <c r="J132" t="s">
        <v>44</v>
      </c>
      <c r="K132" t="s">
        <v>29</v>
      </c>
      <c r="L132" t="s">
        <v>1901</v>
      </c>
      <c r="M132" t="s">
        <v>46</v>
      </c>
      <c r="N132">
        <v>92804</v>
      </c>
      <c r="O132" t="s">
        <v>47</v>
      </c>
      <c r="P132" t="s">
        <v>4515</v>
      </c>
      <c r="Q132" t="s">
        <v>49</v>
      </c>
      <c r="R132" t="s">
        <v>79</v>
      </c>
      <c r="S132" t="s">
        <v>4516</v>
      </c>
      <c r="T132">
        <v>25.031999999999996</v>
      </c>
      <c r="U132">
        <v>3</v>
      </c>
      <c r="V132">
        <v>0.2</v>
      </c>
      <c r="W132">
        <v>7.822499999999998</v>
      </c>
    </row>
    <row r="133" spans="1:23" x14ac:dyDescent="0.3">
      <c r="A133">
        <v>132</v>
      </c>
      <c r="B133" t="s">
        <v>567</v>
      </c>
      <c r="C133" s="1">
        <v>42768</v>
      </c>
      <c r="D133">
        <v>2017</v>
      </c>
      <c r="E133" t="s">
        <v>568</v>
      </c>
      <c r="F133">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v>29.363999999999997</v>
      </c>
    </row>
    <row r="134" spans="1:23" x14ac:dyDescent="0.3">
      <c r="A134">
        <v>133</v>
      </c>
      <c r="B134" t="s">
        <v>567</v>
      </c>
      <c r="C134" s="1">
        <v>42768</v>
      </c>
      <c r="D134">
        <v>2017</v>
      </c>
      <c r="E134" t="s">
        <v>568</v>
      </c>
      <c r="F134">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v>6.9731999999999976</v>
      </c>
    </row>
    <row r="135" spans="1:23" x14ac:dyDescent="0.3">
      <c r="A135">
        <v>134</v>
      </c>
      <c r="B135" t="s">
        <v>577</v>
      </c>
      <c r="C135" s="1">
        <v>42656</v>
      </c>
      <c r="D135">
        <v>2016</v>
      </c>
      <c r="E135" t="s">
        <v>53</v>
      </c>
      <c r="F135">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v>9.6191999999999993</v>
      </c>
    </row>
    <row r="136" spans="1:23" x14ac:dyDescent="0.3">
      <c r="A136">
        <v>135</v>
      </c>
      <c r="B136" t="s">
        <v>577</v>
      </c>
      <c r="C136" s="1">
        <v>42656</v>
      </c>
      <c r="D136">
        <v>2016</v>
      </c>
      <c r="E136" t="s">
        <v>53</v>
      </c>
      <c r="F13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v>16.656799999999997</v>
      </c>
    </row>
    <row r="137" spans="1:23" x14ac:dyDescent="0.3">
      <c r="A137">
        <v>136</v>
      </c>
      <c r="B137" t="s">
        <v>577</v>
      </c>
      <c r="C137" s="1">
        <v>42656</v>
      </c>
      <c r="D137">
        <v>2016</v>
      </c>
      <c r="E137" t="s">
        <v>53</v>
      </c>
      <c r="F137">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v>3.4559999999999995</v>
      </c>
    </row>
    <row r="138" spans="1:23" x14ac:dyDescent="0.3">
      <c r="A138">
        <v>137</v>
      </c>
      <c r="B138" t="s">
        <v>577</v>
      </c>
      <c r="C138" s="1">
        <v>42656</v>
      </c>
      <c r="D138">
        <v>2016</v>
      </c>
      <c r="E138" t="s">
        <v>53</v>
      </c>
      <c r="F138">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v>1.9697999999999998</v>
      </c>
    </row>
    <row r="139" spans="1:23" x14ac:dyDescent="0.3">
      <c r="A139">
        <v>138</v>
      </c>
      <c r="B139" t="s">
        <v>577</v>
      </c>
      <c r="C139" s="1">
        <v>42656</v>
      </c>
      <c r="D139">
        <v>2016</v>
      </c>
      <c r="E139" t="s">
        <v>53</v>
      </c>
      <c r="F139">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v>26.661599999999996</v>
      </c>
    </row>
    <row r="140" spans="1:23" x14ac:dyDescent="0.3">
      <c r="A140">
        <v>139</v>
      </c>
      <c r="B140" t="s">
        <v>577</v>
      </c>
      <c r="C140" s="1">
        <v>42656</v>
      </c>
      <c r="D140">
        <v>2016</v>
      </c>
      <c r="E140" t="s">
        <v>53</v>
      </c>
      <c r="F140">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v>18.446400000000004</v>
      </c>
    </row>
    <row r="141" spans="1:23" x14ac:dyDescent="0.3">
      <c r="A141">
        <v>9903</v>
      </c>
      <c r="B141" t="s">
        <v>10909</v>
      </c>
      <c r="C141" s="1">
        <v>42968</v>
      </c>
      <c r="D141">
        <v>2017</v>
      </c>
      <c r="E141" t="s">
        <v>132</v>
      </c>
      <c r="F141">
        <v>21</v>
      </c>
      <c r="G141" t="s">
        <v>54</v>
      </c>
      <c r="H141" t="s">
        <v>10615</v>
      </c>
      <c r="I141" t="s">
        <v>10616</v>
      </c>
      <c r="J141" t="s">
        <v>28</v>
      </c>
      <c r="K141" t="s">
        <v>29</v>
      </c>
      <c r="L141" t="s">
        <v>1491</v>
      </c>
      <c r="M141" t="s">
        <v>469</v>
      </c>
      <c r="N141">
        <v>80027</v>
      </c>
      <c r="O141" t="s">
        <v>47</v>
      </c>
      <c r="P141" t="s">
        <v>645</v>
      </c>
      <c r="Q141" t="s">
        <v>49</v>
      </c>
      <c r="R141" t="s">
        <v>95</v>
      </c>
      <c r="S141" t="s">
        <v>646</v>
      </c>
      <c r="T141">
        <v>6.6720000000000006</v>
      </c>
      <c r="U141">
        <v>1</v>
      </c>
      <c r="V141">
        <v>0.2</v>
      </c>
      <c r="W141">
        <v>2.0849999999999991</v>
      </c>
    </row>
    <row r="142" spans="1:23" x14ac:dyDescent="0.3">
      <c r="A142">
        <v>9901</v>
      </c>
      <c r="B142" t="s">
        <v>10909</v>
      </c>
      <c r="C142" s="1">
        <v>42968</v>
      </c>
      <c r="D142">
        <v>2017</v>
      </c>
      <c r="E142" t="s">
        <v>132</v>
      </c>
      <c r="F142">
        <v>21</v>
      </c>
      <c r="G142" t="s">
        <v>54</v>
      </c>
      <c r="H142" t="s">
        <v>10615</v>
      </c>
      <c r="I142" t="s">
        <v>10616</v>
      </c>
      <c r="J142" t="s">
        <v>28</v>
      </c>
      <c r="K142" t="s">
        <v>29</v>
      </c>
      <c r="L142" t="s">
        <v>1491</v>
      </c>
      <c r="M142" t="s">
        <v>469</v>
      </c>
      <c r="N142">
        <v>80027</v>
      </c>
      <c r="O142" t="s">
        <v>47</v>
      </c>
      <c r="P142" t="s">
        <v>2338</v>
      </c>
      <c r="Q142" t="s">
        <v>49</v>
      </c>
      <c r="R142" t="s">
        <v>63</v>
      </c>
      <c r="S142" t="s">
        <v>2339</v>
      </c>
      <c r="T142">
        <v>237.09600000000003</v>
      </c>
      <c r="U142">
        <v>3</v>
      </c>
      <c r="V142">
        <v>0.2</v>
      </c>
      <c r="W142">
        <v>20.745899999999985</v>
      </c>
    </row>
    <row r="143" spans="1:23" x14ac:dyDescent="0.3">
      <c r="A143">
        <v>142</v>
      </c>
      <c r="B143" t="s">
        <v>597</v>
      </c>
      <c r="C143" s="1">
        <v>42996</v>
      </c>
      <c r="D143">
        <v>2017</v>
      </c>
      <c r="E143" t="s">
        <v>161</v>
      </c>
      <c r="F143">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v>2.3814000000000002</v>
      </c>
    </row>
    <row r="144" spans="1:23" x14ac:dyDescent="0.3">
      <c r="A144">
        <v>143</v>
      </c>
      <c r="B144" t="s">
        <v>597</v>
      </c>
      <c r="C144" s="1">
        <v>42996</v>
      </c>
      <c r="D144">
        <v>2017</v>
      </c>
      <c r="E144" t="s">
        <v>161</v>
      </c>
      <c r="F144">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v>5.1042000000000005</v>
      </c>
    </row>
    <row r="145" spans="1:23" x14ac:dyDescent="0.3">
      <c r="A145">
        <v>144</v>
      </c>
      <c r="B145" t="s">
        <v>597</v>
      </c>
      <c r="C145" s="1">
        <v>42996</v>
      </c>
      <c r="D145">
        <v>2017</v>
      </c>
      <c r="E145" t="s">
        <v>161</v>
      </c>
      <c r="F145">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v>68.975999999999999</v>
      </c>
    </row>
    <row r="146" spans="1:23" x14ac:dyDescent="0.3">
      <c r="A146">
        <v>145</v>
      </c>
      <c r="B146" t="s">
        <v>606</v>
      </c>
      <c r="C146" s="1">
        <v>43091</v>
      </c>
      <c r="D146">
        <v>2017</v>
      </c>
      <c r="E146" t="s">
        <v>98</v>
      </c>
      <c r="F14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v>218.25179999999997</v>
      </c>
    </row>
    <row r="147" spans="1:23" x14ac:dyDescent="0.3">
      <c r="A147">
        <v>146</v>
      </c>
      <c r="B147" t="s">
        <v>613</v>
      </c>
      <c r="C147" s="1">
        <v>42254</v>
      </c>
      <c r="D147">
        <v>2015</v>
      </c>
      <c r="E147" t="s">
        <v>161</v>
      </c>
      <c r="F147">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v>20.157899999999998</v>
      </c>
    </row>
    <row r="148" spans="1:23" x14ac:dyDescent="0.3">
      <c r="A148">
        <v>9897</v>
      </c>
      <c r="B148" t="s">
        <v>10906</v>
      </c>
      <c r="C148" s="1">
        <v>41807</v>
      </c>
      <c r="D148">
        <v>2014</v>
      </c>
      <c r="E148" t="s">
        <v>41</v>
      </c>
      <c r="F148">
        <v>17</v>
      </c>
      <c r="G148" t="s">
        <v>25</v>
      </c>
      <c r="H148" t="s">
        <v>1952</v>
      </c>
      <c r="I148" t="s">
        <v>1953</v>
      </c>
      <c r="J148" t="s">
        <v>28</v>
      </c>
      <c r="K148" t="s">
        <v>29</v>
      </c>
      <c r="L148" t="s">
        <v>315</v>
      </c>
      <c r="M148" t="s">
        <v>222</v>
      </c>
      <c r="N148">
        <v>60653</v>
      </c>
      <c r="O148" t="s">
        <v>111</v>
      </c>
      <c r="P148" t="s">
        <v>7556</v>
      </c>
      <c r="Q148" t="s">
        <v>49</v>
      </c>
      <c r="R148" t="s">
        <v>95</v>
      </c>
      <c r="S148" t="s">
        <v>7557</v>
      </c>
      <c r="T148">
        <v>62.015999999999998</v>
      </c>
      <c r="U148">
        <v>2</v>
      </c>
      <c r="V148">
        <v>0.2</v>
      </c>
      <c r="W148">
        <v>22.480800000000002</v>
      </c>
    </row>
    <row r="149" spans="1:23" x14ac:dyDescent="0.3">
      <c r="A149">
        <v>9891</v>
      </c>
      <c r="B149" t="s">
        <v>10904</v>
      </c>
      <c r="C149" s="1">
        <v>42576</v>
      </c>
      <c r="D149">
        <v>2016</v>
      </c>
      <c r="E149" t="s">
        <v>152</v>
      </c>
      <c r="F149">
        <v>25</v>
      </c>
      <c r="G149" t="s">
        <v>25</v>
      </c>
      <c r="H149" t="s">
        <v>598</v>
      </c>
      <c r="I149" t="s">
        <v>599</v>
      </c>
      <c r="J149" t="s">
        <v>44</v>
      </c>
      <c r="K149" t="s">
        <v>29</v>
      </c>
      <c r="L149" t="s">
        <v>2567</v>
      </c>
      <c r="M149" t="s">
        <v>120</v>
      </c>
      <c r="N149">
        <v>53209</v>
      </c>
      <c r="O149" t="s">
        <v>111</v>
      </c>
      <c r="P149" t="s">
        <v>6673</v>
      </c>
      <c r="Q149" t="s">
        <v>49</v>
      </c>
      <c r="R149" t="s">
        <v>95</v>
      </c>
      <c r="S149" t="s">
        <v>6674</v>
      </c>
      <c r="T149">
        <v>20.62</v>
      </c>
      <c r="U149">
        <v>2</v>
      </c>
      <c r="V149">
        <v>0</v>
      </c>
      <c r="W149">
        <v>9.6913999999999998</v>
      </c>
    </row>
    <row r="150" spans="1:23" x14ac:dyDescent="0.3">
      <c r="A150">
        <v>9890</v>
      </c>
      <c r="B150" t="s">
        <v>10903</v>
      </c>
      <c r="C150" s="1">
        <v>42813</v>
      </c>
      <c r="D150">
        <v>2017</v>
      </c>
      <c r="E150" t="s">
        <v>237</v>
      </c>
      <c r="F150">
        <v>19</v>
      </c>
      <c r="G150" t="s">
        <v>199</v>
      </c>
      <c r="H150" t="s">
        <v>4212</v>
      </c>
      <c r="I150" t="s">
        <v>4213</v>
      </c>
      <c r="J150" t="s">
        <v>44</v>
      </c>
      <c r="K150" t="s">
        <v>29</v>
      </c>
      <c r="L150" t="s">
        <v>1135</v>
      </c>
      <c r="M150" t="s">
        <v>803</v>
      </c>
      <c r="N150">
        <v>8701</v>
      </c>
      <c r="O150" t="s">
        <v>157</v>
      </c>
      <c r="P150" t="s">
        <v>7807</v>
      </c>
      <c r="Q150" t="s">
        <v>49</v>
      </c>
      <c r="R150" t="s">
        <v>72</v>
      </c>
      <c r="S150" t="s">
        <v>7808</v>
      </c>
      <c r="T150">
        <v>8.94</v>
      </c>
      <c r="U150">
        <v>3</v>
      </c>
      <c r="V150">
        <v>0</v>
      </c>
      <c r="W150">
        <v>2.4138000000000006</v>
      </c>
    </row>
    <row r="151" spans="1:23" x14ac:dyDescent="0.3">
      <c r="A151">
        <v>9888</v>
      </c>
      <c r="B151" t="s">
        <v>10901</v>
      </c>
      <c r="C151" s="1">
        <v>43020</v>
      </c>
      <c r="D151">
        <v>2017</v>
      </c>
      <c r="E151" t="s">
        <v>53</v>
      </c>
      <c r="F151">
        <v>12</v>
      </c>
      <c r="G151" t="s">
        <v>199</v>
      </c>
      <c r="H151" t="s">
        <v>2070</v>
      </c>
      <c r="I151" t="s">
        <v>2071</v>
      </c>
      <c r="J151" t="s">
        <v>28</v>
      </c>
      <c r="K151" t="s">
        <v>29</v>
      </c>
      <c r="L151" t="s">
        <v>278</v>
      </c>
      <c r="M151" t="s">
        <v>279</v>
      </c>
      <c r="N151">
        <v>10024</v>
      </c>
      <c r="O151" t="s">
        <v>157</v>
      </c>
      <c r="P151" t="s">
        <v>4964</v>
      </c>
      <c r="Q151" t="s">
        <v>49</v>
      </c>
      <c r="R151" t="s">
        <v>95</v>
      </c>
      <c r="S151" t="s">
        <v>4965</v>
      </c>
      <c r="T151">
        <v>9.9600000000000009</v>
      </c>
      <c r="U151">
        <v>2</v>
      </c>
      <c r="V151">
        <v>0</v>
      </c>
      <c r="W151">
        <v>4.6812000000000005</v>
      </c>
    </row>
    <row r="152" spans="1:23" x14ac:dyDescent="0.3">
      <c r="A152">
        <v>151</v>
      </c>
      <c r="B152" t="s">
        <v>623</v>
      </c>
      <c r="C152" s="1">
        <v>42709</v>
      </c>
      <c r="D152">
        <v>2016</v>
      </c>
      <c r="E152" t="s">
        <v>98</v>
      </c>
      <c r="F152">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v>80.628500000000003</v>
      </c>
    </row>
    <row r="153" spans="1:23" x14ac:dyDescent="0.3">
      <c r="A153">
        <v>152</v>
      </c>
      <c r="B153" t="s">
        <v>633</v>
      </c>
      <c r="C153" s="1">
        <v>42442</v>
      </c>
      <c r="D153">
        <v>2016</v>
      </c>
      <c r="E153" t="s">
        <v>237</v>
      </c>
      <c r="F153">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v>17.765999999999991</v>
      </c>
    </row>
    <row r="154" spans="1:23" x14ac:dyDescent="0.3">
      <c r="A154">
        <v>9887</v>
      </c>
      <c r="B154" t="s">
        <v>10900</v>
      </c>
      <c r="C154" s="1">
        <v>41662</v>
      </c>
      <c r="D154">
        <v>2014</v>
      </c>
      <c r="E154" t="s">
        <v>166</v>
      </c>
      <c r="F154">
        <v>23</v>
      </c>
      <c r="G154" t="s">
        <v>54</v>
      </c>
      <c r="H154" t="s">
        <v>5455</v>
      </c>
      <c r="I154" t="s">
        <v>5456</v>
      </c>
      <c r="J154" t="s">
        <v>28</v>
      </c>
      <c r="K154" t="s">
        <v>29</v>
      </c>
      <c r="L154" t="s">
        <v>4290</v>
      </c>
      <c r="M154" t="s">
        <v>266</v>
      </c>
      <c r="N154">
        <v>47905</v>
      </c>
      <c r="O154" t="s">
        <v>111</v>
      </c>
      <c r="P154" t="s">
        <v>1933</v>
      </c>
      <c r="Q154" t="s">
        <v>49</v>
      </c>
      <c r="R154" t="s">
        <v>281</v>
      </c>
      <c r="S154" t="s">
        <v>1934</v>
      </c>
      <c r="T154">
        <v>5.9399999999999995</v>
      </c>
      <c r="U154">
        <v>3</v>
      </c>
      <c r="V154">
        <v>0</v>
      </c>
      <c r="W154">
        <v>0</v>
      </c>
    </row>
    <row r="155" spans="1:23" x14ac:dyDescent="0.3">
      <c r="A155">
        <v>154</v>
      </c>
      <c r="B155" t="s">
        <v>641</v>
      </c>
      <c r="C155" s="1">
        <v>42155</v>
      </c>
      <c r="D155">
        <v>2015</v>
      </c>
      <c r="E155" t="s">
        <v>124</v>
      </c>
      <c r="F155">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v>26.270999999999994</v>
      </c>
    </row>
    <row r="156" spans="1:23" x14ac:dyDescent="0.3">
      <c r="A156">
        <v>155</v>
      </c>
      <c r="B156" t="s">
        <v>641</v>
      </c>
      <c r="C156" s="1">
        <v>42155</v>
      </c>
      <c r="D156">
        <v>2015</v>
      </c>
      <c r="E156" t="s">
        <v>124</v>
      </c>
      <c r="F15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v>48.539199999999994</v>
      </c>
    </row>
    <row r="157" spans="1:23" x14ac:dyDescent="0.3">
      <c r="A157">
        <v>156</v>
      </c>
      <c r="B157" t="s">
        <v>641</v>
      </c>
      <c r="C157" s="1">
        <v>42155</v>
      </c>
      <c r="D157">
        <v>2015</v>
      </c>
      <c r="E157" t="s">
        <v>124</v>
      </c>
      <c r="F157">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v>21.028799999999997</v>
      </c>
    </row>
    <row r="158" spans="1:23" x14ac:dyDescent="0.3">
      <c r="A158">
        <v>157</v>
      </c>
      <c r="B158" t="s">
        <v>651</v>
      </c>
      <c r="C158" s="1">
        <v>42152</v>
      </c>
      <c r="D158">
        <v>2015</v>
      </c>
      <c r="E158" t="s">
        <v>124</v>
      </c>
      <c r="F158">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v>1.7901</v>
      </c>
    </row>
    <row r="159" spans="1:23" x14ac:dyDescent="0.3">
      <c r="A159">
        <v>9884</v>
      </c>
      <c r="B159" t="s">
        <v>10899</v>
      </c>
      <c r="C159" s="1">
        <v>41732</v>
      </c>
      <c r="D159">
        <v>2014</v>
      </c>
      <c r="E159" t="s">
        <v>89</v>
      </c>
      <c r="F159">
        <v>3</v>
      </c>
      <c r="G159" t="s">
        <v>54</v>
      </c>
      <c r="H159" t="s">
        <v>7004</v>
      </c>
      <c r="I159" t="s">
        <v>7005</v>
      </c>
      <c r="J159" t="s">
        <v>44</v>
      </c>
      <c r="K159" t="s">
        <v>29</v>
      </c>
      <c r="L159" t="s">
        <v>45</v>
      </c>
      <c r="M159" t="s">
        <v>46</v>
      </c>
      <c r="N159">
        <v>90008</v>
      </c>
      <c r="O159" t="s">
        <v>47</v>
      </c>
      <c r="P159" t="s">
        <v>1608</v>
      </c>
      <c r="Q159" t="s">
        <v>49</v>
      </c>
      <c r="R159" t="s">
        <v>184</v>
      </c>
      <c r="S159" t="s">
        <v>684</v>
      </c>
      <c r="T159">
        <v>11.16</v>
      </c>
      <c r="U159">
        <v>2</v>
      </c>
      <c r="V159">
        <v>0</v>
      </c>
      <c r="W159">
        <v>5.58</v>
      </c>
    </row>
    <row r="160" spans="1:23" x14ac:dyDescent="0.3">
      <c r="A160">
        <v>159</v>
      </c>
      <c r="B160" t="s">
        <v>659</v>
      </c>
      <c r="C160" s="1">
        <v>42694</v>
      </c>
      <c r="D160">
        <v>2016</v>
      </c>
      <c r="E160" t="s">
        <v>24</v>
      </c>
      <c r="F160">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v>6.8713999999999995</v>
      </c>
    </row>
    <row r="161" spans="1:23" x14ac:dyDescent="0.3">
      <c r="A161">
        <v>9882</v>
      </c>
      <c r="B161" t="s">
        <v>10898</v>
      </c>
      <c r="C161" s="1">
        <v>41863</v>
      </c>
      <c r="D161">
        <v>2014</v>
      </c>
      <c r="E161" t="s">
        <v>132</v>
      </c>
      <c r="F161">
        <v>12</v>
      </c>
      <c r="G161" t="s">
        <v>199</v>
      </c>
      <c r="H161" t="s">
        <v>2740</v>
      </c>
      <c r="I161" t="s">
        <v>2741</v>
      </c>
      <c r="J161" t="s">
        <v>28</v>
      </c>
      <c r="K161" t="s">
        <v>29</v>
      </c>
      <c r="L161" t="s">
        <v>5697</v>
      </c>
      <c r="M161" t="s">
        <v>1288</v>
      </c>
      <c r="N161">
        <v>30188</v>
      </c>
      <c r="O161" t="s">
        <v>32</v>
      </c>
      <c r="P161" t="s">
        <v>2375</v>
      </c>
      <c r="Q161" t="s">
        <v>49</v>
      </c>
      <c r="R161" t="s">
        <v>79</v>
      </c>
      <c r="S161" t="s">
        <v>2376</v>
      </c>
      <c r="T161">
        <v>14.04</v>
      </c>
      <c r="U161">
        <v>3</v>
      </c>
      <c r="V161">
        <v>0</v>
      </c>
      <c r="W161">
        <v>6.7392000000000003</v>
      </c>
    </row>
    <row r="162" spans="1:23" x14ac:dyDescent="0.3">
      <c r="A162">
        <v>161</v>
      </c>
      <c r="B162" t="s">
        <v>668</v>
      </c>
      <c r="C162" s="1">
        <v>42501</v>
      </c>
      <c r="D162">
        <v>2016</v>
      </c>
      <c r="E162" t="s">
        <v>124</v>
      </c>
      <c r="F162">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v>2.6909999999999998</v>
      </c>
    </row>
    <row r="163" spans="1:23" x14ac:dyDescent="0.3">
      <c r="A163">
        <v>9881</v>
      </c>
      <c r="B163" t="s">
        <v>10897</v>
      </c>
      <c r="C163" s="1">
        <v>42153</v>
      </c>
      <c r="D163">
        <v>2015</v>
      </c>
      <c r="E163" t="s">
        <v>124</v>
      </c>
      <c r="F163">
        <v>29</v>
      </c>
      <c r="G163" t="s">
        <v>199</v>
      </c>
      <c r="H163" t="s">
        <v>3194</v>
      </c>
      <c r="I163" t="s">
        <v>3195</v>
      </c>
      <c r="J163" t="s">
        <v>108</v>
      </c>
      <c r="K163" t="s">
        <v>29</v>
      </c>
      <c r="L163" t="s">
        <v>2198</v>
      </c>
      <c r="M163" t="s">
        <v>510</v>
      </c>
      <c r="N163">
        <v>44105</v>
      </c>
      <c r="O163" t="s">
        <v>157</v>
      </c>
      <c r="P163" t="s">
        <v>1070</v>
      </c>
      <c r="Q163" t="s">
        <v>49</v>
      </c>
      <c r="R163" t="s">
        <v>95</v>
      </c>
      <c r="S163" t="s">
        <v>197</v>
      </c>
      <c r="T163">
        <v>85.055999999999997</v>
      </c>
      <c r="U163">
        <v>3</v>
      </c>
      <c r="V163">
        <v>0.2</v>
      </c>
      <c r="W163">
        <v>28.706399999999991</v>
      </c>
    </row>
    <row r="164" spans="1:23" x14ac:dyDescent="0.3">
      <c r="A164">
        <v>163</v>
      </c>
      <c r="B164" t="s">
        <v>678</v>
      </c>
      <c r="C164" s="1">
        <v>42690</v>
      </c>
      <c r="D164">
        <v>2016</v>
      </c>
      <c r="E164" t="s">
        <v>24</v>
      </c>
      <c r="F164">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v>13.347999999999997</v>
      </c>
    </row>
    <row r="165" spans="1:23" x14ac:dyDescent="0.3">
      <c r="A165">
        <v>164</v>
      </c>
      <c r="B165" t="s">
        <v>685</v>
      </c>
      <c r="C165" s="1">
        <v>42681</v>
      </c>
      <c r="D165">
        <v>2016</v>
      </c>
      <c r="E165" t="s">
        <v>24</v>
      </c>
      <c r="F165">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v>9.6879999999999988</v>
      </c>
    </row>
    <row r="166" spans="1:23" x14ac:dyDescent="0.3">
      <c r="A166">
        <v>165</v>
      </c>
      <c r="B166" t="s">
        <v>690</v>
      </c>
      <c r="C166" s="1">
        <v>41890</v>
      </c>
      <c r="D166">
        <v>2014</v>
      </c>
      <c r="E166" t="s">
        <v>161</v>
      </c>
      <c r="F16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v>2.7324000000000002</v>
      </c>
    </row>
    <row r="167" spans="1:23" x14ac:dyDescent="0.3">
      <c r="A167">
        <v>9878</v>
      </c>
      <c r="B167" t="s">
        <v>10895</v>
      </c>
      <c r="C167" s="1">
        <v>42845</v>
      </c>
      <c r="D167">
        <v>2017</v>
      </c>
      <c r="E167" t="s">
        <v>89</v>
      </c>
      <c r="F167">
        <v>20</v>
      </c>
      <c r="G167" t="s">
        <v>199</v>
      </c>
      <c r="H167" t="s">
        <v>4549</v>
      </c>
      <c r="I167" t="s">
        <v>4550</v>
      </c>
      <c r="J167" t="s">
        <v>108</v>
      </c>
      <c r="K167" t="s">
        <v>29</v>
      </c>
      <c r="L167" t="s">
        <v>2198</v>
      </c>
      <c r="M167" t="s">
        <v>510</v>
      </c>
      <c r="N167">
        <v>44105</v>
      </c>
      <c r="O167" t="s">
        <v>157</v>
      </c>
      <c r="P167" t="s">
        <v>6159</v>
      </c>
      <c r="Q167" t="s">
        <v>49</v>
      </c>
      <c r="R167" t="s">
        <v>79</v>
      </c>
      <c r="S167" t="s">
        <v>6160</v>
      </c>
      <c r="T167">
        <v>8.7000000000000011</v>
      </c>
      <c r="U167">
        <v>5</v>
      </c>
      <c r="V167">
        <v>0.7</v>
      </c>
      <c r="W167">
        <v>-6.379999999999999</v>
      </c>
    </row>
    <row r="168" spans="1:23" x14ac:dyDescent="0.3">
      <c r="A168">
        <v>167</v>
      </c>
      <c r="B168" t="s">
        <v>690</v>
      </c>
      <c r="C168" s="1">
        <v>41890</v>
      </c>
      <c r="D168">
        <v>2014</v>
      </c>
      <c r="E168" t="s">
        <v>161</v>
      </c>
      <c r="F168">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v>-58.634699999999995</v>
      </c>
    </row>
    <row r="169" spans="1:23" x14ac:dyDescent="0.3">
      <c r="A169">
        <v>9877</v>
      </c>
      <c r="B169" t="s">
        <v>10895</v>
      </c>
      <c r="C169" s="1">
        <v>42845</v>
      </c>
      <c r="D169">
        <v>2017</v>
      </c>
      <c r="E169" t="s">
        <v>89</v>
      </c>
      <c r="F169">
        <v>20</v>
      </c>
      <c r="G169" t="s">
        <v>199</v>
      </c>
      <c r="H169" t="s">
        <v>4549</v>
      </c>
      <c r="I169" t="s">
        <v>4550</v>
      </c>
      <c r="J169" t="s">
        <v>108</v>
      </c>
      <c r="K169" t="s">
        <v>29</v>
      </c>
      <c r="L169" t="s">
        <v>2198</v>
      </c>
      <c r="M169" t="s">
        <v>510</v>
      </c>
      <c r="N169">
        <v>44105</v>
      </c>
      <c r="O169" t="s">
        <v>157</v>
      </c>
      <c r="P169" t="s">
        <v>5022</v>
      </c>
      <c r="Q169" t="s">
        <v>49</v>
      </c>
      <c r="R169" t="s">
        <v>63</v>
      </c>
      <c r="S169" t="s">
        <v>5023</v>
      </c>
      <c r="T169">
        <v>848.5440000000001</v>
      </c>
      <c r="U169">
        <v>4</v>
      </c>
      <c r="V169">
        <v>0.2</v>
      </c>
      <c r="W169">
        <v>-21.213600000000099</v>
      </c>
    </row>
    <row r="170" spans="1:23" x14ac:dyDescent="0.3">
      <c r="A170">
        <v>169</v>
      </c>
      <c r="B170" t="s">
        <v>690</v>
      </c>
      <c r="C170" s="1">
        <v>41890</v>
      </c>
      <c r="D170">
        <v>2014</v>
      </c>
      <c r="E170" t="s">
        <v>161</v>
      </c>
      <c r="F170">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v>6.8135999999999974</v>
      </c>
    </row>
    <row r="171" spans="1:23" x14ac:dyDescent="0.3">
      <c r="A171">
        <v>170</v>
      </c>
      <c r="B171" t="s">
        <v>690</v>
      </c>
      <c r="C171" s="1">
        <v>41890</v>
      </c>
      <c r="D171">
        <v>2014</v>
      </c>
      <c r="E171" t="s">
        <v>161</v>
      </c>
      <c r="F171">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v>-453.84900000000005</v>
      </c>
    </row>
    <row r="172" spans="1:23" x14ac:dyDescent="0.3">
      <c r="A172">
        <v>9876</v>
      </c>
      <c r="B172" t="s">
        <v>10894</v>
      </c>
      <c r="C172" s="1">
        <v>42367</v>
      </c>
      <c r="D172">
        <v>2015</v>
      </c>
      <c r="E172" t="s">
        <v>98</v>
      </c>
      <c r="F172">
        <v>29</v>
      </c>
      <c r="G172" t="s">
        <v>54</v>
      </c>
      <c r="H172" t="s">
        <v>1443</v>
      </c>
      <c r="I172" t="s">
        <v>1444</v>
      </c>
      <c r="J172" t="s">
        <v>28</v>
      </c>
      <c r="K172" t="s">
        <v>29</v>
      </c>
      <c r="L172" t="s">
        <v>278</v>
      </c>
      <c r="M172" t="s">
        <v>279</v>
      </c>
      <c r="N172">
        <v>10035</v>
      </c>
      <c r="O172" t="s">
        <v>157</v>
      </c>
      <c r="P172" t="s">
        <v>10349</v>
      </c>
      <c r="Q172" t="s">
        <v>49</v>
      </c>
      <c r="R172" t="s">
        <v>592</v>
      </c>
      <c r="S172" t="s">
        <v>10350</v>
      </c>
      <c r="T172">
        <v>6.36</v>
      </c>
      <c r="U172">
        <v>2</v>
      </c>
      <c r="V172">
        <v>0</v>
      </c>
      <c r="W172">
        <v>6.3600000000000101E-2</v>
      </c>
    </row>
    <row r="173" spans="1:23" x14ac:dyDescent="0.3">
      <c r="A173">
        <v>172</v>
      </c>
      <c r="B173" t="s">
        <v>709</v>
      </c>
      <c r="C173" s="1">
        <v>41856</v>
      </c>
      <c r="D173">
        <v>2014</v>
      </c>
      <c r="E173" t="s">
        <v>132</v>
      </c>
      <c r="F173">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v>9.841800000000001</v>
      </c>
    </row>
    <row r="174" spans="1:23" x14ac:dyDescent="0.3">
      <c r="A174">
        <v>173</v>
      </c>
      <c r="B174" t="s">
        <v>709</v>
      </c>
      <c r="C174" s="1">
        <v>41856</v>
      </c>
      <c r="D174">
        <v>2014</v>
      </c>
      <c r="E174" t="s">
        <v>132</v>
      </c>
      <c r="F174">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v>53.260799999999996</v>
      </c>
    </row>
    <row r="175" spans="1:23" x14ac:dyDescent="0.3">
      <c r="A175">
        <v>9875</v>
      </c>
      <c r="B175" t="s">
        <v>10893</v>
      </c>
      <c r="C175" s="1">
        <v>42635</v>
      </c>
      <c r="D175">
        <v>2016</v>
      </c>
      <c r="E175" t="s">
        <v>161</v>
      </c>
      <c r="F175">
        <v>22</v>
      </c>
      <c r="G175" t="s">
        <v>25</v>
      </c>
      <c r="H175" t="s">
        <v>3981</v>
      </c>
      <c r="I175" t="s">
        <v>3982</v>
      </c>
      <c r="J175" t="s">
        <v>108</v>
      </c>
      <c r="K175" t="s">
        <v>29</v>
      </c>
      <c r="L175" t="s">
        <v>3892</v>
      </c>
      <c r="M175" t="s">
        <v>510</v>
      </c>
      <c r="N175">
        <v>44134</v>
      </c>
      <c r="O175" t="s">
        <v>157</v>
      </c>
      <c r="P175" t="s">
        <v>3475</v>
      </c>
      <c r="Q175" t="s">
        <v>49</v>
      </c>
      <c r="R175" t="s">
        <v>184</v>
      </c>
      <c r="S175" t="s">
        <v>3476</v>
      </c>
      <c r="T175">
        <v>63.967999999999996</v>
      </c>
      <c r="U175">
        <v>2</v>
      </c>
      <c r="V175">
        <v>0.2</v>
      </c>
      <c r="W175">
        <v>19.989999999999995</v>
      </c>
    </row>
    <row r="176" spans="1:23" x14ac:dyDescent="0.3">
      <c r="A176">
        <v>175</v>
      </c>
      <c r="B176" t="s">
        <v>718</v>
      </c>
      <c r="C176" s="1">
        <v>41896</v>
      </c>
      <c r="D176">
        <v>2014</v>
      </c>
      <c r="E176" t="s">
        <v>161</v>
      </c>
      <c r="F17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v>-131.12000000000003</v>
      </c>
    </row>
    <row r="177" spans="1:23" x14ac:dyDescent="0.3">
      <c r="A177">
        <v>176</v>
      </c>
      <c r="B177" t="s">
        <v>718</v>
      </c>
      <c r="C177" s="1">
        <v>41896</v>
      </c>
      <c r="D177">
        <v>2014</v>
      </c>
      <c r="E177" t="s">
        <v>161</v>
      </c>
      <c r="F177">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v>6.5519999999999987</v>
      </c>
    </row>
    <row r="178" spans="1:23" x14ac:dyDescent="0.3">
      <c r="A178">
        <v>177</v>
      </c>
      <c r="B178" t="s">
        <v>725</v>
      </c>
      <c r="C178" s="1">
        <v>42846</v>
      </c>
      <c r="D178">
        <v>2017</v>
      </c>
      <c r="E178" t="s">
        <v>89</v>
      </c>
      <c r="F178">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v>-243.16000000000008</v>
      </c>
    </row>
    <row r="179" spans="1:23" x14ac:dyDescent="0.3">
      <c r="A179">
        <v>9874</v>
      </c>
      <c r="B179" t="s">
        <v>10892</v>
      </c>
      <c r="C179" s="1">
        <v>42714</v>
      </c>
      <c r="D179">
        <v>2016</v>
      </c>
      <c r="E179" t="s">
        <v>98</v>
      </c>
      <c r="F179">
        <v>10</v>
      </c>
      <c r="G179" t="s">
        <v>54</v>
      </c>
      <c r="H179" t="s">
        <v>2989</v>
      </c>
      <c r="I179" t="s">
        <v>2990</v>
      </c>
      <c r="J179" t="s">
        <v>108</v>
      </c>
      <c r="K179" t="s">
        <v>29</v>
      </c>
      <c r="L179" t="s">
        <v>278</v>
      </c>
      <c r="M179" t="s">
        <v>279</v>
      </c>
      <c r="N179">
        <v>10024</v>
      </c>
      <c r="O179" t="s">
        <v>157</v>
      </c>
      <c r="P179" t="s">
        <v>6506</v>
      </c>
      <c r="Q179" t="s">
        <v>49</v>
      </c>
      <c r="R179" t="s">
        <v>95</v>
      </c>
      <c r="S179" t="s">
        <v>6507</v>
      </c>
      <c r="T179">
        <v>6.48</v>
      </c>
      <c r="U179">
        <v>1</v>
      </c>
      <c r="V179">
        <v>0</v>
      </c>
      <c r="W179">
        <v>3.1104000000000003</v>
      </c>
    </row>
    <row r="180" spans="1:23" x14ac:dyDescent="0.3">
      <c r="A180">
        <v>179</v>
      </c>
      <c r="B180" t="s">
        <v>730</v>
      </c>
      <c r="C180" s="1">
        <v>42329</v>
      </c>
      <c r="D180">
        <v>2015</v>
      </c>
      <c r="E180" t="s">
        <v>24</v>
      </c>
      <c r="F180">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v>-3.771500000000001</v>
      </c>
    </row>
    <row r="181" spans="1:23" x14ac:dyDescent="0.3">
      <c r="A181">
        <v>180</v>
      </c>
      <c r="B181" t="s">
        <v>735</v>
      </c>
      <c r="C181" s="1">
        <v>42353</v>
      </c>
      <c r="D181">
        <v>2015</v>
      </c>
      <c r="E181" t="s">
        <v>98</v>
      </c>
      <c r="F181">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v>1.4104000000000001</v>
      </c>
    </row>
    <row r="182" spans="1:23" x14ac:dyDescent="0.3">
      <c r="A182">
        <v>181</v>
      </c>
      <c r="B182" t="s">
        <v>740</v>
      </c>
      <c r="C182" s="1">
        <v>41978</v>
      </c>
      <c r="D182">
        <v>2014</v>
      </c>
      <c r="E182" t="s">
        <v>98</v>
      </c>
      <c r="F182">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v>1.8612000000000002</v>
      </c>
    </row>
    <row r="183" spans="1:23" x14ac:dyDescent="0.3">
      <c r="A183">
        <v>9873</v>
      </c>
      <c r="B183" t="s">
        <v>10891</v>
      </c>
      <c r="C183" s="1">
        <v>43014</v>
      </c>
      <c r="D183">
        <v>2017</v>
      </c>
      <c r="E183" t="s">
        <v>53</v>
      </c>
      <c r="F183">
        <v>6</v>
      </c>
      <c r="G183" t="s">
        <v>1306</v>
      </c>
      <c r="H183" t="s">
        <v>6685</v>
      </c>
      <c r="I183" t="s">
        <v>6686</v>
      </c>
      <c r="J183" t="s">
        <v>28</v>
      </c>
      <c r="K183" t="s">
        <v>29</v>
      </c>
      <c r="L183" t="s">
        <v>315</v>
      </c>
      <c r="M183" t="s">
        <v>222</v>
      </c>
      <c r="N183">
        <v>60623</v>
      </c>
      <c r="O183" t="s">
        <v>111</v>
      </c>
      <c r="P183" t="s">
        <v>3102</v>
      </c>
      <c r="Q183" t="s">
        <v>49</v>
      </c>
      <c r="R183" t="s">
        <v>72</v>
      </c>
      <c r="S183" t="s">
        <v>3056</v>
      </c>
      <c r="T183">
        <v>19.152000000000001</v>
      </c>
      <c r="U183">
        <v>2</v>
      </c>
      <c r="V183">
        <v>0.2</v>
      </c>
      <c r="W183">
        <v>1.1969999999999992</v>
      </c>
    </row>
    <row r="184" spans="1:23" x14ac:dyDescent="0.3">
      <c r="A184">
        <v>9872</v>
      </c>
      <c r="B184" t="s">
        <v>10891</v>
      </c>
      <c r="C184" s="1">
        <v>43014</v>
      </c>
      <c r="D184">
        <v>2017</v>
      </c>
      <c r="E184" t="s">
        <v>53</v>
      </c>
      <c r="F184">
        <v>6</v>
      </c>
      <c r="G184" t="s">
        <v>1306</v>
      </c>
      <c r="H184" t="s">
        <v>6685</v>
      </c>
      <c r="I184" t="s">
        <v>6686</v>
      </c>
      <c r="J184" t="s">
        <v>28</v>
      </c>
      <c r="K184" t="s">
        <v>29</v>
      </c>
      <c r="L184" t="s">
        <v>315</v>
      </c>
      <c r="M184" t="s">
        <v>222</v>
      </c>
      <c r="N184">
        <v>60623</v>
      </c>
      <c r="O184" t="s">
        <v>111</v>
      </c>
      <c r="P184" t="s">
        <v>1031</v>
      </c>
      <c r="Q184" t="s">
        <v>49</v>
      </c>
      <c r="R184" t="s">
        <v>63</v>
      </c>
      <c r="S184" t="s">
        <v>1032</v>
      </c>
      <c r="T184">
        <v>290.33600000000001</v>
      </c>
      <c r="U184">
        <v>2</v>
      </c>
      <c r="V184">
        <v>0.2</v>
      </c>
      <c r="W184">
        <v>32.662799999999947</v>
      </c>
    </row>
    <row r="185" spans="1:23" x14ac:dyDescent="0.3">
      <c r="A185">
        <v>9871</v>
      </c>
      <c r="B185" t="s">
        <v>10889</v>
      </c>
      <c r="C185" s="1">
        <v>41944</v>
      </c>
      <c r="D185">
        <v>2014</v>
      </c>
      <c r="E185" t="s">
        <v>24</v>
      </c>
      <c r="F185">
        <v>1</v>
      </c>
      <c r="G185" t="s">
        <v>199</v>
      </c>
      <c r="H185" t="s">
        <v>910</v>
      </c>
      <c r="I185" t="s">
        <v>911</v>
      </c>
      <c r="J185" t="s">
        <v>44</v>
      </c>
      <c r="K185" t="s">
        <v>29</v>
      </c>
      <c r="L185" t="s">
        <v>10890</v>
      </c>
      <c r="M185" t="s">
        <v>510</v>
      </c>
      <c r="N185">
        <v>45040</v>
      </c>
      <c r="O185" t="s">
        <v>157</v>
      </c>
      <c r="P185" t="s">
        <v>1742</v>
      </c>
      <c r="Q185" t="s">
        <v>49</v>
      </c>
      <c r="R185" t="s">
        <v>79</v>
      </c>
      <c r="S185" t="s">
        <v>1743</v>
      </c>
      <c r="T185">
        <v>22.428000000000004</v>
      </c>
      <c r="U185">
        <v>3</v>
      </c>
      <c r="V185">
        <v>0.7</v>
      </c>
      <c r="W185">
        <v>-17.942399999999992</v>
      </c>
    </row>
    <row r="186" spans="1:23" x14ac:dyDescent="0.3">
      <c r="A186">
        <v>9870</v>
      </c>
      <c r="B186" t="s">
        <v>10889</v>
      </c>
      <c r="C186" s="1">
        <v>41944</v>
      </c>
      <c r="D186">
        <v>2014</v>
      </c>
      <c r="E186" t="s">
        <v>24</v>
      </c>
      <c r="F186">
        <v>1</v>
      </c>
      <c r="G186" t="s">
        <v>199</v>
      </c>
      <c r="H186" t="s">
        <v>910</v>
      </c>
      <c r="I186" t="s">
        <v>911</v>
      </c>
      <c r="J186" t="s">
        <v>44</v>
      </c>
      <c r="K186" t="s">
        <v>29</v>
      </c>
      <c r="L186" t="s">
        <v>10890</v>
      </c>
      <c r="M186" t="s">
        <v>510</v>
      </c>
      <c r="N186">
        <v>45040</v>
      </c>
      <c r="O186" t="s">
        <v>157</v>
      </c>
      <c r="P186" t="s">
        <v>6954</v>
      </c>
      <c r="Q186" t="s">
        <v>49</v>
      </c>
      <c r="R186" t="s">
        <v>79</v>
      </c>
      <c r="S186" t="s">
        <v>6955</v>
      </c>
      <c r="T186">
        <v>3.1320000000000001</v>
      </c>
      <c r="U186">
        <v>2</v>
      </c>
      <c r="V186">
        <v>0.7</v>
      </c>
      <c r="W186">
        <v>-2.6099999999999994</v>
      </c>
    </row>
    <row r="187" spans="1:23" x14ac:dyDescent="0.3">
      <c r="A187">
        <v>186</v>
      </c>
      <c r="B187" t="s">
        <v>758</v>
      </c>
      <c r="C187" s="1">
        <v>42702</v>
      </c>
      <c r="D187">
        <v>2016</v>
      </c>
      <c r="E187" t="s">
        <v>24</v>
      </c>
      <c r="F187">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v>3.4367999999999999</v>
      </c>
    </row>
    <row r="188" spans="1:23" x14ac:dyDescent="0.3">
      <c r="A188">
        <v>9868</v>
      </c>
      <c r="B188" t="s">
        <v>10888</v>
      </c>
      <c r="C188" s="1">
        <v>42089</v>
      </c>
      <c r="D188">
        <v>2015</v>
      </c>
      <c r="E188" t="s">
        <v>237</v>
      </c>
      <c r="F188">
        <v>26</v>
      </c>
      <c r="G188" t="s">
        <v>25</v>
      </c>
      <c r="H188" t="s">
        <v>3540</v>
      </c>
      <c r="I188" t="s">
        <v>3541</v>
      </c>
      <c r="J188" t="s">
        <v>44</v>
      </c>
      <c r="K188" t="s">
        <v>29</v>
      </c>
      <c r="L188" t="s">
        <v>278</v>
      </c>
      <c r="M188" t="s">
        <v>279</v>
      </c>
      <c r="N188">
        <v>10009</v>
      </c>
      <c r="O188" t="s">
        <v>157</v>
      </c>
      <c r="P188" t="s">
        <v>6528</v>
      </c>
      <c r="Q188" t="s">
        <v>49</v>
      </c>
      <c r="R188" t="s">
        <v>82</v>
      </c>
      <c r="S188" t="s">
        <v>6529</v>
      </c>
      <c r="T188">
        <v>13.11</v>
      </c>
      <c r="U188">
        <v>3</v>
      </c>
      <c r="V188">
        <v>0</v>
      </c>
      <c r="W188">
        <v>3.4086000000000003</v>
      </c>
    </row>
    <row r="189" spans="1:23" x14ac:dyDescent="0.3">
      <c r="A189">
        <v>188</v>
      </c>
      <c r="B189" t="s">
        <v>770</v>
      </c>
      <c r="C189" s="1">
        <v>42567</v>
      </c>
      <c r="D189">
        <v>2016</v>
      </c>
      <c r="E189" t="s">
        <v>152</v>
      </c>
      <c r="F189">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v>3.7224000000000004</v>
      </c>
    </row>
    <row r="190" spans="1:23" x14ac:dyDescent="0.3">
      <c r="A190">
        <v>189</v>
      </c>
      <c r="B190" t="s">
        <v>770</v>
      </c>
      <c r="C190" s="1">
        <v>42567</v>
      </c>
      <c r="D190">
        <v>2016</v>
      </c>
      <c r="E190" t="s">
        <v>152</v>
      </c>
      <c r="F190">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v>6.2549999999999963</v>
      </c>
    </row>
    <row r="191" spans="1:23" x14ac:dyDescent="0.3">
      <c r="A191">
        <v>9867</v>
      </c>
      <c r="B191" t="s">
        <v>10888</v>
      </c>
      <c r="C191" s="1">
        <v>42089</v>
      </c>
      <c r="D191">
        <v>2015</v>
      </c>
      <c r="E191" t="s">
        <v>237</v>
      </c>
      <c r="F191">
        <v>26</v>
      </c>
      <c r="G191" t="s">
        <v>25</v>
      </c>
      <c r="H191" t="s">
        <v>3540</v>
      </c>
      <c r="I191" t="s">
        <v>3541</v>
      </c>
      <c r="J191" t="s">
        <v>44</v>
      </c>
      <c r="K191" t="s">
        <v>29</v>
      </c>
      <c r="L191" t="s">
        <v>278</v>
      </c>
      <c r="M191" t="s">
        <v>279</v>
      </c>
      <c r="N191">
        <v>10009</v>
      </c>
      <c r="O191" t="s">
        <v>157</v>
      </c>
      <c r="P191" t="s">
        <v>6116</v>
      </c>
      <c r="Q191" t="s">
        <v>49</v>
      </c>
      <c r="R191" t="s">
        <v>63</v>
      </c>
      <c r="S191" t="s">
        <v>6117</v>
      </c>
      <c r="T191">
        <v>1085.42</v>
      </c>
      <c r="U191">
        <v>7</v>
      </c>
      <c r="V191">
        <v>0</v>
      </c>
      <c r="W191">
        <v>282.20920000000001</v>
      </c>
    </row>
    <row r="192" spans="1:23" x14ac:dyDescent="0.3">
      <c r="A192">
        <v>9864</v>
      </c>
      <c r="B192" t="s">
        <v>10887</v>
      </c>
      <c r="C192" s="1">
        <v>42749</v>
      </c>
      <c r="D192">
        <v>2017</v>
      </c>
      <c r="E192" t="s">
        <v>166</v>
      </c>
      <c r="F192">
        <v>14</v>
      </c>
      <c r="G192" t="s">
        <v>54</v>
      </c>
      <c r="H192" t="s">
        <v>3065</v>
      </c>
      <c r="I192" t="s">
        <v>3066</v>
      </c>
      <c r="J192" t="s">
        <v>108</v>
      </c>
      <c r="K192" t="s">
        <v>29</v>
      </c>
      <c r="L192" t="s">
        <v>1482</v>
      </c>
      <c r="M192" t="s">
        <v>266</v>
      </c>
      <c r="N192">
        <v>47374</v>
      </c>
      <c r="O192" t="s">
        <v>111</v>
      </c>
      <c r="P192" t="s">
        <v>2963</v>
      </c>
      <c r="Q192" t="s">
        <v>49</v>
      </c>
      <c r="R192" t="s">
        <v>95</v>
      </c>
      <c r="S192" t="s">
        <v>2964</v>
      </c>
      <c r="T192">
        <v>11.34</v>
      </c>
      <c r="U192">
        <v>1</v>
      </c>
      <c r="V192">
        <v>0</v>
      </c>
      <c r="W192">
        <v>5.5565999999999995</v>
      </c>
    </row>
    <row r="193" spans="1:23" x14ac:dyDescent="0.3">
      <c r="A193">
        <v>192</v>
      </c>
      <c r="B193" t="s">
        <v>776</v>
      </c>
      <c r="C193" s="1">
        <v>42289</v>
      </c>
      <c r="D193">
        <v>2015</v>
      </c>
      <c r="E193" t="s">
        <v>53</v>
      </c>
      <c r="F193">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v>24.883200000000002</v>
      </c>
    </row>
    <row r="194" spans="1:23" x14ac:dyDescent="0.3">
      <c r="A194">
        <v>9862</v>
      </c>
      <c r="B194" t="s">
        <v>10887</v>
      </c>
      <c r="C194" s="1">
        <v>42749</v>
      </c>
      <c r="D194">
        <v>2017</v>
      </c>
      <c r="E194" t="s">
        <v>166</v>
      </c>
      <c r="F194">
        <v>14</v>
      </c>
      <c r="G194" t="s">
        <v>54</v>
      </c>
      <c r="H194" t="s">
        <v>3065</v>
      </c>
      <c r="I194" t="s">
        <v>3066</v>
      </c>
      <c r="J194" t="s">
        <v>108</v>
      </c>
      <c r="K194" t="s">
        <v>29</v>
      </c>
      <c r="L194" t="s">
        <v>1482</v>
      </c>
      <c r="M194" t="s">
        <v>266</v>
      </c>
      <c r="N194">
        <v>47374</v>
      </c>
      <c r="O194" t="s">
        <v>111</v>
      </c>
      <c r="P194" t="s">
        <v>4794</v>
      </c>
      <c r="Q194" t="s">
        <v>49</v>
      </c>
      <c r="R194" t="s">
        <v>63</v>
      </c>
      <c r="S194" t="s">
        <v>2674</v>
      </c>
      <c r="T194">
        <v>18.760000000000002</v>
      </c>
      <c r="U194">
        <v>2</v>
      </c>
      <c r="V194">
        <v>0</v>
      </c>
      <c r="W194">
        <v>5.2528000000000006</v>
      </c>
    </row>
    <row r="195" spans="1:23" x14ac:dyDescent="0.3">
      <c r="A195">
        <v>194</v>
      </c>
      <c r="B195" t="s">
        <v>776</v>
      </c>
      <c r="C195" s="1">
        <v>42289</v>
      </c>
      <c r="D195">
        <v>2015</v>
      </c>
      <c r="E195" t="s">
        <v>53</v>
      </c>
      <c r="F195">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v>6.5669999999999984</v>
      </c>
    </row>
    <row r="196" spans="1:23" x14ac:dyDescent="0.3">
      <c r="A196">
        <v>195</v>
      </c>
      <c r="B196" t="s">
        <v>787</v>
      </c>
      <c r="C196" s="1">
        <v>42308</v>
      </c>
      <c r="D196">
        <v>2015</v>
      </c>
      <c r="E196" t="s">
        <v>53</v>
      </c>
      <c r="F19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v>6.7115999999999989</v>
      </c>
    </row>
    <row r="197" spans="1:23" x14ac:dyDescent="0.3">
      <c r="A197">
        <v>196</v>
      </c>
      <c r="B197" t="s">
        <v>791</v>
      </c>
      <c r="C197" s="1">
        <v>41719</v>
      </c>
      <c r="D197">
        <v>2014</v>
      </c>
      <c r="E197" t="s">
        <v>237</v>
      </c>
      <c r="F197">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v>1.2037999999999995</v>
      </c>
    </row>
    <row r="198" spans="1:23" x14ac:dyDescent="0.3">
      <c r="A198">
        <v>197</v>
      </c>
      <c r="B198" t="s">
        <v>791</v>
      </c>
      <c r="C198" s="1">
        <v>41719</v>
      </c>
      <c r="D198">
        <v>2014</v>
      </c>
      <c r="E198" t="s">
        <v>237</v>
      </c>
      <c r="F198">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v>1.5876000000000006</v>
      </c>
    </row>
    <row r="199" spans="1:23" x14ac:dyDescent="0.3">
      <c r="A199">
        <v>198</v>
      </c>
      <c r="B199" t="s">
        <v>799</v>
      </c>
      <c r="C199" s="1">
        <v>43045</v>
      </c>
      <c r="D199">
        <v>2017</v>
      </c>
      <c r="E199" t="s">
        <v>24</v>
      </c>
      <c r="F199">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v>12.0276</v>
      </c>
    </row>
    <row r="200" spans="1:23" x14ac:dyDescent="0.3">
      <c r="A200">
        <v>199</v>
      </c>
      <c r="B200" t="s">
        <v>806</v>
      </c>
      <c r="C200" s="1">
        <v>42922</v>
      </c>
      <c r="D200">
        <v>2017</v>
      </c>
      <c r="E200" t="s">
        <v>152</v>
      </c>
      <c r="F200">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v>-2.2585999999999995</v>
      </c>
    </row>
    <row r="201" spans="1:23" x14ac:dyDescent="0.3">
      <c r="A201">
        <v>200</v>
      </c>
      <c r="B201" t="s">
        <v>806</v>
      </c>
      <c r="C201" s="1">
        <v>42922</v>
      </c>
      <c r="D201">
        <v>2017</v>
      </c>
      <c r="E201" t="s">
        <v>152</v>
      </c>
      <c r="F201">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v>5.8203000000000005</v>
      </c>
    </row>
    <row r="202" spans="1:23" x14ac:dyDescent="0.3">
      <c r="A202">
        <v>201</v>
      </c>
      <c r="B202" t="s">
        <v>813</v>
      </c>
      <c r="C202" s="1">
        <v>42910</v>
      </c>
      <c r="D202">
        <v>2017</v>
      </c>
      <c r="E202" t="s">
        <v>41</v>
      </c>
      <c r="F202">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v>6.794999999999999</v>
      </c>
    </row>
    <row r="203" spans="1:23" x14ac:dyDescent="0.3">
      <c r="A203">
        <v>9860</v>
      </c>
      <c r="B203" t="s">
        <v>10887</v>
      </c>
      <c r="C203" s="1">
        <v>42749</v>
      </c>
      <c r="D203">
        <v>2017</v>
      </c>
      <c r="E203" t="s">
        <v>166</v>
      </c>
      <c r="F203">
        <v>14</v>
      </c>
      <c r="G203" t="s">
        <v>54</v>
      </c>
      <c r="H203" t="s">
        <v>3065</v>
      </c>
      <c r="I203" t="s">
        <v>3066</v>
      </c>
      <c r="J203" t="s">
        <v>108</v>
      </c>
      <c r="K203" t="s">
        <v>29</v>
      </c>
      <c r="L203" t="s">
        <v>1482</v>
      </c>
      <c r="M203" t="s">
        <v>266</v>
      </c>
      <c r="N203">
        <v>47374</v>
      </c>
      <c r="O203" t="s">
        <v>111</v>
      </c>
      <c r="P203" t="s">
        <v>1018</v>
      </c>
      <c r="Q203" t="s">
        <v>49</v>
      </c>
      <c r="R203" t="s">
        <v>281</v>
      </c>
      <c r="S203" t="s">
        <v>1019</v>
      </c>
      <c r="T203">
        <v>2.52</v>
      </c>
      <c r="U203">
        <v>2</v>
      </c>
      <c r="V203">
        <v>0</v>
      </c>
      <c r="W203">
        <v>0.1008</v>
      </c>
    </row>
    <row r="204" spans="1:23" x14ac:dyDescent="0.3">
      <c r="A204">
        <v>203</v>
      </c>
      <c r="B204" t="s">
        <v>819</v>
      </c>
      <c r="C204" s="1">
        <v>41854</v>
      </c>
      <c r="D204">
        <v>2014</v>
      </c>
      <c r="E204" t="s">
        <v>132</v>
      </c>
      <c r="F204">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v>0.29249999999999987</v>
      </c>
    </row>
    <row r="205" spans="1:23" x14ac:dyDescent="0.3">
      <c r="A205">
        <v>204</v>
      </c>
      <c r="B205" t="s">
        <v>827</v>
      </c>
      <c r="C205" s="1">
        <v>43086</v>
      </c>
      <c r="D205">
        <v>2017</v>
      </c>
      <c r="E205" t="s">
        <v>98</v>
      </c>
      <c r="F205">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v>-178.96680000000001</v>
      </c>
    </row>
    <row r="206" spans="1:23" x14ac:dyDescent="0.3">
      <c r="A206">
        <v>9859</v>
      </c>
      <c r="B206" t="s">
        <v>10887</v>
      </c>
      <c r="C206" s="1">
        <v>42749</v>
      </c>
      <c r="D206">
        <v>2017</v>
      </c>
      <c r="E206" t="s">
        <v>166</v>
      </c>
      <c r="F206">
        <v>14</v>
      </c>
      <c r="G206" t="s">
        <v>54</v>
      </c>
      <c r="H206" t="s">
        <v>3065</v>
      </c>
      <c r="I206" t="s">
        <v>3066</v>
      </c>
      <c r="J206" t="s">
        <v>108</v>
      </c>
      <c r="K206" t="s">
        <v>29</v>
      </c>
      <c r="L206" t="s">
        <v>1482</v>
      </c>
      <c r="M206" t="s">
        <v>266</v>
      </c>
      <c r="N206">
        <v>47374</v>
      </c>
      <c r="O206" t="s">
        <v>111</v>
      </c>
      <c r="P206" t="s">
        <v>649</v>
      </c>
      <c r="Q206" t="s">
        <v>49</v>
      </c>
      <c r="R206" t="s">
        <v>63</v>
      </c>
      <c r="S206" t="s">
        <v>650</v>
      </c>
      <c r="T206">
        <v>67.400000000000006</v>
      </c>
      <c r="U206">
        <v>5</v>
      </c>
      <c r="V206">
        <v>0</v>
      </c>
      <c r="W206">
        <v>17.523999999999997</v>
      </c>
    </row>
    <row r="207" spans="1:23" x14ac:dyDescent="0.3">
      <c r="A207">
        <v>9857</v>
      </c>
      <c r="B207" t="s">
        <v>10885</v>
      </c>
      <c r="C207" s="1">
        <v>41949</v>
      </c>
      <c r="D207">
        <v>2014</v>
      </c>
      <c r="E207" t="s">
        <v>24</v>
      </c>
      <c r="F207">
        <v>6</v>
      </c>
      <c r="G207" t="s">
        <v>54</v>
      </c>
      <c r="H207" t="s">
        <v>5943</v>
      </c>
      <c r="I207" t="s">
        <v>5944</v>
      </c>
      <c r="J207" t="s">
        <v>28</v>
      </c>
      <c r="K207" t="s">
        <v>29</v>
      </c>
      <c r="L207" t="s">
        <v>509</v>
      </c>
      <c r="M207" t="s">
        <v>1288</v>
      </c>
      <c r="N207">
        <v>31907</v>
      </c>
      <c r="O207" t="s">
        <v>32</v>
      </c>
      <c r="P207" t="s">
        <v>295</v>
      </c>
      <c r="Q207" t="s">
        <v>49</v>
      </c>
      <c r="R207" t="s">
        <v>95</v>
      </c>
      <c r="S207" t="s">
        <v>296</v>
      </c>
      <c r="T207">
        <v>43.68</v>
      </c>
      <c r="U207">
        <v>6</v>
      </c>
      <c r="V207">
        <v>0</v>
      </c>
      <c r="W207">
        <v>20.9664</v>
      </c>
    </row>
    <row r="208" spans="1:23" x14ac:dyDescent="0.3">
      <c r="A208">
        <v>207</v>
      </c>
      <c r="B208" t="s">
        <v>844</v>
      </c>
      <c r="C208" s="1">
        <v>43070</v>
      </c>
      <c r="D208">
        <v>2017</v>
      </c>
      <c r="E208" t="s">
        <v>98</v>
      </c>
      <c r="F208">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v>5.8743999999999943</v>
      </c>
    </row>
    <row r="209" spans="1:23" x14ac:dyDescent="0.3">
      <c r="A209">
        <v>9856</v>
      </c>
      <c r="B209" t="s">
        <v>10884</v>
      </c>
      <c r="C209" s="1">
        <v>42905</v>
      </c>
      <c r="D209">
        <v>2017</v>
      </c>
      <c r="E209" t="s">
        <v>41</v>
      </c>
      <c r="F209">
        <v>19</v>
      </c>
      <c r="G209" t="s">
        <v>54</v>
      </c>
      <c r="H209" t="s">
        <v>5943</v>
      </c>
      <c r="I209" t="s">
        <v>5944</v>
      </c>
      <c r="J209" t="s">
        <v>28</v>
      </c>
      <c r="K209" t="s">
        <v>29</v>
      </c>
      <c r="L209" t="s">
        <v>135</v>
      </c>
      <c r="M209" t="s">
        <v>46</v>
      </c>
      <c r="N209">
        <v>94109</v>
      </c>
      <c r="O209" t="s">
        <v>47</v>
      </c>
      <c r="P209" t="s">
        <v>6361</v>
      </c>
      <c r="Q209" t="s">
        <v>49</v>
      </c>
      <c r="R209" t="s">
        <v>95</v>
      </c>
      <c r="S209" t="s">
        <v>6362</v>
      </c>
      <c r="T209">
        <v>24.56</v>
      </c>
      <c r="U209">
        <v>2</v>
      </c>
      <c r="V209">
        <v>0</v>
      </c>
      <c r="W209">
        <v>11.543199999999999</v>
      </c>
    </row>
    <row r="210" spans="1:23" x14ac:dyDescent="0.3">
      <c r="A210">
        <v>209</v>
      </c>
      <c r="B210" t="s">
        <v>844</v>
      </c>
      <c r="C210" s="1">
        <v>43070</v>
      </c>
      <c r="D210">
        <v>2017</v>
      </c>
      <c r="E210" t="s">
        <v>98</v>
      </c>
      <c r="F210">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v>7.4824000000000002</v>
      </c>
    </row>
    <row r="211" spans="1:23" x14ac:dyDescent="0.3">
      <c r="A211">
        <v>210</v>
      </c>
      <c r="B211" t="s">
        <v>844</v>
      </c>
      <c r="C211" s="1">
        <v>43070</v>
      </c>
      <c r="D211">
        <v>2017</v>
      </c>
      <c r="E211" t="s">
        <v>98</v>
      </c>
      <c r="F211">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v>16.209899999999998</v>
      </c>
    </row>
    <row r="212" spans="1:23" x14ac:dyDescent="0.3">
      <c r="A212">
        <v>211</v>
      </c>
      <c r="B212" t="s">
        <v>844</v>
      </c>
      <c r="C212" s="1">
        <v>43070</v>
      </c>
      <c r="D212">
        <v>2017</v>
      </c>
      <c r="E212" t="s">
        <v>98</v>
      </c>
      <c r="F212">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v>3.6795999999999935</v>
      </c>
    </row>
    <row r="213" spans="1:23" x14ac:dyDescent="0.3">
      <c r="A213">
        <v>9853</v>
      </c>
      <c r="B213" t="s">
        <v>10883</v>
      </c>
      <c r="C213" s="1">
        <v>42492</v>
      </c>
      <c r="D213">
        <v>2016</v>
      </c>
      <c r="E213" t="s">
        <v>124</v>
      </c>
      <c r="F213">
        <v>2</v>
      </c>
      <c r="G213" t="s">
        <v>54</v>
      </c>
      <c r="H213" t="s">
        <v>4786</v>
      </c>
      <c r="I213" t="s">
        <v>4787</v>
      </c>
      <c r="J213" t="s">
        <v>44</v>
      </c>
      <c r="K213" t="s">
        <v>29</v>
      </c>
      <c r="L213" t="s">
        <v>278</v>
      </c>
      <c r="M213" t="s">
        <v>279</v>
      </c>
      <c r="N213">
        <v>10009</v>
      </c>
      <c r="O213" t="s">
        <v>157</v>
      </c>
      <c r="P213" t="s">
        <v>4917</v>
      </c>
      <c r="Q213" t="s">
        <v>49</v>
      </c>
      <c r="R213" t="s">
        <v>95</v>
      </c>
      <c r="S213" t="s">
        <v>4918</v>
      </c>
      <c r="T213">
        <v>13.08</v>
      </c>
      <c r="U213">
        <v>2</v>
      </c>
      <c r="V213">
        <v>0</v>
      </c>
      <c r="W213">
        <v>6.0167999999999999</v>
      </c>
    </row>
    <row r="214" spans="1:23" x14ac:dyDescent="0.3">
      <c r="A214">
        <v>213</v>
      </c>
      <c r="B214" t="s">
        <v>861</v>
      </c>
      <c r="C214" s="1">
        <v>42006</v>
      </c>
      <c r="D214">
        <v>2015</v>
      </c>
      <c r="E214" t="s">
        <v>166</v>
      </c>
      <c r="F214">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v>8.879999999999999</v>
      </c>
    </row>
    <row r="215" spans="1:23" x14ac:dyDescent="0.3">
      <c r="A215">
        <v>9852</v>
      </c>
      <c r="B215" t="s">
        <v>10883</v>
      </c>
      <c r="C215" s="1">
        <v>42492</v>
      </c>
      <c r="D215">
        <v>2016</v>
      </c>
      <c r="E215" t="s">
        <v>124</v>
      </c>
      <c r="F215">
        <v>2</v>
      </c>
      <c r="G215" t="s">
        <v>54</v>
      </c>
      <c r="H215" t="s">
        <v>4786</v>
      </c>
      <c r="I215" t="s">
        <v>4787</v>
      </c>
      <c r="J215" t="s">
        <v>44</v>
      </c>
      <c r="K215" t="s">
        <v>29</v>
      </c>
      <c r="L215" t="s">
        <v>278</v>
      </c>
      <c r="M215" t="s">
        <v>279</v>
      </c>
      <c r="N215">
        <v>10009</v>
      </c>
      <c r="O215" t="s">
        <v>157</v>
      </c>
      <c r="P215" t="s">
        <v>1740</v>
      </c>
      <c r="Q215" t="s">
        <v>49</v>
      </c>
      <c r="R215" t="s">
        <v>79</v>
      </c>
      <c r="S215" t="s">
        <v>1741</v>
      </c>
      <c r="T215">
        <v>90.480000000000018</v>
      </c>
      <c r="U215">
        <v>3</v>
      </c>
      <c r="V215">
        <v>0.2</v>
      </c>
      <c r="W215">
        <v>33.93</v>
      </c>
    </row>
    <row r="216" spans="1:23" x14ac:dyDescent="0.3">
      <c r="A216">
        <v>9850</v>
      </c>
      <c r="B216" t="s">
        <v>10882</v>
      </c>
      <c r="C216" s="1">
        <v>41741</v>
      </c>
      <c r="D216">
        <v>2014</v>
      </c>
      <c r="E216" t="s">
        <v>89</v>
      </c>
      <c r="F216">
        <v>12</v>
      </c>
      <c r="G216" t="s">
        <v>54</v>
      </c>
      <c r="H216" t="s">
        <v>4786</v>
      </c>
      <c r="I216" t="s">
        <v>4787</v>
      </c>
      <c r="J216" t="s">
        <v>44</v>
      </c>
      <c r="K216" t="s">
        <v>29</v>
      </c>
      <c r="L216" t="s">
        <v>10864</v>
      </c>
      <c r="M216" t="s">
        <v>46</v>
      </c>
      <c r="N216">
        <v>95240</v>
      </c>
      <c r="O216" t="s">
        <v>47</v>
      </c>
      <c r="P216" t="s">
        <v>6868</v>
      </c>
      <c r="Q216" t="s">
        <v>49</v>
      </c>
      <c r="R216" t="s">
        <v>72</v>
      </c>
      <c r="S216" t="s">
        <v>6869</v>
      </c>
      <c r="T216">
        <v>39.68</v>
      </c>
      <c r="U216">
        <v>2</v>
      </c>
      <c r="V216">
        <v>0</v>
      </c>
      <c r="W216">
        <v>16.268800000000002</v>
      </c>
    </row>
    <row r="217" spans="1:23" x14ac:dyDescent="0.3">
      <c r="A217">
        <v>9849</v>
      </c>
      <c r="B217" t="s">
        <v>10881</v>
      </c>
      <c r="C217" s="1">
        <v>42980</v>
      </c>
      <c r="D217">
        <v>2017</v>
      </c>
      <c r="E217" t="s">
        <v>161</v>
      </c>
      <c r="F217">
        <v>2</v>
      </c>
      <c r="G217" t="s">
        <v>25</v>
      </c>
      <c r="H217" t="s">
        <v>8250</v>
      </c>
      <c r="I217" t="s">
        <v>8251</v>
      </c>
      <c r="J217" t="s">
        <v>108</v>
      </c>
      <c r="K217" t="s">
        <v>29</v>
      </c>
      <c r="L217" t="s">
        <v>45</v>
      </c>
      <c r="M217" t="s">
        <v>46</v>
      </c>
      <c r="N217">
        <v>90008</v>
      </c>
      <c r="O217" t="s">
        <v>47</v>
      </c>
      <c r="P217" t="s">
        <v>3165</v>
      </c>
      <c r="Q217" t="s">
        <v>49</v>
      </c>
      <c r="R217" t="s">
        <v>79</v>
      </c>
      <c r="S217" t="s">
        <v>3166</v>
      </c>
      <c r="T217">
        <v>147.91999999999999</v>
      </c>
      <c r="U217">
        <v>5</v>
      </c>
      <c r="V217">
        <v>0.2</v>
      </c>
      <c r="W217">
        <v>46.224999999999987</v>
      </c>
    </row>
    <row r="218" spans="1:23" x14ac:dyDescent="0.3">
      <c r="A218">
        <v>9847</v>
      </c>
      <c r="B218" t="s">
        <v>10881</v>
      </c>
      <c r="C218" s="1">
        <v>42980</v>
      </c>
      <c r="D218">
        <v>2017</v>
      </c>
      <c r="E218" t="s">
        <v>161</v>
      </c>
      <c r="F218">
        <v>2</v>
      </c>
      <c r="G218" t="s">
        <v>25</v>
      </c>
      <c r="H218" t="s">
        <v>8250</v>
      </c>
      <c r="I218" t="s">
        <v>8251</v>
      </c>
      <c r="J218" t="s">
        <v>108</v>
      </c>
      <c r="K218" t="s">
        <v>29</v>
      </c>
      <c r="L218" t="s">
        <v>45</v>
      </c>
      <c r="M218" t="s">
        <v>46</v>
      </c>
      <c r="N218">
        <v>90008</v>
      </c>
      <c r="O218" t="s">
        <v>47</v>
      </c>
      <c r="P218" t="s">
        <v>149</v>
      </c>
      <c r="Q218" t="s">
        <v>49</v>
      </c>
      <c r="R218" t="s">
        <v>82</v>
      </c>
      <c r="S218" t="s">
        <v>150</v>
      </c>
      <c r="T218">
        <v>43.099999999999994</v>
      </c>
      <c r="U218">
        <v>5</v>
      </c>
      <c r="V218">
        <v>0</v>
      </c>
      <c r="W218">
        <v>11.206</v>
      </c>
    </row>
    <row r="219" spans="1:23" x14ac:dyDescent="0.3">
      <c r="A219">
        <v>218</v>
      </c>
      <c r="B219" t="s">
        <v>873</v>
      </c>
      <c r="C219" s="1">
        <v>42671</v>
      </c>
      <c r="D219">
        <v>2016</v>
      </c>
      <c r="E219" t="s">
        <v>53</v>
      </c>
      <c r="F219">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v>26.056800000000003</v>
      </c>
    </row>
    <row r="220" spans="1:23" x14ac:dyDescent="0.3">
      <c r="A220">
        <v>9846</v>
      </c>
      <c r="B220" t="s">
        <v>10880</v>
      </c>
      <c r="C220" s="1">
        <v>41793</v>
      </c>
      <c r="D220">
        <v>2014</v>
      </c>
      <c r="E220" t="s">
        <v>41</v>
      </c>
      <c r="F220">
        <v>3</v>
      </c>
      <c r="G220" t="s">
        <v>199</v>
      </c>
      <c r="H220" t="s">
        <v>6294</v>
      </c>
      <c r="I220" t="s">
        <v>6295</v>
      </c>
      <c r="J220" t="s">
        <v>28</v>
      </c>
      <c r="K220" t="s">
        <v>29</v>
      </c>
      <c r="L220" t="s">
        <v>369</v>
      </c>
      <c r="M220" t="s">
        <v>222</v>
      </c>
      <c r="N220">
        <v>62521</v>
      </c>
      <c r="O220" t="s">
        <v>111</v>
      </c>
      <c r="P220" t="s">
        <v>4517</v>
      </c>
      <c r="Q220" t="s">
        <v>49</v>
      </c>
      <c r="R220" t="s">
        <v>63</v>
      </c>
      <c r="S220" t="s">
        <v>4518</v>
      </c>
      <c r="T220">
        <v>132.696</v>
      </c>
      <c r="U220">
        <v>3</v>
      </c>
      <c r="V220">
        <v>0.2</v>
      </c>
      <c r="W220">
        <v>9.9521999999999977</v>
      </c>
    </row>
    <row r="221" spans="1:23" x14ac:dyDescent="0.3">
      <c r="A221">
        <v>220</v>
      </c>
      <c r="B221" t="s">
        <v>878</v>
      </c>
      <c r="C221" s="1">
        <v>42362</v>
      </c>
      <c r="D221">
        <v>2015</v>
      </c>
      <c r="E221" t="s">
        <v>98</v>
      </c>
      <c r="F221">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v>1.8147999999999997</v>
      </c>
    </row>
    <row r="222" spans="1:23" x14ac:dyDescent="0.3">
      <c r="A222">
        <v>221</v>
      </c>
      <c r="B222" t="s">
        <v>878</v>
      </c>
      <c r="C222" s="1">
        <v>42362</v>
      </c>
      <c r="D222">
        <v>2015</v>
      </c>
      <c r="E222" t="s">
        <v>98</v>
      </c>
      <c r="F222">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v>8.2302</v>
      </c>
    </row>
    <row r="223" spans="1:23" x14ac:dyDescent="0.3">
      <c r="A223">
        <v>222</v>
      </c>
      <c r="B223" t="s">
        <v>878</v>
      </c>
      <c r="C223" s="1">
        <v>42362</v>
      </c>
      <c r="D223">
        <v>2015</v>
      </c>
      <c r="E223" t="s">
        <v>98</v>
      </c>
      <c r="F223">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v>-13.843199999999996</v>
      </c>
    </row>
    <row r="224" spans="1:23" x14ac:dyDescent="0.3">
      <c r="A224">
        <v>9844</v>
      </c>
      <c r="B224" t="s">
        <v>10880</v>
      </c>
      <c r="C224" s="1">
        <v>41793</v>
      </c>
      <c r="D224">
        <v>2014</v>
      </c>
      <c r="E224" t="s">
        <v>41</v>
      </c>
      <c r="F224">
        <v>3</v>
      </c>
      <c r="G224" t="s">
        <v>199</v>
      </c>
      <c r="H224" t="s">
        <v>6294</v>
      </c>
      <c r="I224" t="s">
        <v>6295</v>
      </c>
      <c r="J224" t="s">
        <v>28</v>
      </c>
      <c r="K224" t="s">
        <v>29</v>
      </c>
      <c r="L224" t="s">
        <v>369</v>
      </c>
      <c r="M224" t="s">
        <v>222</v>
      </c>
      <c r="N224">
        <v>62521</v>
      </c>
      <c r="O224" t="s">
        <v>111</v>
      </c>
      <c r="P224" t="s">
        <v>4587</v>
      </c>
      <c r="Q224" t="s">
        <v>49</v>
      </c>
      <c r="R224" t="s">
        <v>50</v>
      </c>
      <c r="S224" t="s">
        <v>4588</v>
      </c>
      <c r="T224">
        <v>15.936000000000002</v>
      </c>
      <c r="U224">
        <v>4</v>
      </c>
      <c r="V224">
        <v>0.2</v>
      </c>
      <c r="W224">
        <v>5.1791999999999998</v>
      </c>
    </row>
    <row r="225" spans="1:23" x14ac:dyDescent="0.3">
      <c r="A225">
        <v>9842</v>
      </c>
      <c r="B225" t="s">
        <v>10879</v>
      </c>
      <c r="C225" s="1">
        <v>42638</v>
      </c>
      <c r="D225">
        <v>2016</v>
      </c>
      <c r="E225" t="s">
        <v>161</v>
      </c>
      <c r="F225">
        <v>25</v>
      </c>
      <c r="G225" t="s">
        <v>54</v>
      </c>
      <c r="H225" t="s">
        <v>2469</v>
      </c>
      <c r="I225" t="s">
        <v>2470</v>
      </c>
      <c r="J225" t="s">
        <v>28</v>
      </c>
      <c r="K225" t="s">
        <v>29</v>
      </c>
      <c r="L225" t="s">
        <v>1189</v>
      </c>
      <c r="M225" t="s">
        <v>46</v>
      </c>
      <c r="N225">
        <v>90805</v>
      </c>
      <c r="O225" t="s">
        <v>47</v>
      </c>
      <c r="P225" t="s">
        <v>3254</v>
      </c>
      <c r="Q225" t="s">
        <v>49</v>
      </c>
      <c r="R225" t="s">
        <v>72</v>
      </c>
      <c r="S225" t="s">
        <v>3255</v>
      </c>
      <c r="T225">
        <v>5.76</v>
      </c>
      <c r="U225">
        <v>2</v>
      </c>
      <c r="V225">
        <v>0</v>
      </c>
      <c r="W225">
        <v>1.6703999999999999</v>
      </c>
    </row>
    <row r="226" spans="1:23" x14ac:dyDescent="0.3">
      <c r="A226">
        <v>225</v>
      </c>
      <c r="B226" t="s">
        <v>878</v>
      </c>
      <c r="C226" s="1">
        <v>42362</v>
      </c>
      <c r="D226">
        <v>2015</v>
      </c>
      <c r="E226" t="s">
        <v>98</v>
      </c>
      <c r="F22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v>2.7168000000000001</v>
      </c>
    </row>
    <row r="227" spans="1:23" x14ac:dyDescent="0.3">
      <c r="A227">
        <v>226</v>
      </c>
      <c r="B227" t="s">
        <v>892</v>
      </c>
      <c r="C227" s="1">
        <v>42225</v>
      </c>
      <c r="D227">
        <v>2015</v>
      </c>
      <c r="E227" t="s">
        <v>132</v>
      </c>
      <c r="F227">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v>0.96800000000000019</v>
      </c>
    </row>
    <row r="228" spans="1:23" x14ac:dyDescent="0.3">
      <c r="A228">
        <v>9839</v>
      </c>
      <c r="B228" t="s">
        <v>10879</v>
      </c>
      <c r="C228" s="1">
        <v>42638</v>
      </c>
      <c r="D228">
        <v>2016</v>
      </c>
      <c r="E228" t="s">
        <v>161</v>
      </c>
      <c r="F228">
        <v>25</v>
      </c>
      <c r="G228" t="s">
        <v>54</v>
      </c>
      <c r="H228" t="s">
        <v>2469</v>
      </c>
      <c r="I228" t="s">
        <v>2470</v>
      </c>
      <c r="J228" t="s">
        <v>28</v>
      </c>
      <c r="K228" t="s">
        <v>29</v>
      </c>
      <c r="L228" t="s">
        <v>1189</v>
      </c>
      <c r="M228" t="s">
        <v>46</v>
      </c>
      <c r="N228">
        <v>90805</v>
      </c>
      <c r="O228" t="s">
        <v>47</v>
      </c>
      <c r="P228" t="s">
        <v>4587</v>
      </c>
      <c r="Q228" t="s">
        <v>49</v>
      </c>
      <c r="R228" t="s">
        <v>50</v>
      </c>
      <c r="S228" t="s">
        <v>4588</v>
      </c>
      <c r="T228">
        <v>4.9800000000000004</v>
      </c>
      <c r="U228">
        <v>1</v>
      </c>
      <c r="V228">
        <v>0</v>
      </c>
      <c r="W228">
        <v>2.2907999999999999</v>
      </c>
    </row>
    <row r="229" spans="1:23" x14ac:dyDescent="0.3">
      <c r="A229">
        <v>228</v>
      </c>
      <c r="B229" t="s">
        <v>892</v>
      </c>
      <c r="C229" s="1">
        <v>42225</v>
      </c>
      <c r="D229">
        <v>2015</v>
      </c>
      <c r="E229" t="s">
        <v>132</v>
      </c>
      <c r="F229">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v>0.21979999999999933</v>
      </c>
    </row>
    <row r="230" spans="1:23" x14ac:dyDescent="0.3">
      <c r="A230">
        <v>9838</v>
      </c>
      <c r="B230" t="s">
        <v>10879</v>
      </c>
      <c r="C230" s="1">
        <v>42638</v>
      </c>
      <c r="D230">
        <v>2016</v>
      </c>
      <c r="E230" t="s">
        <v>161</v>
      </c>
      <c r="F230">
        <v>25</v>
      </c>
      <c r="G230" t="s">
        <v>54</v>
      </c>
      <c r="H230" t="s">
        <v>2469</v>
      </c>
      <c r="I230" t="s">
        <v>2470</v>
      </c>
      <c r="J230" t="s">
        <v>28</v>
      </c>
      <c r="K230" t="s">
        <v>29</v>
      </c>
      <c r="L230" t="s">
        <v>1189</v>
      </c>
      <c r="M230" t="s">
        <v>46</v>
      </c>
      <c r="N230">
        <v>90805</v>
      </c>
      <c r="O230" t="s">
        <v>47</v>
      </c>
      <c r="P230" t="s">
        <v>1685</v>
      </c>
      <c r="Q230" t="s">
        <v>49</v>
      </c>
      <c r="R230" t="s">
        <v>50</v>
      </c>
      <c r="S230" t="s">
        <v>1686</v>
      </c>
      <c r="T230">
        <v>29.6</v>
      </c>
      <c r="U230">
        <v>2</v>
      </c>
      <c r="V230">
        <v>0</v>
      </c>
      <c r="W230">
        <v>14.8</v>
      </c>
    </row>
    <row r="231" spans="1:23" x14ac:dyDescent="0.3">
      <c r="A231">
        <v>9837</v>
      </c>
      <c r="B231" t="s">
        <v>10879</v>
      </c>
      <c r="C231" s="1">
        <v>42638</v>
      </c>
      <c r="D231">
        <v>2016</v>
      </c>
      <c r="E231" t="s">
        <v>161</v>
      </c>
      <c r="F231">
        <v>25</v>
      </c>
      <c r="G231" t="s">
        <v>54</v>
      </c>
      <c r="H231" t="s">
        <v>2469</v>
      </c>
      <c r="I231" t="s">
        <v>2470</v>
      </c>
      <c r="J231" t="s">
        <v>28</v>
      </c>
      <c r="K231" t="s">
        <v>29</v>
      </c>
      <c r="L231" t="s">
        <v>1189</v>
      </c>
      <c r="M231" t="s">
        <v>46</v>
      </c>
      <c r="N231">
        <v>90805</v>
      </c>
      <c r="O231" t="s">
        <v>47</v>
      </c>
      <c r="P231" t="s">
        <v>3283</v>
      </c>
      <c r="Q231" t="s">
        <v>49</v>
      </c>
      <c r="R231" t="s">
        <v>95</v>
      </c>
      <c r="S231" t="s">
        <v>3284</v>
      </c>
      <c r="T231">
        <v>10.9</v>
      </c>
      <c r="U231">
        <v>5</v>
      </c>
      <c r="V231">
        <v>0</v>
      </c>
      <c r="W231">
        <v>5.1229999999999993</v>
      </c>
    </row>
    <row r="232" spans="1:23" x14ac:dyDescent="0.3">
      <c r="A232">
        <v>231</v>
      </c>
      <c r="B232" t="s">
        <v>909</v>
      </c>
      <c r="C232" s="1">
        <v>41895</v>
      </c>
      <c r="D232">
        <v>2014</v>
      </c>
      <c r="E232" t="s">
        <v>161</v>
      </c>
      <c r="F232">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v>-12.431999999999999</v>
      </c>
    </row>
    <row r="233" spans="1:23" x14ac:dyDescent="0.3">
      <c r="A233">
        <v>9836</v>
      </c>
      <c r="B233" t="s">
        <v>10878</v>
      </c>
      <c r="C233" s="1">
        <v>42653</v>
      </c>
      <c r="D233">
        <v>2016</v>
      </c>
      <c r="E233" t="s">
        <v>53</v>
      </c>
      <c r="F233">
        <v>10</v>
      </c>
      <c r="G233" t="s">
        <v>199</v>
      </c>
      <c r="H233" t="s">
        <v>5076</v>
      </c>
      <c r="I233" t="s">
        <v>5077</v>
      </c>
      <c r="J233" t="s">
        <v>28</v>
      </c>
      <c r="K233" t="s">
        <v>29</v>
      </c>
      <c r="L233" t="s">
        <v>3310</v>
      </c>
      <c r="M233" t="s">
        <v>110</v>
      </c>
      <c r="N233">
        <v>77571</v>
      </c>
      <c r="O233" t="s">
        <v>111</v>
      </c>
      <c r="P233" t="s">
        <v>3148</v>
      </c>
      <c r="Q233" t="s">
        <v>49</v>
      </c>
      <c r="R233" t="s">
        <v>79</v>
      </c>
      <c r="S233" t="s">
        <v>3149</v>
      </c>
      <c r="T233">
        <v>16.391999999999996</v>
      </c>
      <c r="U233">
        <v>2</v>
      </c>
      <c r="V233">
        <v>0.8</v>
      </c>
      <c r="W233">
        <v>-26.227200000000003</v>
      </c>
    </row>
    <row r="234" spans="1:23" x14ac:dyDescent="0.3">
      <c r="A234">
        <v>9833</v>
      </c>
      <c r="B234" t="s">
        <v>10876</v>
      </c>
      <c r="C234" s="1">
        <v>41777</v>
      </c>
      <c r="D234">
        <v>2014</v>
      </c>
      <c r="E234" t="s">
        <v>124</v>
      </c>
      <c r="F234">
        <v>18</v>
      </c>
      <c r="G234" t="s">
        <v>25</v>
      </c>
      <c r="H234" t="s">
        <v>5943</v>
      </c>
      <c r="I234" t="s">
        <v>5944</v>
      </c>
      <c r="J234" t="s">
        <v>28</v>
      </c>
      <c r="K234" t="s">
        <v>29</v>
      </c>
      <c r="L234" t="s">
        <v>830</v>
      </c>
      <c r="M234" t="s">
        <v>110</v>
      </c>
      <c r="N234">
        <v>75220</v>
      </c>
      <c r="O234" t="s">
        <v>111</v>
      </c>
      <c r="P234" t="s">
        <v>4201</v>
      </c>
      <c r="Q234" t="s">
        <v>49</v>
      </c>
      <c r="R234" t="s">
        <v>95</v>
      </c>
      <c r="S234" t="s">
        <v>4202</v>
      </c>
      <c r="T234">
        <v>3.9840000000000004</v>
      </c>
      <c r="U234">
        <v>1</v>
      </c>
      <c r="V234">
        <v>0.2</v>
      </c>
      <c r="W234">
        <v>1.4442000000000004</v>
      </c>
    </row>
    <row r="235" spans="1:23" x14ac:dyDescent="0.3">
      <c r="A235">
        <v>234</v>
      </c>
      <c r="B235" t="s">
        <v>914</v>
      </c>
      <c r="C235" s="1">
        <v>42832</v>
      </c>
      <c r="D235">
        <v>2017</v>
      </c>
      <c r="E235" t="s">
        <v>89</v>
      </c>
      <c r="F235">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v>-3.5519999999999996</v>
      </c>
    </row>
    <row r="236" spans="1:23" x14ac:dyDescent="0.3">
      <c r="A236">
        <v>9829</v>
      </c>
      <c r="B236" t="s">
        <v>10873</v>
      </c>
      <c r="C236" s="1">
        <v>42905</v>
      </c>
      <c r="D236">
        <v>2017</v>
      </c>
      <c r="E236" t="s">
        <v>41</v>
      </c>
      <c r="F236">
        <v>19</v>
      </c>
      <c r="G236" t="s">
        <v>54</v>
      </c>
      <c r="H236" t="s">
        <v>412</v>
      </c>
      <c r="I236" t="s">
        <v>413</v>
      </c>
      <c r="J236" t="s">
        <v>44</v>
      </c>
      <c r="K236" t="s">
        <v>29</v>
      </c>
      <c r="L236" t="s">
        <v>278</v>
      </c>
      <c r="M236" t="s">
        <v>279</v>
      </c>
      <c r="N236">
        <v>10035</v>
      </c>
      <c r="O236" t="s">
        <v>157</v>
      </c>
      <c r="P236" t="s">
        <v>2124</v>
      </c>
      <c r="Q236" t="s">
        <v>49</v>
      </c>
      <c r="R236" t="s">
        <v>79</v>
      </c>
      <c r="S236" t="s">
        <v>2125</v>
      </c>
      <c r="T236">
        <v>11.568000000000001</v>
      </c>
      <c r="U236">
        <v>3</v>
      </c>
      <c r="V236">
        <v>0.2</v>
      </c>
      <c r="W236">
        <v>3.7595999999999998</v>
      </c>
    </row>
    <row r="237" spans="1:23" x14ac:dyDescent="0.3">
      <c r="A237">
        <v>9828</v>
      </c>
      <c r="B237" t="s">
        <v>10873</v>
      </c>
      <c r="C237" s="1">
        <v>42905</v>
      </c>
      <c r="D237">
        <v>2017</v>
      </c>
      <c r="E237" t="s">
        <v>41</v>
      </c>
      <c r="F237">
        <v>19</v>
      </c>
      <c r="G237" t="s">
        <v>54</v>
      </c>
      <c r="H237" t="s">
        <v>412</v>
      </c>
      <c r="I237" t="s">
        <v>413</v>
      </c>
      <c r="J237" t="s">
        <v>44</v>
      </c>
      <c r="K237" t="s">
        <v>29</v>
      </c>
      <c r="L237" t="s">
        <v>278</v>
      </c>
      <c r="M237" t="s">
        <v>279</v>
      </c>
      <c r="N237">
        <v>10035</v>
      </c>
      <c r="O237" t="s">
        <v>157</v>
      </c>
      <c r="P237" t="s">
        <v>2182</v>
      </c>
      <c r="Q237" t="s">
        <v>49</v>
      </c>
      <c r="R237" t="s">
        <v>63</v>
      </c>
      <c r="S237" t="s">
        <v>2183</v>
      </c>
      <c r="T237">
        <v>129.30000000000001</v>
      </c>
      <c r="U237">
        <v>2</v>
      </c>
      <c r="V237">
        <v>0</v>
      </c>
      <c r="W237">
        <v>6.4649999999999892</v>
      </c>
    </row>
    <row r="238" spans="1:23" x14ac:dyDescent="0.3">
      <c r="A238">
        <v>237</v>
      </c>
      <c r="B238" t="s">
        <v>924</v>
      </c>
      <c r="C238" s="1">
        <v>43051</v>
      </c>
      <c r="D238">
        <v>2017</v>
      </c>
      <c r="E238" t="s">
        <v>24</v>
      </c>
      <c r="F238">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v>4.7519999999999998</v>
      </c>
    </row>
    <row r="239" spans="1:23" x14ac:dyDescent="0.3">
      <c r="A239">
        <v>238</v>
      </c>
      <c r="B239" t="s">
        <v>930</v>
      </c>
      <c r="C239" s="1">
        <v>42525</v>
      </c>
      <c r="D239">
        <v>2016</v>
      </c>
      <c r="E239" t="s">
        <v>41</v>
      </c>
      <c r="F239">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v>9.3960000000000008</v>
      </c>
    </row>
    <row r="240" spans="1:23" x14ac:dyDescent="0.3">
      <c r="A240">
        <v>9826</v>
      </c>
      <c r="B240" t="s">
        <v>10872</v>
      </c>
      <c r="C240" s="1">
        <v>41866</v>
      </c>
      <c r="D240">
        <v>2014</v>
      </c>
      <c r="E240" t="s">
        <v>132</v>
      </c>
      <c r="F240">
        <v>15</v>
      </c>
      <c r="G240" t="s">
        <v>54</v>
      </c>
      <c r="H240" t="s">
        <v>1804</v>
      </c>
      <c r="I240" t="s">
        <v>1805</v>
      </c>
      <c r="J240" t="s">
        <v>28</v>
      </c>
      <c r="K240" t="s">
        <v>29</v>
      </c>
      <c r="L240" t="s">
        <v>135</v>
      </c>
      <c r="M240" t="s">
        <v>46</v>
      </c>
      <c r="N240">
        <v>94122</v>
      </c>
      <c r="O240" t="s">
        <v>47</v>
      </c>
      <c r="P240" t="s">
        <v>2405</v>
      </c>
      <c r="Q240" t="s">
        <v>49</v>
      </c>
      <c r="R240" t="s">
        <v>79</v>
      </c>
      <c r="S240" t="s">
        <v>2406</v>
      </c>
      <c r="T240">
        <v>46.440000000000005</v>
      </c>
      <c r="U240">
        <v>3</v>
      </c>
      <c r="V240">
        <v>0.2</v>
      </c>
      <c r="W240">
        <v>15.092999999999998</v>
      </c>
    </row>
    <row r="241" spans="1:23" x14ac:dyDescent="0.3">
      <c r="A241">
        <v>9825</v>
      </c>
      <c r="B241" t="s">
        <v>10872</v>
      </c>
      <c r="C241" s="1">
        <v>41866</v>
      </c>
      <c r="D241">
        <v>2014</v>
      </c>
      <c r="E241" t="s">
        <v>132</v>
      </c>
      <c r="F241">
        <v>15</v>
      </c>
      <c r="G241" t="s">
        <v>54</v>
      </c>
      <c r="H241" t="s">
        <v>1804</v>
      </c>
      <c r="I241" t="s">
        <v>1805</v>
      </c>
      <c r="J241" t="s">
        <v>28</v>
      </c>
      <c r="K241" t="s">
        <v>29</v>
      </c>
      <c r="L241" t="s">
        <v>135</v>
      </c>
      <c r="M241" t="s">
        <v>46</v>
      </c>
      <c r="N241">
        <v>94122</v>
      </c>
      <c r="O241" t="s">
        <v>47</v>
      </c>
      <c r="P241" t="s">
        <v>373</v>
      </c>
      <c r="Q241" t="s">
        <v>49</v>
      </c>
      <c r="R241" t="s">
        <v>79</v>
      </c>
      <c r="S241" t="s">
        <v>374</v>
      </c>
      <c r="T241">
        <v>17.856000000000002</v>
      </c>
      <c r="U241">
        <v>4</v>
      </c>
      <c r="V241">
        <v>0.2</v>
      </c>
      <c r="W241">
        <v>6.2495999999999992</v>
      </c>
    </row>
    <row r="242" spans="1:23" x14ac:dyDescent="0.3">
      <c r="A242">
        <v>9824</v>
      </c>
      <c r="B242" t="s">
        <v>10872</v>
      </c>
      <c r="C242" s="1">
        <v>41866</v>
      </c>
      <c r="D242">
        <v>2014</v>
      </c>
      <c r="E242" t="s">
        <v>132</v>
      </c>
      <c r="F242">
        <v>15</v>
      </c>
      <c r="G242" t="s">
        <v>54</v>
      </c>
      <c r="H242" t="s">
        <v>1804</v>
      </c>
      <c r="I242" t="s">
        <v>1805</v>
      </c>
      <c r="J242" t="s">
        <v>28</v>
      </c>
      <c r="K242" t="s">
        <v>29</v>
      </c>
      <c r="L242" t="s">
        <v>135</v>
      </c>
      <c r="M242" t="s">
        <v>46</v>
      </c>
      <c r="N242">
        <v>94122</v>
      </c>
      <c r="O242" t="s">
        <v>47</v>
      </c>
      <c r="P242" t="s">
        <v>4358</v>
      </c>
      <c r="Q242" t="s">
        <v>49</v>
      </c>
      <c r="R242" t="s">
        <v>95</v>
      </c>
      <c r="S242" t="s">
        <v>4359</v>
      </c>
      <c r="T242">
        <v>92.94</v>
      </c>
      <c r="U242">
        <v>3</v>
      </c>
      <c r="V242">
        <v>0</v>
      </c>
      <c r="W242">
        <v>41.822999999999993</v>
      </c>
    </row>
    <row r="243" spans="1:23" x14ac:dyDescent="0.3">
      <c r="A243">
        <v>9823</v>
      </c>
      <c r="B243" t="s">
        <v>10872</v>
      </c>
      <c r="C243" s="1">
        <v>41866</v>
      </c>
      <c r="D243">
        <v>2014</v>
      </c>
      <c r="E243" t="s">
        <v>132</v>
      </c>
      <c r="F243">
        <v>15</v>
      </c>
      <c r="G243" t="s">
        <v>54</v>
      </c>
      <c r="H243" t="s">
        <v>1804</v>
      </c>
      <c r="I243" t="s">
        <v>1805</v>
      </c>
      <c r="J243" t="s">
        <v>28</v>
      </c>
      <c r="K243" t="s">
        <v>29</v>
      </c>
      <c r="L243" t="s">
        <v>135</v>
      </c>
      <c r="M243" t="s">
        <v>46</v>
      </c>
      <c r="N243">
        <v>94122</v>
      </c>
      <c r="O243" t="s">
        <v>47</v>
      </c>
      <c r="P243" t="s">
        <v>2120</v>
      </c>
      <c r="Q243" t="s">
        <v>49</v>
      </c>
      <c r="R243" t="s">
        <v>82</v>
      </c>
      <c r="S243" t="s">
        <v>2121</v>
      </c>
      <c r="T243">
        <v>152.91</v>
      </c>
      <c r="U243">
        <v>3</v>
      </c>
      <c r="V243">
        <v>0</v>
      </c>
      <c r="W243">
        <v>42.814799999999998</v>
      </c>
    </row>
    <row r="244" spans="1:23" x14ac:dyDescent="0.3">
      <c r="A244">
        <v>9822</v>
      </c>
      <c r="B244" t="s">
        <v>10871</v>
      </c>
      <c r="C244" s="1">
        <v>42163</v>
      </c>
      <c r="D244">
        <v>2015</v>
      </c>
      <c r="E244" t="s">
        <v>41</v>
      </c>
      <c r="F244">
        <v>8</v>
      </c>
      <c r="G244" t="s">
        <v>54</v>
      </c>
      <c r="H244" t="s">
        <v>1049</v>
      </c>
      <c r="I244" t="s">
        <v>1050</v>
      </c>
      <c r="J244" t="s">
        <v>44</v>
      </c>
      <c r="K244" t="s">
        <v>29</v>
      </c>
      <c r="L244" t="s">
        <v>1167</v>
      </c>
      <c r="M244" t="s">
        <v>58</v>
      </c>
      <c r="N244">
        <v>33710</v>
      </c>
      <c r="O244" t="s">
        <v>32</v>
      </c>
      <c r="P244" t="s">
        <v>1847</v>
      </c>
      <c r="Q244" t="s">
        <v>49</v>
      </c>
      <c r="R244" t="s">
        <v>79</v>
      </c>
      <c r="S244" t="s">
        <v>1848</v>
      </c>
      <c r="T244">
        <v>18.264000000000003</v>
      </c>
      <c r="U244">
        <v>2</v>
      </c>
      <c r="V244">
        <v>0.7</v>
      </c>
      <c r="W244">
        <v>-13.393599999999999</v>
      </c>
    </row>
    <row r="245" spans="1:23" x14ac:dyDescent="0.3">
      <c r="A245">
        <v>244</v>
      </c>
      <c r="B245" t="s">
        <v>930</v>
      </c>
      <c r="C245" s="1">
        <v>42525</v>
      </c>
      <c r="D245">
        <v>2016</v>
      </c>
      <c r="E245" t="s">
        <v>41</v>
      </c>
      <c r="F245">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v>1.2037999999999995</v>
      </c>
    </row>
    <row r="246" spans="1:23" x14ac:dyDescent="0.3">
      <c r="A246">
        <v>9821</v>
      </c>
      <c r="B246" t="s">
        <v>10871</v>
      </c>
      <c r="C246" s="1">
        <v>42163</v>
      </c>
      <c r="D246">
        <v>2015</v>
      </c>
      <c r="E246" t="s">
        <v>41</v>
      </c>
      <c r="F246">
        <v>8</v>
      </c>
      <c r="G246" t="s">
        <v>54</v>
      </c>
      <c r="H246" t="s">
        <v>1049</v>
      </c>
      <c r="I246" t="s">
        <v>1050</v>
      </c>
      <c r="J246" t="s">
        <v>44</v>
      </c>
      <c r="K246" t="s">
        <v>29</v>
      </c>
      <c r="L246" t="s">
        <v>1167</v>
      </c>
      <c r="M246" t="s">
        <v>58</v>
      </c>
      <c r="N246">
        <v>33710</v>
      </c>
      <c r="O246" t="s">
        <v>32</v>
      </c>
      <c r="P246" t="s">
        <v>8243</v>
      </c>
      <c r="Q246" t="s">
        <v>49</v>
      </c>
      <c r="R246" t="s">
        <v>95</v>
      </c>
      <c r="S246" t="s">
        <v>8244</v>
      </c>
      <c r="T246">
        <v>42.24</v>
      </c>
      <c r="U246">
        <v>10</v>
      </c>
      <c r="V246">
        <v>0.2</v>
      </c>
      <c r="W246">
        <v>13.199999999999998</v>
      </c>
    </row>
    <row r="247" spans="1:23" x14ac:dyDescent="0.3">
      <c r="A247">
        <v>246</v>
      </c>
      <c r="B247" t="s">
        <v>945</v>
      </c>
      <c r="C247" s="1">
        <v>41791</v>
      </c>
      <c r="D247">
        <v>2014</v>
      </c>
      <c r="E247" t="s">
        <v>41</v>
      </c>
      <c r="F247">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v>41.680000000000007</v>
      </c>
    </row>
    <row r="248" spans="1:23" x14ac:dyDescent="0.3">
      <c r="A248">
        <v>247</v>
      </c>
      <c r="B248" t="s">
        <v>945</v>
      </c>
      <c r="C248" s="1">
        <v>41791</v>
      </c>
      <c r="D248">
        <v>2014</v>
      </c>
      <c r="E248" t="s">
        <v>41</v>
      </c>
      <c r="F248">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v>23.94</v>
      </c>
    </row>
    <row r="249" spans="1:23" x14ac:dyDescent="0.3">
      <c r="A249">
        <v>248</v>
      </c>
      <c r="B249" t="s">
        <v>945</v>
      </c>
      <c r="C249" s="1">
        <v>41791</v>
      </c>
      <c r="D249">
        <v>2014</v>
      </c>
      <c r="E249" t="s">
        <v>41</v>
      </c>
      <c r="F249">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v>496.07249999999993</v>
      </c>
    </row>
    <row r="250" spans="1:23" x14ac:dyDescent="0.3">
      <c r="A250">
        <v>249</v>
      </c>
      <c r="B250" t="s">
        <v>945</v>
      </c>
      <c r="C250" s="1">
        <v>41791</v>
      </c>
      <c r="D250">
        <v>2014</v>
      </c>
      <c r="E250" t="s">
        <v>41</v>
      </c>
      <c r="F250">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v>12.441600000000001</v>
      </c>
    </row>
    <row r="251" spans="1:23" x14ac:dyDescent="0.3">
      <c r="A251">
        <v>9820</v>
      </c>
      <c r="B251" t="s">
        <v>10871</v>
      </c>
      <c r="C251" s="1">
        <v>42163</v>
      </c>
      <c r="D251">
        <v>2015</v>
      </c>
      <c r="E251" t="s">
        <v>41</v>
      </c>
      <c r="F251">
        <v>8</v>
      </c>
      <c r="G251" t="s">
        <v>54</v>
      </c>
      <c r="H251" t="s">
        <v>1049</v>
      </c>
      <c r="I251" t="s">
        <v>1050</v>
      </c>
      <c r="J251" t="s">
        <v>44</v>
      </c>
      <c r="K251" t="s">
        <v>29</v>
      </c>
      <c r="L251" t="s">
        <v>1167</v>
      </c>
      <c r="M251" t="s">
        <v>58</v>
      </c>
      <c r="N251">
        <v>33710</v>
      </c>
      <c r="O251" t="s">
        <v>32</v>
      </c>
      <c r="P251" t="s">
        <v>6753</v>
      </c>
      <c r="Q251" t="s">
        <v>49</v>
      </c>
      <c r="R251" t="s">
        <v>50</v>
      </c>
      <c r="S251" t="s">
        <v>6754</v>
      </c>
      <c r="T251">
        <v>9</v>
      </c>
      <c r="U251">
        <v>3</v>
      </c>
      <c r="V251">
        <v>0.2</v>
      </c>
      <c r="W251">
        <v>3.1499999999999995</v>
      </c>
    </row>
    <row r="252" spans="1:23" x14ac:dyDescent="0.3">
      <c r="A252">
        <v>251</v>
      </c>
      <c r="B252" t="s">
        <v>960</v>
      </c>
      <c r="C252" s="1">
        <v>42624</v>
      </c>
      <c r="D252">
        <v>2016</v>
      </c>
      <c r="E252" t="s">
        <v>161</v>
      </c>
      <c r="F252">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v>3.5766999999999998</v>
      </c>
    </row>
    <row r="253" spans="1:23" x14ac:dyDescent="0.3">
      <c r="A253">
        <v>9819</v>
      </c>
      <c r="B253" t="s">
        <v>10871</v>
      </c>
      <c r="C253" s="1">
        <v>42163</v>
      </c>
      <c r="D253">
        <v>2015</v>
      </c>
      <c r="E253" t="s">
        <v>41</v>
      </c>
      <c r="F253">
        <v>8</v>
      </c>
      <c r="G253" t="s">
        <v>54</v>
      </c>
      <c r="H253" t="s">
        <v>1049</v>
      </c>
      <c r="I253" t="s">
        <v>1050</v>
      </c>
      <c r="J253" t="s">
        <v>44</v>
      </c>
      <c r="K253" t="s">
        <v>29</v>
      </c>
      <c r="L253" t="s">
        <v>1167</v>
      </c>
      <c r="M253" t="s">
        <v>58</v>
      </c>
      <c r="N253">
        <v>33710</v>
      </c>
      <c r="O253" t="s">
        <v>32</v>
      </c>
      <c r="P253" t="s">
        <v>1757</v>
      </c>
      <c r="Q253" t="s">
        <v>49</v>
      </c>
      <c r="R253" t="s">
        <v>72</v>
      </c>
      <c r="S253" t="s">
        <v>1758</v>
      </c>
      <c r="T253">
        <v>4.4479999999999995</v>
      </c>
      <c r="U253">
        <v>2</v>
      </c>
      <c r="V253">
        <v>0.2</v>
      </c>
      <c r="W253">
        <v>0.3335999999999999</v>
      </c>
    </row>
    <row r="254" spans="1:23" x14ac:dyDescent="0.3">
      <c r="A254">
        <v>253</v>
      </c>
      <c r="B254" t="s">
        <v>966</v>
      </c>
      <c r="C254" s="1">
        <v>42714</v>
      </c>
      <c r="D254">
        <v>2016</v>
      </c>
      <c r="E254" t="s">
        <v>98</v>
      </c>
      <c r="F254">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v>22.562400000000004</v>
      </c>
    </row>
    <row r="255" spans="1:23" x14ac:dyDescent="0.3">
      <c r="A255">
        <v>254</v>
      </c>
      <c r="B255" t="s">
        <v>966</v>
      </c>
      <c r="C255" s="1">
        <v>42714</v>
      </c>
      <c r="D255">
        <v>2016</v>
      </c>
      <c r="E255" t="s">
        <v>98</v>
      </c>
      <c r="F255">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v>162.864</v>
      </c>
    </row>
    <row r="256" spans="1:23" x14ac:dyDescent="0.3">
      <c r="A256">
        <v>9817</v>
      </c>
      <c r="B256" t="s">
        <v>10871</v>
      </c>
      <c r="C256" s="1">
        <v>42163</v>
      </c>
      <c r="D256">
        <v>2015</v>
      </c>
      <c r="E256" t="s">
        <v>41</v>
      </c>
      <c r="F256">
        <v>8</v>
      </c>
      <c r="G256" t="s">
        <v>54</v>
      </c>
      <c r="H256" t="s">
        <v>1049</v>
      </c>
      <c r="I256" t="s">
        <v>1050</v>
      </c>
      <c r="J256" t="s">
        <v>44</v>
      </c>
      <c r="K256" t="s">
        <v>29</v>
      </c>
      <c r="L256" t="s">
        <v>1167</v>
      </c>
      <c r="M256" t="s">
        <v>58</v>
      </c>
      <c r="N256">
        <v>33710</v>
      </c>
      <c r="O256" t="s">
        <v>32</v>
      </c>
      <c r="P256" t="s">
        <v>3019</v>
      </c>
      <c r="Q256" t="s">
        <v>49</v>
      </c>
      <c r="R256" t="s">
        <v>63</v>
      </c>
      <c r="S256" t="s">
        <v>3020</v>
      </c>
      <c r="T256">
        <v>516.96</v>
      </c>
      <c r="U256">
        <v>4</v>
      </c>
      <c r="V256">
        <v>0.2</v>
      </c>
      <c r="W256">
        <v>-6.4619999999999891</v>
      </c>
    </row>
    <row r="257" spans="1:23" x14ac:dyDescent="0.3">
      <c r="A257">
        <v>256</v>
      </c>
      <c r="B257" t="s">
        <v>973</v>
      </c>
      <c r="C257" s="1">
        <v>42336</v>
      </c>
      <c r="D257">
        <v>2015</v>
      </c>
      <c r="E257" t="s">
        <v>24</v>
      </c>
      <c r="F257">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v>-19.562399999999997</v>
      </c>
    </row>
    <row r="258" spans="1:23" x14ac:dyDescent="0.3">
      <c r="A258">
        <v>257</v>
      </c>
      <c r="B258" t="s">
        <v>973</v>
      </c>
      <c r="C258" s="1">
        <v>42336</v>
      </c>
      <c r="D258">
        <v>2015</v>
      </c>
      <c r="E258" t="s">
        <v>24</v>
      </c>
      <c r="F258">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v>4.0439999999999969</v>
      </c>
    </row>
    <row r="259" spans="1:23" x14ac:dyDescent="0.3">
      <c r="A259">
        <v>9816</v>
      </c>
      <c r="B259" t="s">
        <v>10871</v>
      </c>
      <c r="C259" s="1">
        <v>42163</v>
      </c>
      <c r="D259">
        <v>2015</v>
      </c>
      <c r="E259" t="s">
        <v>41</v>
      </c>
      <c r="F259">
        <v>8</v>
      </c>
      <c r="G259" t="s">
        <v>54</v>
      </c>
      <c r="H259" t="s">
        <v>1049</v>
      </c>
      <c r="I259" t="s">
        <v>1050</v>
      </c>
      <c r="J259" t="s">
        <v>44</v>
      </c>
      <c r="K259" t="s">
        <v>29</v>
      </c>
      <c r="L259" t="s">
        <v>1167</v>
      </c>
      <c r="M259" t="s">
        <v>58</v>
      </c>
      <c r="N259">
        <v>33710</v>
      </c>
      <c r="O259" t="s">
        <v>32</v>
      </c>
      <c r="P259" t="s">
        <v>5437</v>
      </c>
      <c r="Q259" t="s">
        <v>49</v>
      </c>
      <c r="R259" t="s">
        <v>95</v>
      </c>
      <c r="S259" t="s">
        <v>5438</v>
      </c>
      <c r="T259">
        <v>173.48800000000003</v>
      </c>
      <c r="U259">
        <v>7</v>
      </c>
      <c r="V259">
        <v>0.2</v>
      </c>
      <c r="W259">
        <v>54.214999999999982</v>
      </c>
    </row>
    <row r="260" spans="1:23" x14ac:dyDescent="0.3">
      <c r="A260">
        <v>9815</v>
      </c>
      <c r="B260" t="s">
        <v>10870</v>
      </c>
      <c r="C260" s="1">
        <v>42701</v>
      </c>
      <c r="D260">
        <v>2016</v>
      </c>
      <c r="E260" t="s">
        <v>24</v>
      </c>
      <c r="F260">
        <v>27</v>
      </c>
      <c r="G260" t="s">
        <v>199</v>
      </c>
      <c r="H260" t="s">
        <v>792</v>
      </c>
      <c r="I260" t="s">
        <v>793</v>
      </c>
      <c r="J260" t="s">
        <v>28</v>
      </c>
      <c r="K260" t="s">
        <v>29</v>
      </c>
      <c r="L260" t="s">
        <v>10601</v>
      </c>
      <c r="M260" t="s">
        <v>803</v>
      </c>
      <c r="N260">
        <v>7017</v>
      </c>
      <c r="O260" t="s">
        <v>157</v>
      </c>
      <c r="P260" t="s">
        <v>5803</v>
      </c>
      <c r="Q260" t="s">
        <v>49</v>
      </c>
      <c r="R260" t="s">
        <v>79</v>
      </c>
      <c r="S260" t="s">
        <v>5804</v>
      </c>
      <c r="T260">
        <v>79.95</v>
      </c>
      <c r="U260">
        <v>5</v>
      </c>
      <c r="V260">
        <v>0</v>
      </c>
      <c r="W260">
        <v>38.376000000000005</v>
      </c>
    </row>
    <row r="261" spans="1:23" x14ac:dyDescent="0.3">
      <c r="A261">
        <v>260</v>
      </c>
      <c r="B261" t="s">
        <v>980</v>
      </c>
      <c r="C261" s="1">
        <v>43070</v>
      </c>
      <c r="D261">
        <v>2017</v>
      </c>
      <c r="E261" t="s">
        <v>98</v>
      </c>
      <c r="F261">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v>6.6465000000000174</v>
      </c>
    </row>
    <row r="262" spans="1:23" x14ac:dyDescent="0.3">
      <c r="A262">
        <v>261</v>
      </c>
      <c r="B262" t="s">
        <v>980</v>
      </c>
      <c r="C262" s="1">
        <v>43070</v>
      </c>
      <c r="D262">
        <v>2017</v>
      </c>
      <c r="E262" t="s">
        <v>98</v>
      </c>
      <c r="F262">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v>6.1319999999999988</v>
      </c>
    </row>
    <row r="263" spans="1:23" x14ac:dyDescent="0.3">
      <c r="A263">
        <v>262</v>
      </c>
      <c r="B263" t="s">
        <v>989</v>
      </c>
      <c r="C263" s="1">
        <v>42894</v>
      </c>
      <c r="D263">
        <v>2017</v>
      </c>
      <c r="E263" t="s">
        <v>41</v>
      </c>
      <c r="F263">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v>-4.4660000000000002</v>
      </c>
    </row>
    <row r="264" spans="1:23" x14ac:dyDescent="0.3">
      <c r="A264">
        <v>9814</v>
      </c>
      <c r="B264" t="s">
        <v>10870</v>
      </c>
      <c r="C264" s="1">
        <v>42701</v>
      </c>
      <c r="D264">
        <v>2016</v>
      </c>
      <c r="E264" t="s">
        <v>24</v>
      </c>
      <c r="F264">
        <v>27</v>
      </c>
      <c r="G264" t="s">
        <v>199</v>
      </c>
      <c r="H264" t="s">
        <v>792</v>
      </c>
      <c r="I264" t="s">
        <v>793</v>
      </c>
      <c r="J264" t="s">
        <v>28</v>
      </c>
      <c r="K264" t="s">
        <v>29</v>
      </c>
      <c r="L264" t="s">
        <v>10601</v>
      </c>
      <c r="M264" t="s">
        <v>803</v>
      </c>
      <c r="N264">
        <v>7017</v>
      </c>
      <c r="O264" t="s">
        <v>157</v>
      </c>
      <c r="P264" t="s">
        <v>3296</v>
      </c>
      <c r="Q264" t="s">
        <v>49</v>
      </c>
      <c r="R264" t="s">
        <v>95</v>
      </c>
      <c r="S264" t="s">
        <v>3297</v>
      </c>
      <c r="T264">
        <v>204.95000000000002</v>
      </c>
      <c r="U264">
        <v>5</v>
      </c>
      <c r="V264">
        <v>0</v>
      </c>
      <c r="W264">
        <v>100.4255</v>
      </c>
    </row>
    <row r="265" spans="1:23" x14ac:dyDescent="0.3">
      <c r="A265">
        <v>9813</v>
      </c>
      <c r="B265" t="s">
        <v>10870</v>
      </c>
      <c r="C265" s="1">
        <v>42701</v>
      </c>
      <c r="D265">
        <v>2016</v>
      </c>
      <c r="E265" t="s">
        <v>24</v>
      </c>
      <c r="F265">
        <v>27</v>
      </c>
      <c r="G265" t="s">
        <v>199</v>
      </c>
      <c r="H265" t="s">
        <v>792</v>
      </c>
      <c r="I265" t="s">
        <v>793</v>
      </c>
      <c r="J265" t="s">
        <v>28</v>
      </c>
      <c r="K265" t="s">
        <v>29</v>
      </c>
      <c r="L265" t="s">
        <v>10601</v>
      </c>
      <c r="M265" t="s">
        <v>803</v>
      </c>
      <c r="N265">
        <v>7017</v>
      </c>
      <c r="O265" t="s">
        <v>157</v>
      </c>
      <c r="P265" t="s">
        <v>1330</v>
      </c>
      <c r="Q265" t="s">
        <v>49</v>
      </c>
      <c r="R265" t="s">
        <v>72</v>
      </c>
      <c r="S265" t="s">
        <v>1331</v>
      </c>
      <c r="T265">
        <v>34.650000000000006</v>
      </c>
      <c r="U265">
        <v>3</v>
      </c>
      <c r="V265">
        <v>0</v>
      </c>
      <c r="W265">
        <v>9.702</v>
      </c>
    </row>
    <row r="266" spans="1:23" x14ac:dyDescent="0.3">
      <c r="A266">
        <v>9812</v>
      </c>
      <c r="B266" t="s">
        <v>10870</v>
      </c>
      <c r="C266" s="1">
        <v>42701</v>
      </c>
      <c r="D266">
        <v>2016</v>
      </c>
      <c r="E266" t="s">
        <v>24</v>
      </c>
      <c r="F266">
        <v>27</v>
      </c>
      <c r="G266" t="s">
        <v>199</v>
      </c>
      <c r="H266" t="s">
        <v>792</v>
      </c>
      <c r="I266" t="s">
        <v>793</v>
      </c>
      <c r="J266" t="s">
        <v>28</v>
      </c>
      <c r="K266" t="s">
        <v>29</v>
      </c>
      <c r="L266" t="s">
        <v>10601</v>
      </c>
      <c r="M266" t="s">
        <v>803</v>
      </c>
      <c r="N266">
        <v>7017</v>
      </c>
      <c r="O266" t="s">
        <v>157</v>
      </c>
      <c r="P266" t="s">
        <v>5874</v>
      </c>
      <c r="Q266" t="s">
        <v>49</v>
      </c>
      <c r="R266" t="s">
        <v>95</v>
      </c>
      <c r="S266" t="s">
        <v>5875</v>
      </c>
      <c r="T266">
        <v>25.92</v>
      </c>
      <c r="U266">
        <v>4</v>
      </c>
      <c r="V266">
        <v>0</v>
      </c>
      <c r="W266">
        <v>12.441600000000001</v>
      </c>
    </row>
    <row r="267" spans="1:23" x14ac:dyDescent="0.3">
      <c r="A267">
        <v>9811</v>
      </c>
      <c r="B267" t="s">
        <v>10869</v>
      </c>
      <c r="C267" s="1">
        <v>41950</v>
      </c>
      <c r="D267">
        <v>2014</v>
      </c>
      <c r="E267" t="s">
        <v>24</v>
      </c>
      <c r="F267">
        <v>7</v>
      </c>
      <c r="G267" t="s">
        <v>25</v>
      </c>
      <c r="H267" t="s">
        <v>1571</v>
      </c>
      <c r="I267" t="s">
        <v>1572</v>
      </c>
      <c r="J267" t="s">
        <v>28</v>
      </c>
      <c r="K267" t="s">
        <v>29</v>
      </c>
      <c r="L267" t="s">
        <v>431</v>
      </c>
      <c r="M267" t="s">
        <v>432</v>
      </c>
      <c r="N267">
        <v>97206</v>
      </c>
      <c r="O267" t="s">
        <v>47</v>
      </c>
      <c r="P267" t="s">
        <v>3846</v>
      </c>
      <c r="Q267" t="s">
        <v>49</v>
      </c>
      <c r="R267" t="s">
        <v>72</v>
      </c>
      <c r="S267" t="s">
        <v>3847</v>
      </c>
      <c r="T267">
        <v>120.76800000000001</v>
      </c>
      <c r="U267">
        <v>4</v>
      </c>
      <c r="V267">
        <v>0.2</v>
      </c>
      <c r="W267">
        <v>9.0575999999999972</v>
      </c>
    </row>
    <row r="268" spans="1:23" x14ac:dyDescent="0.3">
      <c r="A268">
        <v>267</v>
      </c>
      <c r="B268" t="s">
        <v>1010</v>
      </c>
      <c r="C268" s="1">
        <v>42902</v>
      </c>
      <c r="D268">
        <v>2017</v>
      </c>
      <c r="E268" t="s">
        <v>41</v>
      </c>
      <c r="F268">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v>4.7303999999999995</v>
      </c>
    </row>
    <row r="269" spans="1:23" x14ac:dyDescent="0.3">
      <c r="A269">
        <v>268</v>
      </c>
      <c r="B269" t="s">
        <v>1016</v>
      </c>
      <c r="C269" s="1">
        <v>42391</v>
      </c>
      <c r="D269">
        <v>2016</v>
      </c>
      <c r="E269" t="s">
        <v>166</v>
      </c>
      <c r="F269">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v>0.3024</v>
      </c>
    </row>
    <row r="270" spans="1:23" x14ac:dyDescent="0.3">
      <c r="A270">
        <v>269</v>
      </c>
      <c r="B270" t="s">
        <v>1020</v>
      </c>
      <c r="C270" s="1">
        <v>43078</v>
      </c>
      <c r="D270">
        <v>2017</v>
      </c>
      <c r="E270" t="s">
        <v>98</v>
      </c>
      <c r="F270">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v>-7.4416000000000011</v>
      </c>
    </row>
    <row r="271" spans="1:23" x14ac:dyDescent="0.3">
      <c r="A271">
        <v>270</v>
      </c>
      <c r="B271" t="s">
        <v>1020</v>
      </c>
      <c r="C271" s="1">
        <v>43078</v>
      </c>
      <c r="D271">
        <v>2017</v>
      </c>
      <c r="E271" t="s">
        <v>98</v>
      </c>
      <c r="F271">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v>21.591000000000001</v>
      </c>
    </row>
    <row r="272" spans="1:23" x14ac:dyDescent="0.3">
      <c r="A272">
        <v>271</v>
      </c>
      <c r="B272" t="s">
        <v>1028</v>
      </c>
      <c r="C272" s="1">
        <v>43097</v>
      </c>
      <c r="D272">
        <v>2017</v>
      </c>
      <c r="E272" t="s">
        <v>98</v>
      </c>
      <c r="F272">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v>210.4935999999999</v>
      </c>
    </row>
    <row r="273" spans="1:23" x14ac:dyDescent="0.3">
      <c r="A273">
        <v>9810</v>
      </c>
      <c r="B273" t="s">
        <v>10869</v>
      </c>
      <c r="C273" s="1">
        <v>41950</v>
      </c>
      <c r="D273">
        <v>2014</v>
      </c>
      <c r="E273" t="s">
        <v>24</v>
      </c>
      <c r="F273">
        <v>7</v>
      </c>
      <c r="G273" t="s">
        <v>25</v>
      </c>
      <c r="H273" t="s">
        <v>1571</v>
      </c>
      <c r="I273" t="s">
        <v>1572</v>
      </c>
      <c r="J273" t="s">
        <v>28</v>
      </c>
      <c r="K273" t="s">
        <v>29</v>
      </c>
      <c r="L273" t="s">
        <v>431</v>
      </c>
      <c r="M273" t="s">
        <v>432</v>
      </c>
      <c r="N273">
        <v>97206</v>
      </c>
      <c r="O273" t="s">
        <v>47</v>
      </c>
      <c r="P273" t="s">
        <v>416</v>
      </c>
      <c r="Q273" t="s">
        <v>49</v>
      </c>
      <c r="R273" t="s">
        <v>95</v>
      </c>
      <c r="S273" t="s">
        <v>417</v>
      </c>
      <c r="T273">
        <v>25.920000000000005</v>
      </c>
      <c r="U273">
        <v>5</v>
      </c>
      <c r="V273">
        <v>0.2</v>
      </c>
      <c r="W273">
        <v>9.0719999999999992</v>
      </c>
    </row>
    <row r="274" spans="1:23" x14ac:dyDescent="0.3">
      <c r="A274">
        <v>9809</v>
      </c>
      <c r="B274" t="s">
        <v>10868</v>
      </c>
      <c r="C274" s="1">
        <v>42937</v>
      </c>
      <c r="D274">
        <v>2017</v>
      </c>
      <c r="E274" t="s">
        <v>152</v>
      </c>
      <c r="F274">
        <v>21</v>
      </c>
      <c r="G274" t="s">
        <v>54</v>
      </c>
      <c r="H274" t="s">
        <v>6397</v>
      </c>
      <c r="I274" t="s">
        <v>6398</v>
      </c>
      <c r="J274" t="s">
        <v>28</v>
      </c>
      <c r="K274" t="s">
        <v>29</v>
      </c>
      <c r="L274" t="s">
        <v>315</v>
      </c>
      <c r="M274" t="s">
        <v>222</v>
      </c>
      <c r="N274">
        <v>60623</v>
      </c>
      <c r="O274" t="s">
        <v>111</v>
      </c>
      <c r="P274" t="s">
        <v>4337</v>
      </c>
      <c r="Q274" t="s">
        <v>49</v>
      </c>
      <c r="R274" t="s">
        <v>79</v>
      </c>
      <c r="S274" t="s">
        <v>4338</v>
      </c>
      <c r="T274">
        <v>2.1119999999999997</v>
      </c>
      <c r="U274">
        <v>2</v>
      </c>
      <c r="V274">
        <v>0.8</v>
      </c>
      <c r="W274">
        <v>-3.3792</v>
      </c>
    </row>
    <row r="275" spans="1:23" x14ac:dyDescent="0.3">
      <c r="A275">
        <v>274</v>
      </c>
      <c r="B275" t="s">
        <v>1033</v>
      </c>
      <c r="C275" s="1">
        <v>42215</v>
      </c>
      <c r="D275">
        <v>2015</v>
      </c>
      <c r="E275" t="s">
        <v>152</v>
      </c>
      <c r="F275">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v>4.0949999999999989</v>
      </c>
    </row>
    <row r="276" spans="1:23" x14ac:dyDescent="0.3">
      <c r="A276">
        <v>275</v>
      </c>
      <c r="B276" t="s">
        <v>1040</v>
      </c>
      <c r="C276" s="1">
        <v>42994</v>
      </c>
      <c r="D276">
        <v>2017</v>
      </c>
      <c r="E276" t="s">
        <v>161</v>
      </c>
      <c r="F27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v>4.0571999999999999</v>
      </c>
    </row>
    <row r="277" spans="1:23" x14ac:dyDescent="0.3">
      <c r="A277">
        <v>276</v>
      </c>
      <c r="B277" t="s">
        <v>1040</v>
      </c>
      <c r="C277" s="1">
        <v>42994</v>
      </c>
      <c r="D277">
        <v>2017</v>
      </c>
      <c r="E277" t="s">
        <v>161</v>
      </c>
      <c r="F277">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v>1.5548000000000002</v>
      </c>
    </row>
    <row r="278" spans="1:23" x14ac:dyDescent="0.3">
      <c r="A278">
        <v>277</v>
      </c>
      <c r="B278" t="s">
        <v>1048</v>
      </c>
      <c r="C278" s="1">
        <v>43021</v>
      </c>
      <c r="D278">
        <v>2017</v>
      </c>
      <c r="E278" t="s">
        <v>53</v>
      </c>
      <c r="F278">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v>4.0768000000000004</v>
      </c>
    </row>
    <row r="279" spans="1:23" x14ac:dyDescent="0.3">
      <c r="A279">
        <v>278</v>
      </c>
      <c r="B279" t="s">
        <v>1048</v>
      </c>
      <c r="C279" s="1">
        <v>43021</v>
      </c>
      <c r="D279">
        <v>2017</v>
      </c>
      <c r="E279" t="s">
        <v>53</v>
      </c>
      <c r="F279">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v>5.9071999999999987</v>
      </c>
    </row>
    <row r="280" spans="1:23" x14ac:dyDescent="0.3">
      <c r="A280">
        <v>279</v>
      </c>
      <c r="B280" t="s">
        <v>1048</v>
      </c>
      <c r="C280" s="1">
        <v>43021</v>
      </c>
      <c r="D280">
        <v>2017</v>
      </c>
      <c r="E280" t="s">
        <v>53</v>
      </c>
      <c r="F280">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v>5.9711999999999996</v>
      </c>
    </row>
    <row r="281" spans="1:23" x14ac:dyDescent="0.3">
      <c r="A281">
        <v>280</v>
      </c>
      <c r="B281" t="s">
        <v>1048</v>
      </c>
      <c r="C281" s="1">
        <v>43021</v>
      </c>
      <c r="D281">
        <v>2017</v>
      </c>
      <c r="E281" t="s">
        <v>53</v>
      </c>
      <c r="F281">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v>8.6940000000000008</v>
      </c>
    </row>
    <row r="282" spans="1:23" x14ac:dyDescent="0.3">
      <c r="A282">
        <v>281</v>
      </c>
      <c r="B282" t="s">
        <v>1059</v>
      </c>
      <c r="C282" s="1">
        <v>42273</v>
      </c>
      <c r="D282">
        <v>2015</v>
      </c>
      <c r="E282" t="s">
        <v>161</v>
      </c>
      <c r="F282">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v>-3.4320000000000004</v>
      </c>
    </row>
    <row r="283" spans="1:23" x14ac:dyDescent="0.3">
      <c r="A283">
        <v>9807</v>
      </c>
      <c r="B283" t="s">
        <v>10866</v>
      </c>
      <c r="C283" s="1">
        <v>42664</v>
      </c>
      <c r="D283">
        <v>2016</v>
      </c>
      <c r="E283" t="s">
        <v>53</v>
      </c>
      <c r="F283">
        <v>21</v>
      </c>
      <c r="G283" t="s">
        <v>54</v>
      </c>
      <c r="H283" t="s">
        <v>3361</v>
      </c>
      <c r="I283" t="s">
        <v>3362</v>
      </c>
      <c r="J283" t="s">
        <v>108</v>
      </c>
      <c r="K283" t="s">
        <v>29</v>
      </c>
      <c r="L283" t="s">
        <v>57</v>
      </c>
      <c r="M283" t="s">
        <v>58</v>
      </c>
      <c r="N283">
        <v>33311</v>
      </c>
      <c r="O283" t="s">
        <v>32</v>
      </c>
      <c r="P283" t="s">
        <v>4941</v>
      </c>
      <c r="Q283" t="s">
        <v>49</v>
      </c>
      <c r="R283" t="s">
        <v>79</v>
      </c>
      <c r="S283" t="s">
        <v>4942</v>
      </c>
      <c r="T283">
        <v>28.752000000000006</v>
      </c>
      <c r="U283">
        <v>8</v>
      </c>
      <c r="V283">
        <v>0.7</v>
      </c>
      <c r="W283">
        <v>-21.084799999999994</v>
      </c>
    </row>
    <row r="284" spans="1:23" x14ac:dyDescent="0.3">
      <c r="A284">
        <v>9803</v>
      </c>
      <c r="B284" t="s">
        <v>10865</v>
      </c>
      <c r="C284" s="1">
        <v>42203</v>
      </c>
      <c r="D284">
        <v>2015</v>
      </c>
      <c r="E284" t="s">
        <v>152</v>
      </c>
      <c r="F284">
        <v>18</v>
      </c>
      <c r="G284" t="s">
        <v>25</v>
      </c>
      <c r="H284" t="s">
        <v>2559</v>
      </c>
      <c r="I284" t="s">
        <v>2560</v>
      </c>
      <c r="J284" t="s">
        <v>28</v>
      </c>
      <c r="K284" t="s">
        <v>29</v>
      </c>
      <c r="L284" t="s">
        <v>278</v>
      </c>
      <c r="M284" t="s">
        <v>279</v>
      </c>
      <c r="N284">
        <v>10024</v>
      </c>
      <c r="O284" t="s">
        <v>157</v>
      </c>
      <c r="P284" t="s">
        <v>357</v>
      </c>
      <c r="Q284" t="s">
        <v>49</v>
      </c>
      <c r="R284" t="s">
        <v>79</v>
      </c>
      <c r="S284" t="s">
        <v>358</v>
      </c>
      <c r="T284">
        <v>3.3280000000000003</v>
      </c>
      <c r="U284">
        <v>2</v>
      </c>
      <c r="V284">
        <v>0.2</v>
      </c>
      <c r="W284">
        <v>1.2064000000000001</v>
      </c>
    </row>
    <row r="285" spans="1:23" x14ac:dyDescent="0.3">
      <c r="A285">
        <v>284</v>
      </c>
      <c r="B285" t="s">
        <v>1069</v>
      </c>
      <c r="C285" s="1">
        <v>42273</v>
      </c>
      <c r="D285">
        <v>2015</v>
      </c>
      <c r="E285" t="s">
        <v>161</v>
      </c>
      <c r="F285">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v>47.843999999999994</v>
      </c>
    </row>
    <row r="286" spans="1:23" x14ac:dyDescent="0.3">
      <c r="A286">
        <v>9802</v>
      </c>
      <c r="B286" t="s">
        <v>10863</v>
      </c>
      <c r="C286" s="1">
        <v>43007</v>
      </c>
      <c r="D286">
        <v>2017</v>
      </c>
      <c r="E286" t="s">
        <v>161</v>
      </c>
      <c r="F286">
        <v>29</v>
      </c>
      <c r="G286" t="s">
        <v>54</v>
      </c>
      <c r="H286" t="s">
        <v>2503</v>
      </c>
      <c r="I286" t="s">
        <v>2504</v>
      </c>
      <c r="J286" t="s">
        <v>28</v>
      </c>
      <c r="K286" t="s">
        <v>29</v>
      </c>
      <c r="L286" t="s">
        <v>10864</v>
      </c>
      <c r="M286" t="s">
        <v>46</v>
      </c>
      <c r="N286">
        <v>95240</v>
      </c>
      <c r="O286" t="s">
        <v>47</v>
      </c>
      <c r="P286" t="s">
        <v>4847</v>
      </c>
      <c r="Q286" t="s">
        <v>49</v>
      </c>
      <c r="R286" t="s">
        <v>592</v>
      </c>
      <c r="S286" t="s">
        <v>4848</v>
      </c>
      <c r="T286">
        <v>97.3</v>
      </c>
      <c r="U286">
        <v>7</v>
      </c>
      <c r="V286">
        <v>0</v>
      </c>
      <c r="W286">
        <v>28.216999999999992</v>
      </c>
    </row>
    <row r="287" spans="1:23" x14ac:dyDescent="0.3">
      <c r="A287">
        <v>286</v>
      </c>
      <c r="B287" t="s">
        <v>1069</v>
      </c>
      <c r="C287" s="1">
        <v>42273</v>
      </c>
      <c r="D287">
        <v>2015</v>
      </c>
      <c r="E287" t="s">
        <v>161</v>
      </c>
      <c r="F287">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v>10.8864</v>
      </c>
    </row>
    <row r="288" spans="1:23" x14ac:dyDescent="0.3">
      <c r="A288">
        <v>287</v>
      </c>
      <c r="B288" t="s">
        <v>1075</v>
      </c>
      <c r="C288" s="1">
        <v>42722</v>
      </c>
      <c r="D288">
        <v>2016</v>
      </c>
      <c r="E288" t="s">
        <v>98</v>
      </c>
      <c r="F288">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v>-169.3719999999999</v>
      </c>
    </row>
    <row r="289" spans="1:23" x14ac:dyDescent="0.3">
      <c r="A289">
        <v>288</v>
      </c>
      <c r="B289" t="s">
        <v>1075</v>
      </c>
      <c r="C289" s="1">
        <v>42722</v>
      </c>
      <c r="D289">
        <v>2016</v>
      </c>
      <c r="E289" t="s">
        <v>98</v>
      </c>
      <c r="F289">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v>24.315999999999974</v>
      </c>
    </row>
    <row r="290" spans="1:23" x14ac:dyDescent="0.3">
      <c r="A290">
        <v>289</v>
      </c>
      <c r="B290" t="s">
        <v>1075</v>
      </c>
      <c r="C290" s="1">
        <v>42722</v>
      </c>
      <c r="D290">
        <v>2016</v>
      </c>
      <c r="E290" t="s">
        <v>98</v>
      </c>
      <c r="F290">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v>-204.31449999999995</v>
      </c>
    </row>
    <row r="291" spans="1:23" x14ac:dyDescent="0.3">
      <c r="A291">
        <v>290</v>
      </c>
      <c r="B291" t="s">
        <v>1083</v>
      </c>
      <c r="C291" s="1">
        <v>42694</v>
      </c>
      <c r="D291">
        <v>2016</v>
      </c>
      <c r="E291" t="s">
        <v>24</v>
      </c>
      <c r="F291">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v>6.6835999999999993</v>
      </c>
    </row>
    <row r="292" spans="1:23" x14ac:dyDescent="0.3">
      <c r="A292">
        <v>291</v>
      </c>
      <c r="B292" t="s">
        <v>1083</v>
      </c>
      <c r="C292" s="1">
        <v>42694</v>
      </c>
      <c r="D292">
        <v>2016</v>
      </c>
      <c r="E292" t="s">
        <v>24</v>
      </c>
      <c r="F292">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v>6.2423999999999999</v>
      </c>
    </row>
    <row r="293" spans="1:23" x14ac:dyDescent="0.3">
      <c r="A293">
        <v>9797</v>
      </c>
      <c r="B293" t="s">
        <v>10862</v>
      </c>
      <c r="C293" s="1">
        <v>42016</v>
      </c>
      <c r="D293">
        <v>2015</v>
      </c>
      <c r="E293" t="s">
        <v>166</v>
      </c>
      <c r="F293">
        <v>12</v>
      </c>
      <c r="G293" t="s">
        <v>54</v>
      </c>
      <c r="H293" t="s">
        <v>6605</v>
      </c>
      <c r="I293" t="s">
        <v>6606</v>
      </c>
      <c r="J293" t="s">
        <v>44</v>
      </c>
      <c r="K293" t="s">
        <v>29</v>
      </c>
      <c r="L293" t="s">
        <v>2855</v>
      </c>
      <c r="M293" t="s">
        <v>510</v>
      </c>
      <c r="N293">
        <v>43615</v>
      </c>
      <c r="O293" t="s">
        <v>157</v>
      </c>
      <c r="P293" t="s">
        <v>1262</v>
      </c>
      <c r="Q293" t="s">
        <v>49</v>
      </c>
      <c r="R293" t="s">
        <v>72</v>
      </c>
      <c r="S293" t="s">
        <v>1263</v>
      </c>
      <c r="T293">
        <v>10.368000000000002</v>
      </c>
      <c r="U293">
        <v>2</v>
      </c>
      <c r="V293">
        <v>0.2</v>
      </c>
      <c r="W293">
        <v>1.5551999999999992</v>
      </c>
    </row>
    <row r="294" spans="1:23" x14ac:dyDescent="0.3">
      <c r="A294">
        <v>9796</v>
      </c>
      <c r="B294" t="s">
        <v>10861</v>
      </c>
      <c r="C294" s="1">
        <v>42511</v>
      </c>
      <c r="D294">
        <v>2016</v>
      </c>
      <c r="E294" t="s">
        <v>124</v>
      </c>
      <c r="F294">
        <v>21</v>
      </c>
      <c r="G294" t="s">
        <v>54</v>
      </c>
      <c r="H294" t="s">
        <v>598</v>
      </c>
      <c r="I294" t="s">
        <v>599</v>
      </c>
      <c r="J294" t="s">
        <v>44</v>
      </c>
      <c r="K294" t="s">
        <v>29</v>
      </c>
      <c r="L294" t="s">
        <v>315</v>
      </c>
      <c r="M294" t="s">
        <v>222</v>
      </c>
      <c r="N294">
        <v>60610</v>
      </c>
      <c r="O294" t="s">
        <v>111</v>
      </c>
      <c r="P294" t="s">
        <v>3365</v>
      </c>
      <c r="Q294" t="s">
        <v>49</v>
      </c>
      <c r="R294" t="s">
        <v>79</v>
      </c>
      <c r="S294" t="s">
        <v>3366</v>
      </c>
      <c r="T294">
        <v>3.7979999999999992</v>
      </c>
      <c r="U294">
        <v>3</v>
      </c>
      <c r="V294">
        <v>0.8</v>
      </c>
      <c r="W294">
        <v>-5.8869000000000007</v>
      </c>
    </row>
    <row r="295" spans="1:23" x14ac:dyDescent="0.3">
      <c r="A295">
        <v>9795</v>
      </c>
      <c r="B295" t="s">
        <v>10860</v>
      </c>
      <c r="C295" s="1">
        <v>41780</v>
      </c>
      <c r="D295">
        <v>2014</v>
      </c>
      <c r="E295" t="s">
        <v>124</v>
      </c>
      <c r="F295">
        <v>21</v>
      </c>
      <c r="G295" t="s">
        <v>25</v>
      </c>
      <c r="H295" t="s">
        <v>2905</v>
      </c>
      <c r="I295" t="s">
        <v>2906</v>
      </c>
      <c r="J295" t="s">
        <v>28</v>
      </c>
      <c r="K295" t="s">
        <v>29</v>
      </c>
      <c r="L295" t="s">
        <v>195</v>
      </c>
      <c r="M295" t="s">
        <v>110</v>
      </c>
      <c r="N295">
        <v>77070</v>
      </c>
      <c r="O295" t="s">
        <v>111</v>
      </c>
      <c r="P295" t="s">
        <v>3939</v>
      </c>
      <c r="Q295" t="s">
        <v>49</v>
      </c>
      <c r="R295" t="s">
        <v>79</v>
      </c>
      <c r="S295" t="s">
        <v>3940</v>
      </c>
      <c r="T295">
        <v>18.239999999999995</v>
      </c>
      <c r="U295">
        <v>3</v>
      </c>
      <c r="V295">
        <v>0.8</v>
      </c>
      <c r="W295">
        <v>-31.00800000000001</v>
      </c>
    </row>
    <row r="296" spans="1:23" x14ac:dyDescent="0.3">
      <c r="A296">
        <v>9794</v>
      </c>
      <c r="B296" t="s">
        <v>10860</v>
      </c>
      <c r="C296" s="1">
        <v>41780</v>
      </c>
      <c r="D296">
        <v>2014</v>
      </c>
      <c r="E296" t="s">
        <v>124</v>
      </c>
      <c r="F296">
        <v>21</v>
      </c>
      <c r="G296" t="s">
        <v>25</v>
      </c>
      <c r="H296" t="s">
        <v>2905</v>
      </c>
      <c r="I296" t="s">
        <v>2906</v>
      </c>
      <c r="J296" t="s">
        <v>28</v>
      </c>
      <c r="K296" t="s">
        <v>29</v>
      </c>
      <c r="L296" t="s">
        <v>195</v>
      </c>
      <c r="M296" t="s">
        <v>110</v>
      </c>
      <c r="N296">
        <v>77070</v>
      </c>
      <c r="O296" t="s">
        <v>111</v>
      </c>
      <c r="P296" t="s">
        <v>2620</v>
      </c>
      <c r="Q296" t="s">
        <v>49</v>
      </c>
      <c r="R296" t="s">
        <v>95</v>
      </c>
      <c r="S296" t="s">
        <v>2621</v>
      </c>
      <c r="T296">
        <v>4.8320000000000007</v>
      </c>
      <c r="U296">
        <v>1</v>
      </c>
      <c r="V296">
        <v>0.2</v>
      </c>
      <c r="W296">
        <v>1.6307999999999998</v>
      </c>
    </row>
    <row r="297" spans="1:23" x14ac:dyDescent="0.3">
      <c r="A297">
        <v>9792</v>
      </c>
      <c r="B297" t="s">
        <v>10860</v>
      </c>
      <c r="C297" s="1">
        <v>41780</v>
      </c>
      <c r="D297">
        <v>2014</v>
      </c>
      <c r="E297" t="s">
        <v>124</v>
      </c>
      <c r="F297">
        <v>21</v>
      </c>
      <c r="G297" t="s">
        <v>25</v>
      </c>
      <c r="H297" t="s">
        <v>2905</v>
      </c>
      <c r="I297" t="s">
        <v>2906</v>
      </c>
      <c r="J297" t="s">
        <v>28</v>
      </c>
      <c r="K297" t="s">
        <v>29</v>
      </c>
      <c r="L297" t="s">
        <v>195</v>
      </c>
      <c r="M297" t="s">
        <v>110</v>
      </c>
      <c r="N297">
        <v>77070</v>
      </c>
      <c r="O297" t="s">
        <v>111</v>
      </c>
      <c r="P297" t="s">
        <v>4153</v>
      </c>
      <c r="Q297" t="s">
        <v>49</v>
      </c>
      <c r="R297" t="s">
        <v>184</v>
      </c>
      <c r="S297" t="s">
        <v>684</v>
      </c>
      <c r="T297">
        <v>56.063999999999993</v>
      </c>
      <c r="U297">
        <v>6</v>
      </c>
      <c r="V297">
        <v>0.2</v>
      </c>
      <c r="W297">
        <v>21.024000000000001</v>
      </c>
    </row>
    <row r="298" spans="1:23" x14ac:dyDescent="0.3">
      <c r="A298">
        <v>297</v>
      </c>
      <c r="B298" t="s">
        <v>1094</v>
      </c>
      <c r="C298" s="1">
        <v>41999</v>
      </c>
      <c r="D298">
        <v>2014</v>
      </c>
      <c r="E298" t="s">
        <v>98</v>
      </c>
      <c r="F298">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v>-62.88000000000001</v>
      </c>
    </row>
    <row r="299" spans="1:23" x14ac:dyDescent="0.3">
      <c r="A299">
        <v>298</v>
      </c>
      <c r="B299" t="s">
        <v>1094</v>
      </c>
      <c r="C299" s="1">
        <v>41999</v>
      </c>
      <c r="D299">
        <v>2014</v>
      </c>
      <c r="E299" t="s">
        <v>98</v>
      </c>
      <c r="F299">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v>9.2987999999999964</v>
      </c>
    </row>
    <row r="300" spans="1:23" x14ac:dyDescent="0.3">
      <c r="A300">
        <v>299</v>
      </c>
      <c r="B300" t="s">
        <v>1108</v>
      </c>
      <c r="C300" s="1">
        <v>42671</v>
      </c>
      <c r="D300">
        <v>2016</v>
      </c>
      <c r="E300" t="s">
        <v>53</v>
      </c>
      <c r="F300">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v>15.552000000000001</v>
      </c>
    </row>
    <row r="301" spans="1:23" x14ac:dyDescent="0.3">
      <c r="A301">
        <v>300</v>
      </c>
      <c r="B301" t="s">
        <v>1108</v>
      </c>
      <c r="C301" s="1">
        <v>42671</v>
      </c>
      <c r="D301">
        <v>2016</v>
      </c>
      <c r="E301" t="s">
        <v>53</v>
      </c>
      <c r="F301">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v>10.824800000000096</v>
      </c>
    </row>
    <row r="302" spans="1:23" x14ac:dyDescent="0.3">
      <c r="A302">
        <v>301</v>
      </c>
      <c r="B302" t="s">
        <v>1108</v>
      </c>
      <c r="C302" s="1">
        <v>42671</v>
      </c>
      <c r="D302">
        <v>2016</v>
      </c>
      <c r="E302" t="s">
        <v>53</v>
      </c>
      <c r="F302">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v>27.316799999999997</v>
      </c>
    </row>
    <row r="303" spans="1:23" x14ac:dyDescent="0.3">
      <c r="A303">
        <v>9786</v>
      </c>
      <c r="B303" t="s">
        <v>10857</v>
      </c>
      <c r="C303" s="1">
        <v>42133</v>
      </c>
      <c r="D303">
        <v>2015</v>
      </c>
      <c r="E303" t="s">
        <v>124</v>
      </c>
      <c r="F303">
        <v>9</v>
      </c>
      <c r="G303" t="s">
        <v>54</v>
      </c>
      <c r="H303" t="s">
        <v>2116</v>
      </c>
      <c r="I303" t="s">
        <v>2117</v>
      </c>
      <c r="J303" t="s">
        <v>28</v>
      </c>
      <c r="K303" t="s">
        <v>29</v>
      </c>
      <c r="L303" t="s">
        <v>1491</v>
      </c>
      <c r="M303" t="s">
        <v>31</v>
      </c>
      <c r="N303">
        <v>40214</v>
      </c>
      <c r="O303" t="s">
        <v>32</v>
      </c>
      <c r="P303" t="s">
        <v>6570</v>
      </c>
      <c r="Q303" t="s">
        <v>49</v>
      </c>
      <c r="R303" t="s">
        <v>79</v>
      </c>
      <c r="S303" t="s">
        <v>6571</v>
      </c>
      <c r="T303">
        <v>48.81</v>
      </c>
      <c r="U303">
        <v>3</v>
      </c>
      <c r="V303">
        <v>0</v>
      </c>
      <c r="W303">
        <v>23.916899999999998</v>
      </c>
    </row>
    <row r="304" spans="1:23" x14ac:dyDescent="0.3">
      <c r="A304">
        <v>303</v>
      </c>
      <c r="B304" t="s">
        <v>1108</v>
      </c>
      <c r="C304" s="1">
        <v>42671</v>
      </c>
      <c r="D304">
        <v>2016</v>
      </c>
      <c r="E304" t="s">
        <v>53</v>
      </c>
      <c r="F304">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v>6.5687999999999995</v>
      </c>
    </row>
    <row r="305" spans="1:23" x14ac:dyDescent="0.3">
      <c r="A305">
        <v>9784</v>
      </c>
      <c r="B305" t="s">
        <v>10856</v>
      </c>
      <c r="C305" s="1">
        <v>42155</v>
      </c>
      <c r="D305">
        <v>2015</v>
      </c>
      <c r="E305" t="s">
        <v>124</v>
      </c>
      <c r="F305">
        <v>31</v>
      </c>
      <c r="G305" t="s">
        <v>25</v>
      </c>
      <c r="H305" t="s">
        <v>5345</v>
      </c>
      <c r="I305" t="s">
        <v>5346</v>
      </c>
      <c r="J305" t="s">
        <v>44</v>
      </c>
      <c r="K305" t="s">
        <v>29</v>
      </c>
      <c r="L305" t="s">
        <v>4846</v>
      </c>
      <c r="M305" t="s">
        <v>803</v>
      </c>
      <c r="N305">
        <v>7501</v>
      </c>
      <c r="O305" t="s">
        <v>157</v>
      </c>
      <c r="P305" t="s">
        <v>3240</v>
      </c>
      <c r="Q305" t="s">
        <v>49</v>
      </c>
      <c r="R305" t="s">
        <v>63</v>
      </c>
      <c r="S305" t="s">
        <v>3241</v>
      </c>
      <c r="T305">
        <v>62.18</v>
      </c>
      <c r="U305">
        <v>1</v>
      </c>
      <c r="V305">
        <v>0</v>
      </c>
      <c r="W305">
        <v>16.788600000000002</v>
      </c>
    </row>
    <row r="306" spans="1:23" x14ac:dyDescent="0.3">
      <c r="A306">
        <v>9783</v>
      </c>
      <c r="B306" t="s">
        <v>10856</v>
      </c>
      <c r="C306" s="1">
        <v>42155</v>
      </c>
      <c r="D306">
        <v>2015</v>
      </c>
      <c r="E306" t="s">
        <v>124</v>
      </c>
      <c r="F306">
        <v>31</v>
      </c>
      <c r="G306" t="s">
        <v>25</v>
      </c>
      <c r="H306" t="s">
        <v>5345</v>
      </c>
      <c r="I306" t="s">
        <v>5346</v>
      </c>
      <c r="J306" t="s">
        <v>44</v>
      </c>
      <c r="K306" t="s">
        <v>29</v>
      </c>
      <c r="L306" t="s">
        <v>4846</v>
      </c>
      <c r="M306" t="s">
        <v>803</v>
      </c>
      <c r="N306">
        <v>7501</v>
      </c>
      <c r="O306" t="s">
        <v>157</v>
      </c>
      <c r="P306" t="s">
        <v>2031</v>
      </c>
      <c r="Q306" t="s">
        <v>49</v>
      </c>
      <c r="R306" t="s">
        <v>95</v>
      </c>
      <c r="S306" t="s">
        <v>2032</v>
      </c>
      <c r="T306">
        <v>274.8</v>
      </c>
      <c r="U306">
        <v>5</v>
      </c>
      <c r="V306">
        <v>0</v>
      </c>
      <c r="W306">
        <v>134.65199999999999</v>
      </c>
    </row>
    <row r="307" spans="1:23" x14ac:dyDescent="0.3">
      <c r="A307">
        <v>306</v>
      </c>
      <c r="B307" t="s">
        <v>1128</v>
      </c>
      <c r="C307" s="1">
        <v>42003</v>
      </c>
      <c r="D307">
        <v>2014</v>
      </c>
      <c r="E307" t="s">
        <v>98</v>
      </c>
      <c r="F307">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v>2.8535999999999988</v>
      </c>
    </row>
    <row r="308" spans="1:23" x14ac:dyDescent="0.3">
      <c r="A308">
        <v>307</v>
      </c>
      <c r="B308" t="s">
        <v>1132</v>
      </c>
      <c r="C308" s="1">
        <v>41791</v>
      </c>
      <c r="D308">
        <v>2014</v>
      </c>
      <c r="E308" t="s">
        <v>41</v>
      </c>
      <c r="F308">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v>20.9208</v>
      </c>
    </row>
    <row r="309" spans="1:23" x14ac:dyDescent="0.3">
      <c r="A309">
        <v>308</v>
      </c>
      <c r="B309" t="s">
        <v>1132</v>
      </c>
      <c r="C309" s="1">
        <v>41791</v>
      </c>
      <c r="D309">
        <v>2014</v>
      </c>
      <c r="E309" t="s">
        <v>41</v>
      </c>
      <c r="F309">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v>83.867999999999967</v>
      </c>
    </row>
    <row r="310" spans="1:23" x14ac:dyDescent="0.3">
      <c r="A310">
        <v>309</v>
      </c>
      <c r="B310" t="s">
        <v>1140</v>
      </c>
      <c r="C310" s="1">
        <v>42840</v>
      </c>
      <c r="D310">
        <v>2017</v>
      </c>
      <c r="E310" t="s">
        <v>89</v>
      </c>
      <c r="F310">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v>2.0049000000000001</v>
      </c>
    </row>
    <row r="311" spans="1:23" x14ac:dyDescent="0.3">
      <c r="A311">
        <v>9782</v>
      </c>
      <c r="B311" t="s">
        <v>10855</v>
      </c>
      <c r="C311" s="1">
        <v>42627</v>
      </c>
      <c r="D311">
        <v>2016</v>
      </c>
      <c r="E311" t="s">
        <v>161</v>
      </c>
      <c r="F311">
        <v>14</v>
      </c>
      <c r="G311" t="s">
        <v>54</v>
      </c>
      <c r="H311" t="s">
        <v>498</v>
      </c>
      <c r="I311" t="s">
        <v>499</v>
      </c>
      <c r="J311" t="s">
        <v>28</v>
      </c>
      <c r="K311" t="s">
        <v>29</v>
      </c>
      <c r="L311" t="s">
        <v>1189</v>
      </c>
      <c r="M311" t="s">
        <v>279</v>
      </c>
      <c r="N311">
        <v>11561</v>
      </c>
      <c r="O311" t="s">
        <v>157</v>
      </c>
      <c r="P311" t="s">
        <v>4745</v>
      </c>
      <c r="Q311" t="s">
        <v>49</v>
      </c>
      <c r="R311" t="s">
        <v>79</v>
      </c>
      <c r="S311" t="s">
        <v>4746</v>
      </c>
      <c r="T311">
        <v>673.5680000000001</v>
      </c>
      <c r="U311">
        <v>2</v>
      </c>
      <c r="V311">
        <v>0.2</v>
      </c>
      <c r="W311">
        <v>252.58799999999999</v>
      </c>
    </row>
    <row r="312" spans="1:23" x14ac:dyDescent="0.3">
      <c r="A312">
        <v>9780</v>
      </c>
      <c r="B312" t="s">
        <v>10854</v>
      </c>
      <c r="C312" s="1">
        <v>41846</v>
      </c>
      <c r="D312">
        <v>2014</v>
      </c>
      <c r="E312" t="s">
        <v>152</v>
      </c>
      <c r="F312">
        <v>26</v>
      </c>
      <c r="G312" t="s">
        <v>54</v>
      </c>
      <c r="H312" t="s">
        <v>1434</v>
      </c>
      <c r="I312" t="s">
        <v>1435</v>
      </c>
      <c r="J312" t="s">
        <v>28</v>
      </c>
      <c r="K312" t="s">
        <v>29</v>
      </c>
      <c r="L312" t="s">
        <v>693</v>
      </c>
      <c r="M312" t="s">
        <v>110</v>
      </c>
      <c r="N312">
        <v>78207</v>
      </c>
      <c r="O312" t="s">
        <v>111</v>
      </c>
      <c r="P312" t="s">
        <v>4843</v>
      </c>
      <c r="Q312" t="s">
        <v>49</v>
      </c>
      <c r="R312" t="s">
        <v>82</v>
      </c>
      <c r="S312" t="s">
        <v>4844</v>
      </c>
      <c r="T312">
        <v>4.8359999999999985</v>
      </c>
      <c r="U312">
        <v>2</v>
      </c>
      <c r="V312">
        <v>0.8</v>
      </c>
      <c r="W312">
        <v>-12.090000000000003</v>
      </c>
    </row>
    <row r="313" spans="1:23" x14ac:dyDescent="0.3">
      <c r="A313">
        <v>9779</v>
      </c>
      <c r="B313" t="s">
        <v>10854</v>
      </c>
      <c r="C313" s="1">
        <v>41846</v>
      </c>
      <c r="D313">
        <v>2014</v>
      </c>
      <c r="E313" t="s">
        <v>152</v>
      </c>
      <c r="F313">
        <v>26</v>
      </c>
      <c r="G313" t="s">
        <v>54</v>
      </c>
      <c r="H313" t="s">
        <v>1434</v>
      </c>
      <c r="I313" t="s">
        <v>1435</v>
      </c>
      <c r="J313" t="s">
        <v>28</v>
      </c>
      <c r="K313" t="s">
        <v>29</v>
      </c>
      <c r="L313" t="s">
        <v>693</v>
      </c>
      <c r="M313" t="s">
        <v>110</v>
      </c>
      <c r="N313">
        <v>78207</v>
      </c>
      <c r="O313" t="s">
        <v>111</v>
      </c>
      <c r="P313" t="s">
        <v>912</v>
      </c>
      <c r="Q313" t="s">
        <v>49</v>
      </c>
      <c r="R313" t="s">
        <v>79</v>
      </c>
      <c r="S313" t="s">
        <v>913</v>
      </c>
      <c r="T313">
        <v>8.879999999999999</v>
      </c>
      <c r="U313">
        <v>5</v>
      </c>
      <c r="V313">
        <v>0.8</v>
      </c>
      <c r="W313">
        <v>-13.32</v>
      </c>
    </row>
    <row r="314" spans="1:23" x14ac:dyDescent="0.3">
      <c r="A314">
        <v>313</v>
      </c>
      <c r="B314" t="s">
        <v>1146</v>
      </c>
      <c r="C314" s="1">
        <v>42625</v>
      </c>
      <c r="D314">
        <v>2016</v>
      </c>
      <c r="E314" t="s">
        <v>161</v>
      </c>
      <c r="F314">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v>2.0358000000000001</v>
      </c>
    </row>
    <row r="315" spans="1:23" x14ac:dyDescent="0.3">
      <c r="A315">
        <v>9777</v>
      </c>
      <c r="B315" t="s">
        <v>10854</v>
      </c>
      <c r="C315" s="1">
        <v>41846</v>
      </c>
      <c r="D315">
        <v>2014</v>
      </c>
      <c r="E315" t="s">
        <v>152</v>
      </c>
      <c r="F315">
        <v>26</v>
      </c>
      <c r="G315" t="s">
        <v>54</v>
      </c>
      <c r="H315" t="s">
        <v>1434</v>
      </c>
      <c r="I315" t="s">
        <v>1435</v>
      </c>
      <c r="J315" t="s">
        <v>28</v>
      </c>
      <c r="K315" t="s">
        <v>29</v>
      </c>
      <c r="L315" t="s">
        <v>693</v>
      </c>
      <c r="M315" t="s">
        <v>110</v>
      </c>
      <c r="N315">
        <v>78207</v>
      </c>
      <c r="O315" t="s">
        <v>111</v>
      </c>
      <c r="P315" t="s">
        <v>1215</v>
      </c>
      <c r="Q315" t="s">
        <v>49</v>
      </c>
      <c r="R315" t="s">
        <v>79</v>
      </c>
      <c r="S315" t="s">
        <v>1216</v>
      </c>
      <c r="T315">
        <v>16.783999999999995</v>
      </c>
      <c r="U315">
        <v>4</v>
      </c>
      <c r="V315">
        <v>0.8</v>
      </c>
      <c r="W315">
        <v>-26.854400000000012</v>
      </c>
    </row>
    <row r="316" spans="1:23" x14ac:dyDescent="0.3">
      <c r="A316">
        <v>9775</v>
      </c>
      <c r="B316" t="s">
        <v>10854</v>
      </c>
      <c r="C316" s="1">
        <v>41846</v>
      </c>
      <c r="D316">
        <v>2014</v>
      </c>
      <c r="E316" t="s">
        <v>152</v>
      </c>
      <c r="F316">
        <v>26</v>
      </c>
      <c r="G316" t="s">
        <v>54</v>
      </c>
      <c r="H316" t="s">
        <v>1434</v>
      </c>
      <c r="I316" t="s">
        <v>1435</v>
      </c>
      <c r="J316" t="s">
        <v>28</v>
      </c>
      <c r="K316" t="s">
        <v>29</v>
      </c>
      <c r="L316" t="s">
        <v>693</v>
      </c>
      <c r="M316" t="s">
        <v>110</v>
      </c>
      <c r="N316">
        <v>78207</v>
      </c>
      <c r="O316" t="s">
        <v>111</v>
      </c>
      <c r="P316" t="s">
        <v>1271</v>
      </c>
      <c r="Q316" t="s">
        <v>49</v>
      </c>
      <c r="R316" t="s">
        <v>79</v>
      </c>
      <c r="S316" t="s">
        <v>1272</v>
      </c>
      <c r="T316">
        <v>2177.5839999999994</v>
      </c>
      <c r="U316">
        <v>8</v>
      </c>
      <c r="V316">
        <v>0.8</v>
      </c>
      <c r="W316">
        <v>-3701.8928000000014</v>
      </c>
    </row>
    <row r="317" spans="1:23" x14ac:dyDescent="0.3">
      <c r="A317">
        <v>316</v>
      </c>
      <c r="B317" t="s">
        <v>1164</v>
      </c>
      <c r="C317" s="1">
        <v>41860</v>
      </c>
      <c r="D317">
        <v>2014</v>
      </c>
      <c r="E317" t="s">
        <v>132</v>
      </c>
      <c r="F317">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v>5.4432</v>
      </c>
    </row>
    <row r="318" spans="1:23" x14ac:dyDescent="0.3">
      <c r="A318">
        <v>317</v>
      </c>
      <c r="B318" t="s">
        <v>1172</v>
      </c>
      <c r="C318" s="1">
        <v>42001</v>
      </c>
      <c r="D318">
        <v>2014</v>
      </c>
      <c r="E318" t="s">
        <v>98</v>
      </c>
      <c r="F318">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v>8.674399999999995</v>
      </c>
    </row>
    <row r="319" spans="1:23" x14ac:dyDescent="0.3">
      <c r="A319">
        <v>9773</v>
      </c>
      <c r="B319" t="s">
        <v>10852</v>
      </c>
      <c r="C319" s="1">
        <v>42554</v>
      </c>
      <c r="D319">
        <v>2016</v>
      </c>
      <c r="E319" t="s">
        <v>152</v>
      </c>
      <c r="F319">
        <v>3</v>
      </c>
      <c r="G319" t="s">
        <v>1306</v>
      </c>
      <c r="H319" t="s">
        <v>4449</v>
      </c>
      <c r="I319" t="s">
        <v>4450</v>
      </c>
      <c r="J319" t="s">
        <v>44</v>
      </c>
      <c r="K319" t="s">
        <v>29</v>
      </c>
      <c r="L319" t="s">
        <v>155</v>
      </c>
      <c r="M319" t="s">
        <v>156</v>
      </c>
      <c r="N319">
        <v>19143</v>
      </c>
      <c r="O319" t="s">
        <v>157</v>
      </c>
      <c r="P319" t="s">
        <v>4358</v>
      </c>
      <c r="Q319" t="s">
        <v>49</v>
      </c>
      <c r="R319" t="s">
        <v>95</v>
      </c>
      <c r="S319" t="s">
        <v>4359</v>
      </c>
      <c r="T319">
        <v>123.92000000000002</v>
      </c>
      <c r="U319">
        <v>5</v>
      </c>
      <c r="V319">
        <v>0.2</v>
      </c>
      <c r="W319">
        <v>38.724999999999994</v>
      </c>
    </row>
    <row r="320" spans="1:23" x14ac:dyDescent="0.3">
      <c r="A320">
        <v>9772</v>
      </c>
      <c r="B320" t="s">
        <v>10851</v>
      </c>
      <c r="C320" s="1">
        <v>42698</v>
      </c>
      <c r="D320">
        <v>2016</v>
      </c>
      <c r="E320" t="s">
        <v>24</v>
      </c>
      <c r="F320">
        <v>24</v>
      </c>
      <c r="G320" t="s">
        <v>54</v>
      </c>
      <c r="H320" t="s">
        <v>2818</v>
      </c>
      <c r="I320" t="s">
        <v>2819</v>
      </c>
      <c r="J320" t="s">
        <v>108</v>
      </c>
      <c r="K320" t="s">
        <v>29</v>
      </c>
      <c r="L320" t="s">
        <v>2348</v>
      </c>
      <c r="M320" t="s">
        <v>58</v>
      </c>
      <c r="N320">
        <v>33012</v>
      </c>
      <c r="O320" t="s">
        <v>32</v>
      </c>
      <c r="P320" t="s">
        <v>5213</v>
      </c>
      <c r="Q320" t="s">
        <v>49</v>
      </c>
      <c r="R320" t="s">
        <v>82</v>
      </c>
      <c r="S320" t="s">
        <v>5214</v>
      </c>
      <c r="T320">
        <v>42.384</v>
      </c>
      <c r="U320">
        <v>2</v>
      </c>
      <c r="V320">
        <v>0.2</v>
      </c>
      <c r="W320">
        <v>4.2384000000000022</v>
      </c>
    </row>
    <row r="321" spans="1:23" x14ac:dyDescent="0.3">
      <c r="A321">
        <v>9771</v>
      </c>
      <c r="B321" t="s">
        <v>10851</v>
      </c>
      <c r="C321" s="1">
        <v>42698</v>
      </c>
      <c r="D321">
        <v>2016</v>
      </c>
      <c r="E321" t="s">
        <v>24</v>
      </c>
      <c r="F321">
        <v>24</v>
      </c>
      <c r="G321" t="s">
        <v>54</v>
      </c>
      <c r="H321" t="s">
        <v>2818</v>
      </c>
      <c r="I321" t="s">
        <v>2819</v>
      </c>
      <c r="J321" t="s">
        <v>108</v>
      </c>
      <c r="K321" t="s">
        <v>29</v>
      </c>
      <c r="L321" t="s">
        <v>2348</v>
      </c>
      <c r="M321" t="s">
        <v>58</v>
      </c>
      <c r="N321">
        <v>33012</v>
      </c>
      <c r="O321" t="s">
        <v>32</v>
      </c>
      <c r="P321" t="s">
        <v>4526</v>
      </c>
      <c r="Q321" t="s">
        <v>49</v>
      </c>
      <c r="R321" t="s">
        <v>95</v>
      </c>
      <c r="S321" t="s">
        <v>4527</v>
      </c>
      <c r="T321">
        <v>10.528</v>
      </c>
      <c r="U321">
        <v>4</v>
      </c>
      <c r="V321">
        <v>0.2</v>
      </c>
      <c r="W321">
        <v>3.4215999999999993</v>
      </c>
    </row>
    <row r="322" spans="1:23" x14ac:dyDescent="0.3">
      <c r="A322">
        <v>9769</v>
      </c>
      <c r="B322" t="s">
        <v>10850</v>
      </c>
      <c r="C322" s="1">
        <v>43076</v>
      </c>
      <c r="D322">
        <v>2017</v>
      </c>
      <c r="E322" t="s">
        <v>98</v>
      </c>
      <c r="F322">
        <v>7</v>
      </c>
      <c r="G322" t="s">
        <v>54</v>
      </c>
      <c r="H322" t="s">
        <v>3628</v>
      </c>
      <c r="I322" t="s">
        <v>3629</v>
      </c>
      <c r="J322" t="s">
        <v>108</v>
      </c>
      <c r="K322" t="s">
        <v>29</v>
      </c>
      <c r="L322" t="s">
        <v>135</v>
      </c>
      <c r="M322" t="s">
        <v>46</v>
      </c>
      <c r="N322">
        <v>94122</v>
      </c>
      <c r="O322" t="s">
        <v>47</v>
      </c>
      <c r="P322" t="s">
        <v>5369</v>
      </c>
      <c r="Q322" t="s">
        <v>49</v>
      </c>
      <c r="R322" t="s">
        <v>95</v>
      </c>
      <c r="S322" t="s">
        <v>5370</v>
      </c>
      <c r="T322">
        <v>50.04</v>
      </c>
      <c r="U322">
        <v>6</v>
      </c>
      <c r="V322">
        <v>0</v>
      </c>
      <c r="W322">
        <v>25.02</v>
      </c>
    </row>
    <row r="323" spans="1:23" x14ac:dyDescent="0.3">
      <c r="A323">
        <v>322</v>
      </c>
      <c r="B323" t="s">
        <v>1177</v>
      </c>
      <c r="C323" s="1">
        <v>41947</v>
      </c>
      <c r="D323">
        <v>2014</v>
      </c>
      <c r="E323" t="s">
        <v>24</v>
      </c>
      <c r="F323">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v>13.070999999999998</v>
      </c>
    </row>
    <row r="324" spans="1:23" x14ac:dyDescent="0.3">
      <c r="A324">
        <v>323</v>
      </c>
      <c r="B324" t="s">
        <v>1186</v>
      </c>
      <c r="C324" s="1">
        <v>41901</v>
      </c>
      <c r="D324">
        <v>2014</v>
      </c>
      <c r="E324" t="s">
        <v>161</v>
      </c>
      <c r="F324">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v>3.58</v>
      </c>
    </row>
    <row r="325" spans="1:23" x14ac:dyDescent="0.3">
      <c r="A325">
        <v>324</v>
      </c>
      <c r="B325" t="s">
        <v>1192</v>
      </c>
      <c r="C325" s="1">
        <v>42483</v>
      </c>
      <c r="D325">
        <v>2016</v>
      </c>
      <c r="E325" t="s">
        <v>89</v>
      </c>
      <c r="F325">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v>81.744</v>
      </c>
    </row>
    <row r="326" spans="1:23" x14ac:dyDescent="0.3">
      <c r="A326">
        <v>9768</v>
      </c>
      <c r="B326" t="s">
        <v>10849</v>
      </c>
      <c r="C326" s="1">
        <v>43078</v>
      </c>
      <c r="D326">
        <v>2017</v>
      </c>
      <c r="E326" t="s">
        <v>98</v>
      </c>
      <c r="F326">
        <v>9</v>
      </c>
      <c r="G326" t="s">
        <v>54</v>
      </c>
      <c r="H326" t="s">
        <v>4898</v>
      </c>
      <c r="I326" t="s">
        <v>4899</v>
      </c>
      <c r="J326" t="s">
        <v>28</v>
      </c>
      <c r="K326" t="s">
        <v>29</v>
      </c>
      <c r="L326" t="s">
        <v>6492</v>
      </c>
      <c r="M326" t="s">
        <v>250</v>
      </c>
      <c r="N326">
        <v>49505</v>
      </c>
      <c r="O326" t="s">
        <v>111</v>
      </c>
      <c r="P326" t="s">
        <v>4180</v>
      </c>
      <c r="Q326" t="s">
        <v>49</v>
      </c>
      <c r="R326" t="s">
        <v>79</v>
      </c>
      <c r="S326" t="s">
        <v>4181</v>
      </c>
      <c r="T326">
        <v>54.900000000000006</v>
      </c>
      <c r="U326">
        <v>5</v>
      </c>
      <c r="V326">
        <v>0</v>
      </c>
      <c r="W326">
        <v>26.901000000000003</v>
      </c>
    </row>
    <row r="327" spans="1:23" x14ac:dyDescent="0.3">
      <c r="A327">
        <v>9767</v>
      </c>
      <c r="B327" t="s">
        <v>10848</v>
      </c>
      <c r="C327" s="1">
        <v>42794</v>
      </c>
      <c r="D327">
        <v>2017</v>
      </c>
      <c r="E327" t="s">
        <v>568</v>
      </c>
      <c r="F327">
        <v>28</v>
      </c>
      <c r="G327" t="s">
        <v>54</v>
      </c>
      <c r="H327" t="s">
        <v>4765</v>
      </c>
      <c r="I327" t="s">
        <v>4766</v>
      </c>
      <c r="J327" t="s">
        <v>28</v>
      </c>
      <c r="K327" t="s">
        <v>29</v>
      </c>
      <c r="L327" t="s">
        <v>3709</v>
      </c>
      <c r="M327" t="s">
        <v>762</v>
      </c>
      <c r="N327">
        <v>6457</v>
      </c>
      <c r="O327" t="s">
        <v>157</v>
      </c>
      <c r="P327" t="s">
        <v>2215</v>
      </c>
      <c r="Q327" t="s">
        <v>49</v>
      </c>
      <c r="R327" t="s">
        <v>95</v>
      </c>
      <c r="S327" t="s">
        <v>2216</v>
      </c>
      <c r="T327">
        <v>7.78</v>
      </c>
      <c r="U327">
        <v>1</v>
      </c>
      <c r="V327">
        <v>0</v>
      </c>
      <c r="W327">
        <v>3.5009999999999994</v>
      </c>
    </row>
    <row r="328" spans="1:23" x14ac:dyDescent="0.3">
      <c r="A328">
        <v>9766</v>
      </c>
      <c r="B328" t="s">
        <v>10848</v>
      </c>
      <c r="C328" s="1">
        <v>42794</v>
      </c>
      <c r="D328">
        <v>2017</v>
      </c>
      <c r="E328" t="s">
        <v>568</v>
      </c>
      <c r="F328">
        <v>28</v>
      </c>
      <c r="G328" t="s">
        <v>54</v>
      </c>
      <c r="H328" t="s">
        <v>4765</v>
      </c>
      <c r="I328" t="s">
        <v>4766</v>
      </c>
      <c r="J328" t="s">
        <v>28</v>
      </c>
      <c r="K328" t="s">
        <v>29</v>
      </c>
      <c r="L328" t="s">
        <v>3709</v>
      </c>
      <c r="M328" t="s">
        <v>762</v>
      </c>
      <c r="N328">
        <v>6457</v>
      </c>
      <c r="O328" t="s">
        <v>157</v>
      </c>
      <c r="P328" t="s">
        <v>4759</v>
      </c>
      <c r="Q328" t="s">
        <v>49</v>
      </c>
      <c r="R328" t="s">
        <v>79</v>
      </c>
      <c r="S328" t="s">
        <v>4760</v>
      </c>
      <c r="T328">
        <v>9.84</v>
      </c>
      <c r="U328">
        <v>2</v>
      </c>
      <c r="V328">
        <v>0</v>
      </c>
      <c r="W328">
        <v>4.7231999999999994</v>
      </c>
    </row>
    <row r="329" spans="1:23" x14ac:dyDescent="0.3">
      <c r="A329">
        <v>328</v>
      </c>
      <c r="B329" t="s">
        <v>1204</v>
      </c>
      <c r="C329" s="1">
        <v>42612</v>
      </c>
      <c r="D329">
        <v>2016</v>
      </c>
      <c r="E329" t="s">
        <v>132</v>
      </c>
      <c r="F329">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v>3.3889999999999993</v>
      </c>
    </row>
    <row r="330" spans="1:23" x14ac:dyDescent="0.3">
      <c r="A330">
        <v>9764</v>
      </c>
      <c r="B330" t="s">
        <v>10846</v>
      </c>
      <c r="C330" s="1">
        <v>41684</v>
      </c>
      <c r="D330">
        <v>2014</v>
      </c>
      <c r="E330" t="s">
        <v>568</v>
      </c>
      <c r="F330">
        <v>14</v>
      </c>
      <c r="G330" t="s">
        <v>54</v>
      </c>
      <c r="H330" t="s">
        <v>4258</v>
      </c>
      <c r="I330" t="s">
        <v>4259</v>
      </c>
      <c r="J330" t="s">
        <v>44</v>
      </c>
      <c r="K330" t="s">
        <v>29</v>
      </c>
      <c r="L330" t="s">
        <v>101</v>
      </c>
      <c r="M330" t="s">
        <v>102</v>
      </c>
      <c r="N330">
        <v>98103</v>
      </c>
      <c r="O330" t="s">
        <v>47</v>
      </c>
      <c r="P330" t="s">
        <v>5916</v>
      </c>
      <c r="Q330" t="s">
        <v>49</v>
      </c>
      <c r="R330" t="s">
        <v>592</v>
      </c>
      <c r="S330" t="s">
        <v>5917</v>
      </c>
      <c r="T330">
        <v>238.62</v>
      </c>
      <c r="U330">
        <v>2</v>
      </c>
      <c r="V330">
        <v>0</v>
      </c>
      <c r="W330">
        <v>4.7724000000000046</v>
      </c>
    </row>
    <row r="331" spans="1:23" x14ac:dyDescent="0.3">
      <c r="A331">
        <v>330</v>
      </c>
      <c r="B331" t="s">
        <v>1204</v>
      </c>
      <c r="C331" s="1">
        <v>42612</v>
      </c>
      <c r="D331">
        <v>2016</v>
      </c>
      <c r="E331" t="s">
        <v>132</v>
      </c>
      <c r="F331">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v>33.830999999999989</v>
      </c>
    </row>
    <row r="332" spans="1:23" x14ac:dyDescent="0.3">
      <c r="A332">
        <v>331</v>
      </c>
      <c r="B332" t="s">
        <v>1204</v>
      </c>
      <c r="C332" s="1">
        <v>42612</v>
      </c>
      <c r="D332">
        <v>2016</v>
      </c>
      <c r="E332" t="s">
        <v>132</v>
      </c>
      <c r="F332">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v>-27.693600000000004</v>
      </c>
    </row>
    <row r="333" spans="1:23" x14ac:dyDescent="0.3">
      <c r="A333">
        <v>9763</v>
      </c>
      <c r="B333" t="s">
        <v>10846</v>
      </c>
      <c r="C333" s="1">
        <v>41684</v>
      </c>
      <c r="D333">
        <v>2014</v>
      </c>
      <c r="E333" t="s">
        <v>568</v>
      </c>
      <c r="F333">
        <v>14</v>
      </c>
      <c r="G333" t="s">
        <v>54</v>
      </c>
      <c r="H333" t="s">
        <v>4258</v>
      </c>
      <c r="I333" t="s">
        <v>4259</v>
      </c>
      <c r="J333" t="s">
        <v>44</v>
      </c>
      <c r="K333" t="s">
        <v>29</v>
      </c>
      <c r="L333" t="s">
        <v>101</v>
      </c>
      <c r="M333" t="s">
        <v>102</v>
      </c>
      <c r="N333">
        <v>98103</v>
      </c>
      <c r="O333" t="s">
        <v>47</v>
      </c>
      <c r="P333" t="s">
        <v>5615</v>
      </c>
      <c r="Q333" t="s">
        <v>49</v>
      </c>
      <c r="R333" t="s">
        <v>82</v>
      </c>
      <c r="S333" t="s">
        <v>5616</v>
      </c>
      <c r="T333">
        <v>81.96</v>
      </c>
      <c r="U333">
        <v>2</v>
      </c>
      <c r="V333">
        <v>0</v>
      </c>
      <c r="W333">
        <v>22.948799999999999</v>
      </c>
    </row>
    <row r="334" spans="1:23" x14ac:dyDescent="0.3">
      <c r="A334">
        <v>333</v>
      </c>
      <c r="B334" t="s">
        <v>1217</v>
      </c>
      <c r="C334" s="1">
        <v>42485</v>
      </c>
      <c r="D334">
        <v>2016</v>
      </c>
      <c r="E334" t="s">
        <v>89</v>
      </c>
      <c r="F334">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v>-13.815999999999995</v>
      </c>
    </row>
    <row r="335" spans="1:23" x14ac:dyDescent="0.3">
      <c r="A335">
        <v>334</v>
      </c>
      <c r="B335" t="s">
        <v>1217</v>
      </c>
      <c r="C335" s="1">
        <v>42485</v>
      </c>
      <c r="D335">
        <v>2016</v>
      </c>
      <c r="E335" t="s">
        <v>89</v>
      </c>
      <c r="F335">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v>-3.4271999999999991</v>
      </c>
    </row>
    <row r="336" spans="1:23" x14ac:dyDescent="0.3">
      <c r="A336">
        <v>335</v>
      </c>
      <c r="B336" t="s">
        <v>1226</v>
      </c>
      <c r="C336" s="1">
        <v>42248</v>
      </c>
      <c r="D336">
        <v>2015</v>
      </c>
      <c r="E336" t="s">
        <v>161</v>
      </c>
      <c r="F33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v>1.6037999999999997</v>
      </c>
    </row>
    <row r="337" spans="1:23" x14ac:dyDescent="0.3">
      <c r="A337">
        <v>9761</v>
      </c>
      <c r="B337" t="s">
        <v>10844</v>
      </c>
      <c r="C337" s="1">
        <v>43043</v>
      </c>
      <c r="D337">
        <v>2017</v>
      </c>
      <c r="E337" t="s">
        <v>24</v>
      </c>
      <c r="F337">
        <v>4</v>
      </c>
      <c r="G337" t="s">
        <v>54</v>
      </c>
      <c r="H337" t="s">
        <v>3836</v>
      </c>
      <c r="I337" t="s">
        <v>3837</v>
      </c>
      <c r="J337" t="s">
        <v>108</v>
      </c>
      <c r="K337" t="s">
        <v>29</v>
      </c>
      <c r="L337" t="s">
        <v>10845</v>
      </c>
      <c r="M337" t="s">
        <v>1725</v>
      </c>
      <c r="N337">
        <v>72762</v>
      </c>
      <c r="O337" t="s">
        <v>32</v>
      </c>
      <c r="P337" t="s">
        <v>6670</v>
      </c>
      <c r="Q337" t="s">
        <v>49</v>
      </c>
      <c r="R337" t="s">
        <v>72</v>
      </c>
      <c r="S337" t="s">
        <v>6671</v>
      </c>
      <c r="T337">
        <v>4.3</v>
      </c>
      <c r="U337">
        <v>2</v>
      </c>
      <c r="V337">
        <v>0</v>
      </c>
      <c r="W337">
        <v>1.4189999999999996</v>
      </c>
    </row>
    <row r="338" spans="1:23" x14ac:dyDescent="0.3">
      <c r="A338">
        <v>337</v>
      </c>
      <c r="B338" t="s">
        <v>1226</v>
      </c>
      <c r="C338" s="1">
        <v>42248</v>
      </c>
      <c r="D338">
        <v>2015</v>
      </c>
      <c r="E338" t="s">
        <v>161</v>
      </c>
      <c r="F338">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v>4.4899999999999984</v>
      </c>
    </row>
    <row r="339" spans="1:23" x14ac:dyDescent="0.3">
      <c r="A339">
        <v>338</v>
      </c>
      <c r="B339" t="s">
        <v>1236</v>
      </c>
      <c r="C339" s="1">
        <v>41832</v>
      </c>
      <c r="D339">
        <v>2014</v>
      </c>
      <c r="E339" t="s">
        <v>152</v>
      </c>
      <c r="F339">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v>2.7956000000000003</v>
      </c>
    </row>
    <row r="340" spans="1:23" x14ac:dyDescent="0.3">
      <c r="A340">
        <v>9759</v>
      </c>
      <c r="B340" t="s">
        <v>10842</v>
      </c>
      <c r="C340" s="1">
        <v>42821</v>
      </c>
      <c r="D340">
        <v>2017</v>
      </c>
      <c r="E340" t="s">
        <v>237</v>
      </c>
      <c r="F340">
        <v>27</v>
      </c>
      <c r="G340" t="s">
        <v>25</v>
      </c>
      <c r="H340" t="s">
        <v>466</v>
      </c>
      <c r="I340" t="s">
        <v>467</v>
      </c>
      <c r="J340" t="s">
        <v>28</v>
      </c>
      <c r="K340" t="s">
        <v>29</v>
      </c>
      <c r="L340" t="s">
        <v>1482</v>
      </c>
      <c r="M340" t="s">
        <v>331</v>
      </c>
      <c r="N340">
        <v>23223</v>
      </c>
      <c r="O340" t="s">
        <v>32</v>
      </c>
      <c r="P340" t="s">
        <v>1044</v>
      </c>
      <c r="Q340" t="s">
        <v>49</v>
      </c>
      <c r="R340" t="s">
        <v>95</v>
      </c>
      <c r="S340" t="s">
        <v>1045</v>
      </c>
      <c r="T340">
        <v>17.64</v>
      </c>
      <c r="U340">
        <v>4</v>
      </c>
      <c r="V340">
        <v>0</v>
      </c>
      <c r="W340">
        <v>8.1143999999999998</v>
      </c>
    </row>
    <row r="341" spans="1:23" x14ac:dyDescent="0.3">
      <c r="A341">
        <v>340</v>
      </c>
      <c r="B341" t="s">
        <v>1243</v>
      </c>
      <c r="C341" s="1">
        <v>42177</v>
      </c>
      <c r="D341">
        <v>2015</v>
      </c>
      <c r="E341" t="s">
        <v>41</v>
      </c>
      <c r="F341">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v>2.3311999999999999</v>
      </c>
    </row>
    <row r="342" spans="1:23" x14ac:dyDescent="0.3">
      <c r="A342">
        <v>341</v>
      </c>
      <c r="B342" t="s">
        <v>1247</v>
      </c>
      <c r="C342" s="1">
        <v>41742</v>
      </c>
      <c r="D342">
        <v>2014</v>
      </c>
      <c r="E342" t="s">
        <v>89</v>
      </c>
      <c r="F342">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v>1.1159999999999979</v>
      </c>
    </row>
    <row r="343" spans="1:23" x14ac:dyDescent="0.3">
      <c r="A343">
        <v>342</v>
      </c>
      <c r="B343" t="s">
        <v>1247</v>
      </c>
      <c r="C343" s="1">
        <v>41742</v>
      </c>
      <c r="D343">
        <v>2014</v>
      </c>
      <c r="E343" t="s">
        <v>89</v>
      </c>
      <c r="F343">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v>-407.97599999999989</v>
      </c>
    </row>
    <row r="344" spans="1:23" x14ac:dyDescent="0.3">
      <c r="A344">
        <v>343</v>
      </c>
      <c r="B344" t="s">
        <v>1247</v>
      </c>
      <c r="C344" s="1">
        <v>41742</v>
      </c>
      <c r="D344">
        <v>2014</v>
      </c>
      <c r="E344" t="s">
        <v>89</v>
      </c>
      <c r="F344">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v>10.072399999999996</v>
      </c>
    </row>
    <row r="345" spans="1:23" x14ac:dyDescent="0.3">
      <c r="A345">
        <v>9756</v>
      </c>
      <c r="B345" t="s">
        <v>10842</v>
      </c>
      <c r="C345" s="1">
        <v>42821</v>
      </c>
      <c r="D345">
        <v>2017</v>
      </c>
      <c r="E345" t="s">
        <v>237</v>
      </c>
      <c r="F345">
        <v>27</v>
      </c>
      <c r="G345" t="s">
        <v>25</v>
      </c>
      <c r="H345" t="s">
        <v>466</v>
      </c>
      <c r="I345" t="s">
        <v>467</v>
      </c>
      <c r="J345" t="s">
        <v>28</v>
      </c>
      <c r="K345" t="s">
        <v>29</v>
      </c>
      <c r="L345" t="s">
        <v>1482</v>
      </c>
      <c r="M345" t="s">
        <v>331</v>
      </c>
      <c r="N345">
        <v>23223</v>
      </c>
      <c r="O345" t="s">
        <v>32</v>
      </c>
      <c r="P345" t="s">
        <v>6031</v>
      </c>
      <c r="Q345" t="s">
        <v>49</v>
      </c>
      <c r="R345" t="s">
        <v>63</v>
      </c>
      <c r="S345" t="s">
        <v>6032</v>
      </c>
      <c r="T345">
        <v>332.94</v>
      </c>
      <c r="U345">
        <v>3</v>
      </c>
      <c r="V345">
        <v>0</v>
      </c>
      <c r="W345">
        <v>9.9882000000000204</v>
      </c>
    </row>
    <row r="346" spans="1:23" x14ac:dyDescent="0.3">
      <c r="A346">
        <v>345</v>
      </c>
      <c r="B346" t="s">
        <v>1252</v>
      </c>
      <c r="C346" s="1">
        <v>42358</v>
      </c>
      <c r="D346">
        <v>2015</v>
      </c>
      <c r="E346" t="s">
        <v>98</v>
      </c>
      <c r="F34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v>-2.2200000000000131</v>
      </c>
    </row>
    <row r="347" spans="1:23" x14ac:dyDescent="0.3">
      <c r="A347">
        <v>9755</v>
      </c>
      <c r="B347" t="s">
        <v>10842</v>
      </c>
      <c r="C347" s="1">
        <v>42821</v>
      </c>
      <c r="D347">
        <v>2017</v>
      </c>
      <c r="E347" t="s">
        <v>237</v>
      </c>
      <c r="F347">
        <v>27</v>
      </c>
      <c r="G347" t="s">
        <v>25</v>
      </c>
      <c r="H347" t="s">
        <v>466</v>
      </c>
      <c r="I347" t="s">
        <v>467</v>
      </c>
      <c r="J347" t="s">
        <v>28</v>
      </c>
      <c r="K347" t="s">
        <v>29</v>
      </c>
      <c r="L347" t="s">
        <v>1482</v>
      </c>
      <c r="M347" t="s">
        <v>331</v>
      </c>
      <c r="N347">
        <v>23223</v>
      </c>
      <c r="O347" t="s">
        <v>32</v>
      </c>
      <c r="P347" t="s">
        <v>912</v>
      </c>
      <c r="Q347" t="s">
        <v>49</v>
      </c>
      <c r="R347" t="s">
        <v>79</v>
      </c>
      <c r="S347" t="s">
        <v>913</v>
      </c>
      <c r="T347">
        <v>17.760000000000002</v>
      </c>
      <c r="U347">
        <v>2</v>
      </c>
      <c r="V347">
        <v>0</v>
      </c>
      <c r="W347">
        <v>8.8800000000000008</v>
      </c>
    </row>
    <row r="348" spans="1:23" x14ac:dyDescent="0.3">
      <c r="A348">
        <v>347</v>
      </c>
      <c r="B348" t="s">
        <v>1257</v>
      </c>
      <c r="C348" s="1">
        <v>42924</v>
      </c>
      <c r="D348">
        <v>2017</v>
      </c>
      <c r="E348" t="s">
        <v>152</v>
      </c>
      <c r="F348">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v>3.0996000000000006</v>
      </c>
    </row>
    <row r="349" spans="1:23" x14ac:dyDescent="0.3">
      <c r="A349">
        <v>348</v>
      </c>
      <c r="B349" t="s">
        <v>1257</v>
      </c>
      <c r="C349" s="1">
        <v>42924</v>
      </c>
      <c r="D349">
        <v>2017</v>
      </c>
      <c r="E349" t="s">
        <v>152</v>
      </c>
      <c r="F349">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v>11.543199999999999</v>
      </c>
    </row>
    <row r="350" spans="1:23" x14ac:dyDescent="0.3">
      <c r="A350">
        <v>349</v>
      </c>
      <c r="B350" t="s">
        <v>1257</v>
      </c>
      <c r="C350" s="1">
        <v>42924</v>
      </c>
      <c r="D350">
        <v>2017</v>
      </c>
      <c r="E350" t="s">
        <v>152</v>
      </c>
      <c r="F350">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v>4.1471999999999998</v>
      </c>
    </row>
    <row r="351" spans="1:23" x14ac:dyDescent="0.3">
      <c r="A351">
        <v>9754</v>
      </c>
      <c r="B351" t="s">
        <v>10842</v>
      </c>
      <c r="C351" s="1">
        <v>42821</v>
      </c>
      <c r="D351">
        <v>2017</v>
      </c>
      <c r="E351" t="s">
        <v>237</v>
      </c>
      <c r="F351">
        <v>27</v>
      </c>
      <c r="G351" t="s">
        <v>25</v>
      </c>
      <c r="H351" t="s">
        <v>466</v>
      </c>
      <c r="I351" t="s">
        <v>467</v>
      </c>
      <c r="J351" t="s">
        <v>28</v>
      </c>
      <c r="K351" t="s">
        <v>29</v>
      </c>
      <c r="L351" t="s">
        <v>1482</v>
      </c>
      <c r="M351" t="s">
        <v>331</v>
      </c>
      <c r="N351">
        <v>23223</v>
      </c>
      <c r="O351" t="s">
        <v>32</v>
      </c>
      <c r="P351" t="s">
        <v>6866</v>
      </c>
      <c r="Q351" t="s">
        <v>49</v>
      </c>
      <c r="R351" t="s">
        <v>50</v>
      </c>
      <c r="S351" t="s">
        <v>6867</v>
      </c>
      <c r="T351">
        <v>8.26</v>
      </c>
      <c r="U351">
        <v>2</v>
      </c>
      <c r="V351">
        <v>0</v>
      </c>
      <c r="W351">
        <v>3.7995999999999999</v>
      </c>
    </row>
    <row r="352" spans="1:23" x14ac:dyDescent="0.3">
      <c r="A352">
        <v>351</v>
      </c>
      <c r="B352" t="s">
        <v>1264</v>
      </c>
      <c r="C352" s="1">
        <v>42614</v>
      </c>
      <c r="D352">
        <v>2016</v>
      </c>
      <c r="E352" t="s">
        <v>161</v>
      </c>
      <c r="F352">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v>11.543199999999999</v>
      </c>
    </row>
    <row r="353" spans="1:23" x14ac:dyDescent="0.3">
      <c r="A353">
        <v>352</v>
      </c>
      <c r="B353" t="s">
        <v>1264</v>
      </c>
      <c r="C353" s="1">
        <v>42614</v>
      </c>
      <c r="D353">
        <v>2016</v>
      </c>
      <c r="E353" t="s">
        <v>161</v>
      </c>
      <c r="F353">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v>1.0668</v>
      </c>
    </row>
    <row r="354" spans="1:23" x14ac:dyDescent="0.3">
      <c r="A354">
        <v>353</v>
      </c>
      <c r="B354" t="s">
        <v>1264</v>
      </c>
      <c r="C354" s="1">
        <v>42614</v>
      </c>
      <c r="D354">
        <v>2016</v>
      </c>
      <c r="E354" t="s">
        <v>161</v>
      </c>
      <c r="F354">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v>23.086399999999998</v>
      </c>
    </row>
    <row r="355" spans="1:23" x14ac:dyDescent="0.3">
      <c r="A355">
        <v>354</v>
      </c>
      <c r="B355" t="s">
        <v>1264</v>
      </c>
      <c r="C355" s="1">
        <v>42614</v>
      </c>
      <c r="D355">
        <v>2016</v>
      </c>
      <c r="E355" t="s">
        <v>161</v>
      </c>
      <c r="F355">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v>1415.4295999999997</v>
      </c>
    </row>
    <row r="356" spans="1:23" x14ac:dyDescent="0.3">
      <c r="A356">
        <v>9753</v>
      </c>
      <c r="B356" t="s">
        <v>10841</v>
      </c>
      <c r="C356" s="1">
        <v>42552</v>
      </c>
      <c r="D356">
        <v>2016</v>
      </c>
      <c r="E356" t="s">
        <v>152</v>
      </c>
      <c r="F356">
        <v>1</v>
      </c>
      <c r="G356" t="s">
        <v>199</v>
      </c>
      <c r="H356" t="s">
        <v>1084</v>
      </c>
      <c r="I356" t="s">
        <v>1085</v>
      </c>
      <c r="J356" t="s">
        <v>108</v>
      </c>
      <c r="K356" t="s">
        <v>29</v>
      </c>
      <c r="L356" t="s">
        <v>101</v>
      </c>
      <c r="M356" t="s">
        <v>102</v>
      </c>
      <c r="N356">
        <v>98115</v>
      </c>
      <c r="O356" t="s">
        <v>47</v>
      </c>
      <c r="P356" t="s">
        <v>2933</v>
      </c>
      <c r="Q356" t="s">
        <v>49</v>
      </c>
      <c r="R356" t="s">
        <v>79</v>
      </c>
      <c r="S356" t="s">
        <v>2934</v>
      </c>
      <c r="T356">
        <v>2.4960000000000004</v>
      </c>
      <c r="U356">
        <v>1</v>
      </c>
      <c r="V356">
        <v>0.2</v>
      </c>
      <c r="W356">
        <v>0.90479999999999983</v>
      </c>
    </row>
    <row r="357" spans="1:23" x14ac:dyDescent="0.3">
      <c r="A357">
        <v>356</v>
      </c>
      <c r="B357" t="s">
        <v>1273</v>
      </c>
      <c r="C357" s="1">
        <v>42468</v>
      </c>
      <c r="D357">
        <v>2016</v>
      </c>
      <c r="E357" t="s">
        <v>89</v>
      </c>
      <c r="F357">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v>3.7995999999999999</v>
      </c>
    </row>
    <row r="358" spans="1:23" x14ac:dyDescent="0.3">
      <c r="A358">
        <v>357</v>
      </c>
      <c r="B358" t="s">
        <v>1273</v>
      </c>
      <c r="C358" s="1">
        <v>42468</v>
      </c>
      <c r="D358">
        <v>2016</v>
      </c>
      <c r="E358" t="s">
        <v>89</v>
      </c>
      <c r="F358">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v>6.9863999999999997</v>
      </c>
    </row>
    <row r="359" spans="1:23" x14ac:dyDescent="0.3">
      <c r="A359">
        <v>358</v>
      </c>
      <c r="B359" t="s">
        <v>1273</v>
      </c>
      <c r="C359" s="1">
        <v>42468</v>
      </c>
      <c r="D359">
        <v>2016</v>
      </c>
      <c r="E359" t="s">
        <v>89</v>
      </c>
      <c r="F359">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v>15.823999999999998</v>
      </c>
    </row>
    <row r="360" spans="1:23" x14ac:dyDescent="0.3">
      <c r="A360">
        <v>359</v>
      </c>
      <c r="B360" t="s">
        <v>1284</v>
      </c>
      <c r="C360" s="1">
        <v>42483</v>
      </c>
      <c r="D360">
        <v>2016</v>
      </c>
      <c r="E360" t="s">
        <v>89</v>
      </c>
      <c r="F360">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v>11.324999999999996</v>
      </c>
    </row>
    <row r="361" spans="1:23" x14ac:dyDescent="0.3">
      <c r="A361">
        <v>360</v>
      </c>
      <c r="B361" t="s">
        <v>1285</v>
      </c>
      <c r="C361" s="1">
        <v>42802</v>
      </c>
      <c r="D361">
        <v>2017</v>
      </c>
      <c r="E361" t="s">
        <v>237</v>
      </c>
      <c r="F361">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v>168.4384</v>
      </c>
    </row>
    <row r="362" spans="1:23" x14ac:dyDescent="0.3">
      <c r="A362">
        <v>361</v>
      </c>
      <c r="B362" t="s">
        <v>1285</v>
      </c>
      <c r="C362" s="1">
        <v>42802</v>
      </c>
      <c r="D362">
        <v>2017</v>
      </c>
      <c r="E362" t="s">
        <v>237</v>
      </c>
      <c r="F362">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v>9.9359999999999999</v>
      </c>
    </row>
    <row r="363" spans="1:23" x14ac:dyDescent="0.3">
      <c r="A363">
        <v>362</v>
      </c>
      <c r="B363" t="s">
        <v>1293</v>
      </c>
      <c r="C363" s="1">
        <v>43003</v>
      </c>
      <c r="D363">
        <v>2017</v>
      </c>
      <c r="E363" t="s">
        <v>161</v>
      </c>
      <c r="F363">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v>9.9359999999999999</v>
      </c>
    </row>
    <row r="364" spans="1:23" x14ac:dyDescent="0.3">
      <c r="A364">
        <v>9752</v>
      </c>
      <c r="B364" t="s">
        <v>10840</v>
      </c>
      <c r="C364" s="1">
        <v>42654</v>
      </c>
      <c r="D364">
        <v>2016</v>
      </c>
      <c r="E364" t="s">
        <v>53</v>
      </c>
      <c r="F364">
        <v>11</v>
      </c>
      <c r="G364" t="s">
        <v>54</v>
      </c>
      <c r="H364" t="s">
        <v>1845</v>
      </c>
      <c r="I364" t="s">
        <v>1846</v>
      </c>
      <c r="J364" t="s">
        <v>28</v>
      </c>
      <c r="K364" t="s">
        <v>29</v>
      </c>
      <c r="L364" t="s">
        <v>315</v>
      </c>
      <c r="M364" t="s">
        <v>222</v>
      </c>
      <c r="N364">
        <v>60610</v>
      </c>
      <c r="O364" t="s">
        <v>111</v>
      </c>
      <c r="P364" t="s">
        <v>4733</v>
      </c>
      <c r="Q364" t="s">
        <v>49</v>
      </c>
      <c r="R364" t="s">
        <v>72</v>
      </c>
      <c r="S364" t="s">
        <v>4734</v>
      </c>
      <c r="T364">
        <v>27.72</v>
      </c>
      <c r="U364">
        <v>3</v>
      </c>
      <c r="V364">
        <v>0.2</v>
      </c>
      <c r="W364">
        <v>3.4649999999999999</v>
      </c>
    </row>
    <row r="365" spans="1:23" x14ac:dyDescent="0.3">
      <c r="A365">
        <v>364</v>
      </c>
      <c r="B365" t="s">
        <v>1293</v>
      </c>
      <c r="C365" s="1">
        <v>43003</v>
      </c>
      <c r="D365">
        <v>2017</v>
      </c>
      <c r="E365" t="s">
        <v>161</v>
      </c>
      <c r="F365">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v>1.4455999999999998</v>
      </c>
    </row>
    <row r="366" spans="1:23" x14ac:dyDescent="0.3">
      <c r="A366">
        <v>9751</v>
      </c>
      <c r="B366" t="s">
        <v>10840</v>
      </c>
      <c r="C366" s="1">
        <v>42654</v>
      </c>
      <c r="D366">
        <v>2016</v>
      </c>
      <c r="E366" t="s">
        <v>53</v>
      </c>
      <c r="F366">
        <v>11</v>
      </c>
      <c r="G366" t="s">
        <v>54</v>
      </c>
      <c r="H366" t="s">
        <v>1845</v>
      </c>
      <c r="I366" t="s">
        <v>1846</v>
      </c>
      <c r="J366" t="s">
        <v>28</v>
      </c>
      <c r="K366" t="s">
        <v>29</v>
      </c>
      <c r="L366" t="s">
        <v>315</v>
      </c>
      <c r="M366" t="s">
        <v>222</v>
      </c>
      <c r="N366">
        <v>60610</v>
      </c>
      <c r="O366" t="s">
        <v>111</v>
      </c>
      <c r="P366" t="s">
        <v>5867</v>
      </c>
      <c r="Q366" t="s">
        <v>49</v>
      </c>
      <c r="R366" t="s">
        <v>72</v>
      </c>
      <c r="S366" t="s">
        <v>5868</v>
      </c>
      <c r="T366">
        <v>5.3440000000000003</v>
      </c>
      <c r="U366">
        <v>2</v>
      </c>
      <c r="V366">
        <v>0.2</v>
      </c>
      <c r="W366">
        <v>0.66799999999999948</v>
      </c>
    </row>
    <row r="367" spans="1:23" x14ac:dyDescent="0.3">
      <c r="A367">
        <v>366</v>
      </c>
      <c r="B367" t="s">
        <v>1302</v>
      </c>
      <c r="C367" s="1">
        <v>41906</v>
      </c>
      <c r="D367">
        <v>2014</v>
      </c>
      <c r="E367" t="s">
        <v>161</v>
      </c>
      <c r="F367">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v>8.4783999999999935</v>
      </c>
    </row>
    <row r="368" spans="1:23" x14ac:dyDescent="0.3">
      <c r="A368">
        <v>367</v>
      </c>
      <c r="B368" t="s">
        <v>1305</v>
      </c>
      <c r="C368" s="1">
        <v>42664</v>
      </c>
      <c r="D368">
        <v>2016</v>
      </c>
      <c r="E368" t="s">
        <v>53</v>
      </c>
      <c r="F368">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v>10.44</v>
      </c>
    </row>
    <row r="369" spans="1:23" x14ac:dyDescent="0.3">
      <c r="A369">
        <v>368</v>
      </c>
      <c r="B369" t="s">
        <v>1305</v>
      </c>
      <c r="C369" s="1">
        <v>42664</v>
      </c>
      <c r="D369">
        <v>2016</v>
      </c>
      <c r="E369" t="s">
        <v>53</v>
      </c>
      <c r="F369">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v>0.14719999999999978</v>
      </c>
    </row>
    <row r="370" spans="1:23" x14ac:dyDescent="0.3">
      <c r="A370">
        <v>369</v>
      </c>
      <c r="B370" t="s">
        <v>1305</v>
      </c>
      <c r="C370" s="1">
        <v>42664</v>
      </c>
      <c r="D370">
        <v>2016</v>
      </c>
      <c r="E370" t="s">
        <v>53</v>
      </c>
      <c r="F370">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v>29.341200000000008</v>
      </c>
    </row>
    <row r="371" spans="1:23" x14ac:dyDescent="0.3">
      <c r="A371">
        <v>9745</v>
      </c>
      <c r="B371" t="s">
        <v>10836</v>
      </c>
      <c r="C371" s="1">
        <v>42756</v>
      </c>
      <c r="D371">
        <v>2017</v>
      </c>
      <c r="E371" t="s">
        <v>166</v>
      </c>
      <c r="F371">
        <v>21</v>
      </c>
      <c r="G371" t="s">
        <v>54</v>
      </c>
      <c r="H371" t="s">
        <v>5860</v>
      </c>
      <c r="I371" t="s">
        <v>5861</v>
      </c>
      <c r="J371" t="s">
        <v>28</v>
      </c>
      <c r="K371" t="s">
        <v>29</v>
      </c>
      <c r="L371" t="s">
        <v>468</v>
      </c>
      <c r="M371" t="s">
        <v>222</v>
      </c>
      <c r="N371">
        <v>60505</v>
      </c>
      <c r="O371" t="s">
        <v>111</v>
      </c>
      <c r="P371" t="s">
        <v>2176</v>
      </c>
      <c r="Q371" t="s">
        <v>49</v>
      </c>
      <c r="R371" t="s">
        <v>184</v>
      </c>
      <c r="S371" t="s">
        <v>2177</v>
      </c>
      <c r="T371">
        <v>268.57600000000002</v>
      </c>
      <c r="U371">
        <v>4</v>
      </c>
      <c r="V371">
        <v>0.2</v>
      </c>
      <c r="W371">
        <v>90.64439999999999</v>
      </c>
    </row>
    <row r="372" spans="1:23" x14ac:dyDescent="0.3">
      <c r="A372">
        <v>371</v>
      </c>
      <c r="B372" t="s">
        <v>1316</v>
      </c>
      <c r="C372" s="1">
        <v>42884</v>
      </c>
      <c r="D372">
        <v>2017</v>
      </c>
      <c r="E372" t="s">
        <v>124</v>
      </c>
      <c r="F372">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v>9.3960000000000008</v>
      </c>
    </row>
    <row r="373" spans="1:23" x14ac:dyDescent="0.3">
      <c r="A373">
        <v>372</v>
      </c>
      <c r="B373" t="s">
        <v>1316</v>
      </c>
      <c r="C373" s="1">
        <v>42884</v>
      </c>
      <c r="D373">
        <v>2017</v>
      </c>
      <c r="E373" t="s">
        <v>124</v>
      </c>
      <c r="F373">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v>4.6746000000000016</v>
      </c>
    </row>
    <row r="374" spans="1:23" x14ac:dyDescent="0.3">
      <c r="A374">
        <v>373</v>
      </c>
      <c r="B374" t="s">
        <v>1324</v>
      </c>
      <c r="C374" s="1">
        <v>41843</v>
      </c>
      <c r="D374">
        <v>2014</v>
      </c>
      <c r="E374" t="s">
        <v>152</v>
      </c>
      <c r="F374">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v>-5.7119999999999997</v>
      </c>
    </row>
    <row r="375" spans="1:23" x14ac:dyDescent="0.3">
      <c r="A375">
        <v>9744</v>
      </c>
      <c r="B375" t="s">
        <v>10835</v>
      </c>
      <c r="C375" s="1">
        <v>42537</v>
      </c>
      <c r="D375">
        <v>2016</v>
      </c>
      <c r="E375" t="s">
        <v>41</v>
      </c>
      <c r="F375">
        <v>16</v>
      </c>
      <c r="G375" t="s">
        <v>54</v>
      </c>
      <c r="H375" t="s">
        <v>3093</v>
      </c>
      <c r="I375" t="s">
        <v>3094</v>
      </c>
      <c r="J375" t="s">
        <v>28</v>
      </c>
      <c r="K375" t="s">
        <v>29</v>
      </c>
      <c r="L375" t="s">
        <v>620</v>
      </c>
      <c r="M375" t="s">
        <v>257</v>
      </c>
      <c r="N375">
        <v>19711</v>
      </c>
      <c r="O375" t="s">
        <v>157</v>
      </c>
      <c r="P375" t="s">
        <v>4161</v>
      </c>
      <c r="Q375" t="s">
        <v>49</v>
      </c>
      <c r="R375" t="s">
        <v>50</v>
      </c>
      <c r="S375" t="s">
        <v>4162</v>
      </c>
      <c r="T375">
        <v>9.4499999999999993</v>
      </c>
      <c r="U375">
        <v>3</v>
      </c>
      <c r="V375">
        <v>0</v>
      </c>
      <c r="W375">
        <v>4.5359999999999996</v>
      </c>
    </row>
    <row r="376" spans="1:23" x14ac:dyDescent="0.3">
      <c r="A376">
        <v>375</v>
      </c>
      <c r="B376" t="s">
        <v>1324</v>
      </c>
      <c r="C376" s="1">
        <v>41843</v>
      </c>
      <c r="D376">
        <v>2014</v>
      </c>
      <c r="E376" t="s">
        <v>152</v>
      </c>
      <c r="F37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v>0.92399999999999993</v>
      </c>
    </row>
    <row r="377" spans="1:23" x14ac:dyDescent="0.3">
      <c r="A377">
        <v>9743</v>
      </c>
      <c r="B377" t="s">
        <v>10834</v>
      </c>
      <c r="C377" s="1">
        <v>43067</v>
      </c>
      <c r="D377">
        <v>2017</v>
      </c>
      <c r="E377" t="s">
        <v>24</v>
      </c>
      <c r="F377">
        <v>28</v>
      </c>
      <c r="G377" t="s">
        <v>54</v>
      </c>
      <c r="H377" t="s">
        <v>1845</v>
      </c>
      <c r="I377" t="s">
        <v>1846</v>
      </c>
      <c r="J377" t="s">
        <v>28</v>
      </c>
      <c r="K377" t="s">
        <v>29</v>
      </c>
      <c r="L377" t="s">
        <v>963</v>
      </c>
      <c r="M377" t="s">
        <v>46</v>
      </c>
      <c r="N377">
        <v>92037</v>
      </c>
      <c r="O377" t="s">
        <v>47</v>
      </c>
      <c r="P377" t="s">
        <v>1213</v>
      </c>
      <c r="Q377" t="s">
        <v>49</v>
      </c>
      <c r="R377" t="s">
        <v>50</v>
      </c>
      <c r="S377" t="s">
        <v>1214</v>
      </c>
      <c r="T377">
        <v>62.65</v>
      </c>
      <c r="U377">
        <v>5</v>
      </c>
      <c r="V377">
        <v>0</v>
      </c>
      <c r="W377">
        <v>29.445499999999996</v>
      </c>
    </row>
    <row r="378" spans="1:23" x14ac:dyDescent="0.3">
      <c r="A378">
        <v>377</v>
      </c>
      <c r="B378" t="s">
        <v>1334</v>
      </c>
      <c r="C378" s="1">
        <v>42641</v>
      </c>
      <c r="D378">
        <v>2016</v>
      </c>
      <c r="E378" t="s">
        <v>161</v>
      </c>
      <c r="F378">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v>30.979999999999993</v>
      </c>
    </row>
    <row r="379" spans="1:23" x14ac:dyDescent="0.3">
      <c r="A379">
        <v>9741</v>
      </c>
      <c r="B379" t="s">
        <v>10832</v>
      </c>
      <c r="C379" s="1">
        <v>42810</v>
      </c>
      <c r="D379">
        <v>2017</v>
      </c>
      <c r="E379" t="s">
        <v>237</v>
      </c>
      <c r="F379">
        <v>16</v>
      </c>
      <c r="G379" t="s">
        <v>54</v>
      </c>
      <c r="H379" t="s">
        <v>5654</v>
      </c>
      <c r="I379" t="s">
        <v>5655</v>
      </c>
      <c r="J379" t="s">
        <v>44</v>
      </c>
      <c r="K379" t="s">
        <v>29</v>
      </c>
      <c r="L379" t="s">
        <v>45</v>
      </c>
      <c r="M379" t="s">
        <v>46</v>
      </c>
      <c r="N379">
        <v>90032</v>
      </c>
      <c r="O379" t="s">
        <v>47</v>
      </c>
      <c r="P379" t="s">
        <v>2314</v>
      </c>
      <c r="Q379" t="s">
        <v>49</v>
      </c>
      <c r="R379" t="s">
        <v>82</v>
      </c>
      <c r="S379" t="s">
        <v>2315</v>
      </c>
      <c r="T379">
        <v>140.67000000000002</v>
      </c>
      <c r="U379">
        <v>3</v>
      </c>
      <c r="V379">
        <v>0</v>
      </c>
      <c r="W379">
        <v>54.861300000000007</v>
      </c>
    </row>
    <row r="380" spans="1:23" x14ac:dyDescent="0.3">
      <c r="A380">
        <v>379</v>
      </c>
      <c r="B380" t="s">
        <v>1345</v>
      </c>
      <c r="C380" s="1">
        <v>42122</v>
      </c>
      <c r="D380">
        <v>2015</v>
      </c>
      <c r="E380" t="s">
        <v>89</v>
      </c>
      <c r="F380">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v>-20.332200000000007</v>
      </c>
    </row>
    <row r="381" spans="1:23" x14ac:dyDescent="0.3">
      <c r="A381">
        <v>380</v>
      </c>
      <c r="B381" t="s">
        <v>1345</v>
      </c>
      <c r="C381" s="1">
        <v>42122</v>
      </c>
      <c r="D381">
        <v>2015</v>
      </c>
      <c r="E381" t="s">
        <v>89</v>
      </c>
      <c r="F381">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v>2.6810999999999954</v>
      </c>
    </row>
    <row r="382" spans="1:23" x14ac:dyDescent="0.3">
      <c r="A382">
        <v>381</v>
      </c>
      <c r="B382" t="s">
        <v>1345</v>
      </c>
      <c r="C382" s="1">
        <v>42122</v>
      </c>
      <c r="D382">
        <v>2015</v>
      </c>
      <c r="E382" t="s">
        <v>89</v>
      </c>
      <c r="F382">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v>-18.872800000000009</v>
      </c>
    </row>
    <row r="383" spans="1:23" x14ac:dyDescent="0.3">
      <c r="A383">
        <v>382</v>
      </c>
      <c r="B383" t="s">
        <v>1354</v>
      </c>
      <c r="C383" s="1">
        <v>42671</v>
      </c>
      <c r="D383">
        <v>2016</v>
      </c>
      <c r="E383" t="s">
        <v>53</v>
      </c>
      <c r="F383">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v>25.48</v>
      </c>
    </row>
    <row r="384" spans="1:23" x14ac:dyDescent="0.3">
      <c r="A384">
        <v>383</v>
      </c>
      <c r="B384" t="s">
        <v>1354</v>
      </c>
      <c r="C384" s="1">
        <v>42671</v>
      </c>
      <c r="D384">
        <v>2016</v>
      </c>
      <c r="E384" t="s">
        <v>53</v>
      </c>
      <c r="F384">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v>17.337599999999998</v>
      </c>
    </row>
    <row r="385" spans="1:23" x14ac:dyDescent="0.3">
      <c r="A385">
        <v>9740</v>
      </c>
      <c r="B385" t="s">
        <v>10832</v>
      </c>
      <c r="C385" s="1">
        <v>42810</v>
      </c>
      <c r="D385">
        <v>2017</v>
      </c>
      <c r="E385" t="s">
        <v>237</v>
      </c>
      <c r="F385">
        <v>16</v>
      </c>
      <c r="G385" t="s">
        <v>54</v>
      </c>
      <c r="H385" t="s">
        <v>5654</v>
      </c>
      <c r="I385" t="s">
        <v>5655</v>
      </c>
      <c r="J385" t="s">
        <v>44</v>
      </c>
      <c r="K385" t="s">
        <v>29</v>
      </c>
      <c r="L385" t="s">
        <v>45</v>
      </c>
      <c r="M385" t="s">
        <v>46</v>
      </c>
      <c r="N385">
        <v>90032</v>
      </c>
      <c r="O385" t="s">
        <v>47</v>
      </c>
      <c r="P385" t="s">
        <v>4759</v>
      </c>
      <c r="Q385" t="s">
        <v>49</v>
      </c>
      <c r="R385" t="s">
        <v>79</v>
      </c>
      <c r="S385" t="s">
        <v>4760</v>
      </c>
      <c r="T385">
        <v>19.68</v>
      </c>
      <c r="U385">
        <v>5</v>
      </c>
      <c r="V385">
        <v>0.2</v>
      </c>
      <c r="W385">
        <v>6.8879999999999981</v>
      </c>
    </row>
    <row r="386" spans="1:23" x14ac:dyDescent="0.3">
      <c r="A386">
        <v>9739</v>
      </c>
      <c r="B386" t="s">
        <v>10832</v>
      </c>
      <c r="C386" s="1">
        <v>42810</v>
      </c>
      <c r="D386">
        <v>2017</v>
      </c>
      <c r="E386" t="s">
        <v>237</v>
      </c>
      <c r="F386">
        <v>16</v>
      </c>
      <c r="G386" t="s">
        <v>54</v>
      </c>
      <c r="H386" t="s">
        <v>5654</v>
      </c>
      <c r="I386" t="s">
        <v>5655</v>
      </c>
      <c r="J386" t="s">
        <v>44</v>
      </c>
      <c r="K386" t="s">
        <v>29</v>
      </c>
      <c r="L386" t="s">
        <v>45</v>
      </c>
      <c r="M386" t="s">
        <v>46</v>
      </c>
      <c r="N386">
        <v>90032</v>
      </c>
      <c r="O386" t="s">
        <v>47</v>
      </c>
      <c r="P386" t="s">
        <v>3543</v>
      </c>
      <c r="Q386" t="s">
        <v>49</v>
      </c>
      <c r="R386" t="s">
        <v>79</v>
      </c>
      <c r="S386" t="s">
        <v>3544</v>
      </c>
      <c r="T386">
        <v>70.463999999999999</v>
      </c>
      <c r="U386">
        <v>6</v>
      </c>
      <c r="V386">
        <v>0.2</v>
      </c>
      <c r="W386">
        <v>22.900799999999997</v>
      </c>
    </row>
    <row r="387" spans="1:23" x14ac:dyDescent="0.3">
      <c r="A387">
        <v>9738</v>
      </c>
      <c r="B387" t="s">
        <v>10832</v>
      </c>
      <c r="C387" s="1">
        <v>42810</v>
      </c>
      <c r="D387">
        <v>2017</v>
      </c>
      <c r="E387" t="s">
        <v>237</v>
      </c>
      <c r="F387">
        <v>16</v>
      </c>
      <c r="G387" t="s">
        <v>54</v>
      </c>
      <c r="H387" t="s">
        <v>5654</v>
      </c>
      <c r="I387" t="s">
        <v>5655</v>
      </c>
      <c r="J387" t="s">
        <v>44</v>
      </c>
      <c r="K387" t="s">
        <v>29</v>
      </c>
      <c r="L387" t="s">
        <v>45</v>
      </c>
      <c r="M387" t="s">
        <v>46</v>
      </c>
      <c r="N387">
        <v>90032</v>
      </c>
      <c r="O387" t="s">
        <v>47</v>
      </c>
      <c r="P387" t="s">
        <v>6116</v>
      </c>
      <c r="Q387" t="s">
        <v>49</v>
      </c>
      <c r="R387" t="s">
        <v>63</v>
      </c>
      <c r="S387" t="s">
        <v>6117</v>
      </c>
      <c r="T387">
        <v>310.12</v>
      </c>
      <c r="U387">
        <v>2</v>
      </c>
      <c r="V387">
        <v>0</v>
      </c>
      <c r="W387">
        <v>80.631200000000007</v>
      </c>
    </row>
    <row r="388" spans="1:23" x14ac:dyDescent="0.3">
      <c r="A388">
        <v>9736</v>
      </c>
      <c r="B388" t="s">
        <v>10830</v>
      </c>
      <c r="C388" s="1">
        <v>41962</v>
      </c>
      <c r="D388">
        <v>2014</v>
      </c>
      <c r="E388" t="s">
        <v>24</v>
      </c>
      <c r="F388">
        <v>19</v>
      </c>
      <c r="G388" t="s">
        <v>25</v>
      </c>
      <c r="H388" t="s">
        <v>543</v>
      </c>
      <c r="I388" t="s">
        <v>544</v>
      </c>
      <c r="J388" t="s">
        <v>108</v>
      </c>
      <c r="K388" t="s">
        <v>29</v>
      </c>
      <c r="L388" t="s">
        <v>155</v>
      </c>
      <c r="M388" t="s">
        <v>156</v>
      </c>
      <c r="N388">
        <v>19134</v>
      </c>
      <c r="O388" t="s">
        <v>157</v>
      </c>
      <c r="P388" t="s">
        <v>10279</v>
      </c>
      <c r="Q388" t="s">
        <v>49</v>
      </c>
      <c r="R388" t="s">
        <v>95</v>
      </c>
      <c r="S388" t="s">
        <v>10280</v>
      </c>
      <c r="T388">
        <v>5.88</v>
      </c>
      <c r="U388">
        <v>1</v>
      </c>
      <c r="V388">
        <v>0.2</v>
      </c>
      <c r="W388">
        <v>1.9844999999999995</v>
      </c>
    </row>
    <row r="389" spans="1:23" x14ac:dyDescent="0.3">
      <c r="A389">
        <v>9735</v>
      </c>
      <c r="B389" t="s">
        <v>10829</v>
      </c>
      <c r="C389" s="1">
        <v>41871</v>
      </c>
      <c r="D389">
        <v>2014</v>
      </c>
      <c r="E389" t="s">
        <v>132</v>
      </c>
      <c r="F389">
        <v>20</v>
      </c>
      <c r="G389" t="s">
        <v>54</v>
      </c>
      <c r="H389" t="s">
        <v>6806</v>
      </c>
      <c r="I389" t="s">
        <v>6807</v>
      </c>
      <c r="J389" t="s">
        <v>44</v>
      </c>
      <c r="K389" t="s">
        <v>29</v>
      </c>
      <c r="L389" t="s">
        <v>7578</v>
      </c>
      <c r="M389" t="s">
        <v>331</v>
      </c>
      <c r="N389">
        <v>23666</v>
      </c>
      <c r="O389" t="s">
        <v>32</v>
      </c>
      <c r="P389" t="s">
        <v>4740</v>
      </c>
      <c r="Q389" t="s">
        <v>49</v>
      </c>
      <c r="R389" t="s">
        <v>79</v>
      </c>
      <c r="S389" t="s">
        <v>4741</v>
      </c>
      <c r="T389">
        <v>896.99</v>
      </c>
      <c r="U389">
        <v>1</v>
      </c>
      <c r="V389">
        <v>0</v>
      </c>
      <c r="W389">
        <v>421.58529999999996</v>
      </c>
    </row>
    <row r="390" spans="1:23" x14ac:dyDescent="0.3">
      <c r="A390">
        <v>389</v>
      </c>
      <c r="B390" t="s">
        <v>1381</v>
      </c>
      <c r="C390" s="1">
        <v>41967</v>
      </c>
      <c r="D390">
        <v>2014</v>
      </c>
      <c r="E390" t="s">
        <v>24</v>
      </c>
      <c r="F390">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v>0.42639999999999978</v>
      </c>
    </row>
    <row r="391" spans="1:23" x14ac:dyDescent="0.3">
      <c r="A391">
        <v>390</v>
      </c>
      <c r="B391" t="s">
        <v>1386</v>
      </c>
      <c r="C391" s="1">
        <v>43080</v>
      </c>
      <c r="D391">
        <v>2017</v>
      </c>
      <c r="E391" t="s">
        <v>98</v>
      </c>
      <c r="F391">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v>7.8839999999999986</v>
      </c>
    </row>
    <row r="392" spans="1:23" x14ac:dyDescent="0.3">
      <c r="A392">
        <v>9734</v>
      </c>
      <c r="B392" t="s">
        <v>10829</v>
      </c>
      <c r="C392" s="1">
        <v>41871</v>
      </c>
      <c r="D392">
        <v>2014</v>
      </c>
      <c r="E392" t="s">
        <v>132</v>
      </c>
      <c r="F392">
        <v>20</v>
      </c>
      <c r="G392" t="s">
        <v>54</v>
      </c>
      <c r="H392" t="s">
        <v>6806</v>
      </c>
      <c r="I392" t="s">
        <v>6807</v>
      </c>
      <c r="J392" t="s">
        <v>44</v>
      </c>
      <c r="K392" t="s">
        <v>29</v>
      </c>
      <c r="L392" t="s">
        <v>7578</v>
      </c>
      <c r="M392" t="s">
        <v>331</v>
      </c>
      <c r="N392">
        <v>23666</v>
      </c>
      <c r="O392" t="s">
        <v>32</v>
      </c>
      <c r="P392" t="s">
        <v>7081</v>
      </c>
      <c r="Q392" t="s">
        <v>49</v>
      </c>
      <c r="R392" t="s">
        <v>95</v>
      </c>
      <c r="S392" t="s">
        <v>7082</v>
      </c>
      <c r="T392">
        <v>20.12</v>
      </c>
      <c r="U392">
        <v>2</v>
      </c>
      <c r="V392">
        <v>0</v>
      </c>
      <c r="W392">
        <v>9.2552000000000003</v>
      </c>
    </row>
    <row r="393" spans="1:23" x14ac:dyDescent="0.3">
      <c r="A393">
        <v>9732</v>
      </c>
      <c r="B393" t="s">
        <v>10828</v>
      </c>
      <c r="C393" s="1">
        <v>43053</v>
      </c>
      <c r="D393">
        <v>2017</v>
      </c>
      <c r="E393" t="s">
        <v>24</v>
      </c>
      <c r="F393">
        <v>14</v>
      </c>
      <c r="G393" t="s">
        <v>54</v>
      </c>
      <c r="H393" t="s">
        <v>4820</v>
      </c>
      <c r="I393" t="s">
        <v>4821</v>
      </c>
      <c r="J393" t="s">
        <v>28</v>
      </c>
      <c r="K393" t="s">
        <v>29</v>
      </c>
      <c r="L393" t="s">
        <v>45</v>
      </c>
      <c r="M393" t="s">
        <v>46</v>
      </c>
      <c r="N393">
        <v>90049</v>
      </c>
      <c r="O393" t="s">
        <v>47</v>
      </c>
      <c r="P393" t="s">
        <v>4184</v>
      </c>
      <c r="Q393" t="s">
        <v>49</v>
      </c>
      <c r="R393" t="s">
        <v>72</v>
      </c>
      <c r="S393" t="s">
        <v>4185</v>
      </c>
      <c r="T393">
        <v>34.24</v>
      </c>
      <c r="U393">
        <v>8</v>
      </c>
      <c r="V393">
        <v>0</v>
      </c>
      <c r="W393">
        <v>9.9295999999999971</v>
      </c>
    </row>
    <row r="394" spans="1:23" x14ac:dyDescent="0.3">
      <c r="A394">
        <v>9731</v>
      </c>
      <c r="B394" t="s">
        <v>10827</v>
      </c>
      <c r="C394" s="1">
        <v>41911</v>
      </c>
      <c r="D394">
        <v>2014</v>
      </c>
      <c r="E394" t="s">
        <v>161</v>
      </c>
      <c r="F394">
        <v>29</v>
      </c>
      <c r="G394" t="s">
        <v>54</v>
      </c>
      <c r="H394" t="s">
        <v>3675</v>
      </c>
      <c r="I394" t="s">
        <v>3676</v>
      </c>
      <c r="J394" t="s">
        <v>28</v>
      </c>
      <c r="K394" t="s">
        <v>29</v>
      </c>
      <c r="L394" t="s">
        <v>101</v>
      </c>
      <c r="M394" t="s">
        <v>102</v>
      </c>
      <c r="N394">
        <v>98115</v>
      </c>
      <c r="O394" t="s">
        <v>47</v>
      </c>
      <c r="P394" t="s">
        <v>3019</v>
      </c>
      <c r="Q394" t="s">
        <v>49</v>
      </c>
      <c r="R394" t="s">
        <v>63</v>
      </c>
      <c r="S394" t="s">
        <v>3020</v>
      </c>
      <c r="T394">
        <v>807.75</v>
      </c>
      <c r="U394">
        <v>5</v>
      </c>
      <c r="V394">
        <v>0</v>
      </c>
      <c r="W394">
        <v>153.47250000000003</v>
      </c>
    </row>
    <row r="395" spans="1:23" x14ac:dyDescent="0.3">
      <c r="A395">
        <v>394</v>
      </c>
      <c r="B395" t="s">
        <v>1399</v>
      </c>
      <c r="C395" s="1">
        <v>41797</v>
      </c>
      <c r="D395">
        <v>2014</v>
      </c>
      <c r="E395" t="s">
        <v>41</v>
      </c>
      <c r="F395">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v>-20.5623</v>
      </c>
    </row>
    <row r="396" spans="1:23" x14ac:dyDescent="0.3">
      <c r="A396">
        <v>395</v>
      </c>
      <c r="B396" t="s">
        <v>1405</v>
      </c>
      <c r="C396" s="1">
        <v>42916</v>
      </c>
      <c r="D396">
        <v>2017</v>
      </c>
      <c r="E396" t="s">
        <v>41</v>
      </c>
      <c r="F39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v>25.579799999999992</v>
      </c>
    </row>
    <row r="397" spans="1:23" x14ac:dyDescent="0.3">
      <c r="A397">
        <v>396</v>
      </c>
      <c r="B397" t="s">
        <v>1412</v>
      </c>
      <c r="C397" s="1">
        <v>43025</v>
      </c>
      <c r="D397">
        <v>2017</v>
      </c>
      <c r="E397" t="s">
        <v>53</v>
      </c>
      <c r="F397">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v>9.4923999999999964</v>
      </c>
    </row>
    <row r="398" spans="1:23" x14ac:dyDescent="0.3">
      <c r="A398">
        <v>397</v>
      </c>
      <c r="B398" t="s">
        <v>1412</v>
      </c>
      <c r="C398" s="1">
        <v>43025</v>
      </c>
      <c r="D398">
        <v>2017</v>
      </c>
      <c r="E398" t="s">
        <v>53</v>
      </c>
      <c r="F398">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v>6.2208000000000006</v>
      </c>
    </row>
    <row r="399" spans="1:23" x14ac:dyDescent="0.3">
      <c r="A399">
        <v>398</v>
      </c>
      <c r="B399" t="s">
        <v>1421</v>
      </c>
      <c r="C399" s="1">
        <v>42308</v>
      </c>
      <c r="D399">
        <v>2015</v>
      </c>
      <c r="E399" t="s">
        <v>53</v>
      </c>
      <c r="F399">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v>21.035999999999994</v>
      </c>
    </row>
    <row r="400" spans="1:23" x14ac:dyDescent="0.3">
      <c r="A400">
        <v>399</v>
      </c>
      <c r="B400" t="s">
        <v>1424</v>
      </c>
      <c r="C400" s="1">
        <v>42621</v>
      </c>
      <c r="D400">
        <v>2016</v>
      </c>
      <c r="E400" t="s">
        <v>161</v>
      </c>
      <c r="F400">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v>3.5951999999999984</v>
      </c>
    </row>
    <row r="401" spans="1:23" x14ac:dyDescent="0.3">
      <c r="A401">
        <v>9730</v>
      </c>
      <c r="B401" t="s">
        <v>10827</v>
      </c>
      <c r="C401" s="1">
        <v>41911</v>
      </c>
      <c r="D401">
        <v>2014</v>
      </c>
      <c r="E401" t="s">
        <v>161</v>
      </c>
      <c r="F401">
        <v>29</v>
      </c>
      <c r="G401" t="s">
        <v>54</v>
      </c>
      <c r="H401" t="s">
        <v>3675</v>
      </c>
      <c r="I401" t="s">
        <v>3676</v>
      </c>
      <c r="J401" t="s">
        <v>28</v>
      </c>
      <c r="K401" t="s">
        <v>29</v>
      </c>
      <c r="L401" t="s">
        <v>101</v>
      </c>
      <c r="M401" t="s">
        <v>102</v>
      </c>
      <c r="N401">
        <v>98115</v>
      </c>
      <c r="O401" t="s">
        <v>47</v>
      </c>
      <c r="P401" t="s">
        <v>5692</v>
      </c>
      <c r="Q401" t="s">
        <v>49</v>
      </c>
      <c r="R401" t="s">
        <v>79</v>
      </c>
      <c r="S401" t="s">
        <v>5693</v>
      </c>
      <c r="T401">
        <v>10.048000000000002</v>
      </c>
      <c r="U401">
        <v>2</v>
      </c>
      <c r="V401">
        <v>0.2</v>
      </c>
      <c r="W401">
        <v>3.1399999999999988</v>
      </c>
    </row>
    <row r="402" spans="1:23" x14ac:dyDescent="0.3">
      <c r="A402">
        <v>401</v>
      </c>
      <c r="B402" t="s">
        <v>1424</v>
      </c>
      <c r="C402" s="1">
        <v>42621</v>
      </c>
      <c r="D402">
        <v>2016</v>
      </c>
      <c r="E402" t="s">
        <v>161</v>
      </c>
      <c r="F402">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v>-32.783999999999999</v>
      </c>
    </row>
    <row r="403" spans="1:23" x14ac:dyDescent="0.3">
      <c r="A403">
        <v>9729</v>
      </c>
      <c r="B403" t="s">
        <v>10826</v>
      </c>
      <c r="C403" s="1">
        <v>43071</v>
      </c>
      <c r="D403">
        <v>2017</v>
      </c>
      <c r="E403" t="s">
        <v>98</v>
      </c>
      <c r="F403">
        <v>2</v>
      </c>
      <c r="G403" t="s">
        <v>199</v>
      </c>
      <c r="H403" t="s">
        <v>302</v>
      </c>
      <c r="I403" t="s">
        <v>303</v>
      </c>
      <c r="J403" t="s">
        <v>28</v>
      </c>
      <c r="K403" t="s">
        <v>29</v>
      </c>
      <c r="L403" t="s">
        <v>1260</v>
      </c>
      <c r="M403" t="s">
        <v>1261</v>
      </c>
      <c r="N403">
        <v>1852</v>
      </c>
      <c r="O403" t="s">
        <v>157</v>
      </c>
      <c r="P403" t="s">
        <v>1886</v>
      </c>
      <c r="Q403" t="s">
        <v>49</v>
      </c>
      <c r="R403" t="s">
        <v>592</v>
      </c>
      <c r="S403" t="s">
        <v>1313</v>
      </c>
      <c r="T403">
        <v>4.3600000000000003</v>
      </c>
      <c r="U403">
        <v>2</v>
      </c>
      <c r="V403">
        <v>0</v>
      </c>
      <c r="W403">
        <v>0.17439999999999944</v>
      </c>
    </row>
    <row r="404" spans="1:23" x14ac:dyDescent="0.3">
      <c r="A404">
        <v>403</v>
      </c>
      <c r="B404" t="s">
        <v>1433</v>
      </c>
      <c r="C404" s="1">
        <v>41997</v>
      </c>
      <c r="D404">
        <v>2014</v>
      </c>
      <c r="E404" t="s">
        <v>98</v>
      </c>
      <c r="F404">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v>3.4683999999999999</v>
      </c>
    </row>
    <row r="405" spans="1:23" x14ac:dyDescent="0.3">
      <c r="A405">
        <v>404</v>
      </c>
      <c r="B405" t="s">
        <v>1439</v>
      </c>
      <c r="C405" s="1">
        <v>41745</v>
      </c>
      <c r="D405">
        <v>2014</v>
      </c>
      <c r="E405" t="s">
        <v>89</v>
      </c>
      <c r="F405">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v>9.7680000000000007</v>
      </c>
    </row>
    <row r="406" spans="1:23" x14ac:dyDescent="0.3">
      <c r="A406">
        <v>405</v>
      </c>
      <c r="B406" t="s">
        <v>1442</v>
      </c>
      <c r="C406" s="1">
        <v>43093</v>
      </c>
      <c r="D406">
        <v>2017</v>
      </c>
      <c r="E406" t="s">
        <v>98</v>
      </c>
      <c r="F40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v>9.6956999999999987</v>
      </c>
    </row>
    <row r="407" spans="1:23" x14ac:dyDescent="0.3">
      <c r="A407">
        <v>9727</v>
      </c>
      <c r="B407" t="s">
        <v>10826</v>
      </c>
      <c r="C407" s="1">
        <v>43071</v>
      </c>
      <c r="D407">
        <v>2017</v>
      </c>
      <c r="E407" t="s">
        <v>98</v>
      </c>
      <c r="F407">
        <v>2</v>
      </c>
      <c r="G407" t="s">
        <v>199</v>
      </c>
      <c r="H407" t="s">
        <v>302</v>
      </c>
      <c r="I407" t="s">
        <v>303</v>
      </c>
      <c r="J407" t="s">
        <v>28</v>
      </c>
      <c r="K407" t="s">
        <v>29</v>
      </c>
      <c r="L407" t="s">
        <v>1260</v>
      </c>
      <c r="M407" t="s">
        <v>1261</v>
      </c>
      <c r="N407">
        <v>1852</v>
      </c>
      <c r="O407" t="s">
        <v>157</v>
      </c>
      <c r="P407" t="s">
        <v>5615</v>
      </c>
      <c r="Q407" t="s">
        <v>49</v>
      </c>
      <c r="R407" t="s">
        <v>82</v>
      </c>
      <c r="S407" t="s">
        <v>5616</v>
      </c>
      <c r="T407">
        <v>286.85999999999996</v>
      </c>
      <c r="U407">
        <v>7</v>
      </c>
      <c r="V407">
        <v>0</v>
      </c>
      <c r="W407">
        <v>80.320799999999991</v>
      </c>
    </row>
    <row r="408" spans="1:23" x14ac:dyDescent="0.3">
      <c r="A408">
        <v>9725</v>
      </c>
      <c r="B408" t="s">
        <v>10824</v>
      </c>
      <c r="C408" s="1">
        <v>42343</v>
      </c>
      <c r="D408">
        <v>2015</v>
      </c>
      <c r="E408" t="s">
        <v>98</v>
      </c>
      <c r="F408">
        <v>5</v>
      </c>
      <c r="G408" t="s">
        <v>54</v>
      </c>
      <c r="H408" t="s">
        <v>5584</v>
      </c>
      <c r="I408" t="s">
        <v>5585</v>
      </c>
      <c r="J408" t="s">
        <v>28</v>
      </c>
      <c r="K408" t="s">
        <v>29</v>
      </c>
      <c r="L408" t="s">
        <v>550</v>
      </c>
      <c r="M408" t="s">
        <v>222</v>
      </c>
      <c r="N408">
        <v>61701</v>
      </c>
      <c r="O408" t="s">
        <v>111</v>
      </c>
      <c r="P408" t="s">
        <v>2595</v>
      </c>
      <c r="Q408" t="s">
        <v>49</v>
      </c>
      <c r="R408" t="s">
        <v>184</v>
      </c>
      <c r="S408" t="s">
        <v>2596</v>
      </c>
      <c r="T408">
        <v>12.224</v>
      </c>
      <c r="U408">
        <v>2</v>
      </c>
      <c r="V408">
        <v>0.2</v>
      </c>
      <c r="W408">
        <v>4.4311999999999996</v>
      </c>
    </row>
    <row r="409" spans="1:23" x14ac:dyDescent="0.3">
      <c r="A409">
        <v>408</v>
      </c>
      <c r="B409" t="s">
        <v>1447</v>
      </c>
      <c r="C409" s="1">
        <v>43077</v>
      </c>
      <c r="D409">
        <v>2017</v>
      </c>
      <c r="E409" t="s">
        <v>98</v>
      </c>
      <c r="F409">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v>13.3035</v>
      </c>
    </row>
    <row r="410" spans="1:23" x14ac:dyDescent="0.3">
      <c r="A410">
        <v>9724</v>
      </c>
      <c r="B410" t="s">
        <v>10823</v>
      </c>
      <c r="C410" s="1">
        <v>41995</v>
      </c>
      <c r="D410">
        <v>2014</v>
      </c>
      <c r="E410" t="s">
        <v>98</v>
      </c>
      <c r="F410">
        <v>22</v>
      </c>
      <c r="G410" t="s">
        <v>54</v>
      </c>
      <c r="H410" t="s">
        <v>634</v>
      </c>
      <c r="I410" t="s">
        <v>635</v>
      </c>
      <c r="J410" t="s">
        <v>108</v>
      </c>
      <c r="K410" t="s">
        <v>29</v>
      </c>
      <c r="L410" t="s">
        <v>278</v>
      </c>
      <c r="M410" t="s">
        <v>279</v>
      </c>
      <c r="N410">
        <v>10011</v>
      </c>
      <c r="O410" t="s">
        <v>157</v>
      </c>
      <c r="P410" t="s">
        <v>2732</v>
      </c>
      <c r="Q410" t="s">
        <v>49</v>
      </c>
      <c r="R410" t="s">
        <v>79</v>
      </c>
      <c r="S410" t="s">
        <v>2733</v>
      </c>
      <c r="T410">
        <v>296.71200000000005</v>
      </c>
      <c r="U410">
        <v>13</v>
      </c>
      <c r="V410">
        <v>0.2</v>
      </c>
      <c r="W410">
        <v>100.14029999999998</v>
      </c>
    </row>
    <row r="411" spans="1:23" x14ac:dyDescent="0.3">
      <c r="A411">
        <v>410</v>
      </c>
      <c r="B411" t="s">
        <v>1447</v>
      </c>
      <c r="C411" s="1">
        <v>43077</v>
      </c>
      <c r="D411">
        <v>2017</v>
      </c>
      <c r="E411" t="s">
        <v>98</v>
      </c>
      <c r="F411">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v>4.6463999999999999</v>
      </c>
    </row>
    <row r="412" spans="1:23" x14ac:dyDescent="0.3">
      <c r="A412">
        <v>411</v>
      </c>
      <c r="B412" t="s">
        <v>1447</v>
      </c>
      <c r="C412" s="1">
        <v>43077</v>
      </c>
      <c r="D412">
        <v>2017</v>
      </c>
      <c r="E412" t="s">
        <v>98</v>
      </c>
      <c r="F412">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v>13.608000000000001</v>
      </c>
    </row>
    <row r="413" spans="1:23" x14ac:dyDescent="0.3">
      <c r="A413">
        <v>412</v>
      </c>
      <c r="B413" t="s">
        <v>1447</v>
      </c>
      <c r="C413" s="1">
        <v>43077</v>
      </c>
      <c r="D413">
        <v>2017</v>
      </c>
      <c r="E413" t="s">
        <v>98</v>
      </c>
      <c r="F413">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v>27.430199999999999</v>
      </c>
    </row>
    <row r="414" spans="1:23" x14ac:dyDescent="0.3">
      <c r="A414">
        <v>9720</v>
      </c>
      <c r="B414" t="s">
        <v>10820</v>
      </c>
      <c r="C414" s="1">
        <v>43051</v>
      </c>
      <c r="D414">
        <v>2017</v>
      </c>
      <c r="E414" t="s">
        <v>24</v>
      </c>
      <c r="F414">
        <v>12</v>
      </c>
      <c r="G414" t="s">
        <v>25</v>
      </c>
      <c r="H414" t="s">
        <v>5198</v>
      </c>
      <c r="I414" t="s">
        <v>5199</v>
      </c>
      <c r="J414" t="s">
        <v>28</v>
      </c>
      <c r="K414" t="s">
        <v>29</v>
      </c>
      <c r="L414" t="s">
        <v>2489</v>
      </c>
      <c r="M414" t="s">
        <v>156</v>
      </c>
      <c r="N414">
        <v>17602</v>
      </c>
      <c r="O414" t="s">
        <v>157</v>
      </c>
      <c r="P414" t="s">
        <v>3710</v>
      </c>
      <c r="Q414" t="s">
        <v>49</v>
      </c>
      <c r="R414" t="s">
        <v>63</v>
      </c>
      <c r="S414" t="s">
        <v>3711</v>
      </c>
      <c r="T414">
        <v>221.024</v>
      </c>
      <c r="U414">
        <v>2</v>
      </c>
      <c r="V414">
        <v>0.2</v>
      </c>
      <c r="W414">
        <v>-55.256</v>
      </c>
    </row>
    <row r="415" spans="1:23" x14ac:dyDescent="0.3">
      <c r="A415">
        <v>9717</v>
      </c>
      <c r="B415" t="s">
        <v>10818</v>
      </c>
      <c r="C415" s="1">
        <v>42594</v>
      </c>
      <c r="D415">
        <v>2016</v>
      </c>
      <c r="E415" t="s">
        <v>132</v>
      </c>
      <c r="F415">
        <v>12</v>
      </c>
      <c r="G415" t="s">
        <v>25</v>
      </c>
      <c r="H415" t="s">
        <v>4122</v>
      </c>
      <c r="I415" t="s">
        <v>4123</v>
      </c>
      <c r="J415" t="s">
        <v>108</v>
      </c>
      <c r="K415" t="s">
        <v>29</v>
      </c>
      <c r="L415" t="s">
        <v>155</v>
      </c>
      <c r="M415" t="s">
        <v>156</v>
      </c>
      <c r="N415">
        <v>19134</v>
      </c>
      <c r="O415" t="s">
        <v>157</v>
      </c>
      <c r="P415" t="s">
        <v>8432</v>
      </c>
      <c r="Q415" t="s">
        <v>49</v>
      </c>
      <c r="R415" t="s">
        <v>72</v>
      </c>
      <c r="S415" t="s">
        <v>8433</v>
      </c>
      <c r="T415">
        <v>37.312000000000005</v>
      </c>
      <c r="U415">
        <v>4</v>
      </c>
      <c r="V415">
        <v>0.2</v>
      </c>
      <c r="W415">
        <v>2.7984000000000027</v>
      </c>
    </row>
    <row r="416" spans="1:23" x14ac:dyDescent="0.3">
      <c r="A416">
        <v>415</v>
      </c>
      <c r="B416" t="s">
        <v>1465</v>
      </c>
      <c r="C416" s="1">
        <v>43042</v>
      </c>
      <c r="D416">
        <v>2017</v>
      </c>
      <c r="E416" t="s">
        <v>24</v>
      </c>
      <c r="F41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v>65.734199999999987</v>
      </c>
    </row>
    <row r="417" spans="1:23" x14ac:dyDescent="0.3">
      <c r="A417">
        <v>9716</v>
      </c>
      <c r="B417" t="s">
        <v>10817</v>
      </c>
      <c r="C417" s="1">
        <v>42681</v>
      </c>
      <c r="D417">
        <v>2016</v>
      </c>
      <c r="E417" t="s">
        <v>24</v>
      </c>
      <c r="F417">
        <v>7</v>
      </c>
      <c r="G417" t="s">
        <v>54</v>
      </c>
      <c r="H417" t="s">
        <v>3695</v>
      </c>
      <c r="I417" t="s">
        <v>3696</v>
      </c>
      <c r="J417" t="s">
        <v>28</v>
      </c>
      <c r="K417" t="s">
        <v>29</v>
      </c>
      <c r="L417" t="s">
        <v>135</v>
      </c>
      <c r="M417" t="s">
        <v>46</v>
      </c>
      <c r="N417">
        <v>94122</v>
      </c>
      <c r="O417" t="s">
        <v>47</v>
      </c>
      <c r="P417" t="s">
        <v>1512</v>
      </c>
      <c r="Q417" t="s">
        <v>49</v>
      </c>
      <c r="R417" t="s">
        <v>79</v>
      </c>
      <c r="S417" t="s">
        <v>1513</v>
      </c>
      <c r="T417">
        <v>57.584000000000003</v>
      </c>
      <c r="U417">
        <v>2</v>
      </c>
      <c r="V417">
        <v>0.2</v>
      </c>
      <c r="W417">
        <v>20.154400000000003</v>
      </c>
    </row>
    <row r="418" spans="1:23" x14ac:dyDescent="0.3">
      <c r="A418">
        <v>417</v>
      </c>
      <c r="B418" t="s">
        <v>1470</v>
      </c>
      <c r="C418" s="1">
        <v>42910</v>
      </c>
      <c r="D418">
        <v>2017</v>
      </c>
      <c r="E418" t="s">
        <v>41</v>
      </c>
      <c r="F418">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v>25.898399999999995</v>
      </c>
    </row>
    <row r="419" spans="1:23" x14ac:dyDescent="0.3">
      <c r="A419">
        <v>9713</v>
      </c>
      <c r="B419" t="s">
        <v>10816</v>
      </c>
      <c r="C419" s="1">
        <v>41948</v>
      </c>
      <c r="D419">
        <v>2014</v>
      </c>
      <c r="E419" t="s">
        <v>24</v>
      </c>
      <c r="F419">
        <v>5</v>
      </c>
      <c r="G419" t="s">
        <v>54</v>
      </c>
      <c r="H419" t="s">
        <v>1722</v>
      </c>
      <c r="I419" t="s">
        <v>1723</v>
      </c>
      <c r="J419" t="s">
        <v>28</v>
      </c>
      <c r="K419" t="s">
        <v>29</v>
      </c>
      <c r="L419" t="s">
        <v>155</v>
      </c>
      <c r="M419" t="s">
        <v>156</v>
      </c>
      <c r="N419">
        <v>19143</v>
      </c>
      <c r="O419" t="s">
        <v>157</v>
      </c>
      <c r="P419" t="s">
        <v>3532</v>
      </c>
      <c r="Q419" t="s">
        <v>49</v>
      </c>
      <c r="R419" t="s">
        <v>63</v>
      </c>
      <c r="S419" t="s">
        <v>3533</v>
      </c>
      <c r="T419">
        <v>1080.096</v>
      </c>
      <c r="U419">
        <v>6</v>
      </c>
      <c r="V419">
        <v>0.2</v>
      </c>
      <c r="W419">
        <v>-94.508399999999995</v>
      </c>
    </row>
    <row r="420" spans="1:23" x14ac:dyDescent="0.3">
      <c r="A420">
        <v>419</v>
      </c>
      <c r="B420" t="s">
        <v>1481</v>
      </c>
      <c r="C420" s="1">
        <v>43045</v>
      </c>
      <c r="D420">
        <v>2017</v>
      </c>
      <c r="E420" t="s">
        <v>24</v>
      </c>
      <c r="F420">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v>2.8322000000000003</v>
      </c>
    </row>
    <row r="421" spans="1:23" x14ac:dyDescent="0.3">
      <c r="A421">
        <v>420</v>
      </c>
      <c r="B421" t="s">
        <v>1485</v>
      </c>
      <c r="C421" s="1">
        <v>42798</v>
      </c>
      <c r="D421">
        <v>2017</v>
      </c>
      <c r="E421" t="s">
        <v>237</v>
      </c>
      <c r="F421">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v>2.702799999999999</v>
      </c>
    </row>
    <row r="422" spans="1:23" x14ac:dyDescent="0.3">
      <c r="A422">
        <v>421</v>
      </c>
      <c r="B422" t="s">
        <v>1485</v>
      </c>
      <c r="C422" s="1">
        <v>42798</v>
      </c>
      <c r="D422">
        <v>2017</v>
      </c>
      <c r="E422" t="s">
        <v>237</v>
      </c>
      <c r="F422">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v>7.0149999999999988</v>
      </c>
    </row>
    <row r="423" spans="1:23" x14ac:dyDescent="0.3">
      <c r="A423">
        <v>9712</v>
      </c>
      <c r="B423" t="s">
        <v>10816</v>
      </c>
      <c r="C423" s="1">
        <v>41948</v>
      </c>
      <c r="D423">
        <v>2014</v>
      </c>
      <c r="E423" t="s">
        <v>24</v>
      </c>
      <c r="F423">
        <v>5</v>
      </c>
      <c r="G423" t="s">
        <v>54</v>
      </c>
      <c r="H423" t="s">
        <v>1722</v>
      </c>
      <c r="I423" t="s">
        <v>1723</v>
      </c>
      <c r="J423" t="s">
        <v>28</v>
      </c>
      <c r="K423" t="s">
        <v>29</v>
      </c>
      <c r="L423" t="s">
        <v>155</v>
      </c>
      <c r="M423" t="s">
        <v>156</v>
      </c>
      <c r="N423">
        <v>19143</v>
      </c>
      <c r="O423" t="s">
        <v>157</v>
      </c>
      <c r="P423" t="s">
        <v>2806</v>
      </c>
      <c r="Q423" t="s">
        <v>49</v>
      </c>
      <c r="R423" t="s">
        <v>79</v>
      </c>
      <c r="S423" t="s">
        <v>2807</v>
      </c>
      <c r="T423">
        <v>13.194000000000001</v>
      </c>
      <c r="U423">
        <v>2</v>
      </c>
      <c r="V423">
        <v>0.7</v>
      </c>
      <c r="W423">
        <v>-8.7959999999999958</v>
      </c>
    </row>
    <row r="424" spans="1:23" x14ac:dyDescent="0.3">
      <c r="A424">
        <v>9710</v>
      </c>
      <c r="B424" t="s">
        <v>10815</v>
      </c>
      <c r="C424" s="1">
        <v>42664</v>
      </c>
      <c r="D424">
        <v>2016</v>
      </c>
      <c r="E424" t="s">
        <v>53</v>
      </c>
      <c r="F424">
        <v>21</v>
      </c>
      <c r="G424" t="s">
        <v>54</v>
      </c>
      <c r="H424" t="s">
        <v>1970</v>
      </c>
      <c r="I424" t="s">
        <v>1971</v>
      </c>
      <c r="J424" t="s">
        <v>28</v>
      </c>
      <c r="K424" t="s">
        <v>29</v>
      </c>
      <c r="L424" t="s">
        <v>45</v>
      </c>
      <c r="M424" t="s">
        <v>46</v>
      </c>
      <c r="N424">
        <v>90045</v>
      </c>
      <c r="O424" t="s">
        <v>47</v>
      </c>
      <c r="P424" t="s">
        <v>1647</v>
      </c>
      <c r="Q424" t="s">
        <v>49</v>
      </c>
      <c r="R424" t="s">
        <v>63</v>
      </c>
      <c r="S424" t="s">
        <v>1648</v>
      </c>
      <c r="T424">
        <v>340.92</v>
      </c>
      <c r="U424">
        <v>3</v>
      </c>
      <c r="V424">
        <v>0</v>
      </c>
      <c r="W424">
        <v>3.4091999999999842</v>
      </c>
    </row>
    <row r="425" spans="1:23" x14ac:dyDescent="0.3">
      <c r="A425">
        <v>424</v>
      </c>
      <c r="B425" t="s">
        <v>1494</v>
      </c>
      <c r="C425" s="1">
        <v>43027</v>
      </c>
      <c r="D425">
        <v>2017</v>
      </c>
      <c r="E425" t="s">
        <v>53</v>
      </c>
      <c r="F425">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v>8.5019999999999989</v>
      </c>
    </row>
    <row r="426" spans="1:23" x14ac:dyDescent="0.3">
      <c r="A426">
        <v>9708</v>
      </c>
      <c r="B426" t="s">
        <v>10815</v>
      </c>
      <c r="C426" s="1">
        <v>42664</v>
      </c>
      <c r="D426">
        <v>2016</v>
      </c>
      <c r="E426" t="s">
        <v>53</v>
      </c>
      <c r="F426">
        <v>21</v>
      </c>
      <c r="G426" t="s">
        <v>54</v>
      </c>
      <c r="H426" t="s">
        <v>1970</v>
      </c>
      <c r="I426" t="s">
        <v>1971</v>
      </c>
      <c r="J426" t="s">
        <v>28</v>
      </c>
      <c r="K426" t="s">
        <v>29</v>
      </c>
      <c r="L426" t="s">
        <v>45</v>
      </c>
      <c r="M426" t="s">
        <v>46</v>
      </c>
      <c r="N426">
        <v>90045</v>
      </c>
      <c r="O426" t="s">
        <v>47</v>
      </c>
      <c r="P426" t="s">
        <v>484</v>
      </c>
      <c r="Q426" t="s">
        <v>49</v>
      </c>
      <c r="R426" t="s">
        <v>72</v>
      </c>
      <c r="S426" t="s">
        <v>485</v>
      </c>
      <c r="T426">
        <v>12.39</v>
      </c>
      <c r="U426">
        <v>3</v>
      </c>
      <c r="V426">
        <v>0</v>
      </c>
      <c r="W426">
        <v>5.6993999999999998</v>
      </c>
    </row>
    <row r="427" spans="1:23" x14ac:dyDescent="0.3">
      <c r="A427">
        <v>9706</v>
      </c>
      <c r="B427" t="s">
        <v>10814</v>
      </c>
      <c r="C427" s="1">
        <v>43027</v>
      </c>
      <c r="D427">
        <v>2017</v>
      </c>
      <c r="E427" t="s">
        <v>53</v>
      </c>
      <c r="F427">
        <v>19</v>
      </c>
      <c r="G427" t="s">
        <v>54</v>
      </c>
      <c r="H427" t="s">
        <v>4891</v>
      </c>
      <c r="I427" t="s">
        <v>4892</v>
      </c>
      <c r="J427" t="s">
        <v>28</v>
      </c>
      <c r="K427" t="s">
        <v>29</v>
      </c>
      <c r="L427" t="s">
        <v>135</v>
      </c>
      <c r="M427" t="s">
        <v>46</v>
      </c>
      <c r="N427">
        <v>94122</v>
      </c>
      <c r="O427" t="s">
        <v>47</v>
      </c>
      <c r="P427" t="s">
        <v>2868</v>
      </c>
      <c r="Q427" t="s">
        <v>49</v>
      </c>
      <c r="R427" t="s">
        <v>79</v>
      </c>
      <c r="S427" t="s">
        <v>2869</v>
      </c>
      <c r="T427">
        <v>39.624000000000009</v>
      </c>
      <c r="U427">
        <v>3</v>
      </c>
      <c r="V427">
        <v>0.2</v>
      </c>
      <c r="W427">
        <v>13.868400000000001</v>
      </c>
    </row>
    <row r="428" spans="1:23" x14ac:dyDescent="0.3">
      <c r="A428">
        <v>427</v>
      </c>
      <c r="B428" t="s">
        <v>1508</v>
      </c>
      <c r="C428" s="1">
        <v>43062</v>
      </c>
      <c r="D428">
        <v>2017</v>
      </c>
      <c r="E428" t="s">
        <v>24</v>
      </c>
      <c r="F428">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v>138.20160000000001</v>
      </c>
    </row>
    <row r="429" spans="1:23" x14ac:dyDescent="0.3">
      <c r="A429">
        <v>9705</v>
      </c>
      <c r="B429" t="s">
        <v>10813</v>
      </c>
      <c r="C429" s="1">
        <v>42947</v>
      </c>
      <c r="D429">
        <v>2017</v>
      </c>
      <c r="E429" t="s">
        <v>152</v>
      </c>
      <c r="F429">
        <v>31</v>
      </c>
      <c r="G429" t="s">
        <v>54</v>
      </c>
      <c r="H429" t="s">
        <v>6501</v>
      </c>
      <c r="I429" t="s">
        <v>6502</v>
      </c>
      <c r="J429" t="s">
        <v>108</v>
      </c>
      <c r="K429" t="s">
        <v>29</v>
      </c>
      <c r="L429" t="s">
        <v>533</v>
      </c>
      <c r="M429" t="s">
        <v>257</v>
      </c>
      <c r="N429">
        <v>19805</v>
      </c>
      <c r="O429" t="s">
        <v>157</v>
      </c>
      <c r="P429" t="s">
        <v>9285</v>
      </c>
      <c r="Q429" t="s">
        <v>49</v>
      </c>
      <c r="R429" t="s">
        <v>79</v>
      </c>
      <c r="S429" t="s">
        <v>9286</v>
      </c>
      <c r="T429">
        <v>11.01</v>
      </c>
      <c r="U429">
        <v>3</v>
      </c>
      <c r="V429">
        <v>0</v>
      </c>
      <c r="W429">
        <v>5.3948999999999998</v>
      </c>
    </row>
    <row r="430" spans="1:23" x14ac:dyDescent="0.3">
      <c r="A430">
        <v>429</v>
      </c>
      <c r="B430" t="s">
        <v>1520</v>
      </c>
      <c r="C430" s="1">
        <v>43009</v>
      </c>
      <c r="D430">
        <v>2017</v>
      </c>
      <c r="E430" t="s">
        <v>53</v>
      </c>
      <c r="F430">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v>0.50039999999999996</v>
      </c>
    </row>
    <row r="431" spans="1:23" x14ac:dyDescent="0.3">
      <c r="A431">
        <v>430</v>
      </c>
      <c r="B431" t="s">
        <v>1525</v>
      </c>
      <c r="C431" s="1">
        <v>42475</v>
      </c>
      <c r="D431">
        <v>2016</v>
      </c>
      <c r="E431" t="s">
        <v>89</v>
      </c>
      <c r="F431">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v>-145.35079999999999</v>
      </c>
    </row>
    <row r="432" spans="1:23" x14ac:dyDescent="0.3">
      <c r="A432">
        <v>9704</v>
      </c>
      <c r="B432" t="s">
        <v>10813</v>
      </c>
      <c r="C432" s="1">
        <v>42947</v>
      </c>
      <c r="D432">
        <v>2017</v>
      </c>
      <c r="E432" t="s">
        <v>152</v>
      </c>
      <c r="F432">
        <v>31</v>
      </c>
      <c r="G432" t="s">
        <v>54</v>
      </c>
      <c r="H432" t="s">
        <v>6501</v>
      </c>
      <c r="I432" t="s">
        <v>6502</v>
      </c>
      <c r="J432" t="s">
        <v>108</v>
      </c>
      <c r="K432" t="s">
        <v>29</v>
      </c>
      <c r="L432" t="s">
        <v>533</v>
      </c>
      <c r="M432" t="s">
        <v>257</v>
      </c>
      <c r="N432">
        <v>19805</v>
      </c>
      <c r="O432" t="s">
        <v>157</v>
      </c>
      <c r="P432" t="s">
        <v>103</v>
      </c>
      <c r="Q432" t="s">
        <v>49</v>
      </c>
      <c r="R432" t="s">
        <v>79</v>
      </c>
      <c r="S432" t="s">
        <v>104</v>
      </c>
      <c r="T432">
        <v>849.95</v>
      </c>
      <c r="U432">
        <v>5</v>
      </c>
      <c r="V432">
        <v>0</v>
      </c>
      <c r="W432">
        <v>390.97699999999998</v>
      </c>
    </row>
    <row r="433" spans="1:23" x14ac:dyDescent="0.3">
      <c r="A433">
        <v>9703</v>
      </c>
      <c r="B433" t="s">
        <v>10813</v>
      </c>
      <c r="C433" s="1">
        <v>42947</v>
      </c>
      <c r="D433">
        <v>2017</v>
      </c>
      <c r="E433" t="s">
        <v>152</v>
      </c>
      <c r="F433">
        <v>31</v>
      </c>
      <c r="G433" t="s">
        <v>54</v>
      </c>
      <c r="H433" t="s">
        <v>6501</v>
      </c>
      <c r="I433" t="s">
        <v>6502</v>
      </c>
      <c r="J433" t="s">
        <v>108</v>
      </c>
      <c r="K433" t="s">
        <v>29</v>
      </c>
      <c r="L433" t="s">
        <v>533</v>
      </c>
      <c r="M433" t="s">
        <v>257</v>
      </c>
      <c r="N433">
        <v>19805</v>
      </c>
      <c r="O433" t="s">
        <v>157</v>
      </c>
      <c r="P433" t="s">
        <v>454</v>
      </c>
      <c r="Q433" t="s">
        <v>49</v>
      </c>
      <c r="R433" t="s">
        <v>95</v>
      </c>
      <c r="S433" t="s">
        <v>455</v>
      </c>
      <c r="T433">
        <v>11.54</v>
      </c>
      <c r="U433">
        <v>1</v>
      </c>
      <c r="V433">
        <v>0</v>
      </c>
      <c r="W433">
        <v>5.5391999999999992</v>
      </c>
    </row>
    <row r="434" spans="1:23" x14ac:dyDescent="0.3">
      <c r="A434">
        <v>433</v>
      </c>
      <c r="B434" t="s">
        <v>1525</v>
      </c>
      <c r="C434" s="1">
        <v>42475</v>
      </c>
      <c r="D434">
        <v>2016</v>
      </c>
      <c r="E434" t="s">
        <v>89</v>
      </c>
      <c r="F434">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v>-0.7748000000000006</v>
      </c>
    </row>
    <row r="435" spans="1:23" x14ac:dyDescent="0.3">
      <c r="A435">
        <v>434</v>
      </c>
      <c r="B435" t="s">
        <v>1533</v>
      </c>
      <c r="C435" s="1">
        <v>42527</v>
      </c>
      <c r="D435">
        <v>2016</v>
      </c>
      <c r="E435" t="s">
        <v>41</v>
      </c>
      <c r="F435">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v>207.14699999999993</v>
      </c>
    </row>
    <row r="436" spans="1:23" x14ac:dyDescent="0.3">
      <c r="A436">
        <v>435</v>
      </c>
      <c r="B436" t="s">
        <v>1536</v>
      </c>
      <c r="C436" s="1">
        <v>41992</v>
      </c>
      <c r="D436">
        <v>2014</v>
      </c>
      <c r="E436" t="s">
        <v>98</v>
      </c>
      <c r="F43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v>-3.6891999999999996</v>
      </c>
    </row>
    <row r="437" spans="1:23" x14ac:dyDescent="0.3">
      <c r="A437">
        <v>9702</v>
      </c>
      <c r="B437" t="s">
        <v>10811</v>
      </c>
      <c r="C437" s="1">
        <v>42673</v>
      </c>
      <c r="D437">
        <v>2016</v>
      </c>
      <c r="E437" t="s">
        <v>53</v>
      </c>
      <c r="F437">
        <v>30</v>
      </c>
      <c r="G437" t="s">
        <v>54</v>
      </c>
      <c r="H437" t="s">
        <v>7128</v>
      </c>
      <c r="I437" t="s">
        <v>7129</v>
      </c>
      <c r="J437" t="s">
        <v>28</v>
      </c>
      <c r="K437" t="s">
        <v>29</v>
      </c>
      <c r="L437" t="s">
        <v>10812</v>
      </c>
      <c r="M437" t="s">
        <v>46</v>
      </c>
      <c r="N437">
        <v>93405</v>
      </c>
      <c r="O437" t="s">
        <v>47</v>
      </c>
      <c r="P437" t="s">
        <v>3163</v>
      </c>
      <c r="Q437" t="s">
        <v>49</v>
      </c>
      <c r="R437" t="s">
        <v>281</v>
      </c>
      <c r="S437" t="s">
        <v>3164</v>
      </c>
      <c r="T437">
        <v>3.62</v>
      </c>
      <c r="U437">
        <v>2</v>
      </c>
      <c r="V437">
        <v>0</v>
      </c>
      <c r="W437">
        <v>1.1945999999999999</v>
      </c>
    </row>
    <row r="438" spans="1:23" x14ac:dyDescent="0.3">
      <c r="A438">
        <v>9700</v>
      </c>
      <c r="B438" t="s">
        <v>10810</v>
      </c>
      <c r="C438" s="1">
        <v>43084</v>
      </c>
      <c r="D438">
        <v>2017</v>
      </c>
      <c r="E438" t="s">
        <v>98</v>
      </c>
      <c r="F438">
        <v>15</v>
      </c>
      <c r="G438" t="s">
        <v>54</v>
      </c>
      <c r="H438" t="s">
        <v>7165</v>
      </c>
      <c r="I438" t="s">
        <v>7166</v>
      </c>
      <c r="J438" t="s">
        <v>28</v>
      </c>
      <c r="K438" t="s">
        <v>29</v>
      </c>
      <c r="L438" t="s">
        <v>1043</v>
      </c>
      <c r="M438" t="s">
        <v>46</v>
      </c>
      <c r="N438">
        <v>90301</v>
      </c>
      <c r="O438" t="s">
        <v>47</v>
      </c>
      <c r="P438" t="s">
        <v>9643</v>
      </c>
      <c r="Q438" t="s">
        <v>49</v>
      </c>
      <c r="R438" t="s">
        <v>82</v>
      </c>
      <c r="S438" t="s">
        <v>9644</v>
      </c>
      <c r="T438">
        <v>54.32</v>
      </c>
      <c r="U438">
        <v>4</v>
      </c>
      <c r="V438">
        <v>0</v>
      </c>
      <c r="W438">
        <v>16.295999999999999</v>
      </c>
    </row>
    <row r="439" spans="1:23" x14ac:dyDescent="0.3">
      <c r="A439">
        <v>438</v>
      </c>
      <c r="B439" t="s">
        <v>1544</v>
      </c>
      <c r="C439" s="1">
        <v>42533</v>
      </c>
      <c r="D439">
        <v>2016</v>
      </c>
      <c r="E439" t="s">
        <v>41</v>
      </c>
      <c r="F439">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v>113.63939999999998</v>
      </c>
    </row>
    <row r="440" spans="1:23" x14ac:dyDescent="0.3">
      <c r="A440">
        <v>439</v>
      </c>
      <c r="B440" t="s">
        <v>1549</v>
      </c>
      <c r="C440" s="1">
        <v>42993</v>
      </c>
      <c r="D440">
        <v>2017</v>
      </c>
      <c r="E440" t="s">
        <v>161</v>
      </c>
      <c r="F440">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v>11.553600000000003</v>
      </c>
    </row>
    <row r="441" spans="1:23" x14ac:dyDescent="0.3">
      <c r="A441">
        <v>9699</v>
      </c>
      <c r="B441" t="s">
        <v>10810</v>
      </c>
      <c r="C441" s="1">
        <v>43084</v>
      </c>
      <c r="D441">
        <v>2017</v>
      </c>
      <c r="E441" t="s">
        <v>98</v>
      </c>
      <c r="F441">
        <v>15</v>
      </c>
      <c r="G441" t="s">
        <v>54</v>
      </c>
      <c r="H441" t="s">
        <v>7165</v>
      </c>
      <c r="I441" t="s">
        <v>7166</v>
      </c>
      <c r="J441" t="s">
        <v>28</v>
      </c>
      <c r="K441" t="s">
        <v>29</v>
      </c>
      <c r="L441" t="s">
        <v>1043</v>
      </c>
      <c r="M441" t="s">
        <v>46</v>
      </c>
      <c r="N441">
        <v>90301</v>
      </c>
      <c r="O441" t="s">
        <v>47</v>
      </c>
      <c r="P441" t="s">
        <v>964</v>
      </c>
      <c r="Q441" t="s">
        <v>49</v>
      </c>
      <c r="R441" t="s">
        <v>95</v>
      </c>
      <c r="S441" t="s">
        <v>965</v>
      </c>
      <c r="T441">
        <v>22.830000000000002</v>
      </c>
      <c r="U441">
        <v>3</v>
      </c>
      <c r="V441">
        <v>0</v>
      </c>
      <c r="W441">
        <v>10.7301</v>
      </c>
    </row>
    <row r="442" spans="1:23" x14ac:dyDescent="0.3">
      <c r="A442">
        <v>9697</v>
      </c>
      <c r="B442" t="s">
        <v>10808</v>
      </c>
      <c r="C442" s="1">
        <v>41800</v>
      </c>
      <c r="D442">
        <v>2014</v>
      </c>
      <c r="E442" t="s">
        <v>41</v>
      </c>
      <c r="F442">
        <v>10</v>
      </c>
      <c r="G442" t="s">
        <v>25</v>
      </c>
      <c r="H442" t="s">
        <v>834</v>
      </c>
      <c r="I442" t="s">
        <v>835</v>
      </c>
      <c r="J442" t="s">
        <v>44</v>
      </c>
      <c r="K442" t="s">
        <v>29</v>
      </c>
      <c r="L442" t="s">
        <v>895</v>
      </c>
      <c r="M442" t="s">
        <v>250</v>
      </c>
      <c r="N442">
        <v>48234</v>
      </c>
      <c r="O442" t="s">
        <v>111</v>
      </c>
      <c r="P442" t="s">
        <v>1989</v>
      </c>
      <c r="Q442" t="s">
        <v>49</v>
      </c>
      <c r="R442" t="s">
        <v>50</v>
      </c>
      <c r="S442" t="s">
        <v>1990</v>
      </c>
      <c r="T442">
        <v>491.55</v>
      </c>
      <c r="U442">
        <v>5</v>
      </c>
      <c r="V442">
        <v>0</v>
      </c>
      <c r="W442">
        <v>240.8595</v>
      </c>
    </row>
    <row r="443" spans="1:23" x14ac:dyDescent="0.3">
      <c r="A443">
        <v>442</v>
      </c>
      <c r="B443" t="s">
        <v>1557</v>
      </c>
      <c r="C443" s="1">
        <v>42618</v>
      </c>
      <c r="D443">
        <v>2016</v>
      </c>
      <c r="E443" t="s">
        <v>161</v>
      </c>
      <c r="F443">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v>23.392800000000008</v>
      </c>
    </row>
    <row r="444" spans="1:23" x14ac:dyDescent="0.3">
      <c r="A444">
        <v>443</v>
      </c>
      <c r="B444" t="s">
        <v>1557</v>
      </c>
      <c r="C444" s="1">
        <v>42618</v>
      </c>
      <c r="D444">
        <v>2016</v>
      </c>
      <c r="E444" t="s">
        <v>161</v>
      </c>
      <c r="F444">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v>20.575499999999998</v>
      </c>
    </row>
    <row r="445" spans="1:23" x14ac:dyDescent="0.3">
      <c r="A445">
        <v>444</v>
      </c>
      <c r="B445" t="s">
        <v>1557</v>
      </c>
      <c r="C445" s="1">
        <v>42618</v>
      </c>
      <c r="D445">
        <v>2016</v>
      </c>
      <c r="E445" t="s">
        <v>161</v>
      </c>
      <c r="F445">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v>42.025599999999997</v>
      </c>
    </row>
    <row r="446" spans="1:23" x14ac:dyDescent="0.3">
      <c r="A446">
        <v>9696</v>
      </c>
      <c r="B446" t="s">
        <v>10807</v>
      </c>
      <c r="C446" s="1">
        <v>42715</v>
      </c>
      <c r="D446">
        <v>2016</v>
      </c>
      <c r="E446" t="s">
        <v>98</v>
      </c>
      <c r="F446">
        <v>11</v>
      </c>
      <c r="G446" t="s">
        <v>199</v>
      </c>
      <c r="H446" t="s">
        <v>2346</v>
      </c>
      <c r="I446" t="s">
        <v>2347</v>
      </c>
      <c r="J446" t="s">
        <v>44</v>
      </c>
      <c r="K446" t="s">
        <v>29</v>
      </c>
      <c r="L446" t="s">
        <v>330</v>
      </c>
      <c r="M446" t="s">
        <v>510</v>
      </c>
      <c r="N446">
        <v>45503</v>
      </c>
      <c r="O446" t="s">
        <v>157</v>
      </c>
      <c r="P446" t="s">
        <v>81</v>
      </c>
      <c r="Q446" t="s">
        <v>49</v>
      </c>
      <c r="R446" t="s">
        <v>82</v>
      </c>
      <c r="S446" t="s">
        <v>83</v>
      </c>
      <c r="T446">
        <v>73.536000000000001</v>
      </c>
      <c r="U446">
        <v>4</v>
      </c>
      <c r="V446">
        <v>0.2</v>
      </c>
      <c r="W446">
        <v>9.1919999999999931</v>
      </c>
    </row>
    <row r="447" spans="1:23" x14ac:dyDescent="0.3">
      <c r="A447">
        <v>446</v>
      </c>
      <c r="B447" t="s">
        <v>1557</v>
      </c>
      <c r="C447" s="1">
        <v>42618</v>
      </c>
      <c r="D447">
        <v>2016</v>
      </c>
      <c r="E447" t="s">
        <v>161</v>
      </c>
      <c r="F447">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v>10.584</v>
      </c>
    </row>
    <row r="448" spans="1:23" x14ac:dyDescent="0.3">
      <c r="A448">
        <v>9695</v>
      </c>
      <c r="B448" t="s">
        <v>10806</v>
      </c>
      <c r="C448" s="1">
        <v>43002</v>
      </c>
      <c r="D448">
        <v>2017</v>
      </c>
      <c r="E448" t="s">
        <v>161</v>
      </c>
      <c r="F448">
        <v>24</v>
      </c>
      <c r="G448" t="s">
        <v>25</v>
      </c>
      <c r="H448" t="s">
        <v>652</v>
      </c>
      <c r="I448" t="s">
        <v>653</v>
      </c>
      <c r="J448" t="s">
        <v>108</v>
      </c>
      <c r="K448" t="s">
        <v>29</v>
      </c>
      <c r="L448" t="s">
        <v>135</v>
      </c>
      <c r="M448" t="s">
        <v>46</v>
      </c>
      <c r="N448">
        <v>94110</v>
      </c>
      <c r="O448" t="s">
        <v>47</v>
      </c>
      <c r="P448" t="s">
        <v>1967</v>
      </c>
      <c r="Q448" t="s">
        <v>49</v>
      </c>
      <c r="R448" t="s">
        <v>592</v>
      </c>
      <c r="S448" t="s">
        <v>1968</v>
      </c>
      <c r="T448">
        <v>7.3</v>
      </c>
      <c r="U448">
        <v>2</v>
      </c>
      <c r="V448">
        <v>0</v>
      </c>
      <c r="W448">
        <v>2.1899999999999995</v>
      </c>
    </row>
    <row r="449" spans="1:23" x14ac:dyDescent="0.3">
      <c r="A449">
        <v>448</v>
      </c>
      <c r="B449" t="s">
        <v>1575</v>
      </c>
      <c r="C449" s="1">
        <v>42461</v>
      </c>
      <c r="D449">
        <v>2016</v>
      </c>
      <c r="E449" t="s">
        <v>89</v>
      </c>
      <c r="F449">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v>15.475200000000001</v>
      </c>
    </row>
    <row r="450" spans="1:23" x14ac:dyDescent="0.3">
      <c r="A450">
        <v>449</v>
      </c>
      <c r="B450" t="s">
        <v>1575</v>
      </c>
      <c r="C450" s="1">
        <v>42461</v>
      </c>
      <c r="D450">
        <v>2016</v>
      </c>
      <c r="E450" t="s">
        <v>89</v>
      </c>
      <c r="F450">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v>9.716399999999993</v>
      </c>
    </row>
    <row r="451" spans="1:23" x14ac:dyDescent="0.3">
      <c r="A451">
        <v>450</v>
      </c>
      <c r="B451" t="s">
        <v>1575</v>
      </c>
      <c r="C451" s="1">
        <v>42461</v>
      </c>
      <c r="D451">
        <v>2016</v>
      </c>
      <c r="E451" t="s">
        <v>89</v>
      </c>
      <c r="F451">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v>71.247600000000006</v>
      </c>
    </row>
    <row r="452" spans="1:23" x14ac:dyDescent="0.3">
      <c r="A452">
        <v>451</v>
      </c>
      <c r="B452" t="s">
        <v>1575</v>
      </c>
      <c r="C452" s="1">
        <v>42461</v>
      </c>
      <c r="D452">
        <v>2016</v>
      </c>
      <c r="E452" t="s">
        <v>89</v>
      </c>
      <c r="F452">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v>7.9248000000000012</v>
      </c>
    </row>
    <row r="453" spans="1:23" x14ac:dyDescent="0.3">
      <c r="A453">
        <v>452</v>
      </c>
      <c r="B453" t="s">
        <v>1575</v>
      </c>
      <c r="C453" s="1">
        <v>42461</v>
      </c>
      <c r="D453">
        <v>2016</v>
      </c>
      <c r="E453" t="s">
        <v>89</v>
      </c>
      <c r="F453">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v>2.8535999999999988</v>
      </c>
    </row>
    <row r="454" spans="1:23" x14ac:dyDescent="0.3">
      <c r="A454">
        <v>9694</v>
      </c>
      <c r="B454" t="s">
        <v>10806</v>
      </c>
      <c r="C454" s="1">
        <v>43002</v>
      </c>
      <c r="D454">
        <v>2017</v>
      </c>
      <c r="E454" t="s">
        <v>161</v>
      </c>
      <c r="F454">
        <v>24</v>
      </c>
      <c r="G454" t="s">
        <v>25</v>
      </c>
      <c r="H454" t="s">
        <v>652</v>
      </c>
      <c r="I454" t="s">
        <v>653</v>
      </c>
      <c r="J454" t="s">
        <v>108</v>
      </c>
      <c r="K454" t="s">
        <v>29</v>
      </c>
      <c r="L454" t="s">
        <v>135</v>
      </c>
      <c r="M454" t="s">
        <v>46</v>
      </c>
      <c r="N454">
        <v>94110</v>
      </c>
      <c r="O454" t="s">
        <v>47</v>
      </c>
      <c r="P454" t="s">
        <v>5124</v>
      </c>
      <c r="Q454" t="s">
        <v>49</v>
      </c>
      <c r="R454" t="s">
        <v>95</v>
      </c>
      <c r="S454" t="s">
        <v>5125</v>
      </c>
      <c r="T454">
        <v>31.08</v>
      </c>
      <c r="U454">
        <v>6</v>
      </c>
      <c r="V454">
        <v>0</v>
      </c>
      <c r="W454">
        <v>15.229199999999999</v>
      </c>
    </row>
    <row r="455" spans="1:23" x14ac:dyDescent="0.3">
      <c r="A455">
        <v>9693</v>
      </c>
      <c r="B455" t="s">
        <v>10805</v>
      </c>
      <c r="C455" s="1">
        <v>42244</v>
      </c>
      <c r="D455">
        <v>2015</v>
      </c>
      <c r="E455" t="s">
        <v>132</v>
      </c>
      <c r="F455">
        <v>28</v>
      </c>
      <c r="G455" t="s">
        <v>54</v>
      </c>
      <c r="H455" t="s">
        <v>3540</v>
      </c>
      <c r="I455" t="s">
        <v>3541</v>
      </c>
      <c r="J455" t="s">
        <v>44</v>
      </c>
      <c r="K455" t="s">
        <v>29</v>
      </c>
      <c r="L455" t="s">
        <v>761</v>
      </c>
      <c r="M455" t="s">
        <v>762</v>
      </c>
      <c r="N455">
        <v>6824</v>
      </c>
      <c r="O455" t="s">
        <v>157</v>
      </c>
      <c r="P455" t="s">
        <v>5579</v>
      </c>
      <c r="Q455" t="s">
        <v>49</v>
      </c>
      <c r="R455" t="s">
        <v>63</v>
      </c>
      <c r="S455" t="s">
        <v>5580</v>
      </c>
      <c r="T455">
        <v>470.35999999999996</v>
      </c>
      <c r="U455">
        <v>11</v>
      </c>
      <c r="V455">
        <v>0</v>
      </c>
      <c r="W455">
        <v>122.2936</v>
      </c>
    </row>
    <row r="456" spans="1:23" x14ac:dyDescent="0.3">
      <c r="A456">
        <v>455</v>
      </c>
      <c r="B456" t="s">
        <v>1591</v>
      </c>
      <c r="C456" s="1">
        <v>43028</v>
      </c>
      <c r="D456">
        <v>2017</v>
      </c>
      <c r="E456" t="s">
        <v>53</v>
      </c>
      <c r="F45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v>66.540799999999962</v>
      </c>
    </row>
    <row r="457" spans="1:23" x14ac:dyDescent="0.3">
      <c r="A457">
        <v>9691</v>
      </c>
      <c r="B457" t="s">
        <v>10803</v>
      </c>
      <c r="C457" s="1">
        <v>42829</v>
      </c>
      <c r="D457">
        <v>2017</v>
      </c>
      <c r="E457" t="s">
        <v>89</v>
      </c>
      <c r="F457">
        <v>4</v>
      </c>
      <c r="G457" t="s">
        <v>199</v>
      </c>
      <c r="H457" t="s">
        <v>5759</v>
      </c>
      <c r="I457" t="s">
        <v>5760</v>
      </c>
      <c r="J457" t="s">
        <v>108</v>
      </c>
      <c r="K457" t="s">
        <v>29</v>
      </c>
      <c r="L457" t="s">
        <v>278</v>
      </c>
      <c r="M457" t="s">
        <v>279</v>
      </c>
      <c r="N457">
        <v>10035</v>
      </c>
      <c r="O457" t="s">
        <v>157</v>
      </c>
      <c r="P457" t="s">
        <v>3250</v>
      </c>
      <c r="Q457" t="s">
        <v>49</v>
      </c>
      <c r="R457" t="s">
        <v>72</v>
      </c>
      <c r="S457" t="s">
        <v>3251</v>
      </c>
      <c r="T457">
        <v>7.04</v>
      </c>
      <c r="U457">
        <v>4</v>
      </c>
      <c r="V457">
        <v>0</v>
      </c>
      <c r="W457">
        <v>2.0415999999999999</v>
      </c>
    </row>
    <row r="458" spans="1:23" x14ac:dyDescent="0.3">
      <c r="A458">
        <v>9689</v>
      </c>
      <c r="B458" t="s">
        <v>10802</v>
      </c>
      <c r="C458" s="1">
        <v>42906</v>
      </c>
      <c r="D458">
        <v>2017</v>
      </c>
      <c r="E458" t="s">
        <v>41</v>
      </c>
      <c r="F458">
        <v>20</v>
      </c>
      <c r="G458" t="s">
        <v>54</v>
      </c>
      <c r="H458" t="s">
        <v>399</v>
      </c>
      <c r="I458" t="s">
        <v>400</v>
      </c>
      <c r="J458" t="s">
        <v>28</v>
      </c>
      <c r="K458" t="s">
        <v>29</v>
      </c>
      <c r="L458" t="s">
        <v>1482</v>
      </c>
      <c r="M458" t="s">
        <v>331</v>
      </c>
      <c r="N458">
        <v>23223</v>
      </c>
      <c r="O458" t="s">
        <v>32</v>
      </c>
      <c r="P458" t="s">
        <v>6306</v>
      </c>
      <c r="Q458" t="s">
        <v>49</v>
      </c>
      <c r="R458" t="s">
        <v>95</v>
      </c>
      <c r="S458" t="s">
        <v>6307</v>
      </c>
      <c r="T458">
        <v>32.400000000000006</v>
      </c>
      <c r="U458">
        <v>5</v>
      </c>
      <c r="V458">
        <v>0</v>
      </c>
      <c r="W458">
        <v>15.552000000000001</v>
      </c>
    </row>
    <row r="459" spans="1:23" x14ac:dyDescent="0.3">
      <c r="A459">
        <v>9688</v>
      </c>
      <c r="B459" t="s">
        <v>10801</v>
      </c>
      <c r="C459" s="1">
        <v>43008</v>
      </c>
      <c r="D459">
        <v>2017</v>
      </c>
      <c r="E459" t="s">
        <v>161</v>
      </c>
      <c r="F459">
        <v>30</v>
      </c>
      <c r="G459" t="s">
        <v>54</v>
      </c>
      <c r="H459" t="s">
        <v>2818</v>
      </c>
      <c r="I459" t="s">
        <v>2819</v>
      </c>
      <c r="J459" t="s">
        <v>108</v>
      </c>
      <c r="K459" t="s">
        <v>29</v>
      </c>
      <c r="L459" t="s">
        <v>1143</v>
      </c>
      <c r="M459" t="s">
        <v>110</v>
      </c>
      <c r="N459">
        <v>76017</v>
      </c>
      <c r="O459" t="s">
        <v>111</v>
      </c>
      <c r="P459" t="s">
        <v>2462</v>
      </c>
      <c r="Q459" t="s">
        <v>49</v>
      </c>
      <c r="R459" t="s">
        <v>79</v>
      </c>
      <c r="S459" t="s">
        <v>2463</v>
      </c>
      <c r="T459">
        <v>11.645999999999997</v>
      </c>
      <c r="U459">
        <v>9</v>
      </c>
      <c r="V459">
        <v>0.8</v>
      </c>
      <c r="W459">
        <v>-17.469000000000005</v>
      </c>
    </row>
    <row r="460" spans="1:23" x14ac:dyDescent="0.3">
      <c r="A460">
        <v>459</v>
      </c>
      <c r="B460" t="s">
        <v>1605</v>
      </c>
      <c r="C460" s="1">
        <v>42639</v>
      </c>
      <c r="D460">
        <v>2016</v>
      </c>
      <c r="E460" t="s">
        <v>161</v>
      </c>
      <c r="F460">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v>3.3479999999999999</v>
      </c>
    </row>
    <row r="461" spans="1:23" x14ac:dyDescent="0.3">
      <c r="A461">
        <v>460</v>
      </c>
      <c r="B461" t="s">
        <v>1609</v>
      </c>
      <c r="C461" s="1">
        <v>42353</v>
      </c>
      <c r="D461">
        <v>2015</v>
      </c>
      <c r="E461" t="s">
        <v>98</v>
      </c>
      <c r="F461">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v>36.372</v>
      </c>
    </row>
    <row r="462" spans="1:23" x14ac:dyDescent="0.3">
      <c r="A462">
        <v>9687</v>
      </c>
      <c r="B462" t="s">
        <v>10800</v>
      </c>
      <c r="C462" s="1">
        <v>42885</v>
      </c>
      <c r="D462">
        <v>2017</v>
      </c>
      <c r="E462" t="s">
        <v>124</v>
      </c>
      <c r="F462">
        <v>30</v>
      </c>
      <c r="G462" t="s">
        <v>54</v>
      </c>
      <c r="H462" t="s">
        <v>4977</v>
      </c>
      <c r="I462" t="s">
        <v>4978</v>
      </c>
      <c r="J462" t="s">
        <v>28</v>
      </c>
      <c r="K462" t="s">
        <v>29</v>
      </c>
      <c r="L462" t="s">
        <v>963</v>
      </c>
      <c r="M462" t="s">
        <v>46</v>
      </c>
      <c r="N462">
        <v>92037</v>
      </c>
      <c r="O462" t="s">
        <v>47</v>
      </c>
      <c r="P462" t="s">
        <v>2471</v>
      </c>
      <c r="Q462" t="s">
        <v>49</v>
      </c>
      <c r="R462" t="s">
        <v>72</v>
      </c>
      <c r="S462" t="s">
        <v>2472</v>
      </c>
      <c r="T462">
        <v>35.099999999999994</v>
      </c>
      <c r="U462">
        <v>6</v>
      </c>
      <c r="V462">
        <v>0</v>
      </c>
      <c r="W462">
        <v>10.178999999999997</v>
      </c>
    </row>
    <row r="463" spans="1:23" x14ac:dyDescent="0.3">
      <c r="A463">
        <v>462</v>
      </c>
      <c r="B463" t="s">
        <v>1609</v>
      </c>
      <c r="C463" s="1">
        <v>42353</v>
      </c>
      <c r="D463">
        <v>2015</v>
      </c>
      <c r="E463" t="s">
        <v>98</v>
      </c>
      <c r="F463">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v>18.600599999999996</v>
      </c>
    </row>
    <row r="464" spans="1:23" x14ac:dyDescent="0.3">
      <c r="A464">
        <v>9685</v>
      </c>
      <c r="B464" t="s">
        <v>10798</v>
      </c>
      <c r="C464" s="1">
        <v>43082</v>
      </c>
      <c r="D464">
        <v>2017</v>
      </c>
      <c r="E464" t="s">
        <v>98</v>
      </c>
      <c r="F464">
        <v>13</v>
      </c>
      <c r="G464" t="s">
        <v>54</v>
      </c>
      <c r="H464" t="s">
        <v>1845</v>
      </c>
      <c r="I464" t="s">
        <v>1846</v>
      </c>
      <c r="J464" t="s">
        <v>28</v>
      </c>
      <c r="K464" t="s">
        <v>29</v>
      </c>
      <c r="L464" t="s">
        <v>135</v>
      </c>
      <c r="M464" t="s">
        <v>46</v>
      </c>
      <c r="N464">
        <v>94122</v>
      </c>
      <c r="O464" t="s">
        <v>47</v>
      </c>
      <c r="P464" t="s">
        <v>7356</v>
      </c>
      <c r="Q464" t="s">
        <v>49</v>
      </c>
      <c r="R464" t="s">
        <v>95</v>
      </c>
      <c r="S464" t="s">
        <v>7357</v>
      </c>
      <c r="T464">
        <v>12.96</v>
      </c>
      <c r="U464">
        <v>2</v>
      </c>
      <c r="V464">
        <v>0</v>
      </c>
      <c r="W464">
        <v>6.3504000000000005</v>
      </c>
    </row>
    <row r="465" spans="1:23" x14ac:dyDescent="0.3">
      <c r="A465">
        <v>9683</v>
      </c>
      <c r="B465" t="s">
        <v>10798</v>
      </c>
      <c r="C465" s="1">
        <v>43082</v>
      </c>
      <c r="D465">
        <v>2017</v>
      </c>
      <c r="E465" t="s">
        <v>98</v>
      </c>
      <c r="F465">
        <v>13</v>
      </c>
      <c r="G465" t="s">
        <v>54</v>
      </c>
      <c r="H465" t="s">
        <v>1845</v>
      </c>
      <c r="I465" t="s">
        <v>1846</v>
      </c>
      <c r="J465" t="s">
        <v>28</v>
      </c>
      <c r="K465" t="s">
        <v>29</v>
      </c>
      <c r="L465" t="s">
        <v>135</v>
      </c>
      <c r="M465" t="s">
        <v>46</v>
      </c>
      <c r="N465">
        <v>94122</v>
      </c>
      <c r="O465" t="s">
        <v>47</v>
      </c>
      <c r="P465" t="s">
        <v>3374</v>
      </c>
      <c r="Q465" t="s">
        <v>49</v>
      </c>
      <c r="R465" t="s">
        <v>95</v>
      </c>
      <c r="S465" t="s">
        <v>3375</v>
      </c>
      <c r="T465">
        <v>38.880000000000003</v>
      </c>
      <c r="U465">
        <v>6</v>
      </c>
      <c r="V465">
        <v>0</v>
      </c>
      <c r="W465">
        <v>18.662400000000002</v>
      </c>
    </row>
    <row r="466" spans="1:23" x14ac:dyDescent="0.3">
      <c r="A466">
        <v>465</v>
      </c>
      <c r="B466" t="s">
        <v>1616</v>
      </c>
      <c r="C466" s="1">
        <v>42482</v>
      </c>
      <c r="D466">
        <v>2016</v>
      </c>
      <c r="E466" t="s">
        <v>89</v>
      </c>
      <c r="F46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v>-20.888999999999989</v>
      </c>
    </row>
    <row r="467" spans="1:23" x14ac:dyDescent="0.3">
      <c r="A467">
        <v>466</v>
      </c>
      <c r="B467" t="s">
        <v>1616</v>
      </c>
      <c r="C467" s="1">
        <v>42482</v>
      </c>
      <c r="D467">
        <v>2016</v>
      </c>
      <c r="E467" t="s">
        <v>89</v>
      </c>
      <c r="F467">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v>-34.758000000000017</v>
      </c>
    </row>
    <row r="468" spans="1:23" x14ac:dyDescent="0.3">
      <c r="A468">
        <v>467</v>
      </c>
      <c r="B468" t="s">
        <v>1616</v>
      </c>
      <c r="C468" s="1">
        <v>42482</v>
      </c>
      <c r="D468">
        <v>2016</v>
      </c>
      <c r="E468" t="s">
        <v>89</v>
      </c>
      <c r="F468">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v>5.8704000000000001</v>
      </c>
    </row>
    <row r="469" spans="1:23" x14ac:dyDescent="0.3">
      <c r="A469">
        <v>9682</v>
      </c>
      <c r="B469" t="s">
        <v>10798</v>
      </c>
      <c r="C469" s="1">
        <v>43082</v>
      </c>
      <c r="D469">
        <v>2017</v>
      </c>
      <c r="E469" t="s">
        <v>98</v>
      </c>
      <c r="F469">
        <v>13</v>
      </c>
      <c r="G469" t="s">
        <v>54</v>
      </c>
      <c r="H469" t="s">
        <v>1845</v>
      </c>
      <c r="I469" t="s">
        <v>1846</v>
      </c>
      <c r="J469" t="s">
        <v>28</v>
      </c>
      <c r="K469" t="s">
        <v>29</v>
      </c>
      <c r="L469" t="s">
        <v>135</v>
      </c>
      <c r="M469" t="s">
        <v>46</v>
      </c>
      <c r="N469">
        <v>94122</v>
      </c>
      <c r="O469" t="s">
        <v>47</v>
      </c>
      <c r="P469" t="s">
        <v>5632</v>
      </c>
      <c r="Q469" t="s">
        <v>49</v>
      </c>
      <c r="R469" t="s">
        <v>50</v>
      </c>
      <c r="S469" t="s">
        <v>5633</v>
      </c>
      <c r="T469">
        <v>8.64</v>
      </c>
      <c r="U469">
        <v>3</v>
      </c>
      <c r="V469">
        <v>0</v>
      </c>
      <c r="W469">
        <v>4.2336</v>
      </c>
    </row>
    <row r="470" spans="1:23" x14ac:dyDescent="0.3">
      <c r="A470">
        <v>9680</v>
      </c>
      <c r="B470" t="s">
        <v>10797</v>
      </c>
      <c r="C470" s="1">
        <v>42365</v>
      </c>
      <c r="D470">
        <v>2015</v>
      </c>
      <c r="E470" t="s">
        <v>98</v>
      </c>
      <c r="F470">
        <v>27</v>
      </c>
      <c r="G470" t="s">
        <v>54</v>
      </c>
      <c r="H470" t="s">
        <v>6442</v>
      </c>
      <c r="I470" t="s">
        <v>6443</v>
      </c>
      <c r="J470" t="s">
        <v>44</v>
      </c>
      <c r="K470" t="s">
        <v>29</v>
      </c>
      <c r="L470" t="s">
        <v>135</v>
      </c>
      <c r="M470" t="s">
        <v>46</v>
      </c>
      <c r="N470">
        <v>94122</v>
      </c>
      <c r="O470" t="s">
        <v>47</v>
      </c>
      <c r="P470" t="s">
        <v>3019</v>
      </c>
      <c r="Q470" t="s">
        <v>49</v>
      </c>
      <c r="R470" t="s">
        <v>63</v>
      </c>
      <c r="S470" t="s">
        <v>3020</v>
      </c>
      <c r="T470">
        <v>323.10000000000002</v>
      </c>
      <c r="U470">
        <v>2</v>
      </c>
      <c r="V470">
        <v>0</v>
      </c>
      <c r="W470">
        <v>61.38900000000001</v>
      </c>
    </row>
    <row r="471" spans="1:23" x14ac:dyDescent="0.3">
      <c r="A471">
        <v>470</v>
      </c>
      <c r="B471" t="s">
        <v>1635</v>
      </c>
      <c r="C471" s="1">
        <v>42720</v>
      </c>
      <c r="D471">
        <v>2016</v>
      </c>
      <c r="E471" t="s">
        <v>98</v>
      </c>
      <c r="F471">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v>-7.9001999999999999</v>
      </c>
    </row>
    <row r="472" spans="1:23" x14ac:dyDescent="0.3">
      <c r="A472">
        <v>471</v>
      </c>
      <c r="B472" t="s">
        <v>1638</v>
      </c>
      <c r="C472" s="1">
        <v>42358</v>
      </c>
      <c r="D472">
        <v>2015</v>
      </c>
      <c r="E472" t="s">
        <v>98</v>
      </c>
      <c r="F472">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v>26.630399999999998</v>
      </c>
    </row>
    <row r="473" spans="1:23" x14ac:dyDescent="0.3">
      <c r="A473">
        <v>472</v>
      </c>
      <c r="B473" t="s">
        <v>1644</v>
      </c>
      <c r="C473" s="1">
        <v>41952</v>
      </c>
      <c r="D473">
        <v>2014</v>
      </c>
      <c r="E473" t="s">
        <v>24</v>
      </c>
      <c r="F473">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v>3.4091999999999842</v>
      </c>
    </row>
    <row r="474" spans="1:23" x14ac:dyDescent="0.3">
      <c r="A474">
        <v>9679</v>
      </c>
      <c r="B474" t="s">
        <v>10796</v>
      </c>
      <c r="C474" s="1">
        <v>42478</v>
      </c>
      <c r="D474">
        <v>2016</v>
      </c>
      <c r="E474" t="s">
        <v>89</v>
      </c>
      <c r="F474">
        <v>18</v>
      </c>
      <c r="G474" t="s">
        <v>54</v>
      </c>
      <c r="H474" t="s">
        <v>6605</v>
      </c>
      <c r="I474" t="s">
        <v>6606</v>
      </c>
      <c r="J474" t="s">
        <v>44</v>
      </c>
      <c r="K474" t="s">
        <v>29</v>
      </c>
      <c r="L474" t="s">
        <v>278</v>
      </c>
      <c r="M474" t="s">
        <v>279</v>
      </c>
      <c r="N474">
        <v>10009</v>
      </c>
      <c r="O474" t="s">
        <v>157</v>
      </c>
      <c r="P474" t="s">
        <v>10004</v>
      </c>
      <c r="Q474" t="s">
        <v>49</v>
      </c>
      <c r="R474" t="s">
        <v>592</v>
      </c>
      <c r="S474" t="s">
        <v>10005</v>
      </c>
      <c r="T474">
        <v>6.84</v>
      </c>
      <c r="U474">
        <v>1</v>
      </c>
      <c r="V474">
        <v>0</v>
      </c>
      <c r="W474">
        <v>1.8468</v>
      </c>
    </row>
    <row r="475" spans="1:23" x14ac:dyDescent="0.3">
      <c r="A475">
        <v>9678</v>
      </c>
      <c r="B475" t="s">
        <v>10796</v>
      </c>
      <c r="C475" s="1">
        <v>42478</v>
      </c>
      <c r="D475">
        <v>2016</v>
      </c>
      <c r="E475" t="s">
        <v>89</v>
      </c>
      <c r="F475">
        <v>18</v>
      </c>
      <c r="G475" t="s">
        <v>54</v>
      </c>
      <c r="H475" t="s">
        <v>6605</v>
      </c>
      <c r="I475" t="s">
        <v>6606</v>
      </c>
      <c r="J475" t="s">
        <v>44</v>
      </c>
      <c r="K475" t="s">
        <v>29</v>
      </c>
      <c r="L475" t="s">
        <v>278</v>
      </c>
      <c r="M475" t="s">
        <v>279</v>
      </c>
      <c r="N475">
        <v>10009</v>
      </c>
      <c r="O475" t="s">
        <v>157</v>
      </c>
      <c r="P475" t="s">
        <v>1486</v>
      </c>
      <c r="Q475" t="s">
        <v>49</v>
      </c>
      <c r="R475" t="s">
        <v>72</v>
      </c>
      <c r="S475" t="s">
        <v>1487</v>
      </c>
      <c r="T475">
        <v>6.99</v>
      </c>
      <c r="U475">
        <v>3</v>
      </c>
      <c r="V475">
        <v>0</v>
      </c>
      <c r="W475">
        <v>2.027099999999999</v>
      </c>
    </row>
    <row r="476" spans="1:23" x14ac:dyDescent="0.3">
      <c r="A476">
        <v>475</v>
      </c>
      <c r="B476" t="s">
        <v>1644</v>
      </c>
      <c r="C476" s="1">
        <v>41952</v>
      </c>
      <c r="D476">
        <v>2014</v>
      </c>
      <c r="E476" t="s">
        <v>24</v>
      </c>
      <c r="F47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v>24.980400000000007</v>
      </c>
    </row>
    <row r="477" spans="1:23" x14ac:dyDescent="0.3">
      <c r="A477">
        <v>476</v>
      </c>
      <c r="B477" t="s">
        <v>1644</v>
      </c>
      <c r="C477" s="1">
        <v>41952</v>
      </c>
      <c r="D477">
        <v>2014</v>
      </c>
      <c r="E477" t="s">
        <v>24</v>
      </c>
      <c r="F477">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v>28.818999999999996</v>
      </c>
    </row>
    <row r="478" spans="1:23" x14ac:dyDescent="0.3">
      <c r="A478">
        <v>477</v>
      </c>
      <c r="B478" t="s">
        <v>1644</v>
      </c>
      <c r="C478" s="1">
        <v>41952</v>
      </c>
      <c r="D478">
        <v>2014</v>
      </c>
      <c r="E478" t="s">
        <v>24</v>
      </c>
      <c r="F478">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v>45.527999999999992</v>
      </c>
    </row>
    <row r="479" spans="1:23" x14ac:dyDescent="0.3">
      <c r="A479">
        <v>9677</v>
      </c>
      <c r="B479" t="s">
        <v>10795</v>
      </c>
      <c r="C479" s="1">
        <v>41971</v>
      </c>
      <c r="D479">
        <v>2014</v>
      </c>
      <c r="E479" t="s">
        <v>24</v>
      </c>
      <c r="F479">
        <v>28</v>
      </c>
      <c r="G479" t="s">
        <v>54</v>
      </c>
      <c r="H479" t="s">
        <v>5756</v>
      </c>
      <c r="I479" t="s">
        <v>5757</v>
      </c>
      <c r="J479" t="s">
        <v>44</v>
      </c>
      <c r="K479" t="s">
        <v>29</v>
      </c>
      <c r="L479" t="s">
        <v>1482</v>
      </c>
      <c r="M479" t="s">
        <v>266</v>
      </c>
      <c r="N479">
        <v>47374</v>
      </c>
      <c r="O479" t="s">
        <v>111</v>
      </c>
      <c r="P479" t="s">
        <v>3005</v>
      </c>
      <c r="Q479" t="s">
        <v>49</v>
      </c>
      <c r="R479" t="s">
        <v>184</v>
      </c>
      <c r="S479" t="s">
        <v>3006</v>
      </c>
      <c r="T479">
        <v>64.02</v>
      </c>
      <c r="U479">
        <v>6</v>
      </c>
      <c r="V479">
        <v>0</v>
      </c>
      <c r="W479">
        <v>29.449199999999998</v>
      </c>
    </row>
    <row r="480" spans="1:23" x14ac:dyDescent="0.3">
      <c r="A480">
        <v>9675</v>
      </c>
      <c r="B480" t="s">
        <v>10793</v>
      </c>
      <c r="C480" s="1">
        <v>41842</v>
      </c>
      <c r="D480">
        <v>2014</v>
      </c>
      <c r="E480" t="s">
        <v>152</v>
      </c>
      <c r="F480">
        <v>22</v>
      </c>
      <c r="G480" t="s">
        <v>25</v>
      </c>
      <c r="H480" t="s">
        <v>1218</v>
      </c>
      <c r="I480" t="s">
        <v>1219</v>
      </c>
      <c r="J480" t="s">
        <v>28</v>
      </c>
      <c r="K480" t="s">
        <v>29</v>
      </c>
      <c r="L480" t="s">
        <v>195</v>
      </c>
      <c r="M480" t="s">
        <v>110</v>
      </c>
      <c r="N480">
        <v>77095</v>
      </c>
      <c r="O480" t="s">
        <v>111</v>
      </c>
      <c r="P480" t="s">
        <v>5290</v>
      </c>
      <c r="Q480" t="s">
        <v>49</v>
      </c>
      <c r="R480" t="s">
        <v>63</v>
      </c>
      <c r="S480" t="s">
        <v>5291</v>
      </c>
      <c r="T480">
        <v>26.632000000000001</v>
      </c>
      <c r="U480">
        <v>1</v>
      </c>
      <c r="V480">
        <v>0.2</v>
      </c>
      <c r="W480">
        <v>1.331599999999999</v>
      </c>
    </row>
    <row r="481" spans="1:23" x14ac:dyDescent="0.3">
      <c r="A481">
        <v>480</v>
      </c>
      <c r="B481" t="s">
        <v>1665</v>
      </c>
      <c r="C481" s="1">
        <v>42547</v>
      </c>
      <c r="D481">
        <v>2016</v>
      </c>
      <c r="E481" t="s">
        <v>41</v>
      </c>
      <c r="F481">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v>6.6150000000000002</v>
      </c>
    </row>
    <row r="482" spans="1:23" x14ac:dyDescent="0.3">
      <c r="A482">
        <v>481</v>
      </c>
      <c r="B482" t="s">
        <v>1665</v>
      </c>
      <c r="C482" s="1">
        <v>42547</v>
      </c>
      <c r="D482">
        <v>2016</v>
      </c>
      <c r="E482" t="s">
        <v>41</v>
      </c>
      <c r="F482">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v>84.51</v>
      </c>
    </row>
    <row r="483" spans="1:23" x14ac:dyDescent="0.3">
      <c r="A483">
        <v>9673</v>
      </c>
      <c r="B483" t="s">
        <v>10790</v>
      </c>
      <c r="C483" s="1">
        <v>42727</v>
      </c>
      <c r="D483">
        <v>2016</v>
      </c>
      <c r="E483" t="s">
        <v>98</v>
      </c>
      <c r="F483">
        <v>23</v>
      </c>
      <c r="G483" t="s">
        <v>54</v>
      </c>
      <c r="H483" t="s">
        <v>766</v>
      </c>
      <c r="I483" t="s">
        <v>767</v>
      </c>
      <c r="J483" t="s">
        <v>108</v>
      </c>
      <c r="K483" t="s">
        <v>29</v>
      </c>
      <c r="L483" t="s">
        <v>155</v>
      </c>
      <c r="M483" t="s">
        <v>156</v>
      </c>
      <c r="N483">
        <v>19143</v>
      </c>
      <c r="O483" t="s">
        <v>157</v>
      </c>
      <c r="P483" t="s">
        <v>4964</v>
      </c>
      <c r="Q483" t="s">
        <v>49</v>
      </c>
      <c r="R483" t="s">
        <v>95</v>
      </c>
      <c r="S483" t="s">
        <v>4965</v>
      </c>
      <c r="T483">
        <v>7.9680000000000009</v>
      </c>
      <c r="U483">
        <v>2</v>
      </c>
      <c r="V483">
        <v>0.2</v>
      </c>
      <c r="W483">
        <v>2.6892000000000005</v>
      </c>
    </row>
    <row r="484" spans="1:23" x14ac:dyDescent="0.3">
      <c r="A484">
        <v>483</v>
      </c>
      <c r="B484" t="s">
        <v>1677</v>
      </c>
      <c r="C484" s="1">
        <v>41842</v>
      </c>
      <c r="D484">
        <v>2014</v>
      </c>
      <c r="E484" t="s">
        <v>152</v>
      </c>
      <c r="F484">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v>1.6688000000000001</v>
      </c>
    </row>
    <row r="485" spans="1:23" x14ac:dyDescent="0.3">
      <c r="A485">
        <v>9671</v>
      </c>
      <c r="B485" t="s">
        <v>10788</v>
      </c>
      <c r="C485" s="1">
        <v>42229</v>
      </c>
      <c r="D485">
        <v>2015</v>
      </c>
      <c r="E485" t="s">
        <v>132</v>
      </c>
      <c r="F485">
        <v>13</v>
      </c>
      <c r="G485" t="s">
        <v>199</v>
      </c>
      <c r="H485" t="s">
        <v>1193</v>
      </c>
      <c r="I485" t="s">
        <v>1194</v>
      </c>
      <c r="J485" t="s">
        <v>44</v>
      </c>
      <c r="K485" t="s">
        <v>29</v>
      </c>
      <c r="L485" t="s">
        <v>4510</v>
      </c>
      <c r="M485" t="s">
        <v>93</v>
      </c>
      <c r="N485">
        <v>27405</v>
      </c>
      <c r="O485" t="s">
        <v>32</v>
      </c>
      <c r="P485" t="s">
        <v>4733</v>
      </c>
      <c r="Q485" t="s">
        <v>49</v>
      </c>
      <c r="R485" t="s">
        <v>72</v>
      </c>
      <c r="S485" t="s">
        <v>4734</v>
      </c>
      <c r="T485">
        <v>64.680000000000007</v>
      </c>
      <c r="U485">
        <v>7</v>
      </c>
      <c r="V485">
        <v>0.2</v>
      </c>
      <c r="W485">
        <v>8.0849999999999973</v>
      </c>
    </row>
    <row r="486" spans="1:23" x14ac:dyDescent="0.3">
      <c r="A486">
        <v>485</v>
      </c>
      <c r="B486" t="s">
        <v>1682</v>
      </c>
      <c r="C486" s="1">
        <v>42896</v>
      </c>
      <c r="D486">
        <v>2017</v>
      </c>
      <c r="E486" t="s">
        <v>41</v>
      </c>
      <c r="F48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v>14.8</v>
      </c>
    </row>
    <row r="487" spans="1:23" x14ac:dyDescent="0.3">
      <c r="A487">
        <v>9670</v>
      </c>
      <c r="B487" t="s">
        <v>10787</v>
      </c>
      <c r="C487" s="1">
        <v>42827</v>
      </c>
      <c r="D487">
        <v>2017</v>
      </c>
      <c r="E487" t="s">
        <v>89</v>
      </c>
      <c r="F487">
        <v>2</v>
      </c>
      <c r="G487" t="s">
        <v>54</v>
      </c>
      <c r="H487" t="s">
        <v>7281</v>
      </c>
      <c r="I487" t="s">
        <v>7282</v>
      </c>
      <c r="J487" t="s">
        <v>28</v>
      </c>
      <c r="K487" t="s">
        <v>29</v>
      </c>
      <c r="L487" t="s">
        <v>369</v>
      </c>
      <c r="M487" t="s">
        <v>370</v>
      </c>
      <c r="N487">
        <v>35601</v>
      </c>
      <c r="O487" t="s">
        <v>32</v>
      </c>
      <c r="P487" t="s">
        <v>2511</v>
      </c>
      <c r="Q487" t="s">
        <v>49</v>
      </c>
      <c r="R487" t="s">
        <v>50</v>
      </c>
      <c r="S487" t="s">
        <v>2512</v>
      </c>
      <c r="T487">
        <v>14.940000000000001</v>
      </c>
      <c r="U487">
        <v>3</v>
      </c>
      <c r="V487">
        <v>0</v>
      </c>
      <c r="W487">
        <v>6.8723999999999998</v>
      </c>
    </row>
    <row r="488" spans="1:23" x14ac:dyDescent="0.3">
      <c r="A488">
        <v>9669</v>
      </c>
      <c r="B488" t="s">
        <v>10785</v>
      </c>
      <c r="C488" s="1">
        <v>42483</v>
      </c>
      <c r="D488">
        <v>2016</v>
      </c>
      <c r="E488" t="s">
        <v>89</v>
      </c>
      <c r="F488">
        <v>23</v>
      </c>
      <c r="G488" t="s">
        <v>54</v>
      </c>
      <c r="H488" t="s">
        <v>5099</v>
      </c>
      <c r="I488" t="s">
        <v>5100</v>
      </c>
      <c r="J488" t="s">
        <v>28</v>
      </c>
      <c r="K488" t="s">
        <v>29</v>
      </c>
      <c r="L488" t="s">
        <v>10786</v>
      </c>
      <c r="M488" t="s">
        <v>46</v>
      </c>
      <c r="N488">
        <v>92672</v>
      </c>
      <c r="O488" t="s">
        <v>47</v>
      </c>
      <c r="P488" t="s">
        <v>1026</v>
      </c>
      <c r="Q488" t="s">
        <v>49</v>
      </c>
      <c r="R488" t="s">
        <v>184</v>
      </c>
      <c r="S488" t="s">
        <v>1027</v>
      </c>
      <c r="T488">
        <v>71.97</v>
      </c>
      <c r="U488">
        <v>3</v>
      </c>
      <c r="V488">
        <v>0</v>
      </c>
      <c r="W488">
        <v>35.984999999999999</v>
      </c>
    </row>
    <row r="489" spans="1:23" x14ac:dyDescent="0.3">
      <c r="A489">
        <v>9668</v>
      </c>
      <c r="B489" t="s">
        <v>10785</v>
      </c>
      <c r="C489" s="1">
        <v>42483</v>
      </c>
      <c r="D489">
        <v>2016</v>
      </c>
      <c r="E489" t="s">
        <v>89</v>
      </c>
      <c r="F489">
        <v>23</v>
      </c>
      <c r="G489" t="s">
        <v>54</v>
      </c>
      <c r="H489" t="s">
        <v>5099</v>
      </c>
      <c r="I489" t="s">
        <v>5100</v>
      </c>
      <c r="J489" t="s">
        <v>28</v>
      </c>
      <c r="K489" t="s">
        <v>29</v>
      </c>
      <c r="L489" t="s">
        <v>10786</v>
      </c>
      <c r="M489" t="s">
        <v>46</v>
      </c>
      <c r="N489">
        <v>92672</v>
      </c>
      <c r="O489" t="s">
        <v>47</v>
      </c>
      <c r="P489" t="s">
        <v>1984</v>
      </c>
      <c r="Q489" t="s">
        <v>49</v>
      </c>
      <c r="R489" t="s">
        <v>79</v>
      </c>
      <c r="S489" t="s">
        <v>1985</v>
      </c>
      <c r="T489">
        <v>18.088000000000001</v>
      </c>
      <c r="U489">
        <v>7</v>
      </c>
      <c r="V489">
        <v>0.2</v>
      </c>
      <c r="W489">
        <v>6.5569000000000006</v>
      </c>
    </row>
    <row r="490" spans="1:23" x14ac:dyDescent="0.3">
      <c r="A490">
        <v>9665</v>
      </c>
      <c r="B490" t="s">
        <v>10783</v>
      </c>
      <c r="C490" s="1">
        <v>42345</v>
      </c>
      <c r="D490">
        <v>2015</v>
      </c>
      <c r="E490" t="s">
        <v>98</v>
      </c>
      <c r="F490">
        <v>7</v>
      </c>
      <c r="G490" t="s">
        <v>1306</v>
      </c>
      <c r="H490" t="s">
        <v>1029</v>
      </c>
      <c r="I490" t="s">
        <v>1030</v>
      </c>
      <c r="J490" t="s">
        <v>44</v>
      </c>
      <c r="K490" t="s">
        <v>29</v>
      </c>
      <c r="L490" t="s">
        <v>2875</v>
      </c>
      <c r="M490" t="s">
        <v>46</v>
      </c>
      <c r="N490">
        <v>92503</v>
      </c>
      <c r="O490" t="s">
        <v>47</v>
      </c>
      <c r="P490" t="s">
        <v>2536</v>
      </c>
      <c r="Q490" t="s">
        <v>49</v>
      </c>
      <c r="R490" t="s">
        <v>95</v>
      </c>
      <c r="S490" t="s">
        <v>2537</v>
      </c>
      <c r="T490">
        <v>12.96</v>
      </c>
      <c r="U490">
        <v>2</v>
      </c>
      <c r="V490">
        <v>0</v>
      </c>
      <c r="W490">
        <v>6.2208000000000006</v>
      </c>
    </row>
    <row r="491" spans="1:23" x14ac:dyDescent="0.3">
      <c r="A491">
        <v>9664</v>
      </c>
      <c r="B491" t="s">
        <v>10782</v>
      </c>
      <c r="C491" s="1">
        <v>42978</v>
      </c>
      <c r="D491">
        <v>2017</v>
      </c>
      <c r="E491" t="s">
        <v>132</v>
      </c>
      <c r="F491">
        <v>31</v>
      </c>
      <c r="G491" t="s">
        <v>54</v>
      </c>
      <c r="H491" t="s">
        <v>4009</v>
      </c>
      <c r="I491" t="s">
        <v>4010</v>
      </c>
      <c r="J491" t="s">
        <v>28</v>
      </c>
      <c r="K491" t="s">
        <v>29</v>
      </c>
      <c r="L491" t="s">
        <v>135</v>
      </c>
      <c r="M491" t="s">
        <v>46</v>
      </c>
      <c r="N491">
        <v>94109</v>
      </c>
      <c r="O491" t="s">
        <v>47</v>
      </c>
      <c r="P491" t="s">
        <v>2182</v>
      </c>
      <c r="Q491" t="s">
        <v>49</v>
      </c>
      <c r="R491" t="s">
        <v>63</v>
      </c>
      <c r="S491" t="s">
        <v>2183</v>
      </c>
      <c r="T491">
        <v>193.95000000000002</v>
      </c>
      <c r="U491">
        <v>3</v>
      </c>
      <c r="V491">
        <v>0</v>
      </c>
      <c r="W491">
        <v>9.6974999999999838</v>
      </c>
    </row>
    <row r="492" spans="1:23" x14ac:dyDescent="0.3">
      <c r="A492">
        <v>491</v>
      </c>
      <c r="B492" t="s">
        <v>1696</v>
      </c>
      <c r="C492" s="1">
        <v>41799</v>
      </c>
      <c r="D492">
        <v>2014</v>
      </c>
      <c r="E492" t="s">
        <v>41</v>
      </c>
      <c r="F492">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v>6.1572000000000031</v>
      </c>
    </row>
    <row r="493" spans="1:23" x14ac:dyDescent="0.3">
      <c r="A493">
        <v>492</v>
      </c>
      <c r="B493" t="s">
        <v>1704</v>
      </c>
      <c r="C493" s="1">
        <v>41896</v>
      </c>
      <c r="D493">
        <v>2014</v>
      </c>
      <c r="E493" t="s">
        <v>161</v>
      </c>
      <c r="F493">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v>8.9829999999999899</v>
      </c>
    </row>
    <row r="494" spans="1:23" x14ac:dyDescent="0.3">
      <c r="A494">
        <v>493</v>
      </c>
      <c r="B494" t="s">
        <v>1704</v>
      </c>
      <c r="C494" s="1">
        <v>41896</v>
      </c>
      <c r="D494">
        <v>2014</v>
      </c>
      <c r="E494" t="s">
        <v>161</v>
      </c>
      <c r="F494">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v>5.0921999999999992</v>
      </c>
    </row>
    <row r="495" spans="1:23" x14ac:dyDescent="0.3">
      <c r="A495">
        <v>9660</v>
      </c>
      <c r="B495" t="s">
        <v>10780</v>
      </c>
      <c r="C495" s="1">
        <v>41724</v>
      </c>
      <c r="D495">
        <v>2014</v>
      </c>
      <c r="E495" t="s">
        <v>237</v>
      </c>
      <c r="F495">
        <v>26</v>
      </c>
      <c r="G495" t="s">
        <v>25</v>
      </c>
      <c r="H495" t="s">
        <v>3990</v>
      </c>
      <c r="I495" t="s">
        <v>3991</v>
      </c>
      <c r="J495" t="s">
        <v>28</v>
      </c>
      <c r="K495" t="s">
        <v>29</v>
      </c>
      <c r="L495" t="s">
        <v>4061</v>
      </c>
      <c r="M495" t="s">
        <v>46</v>
      </c>
      <c r="N495">
        <v>91767</v>
      </c>
      <c r="O495" t="s">
        <v>47</v>
      </c>
      <c r="P495" t="s">
        <v>6753</v>
      </c>
      <c r="Q495" t="s">
        <v>49</v>
      </c>
      <c r="R495" t="s">
        <v>50</v>
      </c>
      <c r="S495" t="s">
        <v>6754</v>
      </c>
      <c r="T495">
        <v>18.75</v>
      </c>
      <c r="U495">
        <v>5</v>
      </c>
      <c r="V495">
        <v>0</v>
      </c>
      <c r="W495">
        <v>9</v>
      </c>
    </row>
    <row r="496" spans="1:23" x14ac:dyDescent="0.3">
      <c r="A496">
        <v>9658</v>
      </c>
      <c r="B496" t="s">
        <v>10779</v>
      </c>
      <c r="C496" s="1">
        <v>41904</v>
      </c>
      <c r="D496">
        <v>2014</v>
      </c>
      <c r="E496" t="s">
        <v>161</v>
      </c>
      <c r="F496">
        <v>22</v>
      </c>
      <c r="G496" t="s">
        <v>54</v>
      </c>
      <c r="H496" t="s">
        <v>4730</v>
      </c>
      <c r="I496" t="s">
        <v>4731</v>
      </c>
      <c r="J496" t="s">
        <v>28</v>
      </c>
      <c r="K496" t="s">
        <v>29</v>
      </c>
      <c r="L496" t="s">
        <v>278</v>
      </c>
      <c r="M496" t="s">
        <v>279</v>
      </c>
      <c r="N496">
        <v>10035</v>
      </c>
      <c r="O496" t="s">
        <v>157</v>
      </c>
      <c r="P496" t="s">
        <v>8159</v>
      </c>
      <c r="Q496" t="s">
        <v>49</v>
      </c>
      <c r="R496" t="s">
        <v>72</v>
      </c>
      <c r="S496" t="s">
        <v>8160</v>
      </c>
      <c r="T496">
        <v>13.04</v>
      </c>
      <c r="U496">
        <v>4</v>
      </c>
      <c r="V496">
        <v>0</v>
      </c>
      <c r="W496">
        <v>5.7376000000000005</v>
      </c>
    </row>
    <row r="497" spans="1:23" x14ac:dyDescent="0.3">
      <c r="A497">
        <v>496</v>
      </c>
      <c r="B497" t="s">
        <v>1721</v>
      </c>
      <c r="C497" s="1">
        <v>42365</v>
      </c>
      <c r="D497">
        <v>2015</v>
      </c>
      <c r="E497" t="s">
        <v>98</v>
      </c>
      <c r="F497">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v>51.655799999999999</v>
      </c>
    </row>
    <row r="498" spans="1:23" x14ac:dyDescent="0.3">
      <c r="A498">
        <v>497</v>
      </c>
      <c r="B498" t="s">
        <v>1728</v>
      </c>
      <c r="C498" s="1">
        <v>42576</v>
      </c>
      <c r="D498">
        <v>2016</v>
      </c>
      <c r="E498" t="s">
        <v>152</v>
      </c>
      <c r="F498">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v>40.370399999999997</v>
      </c>
    </row>
    <row r="499" spans="1:23" x14ac:dyDescent="0.3">
      <c r="A499">
        <v>9657</v>
      </c>
      <c r="B499" t="s">
        <v>10779</v>
      </c>
      <c r="C499" s="1">
        <v>41904</v>
      </c>
      <c r="D499">
        <v>2014</v>
      </c>
      <c r="E499" t="s">
        <v>161</v>
      </c>
      <c r="F499">
        <v>22</v>
      </c>
      <c r="G499" t="s">
        <v>54</v>
      </c>
      <c r="H499" t="s">
        <v>4730</v>
      </c>
      <c r="I499" t="s">
        <v>4731</v>
      </c>
      <c r="J499" t="s">
        <v>28</v>
      </c>
      <c r="K499" t="s">
        <v>29</v>
      </c>
      <c r="L499" t="s">
        <v>278</v>
      </c>
      <c r="M499" t="s">
        <v>279</v>
      </c>
      <c r="N499">
        <v>10035</v>
      </c>
      <c r="O499" t="s">
        <v>157</v>
      </c>
      <c r="P499" t="s">
        <v>2319</v>
      </c>
      <c r="Q499" t="s">
        <v>49</v>
      </c>
      <c r="R499" t="s">
        <v>79</v>
      </c>
      <c r="S499" t="s">
        <v>2320</v>
      </c>
      <c r="T499">
        <v>3.9840000000000004</v>
      </c>
      <c r="U499">
        <v>1</v>
      </c>
      <c r="V499">
        <v>0.2</v>
      </c>
      <c r="W499">
        <v>1.3944000000000001</v>
      </c>
    </row>
    <row r="500" spans="1:23" x14ac:dyDescent="0.3">
      <c r="A500">
        <v>9655</v>
      </c>
      <c r="B500" t="s">
        <v>10778</v>
      </c>
      <c r="C500" s="1">
        <v>42758</v>
      </c>
      <c r="D500">
        <v>2017</v>
      </c>
      <c r="E500" t="s">
        <v>166</v>
      </c>
      <c r="F500">
        <v>23</v>
      </c>
      <c r="G500" t="s">
        <v>54</v>
      </c>
      <c r="H500" t="s">
        <v>106</v>
      </c>
      <c r="I500" t="s">
        <v>107</v>
      </c>
      <c r="J500" t="s">
        <v>108</v>
      </c>
      <c r="K500" t="s">
        <v>29</v>
      </c>
      <c r="L500" t="s">
        <v>1327</v>
      </c>
      <c r="M500" t="s">
        <v>322</v>
      </c>
      <c r="N500">
        <v>85705</v>
      </c>
      <c r="O500" t="s">
        <v>47</v>
      </c>
      <c r="P500" t="s">
        <v>5134</v>
      </c>
      <c r="Q500" t="s">
        <v>49</v>
      </c>
      <c r="R500" t="s">
        <v>79</v>
      </c>
      <c r="S500" t="s">
        <v>5135</v>
      </c>
      <c r="T500">
        <v>4.9380000000000006</v>
      </c>
      <c r="U500">
        <v>2</v>
      </c>
      <c r="V500">
        <v>0.7</v>
      </c>
      <c r="W500">
        <v>-3.6212</v>
      </c>
    </row>
    <row r="501" spans="1:23" x14ac:dyDescent="0.3">
      <c r="A501">
        <v>9652</v>
      </c>
      <c r="B501" t="s">
        <v>10777</v>
      </c>
      <c r="C501" s="1">
        <v>42700</v>
      </c>
      <c r="D501">
        <v>2016</v>
      </c>
      <c r="E501" t="s">
        <v>24</v>
      </c>
      <c r="F501">
        <v>26</v>
      </c>
      <c r="G501" t="s">
        <v>54</v>
      </c>
      <c r="H501" t="s">
        <v>2777</v>
      </c>
      <c r="I501" t="s">
        <v>2778</v>
      </c>
      <c r="J501" t="s">
        <v>28</v>
      </c>
      <c r="K501" t="s">
        <v>29</v>
      </c>
      <c r="L501" t="s">
        <v>45</v>
      </c>
      <c r="M501" t="s">
        <v>46</v>
      </c>
      <c r="N501">
        <v>90045</v>
      </c>
      <c r="O501" t="s">
        <v>47</v>
      </c>
      <c r="P501" t="s">
        <v>3119</v>
      </c>
      <c r="Q501" t="s">
        <v>49</v>
      </c>
      <c r="R501" t="s">
        <v>82</v>
      </c>
      <c r="S501" t="s">
        <v>3120</v>
      </c>
      <c r="T501">
        <v>64.959999999999994</v>
      </c>
      <c r="U501">
        <v>2</v>
      </c>
      <c r="V501">
        <v>0</v>
      </c>
      <c r="W501">
        <v>19.487999999999992</v>
      </c>
    </row>
    <row r="502" spans="1:23" x14ac:dyDescent="0.3">
      <c r="A502">
        <v>501</v>
      </c>
      <c r="B502" t="s">
        <v>1736</v>
      </c>
      <c r="C502" s="1">
        <v>42520</v>
      </c>
      <c r="D502">
        <v>2016</v>
      </c>
      <c r="E502" t="s">
        <v>124</v>
      </c>
      <c r="F502">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v>-15.079999999999998</v>
      </c>
    </row>
    <row r="503" spans="1:23" x14ac:dyDescent="0.3">
      <c r="A503">
        <v>502</v>
      </c>
      <c r="B503" t="s">
        <v>1736</v>
      </c>
      <c r="C503" s="1">
        <v>42520</v>
      </c>
      <c r="D503">
        <v>2016</v>
      </c>
      <c r="E503" t="s">
        <v>124</v>
      </c>
      <c r="F503">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v>-11.961599999999997</v>
      </c>
    </row>
    <row r="504" spans="1:23" x14ac:dyDescent="0.3">
      <c r="A504">
        <v>9651</v>
      </c>
      <c r="B504" t="s">
        <v>10777</v>
      </c>
      <c r="C504" s="1">
        <v>42700</v>
      </c>
      <c r="D504">
        <v>2016</v>
      </c>
      <c r="E504" t="s">
        <v>24</v>
      </c>
      <c r="F504">
        <v>26</v>
      </c>
      <c r="G504" t="s">
        <v>54</v>
      </c>
      <c r="H504" t="s">
        <v>2777</v>
      </c>
      <c r="I504" t="s">
        <v>2778</v>
      </c>
      <c r="J504" t="s">
        <v>28</v>
      </c>
      <c r="K504" t="s">
        <v>29</v>
      </c>
      <c r="L504" t="s">
        <v>45</v>
      </c>
      <c r="M504" t="s">
        <v>46</v>
      </c>
      <c r="N504">
        <v>90045</v>
      </c>
      <c r="O504" t="s">
        <v>47</v>
      </c>
      <c r="P504" t="s">
        <v>6829</v>
      </c>
      <c r="Q504" t="s">
        <v>49</v>
      </c>
      <c r="R504" t="s">
        <v>72</v>
      </c>
      <c r="S504" t="s">
        <v>6830</v>
      </c>
      <c r="T504">
        <v>37.17</v>
      </c>
      <c r="U504">
        <v>9</v>
      </c>
      <c r="V504">
        <v>0</v>
      </c>
      <c r="W504">
        <v>10.4076</v>
      </c>
    </row>
    <row r="505" spans="1:23" x14ac:dyDescent="0.3">
      <c r="A505">
        <v>504</v>
      </c>
      <c r="B505" t="s">
        <v>1736</v>
      </c>
      <c r="C505" s="1">
        <v>42520</v>
      </c>
      <c r="D505">
        <v>2016</v>
      </c>
      <c r="E505" t="s">
        <v>124</v>
      </c>
      <c r="F505">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v>-1.9007999999999998</v>
      </c>
    </row>
    <row r="506" spans="1:23" x14ac:dyDescent="0.3">
      <c r="A506">
        <v>505</v>
      </c>
      <c r="B506" t="s">
        <v>1736</v>
      </c>
      <c r="C506" s="1">
        <v>42520</v>
      </c>
      <c r="D506">
        <v>2016</v>
      </c>
      <c r="E506" t="s">
        <v>124</v>
      </c>
      <c r="F50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v>11.8871</v>
      </c>
    </row>
    <row r="507" spans="1:23" x14ac:dyDescent="0.3">
      <c r="A507">
        <v>506</v>
      </c>
      <c r="B507" t="s">
        <v>1750</v>
      </c>
      <c r="C507" s="1">
        <v>43051</v>
      </c>
      <c r="D507">
        <v>2017</v>
      </c>
      <c r="E507" t="s">
        <v>24</v>
      </c>
      <c r="F507">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v>5.3729999999999993</v>
      </c>
    </row>
    <row r="508" spans="1:23" x14ac:dyDescent="0.3">
      <c r="A508">
        <v>507</v>
      </c>
      <c r="B508" t="s">
        <v>1751</v>
      </c>
      <c r="C508" s="1">
        <v>42079</v>
      </c>
      <c r="D508">
        <v>2015</v>
      </c>
      <c r="E508" t="s">
        <v>237</v>
      </c>
      <c r="F508">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v>0.73980000000000024</v>
      </c>
    </row>
    <row r="509" spans="1:23" x14ac:dyDescent="0.3">
      <c r="A509">
        <v>508</v>
      </c>
      <c r="B509" t="s">
        <v>1751</v>
      </c>
      <c r="C509" s="1">
        <v>42079</v>
      </c>
      <c r="D509">
        <v>2015</v>
      </c>
      <c r="E509" t="s">
        <v>237</v>
      </c>
      <c r="F509">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v>2.1683999999999997</v>
      </c>
    </row>
    <row r="510" spans="1:23" x14ac:dyDescent="0.3">
      <c r="A510">
        <v>509</v>
      </c>
      <c r="B510" t="s">
        <v>1751</v>
      </c>
      <c r="C510" s="1">
        <v>42079</v>
      </c>
      <c r="D510">
        <v>2015</v>
      </c>
      <c r="E510" t="s">
        <v>237</v>
      </c>
      <c r="F510">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v>11.684999999999999</v>
      </c>
    </row>
    <row r="511" spans="1:23" x14ac:dyDescent="0.3">
      <c r="A511">
        <v>510</v>
      </c>
      <c r="B511" t="s">
        <v>1751</v>
      </c>
      <c r="C511" s="1">
        <v>42079</v>
      </c>
      <c r="D511">
        <v>2015</v>
      </c>
      <c r="E511" t="s">
        <v>237</v>
      </c>
      <c r="F511">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v>3177.4749999999999</v>
      </c>
    </row>
    <row r="512" spans="1:23" x14ac:dyDescent="0.3">
      <c r="A512">
        <v>9648</v>
      </c>
      <c r="B512" t="s">
        <v>10775</v>
      </c>
      <c r="C512" s="1">
        <v>41962</v>
      </c>
      <c r="D512">
        <v>2014</v>
      </c>
      <c r="E512" t="s">
        <v>24</v>
      </c>
      <c r="F512">
        <v>19</v>
      </c>
      <c r="G512" t="s">
        <v>54</v>
      </c>
      <c r="H512" t="s">
        <v>5267</v>
      </c>
      <c r="I512" t="s">
        <v>5268</v>
      </c>
      <c r="J512" t="s">
        <v>28</v>
      </c>
      <c r="K512" t="s">
        <v>29</v>
      </c>
      <c r="L512" t="s">
        <v>10776</v>
      </c>
      <c r="M512" t="s">
        <v>241</v>
      </c>
      <c r="N512">
        <v>55433</v>
      </c>
      <c r="O512" t="s">
        <v>111</v>
      </c>
      <c r="P512" t="s">
        <v>4517</v>
      </c>
      <c r="Q512" t="s">
        <v>49</v>
      </c>
      <c r="R512" t="s">
        <v>63</v>
      </c>
      <c r="S512" t="s">
        <v>4518</v>
      </c>
      <c r="T512">
        <v>221.16</v>
      </c>
      <c r="U512">
        <v>4</v>
      </c>
      <c r="V512">
        <v>0</v>
      </c>
      <c r="W512">
        <v>57.501599999999996</v>
      </c>
    </row>
    <row r="513" spans="1:23" x14ac:dyDescent="0.3">
      <c r="A513">
        <v>9647</v>
      </c>
      <c r="B513" t="s">
        <v>10774</v>
      </c>
      <c r="C513" s="1">
        <v>42894</v>
      </c>
      <c r="D513">
        <v>2017</v>
      </c>
      <c r="E513" t="s">
        <v>41</v>
      </c>
      <c r="F513">
        <v>8</v>
      </c>
      <c r="G513" t="s">
        <v>54</v>
      </c>
      <c r="H513" t="s">
        <v>3182</v>
      </c>
      <c r="I513" t="s">
        <v>3183</v>
      </c>
      <c r="J513" t="s">
        <v>28</v>
      </c>
      <c r="K513" t="s">
        <v>29</v>
      </c>
      <c r="L513" t="s">
        <v>3964</v>
      </c>
      <c r="M513" t="s">
        <v>322</v>
      </c>
      <c r="N513">
        <v>85301</v>
      </c>
      <c r="O513" t="s">
        <v>47</v>
      </c>
      <c r="P513" t="s">
        <v>1079</v>
      </c>
      <c r="Q513" t="s">
        <v>49</v>
      </c>
      <c r="R513" t="s">
        <v>79</v>
      </c>
      <c r="S513" t="s">
        <v>1080</v>
      </c>
      <c r="T513">
        <v>72.588000000000008</v>
      </c>
      <c r="U513">
        <v>2</v>
      </c>
      <c r="V513">
        <v>0.7</v>
      </c>
      <c r="W513">
        <v>-48.391999999999982</v>
      </c>
    </row>
    <row r="514" spans="1:23" x14ac:dyDescent="0.3">
      <c r="A514">
        <v>513</v>
      </c>
      <c r="B514" t="s">
        <v>1770</v>
      </c>
      <c r="C514" s="1">
        <v>42663</v>
      </c>
      <c r="D514">
        <v>2016</v>
      </c>
      <c r="E514" t="s">
        <v>53</v>
      </c>
      <c r="F514">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v>0.71520000000000028</v>
      </c>
    </row>
    <row r="515" spans="1:23" x14ac:dyDescent="0.3">
      <c r="A515">
        <v>514</v>
      </c>
      <c r="B515" t="s">
        <v>1771</v>
      </c>
      <c r="C515" s="1">
        <v>43090</v>
      </c>
      <c r="D515">
        <v>2017</v>
      </c>
      <c r="E515" t="s">
        <v>98</v>
      </c>
      <c r="F515">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v>1.7901</v>
      </c>
    </row>
    <row r="516" spans="1:23" x14ac:dyDescent="0.3">
      <c r="A516">
        <v>515</v>
      </c>
      <c r="B516" t="s">
        <v>1771</v>
      </c>
      <c r="C516" s="1">
        <v>43090</v>
      </c>
      <c r="D516">
        <v>2017</v>
      </c>
      <c r="E516" t="s">
        <v>98</v>
      </c>
      <c r="F51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v>1.7051999999999996</v>
      </c>
    </row>
    <row r="517" spans="1:23" x14ac:dyDescent="0.3">
      <c r="A517">
        <v>9646</v>
      </c>
      <c r="B517" t="s">
        <v>10774</v>
      </c>
      <c r="C517" s="1">
        <v>42894</v>
      </c>
      <c r="D517">
        <v>2017</v>
      </c>
      <c r="E517" t="s">
        <v>41</v>
      </c>
      <c r="F517">
        <v>8</v>
      </c>
      <c r="G517" t="s">
        <v>54</v>
      </c>
      <c r="H517" t="s">
        <v>3182</v>
      </c>
      <c r="I517" t="s">
        <v>3183</v>
      </c>
      <c r="J517" t="s">
        <v>28</v>
      </c>
      <c r="K517" t="s">
        <v>29</v>
      </c>
      <c r="L517" t="s">
        <v>3964</v>
      </c>
      <c r="M517" t="s">
        <v>322</v>
      </c>
      <c r="N517">
        <v>85301</v>
      </c>
      <c r="O517" t="s">
        <v>47</v>
      </c>
      <c r="P517" t="s">
        <v>900</v>
      </c>
      <c r="Q517" t="s">
        <v>49</v>
      </c>
      <c r="R517" t="s">
        <v>63</v>
      </c>
      <c r="S517" t="s">
        <v>901</v>
      </c>
      <c r="T517">
        <v>35.167999999999999</v>
      </c>
      <c r="U517">
        <v>2</v>
      </c>
      <c r="V517">
        <v>0.2</v>
      </c>
      <c r="W517">
        <v>-8.3524000000000012</v>
      </c>
    </row>
    <row r="518" spans="1:23" x14ac:dyDescent="0.3">
      <c r="A518">
        <v>517</v>
      </c>
      <c r="B518" t="s">
        <v>1778</v>
      </c>
      <c r="C518" s="1">
        <v>42757</v>
      </c>
      <c r="D518">
        <v>2017</v>
      </c>
      <c r="E518" t="s">
        <v>166</v>
      </c>
      <c r="F518">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v>13.891499999999999</v>
      </c>
    </row>
    <row r="519" spans="1:23" x14ac:dyDescent="0.3">
      <c r="A519">
        <v>518</v>
      </c>
      <c r="B519" t="s">
        <v>1778</v>
      </c>
      <c r="C519" s="1">
        <v>42757</v>
      </c>
      <c r="D519">
        <v>2017</v>
      </c>
      <c r="E519" t="s">
        <v>166</v>
      </c>
      <c r="F519">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v>5.3819999999999997</v>
      </c>
    </row>
    <row r="520" spans="1:23" x14ac:dyDescent="0.3">
      <c r="A520">
        <v>519</v>
      </c>
      <c r="B520" t="s">
        <v>1778</v>
      </c>
      <c r="C520" s="1">
        <v>42757</v>
      </c>
      <c r="D520">
        <v>2017</v>
      </c>
      <c r="E520" t="s">
        <v>166</v>
      </c>
      <c r="F520">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v>56.300999999999988</v>
      </c>
    </row>
    <row r="521" spans="1:23" x14ac:dyDescent="0.3">
      <c r="A521">
        <v>9642</v>
      </c>
      <c r="B521" t="s">
        <v>10773</v>
      </c>
      <c r="C521" s="1">
        <v>41705</v>
      </c>
      <c r="D521">
        <v>2014</v>
      </c>
      <c r="E521" t="s">
        <v>237</v>
      </c>
      <c r="F521">
        <v>7</v>
      </c>
      <c r="G521" t="s">
        <v>54</v>
      </c>
      <c r="H521" t="s">
        <v>9550</v>
      </c>
      <c r="I521" t="s">
        <v>9551</v>
      </c>
      <c r="J521" t="s">
        <v>44</v>
      </c>
      <c r="K521" t="s">
        <v>29</v>
      </c>
      <c r="L521" t="s">
        <v>101</v>
      </c>
      <c r="M521" t="s">
        <v>102</v>
      </c>
      <c r="N521">
        <v>98103</v>
      </c>
      <c r="O521" t="s">
        <v>47</v>
      </c>
      <c r="P521" t="s">
        <v>1429</v>
      </c>
      <c r="Q521" t="s">
        <v>49</v>
      </c>
      <c r="R521" t="s">
        <v>63</v>
      </c>
      <c r="S521" t="s">
        <v>1430</v>
      </c>
      <c r="T521">
        <v>204.89999999999998</v>
      </c>
      <c r="U521">
        <v>5</v>
      </c>
      <c r="V521">
        <v>0</v>
      </c>
      <c r="W521">
        <v>0</v>
      </c>
    </row>
    <row r="522" spans="1:23" x14ac:dyDescent="0.3">
      <c r="A522">
        <v>521</v>
      </c>
      <c r="B522" t="s">
        <v>1789</v>
      </c>
      <c r="C522" s="1">
        <v>42085</v>
      </c>
      <c r="D522">
        <v>2015</v>
      </c>
      <c r="E522" t="s">
        <v>237</v>
      </c>
      <c r="F522">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v>-25.91360000000001</v>
      </c>
    </row>
    <row r="523" spans="1:23" x14ac:dyDescent="0.3">
      <c r="A523">
        <v>522</v>
      </c>
      <c r="B523" t="s">
        <v>1789</v>
      </c>
      <c r="C523" s="1">
        <v>42085</v>
      </c>
      <c r="D523">
        <v>2015</v>
      </c>
      <c r="E523" t="s">
        <v>237</v>
      </c>
      <c r="F523">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v>-21.167999999999999</v>
      </c>
    </row>
    <row r="524" spans="1:23" x14ac:dyDescent="0.3">
      <c r="A524">
        <v>9641</v>
      </c>
      <c r="B524" t="s">
        <v>10773</v>
      </c>
      <c r="C524" s="1">
        <v>41705</v>
      </c>
      <c r="D524">
        <v>2014</v>
      </c>
      <c r="E524" t="s">
        <v>237</v>
      </c>
      <c r="F524">
        <v>7</v>
      </c>
      <c r="G524" t="s">
        <v>54</v>
      </c>
      <c r="H524" t="s">
        <v>9550</v>
      </c>
      <c r="I524" t="s">
        <v>9551</v>
      </c>
      <c r="J524" t="s">
        <v>44</v>
      </c>
      <c r="K524" t="s">
        <v>29</v>
      </c>
      <c r="L524" t="s">
        <v>101</v>
      </c>
      <c r="M524" t="s">
        <v>102</v>
      </c>
      <c r="N524">
        <v>98103</v>
      </c>
      <c r="O524" t="s">
        <v>47</v>
      </c>
      <c r="P524" t="s">
        <v>484</v>
      </c>
      <c r="Q524" t="s">
        <v>49</v>
      </c>
      <c r="R524" t="s">
        <v>72</v>
      </c>
      <c r="S524" t="s">
        <v>485</v>
      </c>
      <c r="T524">
        <v>20.65</v>
      </c>
      <c r="U524">
        <v>5</v>
      </c>
      <c r="V524">
        <v>0</v>
      </c>
      <c r="W524">
        <v>9.4989999999999988</v>
      </c>
    </row>
    <row r="525" spans="1:23" x14ac:dyDescent="0.3">
      <c r="A525">
        <v>9639</v>
      </c>
      <c r="B525" t="s">
        <v>10771</v>
      </c>
      <c r="C525" s="1">
        <v>43051</v>
      </c>
      <c r="D525">
        <v>2017</v>
      </c>
      <c r="E525" t="s">
        <v>24</v>
      </c>
      <c r="F525">
        <v>12</v>
      </c>
      <c r="G525" t="s">
        <v>25</v>
      </c>
      <c r="H525" t="s">
        <v>1845</v>
      </c>
      <c r="I525" t="s">
        <v>1846</v>
      </c>
      <c r="J525" t="s">
        <v>28</v>
      </c>
      <c r="K525" t="s">
        <v>29</v>
      </c>
      <c r="L525" t="s">
        <v>45</v>
      </c>
      <c r="M525" t="s">
        <v>46</v>
      </c>
      <c r="N525">
        <v>90032</v>
      </c>
      <c r="O525" t="s">
        <v>47</v>
      </c>
      <c r="P525" t="s">
        <v>9731</v>
      </c>
      <c r="Q525" t="s">
        <v>49</v>
      </c>
      <c r="R525" t="s">
        <v>95</v>
      </c>
      <c r="S525" t="s">
        <v>9732</v>
      </c>
      <c r="T525">
        <v>11.56</v>
      </c>
      <c r="U525">
        <v>2</v>
      </c>
      <c r="V525">
        <v>0</v>
      </c>
      <c r="W525">
        <v>5.6644000000000005</v>
      </c>
    </row>
    <row r="526" spans="1:23" x14ac:dyDescent="0.3">
      <c r="A526">
        <v>9635</v>
      </c>
      <c r="B526" t="s">
        <v>10769</v>
      </c>
      <c r="C526" s="1">
        <v>41926</v>
      </c>
      <c r="D526">
        <v>2014</v>
      </c>
      <c r="E526" t="s">
        <v>53</v>
      </c>
      <c r="F526">
        <v>14</v>
      </c>
      <c r="G526" t="s">
        <v>199</v>
      </c>
      <c r="H526" t="s">
        <v>5828</v>
      </c>
      <c r="I526" t="s">
        <v>5829</v>
      </c>
      <c r="J526" t="s">
        <v>28</v>
      </c>
      <c r="K526" t="s">
        <v>29</v>
      </c>
      <c r="L526" t="s">
        <v>4118</v>
      </c>
      <c r="M526" t="s">
        <v>1261</v>
      </c>
      <c r="N526">
        <v>2149</v>
      </c>
      <c r="O526" t="s">
        <v>157</v>
      </c>
      <c r="P526" t="s">
        <v>361</v>
      </c>
      <c r="Q526" t="s">
        <v>49</v>
      </c>
      <c r="R526" t="s">
        <v>63</v>
      </c>
      <c r="S526" t="s">
        <v>362</v>
      </c>
      <c r="T526">
        <v>79.45</v>
      </c>
      <c r="U526">
        <v>7</v>
      </c>
      <c r="V526">
        <v>0</v>
      </c>
      <c r="W526">
        <v>22.246000000000006</v>
      </c>
    </row>
    <row r="527" spans="1:23" x14ac:dyDescent="0.3">
      <c r="A527">
        <v>526</v>
      </c>
      <c r="B527" t="s">
        <v>1803</v>
      </c>
      <c r="C527" s="1">
        <v>42364</v>
      </c>
      <c r="D527">
        <v>2015</v>
      </c>
      <c r="E527" t="s">
        <v>98</v>
      </c>
      <c r="F527">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v>10.434000000000001</v>
      </c>
    </row>
    <row r="528" spans="1:23" x14ac:dyDescent="0.3">
      <c r="A528">
        <v>9633</v>
      </c>
      <c r="B528" t="s">
        <v>10768</v>
      </c>
      <c r="C528" s="1">
        <v>42779</v>
      </c>
      <c r="D528">
        <v>2017</v>
      </c>
      <c r="E528" t="s">
        <v>568</v>
      </c>
      <c r="F528">
        <v>13</v>
      </c>
      <c r="G528" t="s">
        <v>54</v>
      </c>
      <c r="H528" t="s">
        <v>6685</v>
      </c>
      <c r="I528" t="s">
        <v>6686</v>
      </c>
      <c r="J528" t="s">
        <v>28</v>
      </c>
      <c r="K528" t="s">
        <v>29</v>
      </c>
      <c r="L528" t="s">
        <v>421</v>
      </c>
      <c r="M528" t="s">
        <v>241</v>
      </c>
      <c r="N528">
        <v>55407</v>
      </c>
      <c r="O528" t="s">
        <v>111</v>
      </c>
      <c r="P528" t="s">
        <v>4837</v>
      </c>
      <c r="Q528" t="s">
        <v>49</v>
      </c>
      <c r="R528" t="s">
        <v>82</v>
      </c>
      <c r="S528" t="s">
        <v>4838</v>
      </c>
      <c r="T528">
        <v>90.64</v>
      </c>
      <c r="U528">
        <v>8</v>
      </c>
      <c r="V528">
        <v>0</v>
      </c>
      <c r="W528">
        <v>38.975200000000008</v>
      </c>
    </row>
    <row r="529" spans="1:23" x14ac:dyDescent="0.3">
      <c r="A529">
        <v>9631</v>
      </c>
      <c r="B529" t="s">
        <v>10767</v>
      </c>
      <c r="C529" s="1">
        <v>42521</v>
      </c>
      <c r="D529">
        <v>2016</v>
      </c>
      <c r="E529" t="s">
        <v>124</v>
      </c>
      <c r="F529">
        <v>31</v>
      </c>
      <c r="G529" t="s">
        <v>54</v>
      </c>
      <c r="H529" t="s">
        <v>3258</v>
      </c>
      <c r="I529" t="s">
        <v>3259</v>
      </c>
      <c r="J529" t="s">
        <v>28</v>
      </c>
      <c r="K529" t="s">
        <v>29</v>
      </c>
      <c r="L529" t="s">
        <v>278</v>
      </c>
      <c r="M529" t="s">
        <v>279</v>
      </c>
      <c r="N529">
        <v>10011</v>
      </c>
      <c r="O529" t="s">
        <v>157</v>
      </c>
      <c r="P529" t="s">
        <v>458</v>
      </c>
      <c r="Q529" t="s">
        <v>49</v>
      </c>
      <c r="R529" t="s">
        <v>79</v>
      </c>
      <c r="S529" t="s">
        <v>459</v>
      </c>
      <c r="T529">
        <v>7.1519999999999992</v>
      </c>
      <c r="U529">
        <v>3</v>
      </c>
      <c r="V529">
        <v>0.2</v>
      </c>
      <c r="W529">
        <v>2.3243999999999994</v>
      </c>
    </row>
    <row r="530" spans="1:23" x14ac:dyDescent="0.3">
      <c r="A530">
        <v>529</v>
      </c>
      <c r="B530" t="s">
        <v>1813</v>
      </c>
      <c r="C530" s="1">
        <v>42250</v>
      </c>
      <c r="D530">
        <v>2015</v>
      </c>
      <c r="E530" t="s">
        <v>161</v>
      </c>
      <c r="F530">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v>-7.2672000000000043</v>
      </c>
    </row>
    <row r="531" spans="1:23" x14ac:dyDescent="0.3">
      <c r="A531">
        <v>530</v>
      </c>
      <c r="B531" t="s">
        <v>1813</v>
      </c>
      <c r="C531" s="1">
        <v>42250</v>
      </c>
      <c r="D531">
        <v>2015</v>
      </c>
      <c r="E531" t="s">
        <v>161</v>
      </c>
      <c r="F531">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v>-149.9058</v>
      </c>
    </row>
    <row r="532" spans="1:23" x14ac:dyDescent="0.3">
      <c r="A532">
        <v>531</v>
      </c>
      <c r="B532" t="s">
        <v>1813</v>
      </c>
      <c r="C532" s="1">
        <v>42250</v>
      </c>
      <c r="D532">
        <v>2015</v>
      </c>
      <c r="E532" t="s">
        <v>161</v>
      </c>
      <c r="F532">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v>19.692</v>
      </c>
    </row>
    <row r="533" spans="1:23" x14ac:dyDescent="0.3">
      <c r="A533">
        <v>9630</v>
      </c>
      <c r="B533" t="s">
        <v>10766</v>
      </c>
      <c r="C533" s="1">
        <v>41652</v>
      </c>
      <c r="D533">
        <v>2014</v>
      </c>
      <c r="E533" t="s">
        <v>166</v>
      </c>
      <c r="F533">
        <v>13</v>
      </c>
      <c r="G533" t="s">
        <v>54</v>
      </c>
      <c r="H533" t="s">
        <v>3903</v>
      </c>
      <c r="I533" t="s">
        <v>3904</v>
      </c>
      <c r="J533" t="s">
        <v>28</v>
      </c>
      <c r="K533" t="s">
        <v>29</v>
      </c>
      <c r="L533" t="s">
        <v>620</v>
      </c>
      <c r="M533" t="s">
        <v>510</v>
      </c>
      <c r="N533">
        <v>43055</v>
      </c>
      <c r="O533" t="s">
        <v>157</v>
      </c>
      <c r="P533" t="s">
        <v>6737</v>
      </c>
      <c r="Q533" t="s">
        <v>49</v>
      </c>
      <c r="R533" t="s">
        <v>79</v>
      </c>
      <c r="S533" t="s">
        <v>6738</v>
      </c>
      <c r="T533">
        <v>3.4380000000000006</v>
      </c>
      <c r="U533">
        <v>2</v>
      </c>
      <c r="V533">
        <v>0.7</v>
      </c>
      <c r="W533">
        <v>-2.5212000000000003</v>
      </c>
    </row>
    <row r="534" spans="1:23" x14ac:dyDescent="0.3">
      <c r="A534">
        <v>9629</v>
      </c>
      <c r="B534" t="s">
        <v>10766</v>
      </c>
      <c r="C534" s="1">
        <v>41652</v>
      </c>
      <c r="D534">
        <v>2014</v>
      </c>
      <c r="E534" t="s">
        <v>166</v>
      </c>
      <c r="F534">
        <v>13</v>
      </c>
      <c r="G534" t="s">
        <v>54</v>
      </c>
      <c r="H534" t="s">
        <v>3903</v>
      </c>
      <c r="I534" t="s">
        <v>3904</v>
      </c>
      <c r="J534" t="s">
        <v>28</v>
      </c>
      <c r="K534" t="s">
        <v>29</v>
      </c>
      <c r="L534" t="s">
        <v>620</v>
      </c>
      <c r="M534" t="s">
        <v>510</v>
      </c>
      <c r="N534">
        <v>43055</v>
      </c>
      <c r="O534" t="s">
        <v>157</v>
      </c>
      <c r="P534" t="s">
        <v>2797</v>
      </c>
      <c r="Q534" t="s">
        <v>49</v>
      </c>
      <c r="R534" t="s">
        <v>95</v>
      </c>
      <c r="S534" t="s">
        <v>2798</v>
      </c>
      <c r="T534">
        <v>37.408000000000001</v>
      </c>
      <c r="U534">
        <v>7</v>
      </c>
      <c r="V534">
        <v>0.2</v>
      </c>
      <c r="W534">
        <v>13.0928</v>
      </c>
    </row>
    <row r="535" spans="1:23" x14ac:dyDescent="0.3">
      <c r="A535">
        <v>9628</v>
      </c>
      <c r="B535" t="s">
        <v>10765</v>
      </c>
      <c r="C535" s="1">
        <v>41966</v>
      </c>
      <c r="D535">
        <v>2014</v>
      </c>
      <c r="E535" t="s">
        <v>24</v>
      </c>
      <c r="F535">
        <v>23</v>
      </c>
      <c r="G535" t="s">
        <v>54</v>
      </c>
      <c r="H535" t="s">
        <v>5205</v>
      </c>
      <c r="I535" t="s">
        <v>5206</v>
      </c>
      <c r="J535" t="s">
        <v>28</v>
      </c>
      <c r="K535" t="s">
        <v>29</v>
      </c>
      <c r="L535" t="s">
        <v>895</v>
      </c>
      <c r="M535" t="s">
        <v>250</v>
      </c>
      <c r="N535">
        <v>48227</v>
      </c>
      <c r="O535" t="s">
        <v>111</v>
      </c>
      <c r="P535" t="s">
        <v>3025</v>
      </c>
      <c r="Q535" t="s">
        <v>49</v>
      </c>
      <c r="R535" t="s">
        <v>79</v>
      </c>
      <c r="S535" t="s">
        <v>3026</v>
      </c>
      <c r="T535">
        <v>14.669999999999998</v>
      </c>
      <c r="U535">
        <v>3</v>
      </c>
      <c r="V535">
        <v>0</v>
      </c>
      <c r="W535">
        <v>6.7481999999999989</v>
      </c>
    </row>
    <row r="536" spans="1:23" x14ac:dyDescent="0.3">
      <c r="A536">
        <v>535</v>
      </c>
      <c r="B536" t="s">
        <v>1832</v>
      </c>
      <c r="C536" s="1">
        <v>42519</v>
      </c>
      <c r="D536">
        <v>2016</v>
      </c>
      <c r="E536" t="s">
        <v>124</v>
      </c>
      <c r="F53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v>11.375</v>
      </c>
    </row>
    <row r="537" spans="1:23" x14ac:dyDescent="0.3">
      <c r="A537">
        <v>536</v>
      </c>
      <c r="B537" t="s">
        <v>1838</v>
      </c>
      <c r="C537" s="1">
        <v>42561</v>
      </c>
      <c r="D537">
        <v>2016</v>
      </c>
      <c r="E537" t="s">
        <v>152</v>
      </c>
      <c r="F537">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v>1.4672000000000001</v>
      </c>
    </row>
    <row r="538" spans="1:23" x14ac:dyDescent="0.3">
      <c r="A538">
        <v>537</v>
      </c>
      <c r="B538" t="s">
        <v>1844</v>
      </c>
      <c r="C538" s="1">
        <v>42981</v>
      </c>
      <c r="D538">
        <v>2017</v>
      </c>
      <c r="E538" t="s">
        <v>161</v>
      </c>
      <c r="F538">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v>-68.185600000000022</v>
      </c>
    </row>
    <row r="539" spans="1:23" x14ac:dyDescent="0.3">
      <c r="A539">
        <v>538</v>
      </c>
      <c r="B539" t="s">
        <v>1849</v>
      </c>
      <c r="C539" s="1">
        <v>42341</v>
      </c>
      <c r="D539">
        <v>2015</v>
      </c>
      <c r="E539" t="s">
        <v>98</v>
      </c>
      <c r="F539">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v>3.359999999999999</v>
      </c>
    </row>
    <row r="540" spans="1:23" x14ac:dyDescent="0.3">
      <c r="A540">
        <v>539</v>
      </c>
      <c r="B540" t="s">
        <v>1852</v>
      </c>
      <c r="C540" s="1">
        <v>42345</v>
      </c>
      <c r="D540">
        <v>2015</v>
      </c>
      <c r="E540" t="s">
        <v>98</v>
      </c>
      <c r="F540">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v>41.293800000000005</v>
      </c>
    </row>
    <row r="541" spans="1:23" x14ac:dyDescent="0.3">
      <c r="A541">
        <v>9627</v>
      </c>
      <c r="B541" t="s">
        <v>10764</v>
      </c>
      <c r="C541" s="1">
        <v>43001</v>
      </c>
      <c r="D541">
        <v>2017</v>
      </c>
      <c r="E541" t="s">
        <v>161</v>
      </c>
      <c r="F541">
        <v>23</v>
      </c>
      <c r="G541" t="s">
        <v>199</v>
      </c>
      <c r="H541" t="s">
        <v>1639</v>
      </c>
      <c r="I541" t="s">
        <v>1640</v>
      </c>
      <c r="J541" t="s">
        <v>44</v>
      </c>
      <c r="K541" t="s">
        <v>29</v>
      </c>
      <c r="L541" t="s">
        <v>4902</v>
      </c>
      <c r="M541" t="s">
        <v>110</v>
      </c>
      <c r="N541">
        <v>79424</v>
      </c>
      <c r="O541" t="s">
        <v>111</v>
      </c>
      <c r="P541" t="s">
        <v>9731</v>
      </c>
      <c r="Q541" t="s">
        <v>49</v>
      </c>
      <c r="R541" t="s">
        <v>95</v>
      </c>
      <c r="S541" t="s">
        <v>9732</v>
      </c>
      <c r="T541">
        <v>9.2480000000000011</v>
      </c>
      <c r="U541">
        <v>2</v>
      </c>
      <c r="V541">
        <v>0.2</v>
      </c>
      <c r="W541">
        <v>3.3524000000000003</v>
      </c>
    </row>
    <row r="542" spans="1:23" x14ac:dyDescent="0.3">
      <c r="A542">
        <v>9624</v>
      </c>
      <c r="B542" t="s">
        <v>10763</v>
      </c>
      <c r="C542" s="1">
        <v>42915</v>
      </c>
      <c r="D542">
        <v>2017</v>
      </c>
      <c r="E542" t="s">
        <v>41</v>
      </c>
      <c r="F542">
        <v>29</v>
      </c>
      <c r="G542" t="s">
        <v>199</v>
      </c>
      <c r="H542" t="s">
        <v>2116</v>
      </c>
      <c r="I542" t="s">
        <v>2117</v>
      </c>
      <c r="J542" t="s">
        <v>28</v>
      </c>
      <c r="K542" t="s">
        <v>29</v>
      </c>
      <c r="L542" t="s">
        <v>830</v>
      </c>
      <c r="M542" t="s">
        <v>110</v>
      </c>
      <c r="N542">
        <v>75220</v>
      </c>
      <c r="O542" t="s">
        <v>111</v>
      </c>
      <c r="P542" t="s">
        <v>2556</v>
      </c>
      <c r="Q542" t="s">
        <v>49</v>
      </c>
      <c r="R542" t="s">
        <v>82</v>
      </c>
      <c r="S542" t="s">
        <v>2557</v>
      </c>
      <c r="T542">
        <v>21.391999999999992</v>
      </c>
      <c r="U542">
        <v>2</v>
      </c>
      <c r="V542">
        <v>0.8</v>
      </c>
      <c r="W542">
        <v>-54.549600000000012</v>
      </c>
    </row>
    <row r="543" spans="1:23" x14ac:dyDescent="0.3">
      <c r="A543">
        <v>9623</v>
      </c>
      <c r="B543" t="s">
        <v>10762</v>
      </c>
      <c r="C543" s="1">
        <v>41908</v>
      </c>
      <c r="D543">
        <v>2014</v>
      </c>
      <c r="E543" t="s">
        <v>161</v>
      </c>
      <c r="F543">
        <v>26</v>
      </c>
      <c r="G543" t="s">
        <v>54</v>
      </c>
      <c r="H543" t="s">
        <v>4474</v>
      </c>
      <c r="I543" t="s">
        <v>4475</v>
      </c>
      <c r="J543" t="s">
        <v>108</v>
      </c>
      <c r="K543" t="s">
        <v>29</v>
      </c>
      <c r="L543" t="s">
        <v>2489</v>
      </c>
      <c r="M543" t="s">
        <v>510</v>
      </c>
      <c r="N543">
        <v>43130</v>
      </c>
      <c r="O543" t="s">
        <v>157</v>
      </c>
      <c r="P543" t="s">
        <v>6644</v>
      </c>
      <c r="Q543" t="s">
        <v>49</v>
      </c>
      <c r="R543" t="s">
        <v>95</v>
      </c>
      <c r="S543" t="s">
        <v>6645</v>
      </c>
      <c r="T543">
        <v>32.896000000000001</v>
      </c>
      <c r="U543">
        <v>4</v>
      </c>
      <c r="V543">
        <v>0.2</v>
      </c>
      <c r="W543">
        <v>11.102399999999996</v>
      </c>
    </row>
    <row r="544" spans="1:23" x14ac:dyDescent="0.3">
      <c r="A544">
        <v>543</v>
      </c>
      <c r="B544" t="s">
        <v>1868</v>
      </c>
      <c r="C544" s="1">
        <v>42356</v>
      </c>
      <c r="D544">
        <v>2015</v>
      </c>
      <c r="E544" t="s">
        <v>98</v>
      </c>
      <c r="F544">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v>-145.52460000000002</v>
      </c>
    </row>
    <row r="545" spans="1:23" x14ac:dyDescent="0.3">
      <c r="A545">
        <v>9621</v>
      </c>
      <c r="B545" t="s">
        <v>10762</v>
      </c>
      <c r="C545" s="1">
        <v>41908</v>
      </c>
      <c r="D545">
        <v>2014</v>
      </c>
      <c r="E545" t="s">
        <v>161</v>
      </c>
      <c r="F545">
        <v>26</v>
      </c>
      <c r="G545" t="s">
        <v>54</v>
      </c>
      <c r="H545" t="s">
        <v>4474</v>
      </c>
      <c r="I545" t="s">
        <v>4475</v>
      </c>
      <c r="J545" t="s">
        <v>108</v>
      </c>
      <c r="K545" t="s">
        <v>29</v>
      </c>
      <c r="L545" t="s">
        <v>2489</v>
      </c>
      <c r="M545" t="s">
        <v>510</v>
      </c>
      <c r="N545">
        <v>43130</v>
      </c>
      <c r="O545" t="s">
        <v>157</v>
      </c>
      <c r="P545" t="s">
        <v>9248</v>
      </c>
      <c r="Q545" t="s">
        <v>49</v>
      </c>
      <c r="R545" t="s">
        <v>82</v>
      </c>
      <c r="S545" t="s">
        <v>9249</v>
      </c>
      <c r="T545">
        <v>16.704000000000001</v>
      </c>
      <c r="U545">
        <v>6</v>
      </c>
      <c r="V545">
        <v>0.2</v>
      </c>
      <c r="W545">
        <v>1.2527999999999988</v>
      </c>
    </row>
    <row r="546" spans="1:23" x14ac:dyDescent="0.3">
      <c r="A546">
        <v>9619</v>
      </c>
      <c r="B546" t="s">
        <v>10761</v>
      </c>
      <c r="C546" s="1">
        <v>43055</v>
      </c>
      <c r="D546">
        <v>2017</v>
      </c>
      <c r="E546" t="s">
        <v>24</v>
      </c>
      <c r="F546">
        <v>16</v>
      </c>
      <c r="G546" t="s">
        <v>54</v>
      </c>
      <c r="H546" t="s">
        <v>4309</v>
      </c>
      <c r="I546" t="s">
        <v>4310</v>
      </c>
      <c r="J546" t="s">
        <v>44</v>
      </c>
      <c r="K546" t="s">
        <v>29</v>
      </c>
      <c r="L546" t="s">
        <v>4640</v>
      </c>
      <c r="M546" t="s">
        <v>510</v>
      </c>
      <c r="N546">
        <v>43402</v>
      </c>
      <c r="O546" t="s">
        <v>157</v>
      </c>
      <c r="P546" t="s">
        <v>3574</v>
      </c>
      <c r="Q546" t="s">
        <v>49</v>
      </c>
      <c r="R546" t="s">
        <v>72</v>
      </c>
      <c r="S546" t="s">
        <v>3575</v>
      </c>
      <c r="T546">
        <v>86.352000000000004</v>
      </c>
      <c r="U546">
        <v>3</v>
      </c>
      <c r="V546">
        <v>0.2</v>
      </c>
      <c r="W546">
        <v>5.3969999999999914</v>
      </c>
    </row>
    <row r="547" spans="1:23" x14ac:dyDescent="0.3">
      <c r="A547">
        <v>9617</v>
      </c>
      <c r="B547" t="s">
        <v>10760</v>
      </c>
      <c r="C547" s="1">
        <v>42604</v>
      </c>
      <c r="D547">
        <v>2016</v>
      </c>
      <c r="E547" t="s">
        <v>132</v>
      </c>
      <c r="F547">
        <v>22</v>
      </c>
      <c r="G547" t="s">
        <v>54</v>
      </c>
      <c r="H547" t="s">
        <v>3906</v>
      </c>
      <c r="I547" t="s">
        <v>3907</v>
      </c>
      <c r="J547" t="s">
        <v>44</v>
      </c>
      <c r="K547" t="s">
        <v>29</v>
      </c>
      <c r="L547" t="s">
        <v>45</v>
      </c>
      <c r="M547" t="s">
        <v>46</v>
      </c>
      <c r="N547">
        <v>90049</v>
      </c>
      <c r="O547" t="s">
        <v>47</v>
      </c>
      <c r="P547" t="s">
        <v>3254</v>
      </c>
      <c r="Q547" t="s">
        <v>49</v>
      </c>
      <c r="R547" t="s">
        <v>72</v>
      </c>
      <c r="S547" t="s">
        <v>3255</v>
      </c>
      <c r="T547">
        <v>5.76</v>
      </c>
      <c r="U547">
        <v>2</v>
      </c>
      <c r="V547">
        <v>0</v>
      </c>
      <c r="W547">
        <v>1.6703999999999999</v>
      </c>
    </row>
    <row r="548" spans="1:23" x14ac:dyDescent="0.3">
      <c r="A548">
        <v>547</v>
      </c>
      <c r="B548" t="s">
        <v>1878</v>
      </c>
      <c r="C548" s="1">
        <v>43058</v>
      </c>
      <c r="D548">
        <v>2017</v>
      </c>
      <c r="E548" t="s">
        <v>24</v>
      </c>
      <c r="F548">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v>13.931999999999999</v>
      </c>
    </row>
    <row r="549" spans="1:23" x14ac:dyDescent="0.3">
      <c r="A549">
        <v>548</v>
      </c>
      <c r="B549" t="s">
        <v>1878</v>
      </c>
      <c r="C549" s="1">
        <v>43058</v>
      </c>
      <c r="D549">
        <v>2017</v>
      </c>
      <c r="E549" t="s">
        <v>24</v>
      </c>
      <c r="F549">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v>6.4127999999999998</v>
      </c>
    </row>
    <row r="550" spans="1:23" x14ac:dyDescent="0.3">
      <c r="A550">
        <v>549</v>
      </c>
      <c r="B550" t="s">
        <v>1885</v>
      </c>
      <c r="C550" s="1">
        <v>42323</v>
      </c>
      <c r="D550">
        <v>2015</v>
      </c>
      <c r="E550" t="s">
        <v>24</v>
      </c>
      <c r="F550">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v>15.641999999999982</v>
      </c>
    </row>
    <row r="551" spans="1:23" x14ac:dyDescent="0.3">
      <c r="A551">
        <v>550</v>
      </c>
      <c r="B551" t="s">
        <v>1885</v>
      </c>
      <c r="C551" s="1">
        <v>42323</v>
      </c>
      <c r="D551">
        <v>2015</v>
      </c>
      <c r="E551" t="s">
        <v>24</v>
      </c>
      <c r="F551">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v>-17.045999999999999</v>
      </c>
    </row>
    <row r="552" spans="1:23" x14ac:dyDescent="0.3">
      <c r="A552">
        <v>551</v>
      </c>
      <c r="B552" t="s">
        <v>1885</v>
      </c>
      <c r="C552" s="1">
        <v>42323</v>
      </c>
      <c r="D552">
        <v>2015</v>
      </c>
      <c r="E552" t="s">
        <v>24</v>
      </c>
      <c r="F552">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v>-1.7440000000000015</v>
      </c>
    </row>
    <row r="553" spans="1:23" x14ac:dyDescent="0.3">
      <c r="A553">
        <v>9616</v>
      </c>
      <c r="B553" t="s">
        <v>10759</v>
      </c>
      <c r="C553" s="1">
        <v>41954</v>
      </c>
      <c r="D553">
        <v>2014</v>
      </c>
      <c r="E553" t="s">
        <v>24</v>
      </c>
      <c r="F553">
        <v>11</v>
      </c>
      <c r="G553" t="s">
        <v>199</v>
      </c>
      <c r="H553" t="s">
        <v>788</v>
      </c>
      <c r="I553" t="s">
        <v>789</v>
      </c>
      <c r="J553" t="s">
        <v>44</v>
      </c>
      <c r="K553" t="s">
        <v>29</v>
      </c>
      <c r="L553" t="s">
        <v>101</v>
      </c>
      <c r="M553" t="s">
        <v>102</v>
      </c>
      <c r="N553">
        <v>98115</v>
      </c>
      <c r="O553" t="s">
        <v>47</v>
      </c>
      <c r="P553" t="s">
        <v>1760</v>
      </c>
      <c r="Q553" t="s">
        <v>49</v>
      </c>
      <c r="R553" t="s">
        <v>79</v>
      </c>
      <c r="S553" t="s">
        <v>1761</v>
      </c>
      <c r="T553">
        <v>2033.5840000000001</v>
      </c>
      <c r="U553">
        <v>2</v>
      </c>
      <c r="V553">
        <v>0.2</v>
      </c>
      <c r="W553">
        <v>762.59400000000005</v>
      </c>
    </row>
    <row r="554" spans="1:23" x14ac:dyDescent="0.3">
      <c r="A554">
        <v>9614</v>
      </c>
      <c r="B554" t="s">
        <v>10759</v>
      </c>
      <c r="C554" s="1">
        <v>41954</v>
      </c>
      <c r="D554">
        <v>2014</v>
      </c>
      <c r="E554" t="s">
        <v>24</v>
      </c>
      <c r="F554">
        <v>11</v>
      </c>
      <c r="G554" t="s">
        <v>199</v>
      </c>
      <c r="H554" t="s">
        <v>788</v>
      </c>
      <c r="I554" t="s">
        <v>789</v>
      </c>
      <c r="J554" t="s">
        <v>44</v>
      </c>
      <c r="K554" t="s">
        <v>29</v>
      </c>
      <c r="L554" t="s">
        <v>101</v>
      </c>
      <c r="M554" t="s">
        <v>102</v>
      </c>
      <c r="N554">
        <v>98115</v>
      </c>
      <c r="O554" t="s">
        <v>47</v>
      </c>
      <c r="P554" t="s">
        <v>81</v>
      </c>
      <c r="Q554" t="s">
        <v>49</v>
      </c>
      <c r="R554" t="s">
        <v>82</v>
      </c>
      <c r="S554" t="s">
        <v>83</v>
      </c>
      <c r="T554">
        <v>22.98</v>
      </c>
      <c r="U554">
        <v>1</v>
      </c>
      <c r="V554">
        <v>0</v>
      </c>
      <c r="W554">
        <v>6.8939999999999984</v>
      </c>
    </row>
    <row r="555" spans="1:23" x14ac:dyDescent="0.3">
      <c r="A555">
        <v>554</v>
      </c>
      <c r="B555" t="s">
        <v>1895</v>
      </c>
      <c r="C555" s="1">
        <v>43063</v>
      </c>
      <c r="D555">
        <v>2017</v>
      </c>
      <c r="E555" t="s">
        <v>24</v>
      </c>
      <c r="F555">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v>2.5707</v>
      </c>
    </row>
    <row r="556" spans="1:23" x14ac:dyDescent="0.3">
      <c r="A556">
        <v>555</v>
      </c>
      <c r="B556" t="s">
        <v>1900</v>
      </c>
      <c r="C556" s="1">
        <v>42915</v>
      </c>
      <c r="D556">
        <v>2017</v>
      </c>
      <c r="E556" t="s">
        <v>41</v>
      </c>
      <c r="F55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v>310.98720000000003</v>
      </c>
    </row>
    <row r="557" spans="1:23" x14ac:dyDescent="0.3">
      <c r="A557">
        <v>556</v>
      </c>
      <c r="B557" t="s">
        <v>1904</v>
      </c>
      <c r="C557" s="1">
        <v>41701</v>
      </c>
      <c r="D557">
        <v>2014</v>
      </c>
      <c r="E557" t="s">
        <v>237</v>
      </c>
      <c r="F557">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v>3.4047999999999981</v>
      </c>
    </row>
    <row r="558" spans="1:23" x14ac:dyDescent="0.3">
      <c r="A558">
        <v>557</v>
      </c>
      <c r="B558" t="s">
        <v>1909</v>
      </c>
      <c r="C558" s="1">
        <v>42531</v>
      </c>
      <c r="D558">
        <v>2016</v>
      </c>
      <c r="E558" t="s">
        <v>41</v>
      </c>
      <c r="F558">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v>9.9359999999999999</v>
      </c>
    </row>
    <row r="559" spans="1:23" x14ac:dyDescent="0.3">
      <c r="A559">
        <v>9612</v>
      </c>
      <c r="B559" t="s">
        <v>10757</v>
      </c>
      <c r="C559" s="1">
        <v>43032</v>
      </c>
      <c r="D559">
        <v>2017</v>
      </c>
      <c r="E559" t="s">
        <v>53</v>
      </c>
      <c r="F559">
        <v>24</v>
      </c>
      <c r="G559" t="s">
        <v>54</v>
      </c>
      <c r="H559" t="s">
        <v>1970</v>
      </c>
      <c r="I559" t="s">
        <v>1971</v>
      </c>
      <c r="J559" t="s">
        <v>28</v>
      </c>
      <c r="K559" t="s">
        <v>29</v>
      </c>
      <c r="L559" t="s">
        <v>340</v>
      </c>
      <c r="M559" t="s">
        <v>1505</v>
      </c>
      <c r="N559">
        <v>39212</v>
      </c>
      <c r="O559" t="s">
        <v>32</v>
      </c>
      <c r="P559" t="s">
        <v>3328</v>
      </c>
      <c r="Q559" t="s">
        <v>49</v>
      </c>
      <c r="R559" t="s">
        <v>281</v>
      </c>
      <c r="S559" t="s">
        <v>576</v>
      </c>
      <c r="T559">
        <v>11.68</v>
      </c>
      <c r="U559">
        <v>4</v>
      </c>
      <c r="V559">
        <v>0</v>
      </c>
      <c r="W559">
        <v>5.2559999999999993</v>
      </c>
    </row>
    <row r="560" spans="1:23" x14ac:dyDescent="0.3">
      <c r="A560">
        <v>559</v>
      </c>
      <c r="B560" t="s">
        <v>1909</v>
      </c>
      <c r="C560" s="1">
        <v>42531</v>
      </c>
      <c r="D560">
        <v>2016</v>
      </c>
      <c r="E560" t="s">
        <v>41</v>
      </c>
      <c r="F560">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v>15.552000000000001</v>
      </c>
    </row>
    <row r="561" spans="1:23" x14ac:dyDescent="0.3">
      <c r="A561">
        <v>9611</v>
      </c>
      <c r="B561" t="s">
        <v>10756</v>
      </c>
      <c r="C561" s="1">
        <v>42506</v>
      </c>
      <c r="D561">
        <v>2016</v>
      </c>
      <c r="E561" t="s">
        <v>124</v>
      </c>
      <c r="F561">
        <v>16</v>
      </c>
      <c r="G561" t="s">
        <v>25</v>
      </c>
      <c r="H561" t="s">
        <v>1601</v>
      </c>
      <c r="I561" t="s">
        <v>1602</v>
      </c>
      <c r="J561" t="s">
        <v>28</v>
      </c>
      <c r="K561" t="s">
        <v>29</v>
      </c>
      <c r="L561" t="s">
        <v>45</v>
      </c>
      <c r="M561" t="s">
        <v>46</v>
      </c>
      <c r="N561">
        <v>90045</v>
      </c>
      <c r="O561" t="s">
        <v>47</v>
      </c>
      <c r="P561" t="s">
        <v>4138</v>
      </c>
      <c r="Q561" t="s">
        <v>49</v>
      </c>
      <c r="R561" t="s">
        <v>50</v>
      </c>
      <c r="S561" t="s">
        <v>4139</v>
      </c>
      <c r="T561">
        <v>27.72</v>
      </c>
      <c r="U561">
        <v>9</v>
      </c>
      <c r="V561">
        <v>0</v>
      </c>
      <c r="W561">
        <v>13.3056</v>
      </c>
    </row>
    <row r="562" spans="1:23" x14ac:dyDescent="0.3">
      <c r="A562">
        <v>561</v>
      </c>
      <c r="B562" t="s">
        <v>1918</v>
      </c>
      <c r="C562" s="1">
        <v>43059</v>
      </c>
      <c r="D562">
        <v>2017</v>
      </c>
      <c r="E562" t="s">
        <v>24</v>
      </c>
      <c r="F562">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v>27.318199999999983</v>
      </c>
    </row>
    <row r="563" spans="1:23" x14ac:dyDescent="0.3">
      <c r="A563">
        <v>562</v>
      </c>
      <c r="B563" t="s">
        <v>1923</v>
      </c>
      <c r="C563" s="1">
        <v>41896</v>
      </c>
      <c r="D563">
        <v>2014</v>
      </c>
      <c r="E563" t="s">
        <v>161</v>
      </c>
      <c r="F563">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v>1.3000000000000007</v>
      </c>
    </row>
    <row r="564" spans="1:23" x14ac:dyDescent="0.3">
      <c r="A564">
        <v>9609</v>
      </c>
      <c r="B564" t="s">
        <v>10755</v>
      </c>
      <c r="C564" s="1">
        <v>43074</v>
      </c>
      <c r="D564">
        <v>2017</v>
      </c>
      <c r="E564" t="s">
        <v>98</v>
      </c>
      <c r="F564">
        <v>5</v>
      </c>
      <c r="G564" t="s">
        <v>25</v>
      </c>
      <c r="H564" t="s">
        <v>4990</v>
      </c>
      <c r="I564" t="s">
        <v>4991</v>
      </c>
      <c r="J564" t="s">
        <v>28</v>
      </c>
      <c r="K564" t="s">
        <v>29</v>
      </c>
      <c r="L564" t="s">
        <v>278</v>
      </c>
      <c r="M564" t="s">
        <v>279</v>
      </c>
      <c r="N564">
        <v>10024</v>
      </c>
      <c r="O564" t="s">
        <v>157</v>
      </c>
      <c r="P564" t="s">
        <v>4998</v>
      </c>
      <c r="Q564" t="s">
        <v>49</v>
      </c>
      <c r="R564" t="s">
        <v>50</v>
      </c>
      <c r="S564" t="s">
        <v>4999</v>
      </c>
      <c r="T564">
        <v>11.07</v>
      </c>
      <c r="U564">
        <v>3</v>
      </c>
      <c r="V564">
        <v>0</v>
      </c>
      <c r="W564">
        <v>5.2028999999999996</v>
      </c>
    </row>
    <row r="565" spans="1:23" x14ac:dyDescent="0.3">
      <c r="A565">
        <v>564</v>
      </c>
      <c r="B565" t="s">
        <v>1930</v>
      </c>
      <c r="C565" s="1">
        <v>42345</v>
      </c>
      <c r="D565">
        <v>2015</v>
      </c>
      <c r="E565" t="s">
        <v>98</v>
      </c>
      <c r="F565">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v>0</v>
      </c>
    </row>
    <row r="566" spans="1:23" x14ac:dyDescent="0.3">
      <c r="A566">
        <v>565</v>
      </c>
      <c r="B566" t="s">
        <v>1930</v>
      </c>
      <c r="C566" s="1">
        <v>42345</v>
      </c>
      <c r="D566">
        <v>2015</v>
      </c>
      <c r="E566" t="s">
        <v>98</v>
      </c>
      <c r="F56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v>1.2005999999999999</v>
      </c>
    </row>
    <row r="567" spans="1:23" x14ac:dyDescent="0.3">
      <c r="A567">
        <v>9608</v>
      </c>
      <c r="B567" t="s">
        <v>10755</v>
      </c>
      <c r="C567" s="1">
        <v>43074</v>
      </c>
      <c r="D567">
        <v>2017</v>
      </c>
      <c r="E567" t="s">
        <v>98</v>
      </c>
      <c r="F567">
        <v>5</v>
      </c>
      <c r="G567" t="s">
        <v>25</v>
      </c>
      <c r="H567" t="s">
        <v>4990</v>
      </c>
      <c r="I567" t="s">
        <v>4991</v>
      </c>
      <c r="J567" t="s">
        <v>28</v>
      </c>
      <c r="K567" t="s">
        <v>29</v>
      </c>
      <c r="L567" t="s">
        <v>278</v>
      </c>
      <c r="M567" t="s">
        <v>279</v>
      </c>
      <c r="N567">
        <v>10024</v>
      </c>
      <c r="O567" t="s">
        <v>157</v>
      </c>
      <c r="P567" t="s">
        <v>6763</v>
      </c>
      <c r="Q567" t="s">
        <v>49</v>
      </c>
      <c r="R567" t="s">
        <v>95</v>
      </c>
      <c r="S567" t="s">
        <v>6764</v>
      </c>
      <c r="T567">
        <v>21.6</v>
      </c>
      <c r="U567">
        <v>6</v>
      </c>
      <c r="V567">
        <v>0</v>
      </c>
      <c r="W567">
        <v>9.9359999999999999</v>
      </c>
    </row>
    <row r="568" spans="1:23" x14ac:dyDescent="0.3">
      <c r="A568">
        <v>567</v>
      </c>
      <c r="B568" t="s">
        <v>1940</v>
      </c>
      <c r="C568" s="1">
        <v>43009</v>
      </c>
      <c r="D568">
        <v>2017</v>
      </c>
      <c r="E568" t="s">
        <v>53</v>
      </c>
      <c r="F568">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v>45.001600000000003</v>
      </c>
    </row>
    <row r="569" spans="1:23" x14ac:dyDescent="0.3">
      <c r="A569">
        <v>568</v>
      </c>
      <c r="B569" t="s">
        <v>1940</v>
      </c>
      <c r="C569" s="1">
        <v>43009</v>
      </c>
      <c r="D569">
        <v>2017</v>
      </c>
      <c r="E569" t="s">
        <v>53</v>
      </c>
      <c r="F569">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v>27.3672</v>
      </c>
    </row>
    <row r="570" spans="1:23" x14ac:dyDescent="0.3">
      <c r="A570">
        <v>569</v>
      </c>
      <c r="B570" t="s">
        <v>1940</v>
      </c>
      <c r="C570" s="1">
        <v>43009</v>
      </c>
      <c r="D570">
        <v>2017</v>
      </c>
      <c r="E570" t="s">
        <v>53</v>
      </c>
      <c r="F570">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v>9.3312000000000008</v>
      </c>
    </row>
    <row r="571" spans="1:23" x14ac:dyDescent="0.3">
      <c r="A571">
        <v>9607</v>
      </c>
      <c r="B571" t="s">
        <v>10754</v>
      </c>
      <c r="C571" s="1">
        <v>43043</v>
      </c>
      <c r="D571">
        <v>2017</v>
      </c>
      <c r="E571" t="s">
        <v>24</v>
      </c>
      <c r="F571">
        <v>4</v>
      </c>
      <c r="G571" t="s">
        <v>54</v>
      </c>
      <c r="H571" t="s">
        <v>3652</v>
      </c>
      <c r="I571" t="s">
        <v>3653</v>
      </c>
      <c r="J571" t="s">
        <v>44</v>
      </c>
      <c r="K571" t="s">
        <v>29</v>
      </c>
      <c r="L571" t="s">
        <v>2489</v>
      </c>
      <c r="M571" t="s">
        <v>510</v>
      </c>
      <c r="N571">
        <v>43130</v>
      </c>
      <c r="O571" t="s">
        <v>157</v>
      </c>
      <c r="P571" t="s">
        <v>3415</v>
      </c>
      <c r="Q571" t="s">
        <v>49</v>
      </c>
      <c r="R571" t="s">
        <v>63</v>
      </c>
      <c r="S571" t="s">
        <v>3416</v>
      </c>
      <c r="T571">
        <v>194.35200000000003</v>
      </c>
      <c r="U571">
        <v>3</v>
      </c>
      <c r="V571">
        <v>0.2</v>
      </c>
      <c r="W571">
        <v>-43.729199999999992</v>
      </c>
    </row>
    <row r="572" spans="1:23" x14ac:dyDescent="0.3">
      <c r="A572">
        <v>571</v>
      </c>
      <c r="B572" t="s">
        <v>1951</v>
      </c>
      <c r="C572" s="1">
        <v>43097</v>
      </c>
      <c r="D572">
        <v>2017</v>
      </c>
      <c r="E572" t="s">
        <v>98</v>
      </c>
      <c r="F572">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v>34.775999999999996</v>
      </c>
    </row>
    <row r="573" spans="1:23" x14ac:dyDescent="0.3">
      <c r="A573">
        <v>572</v>
      </c>
      <c r="B573" t="s">
        <v>1951</v>
      </c>
      <c r="C573" s="1">
        <v>43097</v>
      </c>
      <c r="D573">
        <v>2017</v>
      </c>
      <c r="E573" t="s">
        <v>98</v>
      </c>
      <c r="F573">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v>6.4215999999999998</v>
      </c>
    </row>
    <row r="574" spans="1:23" x14ac:dyDescent="0.3">
      <c r="A574">
        <v>573</v>
      </c>
      <c r="B574" t="s">
        <v>1951</v>
      </c>
      <c r="C574" s="1">
        <v>43097</v>
      </c>
      <c r="D574">
        <v>2017</v>
      </c>
      <c r="E574" t="s">
        <v>98</v>
      </c>
      <c r="F574">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v>11.226599999999999</v>
      </c>
    </row>
    <row r="575" spans="1:23" x14ac:dyDescent="0.3">
      <c r="A575">
        <v>9605</v>
      </c>
      <c r="B575" t="s">
        <v>10751</v>
      </c>
      <c r="C575" s="1">
        <v>42310</v>
      </c>
      <c r="D575">
        <v>2015</v>
      </c>
      <c r="E575" t="s">
        <v>24</v>
      </c>
      <c r="F575">
        <v>2</v>
      </c>
      <c r="G575" t="s">
        <v>199</v>
      </c>
      <c r="H575" t="s">
        <v>2359</v>
      </c>
      <c r="I575" t="s">
        <v>2360</v>
      </c>
      <c r="J575" t="s">
        <v>28</v>
      </c>
      <c r="K575" t="s">
        <v>29</v>
      </c>
      <c r="L575" t="s">
        <v>4896</v>
      </c>
      <c r="M575" t="s">
        <v>331</v>
      </c>
      <c r="N575">
        <v>23320</v>
      </c>
      <c r="O575" t="s">
        <v>32</v>
      </c>
      <c r="P575" t="s">
        <v>10752</v>
      </c>
      <c r="Q575" t="s">
        <v>49</v>
      </c>
      <c r="R575" t="s">
        <v>82</v>
      </c>
      <c r="S575" t="s">
        <v>10753</v>
      </c>
      <c r="T575">
        <v>197.72</v>
      </c>
      <c r="U575">
        <v>4</v>
      </c>
      <c r="V575">
        <v>0</v>
      </c>
      <c r="W575">
        <v>55.36160000000001</v>
      </c>
    </row>
    <row r="576" spans="1:23" x14ac:dyDescent="0.3">
      <c r="A576">
        <v>575</v>
      </c>
      <c r="B576" t="s">
        <v>1956</v>
      </c>
      <c r="C576" s="1">
        <v>42677</v>
      </c>
      <c r="D576">
        <v>2016</v>
      </c>
      <c r="E576" t="s">
        <v>24</v>
      </c>
      <c r="F57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v>2.3814000000000002</v>
      </c>
    </row>
    <row r="577" spans="1:23" x14ac:dyDescent="0.3">
      <c r="A577">
        <v>576</v>
      </c>
      <c r="B577" t="s">
        <v>1962</v>
      </c>
      <c r="C577" s="1">
        <v>42265</v>
      </c>
      <c r="D577">
        <v>2015</v>
      </c>
      <c r="E577" t="s">
        <v>161</v>
      </c>
      <c r="F577">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v>78.752800000000008</v>
      </c>
    </row>
    <row r="578" spans="1:23" x14ac:dyDescent="0.3">
      <c r="A578">
        <v>577</v>
      </c>
      <c r="B578" t="s">
        <v>1962</v>
      </c>
      <c r="C578" s="1">
        <v>42265</v>
      </c>
      <c r="D578">
        <v>2015</v>
      </c>
      <c r="E578" t="s">
        <v>161</v>
      </c>
      <c r="F578">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v>9.7608000000000015</v>
      </c>
    </row>
    <row r="579" spans="1:23" x14ac:dyDescent="0.3">
      <c r="A579">
        <v>578</v>
      </c>
      <c r="B579" t="s">
        <v>1962</v>
      </c>
      <c r="C579" s="1">
        <v>42265</v>
      </c>
      <c r="D579">
        <v>2015</v>
      </c>
      <c r="E579" t="s">
        <v>161</v>
      </c>
      <c r="F579">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v>2.1899999999999995</v>
      </c>
    </row>
    <row r="580" spans="1:23" x14ac:dyDescent="0.3">
      <c r="A580">
        <v>579</v>
      </c>
      <c r="B580" t="s">
        <v>1969</v>
      </c>
      <c r="C580" s="1">
        <v>42936</v>
      </c>
      <c r="D580">
        <v>2017</v>
      </c>
      <c r="E580" t="s">
        <v>152</v>
      </c>
      <c r="F580">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v>8.7139999999999951</v>
      </c>
    </row>
    <row r="581" spans="1:23" x14ac:dyDescent="0.3">
      <c r="A581">
        <v>9603</v>
      </c>
      <c r="B581" t="s">
        <v>10749</v>
      </c>
      <c r="C581" s="1">
        <v>41778</v>
      </c>
      <c r="D581">
        <v>2014</v>
      </c>
      <c r="E581" t="s">
        <v>124</v>
      </c>
      <c r="F581">
        <v>19</v>
      </c>
      <c r="G581" t="s">
        <v>199</v>
      </c>
      <c r="H581" t="s">
        <v>1258</v>
      </c>
      <c r="I581" t="s">
        <v>1259</v>
      </c>
      <c r="J581" t="s">
        <v>28</v>
      </c>
      <c r="K581" t="s">
        <v>29</v>
      </c>
      <c r="L581" t="s">
        <v>2998</v>
      </c>
      <c r="M581" t="s">
        <v>331</v>
      </c>
      <c r="N581">
        <v>23464</v>
      </c>
      <c r="O581" t="s">
        <v>32</v>
      </c>
      <c r="P581" t="s">
        <v>8105</v>
      </c>
      <c r="Q581" t="s">
        <v>49</v>
      </c>
      <c r="R581" t="s">
        <v>592</v>
      </c>
      <c r="S581" t="s">
        <v>8106</v>
      </c>
      <c r="T581">
        <v>34.200000000000003</v>
      </c>
      <c r="U581">
        <v>5</v>
      </c>
      <c r="V581">
        <v>0</v>
      </c>
      <c r="W581">
        <v>9.234</v>
      </c>
    </row>
    <row r="582" spans="1:23" x14ac:dyDescent="0.3">
      <c r="A582">
        <v>581</v>
      </c>
      <c r="B582" t="s">
        <v>1974</v>
      </c>
      <c r="C582" s="1">
        <v>42257</v>
      </c>
      <c r="D582">
        <v>2015</v>
      </c>
      <c r="E582" t="s">
        <v>161</v>
      </c>
      <c r="F582">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v>1.5456000000000003</v>
      </c>
    </row>
    <row r="583" spans="1:23" x14ac:dyDescent="0.3">
      <c r="A583">
        <v>9602</v>
      </c>
      <c r="B583" t="s">
        <v>10748</v>
      </c>
      <c r="C583" s="1">
        <v>42617</v>
      </c>
      <c r="D583">
        <v>2016</v>
      </c>
      <c r="E583" t="s">
        <v>161</v>
      </c>
      <c r="F583">
        <v>4</v>
      </c>
      <c r="G583" t="s">
        <v>54</v>
      </c>
      <c r="H583" t="s">
        <v>1645</v>
      </c>
      <c r="I583" t="s">
        <v>1646</v>
      </c>
      <c r="J583" t="s">
        <v>28</v>
      </c>
      <c r="K583" t="s">
        <v>29</v>
      </c>
      <c r="L583" t="s">
        <v>3286</v>
      </c>
      <c r="M583" t="s">
        <v>1725</v>
      </c>
      <c r="N583">
        <v>72401</v>
      </c>
      <c r="O583" t="s">
        <v>32</v>
      </c>
      <c r="P583" t="s">
        <v>4207</v>
      </c>
      <c r="Q583" t="s">
        <v>49</v>
      </c>
      <c r="R583" t="s">
        <v>95</v>
      </c>
      <c r="S583" t="s">
        <v>4208</v>
      </c>
      <c r="T583">
        <v>239.5</v>
      </c>
      <c r="U583">
        <v>5</v>
      </c>
      <c r="V583">
        <v>0</v>
      </c>
      <c r="W583">
        <v>114.95999999999998</v>
      </c>
    </row>
    <row r="584" spans="1:23" x14ac:dyDescent="0.3">
      <c r="A584">
        <v>9601</v>
      </c>
      <c r="B584" t="s">
        <v>10747</v>
      </c>
      <c r="C584" s="1">
        <v>42863</v>
      </c>
      <c r="D584">
        <v>2017</v>
      </c>
      <c r="E584" t="s">
        <v>124</v>
      </c>
      <c r="F584">
        <v>8</v>
      </c>
      <c r="G584" t="s">
        <v>25</v>
      </c>
      <c r="H584" t="s">
        <v>1592</v>
      </c>
      <c r="I584" t="s">
        <v>1593</v>
      </c>
      <c r="J584" t="s">
        <v>44</v>
      </c>
      <c r="K584" t="s">
        <v>29</v>
      </c>
      <c r="L584" t="s">
        <v>10199</v>
      </c>
      <c r="M584" t="s">
        <v>110</v>
      </c>
      <c r="N584">
        <v>76063</v>
      </c>
      <c r="O584" t="s">
        <v>111</v>
      </c>
      <c r="P584" t="s">
        <v>6197</v>
      </c>
      <c r="Q584" t="s">
        <v>49</v>
      </c>
      <c r="R584" t="s">
        <v>95</v>
      </c>
      <c r="S584" t="s">
        <v>6198</v>
      </c>
      <c r="T584">
        <v>41.472000000000008</v>
      </c>
      <c r="U584">
        <v>8</v>
      </c>
      <c r="V584">
        <v>0.2</v>
      </c>
      <c r="W584">
        <v>14.5152</v>
      </c>
    </row>
    <row r="585" spans="1:23" x14ac:dyDescent="0.3">
      <c r="A585">
        <v>584</v>
      </c>
      <c r="B585" t="s">
        <v>1979</v>
      </c>
      <c r="C585" s="1">
        <v>43070</v>
      </c>
      <c r="D585">
        <v>2017</v>
      </c>
      <c r="E585" t="s">
        <v>98</v>
      </c>
      <c r="F585">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v>3.5045999999999964</v>
      </c>
    </row>
    <row r="586" spans="1:23" x14ac:dyDescent="0.3">
      <c r="A586">
        <v>585</v>
      </c>
      <c r="B586" t="s">
        <v>1979</v>
      </c>
      <c r="C586" s="1">
        <v>43070</v>
      </c>
      <c r="D586">
        <v>2017</v>
      </c>
      <c r="E586" t="s">
        <v>98</v>
      </c>
      <c r="F58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v>-4.7480999999999973</v>
      </c>
    </row>
    <row r="587" spans="1:23" x14ac:dyDescent="0.3">
      <c r="A587">
        <v>9600</v>
      </c>
      <c r="B587" t="s">
        <v>10746</v>
      </c>
      <c r="C587" s="1">
        <v>42108</v>
      </c>
      <c r="D587">
        <v>2015</v>
      </c>
      <c r="E587" t="s">
        <v>89</v>
      </c>
      <c r="F587">
        <v>14</v>
      </c>
      <c r="G587" t="s">
        <v>54</v>
      </c>
      <c r="H587" t="s">
        <v>2015</v>
      </c>
      <c r="I587" t="s">
        <v>2016</v>
      </c>
      <c r="J587" t="s">
        <v>28</v>
      </c>
      <c r="K587" t="s">
        <v>29</v>
      </c>
      <c r="L587" t="s">
        <v>330</v>
      </c>
      <c r="M587" t="s">
        <v>432</v>
      </c>
      <c r="N587">
        <v>97477</v>
      </c>
      <c r="O587" t="s">
        <v>47</v>
      </c>
      <c r="P587" t="s">
        <v>5443</v>
      </c>
      <c r="Q587" t="s">
        <v>49</v>
      </c>
      <c r="R587" t="s">
        <v>82</v>
      </c>
      <c r="S587" t="s">
        <v>5444</v>
      </c>
      <c r="T587">
        <v>35.207999999999998</v>
      </c>
      <c r="U587">
        <v>1</v>
      </c>
      <c r="V587">
        <v>0.2</v>
      </c>
      <c r="W587">
        <v>2.6405999999999992</v>
      </c>
    </row>
    <row r="588" spans="1:23" x14ac:dyDescent="0.3">
      <c r="A588">
        <v>9597</v>
      </c>
      <c r="B588" t="s">
        <v>10744</v>
      </c>
      <c r="C588" s="1">
        <v>42759</v>
      </c>
      <c r="D588">
        <v>2017</v>
      </c>
      <c r="E588" t="s">
        <v>166</v>
      </c>
      <c r="F588">
        <v>24</v>
      </c>
      <c r="G588" t="s">
        <v>54</v>
      </c>
      <c r="H588" t="s">
        <v>3961</v>
      </c>
      <c r="I588" t="s">
        <v>3962</v>
      </c>
      <c r="J588" t="s">
        <v>44</v>
      </c>
      <c r="K588" t="s">
        <v>29</v>
      </c>
      <c r="L588" t="s">
        <v>644</v>
      </c>
      <c r="M588" t="s">
        <v>46</v>
      </c>
      <c r="N588">
        <v>95123</v>
      </c>
      <c r="O588" t="s">
        <v>47</v>
      </c>
      <c r="P588" t="s">
        <v>7011</v>
      </c>
      <c r="Q588" t="s">
        <v>49</v>
      </c>
      <c r="R588" t="s">
        <v>79</v>
      </c>
      <c r="S588" t="s">
        <v>7012</v>
      </c>
      <c r="T588">
        <v>276.78400000000005</v>
      </c>
      <c r="U588">
        <v>2</v>
      </c>
      <c r="V588">
        <v>0.2</v>
      </c>
      <c r="W588">
        <v>89.954799999999992</v>
      </c>
    </row>
    <row r="589" spans="1:23" x14ac:dyDescent="0.3">
      <c r="A589">
        <v>588</v>
      </c>
      <c r="B589" t="s">
        <v>1986</v>
      </c>
      <c r="C589" s="1">
        <v>42188</v>
      </c>
      <c r="D589">
        <v>2015</v>
      </c>
      <c r="E589" t="s">
        <v>152</v>
      </c>
      <c r="F589">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v>144.51570000000001</v>
      </c>
    </row>
    <row r="590" spans="1:23" x14ac:dyDescent="0.3">
      <c r="A590">
        <v>9596</v>
      </c>
      <c r="B590" t="s">
        <v>10744</v>
      </c>
      <c r="C590" s="1">
        <v>42759</v>
      </c>
      <c r="D590">
        <v>2017</v>
      </c>
      <c r="E590" t="s">
        <v>166</v>
      </c>
      <c r="F590">
        <v>24</v>
      </c>
      <c r="G590" t="s">
        <v>54</v>
      </c>
      <c r="H590" t="s">
        <v>3961</v>
      </c>
      <c r="I590" t="s">
        <v>3962</v>
      </c>
      <c r="J590" t="s">
        <v>44</v>
      </c>
      <c r="K590" t="s">
        <v>29</v>
      </c>
      <c r="L590" t="s">
        <v>644</v>
      </c>
      <c r="M590" t="s">
        <v>46</v>
      </c>
      <c r="N590">
        <v>95123</v>
      </c>
      <c r="O590" t="s">
        <v>47</v>
      </c>
      <c r="P590" t="s">
        <v>149</v>
      </c>
      <c r="Q590" t="s">
        <v>49</v>
      </c>
      <c r="R590" t="s">
        <v>82</v>
      </c>
      <c r="S590" t="s">
        <v>150</v>
      </c>
      <c r="T590">
        <v>25.86</v>
      </c>
      <c r="U590">
        <v>3</v>
      </c>
      <c r="V590">
        <v>0</v>
      </c>
      <c r="W590">
        <v>6.7236000000000002</v>
      </c>
    </row>
    <row r="591" spans="1:23" x14ac:dyDescent="0.3">
      <c r="A591">
        <v>590</v>
      </c>
      <c r="B591" t="s">
        <v>1991</v>
      </c>
      <c r="C591" s="1">
        <v>42449</v>
      </c>
      <c r="D591">
        <v>2016</v>
      </c>
      <c r="E591" t="s">
        <v>237</v>
      </c>
      <c r="F591">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v>7.2576000000000001</v>
      </c>
    </row>
    <row r="592" spans="1:23" x14ac:dyDescent="0.3">
      <c r="A592">
        <v>591</v>
      </c>
      <c r="B592" t="s">
        <v>1991</v>
      </c>
      <c r="C592" s="1">
        <v>42449</v>
      </c>
      <c r="D592">
        <v>2016</v>
      </c>
      <c r="E592" t="s">
        <v>237</v>
      </c>
      <c r="F592">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v>-12.896100000000004</v>
      </c>
    </row>
    <row r="593" spans="1:23" x14ac:dyDescent="0.3">
      <c r="A593">
        <v>592</v>
      </c>
      <c r="B593" t="s">
        <v>1991</v>
      </c>
      <c r="C593" s="1">
        <v>42449</v>
      </c>
      <c r="D593">
        <v>2016</v>
      </c>
      <c r="E593" t="s">
        <v>237</v>
      </c>
      <c r="F593">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v>3.6288</v>
      </c>
    </row>
    <row r="594" spans="1:23" x14ac:dyDescent="0.3">
      <c r="A594">
        <v>593</v>
      </c>
      <c r="B594" t="s">
        <v>2001</v>
      </c>
      <c r="C594" s="1">
        <v>41648</v>
      </c>
      <c r="D594">
        <v>2014</v>
      </c>
      <c r="E594" t="s">
        <v>166</v>
      </c>
      <c r="F594">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v>1.1679999999999997</v>
      </c>
    </row>
    <row r="595" spans="1:23" x14ac:dyDescent="0.3">
      <c r="A595">
        <v>9595</v>
      </c>
      <c r="B595" t="s">
        <v>10743</v>
      </c>
      <c r="C595" s="1">
        <v>42992</v>
      </c>
      <c r="D595">
        <v>2017</v>
      </c>
      <c r="E595" t="s">
        <v>161</v>
      </c>
      <c r="F595">
        <v>14</v>
      </c>
      <c r="G595" t="s">
        <v>54</v>
      </c>
      <c r="H595" t="s">
        <v>4398</v>
      </c>
      <c r="I595" t="s">
        <v>4399</v>
      </c>
      <c r="J595" t="s">
        <v>28</v>
      </c>
      <c r="K595" t="s">
        <v>29</v>
      </c>
      <c r="L595" t="s">
        <v>278</v>
      </c>
      <c r="M595" t="s">
        <v>279</v>
      </c>
      <c r="N595">
        <v>10024</v>
      </c>
      <c r="O595" t="s">
        <v>157</v>
      </c>
      <c r="P595" t="s">
        <v>1483</v>
      </c>
      <c r="Q595" t="s">
        <v>49</v>
      </c>
      <c r="R595" t="s">
        <v>95</v>
      </c>
      <c r="S595" t="s">
        <v>1484</v>
      </c>
      <c r="T595">
        <v>11.56</v>
      </c>
      <c r="U595">
        <v>2</v>
      </c>
      <c r="V595">
        <v>0</v>
      </c>
      <c r="W595">
        <v>5.6644000000000005</v>
      </c>
    </row>
    <row r="596" spans="1:23" x14ac:dyDescent="0.3">
      <c r="A596">
        <v>595</v>
      </c>
      <c r="B596" t="s">
        <v>2007</v>
      </c>
      <c r="C596" s="1">
        <v>41859</v>
      </c>
      <c r="D596">
        <v>2014</v>
      </c>
      <c r="E596" t="s">
        <v>132</v>
      </c>
      <c r="F59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v>22.074799999999996</v>
      </c>
    </row>
    <row r="597" spans="1:23" x14ac:dyDescent="0.3">
      <c r="A597">
        <v>9594</v>
      </c>
      <c r="B597" t="s">
        <v>10743</v>
      </c>
      <c r="C597" s="1">
        <v>42992</v>
      </c>
      <c r="D597">
        <v>2017</v>
      </c>
      <c r="E597" t="s">
        <v>161</v>
      </c>
      <c r="F597">
        <v>14</v>
      </c>
      <c r="G597" t="s">
        <v>54</v>
      </c>
      <c r="H597" t="s">
        <v>4398</v>
      </c>
      <c r="I597" t="s">
        <v>4399</v>
      </c>
      <c r="J597" t="s">
        <v>28</v>
      </c>
      <c r="K597" t="s">
        <v>29</v>
      </c>
      <c r="L597" t="s">
        <v>278</v>
      </c>
      <c r="M597" t="s">
        <v>279</v>
      </c>
      <c r="N597">
        <v>10024</v>
      </c>
      <c r="O597" t="s">
        <v>157</v>
      </c>
      <c r="P597" t="s">
        <v>6343</v>
      </c>
      <c r="Q597" t="s">
        <v>49</v>
      </c>
      <c r="R597" t="s">
        <v>95</v>
      </c>
      <c r="S597" t="s">
        <v>6344</v>
      </c>
      <c r="T597">
        <v>8.56</v>
      </c>
      <c r="U597">
        <v>2</v>
      </c>
      <c r="V597">
        <v>0</v>
      </c>
      <c r="W597">
        <v>3.8519999999999994</v>
      </c>
    </row>
    <row r="598" spans="1:23" x14ac:dyDescent="0.3">
      <c r="A598">
        <v>9591</v>
      </c>
      <c r="B598" t="s">
        <v>10741</v>
      </c>
      <c r="C598" s="1">
        <v>41770</v>
      </c>
      <c r="D598">
        <v>2014</v>
      </c>
      <c r="E598" t="s">
        <v>124</v>
      </c>
      <c r="F598">
        <v>11</v>
      </c>
      <c r="G598" t="s">
        <v>54</v>
      </c>
      <c r="H598" t="s">
        <v>10114</v>
      </c>
      <c r="I598" t="s">
        <v>10115</v>
      </c>
      <c r="J598" t="s">
        <v>108</v>
      </c>
      <c r="K598" t="s">
        <v>29</v>
      </c>
      <c r="L598" t="s">
        <v>315</v>
      </c>
      <c r="M598" t="s">
        <v>222</v>
      </c>
      <c r="N598">
        <v>60610</v>
      </c>
      <c r="O598" t="s">
        <v>111</v>
      </c>
      <c r="P598" t="s">
        <v>3589</v>
      </c>
      <c r="Q598" t="s">
        <v>49</v>
      </c>
      <c r="R598" t="s">
        <v>79</v>
      </c>
      <c r="S598" t="s">
        <v>3590</v>
      </c>
      <c r="T598">
        <v>104.57999999999998</v>
      </c>
      <c r="U598">
        <v>9</v>
      </c>
      <c r="V598">
        <v>0.8</v>
      </c>
      <c r="W598">
        <v>-172.55700000000007</v>
      </c>
    </row>
    <row r="599" spans="1:23" x14ac:dyDescent="0.3">
      <c r="A599">
        <v>9590</v>
      </c>
      <c r="B599" t="s">
        <v>10741</v>
      </c>
      <c r="C599" s="1">
        <v>41770</v>
      </c>
      <c r="D599">
        <v>2014</v>
      </c>
      <c r="E599" t="s">
        <v>124</v>
      </c>
      <c r="F599">
        <v>11</v>
      </c>
      <c r="G599" t="s">
        <v>54</v>
      </c>
      <c r="H599" t="s">
        <v>10114</v>
      </c>
      <c r="I599" t="s">
        <v>10115</v>
      </c>
      <c r="J599" t="s">
        <v>108</v>
      </c>
      <c r="K599" t="s">
        <v>29</v>
      </c>
      <c r="L599" t="s">
        <v>315</v>
      </c>
      <c r="M599" t="s">
        <v>222</v>
      </c>
      <c r="N599">
        <v>60610</v>
      </c>
      <c r="O599" t="s">
        <v>111</v>
      </c>
      <c r="P599" t="s">
        <v>8355</v>
      </c>
      <c r="Q599" t="s">
        <v>49</v>
      </c>
      <c r="R599" t="s">
        <v>95</v>
      </c>
      <c r="S599" t="s">
        <v>8356</v>
      </c>
      <c r="T599">
        <v>17.472000000000001</v>
      </c>
      <c r="U599">
        <v>3</v>
      </c>
      <c r="V599">
        <v>0.2</v>
      </c>
      <c r="W599">
        <v>5.6783999999999981</v>
      </c>
    </row>
    <row r="600" spans="1:23" x14ac:dyDescent="0.3">
      <c r="A600">
        <v>599</v>
      </c>
      <c r="B600" t="s">
        <v>2014</v>
      </c>
      <c r="C600" s="1">
        <v>42565</v>
      </c>
      <c r="D600">
        <v>2016</v>
      </c>
      <c r="E600" t="s">
        <v>152</v>
      </c>
      <c r="F600">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v>1.0178000000000007</v>
      </c>
    </row>
    <row r="601" spans="1:23" x14ac:dyDescent="0.3">
      <c r="A601">
        <v>9589</v>
      </c>
      <c r="B601" t="s">
        <v>10740</v>
      </c>
      <c r="C601" s="1">
        <v>42939</v>
      </c>
      <c r="D601">
        <v>2017</v>
      </c>
      <c r="E601" t="s">
        <v>152</v>
      </c>
      <c r="F601">
        <v>23</v>
      </c>
      <c r="G601" t="s">
        <v>54</v>
      </c>
      <c r="H601" t="s">
        <v>5514</v>
      </c>
      <c r="I601" t="s">
        <v>5515</v>
      </c>
      <c r="J601" t="s">
        <v>28</v>
      </c>
      <c r="K601" t="s">
        <v>29</v>
      </c>
      <c r="L601" t="s">
        <v>5719</v>
      </c>
      <c r="M601" t="s">
        <v>222</v>
      </c>
      <c r="N601">
        <v>60090</v>
      </c>
      <c r="O601" t="s">
        <v>111</v>
      </c>
      <c r="P601" t="s">
        <v>502</v>
      </c>
      <c r="Q601" t="s">
        <v>49</v>
      </c>
      <c r="R601" t="s">
        <v>72</v>
      </c>
      <c r="S601" t="s">
        <v>503</v>
      </c>
      <c r="T601">
        <v>121.536</v>
      </c>
      <c r="U601">
        <v>4</v>
      </c>
      <c r="V601">
        <v>0.2</v>
      </c>
      <c r="W601">
        <v>15.191999999999979</v>
      </c>
    </row>
    <row r="602" spans="1:23" x14ac:dyDescent="0.3">
      <c r="A602">
        <v>9588</v>
      </c>
      <c r="B602" t="s">
        <v>10739</v>
      </c>
      <c r="C602" s="1">
        <v>42842</v>
      </c>
      <c r="D602">
        <v>2017</v>
      </c>
      <c r="E602" t="s">
        <v>89</v>
      </c>
      <c r="F602">
        <v>17</v>
      </c>
      <c r="G602" t="s">
        <v>54</v>
      </c>
      <c r="H602" t="s">
        <v>5357</v>
      </c>
      <c r="I602" t="s">
        <v>5358</v>
      </c>
      <c r="J602" t="s">
        <v>44</v>
      </c>
      <c r="K602" t="s">
        <v>29</v>
      </c>
      <c r="L602" t="s">
        <v>315</v>
      </c>
      <c r="M602" t="s">
        <v>222</v>
      </c>
      <c r="N602">
        <v>60653</v>
      </c>
      <c r="O602" t="s">
        <v>111</v>
      </c>
      <c r="P602" t="s">
        <v>3464</v>
      </c>
      <c r="Q602" t="s">
        <v>49</v>
      </c>
      <c r="R602" t="s">
        <v>63</v>
      </c>
      <c r="S602" t="s">
        <v>3465</v>
      </c>
      <c r="T602">
        <v>195.136</v>
      </c>
      <c r="U602">
        <v>4</v>
      </c>
      <c r="V602">
        <v>0.2</v>
      </c>
      <c r="W602">
        <v>-43.9056</v>
      </c>
    </row>
    <row r="603" spans="1:23" x14ac:dyDescent="0.3">
      <c r="A603">
        <v>602</v>
      </c>
      <c r="B603" t="s">
        <v>2019</v>
      </c>
      <c r="C603" s="1">
        <v>42567</v>
      </c>
      <c r="D603">
        <v>2016</v>
      </c>
      <c r="E603" t="s">
        <v>152</v>
      </c>
      <c r="F603">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v>0.72999999999999954</v>
      </c>
    </row>
    <row r="604" spans="1:23" x14ac:dyDescent="0.3">
      <c r="A604">
        <v>603</v>
      </c>
      <c r="B604" t="s">
        <v>2026</v>
      </c>
      <c r="C604" s="1">
        <v>41713</v>
      </c>
      <c r="D604">
        <v>2014</v>
      </c>
      <c r="E604" t="s">
        <v>237</v>
      </c>
      <c r="F604">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v>17.84699999999998</v>
      </c>
    </row>
    <row r="605" spans="1:23" x14ac:dyDescent="0.3">
      <c r="A605">
        <v>9587</v>
      </c>
      <c r="B605" t="s">
        <v>10738</v>
      </c>
      <c r="C605" s="1">
        <v>42692</v>
      </c>
      <c r="D605">
        <v>2016</v>
      </c>
      <c r="E605" t="s">
        <v>24</v>
      </c>
      <c r="F605">
        <v>18</v>
      </c>
      <c r="G605" t="s">
        <v>1306</v>
      </c>
      <c r="H605" t="s">
        <v>5860</v>
      </c>
      <c r="I605" t="s">
        <v>5861</v>
      </c>
      <c r="J605" t="s">
        <v>28</v>
      </c>
      <c r="K605" t="s">
        <v>29</v>
      </c>
      <c r="L605" t="s">
        <v>92</v>
      </c>
      <c r="M605" t="s">
        <v>46</v>
      </c>
      <c r="N605">
        <v>94521</v>
      </c>
      <c r="O605" t="s">
        <v>47</v>
      </c>
      <c r="P605" t="s">
        <v>5452</v>
      </c>
      <c r="Q605" t="s">
        <v>49</v>
      </c>
      <c r="R605" t="s">
        <v>79</v>
      </c>
      <c r="S605" t="s">
        <v>5453</v>
      </c>
      <c r="T605">
        <v>61.120000000000005</v>
      </c>
      <c r="U605">
        <v>5</v>
      </c>
      <c r="V605">
        <v>0.2</v>
      </c>
      <c r="W605">
        <v>22.155999999999999</v>
      </c>
    </row>
    <row r="606" spans="1:23" x14ac:dyDescent="0.3">
      <c r="A606">
        <v>605</v>
      </c>
      <c r="B606" t="s">
        <v>2026</v>
      </c>
      <c r="C606" s="1">
        <v>41713</v>
      </c>
      <c r="D606">
        <v>2014</v>
      </c>
      <c r="E606" t="s">
        <v>237</v>
      </c>
      <c r="F60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v>-5.5338000000000012</v>
      </c>
    </row>
    <row r="607" spans="1:23" x14ac:dyDescent="0.3">
      <c r="A607">
        <v>606</v>
      </c>
      <c r="B607" t="s">
        <v>2026</v>
      </c>
      <c r="C607" s="1">
        <v>41713</v>
      </c>
      <c r="D607">
        <v>2014</v>
      </c>
      <c r="E607" t="s">
        <v>237</v>
      </c>
      <c r="F607">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v>-31.671199999999999</v>
      </c>
    </row>
    <row r="608" spans="1:23" x14ac:dyDescent="0.3">
      <c r="A608">
        <v>607</v>
      </c>
      <c r="B608" t="s">
        <v>2026</v>
      </c>
      <c r="C608" s="1">
        <v>41713</v>
      </c>
      <c r="D608">
        <v>2014</v>
      </c>
      <c r="E608" t="s">
        <v>237</v>
      </c>
      <c r="F608">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v>47.815200000000004</v>
      </c>
    </row>
    <row r="609" spans="1:23" x14ac:dyDescent="0.3">
      <c r="A609">
        <v>608</v>
      </c>
      <c r="B609" t="s">
        <v>2033</v>
      </c>
      <c r="C609" s="1">
        <v>41782</v>
      </c>
      <c r="D609">
        <v>2014</v>
      </c>
      <c r="E609" t="s">
        <v>124</v>
      </c>
      <c r="F609">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v>-2.6256000000000004</v>
      </c>
    </row>
    <row r="610" spans="1:23" x14ac:dyDescent="0.3">
      <c r="A610">
        <v>609</v>
      </c>
      <c r="B610" t="s">
        <v>2033</v>
      </c>
      <c r="C610" s="1">
        <v>41782</v>
      </c>
      <c r="D610">
        <v>2014</v>
      </c>
      <c r="E610" t="s">
        <v>124</v>
      </c>
      <c r="F610">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v>2.3813999999999984</v>
      </c>
    </row>
    <row r="611" spans="1:23" x14ac:dyDescent="0.3">
      <c r="A611">
        <v>9586</v>
      </c>
      <c r="B611" t="s">
        <v>10737</v>
      </c>
      <c r="C611" s="1">
        <v>42608</v>
      </c>
      <c r="D611">
        <v>2016</v>
      </c>
      <c r="E611" t="s">
        <v>132</v>
      </c>
      <c r="F611">
        <v>26</v>
      </c>
      <c r="G611" t="s">
        <v>199</v>
      </c>
      <c r="H611" t="s">
        <v>3864</v>
      </c>
      <c r="I611" t="s">
        <v>3865</v>
      </c>
      <c r="J611" t="s">
        <v>44</v>
      </c>
      <c r="K611" t="s">
        <v>29</v>
      </c>
      <c r="L611" t="s">
        <v>1436</v>
      </c>
      <c r="M611" t="s">
        <v>58</v>
      </c>
      <c r="N611">
        <v>33142</v>
      </c>
      <c r="O611" t="s">
        <v>32</v>
      </c>
      <c r="P611" t="s">
        <v>5870</v>
      </c>
      <c r="Q611" t="s">
        <v>49</v>
      </c>
      <c r="R611" t="s">
        <v>95</v>
      </c>
      <c r="S611" t="s">
        <v>5871</v>
      </c>
      <c r="T611">
        <v>31.007999999999999</v>
      </c>
      <c r="U611">
        <v>1</v>
      </c>
      <c r="V611">
        <v>0.2</v>
      </c>
      <c r="W611">
        <v>11.240400000000001</v>
      </c>
    </row>
    <row r="612" spans="1:23" x14ac:dyDescent="0.3">
      <c r="A612">
        <v>9585</v>
      </c>
      <c r="B612" t="s">
        <v>10736</v>
      </c>
      <c r="C612" s="1">
        <v>42973</v>
      </c>
      <c r="D612">
        <v>2017</v>
      </c>
      <c r="E612" t="s">
        <v>132</v>
      </c>
      <c r="F612">
        <v>26</v>
      </c>
      <c r="G612" t="s">
        <v>199</v>
      </c>
      <c r="H612" t="s">
        <v>6679</v>
      </c>
      <c r="I612" t="s">
        <v>6680</v>
      </c>
      <c r="J612" t="s">
        <v>108</v>
      </c>
      <c r="K612" t="s">
        <v>29</v>
      </c>
      <c r="L612" t="s">
        <v>895</v>
      </c>
      <c r="M612" t="s">
        <v>250</v>
      </c>
      <c r="N612">
        <v>48234</v>
      </c>
      <c r="O612" t="s">
        <v>111</v>
      </c>
      <c r="P612" t="s">
        <v>4098</v>
      </c>
      <c r="Q612" t="s">
        <v>49</v>
      </c>
      <c r="R612" t="s">
        <v>63</v>
      </c>
      <c r="S612" t="s">
        <v>4099</v>
      </c>
      <c r="T612">
        <v>53.72</v>
      </c>
      <c r="U612">
        <v>4</v>
      </c>
      <c r="V612">
        <v>0</v>
      </c>
      <c r="W612">
        <v>13.967199999999998</v>
      </c>
    </row>
    <row r="613" spans="1:23" x14ac:dyDescent="0.3">
      <c r="A613">
        <v>612</v>
      </c>
      <c r="B613" t="s">
        <v>2040</v>
      </c>
      <c r="C613" s="1">
        <v>42488</v>
      </c>
      <c r="D613">
        <v>2016</v>
      </c>
      <c r="E613" t="s">
        <v>89</v>
      </c>
      <c r="F613">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v>5.6955999999999989</v>
      </c>
    </row>
    <row r="614" spans="1:23" x14ac:dyDescent="0.3">
      <c r="A614">
        <v>613</v>
      </c>
      <c r="B614" t="s">
        <v>2045</v>
      </c>
      <c r="C614" s="1">
        <v>42624</v>
      </c>
      <c r="D614">
        <v>2016</v>
      </c>
      <c r="E614" t="s">
        <v>161</v>
      </c>
      <c r="F614">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v>2.6399999999999997</v>
      </c>
    </row>
    <row r="615" spans="1:23" x14ac:dyDescent="0.3">
      <c r="A615">
        <v>9583</v>
      </c>
      <c r="B615" t="s">
        <v>10734</v>
      </c>
      <c r="C615" s="1">
        <v>42528</v>
      </c>
      <c r="D615">
        <v>2016</v>
      </c>
      <c r="E615" t="s">
        <v>41</v>
      </c>
      <c r="F615">
        <v>7</v>
      </c>
      <c r="G615" t="s">
        <v>54</v>
      </c>
      <c r="H615" t="s">
        <v>10507</v>
      </c>
      <c r="I615" t="s">
        <v>10508</v>
      </c>
      <c r="J615" t="s">
        <v>108</v>
      </c>
      <c r="K615" t="s">
        <v>29</v>
      </c>
      <c r="L615" t="s">
        <v>155</v>
      </c>
      <c r="M615" t="s">
        <v>156</v>
      </c>
      <c r="N615">
        <v>19120</v>
      </c>
      <c r="O615" t="s">
        <v>157</v>
      </c>
      <c r="P615" t="s">
        <v>587</v>
      </c>
      <c r="Q615" t="s">
        <v>49</v>
      </c>
      <c r="R615" t="s">
        <v>281</v>
      </c>
      <c r="S615" t="s">
        <v>588</v>
      </c>
      <c r="T615">
        <v>9.6479999999999997</v>
      </c>
      <c r="U615">
        <v>6</v>
      </c>
      <c r="V615">
        <v>0.2</v>
      </c>
      <c r="W615">
        <v>3.4973999999999998</v>
      </c>
    </row>
    <row r="616" spans="1:23" x14ac:dyDescent="0.3">
      <c r="A616">
        <v>9581</v>
      </c>
      <c r="B616" t="s">
        <v>10733</v>
      </c>
      <c r="C616" s="1">
        <v>42992</v>
      </c>
      <c r="D616">
        <v>2017</v>
      </c>
      <c r="E616" t="s">
        <v>161</v>
      </c>
      <c r="F616">
        <v>14</v>
      </c>
      <c r="G616" t="s">
        <v>199</v>
      </c>
      <c r="H616" t="s">
        <v>429</v>
      </c>
      <c r="I616" t="s">
        <v>430</v>
      </c>
      <c r="J616" t="s">
        <v>108</v>
      </c>
      <c r="K616" t="s">
        <v>29</v>
      </c>
      <c r="L616" t="s">
        <v>278</v>
      </c>
      <c r="M616" t="s">
        <v>279</v>
      </c>
      <c r="N616">
        <v>10035</v>
      </c>
      <c r="O616" t="s">
        <v>157</v>
      </c>
      <c r="P616" t="s">
        <v>2986</v>
      </c>
      <c r="Q616" t="s">
        <v>49</v>
      </c>
      <c r="R616" t="s">
        <v>72</v>
      </c>
      <c r="S616" t="s">
        <v>2987</v>
      </c>
      <c r="T616">
        <v>29.950000000000003</v>
      </c>
      <c r="U616">
        <v>5</v>
      </c>
      <c r="V616">
        <v>0</v>
      </c>
      <c r="W616">
        <v>8.6854999999999993</v>
      </c>
    </row>
    <row r="617" spans="1:23" x14ac:dyDescent="0.3">
      <c r="A617">
        <v>616</v>
      </c>
      <c r="B617" t="s">
        <v>2052</v>
      </c>
      <c r="C617" s="1">
        <v>43053</v>
      </c>
      <c r="D617">
        <v>2017</v>
      </c>
      <c r="E617" t="s">
        <v>24</v>
      </c>
      <c r="F617">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v>-2.7967999999999993</v>
      </c>
    </row>
    <row r="618" spans="1:23" x14ac:dyDescent="0.3">
      <c r="A618">
        <v>9580</v>
      </c>
      <c r="B618" t="s">
        <v>10733</v>
      </c>
      <c r="C618" s="1">
        <v>42992</v>
      </c>
      <c r="D618">
        <v>2017</v>
      </c>
      <c r="E618" t="s">
        <v>161</v>
      </c>
      <c r="F618">
        <v>14</v>
      </c>
      <c r="G618" t="s">
        <v>199</v>
      </c>
      <c r="H618" t="s">
        <v>429</v>
      </c>
      <c r="I618" t="s">
        <v>430</v>
      </c>
      <c r="J618" t="s">
        <v>108</v>
      </c>
      <c r="K618" t="s">
        <v>29</v>
      </c>
      <c r="L618" t="s">
        <v>278</v>
      </c>
      <c r="M618" t="s">
        <v>279</v>
      </c>
      <c r="N618">
        <v>10035</v>
      </c>
      <c r="O618" t="s">
        <v>157</v>
      </c>
      <c r="P618" t="s">
        <v>4171</v>
      </c>
      <c r="Q618" t="s">
        <v>49</v>
      </c>
      <c r="R618" t="s">
        <v>63</v>
      </c>
      <c r="S618" t="s">
        <v>4172</v>
      </c>
      <c r="T618">
        <v>70.98</v>
      </c>
      <c r="U618">
        <v>1</v>
      </c>
      <c r="V618">
        <v>0</v>
      </c>
      <c r="W618">
        <v>3.5489999999999924</v>
      </c>
    </row>
    <row r="619" spans="1:23" x14ac:dyDescent="0.3">
      <c r="A619">
        <v>9574</v>
      </c>
      <c r="B619" t="s">
        <v>10730</v>
      </c>
      <c r="C619" s="1">
        <v>42271</v>
      </c>
      <c r="D619">
        <v>2015</v>
      </c>
      <c r="E619" t="s">
        <v>161</v>
      </c>
      <c r="F619">
        <v>24</v>
      </c>
      <c r="G619" t="s">
        <v>1306</v>
      </c>
      <c r="H619" t="s">
        <v>814</v>
      </c>
      <c r="I619" t="s">
        <v>815</v>
      </c>
      <c r="J619" t="s">
        <v>28</v>
      </c>
      <c r="K619" t="s">
        <v>29</v>
      </c>
      <c r="L619" t="s">
        <v>509</v>
      </c>
      <c r="M619" t="s">
        <v>510</v>
      </c>
      <c r="N619">
        <v>43229</v>
      </c>
      <c r="O619" t="s">
        <v>157</v>
      </c>
      <c r="P619" t="s">
        <v>4184</v>
      </c>
      <c r="Q619" t="s">
        <v>49</v>
      </c>
      <c r="R619" t="s">
        <v>72</v>
      </c>
      <c r="S619" t="s">
        <v>4185</v>
      </c>
      <c r="T619">
        <v>17.12</v>
      </c>
      <c r="U619">
        <v>5</v>
      </c>
      <c r="V619">
        <v>0.2</v>
      </c>
      <c r="W619">
        <v>1.9259999999999975</v>
      </c>
    </row>
    <row r="620" spans="1:23" x14ac:dyDescent="0.3">
      <c r="A620">
        <v>619</v>
      </c>
      <c r="B620" t="s">
        <v>2058</v>
      </c>
      <c r="C620" s="1">
        <v>42965</v>
      </c>
      <c r="D620">
        <v>2017</v>
      </c>
      <c r="E620" t="s">
        <v>132</v>
      </c>
      <c r="F620">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v>33.569999999999986</v>
      </c>
    </row>
    <row r="621" spans="1:23" x14ac:dyDescent="0.3">
      <c r="A621">
        <v>9573</v>
      </c>
      <c r="B621" t="s">
        <v>10730</v>
      </c>
      <c r="C621" s="1">
        <v>42271</v>
      </c>
      <c r="D621">
        <v>2015</v>
      </c>
      <c r="E621" t="s">
        <v>161</v>
      </c>
      <c r="F621">
        <v>24</v>
      </c>
      <c r="G621" t="s">
        <v>1306</v>
      </c>
      <c r="H621" t="s">
        <v>814</v>
      </c>
      <c r="I621" t="s">
        <v>815</v>
      </c>
      <c r="J621" t="s">
        <v>28</v>
      </c>
      <c r="K621" t="s">
        <v>29</v>
      </c>
      <c r="L621" t="s">
        <v>509</v>
      </c>
      <c r="M621" t="s">
        <v>510</v>
      </c>
      <c r="N621">
        <v>43229</v>
      </c>
      <c r="O621" t="s">
        <v>157</v>
      </c>
      <c r="P621" t="s">
        <v>2273</v>
      </c>
      <c r="Q621" t="s">
        <v>49</v>
      </c>
      <c r="R621" t="s">
        <v>50</v>
      </c>
      <c r="S621" t="s">
        <v>2274</v>
      </c>
      <c r="T621">
        <v>24.424000000000003</v>
      </c>
      <c r="U621">
        <v>1</v>
      </c>
      <c r="V621">
        <v>0.2</v>
      </c>
      <c r="W621">
        <v>7.9378000000000002</v>
      </c>
    </row>
    <row r="622" spans="1:23" x14ac:dyDescent="0.3">
      <c r="A622">
        <v>9572</v>
      </c>
      <c r="B622" t="s">
        <v>10730</v>
      </c>
      <c r="C622" s="1">
        <v>42271</v>
      </c>
      <c r="D622">
        <v>2015</v>
      </c>
      <c r="E622" t="s">
        <v>161</v>
      </c>
      <c r="F622">
        <v>24</v>
      </c>
      <c r="G622" t="s">
        <v>1306</v>
      </c>
      <c r="H622" t="s">
        <v>814</v>
      </c>
      <c r="I622" t="s">
        <v>815</v>
      </c>
      <c r="J622" t="s">
        <v>28</v>
      </c>
      <c r="K622" t="s">
        <v>29</v>
      </c>
      <c r="L622" t="s">
        <v>509</v>
      </c>
      <c r="M622" t="s">
        <v>510</v>
      </c>
      <c r="N622">
        <v>43229</v>
      </c>
      <c r="O622" t="s">
        <v>157</v>
      </c>
      <c r="P622" t="s">
        <v>7447</v>
      </c>
      <c r="Q622" t="s">
        <v>49</v>
      </c>
      <c r="R622" t="s">
        <v>184</v>
      </c>
      <c r="S622" t="s">
        <v>7448</v>
      </c>
      <c r="T622">
        <v>15.840000000000002</v>
      </c>
      <c r="U622">
        <v>2</v>
      </c>
      <c r="V622">
        <v>0.2</v>
      </c>
      <c r="W622">
        <v>5.5439999999999987</v>
      </c>
    </row>
    <row r="623" spans="1:23" x14ac:dyDescent="0.3">
      <c r="A623">
        <v>622</v>
      </c>
      <c r="B623" t="s">
        <v>2069</v>
      </c>
      <c r="C623" s="1">
        <v>41999</v>
      </c>
      <c r="D623">
        <v>2014</v>
      </c>
      <c r="E623" t="s">
        <v>98</v>
      </c>
      <c r="F623">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v>-14.773</v>
      </c>
    </row>
    <row r="624" spans="1:23" x14ac:dyDescent="0.3">
      <c r="A624">
        <v>9571</v>
      </c>
      <c r="B624" t="s">
        <v>10730</v>
      </c>
      <c r="C624" s="1">
        <v>42271</v>
      </c>
      <c r="D624">
        <v>2015</v>
      </c>
      <c r="E624" t="s">
        <v>161</v>
      </c>
      <c r="F624">
        <v>24</v>
      </c>
      <c r="G624" t="s">
        <v>1306</v>
      </c>
      <c r="H624" t="s">
        <v>814</v>
      </c>
      <c r="I624" t="s">
        <v>815</v>
      </c>
      <c r="J624" t="s">
        <v>28</v>
      </c>
      <c r="K624" t="s">
        <v>29</v>
      </c>
      <c r="L624" t="s">
        <v>509</v>
      </c>
      <c r="M624" t="s">
        <v>510</v>
      </c>
      <c r="N624">
        <v>43229</v>
      </c>
      <c r="O624" t="s">
        <v>157</v>
      </c>
      <c r="P624" t="s">
        <v>4929</v>
      </c>
      <c r="Q624" t="s">
        <v>49</v>
      </c>
      <c r="R624" t="s">
        <v>63</v>
      </c>
      <c r="S624" t="s">
        <v>4930</v>
      </c>
      <c r="T624">
        <v>33.568000000000005</v>
      </c>
      <c r="U624">
        <v>2</v>
      </c>
      <c r="V624">
        <v>0.2</v>
      </c>
      <c r="W624">
        <v>1.6783999999999981</v>
      </c>
    </row>
    <row r="625" spans="1:23" x14ac:dyDescent="0.3">
      <c r="A625">
        <v>624</v>
      </c>
      <c r="B625" t="s">
        <v>2074</v>
      </c>
      <c r="C625" s="1">
        <v>42337</v>
      </c>
      <c r="D625">
        <v>2015</v>
      </c>
      <c r="E625" t="s">
        <v>24</v>
      </c>
      <c r="F625">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v>178.90100000000001</v>
      </c>
    </row>
    <row r="626" spans="1:23" x14ac:dyDescent="0.3">
      <c r="A626">
        <v>625</v>
      </c>
      <c r="B626" t="s">
        <v>2074</v>
      </c>
      <c r="C626" s="1">
        <v>42337</v>
      </c>
      <c r="D626">
        <v>2015</v>
      </c>
      <c r="E626" t="s">
        <v>24</v>
      </c>
      <c r="F62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v>130.87</v>
      </c>
    </row>
    <row r="627" spans="1:23" x14ac:dyDescent="0.3">
      <c r="A627">
        <v>626</v>
      </c>
      <c r="B627" t="s">
        <v>2074</v>
      </c>
      <c r="C627" s="1">
        <v>42337</v>
      </c>
      <c r="D627">
        <v>2015</v>
      </c>
      <c r="E627" t="s">
        <v>24</v>
      </c>
      <c r="F627">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v>46.927799999999984</v>
      </c>
    </row>
    <row r="628" spans="1:23" x14ac:dyDescent="0.3">
      <c r="A628">
        <v>9570</v>
      </c>
      <c r="B628" t="s">
        <v>10730</v>
      </c>
      <c r="C628" s="1">
        <v>42271</v>
      </c>
      <c r="D628">
        <v>2015</v>
      </c>
      <c r="E628" t="s">
        <v>161</v>
      </c>
      <c r="F628">
        <v>24</v>
      </c>
      <c r="G628" t="s">
        <v>1306</v>
      </c>
      <c r="H628" t="s">
        <v>814</v>
      </c>
      <c r="I628" t="s">
        <v>815</v>
      </c>
      <c r="J628" t="s">
        <v>28</v>
      </c>
      <c r="K628" t="s">
        <v>29</v>
      </c>
      <c r="L628" t="s">
        <v>509</v>
      </c>
      <c r="M628" t="s">
        <v>510</v>
      </c>
      <c r="N628">
        <v>43229</v>
      </c>
      <c r="O628" t="s">
        <v>157</v>
      </c>
      <c r="P628" t="s">
        <v>5766</v>
      </c>
      <c r="Q628" t="s">
        <v>49</v>
      </c>
      <c r="R628" t="s">
        <v>79</v>
      </c>
      <c r="S628" t="s">
        <v>5767</v>
      </c>
      <c r="T628">
        <v>6.732000000000002</v>
      </c>
      <c r="U628">
        <v>6</v>
      </c>
      <c r="V628">
        <v>0.7</v>
      </c>
      <c r="W628">
        <v>-4.4879999999999978</v>
      </c>
    </row>
    <row r="629" spans="1:23" x14ac:dyDescent="0.3">
      <c r="A629">
        <v>628</v>
      </c>
      <c r="B629" t="s">
        <v>2089</v>
      </c>
      <c r="C629" s="1">
        <v>42874</v>
      </c>
      <c r="D629">
        <v>2017</v>
      </c>
      <c r="E629" t="s">
        <v>124</v>
      </c>
      <c r="F629">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v>28.176399999999987</v>
      </c>
    </row>
    <row r="630" spans="1:23" x14ac:dyDescent="0.3">
      <c r="A630">
        <v>629</v>
      </c>
      <c r="B630" t="s">
        <v>2094</v>
      </c>
      <c r="C630" s="1">
        <v>43086</v>
      </c>
      <c r="D630">
        <v>2017</v>
      </c>
      <c r="E630" t="s">
        <v>98</v>
      </c>
      <c r="F630">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v>5.1434999999999977</v>
      </c>
    </row>
    <row r="631" spans="1:23" x14ac:dyDescent="0.3">
      <c r="A631">
        <v>630</v>
      </c>
      <c r="B631" t="s">
        <v>2094</v>
      </c>
      <c r="C631" s="1">
        <v>43086</v>
      </c>
      <c r="D631">
        <v>2017</v>
      </c>
      <c r="E631" t="s">
        <v>98</v>
      </c>
      <c r="F631">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v>6.0857999999999999</v>
      </c>
    </row>
    <row r="632" spans="1:23" x14ac:dyDescent="0.3">
      <c r="A632">
        <v>631</v>
      </c>
      <c r="B632" t="s">
        <v>2097</v>
      </c>
      <c r="C632" s="1">
        <v>42715</v>
      </c>
      <c r="D632">
        <v>2016</v>
      </c>
      <c r="E632" t="s">
        <v>98</v>
      </c>
      <c r="F632">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v>-51.719100000000012</v>
      </c>
    </row>
    <row r="633" spans="1:23" x14ac:dyDescent="0.3">
      <c r="A633">
        <v>9568</v>
      </c>
      <c r="B633" t="s">
        <v>10728</v>
      </c>
      <c r="C633" s="1">
        <v>41729</v>
      </c>
      <c r="D633">
        <v>2014</v>
      </c>
      <c r="E633" t="s">
        <v>237</v>
      </c>
      <c r="F633">
        <v>31</v>
      </c>
      <c r="G633" t="s">
        <v>1306</v>
      </c>
      <c r="H633" t="s">
        <v>1963</v>
      </c>
      <c r="I633" t="s">
        <v>1964</v>
      </c>
      <c r="J633" t="s">
        <v>28</v>
      </c>
      <c r="K633" t="s">
        <v>29</v>
      </c>
      <c r="L633" t="s">
        <v>915</v>
      </c>
      <c r="M633" t="s">
        <v>58</v>
      </c>
      <c r="N633">
        <v>33614</v>
      </c>
      <c r="O633" t="s">
        <v>32</v>
      </c>
      <c r="P633" t="s">
        <v>797</v>
      </c>
      <c r="Q633" t="s">
        <v>49</v>
      </c>
      <c r="R633" t="s">
        <v>72</v>
      </c>
      <c r="S633" t="s">
        <v>798</v>
      </c>
      <c r="T633">
        <v>4.032</v>
      </c>
      <c r="U633">
        <v>2</v>
      </c>
      <c r="V633">
        <v>0.2</v>
      </c>
      <c r="W633">
        <v>1.0584000000000002</v>
      </c>
    </row>
    <row r="634" spans="1:23" x14ac:dyDescent="0.3">
      <c r="A634">
        <v>9567</v>
      </c>
      <c r="B634" t="s">
        <v>10728</v>
      </c>
      <c r="C634" s="1">
        <v>41729</v>
      </c>
      <c r="D634">
        <v>2014</v>
      </c>
      <c r="E634" t="s">
        <v>237</v>
      </c>
      <c r="F634">
        <v>31</v>
      </c>
      <c r="G634" t="s">
        <v>1306</v>
      </c>
      <c r="H634" t="s">
        <v>1963</v>
      </c>
      <c r="I634" t="s">
        <v>1964</v>
      </c>
      <c r="J634" t="s">
        <v>28</v>
      </c>
      <c r="K634" t="s">
        <v>29</v>
      </c>
      <c r="L634" t="s">
        <v>915</v>
      </c>
      <c r="M634" t="s">
        <v>58</v>
      </c>
      <c r="N634">
        <v>33614</v>
      </c>
      <c r="O634" t="s">
        <v>32</v>
      </c>
      <c r="P634" t="s">
        <v>2635</v>
      </c>
      <c r="Q634" t="s">
        <v>49</v>
      </c>
      <c r="R634" t="s">
        <v>79</v>
      </c>
      <c r="S634" t="s">
        <v>2636</v>
      </c>
      <c r="T634">
        <v>12.645000000000001</v>
      </c>
      <c r="U634">
        <v>5</v>
      </c>
      <c r="V634">
        <v>0.7</v>
      </c>
      <c r="W634">
        <v>-10.116</v>
      </c>
    </row>
    <row r="635" spans="1:23" x14ac:dyDescent="0.3">
      <c r="A635">
        <v>9565</v>
      </c>
      <c r="B635" t="s">
        <v>10727</v>
      </c>
      <c r="C635" s="1">
        <v>42156</v>
      </c>
      <c r="D635">
        <v>2015</v>
      </c>
      <c r="E635" t="s">
        <v>41</v>
      </c>
      <c r="F635">
        <v>1</v>
      </c>
      <c r="G635" t="s">
        <v>54</v>
      </c>
      <c r="H635" t="s">
        <v>2864</v>
      </c>
      <c r="I635" t="s">
        <v>2865</v>
      </c>
      <c r="J635" t="s">
        <v>108</v>
      </c>
      <c r="K635" t="s">
        <v>29</v>
      </c>
      <c r="L635" t="s">
        <v>45</v>
      </c>
      <c r="M635" t="s">
        <v>46</v>
      </c>
      <c r="N635">
        <v>90045</v>
      </c>
      <c r="O635" t="s">
        <v>47</v>
      </c>
      <c r="P635" t="s">
        <v>4026</v>
      </c>
      <c r="Q635" t="s">
        <v>49</v>
      </c>
      <c r="R635" t="s">
        <v>95</v>
      </c>
      <c r="S635" t="s">
        <v>4027</v>
      </c>
      <c r="T635">
        <v>11.76</v>
      </c>
      <c r="U635">
        <v>2</v>
      </c>
      <c r="V635">
        <v>0</v>
      </c>
      <c r="W635">
        <v>5.7623999999999995</v>
      </c>
    </row>
    <row r="636" spans="1:23" x14ac:dyDescent="0.3">
      <c r="A636">
        <v>635</v>
      </c>
      <c r="B636" t="s">
        <v>2106</v>
      </c>
      <c r="C636" s="1">
        <v>43002</v>
      </c>
      <c r="D636">
        <v>2017</v>
      </c>
      <c r="E636" t="s">
        <v>161</v>
      </c>
      <c r="F63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v>85.529700000000005</v>
      </c>
    </row>
    <row r="637" spans="1:23" x14ac:dyDescent="0.3">
      <c r="A637">
        <v>9564</v>
      </c>
      <c r="B637" t="s">
        <v>10722</v>
      </c>
      <c r="C637" s="1">
        <v>42493</v>
      </c>
      <c r="D637">
        <v>2016</v>
      </c>
      <c r="E637" t="s">
        <v>124</v>
      </c>
      <c r="F637">
        <v>3</v>
      </c>
      <c r="G637" t="s">
        <v>199</v>
      </c>
      <c r="H637" t="s">
        <v>10723</v>
      </c>
      <c r="I637" t="s">
        <v>10724</v>
      </c>
      <c r="J637" t="s">
        <v>28</v>
      </c>
      <c r="K637" t="s">
        <v>29</v>
      </c>
      <c r="L637" t="s">
        <v>620</v>
      </c>
      <c r="M637" t="s">
        <v>510</v>
      </c>
      <c r="N637">
        <v>43055</v>
      </c>
      <c r="O637" t="s">
        <v>157</v>
      </c>
      <c r="P637" t="s">
        <v>5541</v>
      </c>
      <c r="Q637" t="s">
        <v>49</v>
      </c>
      <c r="R637" t="s">
        <v>50</v>
      </c>
      <c r="S637" t="s">
        <v>5542</v>
      </c>
      <c r="T637">
        <v>6</v>
      </c>
      <c r="U637">
        <v>2</v>
      </c>
      <c r="V637">
        <v>0.2</v>
      </c>
      <c r="W637">
        <v>2.0999999999999996</v>
      </c>
    </row>
    <row r="638" spans="1:23" x14ac:dyDescent="0.3">
      <c r="A638">
        <v>637</v>
      </c>
      <c r="B638" t="s">
        <v>2115</v>
      </c>
      <c r="C638" s="1">
        <v>42597</v>
      </c>
      <c r="D638">
        <v>2016</v>
      </c>
      <c r="E638" t="s">
        <v>132</v>
      </c>
      <c r="F638">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v>-13.846800000000002</v>
      </c>
    </row>
    <row r="639" spans="1:23" x14ac:dyDescent="0.3">
      <c r="A639">
        <v>638</v>
      </c>
      <c r="B639" t="s">
        <v>2115</v>
      </c>
      <c r="C639" s="1">
        <v>42597</v>
      </c>
      <c r="D639">
        <v>2016</v>
      </c>
      <c r="E639" t="s">
        <v>132</v>
      </c>
      <c r="F639">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v>12.232799999999997</v>
      </c>
    </row>
    <row r="640" spans="1:23" x14ac:dyDescent="0.3">
      <c r="A640">
        <v>9560</v>
      </c>
      <c r="B640" t="s">
        <v>10722</v>
      </c>
      <c r="C640" s="1">
        <v>42493</v>
      </c>
      <c r="D640">
        <v>2016</v>
      </c>
      <c r="E640" t="s">
        <v>124</v>
      </c>
      <c r="F640">
        <v>3</v>
      </c>
      <c r="G640" t="s">
        <v>199</v>
      </c>
      <c r="H640" t="s">
        <v>10723</v>
      </c>
      <c r="I640" t="s">
        <v>10724</v>
      </c>
      <c r="J640" t="s">
        <v>28</v>
      </c>
      <c r="K640" t="s">
        <v>29</v>
      </c>
      <c r="L640" t="s">
        <v>620</v>
      </c>
      <c r="M640" t="s">
        <v>510</v>
      </c>
      <c r="N640">
        <v>43055</v>
      </c>
      <c r="O640" t="s">
        <v>157</v>
      </c>
      <c r="P640" t="s">
        <v>4685</v>
      </c>
      <c r="Q640" t="s">
        <v>49</v>
      </c>
      <c r="R640" t="s">
        <v>63</v>
      </c>
      <c r="S640" t="s">
        <v>4686</v>
      </c>
      <c r="T640">
        <v>195.64</v>
      </c>
      <c r="U640">
        <v>5</v>
      </c>
      <c r="V640">
        <v>0.2</v>
      </c>
      <c r="W640">
        <v>-44.018999999999991</v>
      </c>
    </row>
    <row r="641" spans="1:23" x14ac:dyDescent="0.3">
      <c r="A641">
        <v>640</v>
      </c>
      <c r="B641" t="s">
        <v>2122</v>
      </c>
      <c r="C641" s="1">
        <v>42510</v>
      </c>
      <c r="D641">
        <v>2016</v>
      </c>
      <c r="E641" t="s">
        <v>124</v>
      </c>
      <c r="F641">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v>5.0128000000000004</v>
      </c>
    </row>
    <row r="642" spans="1:23" x14ac:dyDescent="0.3">
      <c r="A642">
        <v>9557</v>
      </c>
      <c r="B642" t="s">
        <v>10720</v>
      </c>
      <c r="C642" s="1">
        <v>42341</v>
      </c>
      <c r="D642">
        <v>2015</v>
      </c>
      <c r="E642" t="s">
        <v>98</v>
      </c>
      <c r="F642">
        <v>3</v>
      </c>
      <c r="G642" t="s">
        <v>25</v>
      </c>
      <c r="H642" t="s">
        <v>106</v>
      </c>
      <c r="I642" t="s">
        <v>107</v>
      </c>
      <c r="J642" t="s">
        <v>108</v>
      </c>
      <c r="K642" t="s">
        <v>29</v>
      </c>
      <c r="L642" t="s">
        <v>92</v>
      </c>
      <c r="M642" t="s">
        <v>2714</v>
      </c>
      <c r="N642">
        <v>3301</v>
      </c>
      <c r="O642" t="s">
        <v>157</v>
      </c>
      <c r="P642" t="s">
        <v>3074</v>
      </c>
      <c r="Q642" t="s">
        <v>49</v>
      </c>
      <c r="R642" t="s">
        <v>95</v>
      </c>
      <c r="S642" t="s">
        <v>3075</v>
      </c>
      <c r="T642">
        <v>184.66</v>
      </c>
      <c r="U642">
        <v>7</v>
      </c>
      <c r="V642">
        <v>0</v>
      </c>
      <c r="W642">
        <v>84.943599999999989</v>
      </c>
    </row>
    <row r="643" spans="1:23" x14ac:dyDescent="0.3">
      <c r="A643">
        <v>642</v>
      </c>
      <c r="B643" t="s">
        <v>2131</v>
      </c>
      <c r="C643" s="1">
        <v>42946</v>
      </c>
      <c r="D643">
        <v>2017</v>
      </c>
      <c r="E643" t="s">
        <v>152</v>
      </c>
      <c r="F643">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v>85.903999999999996</v>
      </c>
    </row>
    <row r="644" spans="1:23" x14ac:dyDescent="0.3">
      <c r="A644">
        <v>643</v>
      </c>
      <c r="B644" t="s">
        <v>2131</v>
      </c>
      <c r="C644" s="1">
        <v>42946</v>
      </c>
      <c r="D644">
        <v>2017</v>
      </c>
      <c r="E644" t="s">
        <v>152</v>
      </c>
      <c r="F644">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v>12.599999999999998</v>
      </c>
    </row>
    <row r="645" spans="1:23" x14ac:dyDescent="0.3">
      <c r="A645">
        <v>9556</v>
      </c>
      <c r="B645" t="s">
        <v>10719</v>
      </c>
      <c r="C645" s="1">
        <v>42336</v>
      </c>
      <c r="D645">
        <v>2015</v>
      </c>
      <c r="E645" t="s">
        <v>24</v>
      </c>
      <c r="F645">
        <v>28</v>
      </c>
      <c r="G645" t="s">
        <v>54</v>
      </c>
      <c r="H645" t="s">
        <v>6357</v>
      </c>
      <c r="I645" t="s">
        <v>6358</v>
      </c>
      <c r="J645" t="s">
        <v>28</v>
      </c>
      <c r="K645" t="s">
        <v>29</v>
      </c>
      <c r="L645" t="s">
        <v>509</v>
      </c>
      <c r="M645" t="s">
        <v>510</v>
      </c>
      <c r="N645">
        <v>43229</v>
      </c>
      <c r="O645" t="s">
        <v>157</v>
      </c>
      <c r="P645" t="s">
        <v>4011</v>
      </c>
      <c r="Q645" t="s">
        <v>49</v>
      </c>
      <c r="R645" t="s">
        <v>281</v>
      </c>
      <c r="S645" t="s">
        <v>576</v>
      </c>
      <c r="T645">
        <v>3.008</v>
      </c>
      <c r="U645">
        <v>2</v>
      </c>
      <c r="V645">
        <v>0.2</v>
      </c>
      <c r="W645">
        <v>0.56399999999999983</v>
      </c>
    </row>
    <row r="646" spans="1:23" x14ac:dyDescent="0.3">
      <c r="A646">
        <v>645</v>
      </c>
      <c r="B646" t="s">
        <v>2143</v>
      </c>
      <c r="C646" s="1">
        <v>42937</v>
      </c>
      <c r="D646">
        <v>2017</v>
      </c>
      <c r="E646" t="s">
        <v>152</v>
      </c>
      <c r="F64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v>3.1752000000000002</v>
      </c>
    </row>
    <row r="647" spans="1:23" x14ac:dyDescent="0.3">
      <c r="A647">
        <v>646</v>
      </c>
      <c r="B647" t="s">
        <v>2147</v>
      </c>
      <c r="C647" s="1">
        <v>43099</v>
      </c>
      <c r="D647">
        <v>2017</v>
      </c>
      <c r="E647" t="s">
        <v>98</v>
      </c>
      <c r="F647">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v>56.510999999999996</v>
      </c>
    </row>
    <row r="648" spans="1:23" x14ac:dyDescent="0.3">
      <c r="A648">
        <v>647</v>
      </c>
      <c r="B648" t="s">
        <v>2152</v>
      </c>
      <c r="C648" s="1">
        <v>42461</v>
      </c>
      <c r="D648">
        <v>2016</v>
      </c>
      <c r="E648" t="s">
        <v>89</v>
      </c>
      <c r="F648">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v>9.8624999999999972</v>
      </c>
    </row>
    <row r="649" spans="1:23" x14ac:dyDescent="0.3">
      <c r="A649">
        <v>648</v>
      </c>
      <c r="B649" t="s">
        <v>2152</v>
      </c>
      <c r="C649" s="1">
        <v>42461</v>
      </c>
      <c r="D649">
        <v>2016</v>
      </c>
      <c r="E649" t="s">
        <v>89</v>
      </c>
      <c r="F649">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v>3.0143999999999993</v>
      </c>
    </row>
    <row r="650" spans="1:23" x14ac:dyDescent="0.3">
      <c r="A650">
        <v>9552</v>
      </c>
      <c r="B650" t="s">
        <v>10716</v>
      </c>
      <c r="C650" s="1">
        <v>42318</v>
      </c>
      <c r="D650">
        <v>2015</v>
      </c>
      <c r="E650" t="s">
        <v>24</v>
      </c>
      <c r="F650">
        <v>10</v>
      </c>
      <c r="G650" t="s">
        <v>54</v>
      </c>
      <c r="H650" t="s">
        <v>6718</v>
      </c>
      <c r="I650" t="s">
        <v>6719</v>
      </c>
      <c r="J650" t="s">
        <v>28</v>
      </c>
      <c r="K650" t="s">
        <v>29</v>
      </c>
      <c r="L650" t="s">
        <v>155</v>
      </c>
      <c r="M650" t="s">
        <v>156</v>
      </c>
      <c r="N650">
        <v>19140</v>
      </c>
      <c r="O650" t="s">
        <v>157</v>
      </c>
      <c r="P650" t="s">
        <v>3051</v>
      </c>
      <c r="Q650" t="s">
        <v>49</v>
      </c>
      <c r="R650" t="s">
        <v>63</v>
      </c>
      <c r="S650" t="s">
        <v>3052</v>
      </c>
      <c r="T650">
        <v>577.58400000000006</v>
      </c>
      <c r="U650">
        <v>6</v>
      </c>
      <c r="V650">
        <v>0.2</v>
      </c>
      <c r="W650">
        <v>43.318799999999953</v>
      </c>
    </row>
    <row r="651" spans="1:23" x14ac:dyDescent="0.3">
      <c r="A651">
        <v>9551</v>
      </c>
      <c r="B651" t="s">
        <v>10715</v>
      </c>
      <c r="C651" s="1">
        <v>42127</v>
      </c>
      <c r="D651">
        <v>2015</v>
      </c>
      <c r="E651" t="s">
        <v>124</v>
      </c>
      <c r="F651">
        <v>3</v>
      </c>
      <c r="G651" t="s">
        <v>199</v>
      </c>
      <c r="H651" t="s">
        <v>3137</v>
      </c>
      <c r="I651" t="s">
        <v>3138</v>
      </c>
      <c r="J651" t="s">
        <v>108</v>
      </c>
      <c r="K651" t="s">
        <v>29</v>
      </c>
      <c r="L651" t="s">
        <v>644</v>
      </c>
      <c r="M651" t="s">
        <v>46</v>
      </c>
      <c r="N651">
        <v>95123</v>
      </c>
      <c r="O651" t="s">
        <v>47</v>
      </c>
      <c r="P651" t="s">
        <v>337</v>
      </c>
      <c r="Q651" t="s">
        <v>49</v>
      </c>
      <c r="R651" t="s">
        <v>79</v>
      </c>
      <c r="S651" t="s">
        <v>338</v>
      </c>
      <c r="T651">
        <v>13.847999999999999</v>
      </c>
      <c r="U651">
        <v>3</v>
      </c>
      <c r="V651">
        <v>0.2</v>
      </c>
      <c r="W651">
        <v>5.1929999999999996</v>
      </c>
    </row>
    <row r="652" spans="1:23" x14ac:dyDescent="0.3">
      <c r="A652">
        <v>9550</v>
      </c>
      <c r="B652" t="s">
        <v>10714</v>
      </c>
      <c r="C652" s="1">
        <v>42539</v>
      </c>
      <c r="D652">
        <v>2016</v>
      </c>
      <c r="E652" t="s">
        <v>41</v>
      </c>
      <c r="F652">
        <v>18</v>
      </c>
      <c r="G652" t="s">
        <v>25</v>
      </c>
      <c r="H652" t="s">
        <v>367</v>
      </c>
      <c r="I652" t="s">
        <v>368</v>
      </c>
      <c r="J652" t="s">
        <v>44</v>
      </c>
      <c r="K652" t="s">
        <v>29</v>
      </c>
      <c r="L652" t="s">
        <v>155</v>
      </c>
      <c r="M652" t="s">
        <v>156</v>
      </c>
      <c r="N652">
        <v>19134</v>
      </c>
      <c r="O652" t="s">
        <v>157</v>
      </c>
      <c r="P652" t="s">
        <v>4592</v>
      </c>
      <c r="Q652" t="s">
        <v>49</v>
      </c>
      <c r="R652" t="s">
        <v>82</v>
      </c>
      <c r="S652" t="s">
        <v>4593</v>
      </c>
      <c r="T652">
        <v>453.6</v>
      </c>
      <c r="U652">
        <v>3</v>
      </c>
      <c r="V652">
        <v>0.2</v>
      </c>
      <c r="W652">
        <v>90.71999999999997</v>
      </c>
    </row>
    <row r="653" spans="1:23" x14ac:dyDescent="0.3">
      <c r="A653">
        <v>652</v>
      </c>
      <c r="B653" t="s">
        <v>2163</v>
      </c>
      <c r="C653" s="1">
        <v>42666</v>
      </c>
      <c r="D653">
        <v>2016</v>
      </c>
      <c r="E653" t="s">
        <v>53</v>
      </c>
      <c r="F653">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v>178.31799999999998</v>
      </c>
    </row>
    <row r="654" spans="1:23" x14ac:dyDescent="0.3">
      <c r="A654">
        <v>653</v>
      </c>
      <c r="B654" t="s">
        <v>2166</v>
      </c>
      <c r="C654" s="1">
        <v>42905</v>
      </c>
      <c r="D654">
        <v>2017</v>
      </c>
      <c r="E654" t="s">
        <v>41</v>
      </c>
      <c r="F654">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v>45.975399999999993</v>
      </c>
    </row>
    <row r="655" spans="1:23" x14ac:dyDescent="0.3">
      <c r="A655">
        <v>9549</v>
      </c>
      <c r="B655" t="s">
        <v>10714</v>
      </c>
      <c r="C655" s="1">
        <v>42539</v>
      </c>
      <c r="D655">
        <v>2016</v>
      </c>
      <c r="E655" t="s">
        <v>41</v>
      </c>
      <c r="F655">
        <v>18</v>
      </c>
      <c r="G655" t="s">
        <v>25</v>
      </c>
      <c r="H655" t="s">
        <v>367</v>
      </c>
      <c r="I655" t="s">
        <v>368</v>
      </c>
      <c r="J655" t="s">
        <v>44</v>
      </c>
      <c r="K655" t="s">
        <v>29</v>
      </c>
      <c r="L655" t="s">
        <v>155</v>
      </c>
      <c r="M655" t="s">
        <v>156</v>
      </c>
      <c r="N655">
        <v>19134</v>
      </c>
      <c r="O655" t="s">
        <v>157</v>
      </c>
      <c r="P655" t="s">
        <v>78</v>
      </c>
      <c r="Q655" t="s">
        <v>49</v>
      </c>
      <c r="R655" t="s">
        <v>79</v>
      </c>
      <c r="S655" t="s">
        <v>80</v>
      </c>
      <c r="T655">
        <v>4.6260000000000003</v>
      </c>
      <c r="U655">
        <v>2</v>
      </c>
      <c r="V655">
        <v>0.7</v>
      </c>
      <c r="W655">
        <v>-3.8549999999999986</v>
      </c>
    </row>
    <row r="656" spans="1:23" x14ac:dyDescent="0.3">
      <c r="A656">
        <v>655</v>
      </c>
      <c r="B656" t="s">
        <v>2169</v>
      </c>
      <c r="C656" s="1">
        <v>42604</v>
      </c>
      <c r="D656">
        <v>2016</v>
      </c>
      <c r="E656" t="s">
        <v>132</v>
      </c>
      <c r="F65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v>8.5163999999999938</v>
      </c>
    </row>
    <row r="657" spans="1:23" x14ac:dyDescent="0.3">
      <c r="A657">
        <v>656</v>
      </c>
      <c r="B657" t="s">
        <v>2169</v>
      </c>
      <c r="C657" s="1">
        <v>42604</v>
      </c>
      <c r="D657">
        <v>2016</v>
      </c>
      <c r="E657" t="s">
        <v>132</v>
      </c>
      <c r="F657">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v>-2.6543999999999999</v>
      </c>
    </row>
    <row r="658" spans="1:23" x14ac:dyDescent="0.3">
      <c r="A658">
        <v>657</v>
      </c>
      <c r="B658" t="s">
        <v>2169</v>
      </c>
      <c r="C658" s="1">
        <v>42604</v>
      </c>
      <c r="D658">
        <v>2016</v>
      </c>
      <c r="E658" t="s">
        <v>132</v>
      </c>
      <c r="F658">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v>45.322199999999995</v>
      </c>
    </row>
    <row r="659" spans="1:23" x14ac:dyDescent="0.3">
      <c r="A659">
        <v>9548</v>
      </c>
      <c r="B659" t="s">
        <v>10714</v>
      </c>
      <c r="C659" s="1">
        <v>42539</v>
      </c>
      <c r="D659">
        <v>2016</v>
      </c>
      <c r="E659" t="s">
        <v>41</v>
      </c>
      <c r="F659">
        <v>18</v>
      </c>
      <c r="G659" t="s">
        <v>25</v>
      </c>
      <c r="H659" t="s">
        <v>367</v>
      </c>
      <c r="I659" t="s">
        <v>368</v>
      </c>
      <c r="J659" t="s">
        <v>44</v>
      </c>
      <c r="K659" t="s">
        <v>29</v>
      </c>
      <c r="L659" t="s">
        <v>155</v>
      </c>
      <c r="M659" t="s">
        <v>156</v>
      </c>
      <c r="N659">
        <v>19134</v>
      </c>
      <c r="O659" t="s">
        <v>157</v>
      </c>
      <c r="P659" t="s">
        <v>6610</v>
      </c>
      <c r="Q659" t="s">
        <v>49</v>
      </c>
      <c r="R659" t="s">
        <v>95</v>
      </c>
      <c r="S659" t="s">
        <v>6611</v>
      </c>
      <c r="T659">
        <v>6.8480000000000008</v>
      </c>
      <c r="U659">
        <v>2</v>
      </c>
      <c r="V659">
        <v>0.2</v>
      </c>
      <c r="W659">
        <v>2.1399999999999992</v>
      </c>
    </row>
    <row r="660" spans="1:23" x14ac:dyDescent="0.3">
      <c r="A660">
        <v>659</v>
      </c>
      <c r="B660" t="s">
        <v>2178</v>
      </c>
      <c r="C660" s="1">
        <v>42632</v>
      </c>
      <c r="D660">
        <v>2016</v>
      </c>
      <c r="E660" t="s">
        <v>161</v>
      </c>
      <c r="F660">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v>-3.4619999999999997</v>
      </c>
    </row>
    <row r="661" spans="1:23" x14ac:dyDescent="0.3">
      <c r="A661">
        <v>660</v>
      </c>
      <c r="B661" t="s">
        <v>2181</v>
      </c>
      <c r="C661" s="1">
        <v>42240</v>
      </c>
      <c r="D661">
        <v>2015</v>
      </c>
      <c r="E661" t="s">
        <v>132</v>
      </c>
      <c r="F661">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v>124.92899999999986</v>
      </c>
    </row>
    <row r="662" spans="1:23" x14ac:dyDescent="0.3">
      <c r="A662">
        <v>661</v>
      </c>
      <c r="B662" t="s">
        <v>2181</v>
      </c>
      <c r="C662" s="1">
        <v>42240</v>
      </c>
      <c r="D662">
        <v>2015</v>
      </c>
      <c r="E662" t="s">
        <v>132</v>
      </c>
      <c r="F662">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v>-135.7650000000001</v>
      </c>
    </row>
    <row r="663" spans="1:23" x14ac:dyDescent="0.3">
      <c r="A663">
        <v>9547</v>
      </c>
      <c r="B663" t="s">
        <v>10713</v>
      </c>
      <c r="C663" s="1">
        <v>41941</v>
      </c>
      <c r="D663">
        <v>2014</v>
      </c>
      <c r="E663" t="s">
        <v>53</v>
      </c>
      <c r="F663">
        <v>29</v>
      </c>
      <c r="G663" t="s">
        <v>54</v>
      </c>
      <c r="H663" t="s">
        <v>4674</v>
      </c>
      <c r="I663" t="s">
        <v>4675</v>
      </c>
      <c r="J663" t="s">
        <v>44</v>
      </c>
      <c r="K663" t="s">
        <v>29</v>
      </c>
      <c r="L663" t="s">
        <v>509</v>
      </c>
      <c r="M663" t="s">
        <v>266</v>
      </c>
      <c r="N663">
        <v>47201</v>
      </c>
      <c r="O663" t="s">
        <v>111</v>
      </c>
      <c r="P663" t="s">
        <v>332</v>
      </c>
      <c r="Q663" t="s">
        <v>49</v>
      </c>
      <c r="R663" t="s">
        <v>95</v>
      </c>
      <c r="S663" t="s">
        <v>333</v>
      </c>
      <c r="T663">
        <v>75.88</v>
      </c>
      <c r="U663">
        <v>2</v>
      </c>
      <c r="V663">
        <v>0</v>
      </c>
      <c r="W663">
        <v>35.663599999999995</v>
      </c>
    </row>
    <row r="664" spans="1:23" x14ac:dyDescent="0.3">
      <c r="A664">
        <v>663</v>
      </c>
      <c r="B664" t="s">
        <v>2181</v>
      </c>
      <c r="C664" s="1">
        <v>42240</v>
      </c>
      <c r="D664">
        <v>2015</v>
      </c>
      <c r="E664" t="s">
        <v>132</v>
      </c>
      <c r="F664">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v>-4.2222000000000008</v>
      </c>
    </row>
    <row r="665" spans="1:23" x14ac:dyDescent="0.3">
      <c r="A665">
        <v>664</v>
      </c>
      <c r="B665" t="s">
        <v>2184</v>
      </c>
      <c r="C665" s="1">
        <v>42455</v>
      </c>
      <c r="D665">
        <v>2016</v>
      </c>
      <c r="E665" t="s">
        <v>237</v>
      </c>
      <c r="F665">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v>18.397999999999968</v>
      </c>
    </row>
    <row r="666" spans="1:23" x14ac:dyDescent="0.3">
      <c r="A666">
        <v>665</v>
      </c>
      <c r="B666" t="s">
        <v>2187</v>
      </c>
      <c r="C666" s="1">
        <v>42678</v>
      </c>
      <c r="D666">
        <v>2016</v>
      </c>
      <c r="E666" t="s">
        <v>24</v>
      </c>
      <c r="F66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v>5.2625999999999999</v>
      </c>
    </row>
    <row r="667" spans="1:23" x14ac:dyDescent="0.3">
      <c r="A667">
        <v>666</v>
      </c>
      <c r="B667" t="s">
        <v>2188</v>
      </c>
      <c r="C667" s="1">
        <v>42894</v>
      </c>
      <c r="D667">
        <v>2017</v>
      </c>
      <c r="E667" t="s">
        <v>41</v>
      </c>
      <c r="F667">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v>2.0789999999999997</v>
      </c>
    </row>
    <row r="668" spans="1:23" x14ac:dyDescent="0.3">
      <c r="A668">
        <v>667</v>
      </c>
      <c r="B668" t="s">
        <v>2188</v>
      </c>
      <c r="C668" s="1">
        <v>42894</v>
      </c>
      <c r="D668">
        <v>2017</v>
      </c>
      <c r="E668" t="s">
        <v>41</v>
      </c>
      <c r="F668">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v>28.706399999999991</v>
      </c>
    </row>
    <row r="669" spans="1:23" x14ac:dyDescent="0.3">
      <c r="A669">
        <v>9544</v>
      </c>
      <c r="B669" t="s">
        <v>10712</v>
      </c>
      <c r="C669" s="1">
        <v>42222</v>
      </c>
      <c r="D669">
        <v>2015</v>
      </c>
      <c r="E669" t="s">
        <v>132</v>
      </c>
      <c r="F669">
        <v>6</v>
      </c>
      <c r="G669" t="s">
        <v>54</v>
      </c>
      <c r="H669" t="s">
        <v>2873</v>
      </c>
      <c r="I669" t="s">
        <v>2874</v>
      </c>
      <c r="J669" t="s">
        <v>44</v>
      </c>
      <c r="K669" t="s">
        <v>29</v>
      </c>
      <c r="L669" t="s">
        <v>195</v>
      </c>
      <c r="M669" t="s">
        <v>110</v>
      </c>
      <c r="N669">
        <v>77095</v>
      </c>
      <c r="O669" t="s">
        <v>111</v>
      </c>
      <c r="P669" t="s">
        <v>8200</v>
      </c>
      <c r="Q669" t="s">
        <v>49</v>
      </c>
      <c r="R669" t="s">
        <v>95</v>
      </c>
      <c r="S669" t="s">
        <v>8201</v>
      </c>
      <c r="T669">
        <v>56.704000000000001</v>
      </c>
      <c r="U669">
        <v>2</v>
      </c>
      <c r="V669">
        <v>0.2</v>
      </c>
      <c r="W669">
        <v>19.137599999999992</v>
      </c>
    </row>
    <row r="670" spans="1:23" x14ac:dyDescent="0.3">
      <c r="A670">
        <v>9543</v>
      </c>
      <c r="B670" t="s">
        <v>10712</v>
      </c>
      <c r="C670" s="1">
        <v>42222</v>
      </c>
      <c r="D670">
        <v>2015</v>
      </c>
      <c r="E670" t="s">
        <v>132</v>
      </c>
      <c r="F670">
        <v>6</v>
      </c>
      <c r="G670" t="s">
        <v>54</v>
      </c>
      <c r="H670" t="s">
        <v>2873</v>
      </c>
      <c r="I670" t="s">
        <v>2874</v>
      </c>
      <c r="J670" t="s">
        <v>44</v>
      </c>
      <c r="K670" t="s">
        <v>29</v>
      </c>
      <c r="L670" t="s">
        <v>195</v>
      </c>
      <c r="M670" t="s">
        <v>110</v>
      </c>
      <c r="N670">
        <v>77095</v>
      </c>
      <c r="O670" t="s">
        <v>111</v>
      </c>
      <c r="P670" t="s">
        <v>3146</v>
      </c>
      <c r="Q670" t="s">
        <v>49</v>
      </c>
      <c r="R670" t="s">
        <v>79</v>
      </c>
      <c r="S670" t="s">
        <v>3147</v>
      </c>
      <c r="T670">
        <v>6.2299999999999986</v>
      </c>
      <c r="U670">
        <v>5</v>
      </c>
      <c r="V670">
        <v>0.8</v>
      </c>
      <c r="W670">
        <v>-9.6565000000000047</v>
      </c>
    </row>
    <row r="671" spans="1:23" x14ac:dyDescent="0.3">
      <c r="A671">
        <v>9542</v>
      </c>
      <c r="B671" t="s">
        <v>10712</v>
      </c>
      <c r="C671" s="1">
        <v>42222</v>
      </c>
      <c r="D671">
        <v>2015</v>
      </c>
      <c r="E671" t="s">
        <v>132</v>
      </c>
      <c r="F671">
        <v>6</v>
      </c>
      <c r="G671" t="s">
        <v>54</v>
      </c>
      <c r="H671" t="s">
        <v>2873</v>
      </c>
      <c r="I671" t="s">
        <v>2874</v>
      </c>
      <c r="J671" t="s">
        <v>44</v>
      </c>
      <c r="K671" t="s">
        <v>29</v>
      </c>
      <c r="L671" t="s">
        <v>195</v>
      </c>
      <c r="M671" t="s">
        <v>110</v>
      </c>
      <c r="N671">
        <v>77095</v>
      </c>
      <c r="O671" t="s">
        <v>111</v>
      </c>
      <c r="P671" t="s">
        <v>865</v>
      </c>
      <c r="Q671" t="s">
        <v>49</v>
      </c>
      <c r="R671" t="s">
        <v>50</v>
      </c>
      <c r="S671" t="s">
        <v>866</v>
      </c>
      <c r="T671">
        <v>35.520000000000003</v>
      </c>
      <c r="U671">
        <v>3</v>
      </c>
      <c r="V671">
        <v>0.2</v>
      </c>
      <c r="W671">
        <v>13.320000000000002</v>
      </c>
    </row>
    <row r="672" spans="1:23" x14ac:dyDescent="0.3">
      <c r="A672">
        <v>9540</v>
      </c>
      <c r="B672" t="s">
        <v>10710</v>
      </c>
      <c r="C672" s="1">
        <v>42985</v>
      </c>
      <c r="D672">
        <v>2017</v>
      </c>
      <c r="E672" t="s">
        <v>161</v>
      </c>
      <c r="F672">
        <v>7</v>
      </c>
      <c r="G672" t="s">
        <v>199</v>
      </c>
      <c r="H672" t="s">
        <v>1839</v>
      </c>
      <c r="I672" t="s">
        <v>1840</v>
      </c>
      <c r="J672" t="s">
        <v>28</v>
      </c>
      <c r="K672" t="s">
        <v>29</v>
      </c>
      <c r="L672" t="s">
        <v>3599</v>
      </c>
      <c r="M672" t="s">
        <v>1416</v>
      </c>
      <c r="N672">
        <v>2908</v>
      </c>
      <c r="O672" t="s">
        <v>157</v>
      </c>
      <c r="P672" t="s">
        <v>1468</v>
      </c>
      <c r="Q672" t="s">
        <v>49</v>
      </c>
      <c r="R672" t="s">
        <v>95</v>
      </c>
      <c r="S672" t="s">
        <v>1469</v>
      </c>
      <c r="T672">
        <v>39.96</v>
      </c>
      <c r="U672">
        <v>2</v>
      </c>
      <c r="V672">
        <v>0</v>
      </c>
      <c r="W672">
        <v>18.781199999999998</v>
      </c>
    </row>
    <row r="673" spans="1:23" x14ac:dyDescent="0.3">
      <c r="A673">
        <v>672</v>
      </c>
      <c r="B673" t="s">
        <v>2201</v>
      </c>
      <c r="C673" s="1">
        <v>42895</v>
      </c>
      <c r="D673">
        <v>2017</v>
      </c>
      <c r="E673" t="s">
        <v>41</v>
      </c>
      <c r="F673">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v>11.359999999999998</v>
      </c>
    </row>
    <row r="674" spans="1:23" x14ac:dyDescent="0.3">
      <c r="A674">
        <v>673</v>
      </c>
      <c r="B674" t="s">
        <v>2207</v>
      </c>
      <c r="C674" s="1">
        <v>42901</v>
      </c>
      <c r="D674">
        <v>2017</v>
      </c>
      <c r="E674" t="s">
        <v>41</v>
      </c>
      <c r="F674">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v>1.7115</v>
      </c>
    </row>
    <row r="675" spans="1:23" x14ac:dyDescent="0.3">
      <c r="A675">
        <v>674</v>
      </c>
      <c r="B675" t="s">
        <v>2210</v>
      </c>
      <c r="C675" s="1">
        <v>43074</v>
      </c>
      <c r="D675">
        <v>2017</v>
      </c>
      <c r="E675" t="s">
        <v>98</v>
      </c>
      <c r="F675">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v>16.588799999999999</v>
      </c>
    </row>
    <row r="676" spans="1:23" x14ac:dyDescent="0.3">
      <c r="A676">
        <v>675</v>
      </c>
      <c r="B676" t="s">
        <v>2210</v>
      </c>
      <c r="C676" s="1">
        <v>43074</v>
      </c>
      <c r="D676">
        <v>2017</v>
      </c>
      <c r="E676" t="s">
        <v>98</v>
      </c>
      <c r="F67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v>17.504999999999995</v>
      </c>
    </row>
    <row r="677" spans="1:23" x14ac:dyDescent="0.3">
      <c r="A677">
        <v>9539</v>
      </c>
      <c r="B677" t="s">
        <v>10710</v>
      </c>
      <c r="C677" s="1">
        <v>42985</v>
      </c>
      <c r="D677">
        <v>2017</v>
      </c>
      <c r="E677" t="s">
        <v>161</v>
      </c>
      <c r="F677">
        <v>7</v>
      </c>
      <c r="G677" t="s">
        <v>199</v>
      </c>
      <c r="H677" t="s">
        <v>1839</v>
      </c>
      <c r="I677" t="s">
        <v>1840</v>
      </c>
      <c r="J677" t="s">
        <v>28</v>
      </c>
      <c r="K677" t="s">
        <v>29</v>
      </c>
      <c r="L677" t="s">
        <v>3599</v>
      </c>
      <c r="M677" t="s">
        <v>1416</v>
      </c>
      <c r="N677">
        <v>2908</v>
      </c>
      <c r="O677" t="s">
        <v>157</v>
      </c>
      <c r="P677" t="s">
        <v>3677</v>
      </c>
      <c r="Q677" t="s">
        <v>49</v>
      </c>
      <c r="R677" t="s">
        <v>95</v>
      </c>
      <c r="S677" t="s">
        <v>3678</v>
      </c>
      <c r="T677">
        <v>16.899999999999999</v>
      </c>
      <c r="U677">
        <v>5</v>
      </c>
      <c r="V677">
        <v>0</v>
      </c>
      <c r="W677">
        <v>7.7739999999999991</v>
      </c>
    </row>
    <row r="678" spans="1:23" x14ac:dyDescent="0.3">
      <c r="A678">
        <v>677</v>
      </c>
      <c r="B678" t="s">
        <v>2217</v>
      </c>
      <c r="C678" s="1">
        <v>42812</v>
      </c>
      <c r="D678">
        <v>2017</v>
      </c>
      <c r="E678" t="s">
        <v>237</v>
      </c>
      <c r="F678">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v>-7.3920000000000021</v>
      </c>
    </row>
    <row r="679" spans="1:23" x14ac:dyDescent="0.3">
      <c r="A679">
        <v>9536</v>
      </c>
      <c r="B679" t="s">
        <v>10707</v>
      </c>
      <c r="C679" s="1">
        <v>42670</v>
      </c>
      <c r="D679">
        <v>2016</v>
      </c>
      <c r="E679" t="s">
        <v>53</v>
      </c>
      <c r="F679">
        <v>27</v>
      </c>
      <c r="G679" t="s">
        <v>54</v>
      </c>
      <c r="H679" t="s">
        <v>5030</v>
      </c>
      <c r="I679" t="s">
        <v>5031</v>
      </c>
      <c r="J679" t="s">
        <v>28</v>
      </c>
      <c r="K679" t="s">
        <v>29</v>
      </c>
      <c r="L679" t="s">
        <v>278</v>
      </c>
      <c r="M679" t="s">
        <v>279</v>
      </c>
      <c r="N679">
        <v>10011</v>
      </c>
      <c r="O679" t="s">
        <v>157</v>
      </c>
      <c r="P679" t="s">
        <v>2056</v>
      </c>
      <c r="Q679" t="s">
        <v>49</v>
      </c>
      <c r="R679" t="s">
        <v>79</v>
      </c>
      <c r="S679" t="s">
        <v>2057</v>
      </c>
      <c r="T679">
        <v>9.7280000000000015</v>
      </c>
      <c r="U679">
        <v>2</v>
      </c>
      <c r="V679">
        <v>0.2</v>
      </c>
      <c r="W679">
        <v>3.283199999999999</v>
      </c>
    </row>
    <row r="680" spans="1:23" x14ac:dyDescent="0.3">
      <c r="A680">
        <v>9535</v>
      </c>
      <c r="B680" t="s">
        <v>10707</v>
      </c>
      <c r="C680" s="1">
        <v>42670</v>
      </c>
      <c r="D680">
        <v>2016</v>
      </c>
      <c r="E680" t="s">
        <v>53</v>
      </c>
      <c r="F680">
        <v>27</v>
      </c>
      <c r="G680" t="s">
        <v>54</v>
      </c>
      <c r="H680" t="s">
        <v>5030</v>
      </c>
      <c r="I680" t="s">
        <v>5031</v>
      </c>
      <c r="J680" t="s">
        <v>28</v>
      </c>
      <c r="K680" t="s">
        <v>29</v>
      </c>
      <c r="L680" t="s">
        <v>278</v>
      </c>
      <c r="M680" t="s">
        <v>279</v>
      </c>
      <c r="N680">
        <v>10011</v>
      </c>
      <c r="O680" t="s">
        <v>157</v>
      </c>
      <c r="P680" t="s">
        <v>8544</v>
      </c>
      <c r="Q680" t="s">
        <v>49</v>
      </c>
      <c r="R680" t="s">
        <v>63</v>
      </c>
      <c r="S680" t="s">
        <v>8545</v>
      </c>
      <c r="T680">
        <v>33.479999999999997</v>
      </c>
      <c r="U680">
        <v>2</v>
      </c>
      <c r="V680">
        <v>0</v>
      </c>
      <c r="W680">
        <v>1.3391999999999982</v>
      </c>
    </row>
    <row r="681" spans="1:23" x14ac:dyDescent="0.3">
      <c r="A681">
        <v>680</v>
      </c>
      <c r="B681" t="s">
        <v>2217</v>
      </c>
      <c r="C681" s="1">
        <v>42812</v>
      </c>
      <c r="D681">
        <v>2017</v>
      </c>
      <c r="E681" t="s">
        <v>237</v>
      </c>
      <c r="F681">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v>-320.23950000000013</v>
      </c>
    </row>
    <row r="682" spans="1:23" x14ac:dyDescent="0.3">
      <c r="A682">
        <v>681</v>
      </c>
      <c r="B682" t="s">
        <v>2229</v>
      </c>
      <c r="C682" s="1">
        <v>42693</v>
      </c>
      <c r="D682">
        <v>2016</v>
      </c>
      <c r="E682" t="s">
        <v>24</v>
      </c>
      <c r="F682">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v>4.6643999999999988</v>
      </c>
    </row>
    <row r="683" spans="1:23" x14ac:dyDescent="0.3">
      <c r="A683">
        <v>682</v>
      </c>
      <c r="B683" t="s">
        <v>2229</v>
      </c>
      <c r="C683" s="1">
        <v>42693</v>
      </c>
      <c r="D683">
        <v>2016</v>
      </c>
      <c r="E683" t="s">
        <v>24</v>
      </c>
      <c r="F683">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v>2.598399999999998</v>
      </c>
    </row>
    <row r="684" spans="1:23" x14ac:dyDescent="0.3">
      <c r="A684">
        <v>683</v>
      </c>
      <c r="B684" t="s">
        <v>2229</v>
      </c>
      <c r="C684" s="1">
        <v>42693</v>
      </c>
      <c r="D684">
        <v>2016</v>
      </c>
      <c r="E684" t="s">
        <v>24</v>
      </c>
      <c r="F684">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v>18.521999999999998</v>
      </c>
    </row>
    <row r="685" spans="1:23" x14ac:dyDescent="0.3">
      <c r="A685">
        <v>9534</v>
      </c>
      <c r="B685" t="s">
        <v>10707</v>
      </c>
      <c r="C685" s="1">
        <v>42670</v>
      </c>
      <c r="D685">
        <v>2016</v>
      </c>
      <c r="E685" t="s">
        <v>53</v>
      </c>
      <c r="F685">
        <v>27</v>
      </c>
      <c r="G685" t="s">
        <v>54</v>
      </c>
      <c r="H685" t="s">
        <v>5030</v>
      </c>
      <c r="I685" t="s">
        <v>5031</v>
      </c>
      <c r="J685" t="s">
        <v>28</v>
      </c>
      <c r="K685" t="s">
        <v>29</v>
      </c>
      <c r="L685" t="s">
        <v>278</v>
      </c>
      <c r="M685" t="s">
        <v>279</v>
      </c>
      <c r="N685">
        <v>10011</v>
      </c>
      <c r="O685" t="s">
        <v>157</v>
      </c>
      <c r="P685" t="s">
        <v>852</v>
      </c>
      <c r="Q685" t="s">
        <v>49</v>
      </c>
      <c r="R685" t="s">
        <v>281</v>
      </c>
      <c r="S685" t="s">
        <v>853</v>
      </c>
      <c r="T685">
        <v>40.669999999999995</v>
      </c>
      <c r="U685">
        <v>7</v>
      </c>
      <c r="V685">
        <v>0</v>
      </c>
      <c r="W685">
        <v>12.607699999999999</v>
      </c>
    </row>
    <row r="686" spans="1:23" x14ac:dyDescent="0.3">
      <c r="A686">
        <v>685</v>
      </c>
      <c r="B686" t="s">
        <v>2236</v>
      </c>
      <c r="C686" s="1">
        <v>43043</v>
      </c>
      <c r="D686">
        <v>2017</v>
      </c>
      <c r="E686" t="s">
        <v>24</v>
      </c>
      <c r="F68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v>14.650999999999989</v>
      </c>
    </row>
    <row r="687" spans="1:23" x14ac:dyDescent="0.3">
      <c r="A687">
        <v>9532</v>
      </c>
      <c r="B687" t="s">
        <v>10706</v>
      </c>
      <c r="C687" s="1">
        <v>43034</v>
      </c>
      <c r="D687">
        <v>2017</v>
      </c>
      <c r="E687" t="s">
        <v>53</v>
      </c>
      <c r="F687">
        <v>26</v>
      </c>
      <c r="G687" t="s">
        <v>54</v>
      </c>
      <c r="H687" t="s">
        <v>6302</v>
      </c>
      <c r="I687" t="s">
        <v>6303</v>
      </c>
      <c r="J687" t="s">
        <v>108</v>
      </c>
      <c r="K687" t="s">
        <v>29</v>
      </c>
      <c r="L687" t="s">
        <v>830</v>
      </c>
      <c r="M687" t="s">
        <v>110</v>
      </c>
      <c r="N687">
        <v>75217</v>
      </c>
      <c r="O687" t="s">
        <v>111</v>
      </c>
      <c r="P687" t="s">
        <v>4655</v>
      </c>
      <c r="Q687" t="s">
        <v>49</v>
      </c>
      <c r="R687" t="s">
        <v>63</v>
      </c>
      <c r="S687" t="s">
        <v>4656</v>
      </c>
      <c r="T687">
        <v>55.616</v>
      </c>
      <c r="U687">
        <v>2</v>
      </c>
      <c r="V687">
        <v>0.2</v>
      </c>
      <c r="W687">
        <v>5.5616000000000021</v>
      </c>
    </row>
    <row r="688" spans="1:23" x14ac:dyDescent="0.3">
      <c r="A688">
        <v>687</v>
      </c>
      <c r="B688" t="s">
        <v>2242</v>
      </c>
      <c r="C688" s="1">
        <v>41825</v>
      </c>
      <c r="D688">
        <v>2014</v>
      </c>
      <c r="E688" t="s">
        <v>152</v>
      </c>
      <c r="F688">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v>6.8713999999999995</v>
      </c>
    </row>
    <row r="689" spans="1:23" x14ac:dyDescent="0.3">
      <c r="A689">
        <v>688</v>
      </c>
      <c r="B689" t="s">
        <v>2242</v>
      </c>
      <c r="C689" s="1">
        <v>41825</v>
      </c>
      <c r="D689">
        <v>2014</v>
      </c>
      <c r="E689" t="s">
        <v>152</v>
      </c>
      <c r="F689">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v>9.3312000000000008</v>
      </c>
    </row>
    <row r="690" spans="1:23" x14ac:dyDescent="0.3">
      <c r="A690">
        <v>9531</v>
      </c>
      <c r="B690" t="s">
        <v>10705</v>
      </c>
      <c r="C690" s="1">
        <v>42924</v>
      </c>
      <c r="D690">
        <v>2017</v>
      </c>
      <c r="E690" t="s">
        <v>152</v>
      </c>
      <c r="F690">
        <v>8</v>
      </c>
      <c r="G690" t="s">
        <v>54</v>
      </c>
      <c r="H690" t="s">
        <v>2341</v>
      </c>
      <c r="I690" t="s">
        <v>2342</v>
      </c>
      <c r="J690" t="s">
        <v>108</v>
      </c>
      <c r="K690" t="s">
        <v>29</v>
      </c>
      <c r="L690" t="s">
        <v>101</v>
      </c>
      <c r="M690" t="s">
        <v>102</v>
      </c>
      <c r="N690">
        <v>98103</v>
      </c>
      <c r="O690" t="s">
        <v>47</v>
      </c>
      <c r="P690" t="s">
        <v>3211</v>
      </c>
      <c r="Q690" t="s">
        <v>49</v>
      </c>
      <c r="R690" t="s">
        <v>95</v>
      </c>
      <c r="S690" t="s">
        <v>197</v>
      </c>
      <c r="T690">
        <v>52.76</v>
      </c>
      <c r="U690">
        <v>2</v>
      </c>
      <c r="V690">
        <v>0</v>
      </c>
      <c r="W690">
        <v>24.269599999999997</v>
      </c>
    </row>
    <row r="691" spans="1:23" x14ac:dyDescent="0.3">
      <c r="A691">
        <v>9530</v>
      </c>
      <c r="B691" t="s">
        <v>10704</v>
      </c>
      <c r="C691" s="1">
        <v>42818</v>
      </c>
      <c r="D691">
        <v>2017</v>
      </c>
      <c r="E691" t="s">
        <v>237</v>
      </c>
      <c r="F691">
        <v>24</v>
      </c>
      <c r="G691" t="s">
        <v>1306</v>
      </c>
      <c r="H691" t="s">
        <v>4830</v>
      </c>
      <c r="I691" t="s">
        <v>4831</v>
      </c>
      <c r="J691" t="s">
        <v>44</v>
      </c>
      <c r="K691" t="s">
        <v>29</v>
      </c>
      <c r="L691" t="s">
        <v>9169</v>
      </c>
      <c r="M691" t="s">
        <v>110</v>
      </c>
      <c r="N691">
        <v>77705</v>
      </c>
      <c r="O691" t="s">
        <v>111</v>
      </c>
      <c r="P691" t="s">
        <v>3376</v>
      </c>
      <c r="Q691" t="s">
        <v>49</v>
      </c>
      <c r="R691" t="s">
        <v>63</v>
      </c>
      <c r="S691" t="s">
        <v>3377</v>
      </c>
      <c r="T691">
        <v>12.768000000000001</v>
      </c>
      <c r="U691">
        <v>2</v>
      </c>
      <c r="V691">
        <v>0.2</v>
      </c>
      <c r="W691">
        <v>0.95759999999999934</v>
      </c>
    </row>
    <row r="692" spans="1:23" x14ac:dyDescent="0.3">
      <c r="A692">
        <v>9529</v>
      </c>
      <c r="B692" t="s">
        <v>10703</v>
      </c>
      <c r="C692" s="1">
        <v>43074</v>
      </c>
      <c r="D692">
        <v>2017</v>
      </c>
      <c r="E692" t="s">
        <v>98</v>
      </c>
      <c r="F692">
        <v>5</v>
      </c>
      <c r="G692" t="s">
        <v>199</v>
      </c>
      <c r="H692" t="s">
        <v>5139</v>
      </c>
      <c r="I692" t="s">
        <v>5140</v>
      </c>
      <c r="J692" t="s">
        <v>108</v>
      </c>
      <c r="K692" t="s">
        <v>29</v>
      </c>
      <c r="L692" t="s">
        <v>101</v>
      </c>
      <c r="M692" t="s">
        <v>102</v>
      </c>
      <c r="N692">
        <v>98115</v>
      </c>
      <c r="O692" t="s">
        <v>47</v>
      </c>
      <c r="P692" t="s">
        <v>2747</v>
      </c>
      <c r="Q692" t="s">
        <v>49</v>
      </c>
      <c r="R692" t="s">
        <v>79</v>
      </c>
      <c r="S692" t="s">
        <v>2748</v>
      </c>
      <c r="T692">
        <v>9.2959999999999994</v>
      </c>
      <c r="U692">
        <v>2</v>
      </c>
      <c r="V692">
        <v>0.2</v>
      </c>
      <c r="W692">
        <v>3.0211999999999994</v>
      </c>
    </row>
    <row r="693" spans="1:23" x14ac:dyDescent="0.3">
      <c r="A693">
        <v>692</v>
      </c>
      <c r="B693" t="s">
        <v>2252</v>
      </c>
      <c r="C693" s="1">
        <v>41811</v>
      </c>
      <c r="D693">
        <v>2014</v>
      </c>
      <c r="E693" t="s">
        <v>41</v>
      </c>
      <c r="F693">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v>10.315199999999999</v>
      </c>
    </row>
    <row r="694" spans="1:23" x14ac:dyDescent="0.3">
      <c r="A694">
        <v>9528</v>
      </c>
      <c r="B694" t="s">
        <v>10703</v>
      </c>
      <c r="C694" s="1">
        <v>43074</v>
      </c>
      <c r="D694">
        <v>2017</v>
      </c>
      <c r="E694" t="s">
        <v>98</v>
      </c>
      <c r="F694">
        <v>5</v>
      </c>
      <c r="G694" t="s">
        <v>199</v>
      </c>
      <c r="H694" t="s">
        <v>5139</v>
      </c>
      <c r="I694" t="s">
        <v>5140</v>
      </c>
      <c r="J694" t="s">
        <v>108</v>
      </c>
      <c r="K694" t="s">
        <v>29</v>
      </c>
      <c r="L694" t="s">
        <v>101</v>
      </c>
      <c r="M694" t="s">
        <v>102</v>
      </c>
      <c r="N694">
        <v>98115</v>
      </c>
      <c r="O694" t="s">
        <v>47</v>
      </c>
      <c r="P694" t="s">
        <v>1512</v>
      </c>
      <c r="Q694" t="s">
        <v>49</v>
      </c>
      <c r="R694" t="s">
        <v>79</v>
      </c>
      <c r="S694" t="s">
        <v>1513</v>
      </c>
      <c r="T694">
        <v>172.75200000000001</v>
      </c>
      <c r="U694">
        <v>6</v>
      </c>
      <c r="V694">
        <v>0.2</v>
      </c>
      <c r="W694">
        <v>60.463200000000015</v>
      </c>
    </row>
    <row r="695" spans="1:23" x14ac:dyDescent="0.3">
      <c r="A695">
        <v>694</v>
      </c>
      <c r="B695" t="s">
        <v>2260</v>
      </c>
      <c r="C695" s="1">
        <v>42091</v>
      </c>
      <c r="D695">
        <v>2015</v>
      </c>
      <c r="E695" t="s">
        <v>237</v>
      </c>
      <c r="F695">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v>16.032</v>
      </c>
    </row>
    <row r="696" spans="1:23" x14ac:dyDescent="0.3">
      <c r="A696">
        <v>695</v>
      </c>
      <c r="B696" t="s">
        <v>2267</v>
      </c>
      <c r="C696" s="1">
        <v>42138</v>
      </c>
      <c r="D696">
        <v>2015</v>
      </c>
      <c r="E696" t="s">
        <v>124</v>
      </c>
      <c r="F69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v>17.34879999999999</v>
      </c>
    </row>
    <row r="697" spans="1:23" x14ac:dyDescent="0.3">
      <c r="A697">
        <v>696</v>
      </c>
      <c r="B697" t="s">
        <v>2267</v>
      </c>
      <c r="C697" s="1">
        <v>42138</v>
      </c>
      <c r="D697">
        <v>2015</v>
      </c>
      <c r="E697" t="s">
        <v>124</v>
      </c>
      <c r="F697">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v>17.759999999999998</v>
      </c>
    </row>
    <row r="698" spans="1:23" x14ac:dyDescent="0.3">
      <c r="A698">
        <v>697</v>
      </c>
      <c r="B698" t="s">
        <v>2267</v>
      </c>
      <c r="C698" s="1">
        <v>42138</v>
      </c>
      <c r="D698">
        <v>2015</v>
      </c>
      <c r="E698" t="s">
        <v>124</v>
      </c>
      <c r="F698">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v>62.807499999999976</v>
      </c>
    </row>
    <row r="699" spans="1:23" x14ac:dyDescent="0.3">
      <c r="A699">
        <v>698</v>
      </c>
      <c r="B699" t="s">
        <v>2267</v>
      </c>
      <c r="C699" s="1">
        <v>42138</v>
      </c>
      <c r="D699">
        <v>2015</v>
      </c>
      <c r="E699" t="s">
        <v>124</v>
      </c>
      <c r="F699">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v>31.751200000000001</v>
      </c>
    </row>
    <row r="700" spans="1:23" x14ac:dyDescent="0.3">
      <c r="A700">
        <v>699</v>
      </c>
      <c r="B700" t="s">
        <v>2267</v>
      </c>
      <c r="C700" s="1">
        <v>42138</v>
      </c>
      <c r="D700">
        <v>2015</v>
      </c>
      <c r="E700" t="s">
        <v>124</v>
      </c>
      <c r="F700">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v>0.8088000000000003</v>
      </c>
    </row>
    <row r="701" spans="1:23" x14ac:dyDescent="0.3">
      <c r="A701">
        <v>700</v>
      </c>
      <c r="B701" t="s">
        <v>2267</v>
      </c>
      <c r="C701" s="1">
        <v>42138</v>
      </c>
      <c r="D701">
        <v>2015</v>
      </c>
      <c r="E701" t="s">
        <v>124</v>
      </c>
      <c r="F701">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v>-13.6312</v>
      </c>
    </row>
    <row r="702" spans="1:23" x14ac:dyDescent="0.3">
      <c r="A702">
        <v>701</v>
      </c>
      <c r="B702" t="s">
        <v>2267</v>
      </c>
      <c r="C702" s="1">
        <v>42138</v>
      </c>
      <c r="D702">
        <v>2015</v>
      </c>
      <c r="E702" t="s">
        <v>124</v>
      </c>
      <c r="F702">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v>-3.4271999999999991</v>
      </c>
    </row>
    <row r="703" spans="1:23" x14ac:dyDescent="0.3">
      <c r="A703">
        <v>9525</v>
      </c>
      <c r="B703" t="s">
        <v>10703</v>
      </c>
      <c r="C703" s="1">
        <v>43074</v>
      </c>
      <c r="D703">
        <v>2017</v>
      </c>
      <c r="E703" t="s">
        <v>98</v>
      </c>
      <c r="F703">
        <v>5</v>
      </c>
      <c r="G703" t="s">
        <v>199</v>
      </c>
      <c r="H703" t="s">
        <v>5139</v>
      </c>
      <c r="I703" t="s">
        <v>5140</v>
      </c>
      <c r="J703" t="s">
        <v>108</v>
      </c>
      <c r="K703" t="s">
        <v>29</v>
      </c>
      <c r="L703" t="s">
        <v>101</v>
      </c>
      <c r="M703" t="s">
        <v>102</v>
      </c>
      <c r="N703">
        <v>98115</v>
      </c>
      <c r="O703" t="s">
        <v>47</v>
      </c>
      <c r="P703" t="s">
        <v>1215</v>
      </c>
      <c r="Q703" t="s">
        <v>49</v>
      </c>
      <c r="R703" t="s">
        <v>79</v>
      </c>
      <c r="S703" t="s">
        <v>1216</v>
      </c>
      <c r="T703">
        <v>83.920000000000016</v>
      </c>
      <c r="U703">
        <v>5</v>
      </c>
      <c r="V703">
        <v>0.2</v>
      </c>
      <c r="W703">
        <v>29.371999999999993</v>
      </c>
    </row>
    <row r="704" spans="1:23" x14ac:dyDescent="0.3">
      <c r="A704">
        <v>9524</v>
      </c>
      <c r="B704" t="s">
        <v>10700</v>
      </c>
      <c r="C704" s="1">
        <v>41992</v>
      </c>
      <c r="D704">
        <v>2014</v>
      </c>
      <c r="E704" t="s">
        <v>98</v>
      </c>
      <c r="F704">
        <v>19</v>
      </c>
      <c r="G704" t="s">
        <v>54</v>
      </c>
      <c r="H704" t="s">
        <v>5455</v>
      </c>
      <c r="I704" t="s">
        <v>5456</v>
      </c>
      <c r="J704" t="s">
        <v>28</v>
      </c>
      <c r="K704" t="s">
        <v>29</v>
      </c>
      <c r="L704" t="s">
        <v>315</v>
      </c>
      <c r="M704" t="s">
        <v>222</v>
      </c>
      <c r="N704">
        <v>60623</v>
      </c>
      <c r="O704" t="s">
        <v>111</v>
      </c>
      <c r="P704" t="s">
        <v>4111</v>
      </c>
      <c r="Q704" t="s">
        <v>49</v>
      </c>
      <c r="R704" t="s">
        <v>63</v>
      </c>
      <c r="S704" t="s">
        <v>4112</v>
      </c>
      <c r="T704">
        <v>32.591999999999999</v>
      </c>
      <c r="U704">
        <v>3</v>
      </c>
      <c r="V704">
        <v>0.2</v>
      </c>
      <c r="W704">
        <v>-7.7406000000000006</v>
      </c>
    </row>
    <row r="705" spans="1:23" x14ac:dyDescent="0.3">
      <c r="A705">
        <v>9523</v>
      </c>
      <c r="B705" t="s">
        <v>10700</v>
      </c>
      <c r="C705" s="1">
        <v>41992</v>
      </c>
      <c r="D705">
        <v>2014</v>
      </c>
      <c r="E705" t="s">
        <v>98</v>
      </c>
      <c r="F705">
        <v>19</v>
      </c>
      <c r="G705" t="s">
        <v>54</v>
      </c>
      <c r="H705" t="s">
        <v>5455</v>
      </c>
      <c r="I705" t="s">
        <v>5456</v>
      </c>
      <c r="J705" t="s">
        <v>28</v>
      </c>
      <c r="K705" t="s">
        <v>29</v>
      </c>
      <c r="L705" t="s">
        <v>315</v>
      </c>
      <c r="M705" t="s">
        <v>222</v>
      </c>
      <c r="N705">
        <v>60623</v>
      </c>
      <c r="O705" t="s">
        <v>111</v>
      </c>
      <c r="P705" t="s">
        <v>9109</v>
      </c>
      <c r="Q705" t="s">
        <v>49</v>
      </c>
      <c r="R705" t="s">
        <v>95</v>
      </c>
      <c r="S705" t="s">
        <v>9110</v>
      </c>
      <c r="T705">
        <v>15.552000000000003</v>
      </c>
      <c r="U705">
        <v>3</v>
      </c>
      <c r="V705">
        <v>0.2</v>
      </c>
      <c r="W705">
        <v>5.4432</v>
      </c>
    </row>
    <row r="706" spans="1:23" x14ac:dyDescent="0.3">
      <c r="A706">
        <v>705</v>
      </c>
      <c r="B706" t="s">
        <v>2288</v>
      </c>
      <c r="C706" s="1">
        <v>41894</v>
      </c>
      <c r="D706">
        <v>2014</v>
      </c>
      <c r="E706" t="s">
        <v>161</v>
      </c>
      <c r="F70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v>3.6288</v>
      </c>
    </row>
    <row r="707" spans="1:23" x14ac:dyDescent="0.3">
      <c r="A707">
        <v>706</v>
      </c>
      <c r="B707" t="s">
        <v>2288</v>
      </c>
      <c r="C707" s="1">
        <v>41894</v>
      </c>
      <c r="D707">
        <v>2014</v>
      </c>
      <c r="E707" t="s">
        <v>161</v>
      </c>
      <c r="F707">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v>18.769499999999987</v>
      </c>
    </row>
    <row r="708" spans="1:23" x14ac:dyDescent="0.3">
      <c r="A708">
        <v>9521</v>
      </c>
      <c r="B708" t="s">
        <v>10699</v>
      </c>
      <c r="C708" s="1">
        <v>42404</v>
      </c>
      <c r="D708">
        <v>2016</v>
      </c>
      <c r="E708" t="s">
        <v>568</v>
      </c>
      <c r="F708">
        <v>4</v>
      </c>
      <c r="G708" t="s">
        <v>54</v>
      </c>
      <c r="H708" t="s">
        <v>719</v>
      </c>
      <c r="I708" t="s">
        <v>720</v>
      </c>
      <c r="J708" t="s">
        <v>44</v>
      </c>
      <c r="K708" t="s">
        <v>29</v>
      </c>
      <c r="L708" t="s">
        <v>45</v>
      </c>
      <c r="M708" t="s">
        <v>46</v>
      </c>
      <c r="N708">
        <v>90049</v>
      </c>
      <c r="O708" t="s">
        <v>47</v>
      </c>
      <c r="P708" t="s">
        <v>1024</v>
      </c>
      <c r="Q708" t="s">
        <v>49</v>
      </c>
      <c r="R708" t="s">
        <v>63</v>
      </c>
      <c r="S708" t="s">
        <v>1025</v>
      </c>
      <c r="T708">
        <v>93.02</v>
      </c>
      <c r="U708">
        <v>2</v>
      </c>
      <c r="V708">
        <v>0</v>
      </c>
      <c r="W708">
        <v>3.720799999999997</v>
      </c>
    </row>
    <row r="709" spans="1:23" x14ac:dyDescent="0.3">
      <c r="A709">
        <v>9520</v>
      </c>
      <c r="B709" t="s">
        <v>10698</v>
      </c>
      <c r="C709" s="1">
        <v>42863</v>
      </c>
      <c r="D709">
        <v>2017</v>
      </c>
      <c r="E709" t="s">
        <v>124</v>
      </c>
      <c r="F709">
        <v>8</v>
      </c>
      <c r="G709" t="s">
        <v>25</v>
      </c>
      <c r="H709" t="s">
        <v>4346</v>
      </c>
      <c r="I709" t="s">
        <v>4347</v>
      </c>
      <c r="J709" t="s">
        <v>28</v>
      </c>
      <c r="K709" t="s">
        <v>29</v>
      </c>
      <c r="L709" t="s">
        <v>135</v>
      </c>
      <c r="M709" t="s">
        <v>46</v>
      </c>
      <c r="N709">
        <v>94110</v>
      </c>
      <c r="O709" t="s">
        <v>47</v>
      </c>
      <c r="P709" t="s">
        <v>5153</v>
      </c>
      <c r="Q709" t="s">
        <v>49</v>
      </c>
      <c r="R709" t="s">
        <v>82</v>
      </c>
      <c r="S709" t="s">
        <v>5154</v>
      </c>
      <c r="T709">
        <v>81.08</v>
      </c>
      <c r="U709">
        <v>4</v>
      </c>
      <c r="V709">
        <v>0</v>
      </c>
      <c r="W709">
        <v>22.702400000000004</v>
      </c>
    </row>
    <row r="710" spans="1:23" x14ac:dyDescent="0.3">
      <c r="A710">
        <v>9519</v>
      </c>
      <c r="B710" t="s">
        <v>10697</v>
      </c>
      <c r="C710" s="1">
        <v>42240</v>
      </c>
      <c r="D710">
        <v>2015</v>
      </c>
      <c r="E710" t="s">
        <v>132</v>
      </c>
      <c r="F710">
        <v>24</v>
      </c>
      <c r="G710" t="s">
        <v>25</v>
      </c>
      <c r="H710" t="s">
        <v>3187</v>
      </c>
      <c r="I710" t="s">
        <v>3188</v>
      </c>
      <c r="J710" t="s">
        <v>28</v>
      </c>
      <c r="K710" t="s">
        <v>29</v>
      </c>
      <c r="L710" t="s">
        <v>4640</v>
      </c>
      <c r="M710" t="s">
        <v>510</v>
      </c>
      <c r="N710">
        <v>43402</v>
      </c>
      <c r="O710" t="s">
        <v>157</v>
      </c>
      <c r="P710" t="s">
        <v>1031</v>
      </c>
      <c r="Q710" t="s">
        <v>49</v>
      </c>
      <c r="R710" t="s">
        <v>63</v>
      </c>
      <c r="S710" t="s">
        <v>1032</v>
      </c>
      <c r="T710">
        <v>435.50400000000002</v>
      </c>
      <c r="U710">
        <v>3</v>
      </c>
      <c r="V710">
        <v>0.2</v>
      </c>
      <c r="W710">
        <v>48.994199999999921</v>
      </c>
    </row>
    <row r="711" spans="1:23" x14ac:dyDescent="0.3">
      <c r="A711">
        <v>710</v>
      </c>
      <c r="B711" t="s">
        <v>2296</v>
      </c>
      <c r="C711" s="1">
        <v>41975</v>
      </c>
      <c r="D711">
        <v>2014</v>
      </c>
      <c r="E711" t="s">
        <v>98</v>
      </c>
      <c r="F711">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v>15.767999999999997</v>
      </c>
    </row>
    <row r="712" spans="1:23" x14ac:dyDescent="0.3">
      <c r="A712">
        <v>711</v>
      </c>
      <c r="B712" t="s">
        <v>2301</v>
      </c>
      <c r="C712" s="1">
        <v>41734</v>
      </c>
      <c r="D712">
        <v>2014</v>
      </c>
      <c r="E712" t="s">
        <v>89</v>
      </c>
      <c r="F712">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v>26.630399999999998</v>
      </c>
    </row>
    <row r="713" spans="1:23" x14ac:dyDescent="0.3">
      <c r="A713">
        <v>712</v>
      </c>
      <c r="B713" t="s">
        <v>2304</v>
      </c>
      <c r="C713" s="1">
        <v>42981</v>
      </c>
      <c r="D713">
        <v>2017</v>
      </c>
      <c r="E713" t="s">
        <v>161</v>
      </c>
      <c r="F713">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v>8.8623999999999992</v>
      </c>
    </row>
    <row r="714" spans="1:23" x14ac:dyDescent="0.3">
      <c r="A714">
        <v>713</v>
      </c>
      <c r="B714" t="s">
        <v>2310</v>
      </c>
      <c r="C714" s="1">
        <v>42874</v>
      </c>
      <c r="D714">
        <v>2017</v>
      </c>
      <c r="E714" t="s">
        <v>124</v>
      </c>
      <c r="F714">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v>109.72260000000001</v>
      </c>
    </row>
    <row r="715" spans="1:23" x14ac:dyDescent="0.3">
      <c r="A715">
        <v>9518</v>
      </c>
      <c r="B715" t="s">
        <v>10697</v>
      </c>
      <c r="C715" s="1">
        <v>42240</v>
      </c>
      <c r="D715">
        <v>2015</v>
      </c>
      <c r="E715" t="s">
        <v>132</v>
      </c>
      <c r="F715">
        <v>24</v>
      </c>
      <c r="G715" t="s">
        <v>25</v>
      </c>
      <c r="H715" t="s">
        <v>3187</v>
      </c>
      <c r="I715" t="s">
        <v>3188</v>
      </c>
      <c r="J715" t="s">
        <v>28</v>
      </c>
      <c r="K715" t="s">
        <v>29</v>
      </c>
      <c r="L715" t="s">
        <v>4640</v>
      </c>
      <c r="M715" t="s">
        <v>510</v>
      </c>
      <c r="N715">
        <v>43402</v>
      </c>
      <c r="O715" t="s">
        <v>157</v>
      </c>
      <c r="P715" t="s">
        <v>4779</v>
      </c>
      <c r="Q715" t="s">
        <v>49</v>
      </c>
      <c r="R715" t="s">
        <v>50</v>
      </c>
      <c r="S715" t="s">
        <v>4780</v>
      </c>
      <c r="T715">
        <v>6.911999999999999</v>
      </c>
      <c r="U715">
        <v>3</v>
      </c>
      <c r="V715">
        <v>0.2</v>
      </c>
      <c r="W715">
        <v>2.5056000000000003</v>
      </c>
    </row>
    <row r="716" spans="1:23" x14ac:dyDescent="0.3">
      <c r="A716">
        <v>9516</v>
      </c>
      <c r="B716" t="s">
        <v>10696</v>
      </c>
      <c r="C716" s="1">
        <v>41687</v>
      </c>
      <c r="D716">
        <v>2014</v>
      </c>
      <c r="E716" t="s">
        <v>568</v>
      </c>
      <c r="F716">
        <v>17</v>
      </c>
      <c r="G716" t="s">
        <v>54</v>
      </c>
      <c r="H716" t="s">
        <v>967</v>
      </c>
      <c r="I716" t="s">
        <v>968</v>
      </c>
      <c r="J716" t="s">
        <v>28</v>
      </c>
      <c r="K716" t="s">
        <v>29</v>
      </c>
      <c r="L716" t="s">
        <v>315</v>
      </c>
      <c r="M716" t="s">
        <v>222</v>
      </c>
      <c r="N716">
        <v>60653</v>
      </c>
      <c r="O716" t="s">
        <v>111</v>
      </c>
      <c r="P716" t="s">
        <v>4662</v>
      </c>
      <c r="Q716" t="s">
        <v>49</v>
      </c>
      <c r="R716" t="s">
        <v>72</v>
      </c>
      <c r="S716" t="s">
        <v>3056</v>
      </c>
      <c r="T716">
        <v>54.207999999999998</v>
      </c>
      <c r="U716">
        <v>14</v>
      </c>
      <c r="V716">
        <v>0.2</v>
      </c>
      <c r="W716">
        <v>8.808799999999998</v>
      </c>
    </row>
    <row r="717" spans="1:23" x14ac:dyDescent="0.3">
      <c r="A717">
        <v>716</v>
      </c>
      <c r="B717" t="s">
        <v>2318</v>
      </c>
      <c r="C717" s="1">
        <v>41821</v>
      </c>
      <c r="D717">
        <v>2014</v>
      </c>
      <c r="E717" t="s">
        <v>152</v>
      </c>
      <c r="F717">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v>6.9719999999999995</v>
      </c>
    </row>
    <row r="718" spans="1:23" x14ac:dyDescent="0.3">
      <c r="A718">
        <v>9515</v>
      </c>
      <c r="B718" t="s">
        <v>10695</v>
      </c>
      <c r="C718" s="1">
        <v>41712</v>
      </c>
      <c r="D718">
        <v>2014</v>
      </c>
      <c r="E718" t="s">
        <v>237</v>
      </c>
      <c r="F718">
        <v>14</v>
      </c>
      <c r="G718" t="s">
        <v>54</v>
      </c>
      <c r="H718" t="s">
        <v>7360</v>
      </c>
      <c r="I718" t="s">
        <v>7361</v>
      </c>
      <c r="J718" t="s">
        <v>108</v>
      </c>
      <c r="K718" t="s">
        <v>29</v>
      </c>
      <c r="L718" t="s">
        <v>1539</v>
      </c>
      <c r="M718" t="s">
        <v>58</v>
      </c>
      <c r="N718">
        <v>32216</v>
      </c>
      <c r="O718" t="s">
        <v>32</v>
      </c>
      <c r="P718" t="s">
        <v>2517</v>
      </c>
      <c r="Q718" t="s">
        <v>49</v>
      </c>
      <c r="R718" t="s">
        <v>95</v>
      </c>
      <c r="S718" t="s">
        <v>2518</v>
      </c>
      <c r="T718">
        <v>91.055999999999997</v>
      </c>
      <c r="U718">
        <v>6</v>
      </c>
      <c r="V718">
        <v>0.2</v>
      </c>
      <c r="W718">
        <v>31.869599999999995</v>
      </c>
    </row>
    <row r="719" spans="1:23" x14ac:dyDescent="0.3">
      <c r="A719">
        <v>9512</v>
      </c>
      <c r="B719" t="s">
        <v>10692</v>
      </c>
      <c r="C719" s="1">
        <v>41987</v>
      </c>
      <c r="D719">
        <v>2014</v>
      </c>
      <c r="E719" t="s">
        <v>98</v>
      </c>
      <c r="F719">
        <v>14</v>
      </c>
      <c r="G719" t="s">
        <v>199</v>
      </c>
      <c r="H719" t="s">
        <v>6377</v>
      </c>
      <c r="I719" t="s">
        <v>6378</v>
      </c>
      <c r="J719" t="s">
        <v>44</v>
      </c>
      <c r="K719" t="s">
        <v>29</v>
      </c>
      <c r="L719" t="s">
        <v>315</v>
      </c>
      <c r="M719" t="s">
        <v>222</v>
      </c>
      <c r="N719">
        <v>60623</v>
      </c>
      <c r="O719" t="s">
        <v>111</v>
      </c>
      <c r="P719" t="s">
        <v>4349</v>
      </c>
      <c r="Q719" t="s">
        <v>49</v>
      </c>
      <c r="R719" t="s">
        <v>79</v>
      </c>
      <c r="S719" t="s">
        <v>4350</v>
      </c>
      <c r="T719">
        <v>9.2639999999999976</v>
      </c>
      <c r="U719">
        <v>3</v>
      </c>
      <c r="V719">
        <v>0.8</v>
      </c>
      <c r="W719">
        <v>-13.895999999999997</v>
      </c>
    </row>
    <row r="720" spans="1:23" x14ac:dyDescent="0.3">
      <c r="A720">
        <v>719</v>
      </c>
      <c r="B720" t="s">
        <v>2327</v>
      </c>
      <c r="C720" s="1">
        <v>41792</v>
      </c>
      <c r="D720">
        <v>2014</v>
      </c>
      <c r="E720" t="s">
        <v>41</v>
      </c>
      <c r="F720">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v>19.4376</v>
      </c>
    </row>
    <row r="721" spans="1:23" x14ac:dyDescent="0.3">
      <c r="A721">
        <v>9511</v>
      </c>
      <c r="B721" t="s">
        <v>10691</v>
      </c>
      <c r="C721" s="1">
        <v>42588</v>
      </c>
      <c r="D721">
        <v>2016</v>
      </c>
      <c r="E721" t="s">
        <v>132</v>
      </c>
      <c r="F721">
        <v>6</v>
      </c>
      <c r="G721" t="s">
        <v>54</v>
      </c>
      <c r="H721" t="s">
        <v>1869</v>
      </c>
      <c r="I721" t="s">
        <v>1870</v>
      </c>
      <c r="J721" t="s">
        <v>28</v>
      </c>
      <c r="K721" t="s">
        <v>29</v>
      </c>
      <c r="L721" t="s">
        <v>278</v>
      </c>
      <c r="M721" t="s">
        <v>279</v>
      </c>
      <c r="N721">
        <v>10024</v>
      </c>
      <c r="O721" t="s">
        <v>157</v>
      </c>
      <c r="P721" t="s">
        <v>1280</v>
      </c>
      <c r="Q721" t="s">
        <v>49</v>
      </c>
      <c r="R721" t="s">
        <v>72</v>
      </c>
      <c r="S721" t="s">
        <v>1281</v>
      </c>
      <c r="T721">
        <v>38.339999999999996</v>
      </c>
      <c r="U721">
        <v>9</v>
      </c>
      <c r="V721">
        <v>0</v>
      </c>
      <c r="W721">
        <v>15.7194</v>
      </c>
    </row>
    <row r="722" spans="1:23" x14ac:dyDescent="0.3">
      <c r="A722">
        <v>721</v>
      </c>
      <c r="B722" t="s">
        <v>2330</v>
      </c>
      <c r="C722" s="1">
        <v>42413</v>
      </c>
      <c r="D722">
        <v>2016</v>
      </c>
      <c r="E722" t="s">
        <v>568</v>
      </c>
      <c r="F722">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v>73.41</v>
      </c>
    </row>
    <row r="723" spans="1:23" x14ac:dyDescent="0.3">
      <c r="A723">
        <v>9510</v>
      </c>
      <c r="B723" t="s">
        <v>10690</v>
      </c>
      <c r="C723" s="1">
        <v>41734</v>
      </c>
      <c r="D723">
        <v>2014</v>
      </c>
      <c r="E723" t="s">
        <v>89</v>
      </c>
      <c r="F723">
        <v>5</v>
      </c>
      <c r="G723" t="s">
        <v>25</v>
      </c>
      <c r="H723" t="s">
        <v>679</v>
      </c>
      <c r="I723" t="s">
        <v>680</v>
      </c>
      <c r="J723" t="s">
        <v>28</v>
      </c>
      <c r="K723" t="s">
        <v>29</v>
      </c>
      <c r="L723" t="s">
        <v>6690</v>
      </c>
      <c r="M723" t="s">
        <v>250</v>
      </c>
      <c r="N723">
        <v>48127</v>
      </c>
      <c r="O723" t="s">
        <v>111</v>
      </c>
      <c r="P723" t="s">
        <v>699</v>
      </c>
      <c r="Q723" t="s">
        <v>49</v>
      </c>
      <c r="R723" t="s">
        <v>63</v>
      </c>
      <c r="S723" t="s">
        <v>700</v>
      </c>
      <c r="T723">
        <v>689.81999999999994</v>
      </c>
      <c r="U723">
        <v>6</v>
      </c>
      <c r="V723">
        <v>0</v>
      </c>
      <c r="W723">
        <v>20.694600000000008</v>
      </c>
    </row>
    <row r="724" spans="1:23" x14ac:dyDescent="0.3">
      <c r="A724">
        <v>723</v>
      </c>
      <c r="B724" t="s">
        <v>2335</v>
      </c>
      <c r="C724" s="1">
        <v>42719</v>
      </c>
      <c r="D724">
        <v>2016</v>
      </c>
      <c r="E724" t="s">
        <v>98</v>
      </c>
      <c r="F724">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v>80.019899999999993</v>
      </c>
    </row>
    <row r="725" spans="1:23" x14ac:dyDescent="0.3">
      <c r="A725">
        <v>9509</v>
      </c>
      <c r="B725" t="s">
        <v>10690</v>
      </c>
      <c r="C725" s="1">
        <v>41734</v>
      </c>
      <c r="D725">
        <v>2014</v>
      </c>
      <c r="E725" t="s">
        <v>89</v>
      </c>
      <c r="F725">
        <v>5</v>
      </c>
      <c r="G725" t="s">
        <v>25</v>
      </c>
      <c r="H725" t="s">
        <v>679</v>
      </c>
      <c r="I725" t="s">
        <v>680</v>
      </c>
      <c r="J725" t="s">
        <v>28</v>
      </c>
      <c r="K725" t="s">
        <v>29</v>
      </c>
      <c r="L725" t="s">
        <v>6690</v>
      </c>
      <c r="M725" t="s">
        <v>250</v>
      </c>
      <c r="N725">
        <v>48127</v>
      </c>
      <c r="O725" t="s">
        <v>111</v>
      </c>
      <c r="P725" t="s">
        <v>795</v>
      </c>
      <c r="Q725" t="s">
        <v>49</v>
      </c>
      <c r="R725" t="s">
        <v>72</v>
      </c>
      <c r="S725" t="s">
        <v>796</v>
      </c>
      <c r="T725">
        <v>13.89</v>
      </c>
      <c r="U725">
        <v>3</v>
      </c>
      <c r="V725">
        <v>0</v>
      </c>
      <c r="W725">
        <v>4.5836999999999994</v>
      </c>
    </row>
    <row r="726" spans="1:23" x14ac:dyDescent="0.3">
      <c r="A726">
        <v>725</v>
      </c>
      <c r="B726" t="s">
        <v>2345</v>
      </c>
      <c r="C726" s="1">
        <v>42558</v>
      </c>
      <c r="D726">
        <v>2016</v>
      </c>
      <c r="E726" t="s">
        <v>152</v>
      </c>
      <c r="F72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v>5.1281999999999996</v>
      </c>
    </row>
    <row r="727" spans="1:23" x14ac:dyDescent="0.3">
      <c r="A727">
        <v>726</v>
      </c>
      <c r="B727" t="s">
        <v>2351</v>
      </c>
      <c r="C727" s="1">
        <v>42994</v>
      </c>
      <c r="D727">
        <v>2017</v>
      </c>
      <c r="E727" t="s">
        <v>161</v>
      </c>
      <c r="F727">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v>6.3684000000000003</v>
      </c>
    </row>
    <row r="728" spans="1:23" x14ac:dyDescent="0.3">
      <c r="A728">
        <v>9508</v>
      </c>
      <c r="B728" t="s">
        <v>10690</v>
      </c>
      <c r="C728" s="1">
        <v>41734</v>
      </c>
      <c r="D728">
        <v>2014</v>
      </c>
      <c r="E728" t="s">
        <v>89</v>
      </c>
      <c r="F728">
        <v>5</v>
      </c>
      <c r="G728" t="s">
        <v>25</v>
      </c>
      <c r="H728" t="s">
        <v>679</v>
      </c>
      <c r="I728" t="s">
        <v>680</v>
      </c>
      <c r="J728" t="s">
        <v>28</v>
      </c>
      <c r="K728" t="s">
        <v>29</v>
      </c>
      <c r="L728" t="s">
        <v>6690</v>
      </c>
      <c r="M728" t="s">
        <v>250</v>
      </c>
      <c r="N728">
        <v>48127</v>
      </c>
      <c r="O728" t="s">
        <v>111</v>
      </c>
      <c r="P728" t="s">
        <v>4966</v>
      </c>
      <c r="Q728" t="s">
        <v>49</v>
      </c>
      <c r="R728" t="s">
        <v>79</v>
      </c>
      <c r="S728" t="s">
        <v>4967</v>
      </c>
      <c r="T728">
        <v>40.199999999999996</v>
      </c>
      <c r="U728">
        <v>5</v>
      </c>
      <c r="V728">
        <v>0</v>
      </c>
      <c r="W728">
        <v>18.089999999999996</v>
      </c>
    </row>
    <row r="729" spans="1:23" x14ac:dyDescent="0.3">
      <c r="A729">
        <v>728</v>
      </c>
      <c r="B729" t="s">
        <v>2358</v>
      </c>
      <c r="C729" s="1">
        <v>42707</v>
      </c>
      <c r="D729">
        <v>2016</v>
      </c>
      <c r="E729" t="s">
        <v>98</v>
      </c>
      <c r="F729">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v>84.051199999999994</v>
      </c>
    </row>
    <row r="730" spans="1:23" x14ac:dyDescent="0.3">
      <c r="A730">
        <v>9507</v>
      </c>
      <c r="B730" t="s">
        <v>10690</v>
      </c>
      <c r="C730" s="1">
        <v>41734</v>
      </c>
      <c r="D730">
        <v>2014</v>
      </c>
      <c r="E730" t="s">
        <v>89</v>
      </c>
      <c r="F730">
        <v>5</v>
      </c>
      <c r="G730" t="s">
        <v>25</v>
      </c>
      <c r="H730" t="s">
        <v>679</v>
      </c>
      <c r="I730" t="s">
        <v>680</v>
      </c>
      <c r="J730" t="s">
        <v>28</v>
      </c>
      <c r="K730" t="s">
        <v>29</v>
      </c>
      <c r="L730" t="s">
        <v>6690</v>
      </c>
      <c r="M730" t="s">
        <v>250</v>
      </c>
      <c r="N730">
        <v>48127</v>
      </c>
      <c r="O730" t="s">
        <v>111</v>
      </c>
      <c r="P730" t="s">
        <v>3227</v>
      </c>
      <c r="Q730" t="s">
        <v>49</v>
      </c>
      <c r="R730" t="s">
        <v>72</v>
      </c>
      <c r="S730" t="s">
        <v>3228</v>
      </c>
      <c r="T730">
        <v>26.7</v>
      </c>
      <c r="U730">
        <v>2</v>
      </c>
      <c r="V730">
        <v>0</v>
      </c>
      <c r="W730">
        <v>7.4759999999999991</v>
      </c>
    </row>
    <row r="731" spans="1:23" x14ac:dyDescent="0.3">
      <c r="A731">
        <v>730</v>
      </c>
      <c r="B731" t="s">
        <v>2358</v>
      </c>
      <c r="C731" s="1">
        <v>42707</v>
      </c>
      <c r="D731">
        <v>2016</v>
      </c>
      <c r="E731" t="s">
        <v>98</v>
      </c>
      <c r="F731">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v>10.088999999999999</v>
      </c>
    </row>
    <row r="732" spans="1:23" x14ac:dyDescent="0.3">
      <c r="A732">
        <v>9506</v>
      </c>
      <c r="B732" t="s">
        <v>10689</v>
      </c>
      <c r="C732" s="1">
        <v>42657</v>
      </c>
      <c r="D732">
        <v>2016</v>
      </c>
      <c r="E732" t="s">
        <v>53</v>
      </c>
      <c r="F732">
        <v>14</v>
      </c>
      <c r="G732" t="s">
        <v>54</v>
      </c>
      <c r="H732" t="s">
        <v>3906</v>
      </c>
      <c r="I732" t="s">
        <v>3907</v>
      </c>
      <c r="J732" t="s">
        <v>44</v>
      </c>
      <c r="K732" t="s">
        <v>29</v>
      </c>
      <c r="L732" t="s">
        <v>278</v>
      </c>
      <c r="M732" t="s">
        <v>279</v>
      </c>
      <c r="N732">
        <v>10009</v>
      </c>
      <c r="O732" t="s">
        <v>157</v>
      </c>
      <c r="P732" t="s">
        <v>1267</v>
      </c>
      <c r="Q732" t="s">
        <v>49</v>
      </c>
      <c r="R732" t="s">
        <v>95</v>
      </c>
      <c r="S732" t="s">
        <v>1460</v>
      </c>
      <c r="T732">
        <v>111.96</v>
      </c>
      <c r="U732">
        <v>2</v>
      </c>
      <c r="V732">
        <v>0</v>
      </c>
      <c r="W732">
        <v>54.860399999999998</v>
      </c>
    </row>
    <row r="733" spans="1:23" x14ac:dyDescent="0.3">
      <c r="A733">
        <v>732</v>
      </c>
      <c r="B733" t="s">
        <v>2358</v>
      </c>
      <c r="C733" s="1">
        <v>42707</v>
      </c>
      <c r="D733">
        <v>2016</v>
      </c>
      <c r="E733" t="s">
        <v>98</v>
      </c>
      <c r="F733">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v>3.024</v>
      </c>
    </row>
    <row r="734" spans="1:23" x14ac:dyDescent="0.3">
      <c r="A734">
        <v>733</v>
      </c>
      <c r="B734" t="s">
        <v>2368</v>
      </c>
      <c r="C734" s="1">
        <v>42756</v>
      </c>
      <c r="D734">
        <v>2017</v>
      </c>
      <c r="E734" t="s">
        <v>166</v>
      </c>
      <c r="F734">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v>9.7175999999999902</v>
      </c>
    </row>
    <row r="735" spans="1:23" x14ac:dyDescent="0.3">
      <c r="A735">
        <v>9504</v>
      </c>
      <c r="B735" t="s">
        <v>10688</v>
      </c>
      <c r="C735" s="1">
        <v>42482</v>
      </c>
      <c r="D735">
        <v>2016</v>
      </c>
      <c r="E735" t="s">
        <v>89</v>
      </c>
      <c r="F735">
        <v>22</v>
      </c>
      <c r="G735" t="s">
        <v>54</v>
      </c>
      <c r="H735" t="s">
        <v>3903</v>
      </c>
      <c r="I735" t="s">
        <v>3904</v>
      </c>
      <c r="J735" t="s">
        <v>28</v>
      </c>
      <c r="K735" t="s">
        <v>29</v>
      </c>
      <c r="L735" t="s">
        <v>7591</v>
      </c>
      <c r="M735" t="s">
        <v>279</v>
      </c>
      <c r="N735">
        <v>13440</v>
      </c>
      <c r="O735" t="s">
        <v>157</v>
      </c>
      <c r="P735" t="s">
        <v>2554</v>
      </c>
      <c r="Q735" t="s">
        <v>49</v>
      </c>
      <c r="R735" t="s">
        <v>72</v>
      </c>
      <c r="S735" t="s">
        <v>2555</v>
      </c>
      <c r="T735">
        <v>2.88</v>
      </c>
      <c r="U735">
        <v>1</v>
      </c>
      <c r="V735">
        <v>0</v>
      </c>
      <c r="W735">
        <v>0.80640000000000001</v>
      </c>
    </row>
    <row r="736" spans="1:23" x14ac:dyDescent="0.3">
      <c r="A736">
        <v>735</v>
      </c>
      <c r="B736" t="s">
        <v>2368</v>
      </c>
      <c r="C736" s="1">
        <v>42756</v>
      </c>
      <c r="D736">
        <v>2017</v>
      </c>
      <c r="E736" t="s">
        <v>166</v>
      </c>
      <c r="F73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v>33.647399999999998</v>
      </c>
    </row>
    <row r="737" spans="1:23" x14ac:dyDescent="0.3">
      <c r="A737">
        <v>736</v>
      </c>
      <c r="B737" t="s">
        <v>2368</v>
      </c>
      <c r="C737" s="1">
        <v>42756</v>
      </c>
      <c r="D737">
        <v>2017</v>
      </c>
      <c r="E737" t="s">
        <v>166</v>
      </c>
      <c r="F737">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v>9.4283999999999963</v>
      </c>
    </row>
    <row r="738" spans="1:23" x14ac:dyDescent="0.3">
      <c r="A738">
        <v>9503</v>
      </c>
      <c r="B738" t="s">
        <v>10688</v>
      </c>
      <c r="C738" s="1">
        <v>42482</v>
      </c>
      <c r="D738">
        <v>2016</v>
      </c>
      <c r="E738" t="s">
        <v>89</v>
      </c>
      <c r="F738">
        <v>22</v>
      </c>
      <c r="G738" t="s">
        <v>54</v>
      </c>
      <c r="H738" t="s">
        <v>3903</v>
      </c>
      <c r="I738" t="s">
        <v>3904</v>
      </c>
      <c r="J738" t="s">
        <v>28</v>
      </c>
      <c r="K738" t="s">
        <v>29</v>
      </c>
      <c r="L738" t="s">
        <v>7591</v>
      </c>
      <c r="M738" t="s">
        <v>279</v>
      </c>
      <c r="N738">
        <v>13440</v>
      </c>
      <c r="O738" t="s">
        <v>157</v>
      </c>
      <c r="P738" t="s">
        <v>8271</v>
      </c>
      <c r="Q738" t="s">
        <v>49</v>
      </c>
      <c r="R738" t="s">
        <v>72</v>
      </c>
      <c r="S738" t="s">
        <v>8272</v>
      </c>
      <c r="T738">
        <v>32.129999999999995</v>
      </c>
      <c r="U738">
        <v>9</v>
      </c>
      <c r="V738">
        <v>0</v>
      </c>
      <c r="W738">
        <v>8.3537999999999997</v>
      </c>
    </row>
    <row r="739" spans="1:23" x14ac:dyDescent="0.3">
      <c r="A739">
        <v>738</v>
      </c>
      <c r="B739" t="s">
        <v>2368</v>
      </c>
      <c r="C739" s="1">
        <v>42756</v>
      </c>
      <c r="D739">
        <v>2017</v>
      </c>
      <c r="E739" t="s">
        <v>166</v>
      </c>
      <c r="F739">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v>6.5519999999999996</v>
      </c>
    </row>
    <row r="740" spans="1:23" x14ac:dyDescent="0.3">
      <c r="A740">
        <v>9500</v>
      </c>
      <c r="B740" t="s">
        <v>10685</v>
      </c>
      <c r="C740" s="1">
        <v>43044</v>
      </c>
      <c r="D740">
        <v>2017</v>
      </c>
      <c r="E740" t="s">
        <v>24</v>
      </c>
      <c r="F740">
        <v>5</v>
      </c>
      <c r="G740" t="s">
        <v>199</v>
      </c>
      <c r="H740" t="s">
        <v>1265</v>
      </c>
      <c r="I740" t="s">
        <v>1266</v>
      </c>
      <c r="J740" t="s">
        <v>108</v>
      </c>
      <c r="K740" t="s">
        <v>29</v>
      </c>
      <c r="L740" t="s">
        <v>7097</v>
      </c>
      <c r="M740" t="s">
        <v>266</v>
      </c>
      <c r="N740">
        <v>46142</v>
      </c>
      <c r="O740" t="s">
        <v>111</v>
      </c>
      <c r="P740" t="s">
        <v>3887</v>
      </c>
      <c r="Q740" t="s">
        <v>49</v>
      </c>
      <c r="R740" t="s">
        <v>95</v>
      </c>
      <c r="S740" t="s">
        <v>3888</v>
      </c>
      <c r="T740">
        <v>67.8</v>
      </c>
      <c r="U740">
        <v>10</v>
      </c>
      <c r="V740">
        <v>0</v>
      </c>
      <c r="W740">
        <v>31.187999999999999</v>
      </c>
    </row>
    <row r="741" spans="1:23" x14ac:dyDescent="0.3">
      <c r="A741">
        <v>740</v>
      </c>
      <c r="B741" t="s">
        <v>2380</v>
      </c>
      <c r="C741" s="1">
        <v>41643</v>
      </c>
      <c r="D741">
        <v>2014</v>
      </c>
      <c r="E741" t="s">
        <v>166</v>
      </c>
      <c r="F741">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v>4.2716999999999992</v>
      </c>
    </row>
    <row r="742" spans="1:23" x14ac:dyDescent="0.3">
      <c r="A742">
        <v>741</v>
      </c>
      <c r="B742" t="s">
        <v>2380</v>
      </c>
      <c r="C742" s="1">
        <v>41643</v>
      </c>
      <c r="D742">
        <v>2014</v>
      </c>
      <c r="E742" t="s">
        <v>166</v>
      </c>
      <c r="F742">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v>-64.774800000000013</v>
      </c>
    </row>
    <row r="743" spans="1:23" x14ac:dyDescent="0.3">
      <c r="A743">
        <v>742</v>
      </c>
      <c r="B743" t="s">
        <v>2380</v>
      </c>
      <c r="C743" s="1">
        <v>41643</v>
      </c>
      <c r="D743">
        <v>2014</v>
      </c>
      <c r="E743" t="s">
        <v>166</v>
      </c>
      <c r="F743">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v>-5.4870000000000001</v>
      </c>
    </row>
    <row r="744" spans="1:23" x14ac:dyDescent="0.3">
      <c r="A744">
        <v>743</v>
      </c>
      <c r="B744" t="s">
        <v>2387</v>
      </c>
      <c r="C744" s="1">
        <v>42609</v>
      </c>
      <c r="D744">
        <v>2016</v>
      </c>
      <c r="E744" t="s">
        <v>132</v>
      </c>
      <c r="F744">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v>-10.948000000000002</v>
      </c>
    </row>
    <row r="745" spans="1:23" x14ac:dyDescent="0.3">
      <c r="A745">
        <v>744</v>
      </c>
      <c r="B745" t="s">
        <v>2387</v>
      </c>
      <c r="C745" s="1">
        <v>42609</v>
      </c>
      <c r="D745">
        <v>2016</v>
      </c>
      <c r="E745" t="s">
        <v>132</v>
      </c>
      <c r="F745">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v>1.1465999999999998</v>
      </c>
    </row>
    <row r="746" spans="1:23" x14ac:dyDescent="0.3">
      <c r="A746">
        <v>745</v>
      </c>
      <c r="B746" t="s">
        <v>2387</v>
      </c>
      <c r="C746" s="1">
        <v>42609</v>
      </c>
      <c r="D746">
        <v>2016</v>
      </c>
      <c r="E746" t="s">
        <v>132</v>
      </c>
      <c r="F74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v>1.6762000000000001</v>
      </c>
    </row>
    <row r="747" spans="1:23" x14ac:dyDescent="0.3">
      <c r="A747">
        <v>746</v>
      </c>
      <c r="B747" t="s">
        <v>2387</v>
      </c>
      <c r="C747" s="1">
        <v>42609</v>
      </c>
      <c r="D747">
        <v>2016</v>
      </c>
      <c r="E747" t="s">
        <v>132</v>
      </c>
      <c r="F747">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v>6.2063999999999897</v>
      </c>
    </row>
    <row r="748" spans="1:23" x14ac:dyDescent="0.3">
      <c r="A748">
        <v>9499</v>
      </c>
      <c r="B748" t="s">
        <v>10685</v>
      </c>
      <c r="C748" s="1">
        <v>43044</v>
      </c>
      <c r="D748">
        <v>2017</v>
      </c>
      <c r="E748" t="s">
        <v>24</v>
      </c>
      <c r="F748">
        <v>5</v>
      </c>
      <c r="G748" t="s">
        <v>199</v>
      </c>
      <c r="H748" t="s">
        <v>1265</v>
      </c>
      <c r="I748" t="s">
        <v>1266</v>
      </c>
      <c r="J748" t="s">
        <v>108</v>
      </c>
      <c r="K748" t="s">
        <v>29</v>
      </c>
      <c r="L748" t="s">
        <v>7097</v>
      </c>
      <c r="M748" t="s">
        <v>266</v>
      </c>
      <c r="N748">
        <v>46142</v>
      </c>
      <c r="O748" t="s">
        <v>111</v>
      </c>
      <c r="P748" t="s">
        <v>7467</v>
      </c>
      <c r="Q748" t="s">
        <v>49</v>
      </c>
      <c r="R748" t="s">
        <v>95</v>
      </c>
      <c r="S748" t="s">
        <v>197</v>
      </c>
      <c r="T748">
        <v>167.94</v>
      </c>
      <c r="U748">
        <v>3</v>
      </c>
      <c r="V748">
        <v>0</v>
      </c>
      <c r="W748">
        <v>82.290599999999998</v>
      </c>
    </row>
    <row r="749" spans="1:23" x14ac:dyDescent="0.3">
      <c r="A749">
        <v>748</v>
      </c>
      <c r="B749" t="s">
        <v>2394</v>
      </c>
      <c r="C749" s="1">
        <v>41786</v>
      </c>
      <c r="D749">
        <v>2014</v>
      </c>
      <c r="E749" t="s">
        <v>124</v>
      </c>
      <c r="F749">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v>7.1863999999999919</v>
      </c>
    </row>
    <row r="750" spans="1:23" x14ac:dyDescent="0.3">
      <c r="A750">
        <v>9498</v>
      </c>
      <c r="B750" t="s">
        <v>10685</v>
      </c>
      <c r="C750" s="1">
        <v>43044</v>
      </c>
      <c r="D750">
        <v>2017</v>
      </c>
      <c r="E750" t="s">
        <v>24</v>
      </c>
      <c r="F750">
        <v>5</v>
      </c>
      <c r="G750" t="s">
        <v>199</v>
      </c>
      <c r="H750" t="s">
        <v>1265</v>
      </c>
      <c r="I750" t="s">
        <v>1266</v>
      </c>
      <c r="J750" t="s">
        <v>108</v>
      </c>
      <c r="K750" t="s">
        <v>29</v>
      </c>
      <c r="L750" t="s">
        <v>7097</v>
      </c>
      <c r="M750" t="s">
        <v>266</v>
      </c>
      <c r="N750">
        <v>46142</v>
      </c>
      <c r="O750" t="s">
        <v>111</v>
      </c>
      <c r="P750" t="s">
        <v>1044</v>
      </c>
      <c r="Q750" t="s">
        <v>49</v>
      </c>
      <c r="R750" t="s">
        <v>95</v>
      </c>
      <c r="S750" t="s">
        <v>1045</v>
      </c>
      <c r="T750">
        <v>4.41</v>
      </c>
      <c r="U750">
        <v>1</v>
      </c>
      <c r="V750">
        <v>0</v>
      </c>
      <c r="W750">
        <v>2.0286</v>
      </c>
    </row>
    <row r="751" spans="1:23" x14ac:dyDescent="0.3">
      <c r="A751">
        <v>750</v>
      </c>
      <c r="B751" t="s">
        <v>2401</v>
      </c>
      <c r="C751" s="1">
        <v>43010</v>
      </c>
      <c r="D751">
        <v>2017</v>
      </c>
      <c r="E751" t="s">
        <v>53</v>
      </c>
      <c r="F751">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v>26.702999999999999</v>
      </c>
    </row>
    <row r="752" spans="1:23" x14ac:dyDescent="0.3">
      <c r="A752">
        <v>9497</v>
      </c>
      <c r="B752" t="s">
        <v>10684</v>
      </c>
      <c r="C752" s="1">
        <v>42502</v>
      </c>
      <c r="D752">
        <v>2016</v>
      </c>
      <c r="E752" t="s">
        <v>124</v>
      </c>
      <c r="F752">
        <v>12</v>
      </c>
      <c r="G752" t="s">
        <v>54</v>
      </c>
      <c r="H752" t="s">
        <v>6915</v>
      </c>
      <c r="I752" t="s">
        <v>6916</v>
      </c>
      <c r="J752" t="s">
        <v>28</v>
      </c>
      <c r="K752" t="s">
        <v>29</v>
      </c>
      <c r="L752" t="s">
        <v>2134</v>
      </c>
      <c r="M752" t="s">
        <v>46</v>
      </c>
      <c r="N752">
        <v>92691</v>
      </c>
      <c r="O752" t="s">
        <v>47</v>
      </c>
      <c r="P752" t="s">
        <v>5308</v>
      </c>
      <c r="Q752" t="s">
        <v>49</v>
      </c>
      <c r="R752" t="s">
        <v>82</v>
      </c>
      <c r="S752" t="s">
        <v>1446</v>
      </c>
      <c r="T752">
        <v>8.67</v>
      </c>
      <c r="U752">
        <v>1</v>
      </c>
      <c r="V752">
        <v>0</v>
      </c>
      <c r="W752">
        <v>2.3409000000000004</v>
      </c>
    </row>
    <row r="753" spans="1:23" x14ac:dyDescent="0.3">
      <c r="A753">
        <v>752</v>
      </c>
      <c r="B753" t="s">
        <v>2401</v>
      </c>
      <c r="C753" s="1">
        <v>43010</v>
      </c>
      <c r="D753">
        <v>2017</v>
      </c>
      <c r="E753" t="s">
        <v>53</v>
      </c>
      <c r="F753">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v>22.792000000000002</v>
      </c>
    </row>
    <row r="754" spans="1:23" x14ac:dyDescent="0.3">
      <c r="A754">
        <v>753</v>
      </c>
      <c r="B754" t="s">
        <v>2401</v>
      </c>
      <c r="C754" s="1">
        <v>43010</v>
      </c>
      <c r="D754">
        <v>2017</v>
      </c>
      <c r="E754" t="s">
        <v>53</v>
      </c>
      <c r="F754">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v>1.4112</v>
      </c>
    </row>
    <row r="755" spans="1:23" x14ac:dyDescent="0.3">
      <c r="A755">
        <v>9495</v>
      </c>
      <c r="B755" t="s">
        <v>10683</v>
      </c>
      <c r="C755" s="1">
        <v>42372</v>
      </c>
      <c r="D755">
        <v>2016</v>
      </c>
      <c r="E755" t="s">
        <v>166</v>
      </c>
      <c r="F755">
        <v>3</v>
      </c>
      <c r="G755" t="s">
        <v>54</v>
      </c>
      <c r="H755" t="s">
        <v>5746</v>
      </c>
      <c r="I755" t="s">
        <v>5747</v>
      </c>
      <c r="J755" t="s">
        <v>44</v>
      </c>
      <c r="K755" t="s">
        <v>29</v>
      </c>
      <c r="L755" t="s">
        <v>7214</v>
      </c>
      <c r="M755" t="s">
        <v>663</v>
      </c>
      <c r="N755">
        <v>74012</v>
      </c>
      <c r="O755" t="s">
        <v>111</v>
      </c>
      <c r="P755" t="s">
        <v>3899</v>
      </c>
      <c r="Q755" t="s">
        <v>49</v>
      </c>
      <c r="R755" t="s">
        <v>79</v>
      </c>
      <c r="S755" t="s">
        <v>1230</v>
      </c>
      <c r="T755">
        <v>11.88</v>
      </c>
      <c r="U755">
        <v>2</v>
      </c>
      <c r="V755">
        <v>0</v>
      </c>
      <c r="W755">
        <v>5.3460000000000001</v>
      </c>
    </row>
    <row r="756" spans="1:23" x14ac:dyDescent="0.3">
      <c r="A756">
        <v>9493</v>
      </c>
      <c r="B756" t="s">
        <v>10682</v>
      </c>
      <c r="C756" s="1">
        <v>43046</v>
      </c>
      <c r="D756">
        <v>2017</v>
      </c>
      <c r="E756" t="s">
        <v>24</v>
      </c>
      <c r="F756">
        <v>7</v>
      </c>
      <c r="G756" t="s">
        <v>1306</v>
      </c>
      <c r="H756" t="s">
        <v>6341</v>
      </c>
      <c r="I756" t="s">
        <v>6342</v>
      </c>
      <c r="J756" t="s">
        <v>28</v>
      </c>
      <c r="K756" t="s">
        <v>29</v>
      </c>
      <c r="L756" t="s">
        <v>4869</v>
      </c>
      <c r="M756" t="s">
        <v>663</v>
      </c>
      <c r="N756">
        <v>73120</v>
      </c>
      <c r="O756" t="s">
        <v>111</v>
      </c>
      <c r="P756" t="s">
        <v>114</v>
      </c>
      <c r="Q756" t="s">
        <v>49</v>
      </c>
      <c r="R756" t="s">
        <v>79</v>
      </c>
      <c r="S756" t="s">
        <v>115</v>
      </c>
      <c r="T756">
        <v>38.160000000000004</v>
      </c>
      <c r="U756">
        <v>9</v>
      </c>
      <c r="V756">
        <v>0</v>
      </c>
      <c r="W756">
        <v>19.080000000000002</v>
      </c>
    </row>
    <row r="757" spans="1:23" x14ac:dyDescent="0.3">
      <c r="A757">
        <v>9492</v>
      </c>
      <c r="B757" t="s">
        <v>10681</v>
      </c>
      <c r="C757" s="1">
        <v>42738</v>
      </c>
      <c r="D757">
        <v>2017</v>
      </c>
      <c r="E757" t="s">
        <v>166</v>
      </c>
      <c r="F757">
        <v>3</v>
      </c>
      <c r="G757" t="s">
        <v>54</v>
      </c>
      <c r="H757" t="s">
        <v>1752</v>
      </c>
      <c r="I757" t="s">
        <v>1753</v>
      </c>
      <c r="J757" t="s">
        <v>28</v>
      </c>
      <c r="K757" t="s">
        <v>29</v>
      </c>
      <c r="L757" t="s">
        <v>135</v>
      </c>
      <c r="M757" t="s">
        <v>46</v>
      </c>
      <c r="N757">
        <v>94110</v>
      </c>
      <c r="O757" t="s">
        <v>47</v>
      </c>
      <c r="P757" t="s">
        <v>5228</v>
      </c>
      <c r="Q757" t="s">
        <v>49</v>
      </c>
      <c r="R757" t="s">
        <v>72</v>
      </c>
      <c r="S757" t="s">
        <v>5229</v>
      </c>
      <c r="T757">
        <v>9.120000000000001</v>
      </c>
      <c r="U757">
        <v>3</v>
      </c>
      <c r="V757">
        <v>0</v>
      </c>
      <c r="W757">
        <v>3.1007999999999996</v>
      </c>
    </row>
    <row r="758" spans="1:23" x14ac:dyDescent="0.3">
      <c r="A758">
        <v>757</v>
      </c>
      <c r="B758" t="s">
        <v>2420</v>
      </c>
      <c r="C758" s="1">
        <v>42002</v>
      </c>
      <c r="D758">
        <v>2014</v>
      </c>
      <c r="E758" t="s">
        <v>98</v>
      </c>
      <c r="F758">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v>6.8767999999999994</v>
      </c>
    </row>
    <row r="759" spans="1:23" x14ac:dyDescent="0.3">
      <c r="A759">
        <v>9491</v>
      </c>
      <c r="B759" t="s">
        <v>10681</v>
      </c>
      <c r="C759" s="1">
        <v>42738</v>
      </c>
      <c r="D759">
        <v>2017</v>
      </c>
      <c r="E759" t="s">
        <v>166</v>
      </c>
      <c r="F759">
        <v>3</v>
      </c>
      <c r="G759" t="s">
        <v>54</v>
      </c>
      <c r="H759" t="s">
        <v>1752</v>
      </c>
      <c r="I759" t="s">
        <v>1753</v>
      </c>
      <c r="J759" t="s">
        <v>28</v>
      </c>
      <c r="K759" t="s">
        <v>29</v>
      </c>
      <c r="L759" t="s">
        <v>135</v>
      </c>
      <c r="M759" t="s">
        <v>46</v>
      </c>
      <c r="N759">
        <v>94110</v>
      </c>
      <c r="O759" t="s">
        <v>47</v>
      </c>
      <c r="P759" t="s">
        <v>1529</v>
      </c>
      <c r="Q759" t="s">
        <v>49</v>
      </c>
      <c r="R759" t="s">
        <v>79</v>
      </c>
      <c r="S759" t="s">
        <v>1530</v>
      </c>
      <c r="T759">
        <v>2022.2720000000002</v>
      </c>
      <c r="U759">
        <v>8</v>
      </c>
      <c r="V759">
        <v>0.2</v>
      </c>
      <c r="W759">
        <v>682.5168000000001</v>
      </c>
    </row>
    <row r="760" spans="1:23" x14ac:dyDescent="0.3">
      <c r="A760">
        <v>759</v>
      </c>
      <c r="B760" t="s">
        <v>2424</v>
      </c>
      <c r="C760" s="1">
        <v>42939</v>
      </c>
      <c r="D760">
        <v>2017</v>
      </c>
      <c r="E760" t="s">
        <v>152</v>
      </c>
      <c r="F760">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v>4.2665999999999986</v>
      </c>
    </row>
    <row r="761" spans="1:23" x14ac:dyDescent="0.3">
      <c r="A761">
        <v>760</v>
      </c>
      <c r="B761" t="s">
        <v>2427</v>
      </c>
      <c r="C761" s="1">
        <v>42996</v>
      </c>
      <c r="D761">
        <v>2017</v>
      </c>
      <c r="E761" t="s">
        <v>161</v>
      </c>
      <c r="F761">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v>10.223999999999998</v>
      </c>
    </row>
    <row r="762" spans="1:23" x14ac:dyDescent="0.3">
      <c r="A762">
        <v>761</v>
      </c>
      <c r="B762" t="s">
        <v>2430</v>
      </c>
      <c r="C762" s="1">
        <v>42247</v>
      </c>
      <c r="D762">
        <v>2015</v>
      </c>
      <c r="E762" t="s">
        <v>132</v>
      </c>
      <c r="F762">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v>27.993600000000001</v>
      </c>
    </row>
    <row r="763" spans="1:23" x14ac:dyDescent="0.3">
      <c r="A763">
        <v>762</v>
      </c>
      <c r="B763" t="s">
        <v>2431</v>
      </c>
      <c r="C763" s="1">
        <v>43042</v>
      </c>
      <c r="D763">
        <v>2017</v>
      </c>
      <c r="E763" t="s">
        <v>24</v>
      </c>
      <c r="F763">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v>5.6993999999999998</v>
      </c>
    </row>
    <row r="764" spans="1:23" x14ac:dyDescent="0.3">
      <c r="A764">
        <v>9490</v>
      </c>
      <c r="B764" t="s">
        <v>10680</v>
      </c>
      <c r="C764" s="1">
        <v>42587</v>
      </c>
      <c r="D764">
        <v>2016</v>
      </c>
      <c r="E764" t="s">
        <v>132</v>
      </c>
      <c r="F764">
        <v>5</v>
      </c>
      <c r="G764" t="s">
        <v>54</v>
      </c>
      <c r="H764" t="s">
        <v>6887</v>
      </c>
      <c r="I764" t="s">
        <v>6888</v>
      </c>
      <c r="J764" t="s">
        <v>44</v>
      </c>
      <c r="K764" t="s">
        <v>29</v>
      </c>
      <c r="L764" t="s">
        <v>1699</v>
      </c>
      <c r="M764" t="s">
        <v>370</v>
      </c>
      <c r="N764">
        <v>35810</v>
      </c>
      <c r="O764" t="s">
        <v>32</v>
      </c>
      <c r="P764" t="s">
        <v>5170</v>
      </c>
      <c r="Q764" t="s">
        <v>49</v>
      </c>
      <c r="R764" t="s">
        <v>72</v>
      </c>
      <c r="S764" t="s">
        <v>5171</v>
      </c>
      <c r="T764">
        <v>197.04999999999998</v>
      </c>
      <c r="U764">
        <v>7</v>
      </c>
      <c r="V764">
        <v>0</v>
      </c>
      <c r="W764">
        <v>59.114999999999981</v>
      </c>
    </row>
    <row r="765" spans="1:23" x14ac:dyDescent="0.3">
      <c r="A765">
        <v>764</v>
      </c>
      <c r="B765" t="s">
        <v>2437</v>
      </c>
      <c r="C765" s="1">
        <v>41652</v>
      </c>
      <c r="D765">
        <v>2014</v>
      </c>
      <c r="E765" t="s">
        <v>166</v>
      </c>
      <c r="F765">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v>5.3391999999999991</v>
      </c>
    </row>
    <row r="766" spans="1:23" x14ac:dyDescent="0.3">
      <c r="A766">
        <v>765</v>
      </c>
      <c r="B766" t="s">
        <v>2437</v>
      </c>
      <c r="C766" s="1">
        <v>41652</v>
      </c>
      <c r="D766">
        <v>2014</v>
      </c>
      <c r="E766" t="s">
        <v>166</v>
      </c>
      <c r="F76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v>25.47</v>
      </c>
    </row>
    <row r="767" spans="1:23" x14ac:dyDescent="0.3">
      <c r="A767">
        <v>9488</v>
      </c>
      <c r="B767" t="s">
        <v>10678</v>
      </c>
      <c r="C767" s="1">
        <v>43080</v>
      </c>
      <c r="D767">
        <v>2017</v>
      </c>
      <c r="E767" t="s">
        <v>98</v>
      </c>
      <c r="F767">
        <v>11</v>
      </c>
      <c r="G767" t="s">
        <v>199</v>
      </c>
      <c r="H767" t="s">
        <v>2041</v>
      </c>
      <c r="I767" t="s">
        <v>2042</v>
      </c>
      <c r="J767" t="s">
        <v>44</v>
      </c>
      <c r="K767" t="s">
        <v>29</v>
      </c>
      <c r="L767" t="s">
        <v>4846</v>
      </c>
      <c r="M767" t="s">
        <v>803</v>
      </c>
      <c r="N767">
        <v>7501</v>
      </c>
      <c r="O767" t="s">
        <v>157</v>
      </c>
      <c r="P767" t="s">
        <v>3318</v>
      </c>
      <c r="Q767" t="s">
        <v>49</v>
      </c>
      <c r="R767" t="s">
        <v>281</v>
      </c>
      <c r="S767" t="s">
        <v>3319</v>
      </c>
      <c r="T767">
        <v>6.5400000000000009</v>
      </c>
      <c r="U767">
        <v>3</v>
      </c>
      <c r="V767">
        <v>0</v>
      </c>
      <c r="W767">
        <v>2.1581999999999999</v>
      </c>
    </row>
    <row r="768" spans="1:23" x14ac:dyDescent="0.3">
      <c r="A768">
        <v>767</v>
      </c>
      <c r="B768" t="s">
        <v>2437</v>
      </c>
      <c r="C768" s="1">
        <v>41652</v>
      </c>
      <c r="D768">
        <v>2014</v>
      </c>
      <c r="E768" t="s">
        <v>166</v>
      </c>
      <c r="F768">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v>2.7071999999999994</v>
      </c>
    </row>
    <row r="769" spans="1:23" x14ac:dyDescent="0.3">
      <c r="A769">
        <v>768</v>
      </c>
      <c r="B769" t="s">
        <v>2437</v>
      </c>
      <c r="C769" s="1">
        <v>41652</v>
      </c>
      <c r="D769">
        <v>2014</v>
      </c>
      <c r="E769" t="s">
        <v>166</v>
      </c>
      <c r="F769">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v>34.354799999999955</v>
      </c>
    </row>
    <row r="770" spans="1:23" x14ac:dyDescent="0.3">
      <c r="A770">
        <v>9486</v>
      </c>
      <c r="B770" t="s">
        <v>10676</v>
      </c>
      <c r="C770" s="1">
        <v>42706</v>
      </c>
      <c r="D770">
        <v>2016</v>
      </c>
      <c r="E770" t="s">
        <v>98</v>
      </c>
      <c r="F770">
        <v>2</v>
      </c>
      <c r="G770" t="s">
        <v>25</v>
      </c>
      <c r="H770" t="s">
        <v>4215</v>
      </c>
      <c r="I770" t="s">
        <v>4216</v>
      </c>
      <c r="J770" t="s">
        <v>44</v>
      </c>
      <c r="K770" t="s">
        <v>29</v>
      </c>
      <c r="L770" t="s">
        <v>195</v>
      </c>
      <c r="M770" t="s">
        <v>110</v>
      </c>
      <c r="N770">
        <v>77036</v>
      </c>
      <c r="O770" t="s">
        <v>111</v>
      </c>
      <c r="P770" t="s">
        <v>4483</v>
      </c>
      <c r="Q770" t="s">
        <v>49</v>
      </c>
      <c r="R770" t="s">
        <v>95</v>
      </c>
      <c r="S770" t="s">
        <v>4484</v>
      </c>
      <c r="T770">
        <v>30.816000000000003</v>
      </c>
      <c r="U770">
        <v>9</v>
      </c>
      <c r="V770">
        <v>0.2</v>
      </c>
      <c r="W770">
        <v>9.6299999999999955</v>
      </c>
    </row>
    <row r="771" spans="1:23" x14ac:dyDescent="0.3">
      <c r="A771">
        <v>9484</v>
      </c>
      <c r="B771" t="s">
        <v>10675</v>
      </c>
      <c r="C771" s="1">
        <v>41842</v>
      </c>
      <c r="D771">
        <v>2014</v>
      </c>
      <c r="E771" t="s">
        <v>152</v>
      </c>
      <c r="F771">
        <v>22</v>
      </c>
      <c r="G771" t="s">
        <v>54</v>
      </c>
      <c r="H771" t="s">
        <v>3698</v>
      </c>
      <c r="I771" t="s">
        <v>3699</v>
      </c>
      <c r="J771" t="s">
        <v>108</v>
      </c>
      <c r="K771" t="s">
        <v>29</v>
      </c>
      <c r="L771" t="s">
        <v>45</v>
      </c>
      <c r="M771" t="s">
        <v>46</v>
      </c>
      <c r="N771">
        <v>90008</v>
      </c>
      <c r="O771" t="s">
        <v>47</v>
      </c>
      <c r="P771" t="s">
        <v>1384</v>
      </c>
      <c r="Q771" t="s">
        <v>49</v>
      </c>
      <c r="R771" t="s">
        <v>72</v>
      </c>
      <c r="S771" t="s">
        <v>1385</v>
      </c>
      <c r="T771">
        <v>19.68</v>
      </c>
      <c r="U771">
        <v>6</v>
      </c>
      <c r="V771">
        <v>0</v>
      </c>
      <c r="W771">
        <v>6.4943999999999988</v>
      </c>
    </row>
    <row r="772" spans="1:23" x14ac:dyDescent="0.3">
      <c r="A772">
        <v>771</v>
      </c>
      <c r="B772" t="s">
        <v>2457</v>
      </c>
      <c r="C772" s="1">
        <v>42765</v>
      </c>
      <c r="D772">
        <v>2017</v>
      </c>
      <c r="E772" t="s">
        <v>166</v>
      </c>
      <c r="F772">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v>9.14</v>
      </c>
    </row>
    <row r="773" spans="1:23" x14ac:dyDescent="0.3">
      <c r="A773">
        <v>9482</v>
      </c>
      <c r="B773" t="s">
        <v>10673</v>
      </c>
      <c r="C773" s="1">
        <v>43045</v>
      </c>
      <c r="D773">
        <v>2017</v>
      </c>
      <c r="E773" t="s">
        <v>24</v>
      </c>
      <c r="F773">
        <v>6</v>
      </c>
      <c r="G773" t="s">
        <v>54</v>
      </c>
      <c r="H773" t="s">
        <v>6099</v>
      </c>
      <c r="I773" t="s">
        <v>6100</v>
      </c>
      <c r="J773" t="s">
        <v>28</v>
      </c>
      <c r="K773" t="s">
        <v>29</v>
      </c>
      <c r="L773" t="s">
        <v>830</v>
      </c>
      <c r="M773" t="s">
        <v>110</v>
      </c>
      <c r="N773">
        <v>75220</v>
      </c>
      <c r="O773" t="s">
        <v>111</v>
      </c>
      <c r="P773" t="s">
        <v>361</v>
      </c>
      <c r="Q773" t="s">
        <v>49</v>
      </c>
      <c r="R773" t="s">
        <v>63</v>
      </c>
      <c r="S773" t="s">
        <v>362</v>
      </c>
      <c r="T773">
        <v>18.16</v>
      </c>
      <c r="U773">
        <v>2</v>
      </c>
      <c r="V773">
        <v>0.2</v>
      </c>
      <c r="W773">
        <v>1.8160000000000016</v>
      </c>
    </row>
    <row r="774" spans="1:23" x14ac:dyDescent="0.3">
      <c r="A774">
        <v>773</v>
      </c>
      <c r="B774" t="s">
        <v>2457</v>
      </c>
      <c r="C774" s="1">
        <v>42765</v>
      </c>
      <c r="D774">
        <v>2017</v>
      </c>
      <c r="E774" t="s">
        <v>166</v>
      </c>
      <c r="F774">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v>16.175000000000001</v>
      </c>
    </row>
    <row r="775" spans="1:23" x14ac:dyDescent="0.3">
      <c r="A775">
        <v>774</v>
      </c>
      <c r="B775" t="s">
        <v>2457</v>
      </c>
      <c r="C775" s="1">
        <v>42765</v>
      </c>
      <c r="D775">
        <v>2017</v>
      </c>
      <c r="E775" t="s">
        <v>166</v>
      </c>
      <c r="F775">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v>3.4695</v>
      </c>
    </row>
    <row r="776" spans="1:23" x14ac:dyDescent="0.3">
      <c r="A776">
        <v>775</v>
      </c>
      <c r="B776" t="s">
        <v>2457</v>
      </c>
      <c r="C776" s="1">
        <v>42765</v>
      </c>
      <c r="D776">
        <v>2017</v>
      </c>
      <c r="E776" t="s">
        <v>166</v>
      </c>
      <c r="F77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v>10.881</v>
      </c>
    </row>
    <row r="777" spans="1:23" x14ac:dyDescent="0.3">
      <c r="A777">
        <v>9481</v>
      </c>
      <c r="B777" t="s">
        <v>10671</v>
      </c>
      <c r="C777" s="1">
        <v>41889</v>
      </c>
      <c r="D777">
        <v>2014</v>
      </c>
      <c r="E777" t="s">
        <v>161</v>
      </c>
      <c r="F777">
        <v>7</v>
      </c>
      <c r="G777" t="s">
        <v>54</v>
      </c>
      <c r="H777" t="s">
        <v>7968</v>
      </c>
      <c r="I777" t="s">
        <v>7969</v>
      </c>
      <c r="J777" t="s">
        <v>28</v>
      </c>
      <c r="K777" t="s">
        <v>29</v>
      </c>
      <c r="L777" t="s">
        <v>10672</v>
      </c>
      <c r="M777" t="s">
        <v>222</v>
      </c>
      <c r="N777">
        <v>60543</v>
      </c>
      <c r="O777" t="s">
        <v>111</v>
      </c>
      <c r="P777" t="s">
        <v>2227</v>
      </c>
      <c r="Q777" t="s">
        <v>49</v>
      </c>
      <c r="R777" t="s">
        <v>79</v>
      </c>
      <c r="S777" t="s">
        <v>2228</v>
      </c>
      <c r="T777">
        <v>304.98999999999995</v>
      </c>
      <c r="U777">
        <v>5</v>
      </c>
      <c r="V777">
        <v>0.8</v>
      </c>
      <c r="W777">
        <v>-533.73250000000007</v>
      </c>
    </row>
    <row r="778" spans="1:23" x14ac:dyDescent="0.3">
      <c r="A778">
        <v>777</v>
      </c>
      <c r="B778" t="s">
        <v>2468</v>
      </c>
      <c r="C778" s="1">
        <v>41819</v>
      </c>
      <c r="D778">
        <v>2014</v>
      </c>
      <c r="E778" t="s">
        <v>41</v>
      </c>
      <c r="F778">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v>3.6854999999999958</v>
      </c>
    </row>
    <row r="779" spans="1:23" x14ac:dyDescent="0.3">
      <c r="A779">
        <v>9480</v>
      </c>
      <c r="B779" t="s">
        <v>10671</v>
      </c>
      <c r="C779" s="1">
        <v>41889</v>
      </c>
      <c r="D779">
        <v>2014</v>
      </c>
      <c r="E779" t="s">
        <v>161</v>
      </c>
      <c r="F779">
        <v>7</v>
      </c>
      <c r="G779" t="s">
        <v>54</v>
      </c>
      <c r="H779" t="s">
        <v>7968</v>
      </c>
      <c r="I779" t="s">
        <v>7969</v>
      </c>
      <c r="J779" t="s">
        <v>28</v>
      </c>
      <c r="K779" t="s">
        <v>29</v>
      </c>
      <c r="L779" t="s">
        <v>10672</v>
      </c>
      <c r="M779" t="s">
        <v>222</v>
      </c>
      <c r="N779">
        <v>60543</v>
      </c>
      <c r="O779" t="s">
        <v>111</v>
      </c>
      <c r="P779" t="s">
        <v>4854</v>
      </c>
      <c r="Q779" t="s">
        <v>49</v>
      </c>
      <c r="R779" t="s">
        <v>79</v>
      </c>
      <c r="S779" t="s">
        <v>4855</v>
      </c>
      <c r="T779">
        <v>3.8279999999999994</v>
      </c>
      <c r="U779">
        <v>3</v>
      </c>
      <c r="V779">
        <v>0.8</v>
      </c>
      <c r="W779">
        <v>-6.5076000000000018</v>
      </c>
    </row>
    <row r="780" spans="1:23" x14ac:dyDescent="0.3">
      <c r="A780">
        <v>779</v>
      </c>
      <c r="B780" t="s">
        <v>2473</v>
      </c>
      <c r="C780" s="1">
        <v>42237</v>
      </c>
      <c r="D780">
        <v>2015</v>
      </c>
      <c r="E780" t="s">
        <v>132</v>
      </c>
      <c r="F780">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v>28.171799999999998</v>
      </c>
    </row>
    <row r="781" spans="1:23" x14ac:dyDescent="0.3">
      <c r="A781">
        <v>780</v>
      </c>
      <c r="B781" t="s">
        <v>2473</v>
      </c>
      <c r="C781" s="1">
        <v>42237</v>
      </c>
      <c r="D781">
        <v>2015</v>
      </c>
      <c r="E781" t="s">
        <v>132</v>
      </c>
      <c r="F781">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v>11.720800000000001</v>
      </c>
    </row>
    <row r="782" spans="1:23" x14ac:dyDescent="0.3">
      <c r="A782">
        <v>781</v>
      </c>
      <c r="B782" t="s">
        <v>2473</v>
      </c>
      <c r="C782" s="1">
        <v>42237</v>
      </c>
      <c r="D782">
        <v>2015</v>
      </c>
      <c r="E782" t="s">
        <v>132</v>
      </c>
      <c r="F782">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v>1.9259999999999997</v>
      </c>
    </row>
    <row r="783" spans="1:23" x14ac:dyDescent="0.3">
      <c r="A783">
        <v>782</v>
      </c>
      <c r="B783" t="s">
        <v>2478</v>
      </c>
      <c r="C783" s="1">
        <v>42280</v>
      </c>
      <c r="D783">
        <v>2015</v>
      </c>
      <c r="E783" t="s">
        <v>53</v>
      </c>
      <c r="F783">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v>-22.448999999999991</v>
      </c>
    </row>
    <row r="784" spans="1:23" x14ac:dyDescent="0.3">
      <c r="A784">
        <v>9479</v>
      </c>
      <c r="B784" t="s">
        <v>10671</v>
      </c>
      <c r="C784" s="1">
        <v>41889</v>
      </c>
      <c r="D784">
        <v>2014</v>
      </c>
      <c r="E784" t="s">
        <v>161</v>
      </c>
      <c r="F784">
        <v>7</v>
      </c>
      <c r="G784" t="s">
        <v>54</v>
      </c>
      <c r="H784" t="s">
        <v>7968</v>
      </c>
      <c r="I784" t="s">
        <v>7969</v>
      </c>
      <c r="J784" t="s">
        <v>28</v>
      </c>
      <c r="K784" t="s">
        <v>29</v>
      </c>
      <c r="L784" t="s">
        <v>10672</v>
      </c>
      <c r="M784" t="s">
        <v>222</v>
      </c>
      <c r="N784">
        <v>60543</v>
      </c>
      <c r="O784" t="s">
        <v>111</v>
      </c>
      <c r="P784" t="s">
        <v>5428</v>
      </c>
      <c r="Q784" t="s">
        <v>49</v>
      </c>
      <c r="R784" t="s">
        <v>281</v>
      </c>
      <c r="S784" t="s">
        <v>5429</v>
      </c>
      <c r="T784">
        <v>13.16</v>
      </c>
      <c r="U784">
        <v>5</v>
      </c>
      <c r="V784">
        <v>0.2</v>
      </c>
      <c r="W784">
        <v>4.1124999999999998</v>
      </c>
    </row>
    <row r="785" spans="1:23" x14ac:dyDescent="0.3">
      <c r="A785">
        <v>9478</v>
      </c>
      <c r="B785" t="s">
        <v>10670</v>
      </c>
      <c r="C785" s="1">
        <v>42155</v>
      </c>
      <c r="D785">
        <v>2015</v>
      </c>
      <c r="E785" t="s">
        <v>124</v>
      </c>
      <c r="F785">
        <v>31</v>
      </c>
      <c r="G785" t="s">
        <v>25</v>
      </c>
      <c r="H785" t="s">
        <v>276</v>
      </c>
      <c r="I785" t="s">
        <v>277</v>
      </c>
      <c r="J785" t="s">
        <v>44</v>
      </c>
      <c r="K785" t="s">
        <v>29</v>
      </c>
      <c r="L785" t="s">
        <v>315</v>
      </c>
      <c r="M785" t="s">
        <v>222</v>
      </c>
      <c r="N785">
        <v>60653</v>
      </c>
      <c r="O785" t="s">
        <v>111</v>
      </c>
      <c r="P785" t="s">
        <v>3899</v>
      </c>
      <c r="Q785" t="s">
        <v>49</v>
      </c>
      <c r="R785" t="s">
        <v>79</v>
      </c>
      <c r="S785" t="s">
        <v>1230</v>
      </c>
      <c r="T785">
        <v>3.5639999999999992</v>
      </c>
      <c r="U785">
        <v>3</v>
      </c>
      <c r="V785">
        <v>0.8</v>
      </c>
      <c r="W785">
        <v>-6.2370000000000019</v>
      </c>
    </row>
    <row r="786" spans="1:23" x14ac:dyDescent="0.3">
      <c r="A786">
        <v>9476</v>
      </c>
      <c r="B786" t="s">
        <v>10670</v>
      </c>
      <c r="C786" s="1">
        <v>42155</v>
      </c>
      <c r="D786">
        <v>2015</v>
      </c>
      <c r="E786" t="s">
        <v>124</v>
      </c>
      <c r="F786">
        <v>31</v>
      </c>
      <c r="G786" t="s">
        <v>25</v>
      </c>
      <c r="H786" t="s">
        <v>276</v>
      </c>
      <c r="I786" t="s">
        <v>277</v>
      </c>
      <c r="J786" t="s">
        <v>44</v>
      </c>
      <c r="K786" t="s">
        <v>29</v>
      </c>
      <c r="L786" t="s">
        <v>315</v>
      </c>
      <c r="M786" t="s">
        <v>222</v>
      </c>
      <c r="N786">
        <v>60653</v>
      </c>
      <c r="O786" t="s">
        <v>111</v>
      </c>
      <c r="P786" t="s">
        <v>4094</v>
      </c>
      <c r="Q786" t="s">
        <v>49</v>
      </c>
      <c r="R786" t="s">
        <v>95</v>
      </c>
      <c r="S786" t="s">
        <v>4095</v>
      </c>
      <c r="T786">
        <v>173.48800000000003</v>
      </c>
      <c r="U786">
        <v>7</v>
      </c>
      <c r="V786">
        <v>0.2</v>
      </c>
      <c r="W786">
        <v>54.214999999999982</v>
      </c>
    </row>
    <row r="787" spans="1:23" x14ac:dyDescent="0.3">
      <c r="A787">
        <v>786</v>
      </c>
      <c r="B787" t="s">
        <v>2485</v>
      </c>
      <c r="C787" s="1">
        <v>42147</v>
      </c>
      <c r="D787">
        <v>2015</v>
      </c>
      <c r="E787" t="s">
        <v>124</v>
      </c>
      <c r="F787">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v>87.744299999999981</v>
      </c>
    </row>
    <row r="788" spans="1:23" x14ac:dyDescent="0.3">
      <c r="A788">
        <v>787</v>
      </c>
      <c r="B788" t="s">
        <v>2488</v>
      </c>
      <c r="C788" s="1">
        <v>42811</v>
      </c>
      <c r="D788">
        <v>2017</v>
      </c>
      <c r="E788" t="s">
        <v>237</v>
      </c>
      <c r="F788">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v>5.8914</v>
      </c>
    </row>
    <row r="789" spans="1:23" x14ac:dyDescent="0.3">
      <c r="A789">
        <v>9475</v>
      </c>
      <c r="B789" t="s">
        <v>10670</v>
      </c>
      <c r="C789" s="1">
        <v>42155</v>
      </c>
      <c r="D789">
        <v>2015</v>
      </c>
      <c r="E789" t="s">
        <v>124</v>
      </c>
      <c r="F789">
        <v>31</v>
      </c>
      <c r="G789" t="s">
        <v>25</v>
      </c>
      <c r="H789" t="s">
        <v>276</v>
      </c>
      <c r="I789" t="s">
        <v>277</v>
      </c>
      <c r="J789" t="s">
        <v>44</v>
      </c>
      <c r="K789" t="s">
        <v>29</v>
      </c>
      <c r="L789" t="s">
        <v>315</v>
      </c>
      <c r="M789" t="s">
        <v>222</v>
      </c>
      <c r="N789">
        <v>60653</v>
      </c>
      <c r="O789" t="s">
        <v>111</v>
      </c>
      <c r="P789" t="s">
        <v>4584</v>
      </c>
      <c r="Q789" t="s">
        <v>49</v>
      </c>
      <c r="R789" t="s">
        <v>50</v>
      </c>
      <c r="S789" t="s">
        <v>4585</v>
      </c>
      <c r="T789">
        <v>5.9039999999999999</v>
      </c>
      <c r="U789">
        <v>2</v>
      </c>
      <c r="V789">
        <v>0.2</v>
      </c>
      <c r="W789">
        <v>1.9925999999999999</v>
      </c>
    </row>
    <row r="790" spans="1:23" x14ac:dyDescent="0.3">
      <c r="A790">
        <v>789</v>
      </c>
      <c r="B790" t="s">
        <v>2497</v>
      </c>
      <c r="C790" s="1">
        <v>42181</v>
      </c>
      <c r="D790">
        <v>2015</v>
      </c>
      <c r="E790" t="s">
        <v>41</v>
      </c>
      <c r="F790">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v>69.100800000000007</v>
      </c>
    </row>
    <row r="791" spans="1:23" x14ac:dyDescent="0.3">
      <c r="A791">
        <v>790</v>
      </c>
      <c r="B791" t="s">
        <v>2497</v>
      </c>
      <c r="C791" s="1">
        <v>42181</v>
      </c>
      <c r="D791">
        <v>2015</v>
      </c>
      <c r="E791" t="s">
        <v>41</v>
      </c>
      <c r="F791">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v>4.1634000000000011</v>
      </c>
    </row>
    <row r="792" spans="1:23" x14ac:dyDescent="0.3">
      <c r="A792">
        <v>791</v>
      </c>
      <c r="B792" t="s">
        <v>2497</v>
      </c>
      <c r="C792" s="1">
        <v>42181</v>
      </c>
      <c r="D792">
        <v>2015</v>
      </c>
      <c r="E792" t="s">
        <v>41</v>
      </c>
      <c r="F792">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v>21.089600000000001</v>
      </c>
    </row>
    <row r="793" spans="1:23" x14ac:dyDescent="0.3">
      <c r="A793">
        <v>9472</v>
      </c>
      <c r="B793" t="s">
        <v>10669</v>
      </c>
      <c r="C793" s="1">
        <v>43044</v>
      </c>
      <c r="D793">
        <v>2017</v>
      </c>
      <c r="E793" t="s">
        <v>24</v>
      </c>
      <c r="F793">
        <v>5</v>
      </c>
      <c r="G793" t="s">
        <v>25</v>
      </c>
      <c r="H793" t="s">
        <v>4333</v>
      </c>
      <c r="I793" t="s">
        <v>4334</v>
      </c>
      <c r="J793" t="s">
        <v>28</v>
      </c>
      <c r="K793" t="s">
        <v>29</v>
      </c>
      <c r="L793" t="s">
        <v>278</v>
      </c>
      <c r="M793" t="s">
        <v>279</v>
      </c>
      <c r="N793">
        <v>10024</v>
      </c>
      <c r="O793" t="s">
        <v>157</v>
      </c>
      <c r="P793" t="s">
        <v>1118</v>
      </c>
      <c r="Q793" t="s">
        <v>49</v>
      </c>
      <c r="R793" t="s">
        <v>79</v>
      </c>
      <c r="S793" t="s">
        <v>1119</v>
      </c>
      <c r="T793">
        <v>11.423999999999999</v>
      </c>
      <c r="U793">
        <v>1</v>
      </c>
      <c r="V793">
        <v>0.2</v>
      </c>
      <c r="W793">
        <v>3.7127999999999997</v>
      </c>
    </row>
    <row r="794" spans="1:23" x14ac:dyDescent="0.3">
      <c r="A794">
        <v>9470</v>
      </c>
      <c r="B794" t="s">
        <v>10669</v>
      </c>
      <c r="C794" s="1">
        <v>43044</v>
      </c>
      <c r="D794">
        <v>2017</v>
      </c>
      <c r="E794" t="s">
        <v>24</v>
      </c>
      <c r="F794">
        <v>5</v>
      </c>
      <c r="G794" t="s">
        <v>25</v>
      </c>
      <c r="H794" t="s">
        <v>4333</v>
      </c>
      <c r="I794" t="s">
        <v>4334</v>
      </c>
      <c r="J794" t="s">
        <v>28</v>
      </c>
      <c r="K794" t="s">
        <v>29</v>
      </c>
      <c r="L794" t="s">
        <v>278</v>
      </c>
      <c r="M794" t="s">
        <v>279</v>
      </c>
      <c r="N794">
        <v>10024</v>
      </c>
      <c r="O794" t="s">
        <v>157</v>
      </c>
      <c r="P794" t="s">
        <v>1642</v>
      </c>
      <c r="Q794" t="s">
        <v>49</v>
      </c>
      <c r="R794" t="s">
        <v>95</v>
      </c>
      <c r="S794" t="s">
        <v>1643</v>
      </c>
      <c r="T794">
        <v>110.96</v>
      </c>
      <c r="U794">
        <v>2</v>
      </c>
      <c r="V794">
        <v>0</v>
      </c>
      <c r="W794">
        <v>53.260799999999996</v>
      </c>
    </row>
    <row r="795" spans="1:23" x14ac:dyDescent="0.3">
      <c r="A795">
        <v>794</v>
      </c>
      <c r="B795" t="s">
        <v>2508</v>
      </c>
      <c r="C795" s="1">
        <v>41902</v>
      </c>
      <c r="D795">
        <v>2014</v>
      </c>
      <c r="E795" t="s">
        <v>161</v>
      </c>
      <c r="F795">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v>4.5815999999999999</v>
      </c>
    </row>
    <row r="796" spans="1:23" x14ac:dyDescent="0.3">
      <c r="A796">
        <v>795</v>
      </c>
      <c r="B796" t="s">
        <v>2508</v>
      </c>
      <c r="C796" s="1">
        <v>41902</v>
      </c>
      <c r="D796">
        <v>2014</v>
      </c>
      <c r="E796" t="s">
        <v>161</v>
      </c>
      <c r="F79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v>10.642799999999999</v>
      </c>
    </row>
    <row r="797" spans="1:23" x14ac:dyDescent="0.3">
      <c r="A797">
        <v>796</v>
      </c>
      <c r="B797" t="s">
        <v>2513</v>
      </c>
      <c r="C797" s="1">
        <v>42999</v>
      </c>
      <c r="D797">
        <v>2017</v>
      </c>
      <c r="E797" t="s">
        <v>161</v>
      </c>
      <c r="F797">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v>9.8783999999999992</v>
      </c>
    </row>
    <row r="798" spans="1:23" x14ac:dyDescent="0.3">
      <c r="A798">
        <v>797</v>
      </c>
      <c r="B798" t="s">
        <v>2516</v>
      </c>
      <c r="C798" s="1">
        <v>42362</v>
      </c>
      <c r="D798">
        <v>2015</v>
      </c>
      <c r="E798" t="s">
        <v>98</v>
      </c>
      <c r="F798">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v>63.739199999999997</v>
      </c>
    </row>
    <row r="799" spans="1:23" x14ac:dyDescent="0.3">
      <c r="A799">
        <v>798</v>
      </c>
      <c r="B799" t="s">
        <v>2516</v>
      </c>
      <c r="C799" s="1">
        <v>42362</v>
      </c>
      <c r="D799">
        <v>2015</v>
      </c>
      <c r="E799" t="s">
        <v>98</v>
      </c>
      <c r="F799">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v>6.2208000000000006</v>
      </c>
    </row>
    <row r="800" spans="1:23" x14ac:dyDescent="0.3">
      <c r="A800">
        <v>799</v>
      </c>
      <c r="B800" t="s">
        <v>2516</v>
      </c>
      <c r="C800" s="1">
        <v>42362</v>
      </c>
      <c r="D800">
        <v>2015</v>
      </c>
      <c r="E800" t="s">
        <v>98</v>
      </c>
      <c r="F800">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v>10.348799999999999</v>
      </c>
    </row>
    <row r="801" spans="1:23" x14ac:dyDescent="0.3">
      <c r="A801">
        <v>9469</v>
      </c>
      <c r="B801" t="s">
        <v>10669</v>
      </c>
      <c r="C801" s="1">
        <v>43044</v>
      </c>
      <c r="D801">
        <v>2017</v>
      </c>
      <c r="E801" t="s">
        <v>24</v>
      </c>
      <c r="F801">
        <v>5</v>
      </c>
      <c r="G801" t="s">
        <v>25</v>
      </c>
      <c r="H801" t="s">
        <v>4333</v>
      </c>
      <c r="I801" t="s">
        <v>4334</v>
      </c>
      <c r="J801" t="s">
        <v>28</v>
      </c>
      <c r="K801" t="s">
        <v>29</v>
      </c>
      <c r="L801" t="s">
        <v>278</v>
      </c>
      <c r="M801" t="s">
        <v>279</v>
      </c>
      <c r="N801">
        <v>10024</v>
      </c>
      <c r="O801" t="s">
        <v>157</v>
      </c>
      <c r="P801" t="s">
        <v>2662</v>
      </c>
      <c r="Q801" t="s">
        <v>49</v>
      </c>
      <c r="R801" t="s">
        <v>95</v>
      </c>
      <c r="S801" t="s">
        <v>2663</v>
      </c>
      <c r="T801">
        <v>12.96</v>
      </c>
      <c r="U801">
        <v>2</v>
      </c>
      <c r="V801">
        <v>0</v>
      </c>
      <c r="W801">
        <v>6.2208000000000006</v>
      </c>
    </row>
    <row r="802" spans="1:23" x14ac:dyDescent="0.3">
      <c r="A802">
        <v>9467</v>
      </c>
      <c r="B802" t="s">
        <v>10669</v>
      </c>
      <c r="C802" s="1">
        <v>43044</v>
      </c>
      <c r="D802">
        <v>2017</v>
      </c>
      <c r="E802" t="s">
        <v>24</v>
      </c>
      <c r="F802">
        <v>5</v>
      </c>
      <c r="G802" t="s">
        <v>25</v>
      </c>
      <c r="H802" t="s">
        <v>4333</v>
      </c>
      <c r="I802" t="s">
        <v>4334</v>
      </c>
      <c r="J802" t="s">
        <v>28</v>
      </c>
      <c r="K802" t="s">
        <v>29</v>
      </c>
      <c r="L802" t="s">
        <v>278</v>
      </c>
      <c r="M802" t="s">
        <v>279</v>
      </c>
      <c r="N802">
        <v>10024</v>
      </c>
      <c r="O802" t="s">
        <v>157</v>
      </c>
      <c r="P802" t="s">
        <v>631</v>
      </c>
      <c r="Q802" t="s">
        <v>49</v>
      </c>
      <c r="R802" t="s">
        <v>79</v>
      </c>
      <c r="S802" t="s">
        <v>632</v>
      </c>
      <c r="T802">
        <v>164.68800000000002</v>
      </c>
      <c r="U802">
        <v>6</v>
      </c>
      <c r="V802">
        <v>0.2</v>
      </c>
      <c r="W802">
        <v>55.582200000000007</v>
      </c>
    </row>
    <row r="803" spans="1:23" x14ac:dyDescent="0.3">
      <c r="A803">
        <v>9465</v>
      </c>
      <c r="B803" t="s">
        <v>10667</v>
      </c>
      <c r="C803" s="1">
        <v>41994</v>
      </c>
      <c r="D803">
        <v>2014</v>
      </c>
      <c r="E803" t="s">
        <v>98</v>
      </c>
      <c r="F803">
        <v>21</v>
      </c>
      <c r="G803" t="s">
        <v>54</v>
      </c>
      <c r="H803" t="s">
        <v>4704</v>
      </c>
      <c r="I803" t="s">
        <v>4705</v>
      </c>
      <c r="J803" t="s">
        <v>28</v>
      </c>
      <c r="K803" t="s">
        <v>29</v>
      </c>
      <c r="L803" t="s">
        <v>620</v>
      </c>
      <c r="M803" t="s">
        <v>257</v>
      </c>
      <c r="N803">
        <v>19711</v>
      </c>
      <c r="O803" t="s">
        <v>157</v>
      </c>
      <c r="P803" t="s">
        <v>6858</v>
      </c>
      <c r="Q803" t="s">
        <v>49</v>
      </c>
      <c r="R803" t="s">
        <v>50</v>
      </c>
      <c r="S803" t="s">
        <v>6859</v>
      </c>
      <c r="T803">
        <v>17.28</v>
      </c>
      <c r="U803">
        <v>6</v>
      </c>
      <c r="V803">
        <v>0</v>
      </c>
      <c r="W803">
        <v>7.9487999999999985</v>
      </c>
    </row>
    <row r="804" spans="1:23" x14ac:dyDescent="0.3">
      <c r="A804">
        <v>803</v>
      </c>
      <c r="B804" t="s">
        <v>2530</v>
      </c>
      <c r="C804" s="1">
        <v>42600</v>
      </c>
      <c r="D804">
        <v>2016</v>
      </c>
      <c r="E804" t="s">
        <v>132</v>
      </c>
      <c r="F804">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v>99.48960000000001</v>
      </c>
    </row>
    <row r="805" spans="1:23" x14ac:dyDescent="0.3">
      <c r="A805">
        <v>804</v>
      </c>
      <c r="B805" t="s">
        <v>2533</v>
      </c>
      <c r="C805" s="1">
        <v>42441</v>
      </c>
      <c r="D805">
        <v>2016</v>
      </c>
      <c r="E805" t="s">
        <v>237</v>
      </c>
      <c r="F805">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v>6.2208000000000006</v>
      </c>
    </row>
    <row r="806" spans="1:23" x14ac:dyDescent="0.3">
      <c r="A806">
        <v>9464</v>
      </c>
      <c r="B806" t="s">
        <v>10666</v>
      </c>
      <c r="C806" s="1">
        <v>41697</v>
      </c>
      <c r="D806">
        <v>2014</v>
      </c>
      <c r="E806" t="s">
        <v>568</v>
      </c>
      <c r="F806">
        <v>27</v>
      </c>
      <c r="G806" t="s">
        <v>199</v>
      </c>
      <c r="H806" t="s">
        <v>4891</v>
      </c>
      <c r="I806" t="s">
        <v>4892</v>
      </c>
      <c r="J806" t="s">
        <v>28</v>
      </c>
      <c r="K806" t="s">
        <v>29</v>
      </c>
      <c r="L806" t="s">
        <v>509</v>
      </c>
      <c r="M806" t="s">
        <v>510</v>
      </c>
      <c r="N806">
        <v>43229</v>
      </c>
      <c r="O806" t="s">
        <v>157</v>
      </c>
      <c r="P806" t="s">
        <v>1907</v>
      </c>
      <c r="Q806" t="s">
        <v>49</v>
      </c>
      <c r="R806" t="s">
        <v>72</v>
      </c>
      <c r="S806" t="s">
        <v>1908</v>
      </c>
      <c r="T806">
        <v>19.456000000000003</v>
      </c>
      <c r="U806">
        <v>4</v>
      </c>
      <c r="V806">
        <v>0.2</v>
      </c>
      <c r="W806">
        <v>3.4047999999999981</v>
      </c>
    </row>
    <row r="807" spans="1:23" x14ac:dyDescent="0.3">
      <c r="A807">
        <v>806</v>
      </c>
      <c r="B807" t="s">
        <v>2543</v>
      </c>
      <c r="C807" s="1">
        <v>41944</v>
      </c>
      <c r="D807">
        <v>2014</v>
      </c>
      <c r="E807" t="s">
        <v>24</v>
      </c>
      <c r="F807">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v>4.3176000000000005</v>
      </c>
    </row>
    <row r="808" spans="1:23" x14ac:dyDescent="0.3">
      <c r="A808">
        <v>9461</v>
      </c>
      <c r="B808" t="s">
        <v>10663</v>
      </c>
      <c r="C808" s="1">
        <v>41960</v>
      </c>
      <c r="D808">
        <v>2014</v>
      </c>
      <c r="E808" t="s">
        <v>24</v>
      </c>
      <c r="F808">
        <v>17</v>
      </c>
      <c r="G808" t="s">
        <v>25</v>
      </c>
      <c r="H808" t="s">
        <v>3690</v>
      </c>
      <c r="I808" t="s">
        <v>3691</v>
      </c>
      <c r="J808" t="s">
        <v>108</v>
      </c>
      <c r="K808" t="s">
        <v>29</v>
      </c>
      <c r="L808" t="s">
        <v>278</v>
      </c>
      <c r="M808" t="s">
        <v>279</v>
      </c>
      <c r="N808">
        <v>10024</v>
      </c>
      <c r="O808" t="s">
        <v>157</v>
      </c>
      <c r="P808" t="s">
        <v>2715</v>
      </c>
      <c r="Q808" t="s">
        <v>49</v>
      </c>
      <c r="R808" t="s">
        <v>95</v>
      </c>
      <c r="S808" t="s">
        <v>2716</v>
      </c>
      <c r="T808">
        <v>34.44</v>
      </c>
      <c r="U808">
        <v>3</v>
      </c>
      <c r="V808">
        <v>0</v>
      </c>
      <c r="W808">
        <v>17.22</v>
      </c>
    </row>
    <row r="809" spans="1:23" x14ac:dyDescent="0.3">
      <c r="A809">
        <v>9459</v>
      </c>
      <c r="B809" t="s">
        <v>10662</v>
      </c>
      <c r="C809" s="1">
        <v>41921</v>
      </c>
      <c r="D809">
        <v>2014</v>
      </c>
      <c r="E809" t="s">
        <v>53</v>
      </c>
      <c r="F809">
        <v>9</v>
      </c>
      <c r="G809" t="s">
        <v>54</v>
      </c>
      <c r="H809" t="s">
        <v>726</v>
      </c>
      <c r="I809" t="s">
        <v>727</v>
      </c>
      <c r="J809" t="s">
        <v>28</v>
      </c>
      <c r="K809" t="s">
        <v>29</v>
      </c>
      <c r="L809" t="s">
        <v>135</v>
      </c>
      <c r="M809" t="s">
        <v>46</v>
      </c>
      <c r="N809">
        <v>94122</v>
      </c>
      <c r="O809" t="s">
        <v>47</v>
      </c>
      <c r="P809" t="s">
        <v>1138</v>
      </c>
      <c r="Q809" t="s">
        <v>49</v>
      </c>
      <c r="R809" t="s">
        <v>72</v>
      </c>
      <c r="S809" t="s">
        <v>1139</v>
      </c>
      <c r="T809">
        <v>144.60000000000002</v>
      </c>
      <c r="U809">
        <v>3</v>
      </c>
      <c r="V809">
        <v>0</v>
      </c>
      <c r="W809">
        <v>41.933999999999983</v>
      </c>
    </row>
    <row r="810" spans="1:23" x14ac:dyDescent="0.3">
      <c r="A810">
        <v>9458</v>
      </c>
      <c r="B810" t="s">
        <v>10659</v>
      </c>
      <c r="C810" s="1">
        <v>42882</v>
      </c>
      <c r="D810">
        <v>2017</v>
      </c>
      <c r="E810" t="s">
        <v>124</v>
      </c>
      <c r="F810">
        <v>27</v>
      </c>
      <c r="G810" t="s">
        <v>54</v>
      </c>
      <c r="H810" t="s">
        <v>2565</v>
      </c>
      <c r="I810" t="s">
        <v>2566</v>
      </c>
      <c r="J810" t="s">
        <v>44</v>
      </c>
      <c r="K810" t="s">
        <v>29</v>
      </c>
      <c r="L810" t="s">
        <v>4510</v>
      </c>
      <c r="M810" t="s">
        <v>93</v>
      </c>
      <c r="N810">
        <v>27405</v>
      </c>
      <c r="O810" t="s">
        <v>32</v>
      </c>
      <c r="P810" t="s">
        <v>4966</v>
      </c>
      <c r="Q810" t="s">
        <v>49</v>
      </c>
      <c r="R810" t="s">
        <v>79</v>
      </c>
      <c r="S810" t="s">
        <v>4967</v>
      </c>
      <c r="T810">
        <v>12.059999999999999</v>
      </c>
      <c r="U810">
        <v>5</v>
      </c>
      <c r="V810">
        <v>0.7</v>
      </c>
      <c r="W810">
        <v>-10.050000000000001</v>
      </c>
    </row>
    <row r="811" spans="1:23" x14ac:dyDescent="0.3">
      <c r="A811">
        <v>810</v>
      </c>
      <c r="B811" t="s">
        <v>2552</v>
      </c>
      <c r="C811" s="1">
        <v>41925</v>
      </c>
      <c r="D811">
        <v>2014</v>
      </c>
      <c r="E811" t="s">
        <v>53</v>
      </c>
      <c r="F811">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v>3.2256</v>
      </c>
    </row>
    <row r="812" spans="1:23" x14ac:dyDescent="0.3">
      <c r="A812">
        <v>9454</v>
      </c>
      <c r="B812" t="s">
        <v>10655</v>
      </c>
      <c r="C812" s="1">
        <v>42275</v>
      </c>
      <c r="D812">
        <v>2015</v>
      </c>
      <c r="E812" t="s">
        <v>161</v>
      </c>
      <c r="F812">
        <v>28</v>
      </c>
      <c r="G812" t="s">
        <v>54</v>
      </c>
      <c r="H812" t="s">
        <v>4534</v>
      </c>
      <c r="I812" t="s">
        <v>4535</v>
      </c>
      <c r="J812" t="s">
        <v>44</v>
      </c>
      <c r="K812" t="s">
        <v>29</v>
      </c>
      <c r="L812" t="s">
        <v>45</v>
      </c>
      <c r="M812" t="s">
        <v>46</v>
      </c>
      <c r="N812">
        <v>90032</v>
      </c>
      <c r="O812" t="s">
        <v>47</v>
      </c>
      <c r="P812" t="s">
        <v>9116</v>
      </c>
      <c r="Q812" t="s">
        <v>49</v>
      </c>
      <c r="R812" t="s">
        <v>592</v>
      </c>
      <c r="S812" t="s">
        <v>9117</v>
      </c>
      <c r="T812">
        <v>47.19</v>
      </c>
      <c r="U812">
        <v>3</v>
      </c>
      <c r="V812">
        <v>0</v>
      </c>
      <c r="W812">
        <v>13.685099999999995</v>
      </c>
    </row>
    <row r="813" spans="1:23" x14ac:dyDescent="0.3">
      <c r="A813">
        <v>812</v>
      </c>
      <c r="B813" t="s">
        <v>2552</v>
      </c>
      <c r="C813" s="1">
        <v>41925</v>
      </c>
      <c r="D813">
        <v>2014</v>
      </c>
      <c r="E813" t="s">
        <v>53</v>
      </c>
      <c r="F813">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v>62.036799999999971</v>
      </c>
    </row>
    <row r="814" spans="1:23" x14ac:dyDescent="0.3">
      <c r="A814">
        <v>9453</v>
      </c>
      <c r="B814" t="s">
        <v>10655</v>
      </c>
      <c r="C814" s="1">
        <v>42275</v>
      </c>
      <c r="D814">
        <v>2015</v>
      </c>
      <c r="E814" t="s">
        <v>161</v>
      </c>
      <c r="F814">
        <v>28</v>
      </c>
      <c r="G814" t="s">
        <v>54</v>
      </c>
      <c r="H814" t="s">
        <v>4534</v>
      </c>
      <c r="I814" t="s">
        <v>4535</v>
      </c>
      <c r="J814" t="s">
        <v>44</v>
      </c>
      <c r="K814" t="s">
        <v>29</v>
      </c>
      <c r="L814" t="s">
        <v>45</v>
      </c>
      <c r="M814" t="s">
        <v>46</v>
      </c>
      <c r="N814">
        <v>90032</v>
      </c>
      <c r="O814" t="s">
        <v>47</v>
      </c>
      <c r="P814" t="s">
        <v>3242</v>
      </c>
      <c r="Q814" t="s">
        <v>49</v>
      </c>
      <c r="R814" t="s">
        <v>79</v>
      </c>
      <c r="S814" t="s">
        <v>3243</v>
      </c>
      <c r="T814">
        <v>81.792000000000002</v>
      </c>
      <c r="U814">
        <v>6</v>
      </c>
      <c r="V814">
        <v>0.2</v>
      </c>
      <c r="W814">
        <v>26.582399999999986</v>
      </c>
    </row>
    <row r="815" spans="1:23" x14ac:dyDescent="0.3">
      <c r="A815">
        <v>9452</v>
      </c>
      <c r="B815" t="s">
        <v>10655</v>
      </c>
      <c r="C815" s="1">
        <v>42275</v>
      </c>
      <c r="D815">
        <v>2015</v>
      </c>
      <c r="E815" t="s">
        <v>161</v>
      </c>
      <c r="F815">
        <v>28</v>
      </c>
      <c r="G815" t="s">
        <v>54</v>
      </c>
      <c r="H815" t="s">
        <v>4534</v>
      </c>
      <c r="I815" t="s">
        <v>4535</v>
      </c>
      <c r="J815" t="s">
        <v>44</v>
      </c>
      <c r="K815" t="s">
        <v>29</v>
      </c>
      <c r="L815" t="s">
        <v>45</v>
      </c>
      <c r="M815" t="s">
        <v>46</v>
      </c>
      <c r="N815">
        <v>90032</v>
      </c>
      <c r="O815" t="s">
        <v>47</v>
      </c>
      <c r="P815" t="s">
        <v>4387</v>
      </c>
      <c r="Q815" t="s">
        <v>49</v>
      </c>
      <c r="R815" t="s">
        <v>82</v>
      </c>
      <c r="S815" t="s">
        <v>4388</v>
      </c>
      <c r="T815">
        <v>186.14999999999998</v>
      </c>
      <c r="U815">
        <v>3</v>
      </c>
      <c r="V815">
        <v>0</v>
      </c>
      <c r="W815">
        <v>55.844999999999985</v>
      </c>
    </row>
    <row r="816" spans="1:23" x14ac:dyDescent="0.3">
      <c r="A816">
        <v>9451</v>
      </c>
      <c r="B816" t="s">
        <v>10654</v>
      </c>
      <c r="C816" s="1">
        <v>42889</v>
      </c>
      <c r="D816">
        <v>2017</v>
      </c>
      <c r="E816" t="s">
        <v>41</v>
      </c>
      <c r="F816">
        <v>3</v>
      </c>
      <c r="G816" t="s">
        <v>54</v>
      </c>
      <c r="H816" t="s">
        <v>2085</v>
      </c>
      <c r="I816" t="s">
        <v>2086</v>
      </c>
      <c r="J816" t="s">
        <v>108</v>
      </c>
      <c r="K816" t="s">
        <v>29</v>
      </c>
      <c r="L816" t="s">
        <v>4698</v>
      </c>
      <c r="M816" t="s">
        <v>102</v>
      </c>
      <c r="N816">
        <v>99207</v>
      </c>
      <c r="O816" t="s">
        <v>47</v>
      </c>
      <c r="P816" t="s">
        <v>1816</v>
      </c>
      <c r="Q816" t="s">
        <v>49</v>
      </c>
      <c r="R816" t="s">
        <v>63</v>
      </c>
      <c r="S816" t="s">
        <v>1817</v>
      </c>
      <c r="T816">
        <v>136.26</v>
      </c>
      <c r="U816">
        <v>9</v>
      </c>
      <c r="V816">
        <v>0</v>
      </c>
      <c r="W816">
        <v>5.4503999999999913</v>
      </c>
    </row>
    <row r="817" spans="1:23" x14ac:dyDescent="0.3">
      <c r="A817">
        <v>816</v>
      </c>
      <c r="B817" t="s">
        <v>2564</v>
      </c>
      <c r="C817" s="1">
        <v>42083</v>
      </c>
      <c r="D817">
        <v>2015</v>
      </c>
      <c r="E817" t="s">
        <v>237</v>
      </c>
      <c r="F817">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v>24.883200000000002</v>
      </c>
    </row>
    <row r="818" spans="1:23" x14ac:dyDescent="0.3">
      <c r="A818">
        <v>817</v>
      </c>
      <c r="B818" t="s">
        <v>2568</v>
      </c>
      <c r="C818" s="1">
        <v>42628</v>
      </c>
      <c r="D818">
        <v>2016</v>
      </c>
      <c r="E818" t="s">
        <v>161</v>
      </c>
      <c r="F818">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v>1.8703999999999998</v>
      </c>
    </row>
    <row r="819" spans="1:23" x14ac:dyDescent="0.3">
      <c r="A819">
        <v>818</v>
      </c>
      <c r="B819" t="s">
        <v>2571</v>
      </c>
      <c r="C819" s="1">
        <v>41818</v>
      </c>
      <c r="D819">
        <v>2014</v>
      </c>
      <c r="E819" t="s">
        <v>41</v>
      </c>
      <c r="F819">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v>14.5152</v>
      </c>
    </row>
    <row r="820" spans="1:23" x14ac:dyDescent="0.3">
      <c r="A820">
        <v>819</v>
      </c>
      <c r="B820" t="s">
        <v>2571</v>
      </c>
      <c r="C820" s="1">
        <v>41818</v>
      </c>
      <c r="D820">
        <v>2014</v>
      </c>
      <c r="E820" t="s">
        <v>41</v>
      </c>
      <c r="F820">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v>-2.4287999999999998</v>
      </c>
    </row>
    <row r="821" spans="1:23" x14ac:dyDescent="0.3">
      <c r="A821">
        <v>9450</v>
      </c>
      <c r="B821" t="s">
        <v>10653</v>
      </c>
      <c r="C821" s="1">
        <v>41890</v>
      </c>
      <c r="D821">
        <v>2014</v>
      </c>
      <c r="E821" t="s">
        <v>161</v>
      </c>
      <c r="F821">
        <v>8</v>
      </c>
      <c r="G821" t="s">
        <v>54</v>
      </c>
      <c r="H821" t="s">
        <v>2981</v>
      </c>
      <c r="I821" t="s">
        <v>2982</v>
      </c>
      <c r="J821" t="s">
        <v>28</v>
      </c>
      <c r="K821" t="s">
        <v>29</v>
      </c>
      <c r="L821" t="s">
        <v>135</v>
      </c>
      <c r="M821" t="s">
        <v>46</v>
      </c>
      <c r="N821">
        <v>94109</v>
      </c>
      <c r="O821" t="s">
        <v>47</v>
      </c>
      <c r="P821" t="s">
        <v>3831</v>
      </c>
      <c r="Q821" t="s">
        <v>49</v>
      </c>
      <c r="R821" t="s">
        <v>79</v>
      </c>
      <c r="S821" t="s">
        <v>3832</v>
      </c>
      <c r="T821">
        <v>8.6080000000000005</v>
      </c>
      <c r="U821">
        <v>2</v>
      </c>
      <c r="V821">
        <v>0.2</v>
      </c>
      <c r="W821">
        <v>3.0127999999999995</v>
      </c>
    </row>
    <row r="822" spans="1:23" x14ac:dyDescent="0.3">
      <c r="A822">
        <v>821</v>
      </c>
      <c r="B822" t="s">
        <v>2571</v>
      </c>
      <c r="C822" s="1">
        <v>41818</v>
      </c>
      <c r="D822">
        <v>2014</v>
      </c>
      <c r="E822" t="s">
        <v>41</v>
      </c>
      <c r="F822">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v>-22.796399999999991</v>
      </c>
    </row>
    <row r="823" spans="1:23" x14ac:dyDescent="0.3">
      <c r="A823">
        <v>822</v>
      </c>
      <c r="B823" t="s">
        <v>2571</v>
      </c>
      <c r="C823" s="1">
        <v>41818</v>
      </c>
      <c r="D823">
        <v>2014</v>
      </c>
      <c r="E823" t="s">
        <v>41</v>
      </c>
      <c r="F823">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v>117.43199999999999</v>
      </c>
    </row>
    <row r="824" spans="1:23" x14ac:dyDescent="0.3">
      <c r="A824">
        <v>9449</v>
      </c>
      <c r="B824" t="s">
        <v>10652</v>
      </c>
      <c r="C824" s="1">
        <v>42630</v>
      </c>
      <c r="D824">
        <v>2016</v>
      </c>
      <c r="E824" t="s">
        <v>161</v>
      </c>
      <c r="F824">
        <v>17</v>
      </c>
      <c r="G824" t="s">
        <v>54</v>
      </c>
      <c r="H824" t="s">
        <v>2148</v>
      </c>
      <c r="I824" t="s">
        <v>2149</v>
      </c>
      <c r="J824" t="s">
        <v>108</v>
      </c>
      <c r="K824" t="s">
        <v>29</v>
      </c>
      <c r="L824" t="s">
        <v>4604</v>
      </c>
      <c r="M824" t="s">
        <v>102</v>
      </c>
      <c r="N824">
        <v>98052</v>
      </c>
      <c r="O824" t="s">
        <v>47</v>
      </c>
      <c r="P824" t="s">
        <v>4138</v>
      </c>
      <c r="Q824" t="s">
        <v>49</v>
      </c>
      <c r="R824" t="s">
        <v>50</v>
      </c>
      <c r="S824" t="s">
        <v>4139</v>
      </c>
      <c r="T824">
        <v>12.32</v>
      </c>
      <c r="U824">
        <v>4</v>
      </c>
      <c r="V824">
        <v>0</v>
      </c>
      <c r="W824">
        <v>5.9135999999999997</v>
      </c>
    </row>
    <row r="825" spans="1:23" x14ac:dyDescent="0.3">
      <c r="A825">
        <v>824</v>
      </c>
      <c r="B825" t="s">
        <v>2580</v>
      </c>
      <c r="C825" s="1">
        <v>42906</v>
      </c>
      <c r="D825">
        <v>2017</v>
      </c>
      <c r="E825" t="s">
        <v>41</v>
      </c>
      <c r="F825">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v>4.8117999999999999</v>
      </c>
    </row>
    <row r="826" spans="1:23" x14ac:dyDescent="0.3">
      <c r="A826">
        <v>9447</v>
      </c>
      <c r="B826" t="s">
        <v>10650</v>
      </c>
      <c r="C826" s="1">
        <v>42635</v>
      </c>
      <c r="D826">
        <v>2016</v>
      </c>
      <c r="E826" t="s">
        <v>161</v>
      </c>
      <c r="F826">
        <v>22</v>
      </c>
      <c r="G826" t="s">
        <v>54</v>
      </c>
      <c r="H826" t="s">
        <v>6044</v>
      </c>
      <c r="I826" t="s">
        <v>6045</v>
      </c>
      <c r="J826" t="s">
        <v>28</v>
      </c>
      <c r="K826" t="s">
        <v>29</v>
      </c>
      <c r="L826" t="s">
        <v>1497</v>
      </c>
      <c r="M826" t="s">
        <v>266</v>
      </c>
      <c r="N826">
        <v>46226</v>
      </c>
      <c r="O826" t="s">
        <v>111</v>
      </c>
      <c r="P826" t="s">
        <v>5588</v>
      </c>
      <c r="Q826" t="s">
        <v>49</v>
      </c>
      <c r="R826" t="s">
        <v>95</v>
      </c>
      <c r="S826" t="s">
        <v>5589</v>
      </c>
      <c r="T826">
        <v>35.880000000000003</v>
      </c>
      <c r="U826">
        <v>6</v>
      </c>
      <c r="V826">
        <v>0</v>
      </c>
      <c r="W826">
        <v>16.146000000000001</v>
      </c>
    </row>
    <row r="827" spans="1:23" x14ac:dyDescent="0.3">
      <c r="A827">
        <v>9446</v>
      </c>
      <c r="B827" t="s">
        <v>10649</v>
      </c>
      <c r="C827" s="1">
        <v>42153</v>
      </c>
      <c r="D827">
        <v>2015</v>
      </c>
      <c r="E827" t="s">
        <v>124</v>
      </c>
      <c r="F827">
        <v>29</v>
      </c>
      <c r="G827" t="s">
        <v>54</v>
      </c>
      <c r="H827" t="s">
        <v>419</v>
      </c>
      <c r="I827" t="s">
        <v>420</v>
      </c>
      <c r="J827" t="s">
        <v>28</v>
      </c>
      <c r="K827" t="s">
        <v>29</v>
      </c>
      <c r="L827" t="s">
        <v>4396</v>
      </c>
      <c r="M827" t="s">
        <v>266</v>
      </c>
      <c r="N827">
        <v>46203</v>
      </c>
      <c r="O827" t="s">
        <v>111</v>
      </c>
      <c r="P827" t="s">
        <v>2432</v>
      </c>
      <c r="Q827" t="s">
        <v>49</v>
      </c>
      <c r="R827" t="s">
        <v>50</v>
      </c>
      <c r="S827" t="s">
        <v>2433</v>
      </c>
      <c r="T827">
        <v>12.39</v>
      </c>
      <c r="U827">
        <v>3</v>
      </c>
      <c r="V827">
        <v>0</v>
      </c>
      <c r="W827">
        <v>5.6993999999999998</v>
      </c>
    </row>
    <row r="828" spans="1:23" x14ac:dyDescent="0.3">
      <c r="A828">
        <v>827</v>
      </c>
      <c r="B828" t="s">
        <v>2590</v>
      </c>
      <c r="C828" s="1">
        <v>42968</v>
      </c>
      <c r="D828">
        <v>2017</v>
      </c>
      <c r="E828" t="s">
        <v>132</v>
      </c>
      <c r="F828">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v>16.8</v>
      </c>
    </row>
    <row r="829" spans="1:23" x14ac:dyDescent="0.3">
      <c r="A829">
        <v>828</v>
      </c>
      <c r="B829" t="s">
        <v>2590</v>
      </c>
      <c r="C829" s="1">
        <v>42968</v>
      </c>
      <c r="D829">
        <v>2017</v>
      </c>
      <c r="E829" t="s">
        <v>132</v>
      </c>
      <c r="F829">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v>10.799599999999998</v>
      </c>
    </row>
    <row r="830" spans="1:23" x14ac:dyDescent="0.3">
      <c r="A830">
        <v>829</v>
      </c>
      <c r="B830" t="s">
        <v>2590</v>
      </c>
      <c r="C830" s="1">
        <v>42968</v>
      </c>
      <c r="D830">
        <v>2017</v>
      </c>
      <c r="E830" t="s">
        <v>132</v>
      </c>
      <c r="F830">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v>7.4871999999999996</v>
      </c>
    </row>
    <row r="831" spans="1:23" x14ac:dyDescent="0.3">
      <c r="A831">
        <v>9443</v>
      </c>
      <c r="B831" t="s">
        <v>10647</v>
      </c>
      <c r="C831" s="1">
        <v>42832</v>
      </c>
      <c r="D831">
        <v>2017</v>
      </c>
      <c r="E831" t="s">
        <v>89</v>
      </c>
      <c r="F831">
        <v>7</v>
      </c>
      <c r="G831" t="s">
        <v>54</v>
      </c>
      <c r="H831" t="s">
        <v>3065</v>
      </c>
      <c r="I831" t="s">
        <v>3066</v>
      </c>
      <c r="J831" t="s">
        <v>108</v>
      </c>
      <c r="K831" t="s">
        <v>29</v>
      </c>
      <c r="L831" t="s">
        <v>1539</v>
      </c>
      <c r="M831" t="s">
        <v>58</v>
      </c>
      <c r="N831">
        <v>32216</v>
      </c>
      <c r="O831" t="s">
        <v>32</v>
      </c>
      <c r="P831" t="s">
        <v>1585</v>
      </c>
      <c r="Q831" t="s">
        <v>49</v>
      </c>
      <c r="R831" t="s">
        <v>72</v>
      </c>
      <c r="S831" t="s">
        <v>1586</v>
      </c>
      <c r="T831">
        <v>16.256</v>
      </c>
      <c r="U831">
        <v>2</v>
      </c>
      <c r="V831">
        <v>0.2</v>
      </c>
      <c r="W831">
        <v>1.2192000000000007</v>
      </c>
    </row>
    <row r="832" spans="1:23" x14ac:dyDescent="0.3">
      <c r="A832">
        <v>831</v>
      </c>
      <c r="B832" t="s">
        <v>2597</v>
      </c>
      <c r="C832" s="1">
        <v>42902</v>
      </c>
      <c r="D832">
        <v>2017</v>
      </c>
      <c r="E832" t="s">
        <v>41</v>
      </c>
      <c r="F832">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v>50.584800000000008</v>
      </c>
    </row>
    <row r="833" spans="1:23" x14ac:dyDescent="0.3">
      <c r="A833">
        <v>9442</v>
      </c>
      <c r="B833" t="s">
        <v>10644</v>
      </c>
      <c r="C833" s="1">
        <v>42002</v>
      </c>
      <c r="D833">
        <v>2014</v>
      </c>
      <c r="E833" t="s">
        <v>98</v>
      </c>
      <c r="F833">
        <v>29</v>
      </c>
      <c r="G833" t="s">
        <v>25</v>
      </c>
      <c r="H833" t="s">
        <v>10645</v>
      </c>
      <c r="I833" t="s">
        <v>10646</v>
      </c>
      <c r="J833" t="s">
        <v>28</v>
      </c>
      <c r="K833" t="s">
        <v>29</v>
      </c>
      <c r="L833" t="s">
        <v>4277</v>
      </c>
      <c r="M833" t="s">
        <v>510</v>
      </c>
      <c r="N833">
        <v>44240</v>
      </c>
      <c r="O833" t="s">
        <v>157</v>
      </c>
      <c r="P833" t="s">
        <v>4843</v>
      </c>
      <c r="Q833" t="s">
        <v>49</v>
      </c>
      <c r="R833" t="s">
        <v>82</v>
      </c>
      <c r="S833" t="s">
        <v>4844</v>
      </c>
      <c r="T833">
        <v>48.36</v>
      </c>
      <c r="U833">
        <v>5</v>
      </c>
      <c r="V833">
        <v>0.2</v>
      </c>
      <c r="W833">
        <v>6.0449999999999946</v>
      </c>
    </row>
    <row r="834" spans="1:23" x14ac:dyDescent="0.3">
      <c r="A834">
        <v>9441</v>
      </c>
      <c r="B834" t="s">
        <v>10643</v>
      </c>
      <c r="C834" s="1">
        <v>41784</v>
      </c>
      <c r="D834">
        <v>2014</v>
      </c>
      <c r="E834" t="s">
        <v>124</v>
      </c>
      <c r="F834">
        <v>25</v>
      </c>
      <c r="G834" t="s">
        <v>54</v>
      </c>
      <c r="H834" t="s">
        <v>8486</v>
      </c>
      <c r="I834" t="s">
        <v>8487</v>
      </c>
      <c r="J834" t="s">
        <v>28</v>
      </c>
      <c r="K834" t="s">
        <v>29</v>
      </c>
      <c r="L834" t="s">
        <v>278</v>
      </c>
      <c r="M834" t="s">
        <v>279</v>
      </c>
      <c r="N834">
        <v>10035</v>
      </c>
      <c r="O834" t="s">
        <v>157</v>
      </c>
      <c r="P834" t="s">
        <v>6348</v>
      </c>
      <c r="Q834" t="s">
        <v>49</v>
      </c>
      <c r="R834" t="s">
        <v>95</v>
      </c>
      <c r="S834" t="s">
        <v>6349</v>
      </c>
      <c r="T834">
        <v>14.62</v>
      </c>
      <c r="U834">
        <v>2</v>
      </c>
      <c r="V834">
        <v>0</v>
      </c>
      <c r="W834">
        <v>6.7251999999999992</v>
      </c>
    </row>
    <row r="835" spans="1:23" x14ac:dyDescent="0.3">
      <c r="A835">
        <v>834</v>
      </c>
      <c r="B835" t="s">
        <v>2607</v>
      </c>
      <c r="C835" s="1">
        <v>42574</v>
      </c>
      <c r="D835">
        <v>2016</v>
      </c>
      <c r="E835" t="s">
        <v>152</v>
      </c>
      <c r="F835">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v>2.6411999999999995</v>
      </c>
    </row>
    <row r="836" spans="1:23" x14ac:dyDescent="0.3">
      <c r="A836">
        <v>835</v>
      </c>
      <c r="B836" t="s">
        <v>2607</v>
      </c>
      <c r="C836" s="1">
        <v>42574</v>
      </c>
      <c r="D836">
        <v>2016</v>
      </c>
      <c r="E836" t="s">
        <v>152</v>
      </c>
      <c r="F83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v>6.5164</v>
      </c>
    </row>
    <row r="837" spans="1:23" x14ac:dyDescent="0.3">
      <c r="A837">
        <v>9440</v>
      </c>
      <c r="B837" t="s">
        <v>10642</v>
      </c>
      <c r="C837" s="1">
        <v>41924</v>
      </c>
      <c r="D837">
        <v>2014</v>
      </c>
      <c r="E837" t="s">
        <v>53</v>
      </c>
      <c r="F837">
        <v>12</v>
      </c>
      <c r="G837" t="s">
        <v>54</v>
      </c>
      <c r="H837" t="s">
        <v>8576</v>
      </c>
      <c r="I837" t="s">
        <v>8577</v>
      </c>
      <c r="J837" t="s">
        <v>44</v>
      </c>
      <c r="K837" t="s">
        <v>29</v>
      </c>
      <c r="L837" t="s">
        <v>315</v>
      </c>
      <c r="M837" t="s">
        <v>222</v>
      </c>
      <c r="N837">
        <v>60623</v>
      </c>
      <c r="O837" t="s">
        <v>111</v>
      </c>
      <c r="P837" t="s">
        <v>4847</v>
      </c>
      <c r="Q837" t="s">
        <v>49</v>
      </c>
      <c r="R837" t="s">
        <v>592</v>
      </c>
      <c r="S837" t="s">
        <v>4848</v>
      </c>
      <c r="T837">
        <v>22.240000000000002</v>
      </c>
      <c r="U837">
        <v>2</v>
      </c>
      <c r="V837">
        <v>0.2</v>
      </c>
      <c r="W837">
        <v>2.5019999999999971</v>
      </c>
    </row>
    <row r="838" spans="1:23" x14ac:dyDescent="0.3">
      <c r="A838">
        <v>837</v>
      </c>
      <c r="B838" t="s">
        <v>2614</v>
      </c>
      <c r="C838" s="1">
        <v>41890</v>
      </c>
      <c r="D838">
        <v>2014</v>
      </c>
      <c r="E838" t="s">
        <v>161</v>
      </c>
      <c r="F838">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v>-79.335199999999986</v>
      </c>
    </row>
    <row r="839" spans="1:23" x14ac:dyDescent="0.3">
      <c r="A839">
        <v>838</v>
      </c>
      <c r="B839" t="s">
        <v>2617</v>
      </c>
      <c r="C839" s="1">
        <v>43043</v>
      </c>
      <c r="D839">
        <v>2017</v>
      </c>
      <c r="E839" t="s">
        <v>24</v>
      </c>
      <c r="F839">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v>3.2615999999999996</v>
      </c>
    </row>
    <row r="840" spans="1:23" x14ac:dyDescent="0.3">
      <c r="A840">
        <v>9438</v>
      </c>
      <c r="B840" t="s">
        <v>10640</v>
      </c>
      <c r="C840" s="1">
        <v>42881</v>
      </c>
      <c r="D840">
        <v>2017</v>
      </c>
      <c r="E840" t="s">
        <v>124</v>
      </c>
      <c r="F840">
        <v>26</v>
      </c>
      <c r="G840" t="s">
        <v>54</v>
      </c>
      <c r="H840" t="s">
        <v>2522</v>
      </c>
      <c r="I840" t="s">
        <v>2523</v>
      </c>
      <c r="J840" t="s">
        <v>28</v>
      </c>
      <c r="K840" t="s">
        <v>29</v>
      </c>
      <c r="L840" t="s">
        <v>2361</v>
      </c>
      <c r="M840" t="s">
        <v>46</v>
      </c>
      <c r="N840">
        <v>92054</v>
      </c>
      <c r="O840" t="s">
        <v>47</v>
      </c>
      <c r="P840" t="s">
        <v>6037</v>
      </c>
      <c r="Q840" t="s">
        <v>49</v>
      </c>
      <c r="R840" t="s">
        <v>95</v>
      </c>
      <c r="S840" t="s">
        <v>6038</v>
      </c>
      <c r="T840">
        <v>12.96</v>
      </c>
      <c r="U840">
        <v>2</v>
      </c>
      <c r="V840">
        <v>0</v>
      </c>
      <c r="W840">
        <v>6.2208000000000006</v>
      </c>
    </row>
    <row r="841" spans="1:23" x14ac:dyDescent="0.3">
      <c r="A841">
        <v>840</v>
      </c>
      <c r="B841" t="s">
        <v>2623</v>
      </c>
      <c r="C841" s="1">
        <v>42328</v>
      </c>
      <c r="D841">
        <v>2015</v>
      </c>
      <c r="E841" t="s">
        <v>24</v>
      </c>
      <c r="F841">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v>16.3215</v>
      </c>
    </row>
    <row r="842" spans="1:23" x14ac:dyDescent="0.3">
      <c r="A842">
        <v>841</v>
      </c>
      <c r="B842" t="s">
        <v>2623</v>
      </c>
      <c r="C842" s="1">
        <v>42328</v>
      </c>
      <c r="D842">
        <v>2015</v>
      </c>
      <c r="E842" t="s">
        <v>24</v>
      </c>
      <c r="F842">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v>3.3407999999999998</v>
      </c>
    </row>
    <row r="843" spans="1:23" x14ac:dyDescent="0.3">
      <c r="A843">
        <v>9437</v>
      </c>
      <c r="B843" t="s">
        <v>10639</v>
      </c>
      <c r="C843" s="1">
        <v>42272</v>
      </c>
      <c r="D843">
        <v>2015</v>
      </c>
      <c r="E843" t="s">
        <v>161</v>
      </c>
      <c r="F843">
        <v>25</v>
      </c>
      <c r="G843" t="s">
        <v>1306</v>
      </c>
      <c r="H843" t="s">
        <v>2479</v>
      </c>
      <c r="I843" t="s">
        <v>2480</v>
      </c>
      <c r="J843" t="s">
        <v>28</v>
      </c>
      <c r="K843" t="s">
        <v>29</v>
      </c>
      <c r="L843" t="s">
        <v>155</v>
      </c>
      <c r="M843" t="s">
        <v>156</v>
      </c>
      <c r="N843">
        <v>19143</v>
      </c>
      <c r="O843" t="s">
        <v>157</v>
      </c>
      <c r="P843" t="s">
        <v>2729</v>
      </c>
      <c r="Q843" t="s">
        <v>49</v>
      </c>
      <c r="R843" t="s">
        <v>79</v>
      </c>
      <c r="S843" t="s">
        <v>2730</v>
      </c>
      <c r="T843">
        <v>2.9460000000000006</v>
      </c>
      <c r="U843">
        <v>2</v>
      </c>
      <c r="V843">
        <v>0.7</v>
      </c>
      <c r="W843">
        <v>-2.0621999999999998</v>
      </c>
    </row>
    <row r="844" spans="1:23" x14ac:dyDescent="0.3">
      <c r="A844">
        <v>843</v>
      </c>
      <c r="B844" t="s">
        <v>2630</v>
      </c>
      <c r="C844" s="1">
        <v>42681</v>
      </c>
      <c r="D844">
        <v>2016</v>
      </c>
      <c r="E844" t="s">
        <v>24</v>
      </c>
      <c r="F844">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v>11.699999999999996</v>
      </c>
    </row>
    <row r="845" spans="1:23" x14ac:dyDescent="0.3">
      <c r="A845">
        <v>844</v>
      </c>
      <c r="B845" t="s">
        <v>2630</v>
      </c>
      <c r="C845" s="1">
        <v>42681</v>
      </c>
      <c r="D845">
        <v>2016</v>
      </c>
      <c r="E845" t="s">
        <v>24</v>
      </c>
      <c r="F845">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v>8.767199999999999</v>
      </c>
    </row>
    <row r="846" spans="1:23" x14ac:dyDescent="0.3">
      <c r="A846">
        <v>845</v>
      </c>
      <c r="B846" t="s">
        <v>2630</v>
      </c>
      <c r="C846" s="1">
        <v>42681</v>
      </c>
      <c r="D846">
        <v>2016</v>
      </c>
      <c r="E846" t="s">
        <v>24</v>
      </c>
      <c r="F84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v>3.2943999999999996</v>
      </c>
    </row>
    <row r="847" spans="1:23" x14ac:dyDescent="0.3">
      <c r="A847">
        <v>846</v>
      </c>
      <c r="B847" t="s">
        <v>2630</v>
      </c>
      <c r="C847" s="1">
        <v>42681</v>
      </c>
      <c r="D847">
        <v>2016</v>
      </c>
      <c r="E847" t="s">
        <v>24</v>
      </c>
      <c r="F847">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v>6.8713999999999995</v>
      </c>
    </row>
    <row r="848" spans="1:23" x14ac:dyDescent="0.3">
      <c r="A848">
        <v>9435</v>
      </c>
      <c r="B848" t="s">
        <v>10638</v>
      </c>
      <c r="C848" s="1">
        <v>42233</v>
      </c>
      <c r="D848">
        <v>2015</v>
      </c>
      <c r="E848" t="s">
        <v>132</v>
      </c>
      <c r="F848">
        <v>17</v>
      </c>
      <c r="G848" t="s">
        <v>54</v>
      </c>
      <c r="H848" t="s">
        <v>531</v>
      </c>
      <c r="I848" t="s">
        <v>532</v>
      </c>
      <c r="J848" t="s">
        <v>28</v>
      </c>
      <c r="K848" t="s">
        <v>29</v>
      </c>
      <c r="L848" t="s">
        <v>1402</v>
      </c>
      <c r="M848" t="s">
        <v>322</v>
      </c>
      <c r="N848">
        <v>85345</v>
      </c>
      <c r="O848" t="s">
        <v>47</v>
      </c>
      <c r="P848" t="s">
        <v>3100</v>
      </c>
      <c r="Q848" t="s">
        <v>49</v>
      </c>
      <c r="R848" t="s">
        <v>72</v>
      </c>
      <c r="S848" t="s">
        <v>3101</v>
      </c>
      <c r="T848">
        <v>10.272000000000002</v>
      </c>
      <c r="U848">
        <v>3</v>
      </c>
      <c r="V848">
        <v>0.2</v>
      </c>
      <c r="W848">
        <v>1.1555999999999984</v>
      </c>
    </row>
    <row r="849" spans="1:23" x14ac:dyDescent="0.3">
      <c r="A849">
        <v>9434</v>
      </c>
      <c r="B849" t="s">
        <v>10638</v>
      </c>
      <c r="C849" s="1">
        <v>42233</v>
      </c>
      <c r="D849">
        <v>2015</v>
      </c>
      <c r="E849" t="s">
        <v>132</v>
      </c>
      <c r="F849">
        <v>17</v>
      </c>
      <c r="G849" t="s">
        <v>54</v>
      </c>
      <c r="H849" t="s">
        <v>531</v>
      </c>
      <c r="I849" t="s">
        <v>532</v>
      </c>
      <c r="J849" t="s">
        <v>28</v>
      </c>
      <c r="K849" t="s">
        <v>29</v>
      </c>
      <c r="L849" t="s">
        <v>1402</v>
      </c>
      <c r="M849" t="s">
        <v>322</v>
      </c>
      <c r="N849">
        <v>85345</v>
      </c>
      <c r="O849" t="s">
        <v>47</v>
      </c>
      <c r="P849" t="s">
        <v>1170</v>
      </c>
      <c r="Q849" t="s">
        <v>49</v>
      </c>
      <c r="R849" t="s">
        <v>95</v>
      </c>
      <c r="S849" t="s">
        <v>1171</v>
      </c>
      <c r="T849">
        <v>36.288000000000011</v>
      </c>
      <c r="U849">
        <v>7</v>
      </c>
      <c r="V849">
        <v>0.2</v>
      </c>
      <c r="W849">
        <v>12.700800000000001</v>
      </c>
    </row>
    <row r="850" spans="1:23" x14ac:dyDescent="0.3">
      <c r="A850">
        <v>9432</v>
      </c>
      <c r="B850" t="s">
        <v>10637</v>
      </c>
      <c r="C850" s="1">
        <v>42174</v>
      </c>
      <c r="D850">
        <v>2015</v>
      </c>
      <c r="E850" t="s">
        <v>41</v>
      </c>
      <c r="F850">
        <v>19</v>
      </c>
      <c r="G850" t="s">
        <v>1306</v>
      </c>
      <c r="H850" t="s">
        <v>3812</v>
      </c>
      <c r="I850" t="s">
        <v>3813</v>
      </c>
      <c r="J850" t="s">
        <v>108</v>
      </c>
      <c r="K850" t="s">
        <v>29</v>
      </c>
      <c r="L850" t="s">
        <v>155</v>
      </c>
      <c r="M850" t="s">
        <v>156</v>
      </c>
      <c r="N850">
        <v>19134</v>
      </c>
      <c r="O850" t="s">
        <v>157</v>
      </c>
      <c r="P850" t="s">
        <v>10512</v>
      </c>
      <c r="Q850" t="s">
        <v>49</v>
      </c>
      <c r="R850" t="s">
        <v>50</v>
      </c>
      <c r="S850" t="s">
        <v>10513</v>
      </c>
      <c r="T850">
        <v>5.9039999999999999</v>
      </c>
      <c r="U850">
        <v>2</v>
      </c>
      <c r="V850">
        <v>0.2</v>
      </c>
      <c r="W850">
        <v>1.9925999999999999</v>
      </c>
    </row>
    <row r="851" spans="1:23" x14ac:dyDescent="0.3">
      <c r="A851">
        <v>9427</v>
      </c>
      <c r="B851" t="s">
        <v>10633</v>
      </c>
      <c r="C851" s="1">
        <v>42628</v>
      </c>
      <c r="D851">
        <v>2016</v>
      </c>
      <c r="E851" t="s">
        <v>161</v>
      </c>
      <c r="F851">
        <v>15</v>
      </c>
      <c r="G851" t="s">
        <v>54</v>
      </c>
      <c r="H851" t="s">
        <v>7330</v>
      </c>
      <c r="I851" t="s">
        <v>7331</v>
      </c>
      <c r="J851" t="s">
        <v>28</v>
      </c>
      <c r="K851" t="s">
        <v>29</v>
      </c>
      <c r="L851" t="s">
        <v>101</v>
      </c>
      <c r="M851" t="s">
        <v>102</v>
      </c>
      <c r="N851">
        <v>98105</v>
      </c>
      <c r="O851" t="s">
        <v>47</v>
      </c>
      <c r="P851" t="s">
        <v>7496</v>
      </c>
      <c r="Q851" t="s">
        <v>49</v>
      </c>
      <c r="R851" t="s">
        <v>72</v>
      </c>
      <c r="S851" t="s">
        <v>7497</v>
      </c>
      <c r="T851">
        <v>35.4</v>
      </c>
      <c r="U851">
        <v>5</v>
      </c>
      <c r="V851">
        <v>0</v>
      </c>
      <c r="W851">
        <v>13.452000000000002</v>
      </c>
    </row>
    <row r="852" spans="1:23" x14ac:dyDescent="0.3">
      <c r="A852">
        <v>851</v>
      </c>
      <c r="B852" t="s">
        <v>2656</v>
      </c>
      <c r="C852" s="1">
        <v>42541</v>
      </c>
      <c r="D852">
        <v>2016</v>
      </c>
      <c r="E852" t="s">
        <v>41</v>
      </c>
      <c r="F852">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v>1.3416000000000001</v>
      </c>
    </row>
    <row r="853" spans="1:23" x14ac:dyDescent="0.3">
      <c r="A853">
        <v>852</v>
      </c>
      <c r="B853" t="s">
        <v>2656</v>
      </c>
      <c r="C853" s="1">
        <v>42541</v>
      </c>
      <c r="D853">
        <v>2016</v>
      </c>
      <c r="E853" t="s">
        <v>41</v>
      </c>
      <c r="F853">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v>18.662400000000002</v>
      </c>
    </row>
    <row r="854" spans="1:23" x14ac:dyDescent="0.3">
      <c r="A854">
        <v>853</v>
      </c>
      <c r="B854" t="s">
        <v>2664</v>
      </c>
      <c r="C854" s="1">
        <v>42518</v>
      </c>
      <c r="D854">
        <v>2016</v>
      </c>
      <c r="E854" t="s">
        <v>124</v>
      </c>
      <c r="F854">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v>50.187599999999996</v>
      </c>
    </row>
    <row r="855" spans="1:23" x14ac:dyDescent="0.3">
      <c r="A855">
        <v>9423</v>
      </c>
      <c r="B855" t="s">
        <v>10631</v>
      </c>
      <c r="C855" s="1">
        <v>41843</v>
      </c>
      <c r="D855">
        <v>2014</v>
      </c>
      <c r="E855" t="s">
        <v>152</v>
      </c>
      <c r="F855">
        <v>23</v>
      </c>
      <c r="G855" t="s">
        <v>54</v>
      </c>
      <c r="H855" t="s">
        <v>6806</v>
      </c>
      <c r="I855" t="s">
        <v>6807</v>
      </c>
      <c r="J855" t="s">
        <v>44</v>
      </c>
      <c r="K855" t="s">
        <v>29</v>
      </c>
      <c r="L855" t="s">
        <v>135</v>
      </c>
      <c r="M855" t="s">
        <v>46</v>
      </c>
      <c r="N855">
        <v>94122</v>
      </c>
      <c r="O855" t="s">
        <v>47</v>
      </c>
      <c r="P855" t="s">
        <v>2349</v>
      </c>
      <c r="Q855" t="s">
        <v>49</v>
      </c>
      <c r="R855" t="s">
        <v>592</v>
      </c>
      <c r="S855" t="s">
        <v>2350</v>
      </c>
      <c r="T855">
        <v>40.700000000000003</v>
      </c>
      <c r="U855">
        <v>5</v>
      </c>
      <c r="V855">
        <v>0</v>
      </c>
      <c r="W855">
        <v>11.802999999999999</v>
      </c>
    </row>
    <row r="856" spans="1:23" x14ac:dyDescent="0.3">
      <c r="A856">
        <v>855</v>
      </c>
      <c r="B856" t="s">
        <v>2665</v>
      </c>
      <c r="C856" s="1">
        <v>42419</v>
      </c>
      <c r="D856">
        <v>2016</v>
      </c>
      <c r="E856" t="s">
        <v>568</v>
      </c>
      <c r="F85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v>9.7175999999999902</v>
      </c>
    </row>
    <row r="857" spans="1:23" x14ac:dyDescent="0.3">
      <c r="A857">
        <v>856</v>
      </c>
      <c r="B857" t="s">
        <v>2666</v>
      </c>
      <c r="C857" s="1">
        <v>41854</v>
      </c>
      <c r="D857">
        <v>2014</v>
      </c>
      <c r="E857" t="s">
        <v>132</v>
      </c>
      <c r="F857">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v>18.781199999999998</v>
      </c>
    </row>
    <row r="858" spans="1:23" x14ac:dyDescent="0.3">
      <c r="A858">
        <v>857</v>
      </c>
      <c r="B858" t="s">
        <v>2666</v>
      </c>
      <c r="C858" s="1">
        <v>41854</v>
      </c>
      <c r="D858">
        <v>2014</v>
      </c>
      <c r="E858" t="s">
        <v>132</v>
      </c>
      <c r="F858">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v>26.598000000000006</v>
      </c>
    </row>
    <row r="859" spans="1:23" x14ac:dyDescent="0.3">
      <c r="A859">
        <v>858</v>
      </c>
      <c r="B859" t="s">
        <v>2666</v>
      </c>
      <c r="C859" s="1">
        <v>41854</v>
      </c>
      <c r="D859">
        <v>2014</v>
      </c>
      <c r="E859" t="s">
        <v>132</v>
      </c>
      <c r="F859">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v>5.7672000000000008</v>
      </c>
    </row>
    <row r="860" spans="1:23" x14ac:dyDescent="0.3">
      <c r="A860">
        <v>859</v>
      </c>
      <c r="B860" t="s">
        <v>2675</v>
      </c>
      <c r="C860" s="1">
        <v>42835</v>
      </c>
      <c r="D860">
        <v>2017</v>
      </c>
      <c r="E860" t="s">
        <v>89</v>
      </c>
      <c r="F860">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v>3.5766999999999998</v>
      </c>
    </row>
    <row r="861" spans="1:23" x14ac:dyDescent="0.3">
      <c r="A861">
        <v>860</v>
      </c>
      <c r="B861" t="s">
        <v>2675</v>
      </c>
      <c r="C861" s="1">
        <v>42835</v>
      </c>
      <c r="D861">
        <v>2017</v>
      </c>
      <c r="E861" t="s">
        <v>89</v>
      </c>
      <c r="F861">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v>3.58</v>
      </c>
    </row>
    <row r="862" spans="1:23" x14ac:dyDescent="0.3">
      <c r="A862">
        <v>861</v>
      </c>
      <c r="B862" t="s">
        <v>2679</v>
      </c>
      <c r="C862" s="1">
        <v>41799</v>
      </c>
      <c r="D862">
        <v>2014</v>
      </c>
      <c r="E862" t="s">
        <v>41</v>
      </c>
      <c r="F862">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v>0.14719999999999978</v>
      </c>
    </row>
    <row r="863" spans="1:23" x14ac:dyDescent="0.3">
      <c r="A863">
        <v>862</v>
      </c>
      <c r="B863" t="s">
        <v>2679</v>
      </c>
      <c r="C863" s="1">
        <v>41799</v>
      </c>
      <c r="D863">
        <v>2014</v>
      </c>
      <c r="E863" t="s">
        <v>41</v>
      </c>
      <c r="F863">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v>10.625999999999999</v>
      </c>
    </row>
    <row r="864" spans="1:23" x14ac:dyDescent="0.3">
      <c r="A864">
        <v>9421</v>
      </c>
      <c r="B864" t="s">
        <v>10630</v>
      </c>
      <c r="C864" s="1">
        <v>43010</v>
      </c>
      <c r="D864">
        <v>2017</v>
      </c>
      <c r="E864" t="s">
        <v>53</v>
      </c>
      <c r="F864">
        <v>2</v>
      </c>
      <c r="G864" t="s">
        <v>25</v>
      </c>
      <c r="H864" t="s">
        <v>2346</v>
      </c>
      <c r="I864" t="s">
        <v>2347</v>
      </c>
      <c r="J864" t="s">
        <v>44</v>
      </c>
      <c r="K864" t="s">
        <v>29</v>
      </c>
      <c r="L864" t="s">
        <v>195</v>
      </c>
      <c r="M864" t="s">
        <v>110</v>
      </c>
      <c r="N864">
        <v>77041</v>
      </c>
      <c r="O864" t="s">
        <v>111</v>
      </c>
      <c r="P864" t="s">
        <v>6750</v>
      </c>
      <c r="Q864" t="s">
        <v>49</v>
      </c>
      <c r="R864" t="s">
        <v>82</v>
      </c>
      <c r="S864" t="s">
        <v>6751</v>
      </c>
      <c r="T864">
        <v>21.983999999999995</v>
      </c>
      <c r="U864">
        <v>6</v>
      </c>
      <c r="V864">
        <v>0.8</v>
      </c>
      <c r="W864">
        <v>-56.059200000000011</v>
      </c>
    </row>
    <row r="865" spans="1:23" x14ac:dyDescent="0.3">
      <c r="A865">
        <v>864</v>
      </c>
      <c r="B865" t="s">
        <v>2684</v>
      </c>
      <c r="C865" s="1">
        <v>42374</v>
      </c>
      <c r="D865">
        <v>2016</v>
      </c>
      <c r="E865" t="s">
        <v>166</v>
      </c>
      <c r="F865">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v>0.59039999999999915</v>
      </c>
    </row>
    <row r="866" spans="1:23" x14ac:dyDescent="0.3">
      <c r="A866">
        <v>9420</v>
      </c>
      <c r="B866" t="s">
        <v>10630</v>
      </c>
      <c r="C866" s="1">
        <v>43010</v>
      </c>
      <c r="D866">
        <v>2017</v>
      </c>
      <c r="E866" t="s">
        <v>53</v>
      </c>
      <c r="F866">
        <v>2</v>
      </c>
      <c r="G866" t="s">
        <v>25</v>
      </c>
      <c r="H866" t="s">
        <v>2346</v>
      </c>
      <c r="I866" t="s">
        <v>2347</v>
      </c>
      <c r="J866" t="s">
        <v>44</v>
      </c>
      <c r="K866" t="s">
        <v>29</v>
      </c>
      <c r="L866" t="s">
        <v>195</v>
      </c>
      <c r="M866" t="s">
        <v>110</v>
      </c>
      <c r="N866">
        <v>77041</v>
      </c>
      <c r="O866" t="s">
        <v>111</v>
      </c>
      <c r="P866" t="s">
        <v>2010</v>
      </c>
      <c r="Q866" t="s">
        <v>49</v>
      </c>
      <c r="R866" t="s">
        <v>82</v>
      </c>
      <c r="S866" t="s">
        <v>2011</v>
      </c>
      <c r="T866">
        <v>15.223999999999997</v>
      </c>
      <c r="U866">
        <v>2</v>
      </c>
      <c r="V866">
        <v>0.8</v>
      </c>
      <c r="W866">
        <v>-38.821200000000012</v>
      </c>
    </row>
    <row r="867" spans="1:23" x14ac:dyDescent="0.3">
      <c r="A867">
        <v>866</v>
      </c>
      <c r="B867" t="s">
        <v>2691</v>
      </c>
      <c r="C867" s="1">
        <v>41649</v>
      </c>
      <c r="D867">
        <v>2014</v>
      </c>
      <c r="E867" t="s">
        <v>166</v>
      </c>
      <c r="F867">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v>1.3583000000000001</v>
      </c>
    </row>
    <row r="868" spans="1:23" x14ac:dyDescent="0.3">
      <c r="A868">
        <v>9419</v>
      </c>
      <c r="B868" t="s">
        <v>10629</v>
      </c>
      <c r="C868" s="1">
        <v>41939</v>
      </c>
      <c r="D868">
        <v>2014</v>
      </c>
      <c r="E868" t="s">
        <v>53</v>
      </c>
      <c r="F868">
        <v>27</v>
      </c>
      <c r="G868" t="s">
        <v>54</v>
      </c>
      <c r="H868" t="s">
        <v>2331</v>
      </c>
      <c r="I868" t="s">
        <v>2332</v>
      </c>
      <c r="J868" t="s">
        <v>108</v>
      </c>
      <c r="K868" t="s">
        <v>29</v>
      </c>
      <c r="L868" t="s">
        <v>1724</v>
      </c>
      <c r="M868" t="s">
        <v>93</v>
      </c>
      <c r="N868">
        <v>28314</v>
      </c>
      <c r="O868" t="s">
        <v>32</v>
      </c>
      <c r="P868" t="s">
        <v>3206</v>
      </c>
      <c r="Q868" t="s">
        <v>49</v>
      </c>
      <c r="R868" t="s">
        <v>95</v>
      </c>
      <c r="S868" t="s">
        <v>197</v>
      </c>
      <c r="T868">
        <v>11.952000000000002</v>
      </c>
      <c r="U868">
        <v>3</v>
      </c>
      <c r="V868">
        <v>0.2</v>
      </c>
      <c r="W868">
        <v>4.0338000000000003</v>
      </c>
    </row>
    <row r="869" spans="1:23" x14ac:dyDescent="0.3">
      <c r="A869">
        <v>868</v>
      </c>
      <c r="B869" t="s">
        <v>2698</v>
      </c>
      <c r="C869" s="1">
        <v>42642</v>
      </c>
      <c r="D869">
        <v>2016</v>
      </c>
      <c r="E869" t="s">
        <v>161</v>
      </c>
      <c r="F869">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v>5.1791999999999998</v>
      </c>
    </row>
    <row r="870" spans="1:23" x14ac:dyDescent="0.3">
      <c r="A870">
        <v>869</v>
      </c>
      <c r="B870" t="s">
        <v>2703</v>
      </c>
      <c r="C870" s="1">
        <v>41735</v>
      </c>
      <c r="D870">
        <v>2014</v>
      </c>
      <c r="E870" t="s">
        <v>89</v>
      </c>
      <c r="F870">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v>-35.927999999999997</v>
      </c>
    </row>
    <row r="871" spans="1:23" x14ac:dyDescent="0.3">
      <c r="A871">
        <v>870</v>
      </c>
      <c r="B871" t="s">
        <v>2708</v>
      </c>
      <c r="C871" s="1">
        <v>42616</v>
      </c>
      <c r="D871">
        <v>2016</v>
      </c>
      <c r="E871" t="s">
        <v>161</v>
      </c>
      <c r="F871">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v>-760.98000000000025</v>
      </c>
    </row>
    <row r="872" spans="1:23" x14ac:dyDescent="0.3">
      <c r="A872">
        <v>9418</v>
      </c>
      <c r="B872" t="s">
        <v>10629</v>
      </c>
      <c r="C872" s="1">
        <v>41939</v>
      </c>
      <c r="D872">
        <v>2014</v>
      </c>
      <c r="E872" t="s">
        <v>53</v>
      </c>
      <c r="F872">
        <v>27</v>
      </c>
      <c r="G872" t="s">
        <v>54</v>
      </c>
      <c r="H872" t="s">
        <v>2331</v>
      </c>
      <c r="I872" t="s">
        <v>2332</v>
      </c>
      <c r="J872" t="s">
        <v>108</v>
      </c>
      <c r="K872" t="s">
        <v>29</v>
      </c>
      <c r="L872" t="s">
        <v>1724</v>
      </c>
      <c r="M872" t="s">
        <v>93</v>
      </c>
      <c r="N872">
        <v>28314</v>
      </c>
      <c r="O872" t="s">
        <v>32</v>
      </c>
      <c r="P872" t="s">
        <v>3072</v>
      </c>
      <c r="Q872" t="s">
        <v>49</v>
      </c>
      <c r="R872" t="s">
        <v>95</v>
      </c>
      <c r="S872" t="s">
        <v>3073</v>
      </c>
      <c r="T872">
        <v>10.368000000000002</v>
      </c>
      <c r="U872">
        <v>2</v>
      </c>
      <c r="V872">
        <v>0.2</v>
      </c>
      <c r="W872">
        <v>3.6288</v>
      </c>
    </row>
    <row r="873" spans="1:23" x14ac:dyDescent="0.3">
      <c r="A873">
        <v>872</v>
      </c>
      <c r="B873" t="s">
        <v>2713</v>
      </c>
      <c r="C873" s="1">
        <v>42296</v>
      </c>
      <c r="D873">
        <v>2015</v>
      </c>
      <c r="E873" t="s">
        <v>53</v>
      </c>
      <c r="F873">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v>17.22</v>
      </c>
    </row>
    <row r="874" spans="1:23" x14ac:dyDescent="0.3">
      <c r="A874">
        <v>873</v>
      </c>
      <c r="B874" t="s">
        <v>2717</v>
      </c>
      <c r="C874" s="1">
        <v>41983</v>
      </c>
      <c r="D874">
        <v>2014</v>
      </c>
      <c r="E874" t="s">
        <v>98</v>
      </c>
      <c r="F874">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v>5.2255999999999991</v>
      </c>
    </row>
    <row r="875" spans="1:23" x14ac:dyDescent="0.3">
      <c r="A875">
        <v>874</v>
      </c>
      <c r="B875" t="s">
        <v>2717</v>
      </c>
      <c r="C875" s="1">
        <v>41983</v>
      </c>
      <c r="D875">
        <v>2014</v>
      </c>
      <c r="E875" t="s">
        <v>98</v>
      </c>
      <c r="F875">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v>37.220399999999998</v>
      </c>
    </row>
    <row r="876" spans="1:23" x14ac:dyDescent="0.3">
      <c r="A876">
        <v>875</v>
      </c>
      <c r="B876" t="s">
        <v>2720</v>
      </c>
      <c r="C876" s="1">
        <v>42972</v>
      </c>
      <c r="D876">
        <v>2017</v>
      </c>
      <c r="E876" t="s">
        <v>132</v>
      </c>
      <c r="F87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v>67.255999999999986</v>
      </c>
    </row>
    <row r="877" spans="1:23" x14ac:dyDescent="0.3">
      <c r="A877">
        <v>9416</v>
      </c>
      <c r="B877" t="s">
        <v>10628</v>
      </c>
      <c r="C877" s="1">
        <v>42295</v>
      </c>
      <c r="D877">
        <v>2015</v>
      </c>
      <c r="E877" t="s">
        <v>53</v>
      </c>
      <c r="F877">
        <v>18</v>
      </c>
      <c r="G877" t="s">
        <v>54</v>
      </c>
      <c r="H877" t="s">
        <v>4704</v>
      </c>
      <c r="I877" t="s">
        <v>4705</v>
      </c>
      <c r="J877" t="s">
        <v>28</v>
      </c>
      <c r="K877" t="s">
        <v>29</v>
      </c>
      <c r="L877" t="s">
        <v>101</v>
      </c>
      <c r="M877" t="s">
        <v>102</v>
      </c>
      <c r="N877">
        <v>98115</v>
      </c>
      <c r="O877" t="s">
        <v>47</v>
      </c>
      <c r="P877" t="s">
        <v>5459</v>
      </c>
      <c r="Q877" t="s">
        <v>49</v>
      </c>
      <c r="R877" t="s">
        <v>95</v>
      </c>
      <c r="S877" t="s">
        <v>5460</v>
      </c>
      <c r="T877">
        <v>17.940000000000001</v>
      </c>
      <c r="U877">
        <v>3</v>
      </c>
      <c r="V877">
        <v>0</v>
      </c>
      <c r="W877">
        <v>8.7906000000000013</v>
      </c>
    </row>
    <row r="878" spans="1:23" x14ac:dyDescent="0.3">
      <c r="A878">
        <v>9414</v>
      </c>
      <c r="B878" t="s">
        <v>10627</v>
      </c>
      <c r="C878" s="1">
        <v>42639</v>
      </c>
      <c r="D878">
        <v>2016</v>
      </c>
      <c r="E878" t="s">
        <v>161</v>
      </c>
      <c r="F878">
        <v>26</v>
      </c>
      <c r="G878" t="s">
        <v>199</v>
      </c>
      <c r="H878" t="s">
        <v>5195</v>
      </c>
      <c r="I878" t="s">
        <v>5196</v>
      </c>
      <c r="J878" t="s">
        <v>44</v>
      </c>
      <c r="K878" t="s">
        <v>29</v>
      </c>
      <c r="L878" t="s">
        <v>195</v>
      </c>
      <c r="M878" t="s">
        <v>110</v>
      </c>
      <c r="N878">
        <v>77041</v>
      </c>
      <c r="O878" t="s">
        <v>111</v>
      </c>
      <c r="P878" t="s">
        <v>3242</v>
      </c>
      <c r="Q878" t="s">
        <v>49</v>
      </c>
      <c r="R878" t="s">
        <v>79</v>
      </c>
      <c r="S878" t="s">
        <v>3243</v>
      </c>
      <c r="T878">
        <v>6.8159999999999981</v>
      </c>
      <c r="U878">
        <v>2</v>
      </c>
      <c r="V878">
        <v>0.8</v>
      </c>
      <c r="W878">
        <v>-11.587200000000003</v>
      </c>
    </row>
    <row r="879" spans="1:23" x14ac:dyDescent="0.3">
      <c r="A879">
        <v>9412</v>
      </c>
      <c r="B879" t="s">
        <v>10625</v>
      </c>
      <c r="C879" s="1">
        <v>42439</v>
      </c>
      <c r="D879">
        <v>2016</v>
      </c>
      <c r="E879" t="s">
        <v>237</v>
      </c>
      <c r="F879">
        <v>10</v>
      </c>
      <c r="G879" t="s">
        <v>25</v>
      </c>
      <c r="H879" t="s">
        <v>1639</v>
      </c>
      <c r="I879" t="s">
        <v>1640</v>
      </c>
      <c r="J879" t="s">
        <v>44</v>
      </c>
      <c r="K879" t="s">
        <v>29</v>
      </c>
      <c r="L879" t="s">
        <v>3964</v>
      </c>
      <c r="M879" t="s">
        <v>322</v>
      </c>
      <c r="N879">
        <v>85301</v>
      </c>
      <c r="O879" t="s">
        <v>47</v>
      </c>
      <c r="P879" t="s">
        <v>2082</v>
      </c>
      <c r="Q879" t="s">
        <v>49</v>
      </c>
      <c r="R879" t="s">
        <v>63</v>
      </c>
      <c r="S879" t="s">
        <v>2083</v>
      </c>
      <c r="T879">
        <v>104.69600000000001</v>
      </c>
      <c r="U879">
        <v>1</v>
      </c>
      <c r="V879">
        <v>0.2</v>
      </c>
      <c r="W879">
        <v>6.5434999999999981</v>
      </c>
    </row>
    <row r="880" spans="1:23" x14ac:dyDescent="0.3">
      <c r="A880">
        <v>879</v>
      </c>
      <c r="B880" t="s">
        <v>2726</v>
      </c>
      <c r="C880" s="1">
        <v>41899</v>
      </c>
      <c r="D880">
        <v>2014</v>
      </c>
      <c r="E880" t="s">
        <v>161</v>
      </c>
      <c r="F880">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v>-4.1243999999999996</v>
      </c>
    </row>
    <row r="881" spans="1:23" x14ac:dyDescent="0.3">
      <c r="A881">
        <v>880</v>
      </c>
      <c r="B881" t="s">
        <v>2731</v>
      </c>
      <c r="C881" s="1">
        <v>43069</v>
      </c>
      <c r="D881">
        <v>2017</v>
      </c>
      <c r="E881" t="s">
        <v>24</v>
      </c>
      <c r="F881">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v>23.109299999999998</v>
      </c>
    </row>
    <row r="882" spans="1:23" x14ac:dyDescent="0.3">
      <c r="A882">
        <v>9410</v>
      </c>
      <c r="B882" t="s">
        <v>10624</v>
      </c>
      <c r="C882" s="1">
        <v>43079</v>
      </c>
      <c r="D882">
        <v>2017</v>
      </c>
      <c r="E882" t="s">
        <v>98</v>
      </c>
      <c r="F882">
        <v>10</v>
      </c>
      <c r="G882" t="s">
        <v>199</v>
      </c>
      <c r="H882" t="s">
        <v>5076</v>
      </c>
      <c r="I882" t="s">
        <v>5077</v>
      </c>
      <c r="J882" t="s">
        <v>28</v>
      </c>
      <c r="K882" t="s">
        <v>29</v>
      </c>
      <c r="L882" t="s">
        <v>155</v>
      </c>
      <c r="M882" t="s">
        <v>156</v>
      </c>
      <c r="N882">
        <v>19143</v>
      </c>
      <c r="O882" t="s">
        <v>157</v>
      </c>
      <c r="P882" t="s">
        <v>2490</v>
      </c>
      <c r="Q882" t="s">
        <v>49</v>
      </c>
      <c r="R882" t="s">
        <v>79</v>
      </c>
      <c r="S882" t="s">
        <v>2491</v>
      </c>
      <c r="T882">
        <v>3.2730000000000006</v>
      </c>
      <c r="U882">
        <v>1</v>
      </c>
      <c r="V882">
        <v>0.7</v>
      </c>
      <c r="W882">
        <v>-2.5092999999999996</v>
      </c>
    </row>
    <row r="883" spans="1:23" x14ac:dyDescent="0.3">
      <c r="A883">
        <v>882</v>
      </c>
      <c r="B883" t="s">
        <v>2734</v>
      </c>
      <c r="C883" s="1">
        <v>42286</v>
      </c>
      <c r="D883">
        <v>2015</v>
      </c>
      <c r="E883" t="s">
        <v>53</v>
      </c>
      <c r="F883">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v>8.3268000000000022</v>
      </c>
    </row>
    <row r="884" spans="1:23" x14ac:dyDescent="0.3">
      <c r="A884">
        <v>883</v>
      </c>
      <c r="B884" t="s">
        <v>2735</v>
      </c>
      <c r="C884" s="1">
        <v>43092</v>
      </c>
      <c r="D884">
        <v>2017</v>
      </c>
      <c r="E884" t="s">
        <v>98</v>
      </c>
      <c r="F884">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v>5.9312000000000014</v>
      </c>
    </row>
    <row r="885" spans="1:23" x14ac:dyDescent="0.3">
      <c r="A885">
        <v>9407</v>
      </c>
      <c r="B885" t="s">
        <v>10622</v>
      </c>
      <c r="C885" s="1">
        <v>41712</v>
      </c>
      <c r="D885">
        <v>2014</v>
      </c>
      <c r="E885" t="s">
        <v>237</v>
      </c>
      <c r="F885">
        <v>14</v>
      </c>
      <c r="G885" t="s">
        <v>199</v>
      </c>
      <c r="H885" t="s">
        <v>452</v>
      </c>
      <c r="I885" t="s">
        <v>453</v>
      </c>
      <c r="J885" t="s">
        <v>108</v>
      </c>
      <c r="K885" t="s">
        <v>29</v>
      </c>
      <c r="L885" t="s">
        <v>315</v>
      </c>
      <c r="M885" t="s">
        <v>222</v>
      </c>
      <c r="N885">
        <v>60653</v>
      </c>
      <c r="O885" t="s">
        <v>111</v>
      </c>
      <c r="P885" t="s">
        <v>8243</v>
      </c>
      <c r="Q885" t="s">
        <v>49</v>
      </c>
      <c r="R885" t="s">
        <v>95</v>
      </c>
      <c r="S885" t="s">
        <v>8244</v>
      </c>
      <c r="T885">
        <v>8.4480000000000004</v>
      </c>
      <c r="U885">
        <v>2</v>
      </c>
      <c r="V885">
        <v>0.2</v>
      </c>
      <c r="W885">
        <v>2.6399999999999997</v>
      </c>
    </row>
    <row r="886" spans="1:23" x14ac:dyDescent="0.3">
      <c r="A886">
        <v>9405</v>
      </c>
      <c r="B886" t="s">
        <v>10621</v>
      </c>
      <c r="C886" s="1">
        <v>42838</v>
      </c>
      <c r="D886">
        <v>2017</v>
      </c>
      <c r="E886" t="s">
        <v>89</v>
      </c>
      <c r="F886">
        <v>13</v>
      </c>
      <c r="G886" t="s">
        <v>54</v>
      </c>
      <c r="H886" t="s">
        <v>2657</v>
      </c>
      <c r="I886" t="s">
        <v>2658</v>
      </c>
      <c r="J886" t="s">
        <v>44</v>
      </c>
      <c r="K886" t="s">
        <v>29</v>
      </c>
      <c r="L886" t="s">
        <v>155</v>
      </c>
      <c r="M886" t="s">
        <v>156</v>
      </c>
      <c r="N886">
        <v>19134</v>
      </c>
      <c r="O886" t="s">
        <v>157</v>
      </c>
      <c r="P886" t="s">
        <v>5000</v>
      </c>
      <c r="Q886" t="s">
        <v>49</v>
      </c>
      <c r="R886" t="s">
        <v>281</v>
      </c>
      <c r="S886" t="s">
        <v>5001</v>
      </c>
      <c r="T886">
        <v>7.92</v>
      </c>
      <c r="U886">
        <v>5</v>
      </c>
      <c r="V886">
        <v>0.2</v>
      </c>
      <c r="W886">
        <v>1.6829999999999994</v>
      </c>
    </row>
    <row r="887" spans="1:23" x14ac:dyDescent="0.3">
      <c r="A887">
        <v>886</v>
      </c>
      <c r="B887" t="s">
        <v>2744</v>
      </c>
      <c r="C887" s="1">
        <v>42119</v>
      </c>
      <c r="D887">
        <v>2015</v>
      </c>
      <c r="E887" t="s">
        <v>89</v>
      </c>
      <c r="F887">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v>4.5317999999999996</v>
      </c>
    </row>
    <row r="888" spans="1:23" x14ac:dyDescent="0.3">
      <c r="A888">
        <v>887</v>
      </c>
      <c r="B888" t="s">
        <v>2749</v>
      </c>
      <c r="C888" s="1">
        <v>42912</v>
      </c>
      <c r="D888">
        <v>2017</v>
      </c>
      <c r="E888" t="s">
        <v>41</v>
      </c>
      <c r="F888">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v>1.6751999999999967</v>
      </c>
    </row>
    <row r="889" spans="1:23" x14ac:dyDescent="0.3">
      <c r="A889">
        <v>888</v>
      </c>
      <c r="B889" t="s">
        <v>2752</v>
      </c>
      <c r="C889" s="1">
        <v>43022</v>
      </c>
      <c r="D889">
        <v>2017</v>
      </c>
      <c r="E889" t="s">
        <v>53</v>
      </c>
      <c r="F889">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v>18.453400000000002</v>
      </c>
    </row>
    <row r="890" spans="1:23" x14ac:dyDescent="0.3">
      <c r="A890">
        <v>889</v>
      </c>
      <c r="B890" t="s">
        <v>2756</v>
      </c>
      <c r="C890" s="1">
        <v>41982</v>
      </c>
      <c r="D890">
        <v>2014</v>
      </c>
      <c r="E890" t="s">
        <v>98</v>
      </c>
      <c r="F890">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v>16.993200000000002</v>
      </c>
    </row>
    <row r="891" spans="1:23" x14ac:dyDescent="0.3">
      <c r="A891">
        <v>9404</v>
      </c>
      <c r="B891" t="s">
        <v>10620</v>
      </c>
      <c r="C891" s="1">
        <v>42594</v>
      </c>
      <c r="D891">
        <v>2016</v>
      </c>
      <c r="E891" t="s">
        <v>132</v>
      </c>
      <c r="F891">
        <v>12</v>
      </c>
      <c r="G891" t="s">
        <v>25</v>
      </c>
      <c r="H891" t="s">
        <v>3508</v>
      </c>
      <c r="I891" t="s">
        <v>3509</v>
      </c>
      <c r="J891" t="s">
        <v>28</v>
      </c>
      <c r="K891" t="s">
        <v>29</v>
      </c>
      <c r="L891" t="s">
        <v>278</v>
      </c>
      <c r="M891" t="s">
        <v>279</v>
      </c>
      <c r="N891">
        <v>10024</v>
      </c>
      <c r="O891" t="s">
        <v>157</v>
      </c>
      <c r="P891" t="s">
        <v>5022</v>
      </c>
      <c r="Q891" t="s">
        <v>49</v>
      </c>
      <c r="R891" t="s">
        <v>63</v>
      </c>
      <c r="S891" t="s">
        <v>5023</v>
      </c>
      <c r="T891">
        <v>1591.02</v>
      </c>
      <c r="U891">
        <v>6</v>
      </c>
      <c r="V891">
        <v>0</v>
      </c>
      <c r="W891">
        <v>286.38359999999989</v>
      </c>
    </row>
    <row r="892" spans="1:23" x14ac:dyDescent="0.3">
      <c r="A892">
        <v>891</v>
      </c>
      <c r="B892" t="s">
        <v>2757</v>
      </c>
      <c r="C892" s="1">
        <v>42906</v>
      </c>
      <c r="D892">
        <v>2017</v>
      </c>
      <c r="E892" t="s">
        <v>41</v>
      </c>
      <c r="F892">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v>18.600599999999996</v>
      </c>
    </row>
    <row r="893" spans="1:23" x14ac:dyDescent="0.3">
      <c r="A893">
        <v>892</v>
      </c>
      <c r="B893" t="s">
        <v>2760</v>
      </c>
      <c r="C893" s="1">
        <v>42912</v>
      </c>
      <c r="D893">
        <v>2017</v>
      </c>
      <c r="E893" t="s">
        <v>41</v>
      </c>
      <c r="F893">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v>2.0429999999999997</v>
      </c>
    </row>
    <row r="894" spans="1:23" x14ac:dyDescent="0.3">
      <c r="A894">
        <v>893</v>
      </c>
      <c r="B894" t="s">
        <v>2760</v>
      </c>
      <c r="C894" s="1">
        <v>42912</v>
      </c>
      <c r="D894">
        <v>2017</v>
      </c>
      <c r="E894" t="s">
        <v>41</v>
      </c>
      <c r="F894">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v>5.4127999999999989</v>
      </c>
    </row>
    <row r="895" spans="1:23" x14ac:dyDescent="0.3">
      <c r="A895">
        <v>9401</v>
      </c>
      <c r="B895" t="s">
        <v>10618</v>
      </c>
      <c r="C895" s="1">
        <v>42263</v>
      </c>
      <c r="D895">
        <v>2015</v>
      </c>
      <c r="E895" t="s">
        <v>161</v>
      </c>
      <c r="F895">
        <v>16</v>
      </c>
      <c r="G895" t="s">
        <v>54</v>
      </c>
      <c r="H895" t="s">
        <v>1860</v>
      </c>
      <c r="I895" t="s">
        <v>1861</v>
      </c>
      <c r="J895" t="s">
        <v>28</v>
      </c>
      <c r="K895" t="s">
        <v>29</v>
      </c>
      <c r="L895" t="s">
        <v>5549</v>
      </c>
      <c r="M895" t="s">
        <v>331</v>
      </c>
      <c r="N895">
        <v>23602</v>
      </c>
      <c r="O895" t="s">
        <v>32</v>
      </c>
      <c r="P895" t="s">
        <v>3291</v>
      </c>
      <c r="Q895" t="s">
        <v>49</v>
      </c>
      <c r="R895" t="s">
        <v>184</v>
      </c>
      <c r="S895" t="s">
        <v>684</v>
      </c>
      <c r="T895">
        <v>31.12</v>
      </c>
      <c r="U895">
        <v>4</v>
      </c>
      <c r="V895">
        <v>0</v>
      </c>
      <c r="W895">
        <v>14.6264</v>
      </c>
    </row>
    <row r="896" spans="1:23" x14ac:dyDescent="0.3">
      <c r="A896">
        <v>895</v>
      </c>
      <c r="B896" t="s">
        <v>2767</v>
      </c>
      <c r="C896" s="1">
        <v>42684</v>
      </c>
      <c r="D896">
        <v>2016</v>
      </c>
      <c r="E896" t="s">
        <v>24</v>
      </c>
      <c r="F89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v>42.071400000000011</v>
      </c>
    </row>
    <row r="897" spans="1:23" x14ac:dyDescent="0.3">
      <c r="A897">
        <v>896</v>
      </c>
      <c r="B897" t="s">
        <v>2767</v>
      </c>
      <c r="C897" s="1">
        <v>42684</v>
      </c>
      <c r="D897">
        <v>2016</v>
      </c>
      <c r="E897" t="s">
        <v>24</v>
      </c>
      <c r="F897">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v>24.502800000000001</v>
      </c>
    </row>
    <row r="898" spans="1:23" x14ac:dyDescent="0.3">
      <c r="A898">
        <v>897</v>
      </c>
      <c r="B898" t="s">
        <v>2772</v>
      </c>
      <c r="C898" s="1">
        <v>42646</v>
      </c>
      <c r="D898">
        <v>2016</v>
      </c>
      <c r="E898" t="s">
        <v>53</v>
      </c>
      <c r="F898">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v>5.0855999999999986</v>
      </c>
    </row>
    <row r="899" spans="1:23" x14ac:dyDescent="0.3">
      <c r="A899">
        <v>898</v>
      </c>
      <c r="B899" t="s">
        <v>2776</v>
      </c>
      <c r="C899" s="1">
        <v>41891</v>
      </c>
      <c r="D899">
        <v>2014</v>
      </c>
      <c r="E899" t="s">
        <v>161</v>
      </c>
      <c r="F899">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v>51.800000000000004</v>
      </c>
    </row>
    <row r="900" spans="1:23" x14ac:dyDescent="0.3">
      <c r="A900">
        <v>899</v>
      </c>
      <c r="B900" t="s">
        <v>2779</v>
      </c>
      <c r="C900" s="1">
        <v>43037</v>
      </c>
      <c r="D900">
        <v>2017</v>
      </c>
      <c r="E900" t="s">
        <v>53</v>
      </c>
      <c r="F900">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v>22.540800000000001</v>
      </c>
    </row>
    <row r="901" spans="1:23" x14ac:dyDescent="0.3">
      <c r="A901">
        <v>900</v>
      </c>
      <c r="B901" t="s">
        <v>2784</v>
      </c>
      <c r="C901" s="1">
        <v>42470</v>
      </c>
      <c r="D901">
        <v>2016</v>
      </c>
      <c r="E901" t="s">
        <v>89</v>
      </c>
      <c r="F901">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v>-6.5296000000000003</v>
      </c>
    </row>
    <row r="902" spans="1:23" x14ac:dyDescent="0.3">
      <c r="A902">
        <v>901</v>
      </c>
      <c r="B902" t="s">
        <v>2789</v>
      </c>
      <c r="C902" s="1">
        <v>43050</v>
      </c>
      <c r="D902">
        <v>2017</v>
      </c>
      <c r="E902" t="s">
        <v>24</v>
      </c>
      <c r="F902">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v>3.3929999999999989</v>
      </c>
    </row>
    <row r="903" spans="1:23" x14ac:dyDescent="0.3">
      <c r="A903">
        <v>902</v>
      </c>
      <c r="B903" t="s">
        <v>2789</v>
      </c>
      <c r="C903" s="1">
        <v>43050</v>
      </c>
      <c r="D903">
        <v>2017</v>
      </c>
      <c r="E903" t="s">
        <v>24</v>
      </c>
      <c r="F903">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v>-32.088000000000008</v>
      </c>
    </row>
    <row r="904" spans="1:23" x14ac:dyDescent="0.3">
      <c r="A904">
        <v>9400</v>
      </c>
      <c r="B904" t="s">
        <v>10614</v>
      </c>
      <c r="C904" s="1">
        <v>42685</v>
      </c>
      <c r="D904">
        <v>2016</v>
      </c>
      <c r="E904" t="s">
        <v>24</v>
      </c>
      <c r="F904">
        <v>11</v>
      </c>
      <c r="G904" t="s">
        <v>54</v>
      </c>
      <c r="H904" t="s">
        <v>10615</v>
      </c>
      <c r="I904" t="s">
        <v>10616</v>
      </c>
      <c r="J904" t="s">
        <v>28</v>
      </c>
      <c r="K904" t="s">
        <v>29</v>
      </c>
      <c r="L904" t="s">
        <v>10617</v>
      </c>
      <c r="M904" t="s">
        <v>222</v>
      </c>
      <c r="N904">
        <v>60004</v>
      </c>
      <c r="O904" t="s">
        <v>111</v>
      </c>
      <c r="P904" t="s">
        <v>1960</v>
      </c>
      <c r="Q904" t="s">
        <v>49</v>
      </c>
      <c r="R904" t="s">
        <v>72</v>
      </c>
      <c r="S904" t="s">
        <v>1961</v>
      </c>
      <c r="T904">
        <v>14.111999999999998</v>
      </c>
      <c r="U904">
        <v>6</v>
      </c>
      <c r="V904">
        <v>0.2</v>
      </c>
      <c r="W904">
        <v>1.2348000000000008</v>
      </c>
    </row>
    <row r="905" spans="1:23" x14ac:dyDescent="0.3">
      <c r="A905">
        <v>904</v>
      </c>
      <c r="B905" t="s">
        <v>2796</v>
      </c>
      <c r="C905" s="1">
        <v>42468</v>
      </c>
      <c r="D905">
        <v>2016</v>
      </c>
      <c r="E905" t="s">
        <v>89</v>
      </c>
      <c r="F905">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v>9.6191999999999993</v>
      </c>
    </row>
    <row r="906" spans="1:23" x14ac:dyDescent="0.3">
      <c r="A906">
        <v>905</v>
      </c>
      <c r="B906" t="s">
        <v>2796</v>
      </c>
      <c r="C906" s="1">
        <v>42468</v>
      </c>
      <c r="D906">
        <v>2016</v>
      </c>
      <c r="E906" t="s">
        <v>89</v>
      </c>
      <c r="F90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v>2.598399999999998</v>
      </c>
    </row>
    <row r="907" spans="1:23" x14ac:dyDescent="0.3">
      <c r="A907">
        <v>906</v>
      </c>
      <c r="B907" t="s">
        <v>2796</v>
      </c>
      <c r="C907" s="1">
        <v>42468</v>
      </c>
      <c r="D907">
        <v>2016</v>
      </c>
      <c r="E907" t="s">
        <v>89</v>
      </c>
      <c r="F907">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v>6.2208000000000006</v>
      </c>
    </row>
    <row r="908" spans="1:23" x14ac:dyDescent="0.3">
      <c r="A908">
        <v>9398</v>
      </c>
      <c r="B908" t="s">
        <v>10613</v>
      </c>
      <c r="C908" s="1">
        <v>41902</v>
      </c>
      <c r="D908">
        <v>2014</v>
      </c>
      <c r="E908" t="s">
        <v>161</v>
      </c>
      <c r="F908">
        <v>20</v>
      </c>
      <c r="G908" t="s">
        <v>199</v>
      </c>
      <c r="H908" t="s">
        <v>5267</v>
      </c>
      <c r="I908" t="s">
        <v>5268</v>
      </c>
      <c r="J908" t="s">
        <v>28</v>
      </c>
      <c r="K908" t="s">
        <v>29</v>
      </c>
      <c r="L908" t="s">
        <v>278</v>
      </c>
      <c r="M908" t="s">
        <v>279</v>
      </c>
      <c r="N908">
        <v>10011</v>
      </c>
      <c r="O908" t="s">
        <v>157</v>
      </c>
      <c r="P908" t="s">
        <v>5183</v>
      </c>
      <c r="Q908" t="s">
        <v>49</v>
      </c>
      <c r="R908" t="s">
        <v>82</v>
      </c>
      <c r="S908" t="s">
        <v>5184</v>
      </c>
      <c r="T908">
        <v>30.98</v>
      </c>
      <c r="U908">
        <v>1</v>
      </c>
      <c r="V908">
        <v>0</v>
      </c>
      <c r="W908">
        <v>8.0548000000000002</v>
      </c>
    </row>
    <row r="909" spans="1:23" x14ac:dyDescent="0.3">
      <c r="A909">
        <v>9397</v>
      </c>
      <c r="B909" t="s">
        <v>10613</v>
      </c>
      <c r="C909" s="1">
        <v>41902</v>
      </c>
      <c r="D909">
        <v>2014</v>
      </c>
      <c r="E909" t="s">
        <v>161</v>
      </c>
      <c r="F909">
        <v>20</v>
      </c>
      <c r="G909" t="s">
        <v>199</v>
      </c>
      <c r="H909" t="s">
        <v>5267</v>
      </c>
      <c r="I909" t="s">
        <v>5268</v>
      </c>
      <c r="J909" t="s">
        <v>28</v>
      </c>
      <c r="K909" t="s">
        <v>29</v>
      </c>
      <c r="L909" t="s">
        <v>278</v>
      </c>
      <c r="M909" t="s">
        <v>279</v>
      </c>
      <c r="N909">
        <v>10011</v>
      </c>
      <c r="O909" t="s">
        <v>157</v>
      </c>
      <c r="P909" t="s">
        <v>269</v>
      </c>
      <c r="Q909" t="s">
        <v>49</v>
      </c>
      <c r="R909" t="s">
        <v>50</v>
      </c>
      <c r="S909" t="s">
        <v>270</v>
      </c>
      <c r="T909">
        <v>75.179999999999993</v>
      </c>
      <c r="U909">
        <v>6</v>
      </c>
      <c r="V909">
        <v>0</v>
      </c>
      <c r="W909">
        <v>35.334599999999995</v>
      </c>
    </row>
    <row r="910" spans="1:23" x14ac:dyDescent="0.3">
      <c r="A910">
        <v>909</v>
      </c>
      <c r="B910" t="s">
        <v>2801</v>
      </c>
      <c r="C910" s="1">
        <v>43099</v>
      </c>
      <c r="D910">
        <v>2017</v>
      </c>
      <c r="E910" t="s">
        <v>98</v>
      </c>
      <c r="F910">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v>19.791</v>
      </c>
    </row>
    <row r="911" spans="1:23" x14ac:dyDescent="0.3">
      <c r="A911">
        <v>9391</v>
      </c>
      <c r="B911" t="s">
        <v>10610</v>
      </c>
      <c r="C911" s="1">
        <v>42174</v>
      </c>
      <c r="D911">
        <v>2015</v>
      </c>
      <c r="E911" t="s">
        <v>41</v>
      </c>
      <c r="F911">
        <v>19</v>
      </c>
      <c r="G911" t="s">
        <v>54</v>
      </c>
      <c r="H911" t="s">
        <v>3836</v>
      </c>
      <c r="I911" t="s">
        <v>3837</v>
      </c>
      <c r="J911" t="s">
        <v>108</v>
      </c>
      <c r="K911" t="s">
        <v>29</v>
      </c>
      <c r="L911" t="s">
        <v>195</v>
      </c>
      <c r="M911" t="s">
        <v>110</v>
      </c>
      <c r="N911">
        <v>77070</v>
      </c>
      <c r="O911" t="s">
        <v>111</v>
      </c>
      <c r="P911" t="s">
        <v>5219</v>
      </c>
      <c r="Q911" t="s">
        <v>49</v>
      </c>
      <c r="R911" t="s">
        <v>63</v>
      </c>
      <c r="S911" t="s">
        <v>5220</v>
      </c>
      <c r="T911">
        <v>228.92</v>
      </c>
      <c r="U911">
        <v>5</v>
      </c>
      <c r="V911">
        <v>0.2</v>
      </c>
      <c r="W911">
        <v>14.307499999999997</v>
      </c>
    </row>
    <row r="912" spans="1:23" x14ac:dyDescent="0.3">
      <c r="A912">
        <v>9390</v>
      </c>
      <c r="B912" t="s">
        <v>10609</v>
      </c>
      <c r="C912" s="1">
        <v>42754</v>
      </c>
      <c r="D912">
        <v>2017</v>
      </c>
      <c r="E912" t="s">
        <v>166</v>
      </c>
      <c r="F912">
        <v>19</v>
      </c>
      <c r="G912" t="s">
        <v>54</v>
      </c>
      <c r="H912" t="s">
        <v>4490</v>
      </c>
      <c r="I912" t="s">
        <v>4491</v>
      </c>
      <c r="J912" t="s">
        <v>28</v>
      </c>
      <c r="K912" t="s">
        <v>29</v>
      </c>
      <c r="L912" t="s">
        <v>2239</v>
      </c>
      <c r="M912" t="s">
        <v>5225</v>
      </c>
      <c r="N912" t="s">
        <v>5226</v>
      </c>
      <c r="O912" t="s">
        <v>157</v>
      </c>
      <c r="P912" t="s">
        <v>183</v>
      </c>
      <c r="Q912" t="s">
        <v>49</v>
      </c>
      <c r="R912" t="s">
        <v>184</v>
      </c>
      <c r="S912" t="s">
        <v>185</v>
      </c>
      <c r="T912">
        <v>2.04</v>
      </c>
      <c r="U912">
        <v>1</v>
      </c>
      <c r="V912">
        <v>0</v>
      </c>
      <c r="W912">
        <v>0.95879999999999987</v>
      </c>
    </row>
    <row r="913" spans="1:23" x14ac:dyDescent="0.3">
      <c r="A913">
        <v>912</v>
      </c>
      <c r="B913" t="s">
        <v>2808</v>
      </c>
      <c r="C913" s="1">
        <v>42980</v>
      </c>
      <c r="D913">
        <v>2017</v>
      </c>
      <c r="E913" t="s">
        <v>161</v>
      </c>
      <c r="F913">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v>81.047399999999982</v>
      </c>
    </row>
    <row r="914" spans="1:23" x14ac:dyDescent="0.3">
      <c r="A914">
        <v>9389</v>
      </c>
      <c r="B914" t="s">
        <v>10609</v>
      </c>
      <c r="C914" s="1">
        <v>42754</v>
      </c>
      <c r="D914">
        <v>2017</v>
      </c>
      <c r="E914" t="s">
        <v>166</v>
      </c>
      <c r="F914">
        <v>19</v>
      </c>
      <c r="G914" t="s">
        <v>54</v>
      </c>
      <c r="H914" t="s">
        <v>4490</v>
      </c>
      <c r="I914" t="s">
        <v>4491</v>
      </c>
      <c r="J914" t="s">
        <v>28</v>
      </c>
      <c r="K914" t="s">
        <v>29</v>
      </c>
      <c r="L914" t="s">
        <v>2239</v>
      </c>
      <c r="M914" t="s">
        <v>5225</v>
      </c>
      <c r="N914" t="s">
        <v>5226</v>
      </c>
      <c r="O914" t="s">
        <v>157</v>
      </c>
      <c r="P914" t="s">
        <v>4442</v>
      </c>
      <c r="Q914" t="s">
        <v>49</v>
      </c>
      <c r="R914" t="s">
        <v>82</v>
      </c>
      <c r="S914" t="s">
        <v>4443</v>
      </c>
      <c r="T914">
        <v>542.93999999999994</v>
      </c>
      <c r="U914">
        <v>3</v>
      </c>
      <c r="V914">
        <v>0</v>
      </c>
      <c r="W914">
        <v>152.02319999999997</v>
      </c>
    </row>
    <row r="915" spans="1:23" x14ac:dyDescent="0.3">
      <c r="A915">
        <v>9388</v>
      </c>
      <c r="B915" t="s">
        <v>10609</v>
      </c>
      <c r="C915" s="1">
        <v>42754</v>
      </c>
      <c r="D915">
        <v>2017</v>
      </c>
      <c r="E915" t="s">
        <v>166</v>
      </c>
      <c r="F915">
        <v>19</v>
      </c>
      <c r="G915" t="s">
        <v>54</v>
      </c>
      <c r="H915" t="s">
        <v>4490</v>
      </c>
      <c r="I915" t="s">
        <v>4491</v>
      </c>
      <c r="J915" t="s">
        <v>28</v>
      </c>
      <c r="K915" t="s">
        <v>29</v>
      </c>
      <c r="L915" t="s">
        <v>2239</v>
      </c>
      <c r="M915" t="s">
        <v>5225</v>
      </c>
      <c r="N915" t="s">
        <v>5226</v>
      </c>
      <c r="O915" t="s">
        <v>157</v>
      </c>
      <c r="P915" t="s">
        <v>1267</v>
      </c>
      <c r="Q915" t="s">
        <v>49</v>
      </c>
      <c r="R915" t="s">
        <v>95</v>
      </c>
      <c r="S915" t="s">
        <v>1268</v>
      </c>
      <c r="T915">
        <v>12.28</v>
      </c>
      <c r="U915">
        <v>1</v>
      </c>
      <c r="V915">
        <v>0</v>
      </c>
      <c r="W915">
        <v>5.7715999999999994</v>
      </c>
    </row>
    <row r="916" spans="1:23" x14ac:dyDescent="0.3">
      <c r="A916">
        <v>9387</v>
      </c>
      <c r="B916" t="s">
        <v>10609</v>
      </c>
      <c r="C916" s="1">
        <v>42754</v>
      </c>
      <c r="D916">
        <v>2017</v>
      </c>
      <c r="E916" t="s">
        <v>166</v>
      </c>
      <c r="F916">
        <v>19</v>
      </c>
      <c r="G916" t="s">
        <v>54</v>
      </c>
      <c r="H916" t="s">
        <v>4490</v>
      </c>
      <c r="I916" t="s">
        <v>4491</v>
      </c>
      <c r="J916" t="s">
        <v>28</v>
      </c>
      <c r="K916" t="s">
        <v>29</v>
      </c>
      <c r="L916" t="s">
        <v>2239</v>
      </c>
      <c r="M916" t="s">
        <v>5225</v>
      </c>
      <c r="N916" t="s">
        <v>5226</v>
      </c>
      <c r="O916" t="s">
        <v>157</v>
      </c>
      <c r="P916" t="s">
        <v>1468</v>
      </c>
      <c r="Q916" t="s">
        <v>49</v>
      </c>
      <c r="R916" t="s">
        <v>95</v>
      </c>
      <c r="S916" t="s">
        <v>1469</v>
      </c>
      <c r="T916">
        <v>79.92</v>
      </c>
      <c r="U916">
        <v>4</v>
      </c>
      <c r="V916">
        <v>0</v>
      </c>
      <c r="W916">
        <v>37.562399999999997</v>
      </c>
    </row>
    <row r="917" spans="1:23" x14ac:dyDescent="0.3">
      <c r="A917">
        <v>9385</v>
      </c>
      <c r="B917" t="s">
        <v>10607</v>
      </c>
      <c r="C917" s="1">
        <v>42958</v>
      </c>
      <c r="D917">
        <v>2017</v>
      </c>
      <c r="E917" t="s">
        <v>132</v>
      </c>
      <c r="F917">
        <v>11</v>
      </c>
      <c r="G917" t="s">
        <v>54</v>
      </c>
      <c r="H917" t="s">
        <v>2676</v>
      </c>
      <c r="I917" t="s">
        <v>2677</v>
      </c>
      <c r="J917" t="s">
        <v>108</v>
      </c>
      <c r="K917" t="s">
        <v>29</v>
      </c>
      <c r="L917" t="s">
        <v>278</v>
      </c>
      <c r="M917" t="s">
        <v>279</v>
      </c>
      <c r="N917">
        <v>10009</v>
      </c>
      <c r="O917" t="s">
        <v>157</v>
      </c>
      <c r="P917" t="s">
        <v>1916</v>
      </c>
      <c r="Q917" t="s">
        <v>49</v>
      </c>
      <c r="R917" t="s">
        <v>95</v>
      </c>
      <c r="S917" t="s">
        <v>1917</v>
      </c>
      <c r="T917">
        <v>25.92</v>
      </c>
      <c r="U917">
        <v>4</v>
      </c>
      <c r="V917">
        <v>0</v>
      </c>
      <c r="W917">
        <v>12.441600000000001</v>
      </c>
    </row>
    <row r="918" spans="1:23" x14ac:dyDescent="0.3">
      <c r="A918">
        <v>9384</v>
      </c>
      <c r="B918" t="s">
        <v>10606</v>
      </c>
      <c r="C918" s="1">
        <v>41996</v>
      </c>
      <c r="D918">
        <v>2014</v>
      </c>
      <c r="E918" t="s">
        <v>98</v>
      </c>
      <c r="F918">
        <v>23</v>
      </c>
      <c r="G918" t="s">
        <v>25</v>
      </c>
      <c r="H918" t="s">
        <v>981</v>
      </c>
      <c r="I918" t="s">
        <v>982</v>
      </c>
      <c r="J918" t="s">
        <v>28</v>
      </c>
      <c r="K918" t="s">
        <v>29</v>
      </c>
      <c r="L918" t="s">
        <v>915</v>
      </c>
      <c r="M918" t="s">
        <v>58</v>
      </c>
      <c r="N918">
        <v>33614</v>
      </c>
      <c r="O918" t="s">
        <v>32</v>
      </c>
      <c r="P918" t="s">
        <v>4036</v>
      </c>
      <c r="Q918" t="s">
        <v>49</v>
      </c>
      <c r="R918" t="s">
        <v>63</v>
      </c>
      <c r="S918" t="s">
        <v>4037</v>
      </c>
      <c r="T918">
        <v>83.920000000000016</v>
      </c>
      <c r="U918">
        <v>5</v>
      </c>
      <c r="V918">
        <v>0.2</v>
      </c>
      <c r="W918">
        <v>-1.049000000000003</v>
      </c>
    </row>
    <row r="919" spans="1:23" x14ac:dyDescent="0.3">
      <c r="A919">
        <v>918</v>
      </c>
      <c r="B919" t="s">
        <v>2822</v>
      </c>
      <c r="C919" s="1">
        <v>41805</v>
      </c>
      <c r="D919">
        <v>2014</v>
      </c>
      <c r="E919" t="s">
        <v>41</v>
      </c>
      <c r="F919">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v>-14.5656</v>
      </c>
    </row>
    <row r="920" spans="1:23" x14ac:dyDescent="0.3">
      <c r="A920">
        <v>919</v>
      </c>
      <c r="B920" t="s">
        <v>2825</v>
      </c>
      <c r="C920" s="1">
        <v>42434</v>
      </c>
      <c r="D920">
        <v>2016</v>
      </c>
      <c r="E920" t="s">
        <v>237</v>
      </c>
      <c r="F920">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v>50.40629999999998</v>
      </c>
    </row>
    <row r="921" spans="1:23" x14ac:dyDescent="0.3">
      <c r="A921">
        <v>920</v>
      </c>
      <c r="B921" t="s">
        <v>2825</v>
      </c>
      <c r="C921" s="1">
        <v>42434</v>
      </c>
      <c r="D921">
        <v>2016</v>
      </c>
      <c r="E921" t="s">
        <v>237</v>
      </c>
      <c r="F921">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v>-0.81199999999999983</v>
      </c>
    </row>
    <row r="922" spans="1:23" x14ac:dyDescent="0.3">
      <c r="A922">
        <v>921</v>
      </c>
      <c r="B922" t="s">
        <v>2830</v>
      </c>
      <c r="C922" s="1">
        <v>41978</v>
      </c>
      <c r="D922">
        <v>2014</v>
      </c>
      <c r="E922" t="s">
        <v>98</v>
      </c>
      <c r="F922">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v>6.8767999999999994</v>
      </c>
    </row>
    <row r="923" spans="1:23" x14ac:dyDescent="0.3">
      <c r="A923">
        <v>9383</v>
      </c>
      <c r="B923" t="s">
        <v>10606</v>
      </c>
      <c r="C923" s="1">
        <v>41996</v>
      </c>
      <c r="D923">
        <v>2014</v>
      </c>
      <c r="E923" t="s">
        <v>98</v>
      </c>
      <c r="F923">
        <v>23</v>
      </c>
      <c r="G923" t="s">
        <v>25</v>
      </c>
      <c r="H923" t="s">
        <v>981</v>
      </c>
      <c r="I923" t="s">
        <v>982</v>
      </c>
      <c r="J923" t="s">
        <v>28</v>
      </c>
      <c r="K923" t="s">
        <v>29</v>
      </c>
      <c r="L923" t="s">
        <v>915</v>
      </c>
      <c r="M923" t="s">
        <v>58</v>
      </c>
      <c r="N923">
        <v>33614</v>
      </c>
      <c r="O923" t="s">
        <v>32</v>
      </c>
      <c r="P923" t="s">
        <v>299</v>
      </c>
      <c r="Q923" t="s">
        <v>49</v>
      </c>
      <c r="R923" t="s">
        <v>72</v>
      </c>
      <c r="S923" t="s">
        <v>300</v>
      </c>
      <c r="T923">
        <v>1.3440000000000001</v>
      </c>
      <c r="U923">
        <v>1</v>
      </c>
      <c r="V923">
        <v>0.2</v>
      </c>
      <c r="W923">
        <v>0.504</v>
      </c>
    </row>
    <row r="924" spans="1:23" x14ac:dyDescent="0.3">
      <c r="A924">
        <v>9382</v>
      </c>
      <c r="B924" t="s">
        <v>10606</v>
      </c>
      <c r="C924" s="1">
        <v>41996</v>
      </c>
      <c r="D924">
        <v>2014</v>
      </c>
      <c r="E924" t="s">
        <v>98</v>
      </c>
      <c r="F924">
        <v>23</v>
      </c>
      <c r="G924" t="s">
        <v>25</v>
      </c>
      <c r="H924" t="s">
        <v>981</v>
      </c>
      <c r="I924" t="s">
        <v>982</v>
      </c>
      <c r="J924" t="s">
        <v>28</v>
      </c>
      <c r="K924" t="s">
        <v>29</v>
      </c>
      <c r="L924" t="s">
        <v>915</v>
      </c>
      <c r="M924" t="s">
        <v>58</v>
      </c>
      <c r="N924">
        <v>33614</v>
      </c>
      <c r="O924" t="s">
        <v>32</v>
      </c>
      <c r="P924" t="s">
        <v>5022</v>
      </c>
      <c r="Q924" t="s">
        <v>49</v>
      </c>
      <c r="R924" t="s">
        <v>63</v>
      </c>
      <c r="S924" t="s">
        <v>5023</v>
      </c>
      <c r="T924">
        <v>424.27200000000005</v>
      </c>
      <c r="U924">
        <v>2</v>
      </c>
      <c r="V924">
        <v>0.2</v>
      </c>
      <c r="W924">
        <v>-10.60680000000005</v>
      </c>
    </row>
    <row r="925" spans="1:23" x14ac:dyDescent="0.3">
      <c r="A925">
        <v>924</v>
      </c>
      <c r="B925" t="s">
        <v>2832</v>
      </c>
      <c r="C925" s="1">
        <v>42105</v>
      </c>
      <c r="D925">
        <v>2015</v>
      </c>
      <c r="E925" t="s">
        <v>89</v>
      </c>
      <c r="F925">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v>113.84799999999998</v>
      </c>
    </row>
    <row r="926" spans="1:23" x14ac:dyDescent="0.3">
      <c r="A926">
        <v>925</v>
      </c>
      <c r="B926" t="s">
        <v>2841</v>
      </c>
      <c r="C926" s="1">
        <v>42628</v>
      </c>
      <c r="D926">
        <v>2016</v>
      </c>
      <c r="E926" t="s">
        <v>161</v>
      </c>
      <c r="F92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v>294.54879999999991</v>
      </c>
    </row>
    <row r="927" spans="1:23" x14ac:dyDescent="0.3">
      <c r="A927">
        <v>926</v>
      </c>
      <c r="B927" t="s">
        <v>2844</v>
      </c>
      <c r="C927" s="1">
        <v>41895</v>
      </c>
      <c r="D927">
        <v>2014</v>
      </c>
      <c r="E927" t="s">
        <v>161</v>
      </c>
      <c r="F927">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v>5.4432</v>
      </c>
    </row>
    <row r="928" spans="1:23" x14ac:dyDescent="0.3">
      <c r="A928">
        <v>9380</v>
      </c>
      <c r="B928" t="s">
        <v>10606</v>
      </c>
      <c r="C928" s="1">
        <v>41996</v>
      </c>
      <c r="D928">
        <v>2014</v>
      </c>
      <c r="E928" t="s">
        <v>98</v>
      </c>
      <c r="F928">
        <v>23</v>
      </c>
      <c r="G928" t="s">
        <v>25</v>
      </c>
      <c r="H928" t="s">
        <v>981</v>
      </c>
      <c r="I928" t="s">
        <v>982</v>
      </c>
      <c r="J928" t="s">
        <v>28</v>
      </c>
      <c r="K928" t="s">
        <v>29</v>
      </c>
      <c r="L928" t="s">
        <v>915</v>
      </c>
      <c r="M928" t="s">
        <v>58</v>
      </c>
      <c r="N928">
        <v>33614</v>
      </c>
      <c r="O928" t="s">
        <v>32</v>
      </c>
      <c r="P928" t="s">
        <v>4993</v>
      </c>
      <c r="Q928" t="s">
        <v>49</v>
      </c>
      <c r="R928" t="s">
        <v>95</v>
      </c>
      <c r="S928" t="s">
        <v>4994</v>
      </c>
      <c r="T928">
        <v>45.527999999999999</v>
      </c>
      <c r="U928">
        <v>3</v>
      </c>
      <c r="V928">
        <v>0.2</v>
      </c>
      <c r="W928">
        <v>15.934799999999997</v>
      </c>
    </row>
    <row r="929" spans="1:23" x14ac:dyDescent="0.3">
      <c r="A929">
        <v>928</v>
      </c>
      <c r="B929" t="s">
        <v>2851</v>
      </c>
      <c r="C929" s="1">
        <v>42282</v>
      </c>
      <c r="D929">
        <v>2015</v>
      </c>
      <c r="E929" t="s">
        <v>53</v>
      </c>
      <c r="F929">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v>12.936</v>
      </c>
    </row>
    <row r="930" spans="1:23" x14ac:dyDescent="0.3">
      <c r="A930">
        <v>929</v>
      </c>
      <c r="B930" t="s">
        <v>2851</v>
      </c>
      <c r="C930" s="1">
        <v>42282</v>
      </c>
      <c r="D930">
        <v>2015</v>
      </c>
      <c r="E930" t="s">
        <v>53</v>
      </c>
      <c r="F930">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v>9.517199999999999</v>
      </c>
    </row>
    <row r="931" spans="1:23" x14ac:dyDescent="0.3">
      <c r="A931">
        <v>930</v>
      </c>
      <c r="B931" t="s">
        <v>2854</v>
      </c>
      <c r="C931" s="1">
        <v>42839</v>
      </c>
      <c r="D931">
        <v>2017</v>
      </c>
      <c r="E931" t="s">
        <v>89</v>
      </c>
      <c r="F931">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v>2.5535999999999985</v>
      </c>
    </row>
    <row r="932" spans="1:23" x14ac:dyDescent="0.3">
      <c r="A932">
        <v>931</v>
      </c>
      <c r="B932" t="s">
        <v>2854</v>
      </c>
      <c r="C932" s="1">
        <v>42839</v>
      </c>
      <c r="D932">
        <v>2017</v>
      </c>
      <c r="E932" t="s">
        <v>89</v>
      </c>
      <c r="F932">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v>21.340800000000002</v>
      </c>
    </row>
    <row r="933" spans="1:23" x14ac:dyDescent="0.3">
      <c r="A933">
        <v>932</v>
      </c>
      <c r="B933" t="s">
        <v>2854</v>
      </c>
      <c r="C933" s="1">
        <v>42839</v>
      </c>
      <c r="D933">
        <v>2017</v>
      </c>
      <c r="E933" t="s">
        <v>89</v>
      </c>
      <c r="F933">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v>5.0286000000000008</v>
      </c>
    </row>
    <row r="934" spans="1:23" x14ac:dyDescent="0.3">
      <c r="A934">
        <v>933</v>
      </c>
      <c r="B934" t="s">
        <v>2858</v>
      </c>
      <c r="C934" s="1">
        <v>42980</v>
      </c>
      <c r="D934">
        <v>2017</v>
      </c>
      <c r="E934" t="s">
        <v>161</v>
      </c>
      <c r="F934">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v>4.1147999999999998</v>
      </c>
    </row>
    <row r="935" spans="1:23" x14ac:dyDescent="0.3">
      <c r="A935">
        <v>934</v>
      </c>
      <c r="B935" t="s">
        <v>2863</v>
      </c>
      <c r="C935" s="1">
        <v>42541</v>
      </c>
      <c r="D935">
        <v>2016</v>
      </c>
      <c r="E935" t="s">
        <v>41</v>
      </c>
      <c r="F935">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v>15.206399999999997</v>
      </c>
    </row>
    <row r="936" spans="1:23" x14ac:dyDescent="0.3">
      <c r="A936">
        <v>935</v>
      </c>
      <c r="B936" t="s">
        <v>2863</v>
      </c>
      <c r="C936" s="1">
        <v>42541</v>
      </c>
      <c r="D936">
        <v>2016</v>
      </c>
      <c r="E936" t="s">
        <v>41</v>
      </c>
      <c r="F93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v>-21.793199999999992</v>
      </c>
    </row>
    <row r="937" spans="1:23" x14ac:dyDescent="0.3">
      <c r="A937">
        <v>936</v>
      </c>
      <c r="B937" t="s">
        <v>2863</v>
      </c>
      <c r="C937" s="1">
        <v>42541</v>
      </c>
      <c r="D937">
        <v>2016</v>
      </c>
      <c r="E937" t="s">
        <v>41</v>
      </c>
      <c r="F937">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v>5.4432</v>
      </c>
    </row>
    <row r="938" spans="1:23" x14ac:dyDescent="0.3">
      <c r="A938">
        <v>937</v>
      </c>
      <c r="B938" t="s">
        <v>2863</v>
      </c>
      <c r="C938" s="1">
        <v>42541</v>
      </c>
      <c r="D938">
        <v>2016</v>
      </c>
      <c r="E938" t="s">
        <v>41</v>
      </c>
      <c r="F938">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v>33.577199999999976</v>
      </c>
    </row>
    <row r="939" spans="1:23" x14ac:dyDescent="0.3">
      <c r="A939">
        <v>9379</v>
      </c>
      <c r="B939" t="s">
        <v>10603</v>
      </c>
      <c r="C939" s="1">
        <v>42500</v>
      </c>
      <c r="D939">
        <v>2016</v>
      </c>
      <c r="E939" t="s">
        <v>124</v>
      </c>
      <c r="F939">
        <v>10</v>
      </c>
      <c r="G939" t="s">
        <v>54</v>
      </c>
      <c r="H939" t="s">
        <v>3597</v>
      </c>
      <c r="I939" t="s">
        <v>3598</v>
      </c>
      <c r="J939" t="s">
        <v>28</v>
      </c>
      <c r="K939" t="s">
        <v>29</v>
      </c>
      <c r="L939" t="s">
        <v>315</v>
      </c>
      <c r="M939" t="s">
        <v>222</v>
      </c>
      <c r="N939">
        <v>60610</v>
      </c>
      <c r="O939" t="s">
        <v>111</v>
      </c>
      <c r="P939" t="s">
        <v>10604</v>
      </c>
      <c r="Q939" t="s">
        <v>49</v>
      </c>
      <c r="R939" t="s">
        <v>184</v>
      </c>
      <c r="S939" t="s">
        <v>10605</v>
      </c>
      <c r="T939">
        <v>7.0720000000000001</v>
      </c>
      <c r="U939">
        <v>2</v>
      </c>
      <c r="V939">
        <v>0.2</v>
      </c>
      <c r="W939">
        <v>2.3868</v>
      </c>
    </row>
    <row r="940" spans="1:23" x14ac:dyDescent="0.3">
      <c r="A940">
        <v>939</v>
      </c>
      <c r="B940" t="s">
        <v>2872</v>
      </c>
      <c r="C940" s="1">
        <v>42351</v>
      </c>
      <c r="D940">
        <v>2015</v>
      </c>
      <c r="E940" t="s">
        <v>98</v>
      </c>
      <c r="F940">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v>6.2208000000000006</v>
      </c>
    </row>
    <row r="941" spans="1:23" x14ac:dyDescent="0.3">
      <c r="A941">
        <v>940</v>
      </c>
      <c r="B941" t="s">
        <v>2872</v>
      </c>
      <c r="C941" s="1">
        <v>42351</v>
      </c>
      <c r="D941">
        <v>2015</v>
      </c>
      <c r="E941" t="s">
        <v>98</v>
      </c>
      <c r="F941">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v>34.964799999999997</v>
      </c>
    </row>
    <row r="942" spans="1:23" x14ac:dyDescent="0.3">
      <c r="A942">
        <v>941</v>
      </c>
      <c r="B942" t="s">
        <v>2880</v>
      </c>
      <c r="C942" s="1">
        <v>42540</v>
      </c>
      <c r="D942">
        <v>2016</v>
      </c>
      <c r="E942" t="s">
        <v>41</v>
      </c>
      <c r="F942">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v>8.0464000000000002</v>
      </c>
    </row>
    <row r="943" spans="1:23" x14ac:dyDescent="0.3">
      <c r="A943">
        <v>942</v>
      </c>
      <c r="B943" t="s">
        <v>2885</v>
      </c>
      <c r="C943" s="1">
        <v>42717</v>
      </c>
      <c r="D943">
        <v>2016</v>
      </c>
      <c r="E943" t="s">
        <v>98</v>
      </c>
      <c r="F943">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v>2.2098</v>
      </c>
    </row>
    <row r="944" spans="1:23" x14ac:dyDescent="0.3">
      <c r="A944">
        <v>9378</v>
      </c>
      <c r="B944" t="s">
        <v>10602</v>
      </c>
      <c r="C944" s="1">
        <v>43086</v>
      </c>
      <c r="D944">
        <v>2017</v>
      </c>
      <c r="E944" t="s">
        <v>98</v>
      </c>
      <c r="F944">
        <v>17</v>
      </c>
      <c r="G944" t="s">
        <v>54</v>
      </c>
      <c r="H944" t="s">
        <v>2657</v>
      </c>
      <c r="I944" t="s">
        <v>2658</v>
      </c>
      <c r="J944" t="s">
        <v>44</v>
      </c>
      <c r="K944" t="s">
        <v>29</v>
      </c>
      <c r="L944" t="s">
        <v>6228</v>
      </c>
      <c r="M944" t="s">
        <v>120</v>
      </c>
      <c r="N944">
        <v>54703</v>
      </c>
      <c r="O944" t="s">
        <v>111</v>
      </c>
      <c r="P944" t="s">
        <v>6860</v>
      </c>
      <c r="Q944" t="s">
        <v>49</v>
      </c>
      <c r="R944" t="s">
        <v>63</v>
      </c>
      <c r="S944" t="s">
        <v>6861</v>
      </c>
      <c r="T944">
        <v>32.56</v>
      </c>
      <c r="U944">
        <v>2</v>
      </c>
      <c r="V944">
        <v>0</v>
      </c>
      <c r="W944">
        <v>8.465600000000002</v>
      </c>
    </row>
    <row r="945" spans="1:23" x14ac:dyDescent="0.3">
      <c r="A945">
        <v>944</v>
      </c>
      <c r="B945" t="s">
        <v>2889</v>
      </c>
      <c r="C945" s="1">
        <v>42153</v>
      </c>
      <c r="D945">
        <v>2015</v>
      </c>
      <c r="E945" t="s">
        <v>124</v>
      </c>
      <c r="F945">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v>15.552000000000001</v>
      </c>
    </row>
    <row r="946" spans="1:23" x14ac:dyDescent="0.3">
      <c r="A946">
        <v>945</v>
      </c>
      <c r="B946" t="s">
        <v>2889</v>
      </c>
      <c r="C946" s="1">
        <v>42153</v>
      </c>
      <c r="D946">
        <v>2015</v>
      </c>
      <c r="E946" t="s">
        <v>124</v>
      </c>
      <c r="F94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v>140.54820000000001</v>
      </c>
    </row>
    <row r="947" spans="1:23" x14ac:dyDescent="0.3">
      <c r="A947">
        <v>946</v>
      </c>
      <c r="B947" t="s">
        <v>2889</v>
      </c>
      <c r="C947" s="1">
        <v>42153</v>
      </c>
      <c r="D947">
        <v>2015</v>
      </c>
      <c r="E947" t="s">
        <v>124</v>
      </c>
      <c r="F947">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v>62.91</v>
      </c>
    </row>
    <row r="948" spans="1:23" x14ac:dyDescent="0.3">
      <c r="A948">
        <v>9375</v>
      </c>
      <c r="B948" t="s">
        <v>10598</v>
      </c>
      <c r="C948" s="1">
        <v>42526</v>
      </c>
      <c r="D948">
        <v>2016</v>
      </c>
      <c r="E948" t="s">
        <v>41</v>
      </c>
      <c r="F948">
        <v>5</v>
      </c>
      <c r="G948" t="s">
        <v>54</v>
      </c>
      <c r="H948" t="s">
        <v>355</v>
      </c>
      <c r="I948" t="s">
        <v>356</v>
      </c>
      <c r="J948" t="s">
        <v>44</v>
      </c>
      <c r="K948" t="s">
        <v>29</v>
      </c>
      <c r="L948" t="s">
        <v>101</v>
      </c>
      <c r="M948" t="s">
        <v>102</v>
      </c>
      <c r="N948">
        <v>98105</v>
      </c>
      <c r="O948" t="s">
        <v>47</v>
      </c>
      <c r="P948" t="s">
        <v>2671</v>
      </c>
      <c r="Q948" t="s">
        <v>49</v>
      </c>
      <c r="R948" t="s">
        <v>592</v>
      </c>
      <c r="S948" t="s">
        <v>2672</v>
      </c>
      <c r="T948">
        <v>61.38</v>
      </c>
      <c r="U948">
        <v>6</v>
      </c>
      <c r="V948">
        <v>0</v>
      </c>
      <c r="W948">
        <v>15.958800000000004</v>
      </c>
    </row>
    <row r="949" spans="1:23" x14ac:dyDescent="0.3">
      <c r="A949">
        <v>9373</v>
      </c>
      <c r="B949" t="s">
        <v>10596</v>
      </c>
      <c r="C949" s="1">
        <v>42153</v>
      </c>
      <c r="D949">
        <v>2015</v>
      </c>
      <c r="E949" t="s">
        <v>124</v>
      </c>
      <c r="F949">
        <v>29</v>
      </c>
      <c r="G949" t="s">
        <v>199</v>
      </c>
      <c r="H949" t="s">
        <v>9016</v>
      </c>
      <c r="I949" t="s">
        <v>9017</v>
      </c>
      <c r="J949" t="s">
        <v>44</v>
      </c>
      <c r="K949" t="s">
        <v>29</v>
      </c>
      <c r="L949" t="s">
        <v>509</v>
      </c>
      <c r="M949" t="s">
        <v>510</v>
      </c>
      <c r="N949">
        <v>43229</v>
      </c>
      <c r="O949" t="s">
        <v>157</v>
      </c>
      <c r="P949" t="s">
        <v>587</v>
      </c>
      <c r="Q949" t="s">
        <v>49</v>
      </c>
      <c r="R949" t="s">
        <v>281</v>
      </c>
      <c r="S949" t="s">
        <v>588</v>
      </c>
      <c r="T949">
        <v>8.0399999999999991</v>
      </c>
      <c r="U949">
        <v>5</v>
      </c>
      <c r="V949">
        <v>0.2</v>
      </c>
      <c r="W949">
        <v>2.9144999999999994</v>
      </c>
    </row>
    <row r="950" spans="1:23" x14ac:dyDescent="0.3">
      <c r="A950">
        <v>9369</v>
      </c>
      <c r="B950" t="s">
        <v>10594</v>
      </c>
      <c r="C950" s="1">
        <v>42467</v>
      </c>
      <c r="D950">
        <v>2016</v>
      </c>
      <c r="E950" t="s">
        <v>89</v>
      </c>
      <c r="F950">
        <v>7</v>
      </c>
      <c r="G950" t="s">
        <v>199</v>
      </c>
      <c r="H950" t="s">
        <v>231</v>
      </c>
      <c r="I950" t="s">
        <v>232</v>
      </c>
      <c r="J950" t="s">
        <v>44</v>
      </c>
      <c r="K950" t="s">
        <v>29</v>
      </c>
      <c r="L950" t="s">
        <v>1135</v>
      </c>
      <c r="M950" t="s">
        <v>803</v>
      </c>
      <c r="N950">
        <v>8701</v>
      </c>
      <c r="O950" t="s">
        <v>157</v>
      </c>
      <c r="P950" t="s">
        <v>1114</v>
      </c>
      <c r="Q950" t="s">
        <v>49</v>
      </c>
      <c r="R950" t="s">
        <v>95</v>
      </c>
      <c r="S950" t="s">
        <v>1115</v>
      </c>
      <c r="T950">
        <v>37.94</v>
      </c>
      <c r="U950">
        <v>2</v>
      </c>
      <c r="V950">
        <v>0</v>
      </c>
      <c r="W950">
        <v>18.211199999999998</v>
      </c>
    </row>
    <row r="951" spans="1:23" x14ac:dyDescent="0.3">
      <c r="A951">
        <v>9368</v>
      </c>
      <c r="B951" t="s">
        <v>10593</v>
      </c>
      <c r="C951" s="1">
        <v>41798</v>
      </c>
      <c r="D951">
        <v>2014</v>
      </c>
      <c r="E951" t="s">
        <v>41</v>
      </c>
      <c r="F951">
        <v>8</v>
      </c>
      <c r="G951" t="s">
        <v>54</v>
      </c>
      <c r="H951" t="s">
        <v>4221</v>
      </c>
      <c r="I951" t="s">
        <v>4222</v>
      </c>
      <c r="J951" t="s">
        <v>28</v>
      </c>
      <c r="K951" t="s">
        <v>29</v>
      </c>
      <c r="L951" t="s">
        <v>1189</v>
      </c>
      <c r="M951" t="s">
        <v>279</v>
      </c>
      <c r="N951">
        <v>11561</v>
      </c>
      <c r="O951" t="s">
        <v>157</v>
      </c>
      <c r="P951" t="s">
        <v>5621</v>
      </c>
      <c r="Q951" t="s">
        <v>49</v>
      </c>
      <c r="R951" t="s">
        <v>63</v>
      </c>
      <c r="S951" t="s">
        <v>5622</v>
      </c>
      <c r="T951">
        <v>1676.88</v>
      </c>
      <c r="U951">
        <v>6</v>
      </c>
      <c r="V951">
        <v>0</v>
      </c>
      <c r="W951">
        <v>83.843999999999937</v>
      </c>
    </row>
    <row r="952" spans="1:23" x14ac:dyDescent="0.3">
      <c r="A952">
        <v>951</v>
      </c>
      <c r="B952" t="s">
        <v>2897</v>
      </c>
      <c r="C952" s="1">
        <v>43067</v>
      </c>
      <c r="D952">
        <v>2017</v>
      </c>
      <c r="E952" t="s">
        <v>24</v>
      </c>
      <c r="F952">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v>5.4432</v>
      </c>
    </row>
    <row r="953" spans="1:23" x14ac:dyDescent="0.3">
      <c r="A953">
        <v>952</v>
      </c>
      <c r="B953" t="s">
        <v>2897</v>
      </c>
      <c r="C953" s="1">
        <v>43067</v>
      </c>
      <c r="D953">
        <v>2017</v>
      </c>
      <c r="E953" t="s">
        <v>24</v>
      </c>
      <c r="F953">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v>7.92</v>
      </c>
    </row>
    <row r="954" spans="1:23" x14ac:dyDescent="0.3">
      <c r="A954">
        <v>9367</v>
      </c>
      <c r="B954" t="s">
        <v>10593</v>
      </c>
      <c r="C954" s="1">
        <v>41798</v>
      </c>
      <c r="D954">
        <v>2014</v>
      </c>
      <c r="E954" t="s">
        <v>41</v>
      </c>
      <c r="F954">
        <v>8</v>
      </c>
      <c r="G954" t="s">
        <v>54</v>
      </c>
      <c r="H954" t="s">
        <v>4221</v>
      </c>
      <c r="I954" t="s">
        <v>4222</v>
      </c>
      <c r="J954" t="s">
        <v>28</v>
      </c>
      <c r="K954" t="s">
        <v>29</v>
      </c>
      <c r="L954" t="s">
        <v>1189</v>
      </c>
      <c r="M954" t="s">
        <v>279</v>
      </c>
      <c r="N954">
        <v>11561</v>
      </c>
      <c r="O954" t="s">
        <v>157</v>
      </c>
      <c r="P954" t="s">
        <v>7336</v>
      </c>
      <c r="Q954" t="s">
        <v>49</v>
      </c>
      <c r="R954" t="s">
        <v>79</v>
      </c>
      <c r="S954" t="s">
        <v>7337</v>
      </c>
      <c r="T954">
        <v>68.48</v>
      </c>
      <c r="U954">
        <v>2</v>
      </c>
      <c r="V954">
        <v>0.2</v>
      </c>
      <c r="W954">
        <v>25.679999999999996</v>
      </c>
    </row>
    <row r="955" spans="1:23" x14ac:dyDescent="0.3">
      <c r="A955">
        <v>954</v>
      </c>
      <c r="B955" t="s">
        <v>2908</v>
      </c>
      <c r="C955" s="1">
        <v>43097</v>
      </c>
      <c r="D955">
        <v>2017</v>
      </c>
      <c r="E955" t="s">
        <v>98</v>
      </c>
      <c r="F955">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v>2.7168000000000001</v>
      </c>
    </row>
    <row r="956" spans="1:23" x14ac:dyDescent="0.3">
      <c r="A956">
        <v>9366</v>
      </c>
      <c r="B956" t="s">
        <v>10592</v>
      </c>
      <c r="C956" s="1">
        <v>41873</v>
      </c>
      <c r="D956">
        <v>2014</v>
      </c>
      <c r="E956" t="s">
        <v>132</v>
      </c>
      <c r="F956">
        <v>22</v>
      </c>
      <c r="G956" t="s">
        <v>199</v>
      </c>
      <c r="H956" t="s">
        <v>1952</v>
      </c>
      <c r="I956" t="s">
        <v>1953</v>
      </c>
      <c r="J956" t="s">
        <v>28</v>
      </c>
      <c r="K956" t="s">
        <v>29</v>
      </c>
      <c r="L956" t="s">
        <v>9328</v>
      </c>
      <c r="M956" t="s">
        <v>610</v>
      </c>
      <c r="N956">
        <v>63301</v>
      </c>
      <c r="O956" t="s">
        <v>111</v>
      </c>
      <c r="P956" t="s">
        <v>9731</v>
      </c>
      <c r="Q956" t="s">
        <v>49</v>
      </c>
      <c r="R956" t="s">
        <v>95</v>
      </c>
      <c r="S956" t="s">
        <v>9732</v>
      </c>
      <c r="T956">
        <v>11.56</v>
      </c>
      <c r="U956">
        <v>2</v>
      </c>
      <c r="V956">
        <v>0</v>
      </c>
      <c r="W956">
        <v>5.6644000000000005</v>
      </c>
    </row>
    <row r="957" spans="1:23" x14ac:dyDescent="0.3">
      <c r="A957">
        <v>956</v>
      </c>
      <c r="B957" t="s">
        <v>2912</v>
      </c>
      <c r="C957" s="1">
        <v>43069</v>
      </c>
      <c r="D957">
        <v>2017</v>
      </c>
      <c r="E957" t="s">
        <v>24</v>
      </c>
      <c r="F957">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v>43.449999999999989</v>
      </c>
    </row>
    <row r="958" spans="1:23" x14ac:dyDescent="0.3">
      <c r="A958">
        <v>9365</v>
      </c>
      <c r="B958" t="s">
        <v>10591</v>
      </c>
      <c r="C958" s="1">
        <v>42815</v>
      </c>
      <c r="D958">
        <v>2017</v>
      </c>
      <c r="E958" t="s">
        <v>237</v>
      </c>
      <c r="F958">
        <v>21</v>
      </c>
      <c r="G958" t="s">
        <v>54</v>
      </c>
      <c r="H958" t="s">
        <v>313</v>
      </c>
      <c r="I958" t="s">
        <v>314</v>
      </c>
      <c r="J958" t="s">
        <v>108</v>
      </c>
      <c r="K958" t="s">
        <v>29</v>
      </c>
      <c r="L958" t="s">
        <v>101</v>
      </c>
      <c r="M958" t="s">
        <v>102</v>
      </c>
      <c r="N958">
        <v>98105</v>
      </c>
      <c r="O958" t="s">
        <v>47</v>
      </c>
      <c r="P958" t="s">
        <v>1707</v>
      </c>
      <c r="Q958" t="s">
        <v>49</v>
      </c>
      <c r="R958" t="s">
        <v>63</v>
      </c>
      <c r="S958" t="s">
        <v>1708</v>
      </c>
      <c r="T958">
        <v>359.32</v>
      </c>
      <c r="U958">
        <v>4</v>
      </c>
      <c r="V958">
        <v>0</v>
      </c>
      <c r="W958">
        <v>7.1863999999999919</v>
      </c>
    </row>
    <row r="959" spans="1:23" x14ac:dyDescent="0.3">
      <c r="A959">
        <v>958</v>
      </c>
      <c r="B959" t="s">
        <v>2915</v>
      </c>
      <c r="C959" s="1">
        <v>42870</v>
      </c>
      <c r="D959">
        <v>2017</v>
      </c>
      <c r="E959" t="s">
        <v>124</v>
      </c>
      <c r="F959">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v>-3.1679999999999993</v>
      </c>
    </row>
    <row r="960" spans="1:23" x14ac:dyDescent="0.3">
      <c r="A960">
        <v>959</v>
      </c>
      <c r="B960" t="s">
        <v>2915</v>
      </c>
      <c r="C960" s="1">
        <v>42870</v>
      </c>
      <c r="D960">
        <v>2017</v>
      </c>
      <c r="E960" t="s">
        <v>124</v>
      </c>
      <c r="F960">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v>5.6375999999999999</v>
      </c>
    </row>
    <row r="961" spans="1:23" x14ac:dyDescent="0.3">
      <c r="A961">
        <v>9363</v>
      </c>
      <c r="B961" t="s">
        <v>10591</v>
      </c>
      <c r="C961" s="1">
        <v>42815</v>
      </c>
      <c r="D961">
        <v>2017</v>
      </c>
      <c r="E961" t="s">
        <v>237</v>
      </c>
      <c r="F961">
        <v>21</v>
      </c>
      <c r="G961" t="s">
        <v>54</v>
      </c>
      <c r="H961" t="s">
        <v>313</v>
      </c>
      <c r="I961" t="s">
        <v>314</v>
      </c>
      <c r="J961" t="s">
        <v>108</v>
      </c>
      <c r="K961" t="s">
        <v>29</v>
      </c>
      <c r="L961" t="s">
        <v>101</v>
      </c>
      <c r="M961" t="s">
        <v>102</v>
      </c>
      <c r="N961">
        <v>98105</v>
      </c>
      <c r="O961" t="s">
        <v>47</v>
      </c>
      <c r="P961" t="s">
        <v>3159</v>
      </c>
      <c r="Q961" t="s">
        <v>49</v>
      </c>
      <c r="R961" t="s">
        <v>281</v>
      </c>
      <c r="S961" t="s">
        <v>3160</v>
      </c>
      <c r="T961">
        <v>13.020000000000001</v>
      </c>
      <c r="U961">
        <v>7</v>
      </c>
      <c r="V961">
        <v>0</v>
      </c>
      <c r="W961">
        <v>0.3906000000000005</v>
      </c>
    </row>
    <row r="962" spans="1:23" x14ac:dyDescent="0.3">
      <c r="A962">
        <v>9362</v>
      </c>
      <c r="B962" t="s">
        <v>10591</v>
      </c>
      <c r="C962" s="1">
        <v>42815</v>
      </c>
      <c r="D962">
        <v>2017</v>
      </c>
      <c r="E962" t="s">
        <v>237</v>
      </c>
      <c r="F962">
        <v>21</v>
      </c>
      <c r="G962" t="s">
        <v>54</v>
      </c>
      <c r="H962" t="s">
        <v>313</v>
      </c>
      <c r="I962" t="s">
        <v>314</v>
      </c>
      <c r="J962" t="s">
        <v>108</v>
      </c>
      <c r="K962" t="s">
        <v>29</v>
      </c>
      <c r="L962" t="s">
        <v>101</v>
      </c>
      <c r="M962" t="s">
        <v>102</v>
      </c>
      <c r="N962">
        <v>98105</v>
      </c>
      <c r="O962" t="s">
        <v>47</v>
      </c>
      <c r="P962" t="s">
        <v>267</v>
      </c>
      <c r="Q962" t="s">
        <v>49</v>
      </c>
      <c r="R962" t="s">
        <v>79</v>
      </c>
      <c r="S962" t="s">
        <v>268</v>
      </c>
      <c r="T962">
        <v>30.576000000000001</v>
      </c>
      <c r="U962">
        <v>6</v>
      </c>
      <c r="V962">
        <v>0.2</v>
      </c>
      <c r="W962">
        <v>10.3194</v>
      </c>
    </row>
    <row r="963" spans="1:23" x14ac:dyDescent="0.3">
      <c r="A963">
        <v>962</v>
      </c>
      <c r="B963" t="s">
        <v>2930</v>
      </c>
      <c r="C963" s="1">
        <v>42335</v>
      </c>
      <c r="D963">
        <v>2015</v>
      </c>
      <c r="E963" t="s">
        <v>24</v>
      </c>
      <c r="F963">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v>3.0575999999999999</v>
      </c>
    </row>
    <row r="964" spans="1:23" x14ac:dyDescent="0.3">
      <c r="A964">
        <v>963</v>
      </c>
      <c r="B964" t="s">
        <v>2935</v>
      </c>
      <c r="C964" s="1">
        <v>42614</v>
      </c>
      <c r="D964">
        <v>2016</v>
      </c>
      <c r="E964" t="s">
        <v>161</v>
      </c>
      <c r="F964">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v>10.94</v>
      </c>
    </row>
    <row r="965" spans="1:23" x14ac:dyDescent="0.3">
      <c r="A965">
        <v>964</v>
      </c>
      <c r="B965" t="s">
        <v>2936</v>
      </c>
      <c r="C965" s="1">
        <v>41904</v>
      </c>
      <c r="D965">
        <v>2014</v>
      </c>
      <c r="E965" t="s">
        <v>161</v>
      </c>
      <c r="F965">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v>1.6704000000000001</v>
      </c>
    </row>
    <row r="966" spans="1:23" x14ac:dyDescent="0.3">
      <c r="A966">
        <v>965</v>
      </c>
      <c r="B966" t="s">
        <v>2940</v>
      </c>
      <c r="C966" s="1">
        <v>42834</v>
      </c>
      <c r="D966">
        <v>2017</v>
      </c>
      <c r="E966" t="s">
        <v>89</v>
      </c>
      <c r="F96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v>4.8117999999999999</v>
      </c>
    </row>
    <row r="967" spans="1:23" x14ac:dyDescent="0.3">
      <c r="A967">
        <v>966</v>
      </c>
      <c r="B967" t="s">
        <v>2940</v>
      </c>
      <c r="C967" s="1">
        <v>42834</v>
      </c>
      <c r="D967">
        <v>2017</v>
      </c>
      <c r="E967" t="s">
        <v>89</v>
      </c>
      <c r="F967">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v>9.7118999999999982</v>
      </c>
    </row>
    <row r="968" spans="1:23" x14ac:dyDescent="0.3">
      <c r="A968">
        <v>967</v>
      </c>
      <c r="B968" t="s">
        <v>2940</v>
      </c>
      <c r="C968" s="1">
        <v>42834</v>
      </c>
      <c r="D968">
        <v>2017</v>
      </c>
      <c r="E968" t="s">
        <v>89</v>
      </c>
      <c r="F968">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v>6.2208000000000006</v>
      </c>
    </row>
    <row r="969" spans="1:23" x14ac:dyDescent="0.3">
      <c r="A969">
        <v>968</v>
      </c>
      <c r="B969" t="s">
        <v>2940</v>
      </c>
      <c r="C969" s="1">
        <v>42834</v>
      </c>
      <c r="D969">
        <v>2017</v>
      </c>
      <c r="E969" t="s">
        <v>89</v>
      </c>
      <c r="F969">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v>91.967999999999989</v>
      </c>
    </row>
    <row r="970" spans="1:23" x14ac:dyDescent="0.3">
      <c r="A970">
        <v>969</v>
      </c>
      <c r="B970" t="s">
        <v>2940</v>
      </c>
      <c r="C970" s="1">
        <v>42834</v>
      </c>
      <c r="D970">
        <v>2017</v>
      </c>
      <c r="E970" t="s">
        <v>89</v>
      </c>
      <c r="F970">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v>4.2336</v>
      </c>
    </row>
    <row r="971" spans="1:23" x14ac:dyDescent="0.3">
      <c r="A971">
        <v>970</v>
      </c>
      <c r="B971" t="s">
        <v>2940</v>
      </c>
      <c r="C971" s="1">
        <v>42834</v>
      </c>
      <c r="D971">
        <v>2017</v>
      </c>
      <c r="E971" t="s">
        <v>89</v>
      </c>
      <c r="F971">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v>0</v>
      </c>
    </row>
    <row r="972" spans="1:23" x14ac:dyDescent="0.3">
      <c r="A972">
        <v>9361</v>
      </c>
      <c r="B972" t="s">
        <v>10590</v>
      </c>
      <c r="C972" s="1">
        <v>42394</v>
      </c>
      <c r="D972">
        <v>2016</v>
      </c>
      <c r="E972" t="s">
        <v>166</v>
      </c>
      <c r="F972">
        <v>25</v>
      </c>
      <c r="G972" t="s">
        <v>25</v>
      </c>
      <c r="H972" t="s">
        <v>595</v>
      </c>
      <c r="I972" t="s">
        <v>596</v>
      </c>
      <c r="J972" t="s">
        <v>44</v>
      </c>
      <c r="K972" t="s">
        <v>29</v>
      </c>
      <c r="L972" t="s">
        <v>278</v>
      </c>
      <c r="M972" t="s">
        <v>279</v>
      </c>
      <c r="N972">
        <v>10024</v>
      </c>
      <c r="O972" t="s">
        <v>157</v>
      </c>
      <c r="P972" t="s">
        <v>3345</v>
      </c>
      <c r="Q972" t="s">
        <v>49</v>
      </c>
      <c r="R972" t="s">
        <v>63</v>
      </c>
      <c r="S972" t="s">
        <v>3346</v>
      </c>
      <c r="T972">
        <v>428.68</v>
      </c>
      <c r="U972">
        <v>7</v>
      </c>
      <c r="V972">
        <v>0</v>
      </c>
      <c r="W972">
        <v>0</v>
      </c>
    </row>
    <row r="973" spans="1:23" x14ac:dyDescent="0.3">
      <c r="A973">
        <v>9358</v>
      </c>
      <c r="B973" t="s">
        <v>10590</v>
      </c>
      <c r="C973" s="1">
        <v>42394</v>
      </c>
      <c r="D973">
        <v>2016</v>
      </c>
      <c r="E973" t="s">
        <v>166</v>
      </c>
      <c r="F973">
        <v>25</v>
      </c>
      <c r="G973" t="s">
        <v>25</v>
      </c>
      <c r="H973" t="s">
        <v>595</v>
      </c>
      <c r="I973" t="s">
        <v>596</v>
      </c>
      <c r="J973" t="s">
        <v>44</v>
      </c>
      <c r="K973" t="s">
        <v>29</v>
      </c>
      <c r="L973" t="s">
        <v>278</v>
      </c>
      <c r="M973" t="s">
        <v>279</v>
      </c>
      <c r="N973">
        <v>10024</v>
      </c>
      <c r="O973" t="s">
        <v>157</v>
      </c>
      <c r="P973" t="s">
        <v>3263</v>
      </c>
      <c r="Q973" t="s">
        <v>49</v>
      </c>
      <c r="R973" t="s">
        <v>79</v>
      </c>
      <c r="S973" t="s">
        <v>3264</v>
      </c>
      <c r="T973">
        <v>43.120000000000005</v>
      </c>
      <c r="U973">
        <v>5</v>
      </c>
      <c r="V973">
        <v>0.2</v>
      </c>
      <c r="W973">
        <v>15.091999999999995</v>
      </c>
    </row>
    <row r="974" spans="1:23" x14ac:dyDescent="0.3">
      <c r="A974">
        <v>973</v>
      </c>
      <c r="B974" t="s">
        <v>2951</v>
      </c>
      <c r="C974" s="1">
        <v>41655</v>
      </c>
      <c r="D974">
        <v>2014</v>
      </c>
      <c r="E974" t="s">
        <v>166</v>
      </c>
      <c r="F974">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v>-13.6312</v>
      </c>
    </row>
    <row r="975" spans="1:23" x14ac:dyDescent="0.3">
      <c r="A975">
        <v>974</v>
      </c>
      <c r="B975" t="s">
        <v>2951</v>
      </c>
      <c r="C975" s="1">
        <v>41655</v>
      </c>
      <c r="D975">
        <v>2014</v>
      </c>
      <c r="E975" t="s">
        <v>166</v>
      </c>
      <c r="F975">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v>10.149299999999997</v>
      </c>
    </row>
    <row r="976" spans="1:23" x14ac:dyDescent="0.3">
      <c r="A976">
        <v>9357</v>
      </c>
      <c r="B976" t="s">
        <v>10589</v>
      </c>
      <c r="C976" s="1">
        <v>42339</v>
      </c>
      <c r="D976">
        <v>2015</v>
      </c>
      <c r="E976" t="s">
        <v>98</v>
      </c>
      <c r="F976">
        <v>1</v>
      </c>
      <c r="G976" t="s">
        <v>54</v>
      </c>
      <c r="H976" t="s">
        <v>193</v>
      </c>
      <c r="I976" t="s">
        <v>194</v>
      </c>
      <c r="J976" t="s">
        <v>108</v>
      </c>
      <c r="K976" t="s">
        <v>29</v>
      </c>
      <c r="L976" t="s">
        <v>340</v>
      </c>
      <c r="M976" t="s">
        <v>250</v>
      </c>
      <c r="N976">
        <v>49201</v>
      </c>
      <c r="O976" t="s">
        <v>111</v>
      </c>
      <c r="P976" t="s">
        <v>5261</v>
      </c>
      <c r="Q976" t="s">
        <v>49</v>
      </c>
      <c r="R976" t="s">
        <v>95</v>
      </c>
      <c r="S976" t="s">
        <v>5262</v>
      </c>
      <c r="T976">
        <v>18.54</v>
      </c>
      <c r="U976">
        <v>2</v>
      </c>
      <c r="V976">
        <v>0</v>
      </c>
      <c r="W976">
        <v>8.7137999999999991</v>
      </c>
    </row>
    <row r="977" spans="1:23" x14ac:dyDescent="0.3">
      <c r="A977">
        <v>976</v>
      </c>
      <c r="B977" t="s">
        <v>2954</v>
      </c>
      <c r="C977" s="1">
        <v>43013</v>
      </c>
      <c r="D977">
        <v>2017</v>
      </c>
      <c r="E977" t="s">
        <v>53</v>
      </c>
      <c r="F977">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v>25.579799999999992</v>
      </c>
    </row>
    <row r="978" spans="1:23" x14ac:dyDescent="0.3">
      <c r="A978">
        <v>977</v>
      </c>
      <c r="B978" t="s">
        <v>2955</v>
      </c>
      <c r="C978" s="1">
        <v>42925</v>
      </c>
      <c r="D978">
        <v>2017</v>
      </c>
      <c r="E978" t="s">
        <v>152</v>
      </c>
      <c r="F978">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v>-0.79200000000000004</v>
      </c>
    </row>
    <row r="979" spans="1:23" x14ac:dyDescent="0.3">
      <c r="A979">
        <v>9356</v>
      </c>
      <c r="B979" t="s">
        <v>10589</v>
      </c>
      <c r="C979" s="1">
        <v>42339</v>
      </c>
      <c r="D979">
        <v>2015</v>
      </c>
      <c r="E979" t="s">
        <v>98</v>
      </c>
      <c r="F979">
        <v>1</v>
      </c>
      <c r="G979" t="s">
        <v>54</v>
      </c>
      <c r="H979" t="s">
        <v>193</v>
      </c>
      <c r="I979" t="s">
        <v>194</v>
      </c>
      <c r="J979" t="s">
        <v>108</v>
      </c>
      <c r="K979" t="s">
        <v>29</v>
      </c>
      <c r="L979" t="s">
        <v>340</v>
      </c>
      <c r="M979" t="s">
        <v>250</v>
      </c>
      <c r="N979">
        <v>49201</v>
      </c>
      <c r="O979" t="s">
        <v>111</v>
      </c>
      <c r="P979" t="s">
        <v>4251</v>
      </c>
      <c r="Q979" t="s">
        <v>49</v>
      </c>
      <c r="R979" t="s">
        <v>72</v>
      </c>
      <c r="S979" t="s">
        <v>4252</v>
      </c>
      <c r="T979">
        <v>3.64</v>
      </c>
      <c r="U979">
        <v>2</v>
      </c>
      <c r="V979">
        <v>0</v>
      </c>
      <c r="W979">
        <v>1.0192000000000001</v>
      </c>
    </row>
    <row r="980" spans="1:23" x14ac:dyDescent="0.3">
      <c r="A980">
        <v>979</v>
      </c>
      <c r="B980" t="s">
        <v>2959</v>
      </c>
      <c r="C980" s="1">
        <v>42520</v>
      </c>
      <c r="D980">
        <v>2016</v>
      </c>
      <c r="E980" t="s">
        <v>124</v>
      </c>
      <c r="F980">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v>-2.6256000000000004</v>
      </c>
    </row>
    <row r="981" spans="1:23" x14ac:dyDescent="0.3">
      <c r="A981">
        <v>980</v>
      </c>
      <c r="B981" t="s">
        <v>2962</v>
      </c>
      <c r="C981" s="1">
        <v>42347</v>
      </c>
      <c r="D981">
        <v>2015</v>
      </c>
      <c r="E981" t="s">
        <v>98</v>
      </c>
      <c r="F981">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v>16.669799999999999</v>
      </c>
    </row>
    <row r="982" spans="1:23" x14ac:dyDescent="0.3">
      <c r="A982">
        <v>9355</v>
      </c>
      <c r="B982" t="s">
        <v>10589</v>
      </c>
      <c r="C982" s="1">
        <v>42339</v>
      </c>
      <c r="D982">
        <v>2015</v>
      </c>
      <c r="E982" t="s">
        <v>98</v>
      </c>
      <c r="F982">
        <v>1</v>
      </c>
      <c r="G982" t="s">
        <v>54</v>
      </c>
      <c r="H982" t="s">
        <v>193</v>
      </c>
      <c r="I982" t="s">
        <v>194</v>
      </c>
      <c r="J982" t="s">
        <v>108</v>
      </c>
      <c r="K982" t="s">
        <v>29</v>
      </c>
      <c r="L982" t="s">
        <v>340</v>
      </c>
      <c r="M982" t="s">
        <v>250</v>
      </c>
      <c r="N982">
        <v>49201</v>
      </c>
      <c r="O982" t="s">
        <v>111</v>
      </c>
      <c r="P982" t="s">
        <v>8613</v>
      </c>
      <c r="Q982" t="s">
        <v>49</v>
      </c>
      <c r="R982" t="s">
        <v>95</v>
      </c>
      <c r="S982" t="s">
        <v>8614</v>
      </c>
      <c r="T982">
        <v>19.440000000000001</v>
      </c>
      <c r="U982">
        <v>3</v>
      </c>
      <c r="V982">
        <v>0</v>
      </c>
      <c r="W982">
        <v>9.3312000000000008</v>
      </c>
    </row>
    <row r="983" spans="1:23" x14ac:dyDescent="0.3">
      <c r="A983">
        <v>982</v>
      </c>
      <c r="B983" t="s">
        <v>2966</v>
      </c>
      <c r="C983" s="1">
        <v>41954</v>
      </c>
      <c r="D983">
        <v>2014</v>
      </c>
      <c r="E983" t="s">
        <v>24</v>
      </c>
      <c r="F983">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v>0.80559999999999987</v>
      </c>
    </row>
    <row r="984" spans="1:23" x14ac:dyDescent="0.3">
      <c r="A984">
        <v>9354</v>
      </c>
      <c r="B984" t="s">
        <v>10588</v>
      </c>
      <c r="C984" s="1">
        <v>43002</v>
      </c>
      <c r="D984">
        <v>2017</v>
      </c>
      <c r="E984" t="s">
        <v>161</v>
      </c>
      <c r="F984">
        <v>24</v>
      </c>
      <c r="G984" t="s">
        <v>199</v>
      </c>
      <c r="H984" t="s">
        <v>1717</v>
      </c>
      <c r="I984" t="s">
        <v>1718</v>
      </c>
      <c r="J984" t="s">
        <v>28</v>
      </c>
      <c r="K984" t="s">
        <v>29</v>
      </c>
      <c r="L984" t="s">
        <v>315</v>
      </c>
      <c r="M984" t="s">
        <v>222</v>
      </c>
      <c r="N984">
        <v>60623</v>
      </c>
      <c r="O984" t="s">
        <v>111</v>
      </c>
      <c r="P984" t="s">
        <v>8979</v>
      </c>
      <c r="Q984" t="s">
        <v>49</v>
      </c>
      <c r="R984" t="s">
        <v>95</v>
      </c>
      <c r="S984" t="s">
        <v>8980</v>
      </c>
      <c r="T984">
        <v>11.423999999999999</v>
      </c>
      <c r="U984">
        <v>3</v>
      </c>
      <c r="V984">
        <v>0.2</v>
      </c>
      <c r="W984">
        <v>3.7127999999999988</v>
      </c>
    </row>
    <row r="985" spans="1:23" x14ac:dyDescent="0.3">
      <c r="A985">
        <v>9351</v>
      </c>
      <c r="B985" t="s">
        <v>10587</v>
      </c>
      <c r="C985" s="1">
        <v>42636</v>
      </c>
      <c r="D985">
        <v>2016</v>
      </c>
      <c r="E985" t="s">
        <v>161</v>
      </c>
      <c r="F985">
        <v>23</v>
      </c>
      <c r="G985" t="s">
        <v>54</v>
      </c>
      <c r="H985" t="s">
        <v>2657</v>
      </c>
      <c r="I985" t="s">
        <v>2658</v>
      </c>
      <c r="J985" t="s">
        <v>44</v>
      </c>
      <c r="K985" t="s">
        <v>29</v>
      </c>
      <c r="L985" t="s">
        <v>101</v>
      </c>
      <c r="M985" t="s">
        <v>102</v>
      </c>
      <c r="N985">
        <v>98115</v>
      </c>
      <c r="O985" t="s">
        <v>47</v>
      </c>
      <c r="P985" t="s">
        <v>3609</v>
      </c>
      <c r="Q985" t="s">
        <v>49</v>
      </c>
      <c r="R985" t="s">
        <v>79</v>
      </c>
      <c r="S985" t="s">
        <v>3610</v>
      </c>
      <c r="T985">
        <v>13.216000000000001</v>
      </c>
      <c r="U985">
        <v>4</v>
      </c>
      <c r="V985">
        <v>0.2</v>
      </c>
      <c r="W985">
        <v>4.4603999999999999</v>
      </c>
    </row>
    <row r="986" spans="1:23" x14ac:dyDescent="0.3">
      <c r="A986">
        <v>985</v>
      </c>
      <c r="B986" t="s">
        <v>2973</v>
      </c>
      <c r="C986" s="1">
        <v>43007</v>
      </c>
      <c r="D986">
        <v>2017</v>
      </c>
      <c r="E986" t="s">
        <v>161</v>
      </c>
      <c r="F98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v>2.5895999999999999</v>
      </c>
    </row>
    <row r="987" spans="1:23" x14ac:dyDescent="0.3">
      <c r="A987">
        <v>986</v>
      </c>
      <c r="B987" t="s">
        <v>2973</v>
      </c>
      <c r="C987" s="1">
        <v>43007</v>
      </c>
      <c r="D987">
        <v>2017</v>
      </c>
      <c r="E987" t="s">
        <v>161</v>
      </c>
      <c r="F987">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v>9.4391999999999996</v>
      </c>
    </row>
    <row r="988" spans="1:23" x14ac:dyDescent="0.3">
      <c r="A988">
        <v>9345</v>
      </c>
      <c r="B988" t="s">
        <v>10585</v>
      </c>
      <c r="C988" s="1">
        <v>42783</v>
      </c>
      <c r="D988">
        <v>2017</v>
      </c>
      <c r="E988" t="s">
        <v>568</v>
      </c>
      <c r="F988">
        <v>17</v>
      </c>
      <c r="G988" t="s">
        <v>199</v>
      </c>
      <c r="H988" t="s">
        <v>2328</v>
      </c>
      <c r="I988" t="s">
        <v>2329</v>
      </c>
      <c r="J988" t="s">
        <v>108</v>
      </c>
      <c r="K988" t="s">
        <v>29</v>
      </c>
      <c r="L988" t="s">
        <v>288</v>
      </c>
      <c r="M988" t="s">
        <v>510</v>
      </c>
      <c r="N988">
        <v>45373</v>
      </c>
      <c r="O988" t="s">
        <v>157</v>
      </c>
      <c r="P988" t="s">
        <v>188</v>
      </c>
      <c r="Q988" t="s">
        <v>49</v>
      </c>
      <c r="R988" t="s">
        <v>79</v>
      </c>
      <c r="S988" t="s">
        <v>189</v>
      </c>
      <c r="T988">
        <v>5.7150000000000016</v>
      </c>
      <c r="U988">
        <v>5</v>
      </c>
      <c r="V988">
        <v>0.7</v>
      </c>
      <c r="W988">
        <v>-4.7625000000000011</v>
      </c>
    </row>
    <row r="989" spans="1:23" x14ac:dyDescent="0.3">
      <c r="A989">
        <v>988</v>
      </c>
      <c r="B989" t="s">
        <v>2980</v>
      </c>
      <c r="C989" s="1">
        <v>42073</v>
      </c>
      <c r="D989">
        <v>2015</v>
      </c>
      <c r="E989" t="s">
        <v>237</v>
      </c>
      <c r="F989">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v>-1.8904000000000001</v>
      </c>
    </row>
    <row r="990" spans="1:23" x14ac:dyDescent="0.3">
      <c r="A990">
        <v>9343</v>
      </c>
      <c r="B990" t="s">
        <v>10584</v>
      </c>
      <c r="C990" s="1">
        <v>42442</v>
      </c>
      <c r="D990">
        <v>2016</v>
      </c>
      <c r="E990" t="s">
        <v>237</v>
      </c>
      <c r="F990">
        <v>13</v>
      </c>
      <c r="G990" t="s">
        <v>54</v>
      </c>
      <c r="H990" t="s">
        <v>7694</v>
      </c>
      <c r="I990" t="s">
        <v>7695</v>
      </c>
      <c r="J990" t="s">
        <v>108</v>
      </c>
      <c r="K990" t="s">
        <v>29</v>
      </c>
      <c r="L990" t="s">
        <v>2875</v>
      </c>
      <c r="M990" t="s">
        <v>46</v>
      </c>
      <c r="N990">
        <v>92503</v>
      </c>
      <c r="O990" t="s">
        <v>47</v>
      </c>
      <c r="P990" t="s">
        <v>2460</v>
      </c>
      <c r="Q990" t="s">
        <v>49</v>
      </c>
      <c r="R990" t="s">
        <v>79</v>
      </c>
      <c r="S990" t="s">
        <v>2461</v>
      </c>
      <c r="T990">
        <v>51.184000000000012</v>
      </c>
      <c r="U990">
        <v>7</v>
      </c>
      <c r="V990">
        <v>0.2</v>
      </c>
      <c r="W990">
        <v>19.193999999999999</v>
      </c>
    </row>
    <row r="991" spans="1:23" x14ac:dyDescent="0.3">
      <c r="A991">
        <v>990</v>
      </c>
      <c r="B991" t="s">
        <v>2985</v>
      </c>
      <c r="C991" s="1">
        <v>42876</v>
      </c>
      <c r="D991">
        <v>2017</v>
      </c>
      <c r="E991" t="s">
        <v>124</v>
      </c>
      <c r="F991">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v>5.2112999999999996</v>
      </c>
    </row>
    <row r="992" spans="1:23" x14ac:dyDescent="0.3">
      <c r="A992">
        <v>9341</v>
      </c>
      <c r="B992" t="s">
        <v>10583</v>
      </c>
      <c r="C992" s="1">
        <v>41931</v>
      </c>
      <c r="D992">
        <v>2014</v>
      </c>
      <c r="E992" t="s">
        <v>53</v>
      </c>
      <c r="F992">
        <v>19</v>
      </c>
      <c r="G992" t="s">
        <v>25</v>
      </c>
      <c r="H992" t="s">
        <v>2873</v>
      </c>
      <c r="I992" t="s">
        <v>2874</v>
      </c>
      <c r="J992" t="s">
        <v>44</v>
      </c>
      <c r="K992" t="s">
        <v>29</v>
      </c>
      <c r="L992" t="s">
        <v>135</v>
      </c>
      <c r="M992" t="s">
        <v>46</v>
      </c>
      <c r="N992">
        <v>94110</v>
      </c>
      <c r="O992" t="s">
        <v>47</v>
      </c>
      <c r="P992" t="s">
        <v>2137</v>
      </c>
      <c r="Q992" t="s">
        <v>49</v>
      </c>
      <c r="R992" t="s">
        <v>50</v>
      </c>
      <c r="S992" t="s">
        <v>2138</v>
      </c>
      <c r="T992">
        <v>18.75</v>
      </c>
      <c r="U992">
        <v>5</v>
      </c>
      <c r="V992">
        <v>0</v>
      </c>
      <c r="W992">
        <v>9</v>
      </c>
    </row>
    <row r="993" spans="1:23" x14ac:dyDescent="0.3">
      <c r="A993">
        <v>992</v>
      </c>
      <c r="B993" t="s">
        <v>2991</v>
      </c>
      <c r="C993" s="1">
        <v>42622</v>
      </c>
      <c r="D993">
        <v>2016</v>
      </c>
      <c r="E993" t="s">
        <v>161</v>
      </c>
      <c r="F993">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v>5.484</v>
      </c>
    </row>
    <row r="994" spans="1:23" x14ac:dyDescent="0.3">
      <c r="A994">
        <v>993</v>
      </c>
      <c r="B994" t="s">
        <v>2992</v>
      </c>
      <c r="C994" s="1">
        <v>42608</v>
      </c>
      <c r="D994">
        <v>2016</v>
      </c>
      <c r="E994" t="s">
        <v>132</v>
      </c>
      <c r="F994">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v>4.9104000000000001</v>
      </c>
    </row>
    <row r="995" spans="1:23" x14ac:dyDescent="0.3">
      <c r="A995">
        <v>994</v>
      </c>
      <c r="B995" t="s">
        <v>2992</v>
      </c>
      <c r="C995" s="1">
        <v>42608</v>
      </c>
      <c r="D995">
        <v>2016</v>
      </c>
      <c r="E995" t="s">
        <v>132</v>
      </c>
      <c r="F995">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v>69.704999999999998</v>
      </c>
    </row>
    <row r="996" spans="1:23" x14ac:dyDescent="0.3">
      <c r="A996">
        <v>995</v>
      </c>
      <c r="B996" t="s">
        <v>2995</v>
      </c>
      <c r="C996" s="1">
        <v>41780</v>
      </c>
      <c r="D996">
        <v>2014</v>
      </c>
      <c r="E996" t="s">
        <v>124</v>
      </c>
      <c r="F99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v>1276.4871000000001</v>
      </c>
    </row>
    <row r="997" spans="1:23" x14ac:dyDescent="0.3">
      <c r="A997">
        <v>9340</v>
      </c>
      <c r="B997" t="s">
        <v>10583</v>
      </c>
      <c r="C997" s="1">
        <v>41931</v>
      </c>
      <c r="D997">
        <v>2014</v>
      </c>
      <c r="E997" t="s">
        <v>53</v>
      </c>
      <c r="F997">
        <v>19</v>
      </c>
      <c r="G997" t="s">
        <v>25</v>
      </c>
      <c r="H997" t="s">
        <v>2873</v>
      </c>
      <c r="I997" t="s">
        <v>2874</v>
      </c>
      <c r="J997" t="s">
        <v>44</v>
      </c>
      <c r="K997" t="s">
        <v>29</v>
      </c>
      <c r="L997" t="s">
        <v>135</v>
      </c>
      <c r="M997" t="s">
        <v>46</v>
      </c>
      <c r="N997">
        <v>94110</v>
      </c>
      <c r="O997" t="s">
        <v>47</v>
      </c>
      <c r="P997" t="s">
        <v>7697</v>
      </c>
      <c r="Q997" t="s">
        <v>49</v>
      </c>
      <c r="R997" t="s">
        <v>95</v>
      </c>
      <c r="S997" t="s">
        <v>7698</v>
      </c>
      <c r="T997">
        <v>146.72999999999999</v>
      </c>
      <c r="U997">
        <v>3</v>
      </c>
      <c r="V997">
        <v>0</v>
      </c>
      <c r="W997">
        <v>68.963099999999997</v>
      </c>
    </row>
    <row r="998" spans="1:23" x14ac:dyDescent="0.3">
      <c r="A998">
        <v>997</v>
      </c>
      <c r="B998" t="s">
        <v>3002</v>
      </c>
      <c r="C998" s="1">
        <v>42305</v>
      </c>
      <c r="D998">
        <v>2015</v>
      </c>
      <c r="E998" t="s">
        <v>53</v>
      </c>
      <c r="F998">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v>4.9081999999999999</v>
      </c>
    </row>
    <row r="999" spans="1:23" x14ac:dyDescent="0.3">
      <c r="A999">
        <v>998</v>
      </c>
      <c r="B999" t="s">
        <v>3002</v>
      </c>
      <c r="C999" s="1">
        <v>42305</v>
      </c>
      <c r="D999">
        <v>2015</v>
      </c>
      <c r="E999" t="s">
        <v>53</v>
      </c>
      <c r="F999">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v>9.8901000000000039</v>
      </c>
    </row>
    <row r="1000" spans="1:23" x14ac:dyDescent="0.3">
      <c r="A1000">
        <v>9339</v>
      </c>
      <c r="B1000" t="s">
        <v>10583</v>
      </c>
      <c r="C1000" s="1">
        <v>41931</v>
      </c>
      <c r="D1000">
        <v>2014</v>
      </c>
      <c r="E1000" t="s">
        <v>53</v>
      </c>
      <c r="F1000">
        <v>19</v>
      </c>
      <c r="G1000" t="s">
        <v>25</v>
      </c>
      <c r="H1000" t="s">
        <v>2873</v>
      </c>
      <c r="I1000" t="s">
        <v>2874</v>
      </c>
      <c r="J1000" t="s">
        <v>44</v>
      </c>
      <c r="K1000" t="s">
        <v>29</v>
      </c>
      <c r="L1000" t="s">
        <v>135</v>
      </c>
      <c r="M1000" t="s">
        <v>46</v>
      </c>
      <c r="N1000">
        <v>94110</v>
      </c>
      <c r="O1000" t="s">
        <v>47</v>
      </c>
      <c r="P1000" t="s">
        <v>3189</v>
      </c>
      <c r="Q1000" t="s">
        <v>49</v>
      </c>
      <c r="R1000" t="s">
        <v>79</v>
      </c>
      <c r="S1000" t="s">
        <v>3190</v>
      </c>
      <c r="T1000">
        <v>20.064</v>
      </c>
      <c r="U1000">
        <v>6</v>
      </c>
      <c r="V1000">
        <v>0.2</v>
      </c>
      <c r="W1000">
        <v>7.0223999999999993</v>
      </c>
    </row>
    <row r="1001" spans="1:23" x14ac:dyDescent="0.3">
      <c r="A1001">
        <v>9338</v>
      </c>
      <c r="B1001" t="s">
        <v>10583</v>
      </c>
      <c r="C1001" s="1">
        <v>41931</v>
      </c>
      <c r="D1001">
        <v>2014</v>
      </c>
      <c r="E1001" t="s">
        <v>53</v>
      </c>
      <c r="F1001">
        <v>19</v>
      </c>
      <c r="G1001" t="s">
        <v>25</v>
      </c>
      <c r="H1001" t="s">
        <v>2873</v>
      </c>
      <c r="I1001" t="s">
        <v>2874</v>
      </c>
      <c r="J1001" t="s">
        <v>44</v>
      </c>
      <c r="K1001" t="s">
        <v>29</v>
      </c>
      <c r="L1001" t="s">
        <v>135</v>
      </c>
      <c r="M1001" t="s">
        <v>46</v>
      </c>
      <c r="N1001">
        <v>94110</v>
      </c>
      <c r="O1001" t="s">
        <v>47</v>
      </c>
      <c r="P1001" t="s">
        <v>5766</v>
      </c>
      <c r="Q1001" t="s">
        <v>49</v>
      </c>
      <c r="R1001" t="s">
        <v>79</v>
      </c>
      <c r="S1001" t="s">
        <v>5767</v>
      </c>
      <c r="T1001">
        <v>2.9920000000000004</v>
      </c>
      <c r="U1001">
        <v>1</v>
      </c>
      <c r="V1001">
        <v>0.2</v>
      </c>
      <c r="W1001">
        <v>1.1219999999999999</v>
      </c>
    </row>
    <row r="1002" spans="1:23" x14ac:dyDescent="0.3">
      <c r="A1002">
        <v>1001</v>
      </c>
      <c r="B1002" t="s">
        <v>3011</v>
      </c>
      <c r="C1002" s="1">
        <v>42687</v>
      </c>
      <c r="D1002">
        <v>2016</v>
      </c>
      <c r="E1002" t="s">
        <v>24</v>
      </c>
      <c r="F1002">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v>11.4452</v>
      </c>
    </row>
    <row r="1003" spans="1:23" x14ac:dyDescent="0.3">
      <c r="A1003">
        <v>9337</v>
      </c>
      <c r="B1003" t="s">
        <v>10582</v>
      </c>
      <c r="C1003" s="1">
        <v>42994</v>
      </c>
      <c r="D1003">
        <v>2017</v>
      </c>
      <c r="E1003" t="s">
        <v>161</v>
      </c>
      <c r="F1003">
        <v>16</v>
      </c>
      <c r="G1003" t="s">
        <v>54</v>
      </c>
      <c r="H1003" t="s">
        <v>3218</v>
      </c>
      <c r="I1003" t="s">
        <v>3219</v>
      </c>
      <c r="J1003" t="s">
        <v>44</v>
      </c>
      <c r="K1003" t="s">
        <v>29</v>
      </c>
      <c r="L1003" t="s">
        <v>135</v>
      </c>
      <c r="M1003" t="s">
        <v>46</v>
      </c>
      <c r="N1003">
        <v>94110</v>
      </c>
      <c r="O1003" t="s">
        <v>47</v>
      </c>
      <c r="P1003" t="s">
        <v>511</v>
      </c>
      <c r="Q1003" t="s">
        <v>49</v>
      </c>
      <c r="R1003" t="s">
        <v>281</v>
      </c>
      <c r="S1003" t="s">
        <v>512</v>
      </c>
      <c r="T1003">
        <v>17.899999999999999</v>
      </c>
      <c r="U1003">
        <v>5</v>
      </c>
      <c r="V1003">
        <v>0</v>
      </c>
      <c r="W1003">
        <v>8.7710000000000008</v>
      </c>
    </row>
    <row r="1004" spans="1:23" x14ac:dyDescent="0.3">
      <c r="A1004">
        <v>9336</v>
      </c>
      <c r="B1004" t="s">
        <v>10581</v>
      </c>
      <c r="C1004" s="1">
        <v>42856</v>
      </c>
      <c r="D1004">
        <v>2017</v>
      </c>
      <c r="E1004" t="s">
        <v>124</v>
      </c>
      <c r="F1004">
        <v>1</v>
      </c>
      <c r="G1004" t="s">
        <v>199</v>
      </c>
      <c r="H1004" t="s">
        <v>1325</v>
      </c>
      <c r="I1004" t="s">
        <v>1326</v>
      </c>
      <c r="J1004" t="s">
        <v>28</v>
      </c>
      <c r="K1004" t="s">
        <v>29</v>
      </c>
      <c r="L1004" t="s">
        <v>3427</v>
      </c>
      <c r="M1004" t="s">
        <v>58</v>
      </c>
      <c r="N1004">
        <v>33065</v>
      </c>
      <c r="O1004" t="s">
        <v>32</v>
      </c>
      <c r="P1004" t="s">
        <v>6858</v>
      </c>
      <c r="Q1004" t="s">
        <v>49</v>
      </c>
      <c r="R1004" t="s">
        <v>50</v>
      </c>
      <c r="S1004" t="s">
        <v>6859</v>
      </c>
      <c r="T1004">
        <v>4.6079999999999997</v>
      </c>
      <c r="U1004">
        <v>2</v>
      </c>
      <c r="V1004">
        <v>0.2</v>
      </c>
      <c r="W1004">
        <v>1.4975999999999996</v>
      </c>
    </row>
    <row r="1005" spans="1:23" x14ac:dyDescent="0.3">
      <c r="A1005">
        <v>1004</v>
      </c>
      <c r="B1005" t="s">
        <v>3012</v>
      </c>
      <c r="C1005" s="1">
        <v>42216</v>
      </c>
      <c r="D1005">
        <v>2015</v>
      </c>
      <c r="E1005" t="s">
        <v>152</v>
      </c>
      <c r="F1005">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v>9.3312000000000008</v>
      </c>
    </row>
    <row r="1006" spans="1:23" x14ac:dyDescent="0.3">
      <c r="A1006">
        <v>1005</v>
      </c>
      <c r="B1006" t="s">
        <v>3015</v>
      </c>
      <c r="C1006" s="1">
        <v>42243</v>
      </c>
      <c r="D1006">
        <v>2015</v>
      </c>
      <c r="E1006" t="s">
        <v>132</v>
      </c>
      <c r="F100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v>92.083500000000015</v>
      </c>
    </row>
    <row r="1007" spans="1:23" x14ac:dyDescent="0.3">
      <c r="A1007">
        <v>1006</v>
      </c>
      <c r="B1007" t="s">
        <v>3021</v>
      </c>
      <c r="C1007" s="1">
        <v>42321</v>
      </c>
      <c r="D1007">
        <v>2015</v>
      </c>
      <c r="E1007" t="s">
        <v>24</v>
      </c>
      <c r="F1007">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v>40.353599999999986</v>
      </c>
    </row>
    <row r="1008" spans="1:23" x14ac:dyDescent="0.3">
      <c r="A1008">
        <v>1007</v>
      </c>
      <c r="B1008" t="s">
        <v>3022</v>
      </c>
      <c r="C1008" s="1">
        <v>42314</v>
      </c>
      <c r="D1008">
        <v>2015</v>
      </c>
      <c r="E1008" t="s">
        <v>24</v>
      </c>
      <c r="F1008">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v>2.4779999999999989</v>
      </c>
    </row>
    <row r="1009" spans="1:23" x14ac:dyDescent="0.3">
      <c r="A1009">
        <v>1008</v>
      </c>
      <c r="B1009" t="s">
        <v>3022</v>
      </c>
      <c r="C1009" s="1">
        <v>42314</v>
      </c>
      <c r="D1009">
        <v>2015</v>
      </c>
      <c r="E1009" t="s">
        <v>24</v>
      </c>
      <c r="F1009">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v>-3.5207999999999995</v>
      </c>
    </row>
    <row r="1010" spans="1:23" x14ac:dyDescent="0.3">
      <c r="A1010">
        <v>1009</v>
      </c>
      <c r="B1010" t="s">
        <v>3027</v>
      </c>
      <c r="C1010" s="1">
        <v>43095</v>
      </c>
      <c r="D1010">
        <v>2017</v>
      </c>
      <c r="E1010" t="s">
        <v>98</v>
      </c>
      <c r="F1010">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v>20.584999999999994</v>
      </c>
    </row>
    <row r="1011" spans="1:23" x14ac:dyDescent="0.3">
      <c r="A1011">
        <v>9334</v>
      </c>
      <c r="B1011" t="s">
        <v>10580</v>
      </c>
      <c r="C1011" s="1">
        <v>42989</v>
      </c>
      <c r="D1011">
        <v>2017</v>
      </c>
      <c r="E1011" t="s">
        <v>161</v>
      </c>
      <c r="F1011">
        <v>11</v>
      </c>
      <c r="G1011" t="s">
        <v>25</v>
      </c>
      <c r="H1011" t="s">
        <v>7968</v>
      </c>
      <c r="I1011" t="s">
        <v>7969</v>
      </c>
      <c r="J1011" t="s">
        <v>28</v>
      </c>
      <c r="K1011" t="s">
        <v>29</v>
      </c>
      <c r="L1011" t="s">
        <v>7992</v>
      </c>
      <c r="M1011" t="s">
        <v>31</v>
      </c>
      <c r="N1011">
        <v>40324</v>
      </c>
      <c r="O1011" t="s">
        <v>32</v>
      </c>
      <c r="P1011" t="s">
        <v>4209</v>
      </c>
      <c r="Q1011" t="s">
        <v>49</v>
      </c>
      <c r="R1011" t="s">
        <v>281</v>
      </c>
      <c r="S1011" t="s">
        <v>4210</v>
      </c>
      <c r="T1011">
        <v>14.2</v>
      </c>
      <c r="U1011">
        <v>4</v>
      </c>
      <c r="V1011">
        <v>0</v>
      </c>
      <c r="W1011">
        <v>6.6739999999999995</v>
      </c>
    </row>
    <row r="1012" spans="1:23" x14ac:dyDescent="0.3">
      <c r="A1012">
        <v>9333</v>
      </c>
      <c r="B1012" t="s">
        <v>10580</v>
      </c>
      <c r="C1012" s="1">
        <v>42989</v>
      </c>
      <c r="D1012">
        <v>2017</v>
      </c>
      <c r="E1012" t="s">
        <v>161</v>
      </c>
      <c r="F1012">
        <v>11</v>
      </c>
      <c r="G1012" t="s">
        <v>25</v>
      </c>
      <c r="H1012" t="s">
        <v>7968</v>
      </c>
      <c r="I1012" t="s">
        <v>7969</v>
      </c>
      <c r="J1012" t="s">
        <v>28</v>
      </c>
      <c r="K1012" t="s">
        <v>29</v>
      </c>
      <c r="L1012" t="s">
        <v>7992</v>
      </c>
      <c r="M1012" t="s">
        <v>31</v>
      </c>
      <c r="N1012">
        <v>40324</v>
      </c>
      <c r="O1012" t="s">
        <v>32</v>
      </c>
      <c r="P1012" t="s">
        <v>1625</v>
      </c>
      <c r="Q1012" t="s">
        <v>49</v>
      </c>
      <c r="R1012" t="s">
        <v>82</v>
      </c>
      <c r="S1012" t="s">
        <v>1626</v>
      </c>
      <c r="T1012">
        <v>195.68</v>
      </c>
      <c r="U1012">
        <v>4</v>
      </c>
      <c r="V1012">
        <v>0</v>
      </c>
      <c r="W1012">
        <v>50.876800000000003</v>
      </c>
    </row>
    <row r="1013" spans="1:23" x14ac:dyDescent="0.3">
      <c r="A1013">
        <v>9331</v>
      </c>
      <c r="B1013" t="s">
        <v>10578</v>
      </c>
      <c r="C1013" s="1">
        <v>42320</v>
      </c>
      <c r="D1013">
        <v>2015</v>
      </c>
      <c r="E1013" t="s">
        <v>24</v>
      </c>
      <c r="F1013">
        <v>12</v>
      </c>
      <c r="G1013" t="s">
        <v>54</v>
      </c>
      <c r="H1013" t="s">
        <v>6357</v>
      </c>
      <c r="I1013" t="s">
        <v>6358</v>
      </c>
      <c r="J1013" t="s">
        <v>28</v>
      </c>
      <c r="K1013" t="s">
        <v>29</v>
      </c>
      <c r="L1013" t="s">
        <v>278</v>
      </c>
      <c r="M1013" t="s">
        <v>279</v>
      </c>
      <c r="N1013">
        <v>10035</v>
      </c>
      <c r="O1013" t="s">
        <v>157</v>
      </c>
      <c r="P1013" t="s">
        <v>3291</v>
      </c>
      <c r="Q1013" t="s">
        <v>49</v>
      </c>
      <c r="R1013" t="s">
        <v>184</v>
      </c>
      <c r="S1013" t="s">
        <v>684</v>
      </c>
      <c r="T1013">
        <v>15.56</v>
      </c>
      <c r="U1013">
        <v>2</v>
      </c>
      <c r="V1013">
        <v>0</v>
      </c>
      <c r="W1013">
        <v>7.3132000000000001</v>
      </c>
    </row>
    <row r="1014" spans="1:23" x14ac:dyDescent="0.3">
      <c r="A1014">
        <v>1013</v>
      </c>
      <c r="B1014" t="s">
        <v>3034</v>
      </c>
      <c r="C1014" s="1">
        <v>42903</v>
      </c>
      <c r="D1014">
        <v>2017</v>
      </c>
      <c r="E1014" t="s">
        <v>41</v>
      </c>
      <c r="F1014">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v>4.068699999999998</v>
      </c>
    </row>
    <row r="1015" spans="1:23" x14ac:dyDescent="0.3">
      <c r="A1015">
        <v>9330</v>
      </c>
      <c r="B1015" t="s">
        <v>10577</v>
      </c>
      <c r="C1015" s="1">
        <v>42336</v>
      </c>
      <c r="D1015">
        <v>2015</v>
      </c>
      <c r="E1015" t="s">
        <v>24</v>
      </c>
      <c r="F1015">
        <v>28</v>
      </c>
      <c r="G1015" t="s">
        <v>199</v>
      </c>
      <c r="H1015" t="s">
        <v>1905</v>
      </c>
      <c r="I1015" t="s">
        <v>1906</v>
      </c>
      <c r="J1015" t="s">
        <v>28</v>
      </c>
      <c r="K1015" t="s">
        <v>29</v>
      </c>
      <c r="L1015" t="s">
        <v>135</v>
      </c>
      <c r="M1015" t="s">
        <v>46</v>
      </c>
      <c r="N1015">
        <v>94110</v>
      </c>
      <c r="O1015" t="s">
        <v>47</v>
      </c>
      <c r="P1015" t="s">
        <v>7233</v>
      </c>
      <c r="Q1015" t="s">
        <v>49</v>
      </c>
      <c r="R1015" t="s">
        <v>82</v>
      </c>
      <c r="S1015" t="s">
        <v>7234</v>
      </c>
      <c r="T1015">
        <v>45.28</v>
      </c>
      <c r="U1015">
        <v>4</v>
      </c>
      <c r="V1015">
        <v>0</v>
      </c>
      <c r="W1015">
        <v>15.395199999999999</v>
      </c>
    </row>
    <row r="1016" spans="1:23" x14ac:dyDescent="0.3">
      <c r="A1016">
        <v>9329</v>
      </c>
      <c r="B1016" t="s">
        <v>10576</v>
      </c>
      <c r="C1016" s="1">
        <v>42985</v>
      </c>
      <c r="D1016">
        <v>2017</v>
      </c>
      <c r="E1016" t="s">
        <v>161</v>
      </c>
      <c r="F1016">
        <v>7</v>
      </c>
      <c r="G1016" t="s">
        <v>199</v>
      </c>
      <c r="H1016" t="s">
        <v>3550</v>
      </c>
      <c r="I1016" t="s">
        <v>3551</v>
      </c>
      <c r="J1016" t="s">
        <v>28</v>
      </c>
      <c r="K1016" t="s">
        <v>29</v>
      </c>
      <c r="L1016" t="s">
        <v>2553</v>
      </c>
      <c r="M1016" t="s">
        <v>102</v>
      </c>
      <c r="N1016">
        <v>98026</v>
      </c>
      <c r="O1016" t="s">
        <v>47</v>
      </c>
      <c r="P1016" t="s">
        <v>6411</v>
      </c>
      <c r="Q1016" t="s">
        <v>49</v>
      </c>
      <c r="R1016" t="s">
        <v>72</v>
      </c>
      <c r="S1016" t="s">
        <v>6412</v>
      </c>
      <c r="T1016">
        <v>25.98</v>
      </c>
      <c r="U1016">
        <v>1</v>
      </c>
      <c r="V1016">
        <v>0</v>
      </c>
      <c r="W1016">
        <v>7.2744</v>
      </c>
    </row>
    <row r="1017" spans="1:23" x14ac:dyDescent="0.3">
      <c r="A1017">
        <v>1016</v>
      </c>
      <c r="B1017" t="s">
        <v>3043</v>
      </c>
      <c r="C1017" s="1">
        <v>42264</v>
      </c>
      <c r="D1017">
        <v>2015</v>
      </c>
      <c r="E1017" t="s">
        <v>161</v>
      </c>
      <c r="F1017">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v>15.552000000000001</v>
      </c>
    </row>
    <row r="1018" spans="1:23" x14ac:dyDescent="0.3">
      <c r="A1018">
        <v>9326</v>
      </c>
      <c r="B1018" t="s">
        <v>10575</v>
      </c>
      <c r="C1018" s="1">
        <v>43001</v>
      </c>
      <c r="D1018">
        <v>2017</v>
      </c>
      <c r="E1018" t="s">
        <v>161</v>
      </c>
      <c r="F1018">
        <v>23</v>
      </c>
      <c r="G1018" t="s">
        <v>54</v>
      </c>
      <c r="H1018" t="s">
        <v>4765</v>
      </c>
      <c r="I1018" t="s">
        <v>4766</v>
      </c>
      <c r="J1018" t="s">
        <v>28</v>
      </c>
      <c r="K1018" t="s">
        <v>29</v>
      </c>
      <c r="L1018" t="s">
        <v>45</v>
      </c>
      <c r="M1018" t="s">
        <v>46</v>
      </c>
      <c r="N1018">
        <v>90036</v>
      </c>
      <c r="O1018" t="s">
        <v>47</v>
      </c>
      <c r="P1018" t="s">
        <v>3939</v>
      </c>
      <c r="Q1018" t="s">
        <v>49</v>
      </c>
      <c r="R1018" t="s">
        <v>79</v>
      </c>
      <c r="S1018" t="s">
        <v>3940</v>
      </c>
      <c r="T1018">
        <v>72.960000000000008</v>
      </c>
      <c r="U1018">
        <v>3</v>
      </c>
      <c r="V1018">
        <v>0.2</v>
      </c>
      <c r="W1018">
        <v>23.711999999999996</v>
      </c>
    </row>
    <row r="1019" spans="1:23" x14ac:dyDescent="0.3">
      <c r="A1019">
        <v>9324</v>
      </c>
      <c r="B1019" t="s">
        <v>10575</v>
      </c>
      <c r="C1019" s="1">
        <v>43001</v>
      </c>
      <c r="D1019">
        <v>2017</v>
      </c>
      <c r="E1019" t="s">
        <v>161</v>
      </c>
      <c r="F1019">
        <v>23</v>
      </c>
      <c r="G1019" t="s">
        <v>54</v>
      </c>
      <c r="H1019" t="s">
        <v>4765</v>
      </c>
      <c r="I1019" t="s">
        <v>4766</v>
      </c>
      <c r="J1019" t="s">
        <v>28</v>
      </c>
      <c r="K1019" t="s">
        <v>29</v>
      </c>
      <c r="L1019" t="s">
        <v>45</v>
      </c>
      <c r="M1019" t="s">
        <v>46</v>
      </c>
      <c r="N1019">
        <v>90036</v>
      </c>
      <c r="O1019" t="s">
        <v>47</v>
      </c>
      <c r="P1019" t="s">
        <v>3755</v>
      </c>
      <c r="Q1019" t="s">
        <v>49</v>
      </c>
      <c r="R1019" t="s">
        <v>95</v>
      </c>
      <c r="S1019" t="s">
        <v>3756</v>
      </c>
      <c r="T1019">
        <v>211.04</v>
      </c>
      <c r="U1019">
        <v>8</v>
      </c>
      <c r="V1019">
        <v>0</v>
      </c>
      <c r="W1019">
        <v>97.078399999999988</v>
      </c>
    </row>
    <row r="1020" spans="1:23" x14ac:dyDescent="0.3">
      <c r="A1020">
        <v>9319</v>
      </c>
      <c r="B1020" t="s">
        <v>10571</v>
      </c>
      <c r="C1020" s="1">
        <v>42936</v>
      </c>
      <c r="D1020">
        <v>2017</v>
      </c>
      <c r="E1020" t="s">
        <v>152</v>
      </c>
      <c r="F1020">
        <v>20</v>
      </c>
      <c r="G1020" t="s">
        <v>54</v>
      </c>
      <c r="H1020" t="s">
        <v>2158</v>
      </c>
      <c r="I1020" t="s">
        <v>2159</v>
      </c>
      <c r="J1020" t="s">
        <v>44</v>
      </c>
      <c r="K1020" t="s">
        <v>29</v>
      </c>
      <c r="L1020" t="s">
        <v>278</v>
      </c>
      <c r="M1020" t="s">
        <v>279</v>
      </c>
      <c r="N1020">
        <v>10009</v>
      </c>
      <c r="O1020" t="s">
        <v>157</v>
      </c>
      <c r="P1020" t="s">
        <v>2265</v>
      </c>
      <c r="Q1020" t="s">
        <v>49</v>
      </c>
      <c r="R1020" t="s">
        <v>95</v>
      </c>
      <c r="S1020" t="s">
        <v>2266</v>
      </c>
      <c r="T1020">
        <v>13.36</v>
      </c>
      <c r="U1020">
        <v>2</v>
      </c>
      <c r="V1020">
        <v>0</v>
      </c>
      <c r="W1020">
        <v>6.4127999999999998</v>
      </c>
    </row>
    <row r="1021" spans="1:23" x14ac:dyDescent="0.3">
      <c r="A1021">
        <v>1020</v>
      </c>
      <c r="B1021" t="s">
        <v>3044</v>
      </c>
      <c r="C1021" s="1">
        <v>42191</v>
      </c>
      <c r="D1021">
        <v>2015</v>
      </c>
      <c r="E1021" t="s">
        <v>152</v>
      </c>
      <c r="F1021">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v>156.42899999999997</v>
      </c>
    </row>
    <row r="1022" spans="1:23" x14ac:dyDescent="0.3">
      <c r="A1022">
        <v>1021</v>
      </c>
      <c r="B1022" t="s">
        <v>3053</v>
      </c>
      <c r="C1022" s="1">
        <v>42121</v>
      </c>
      <c r="D1022">
        <v>2015</v>
      </c>
      <c r="E1022" t="s">
        <v>89</v>
      </c>
      <c r="F1022">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v>8.8686000000000007</v>
      </c>
    </row>
    <row r="1023" spans="1:23" x14ac:dyDescent="0.3">
      <c r="A1023">
        <v>9317</v>
      </c>
      <c r="B1023" t="s">
        <v>10569</v>
      </c>
      <c r="C1023" s="1">
        <v>42465</v>
      </c>
      <c r="D1023">
        <v>2016</v>
      </c>
      <c r="E1023" t="s">
        <v>89</v>
      </c>
      <c r="F1023">
        <v>5</v>
      </c>
      <c r="G1023" t="s">
        <v>54</v>
      </c>
      <c r="H1023" t="s">
        <v>3615</v>
      </c>
      <c r="I1023" t="s">
        <v>3616</v>
      </c>
      <c r="J1023" t="s">
        <v>28</v>
      </c>
      <c r="K1023" t="s">
        <v>29</v>
      </c>
      <c r="L1023" t="s">
        <v>155</v>
      </c>
      <c r="M1023" t="s">
        <v>156</v>
      </c>
      <c r="N1023">
        <v>19140</v>
      </c>
      <c r="O1023" t="s">
        <v>157</v>
      </c>
      <c r="P1023" t="s">
        <v>1081</v>
      </c>
      <c r="Q1023" t="s">
        <v>49</v>
      </c>
      <c r="R1023" t="s">
        <v>592</v>
      </c>
      <c r="S1023" t="s">
        <v>1082</v>
      </c>
      <c r="T1023">
        <v>769.18400000000008</v>
      </c>
      <c r="U1023">
        <v>4</v>
      </c>
      <c r="V1023">
        <v>0.2</v>
      </c>
      <c r="W1023">
        <v>-163.45159999999996</v>
      </c>
    </row>
    <row r="1024" spans="1:23" x14ac:dyDescent="0.3">
      <c r="A1024">
        <v>9315</v>
      </c>
      <c r="B1024" t="s">
        <v>10568</v>
      </c>
      <c r="C1024" s="1">
        <v>42319</v>
      </c>
      <c r="D1024">
        <v>2015</v>
      </c>
      <c r="E1024" t="s">
        <v>24</v>
      </c>
      <c r="F1024">
        <v>11</v>
      </c>
      <c r="G1024" t="s">
        <v>1306</v>
      </c>
      <c r="H1024" t="s">
        <v>1049</v>
      </c>
      <c r="I1024" t="s">
        <v>1050</v>
      </c>
      <c r="J1024" t="s">
        <v>44</v>
      </c>
      <c r="K1024" t="s">
        <v>29</v>
      </c>
      <c r="L1024" t="s">
        <v>895</v>
      </c>
      <c r="M1024" t="s">
        <v>250</v>
      </c>
      <c r="N1024">
        <v>48234</v>
      </c>
      <c r="O1024" t="s">
        <v>111</v>
      </c>
      <c r="P1024" t="s">
        <v>112</v>
      </c>
      <c r="Q1024" t="s">
        <v>49</v>
      </c>
      <c r="R1024" t="s">
        <v>82</v>
      </c>
      <c r="S1024" t="s">
        <v>113</v>
      </c>
      <c r="T1024">
        <v>123.858</v>
      </c>
      <c r="U1024">
        <v>2</v>
      </c>
      <c r="V1024">
        <v>0.1</v>
      </c>
      <c r="W1024">
        <v>46.790800000000004</v>
      </c>
    </row>
    <row r="1025" spans="1:23" x14ac:dyDescent="0.3">
      <c r="A1025">
        <v>1024</v>
      </c>
      <c r="B1025" t="s">
        <v>3061</v>
      </c>
      <c r="C1025" s="1">
        <v>42171</v>
      </c>
      <c r="D1025">
        <v>2015</v>
      </c>
      <c r="E1025" t="s">
        <v>41</v>
      </c>
      <c r="F1025">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v>2.1728000000000001</v>
      </c>
    </row>
    <row r="1026" spans="1:23" x14ac:dyDescent="0.3">
      <c r="A1026">
        <v>1025</v>
      </c>
      <c r="B1026" t="s">
        <v>3064</v>
      </c>
      <c r="C1026" s="1">
        <v>43086</v>
      </c>
      <c r="D1026">
        <v>2017</v>
      </c>
      <c r="E1026" t="s">
        <v>98</v>
      </c>
      <c r="F102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v>4.2804000000000002</v>
      </c>
    </row>
    <row r="1027" spans="1:23" x14ac:dyDescent="0.3">
      <c r="A1027">
        <v>1026</v>
      </c>
      <c r="B1027" t="s">
        <v>3069</v>
      </c>
      <c r="C1027" s="1">
        <v>42380</v>
      </c>
      <c r="D1027">
        <v>2016</v>
      </c>
      <c r="E1027" t="s">
        <v>166</v>
      </c>
      <c r="F1027">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v>5.4432</v>
      </c>
    </row>
    <row r="1028" spans="1:23" x14ac:dyDescent="0.3">
      <c r="A1028">
        <v>1027</v>
      </c>
      <c r="B1028" t="s">
        <v>3069</v>
      </c>
      <c r="C1028" s="1">
        <v>42380</v>
      </c>
      <c r="D1028">
        <v>2016</v>
      </c>
      <c r="E1028" t="s">
        <v>166</v>
      </c>
      <c r="F1028">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v>20.576399999999996</v>
      </c>
    </row>
    <row r="1029" spans="1:23" x14ac:dyDescent="0.3">
      <c r="A1029">
        <v>9314</v>
      </c>
      <c r="B1029" t="s">
        <v>10568</v>
      </c>
      <c r="C1029" s="1">
        <v>42319</v>
      </c>
      <c r="D1029">
        <v>2015</v>
      </c>
      <c r="E1029" t="s">
        <v>24</v>
      </c>
      <c r="F1029">
        <v>11</v>
      </c>
      <c r="G1029" t="s">
        <v>1306</v>
      </c>
      <c r="H1029" t="s">
        <v>1049</v>
      </c>
      <c r="I1029" t="s">
        <v>1050</v>
      </c>
      <c r="J1029" t="s">
        <v>44</v>
      </c>
      <c r="K1029" t="s">
        <v>29</v>
      </c>
      <c r="L1029" t="s">
        <v>895</v>
      </c>
      <c r="M1029" t="s">
        <v>250</v>
      </c>
      <c r="N1029">
        <v>48234</v>
      </c>
      <c r="O1029" t="s">
        <v>111</v>
      </c>
      <c r="P1029" t="s">
        <v>234</v>
      </c>
      <c r="Q1029" t="s">
        <v>49</v>
      </c>
      <c r="R1029" t="s">
        <v>63</v>
      </c>
      <c r="S1029" t="s">
        <v>235</v>
      </c>
      <c r="T1029">
        <v>418.32</v>
      </c>
      <c r="U1029">
        <v>7</v>
      </c>
      <c r="V1029">
        <v>0</v>
      </c>
      <c r="W1029">
        <v>117.12960000000004</v>
      </c>
    </row>
    <row r="1030" spans="1:23" x14ac:dyDescent="0.3">
      <c r="A1030">
        <v>1029</v>
      </c>
      <c r="B1030" t="s">
        <v>3078</v>
      </c>
      <c r="C1030" s="1">
        <v>41831</v>
      </c>
      <c r="D1030">
        <v>2014</v>
      </c>
      <c r="E1030" t="s">
        <v>152</v>
      </c>
      <c r="F1030">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v>83.283999999999992</v>
      </c>
    </row>
    <row r="1031" spans="1:23" x14ac:dyDescent="0.3">
      <c r="A1031">
        <v>9313</v>
      </c>
      <c r="B1031" t="s">
        <v>10567</v>
      </c>
      <c r="C1031" s="1">
        <v>42800</v>
      </c>
      <c r="D1031">
        <v>2017</v>
      </c>
      <c r="E1031" t="s">
        <v>237</v>
      </c>
      <c r="F1031">
        <v>6</v>
      </c>
      <c r="G1031" t="s">
        <v>54</v>
      </c>
      <c r="H1031" t="s">
        <v>3199</v>
      </c>
      <c r="I1031" t="s">
        <v>3200</v>
      </c>
      <c r="J1031" t="s">
        <v>28</v>
      </c>
      <c r="K1031" t="s">
        <v>29</v>
      </c>
      <c r="L1031" t="s">
        <v>830</v>
      </c>
      <c r="M1031" t="s">
        <v>110</v>
      </c>
      <c r="N1031">
        <v>75220</v>
      </c>
      <c r="O1031" t="s">
        <v>111</v>
      </c>
      <c r="P1031" t="s">
        <v>1579</v>
      </c>
      <c r="Q1031" t="s">
        <v>49</v>
      </c>
      <c r="R1031" t="s">
        <v>72</v>
      </c>
      <c r="S1031" t="s">
        <v>1580</v>
      </c>
      <c r="T1031">
        <v>63.488</v>
      </c>
      <c r="U1031">
        <v>4</v>
      </c>
      <c r="V1031">
        <v>0.2</v>
      </c>
      <c r="W1031">
        <v>4.7616000000000014</v>
      </c>
    </row>
    <row r="1032" spans="1:23" x14ac:dyDescent="0.3">
      <c r="A1032">
        <v>9312</v>
      </c>
      <c r="B1032" t="s">
        <v>10567</v>
      </c>
      <c r="C1032" s="1">
        <v>42800</v>
      </c>
      <c r="D1032">
        <v>2017</v>
      </c>
      <c r="E1032" t="s">
        <v>237</v>
      </c>
      <c r="F1032">
        <v>6</v>
      </c>
      <c r="G1032" t="s">
        <v>54</v>
      </c>
      <c r="H1032" t="s">
        <v>3199</v>
      </c>
      <c r="I1032" t="s">
        <v>3200</v>
      </c>
      <c r="J1032" t="s">
        <v>28</v>
      </c>
      <c r="K1032" t="s">
        <v>29</v>
      </c>
      <c r="L1032" t="s">
        <v>830</v>
      </c>
      <c r="M1032" t="s">
        <v>110</v>
      </c>
      <c r="N1032">
        <v>75220</v>
      </c>
      <c r="O1032" t="s">
        <v>111</v>
      </c>
      <c r="P1032" t="s">
        <v>404</v>
      </c>
      <c r="Q1032" t="s">
        <v>49</v>
      </c>
      <c r="R1032" t="s">
        <v>50</v>
      </c>
      <c r="S1032" t="s">
        <v>405</v>
      </c>
      <c r="T1032">
        <v>4.9280000000000008</v>
      </c>
      <c r="U1032">
        <v>2</v>
      </c>
      <c r="V1032">
        <v>0.2</v>
      </c>
      <c r="W1032">
        <v>1.7247999999999997</v>
      </c>
    </row>
    <row r="1033" spans="1:23" x14ac:dyDescent="0.3">
      <c r="A1033">
        <v>9311</v>
      </c>
      <c r="B1033" t="s">
        <v>10566</v>
      </c>
      <c r="C1033" s="1">
        <v>42608</v>
      </c>
      <c r="D1033">
        <v>2016</v>
      </c>
      <c r="E1033" t="s">
        <v>132</v>
      </c>
      <c r="F1033">
        <v>26</v>
      </c>
      <c r="G1033" t="s">
        <v>54</v>
      </c>
      <c r="H1033" t="s">
        <v>5654</v>
      </c>
      <c r="I1033" t="s">
        <v>5655</v>
      </c>
      <c r="J1033" t="s">
        <v>44</v>
      </c>
      <c r="K1033" t="s">
        <v>29</v>
      </c>
      <c r="L1033" t="s">
        <v>278</v>
      </c>
      <c r="M1033" t="s">
        <v>279</v>
      </c>
      <c r="N1033">
        <v>10024</v>
      </c>
      <c r="O1033" t="s">
        <v>157</v>
      </c>
      <c r="P1033" t="s">
        <v>2793</v>
      </c>
      <c r="Q1033" t="s">
        <v>49</v>
      </c>
      <c r="R1033" t="s">
        <v>79</v>
      </c>
      <c r="S1033" t="s">
        <v>2794</v>
      </c>
      <c r="T1033">
        <v>146.68800000000002</v>
      </c>
      <c r="U1033">
        <v>8</v>
      </c>
      <c r="V1033">
        <v>0.2</v>
      </c>
      <c r="W1033">
        <v>45.839999999999996</v>
      </c>
    </row>
    <row r="1034" spans="1:23" x14ac:dyDescent="0.3">
      <c r="A1034">
        <v>1033</v>
      </c>
      <c r="B1034" t="s">
        <v>3078</v>
      </c>
      <c r="C1034" s="1">
        <v>41831</v>
      </c>
      <c r="D1034">
        <v>2014</v>
      </c>
      <c r="E1034" t="s">
        <v>152</v>
      </c>
      <c r="F1034">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v>7.056</v>
      </c>
    </row>
    <row r="1035" spans="1:23" x14ac:dyDescent="0.3">
      <c r="A1035">
        <v>1034</v>
      </c>
      <c r="B1035" t="s">
        <v>3083</v>
      </c>
      <c r="C1035" s="1">
        <v>42694</v>
      </c>
      <c r="D1035">
        <v>2016</v>
      </c>
      <c r="E1035" t="s">
        <v>24</v>
      </c>
      <c r="F1035">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v>5.1011999999999995</v>
      </c>
    </row>
    <row r="1036" spans="1:23" x14ac:dyDescent="0.3">
      <c r="A1036">
        <v>1035</v>
      </c>
      <c r="B1036" t="s">
        <v>3083</v>
      </c>
      <c r="C1036" s="1">
        <v>42694</v>
      </c>
      <c r="D1036">
        <v>2016</v>
      </c>
      <c r="E1036" t="s">
        <v>24</v>
      </c>
      <c r="F103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v>-1.9272</v>
      </c>
    </row>
    <row r="1037" spans="1:23" x14ac:dyDescent="0.3">
      <c r="A1037">
        <v>1036</v>
      </c>
      <c r="B1037" t="s">
        <v>3083</v>
      </c>
      <c r="C1037" s="1">
        <v>42694</v>
      </c>
      <c r="D1037">
        <v>2016</v>
      </c>
      <c r="E1037" t="s">
        <v>24</v>
      </c>
      <c r="F1037">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v>-10.579799999999999</v>
      </c>
    </row>
    <row r="1038" spans="1:23" x14ac:dyDescent="0.3">
      <c r="A1038">
        <v>9310</v>
      </c>
      <c r="B1038" t="s">
        <v>10565</v>
      </c>
      <c r="C1038" s="1">
        <v>41723</v>
      </c>
      <c r="D1038">
        <v>2014</v>
      </c>
      <c r="E1038" t="s">
        <v>237</v>
      </c>
      <c r="F1038">
        <v>25</v>
      </c>
      <c r="G1038" t="s">
        <v>54</v>
      </c>
      <c r="H1038" t="s">
        <v>2070</v>
      </c>
      <c r="I1038" t="s">
        <v>2071</v>
      </c>
      <c r="J1038" t="s">
        <v>28</v>
      </c>
      <c r="K1038" t="s">
        <v>29</v>
      </c>
      <c r="L1038" t="s">
        <v>135</v>
      </c>
      <c r="M1038" t="s">
        <v>46</v>
      </c>
      <c r="N1038">
        <v>94110</v>
      </c>
      <c r="O1038" t="s">
        <v>47</v>
      </c>
      <c r="P1038" t="s">
        <v>2969</v>
      </c>
      <c r="Q1038" t="s">
        <v>49</v>
      </c>
      <c r="R1038" t="s">
        <v>72</v>
      </c>
      <c r="S1038" t="s">
        <v>2970</v>
      </c>
      <c r="T1038">
        <v>25.44</v>
      </c>
      <c r="U1038">
        <v>6</v>
      </c>
      <c r="V1038">
        <v>0</v>
      </c>
      <c r="W1038">
        <v>9.9215999999999998</v>
      </c>
    </row>
    <row r="1039" spans="1:23" x14ac:dyDescent="0.3">
      <c r="A1039">
        <v>1038</v>
      </c>
      <c r="B1039" t="s">
        <v>3092</v>
      </c>
      <c r="C1039" s="1">
        <v>42168</v>
      </c>
      <c r="D1039">
        <v>2015</v>
      </c>
      <c r="E1039" t="s">
        <v>41</v>
      </c>
      <c r="F1039">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v>13.734</v>
      </c>
    </row>
    <row r="1040" spans="1:23" x14ac:dyDescent="0.3">
      <c r="A1040">
        <v>1039</v>
      </c>
      <c r="B1040" t="s">
        <v>3097</v>
      </c>
      <c r="C1040" s="1">
        <v>43059</v>
      </c>
      <c r="D1040">
        <v>2017</v>
      </c>
      <c r="E1040" t="s">
        <v>24</v>
      </c>
      <c r="F1040">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v>2.696399999999997</v>
      </c>
    </row>
    <row r="1041" spans="1:23" x14ac:dyDescent="0.3">
      <c r="A1041">
        <v>1040</v>
      </c>
      <c r="B1041" t="s">
        <v>3097</v>
      </c>
      <c r="C1041" s="1">
        <v>43059</v>
      </c>
      <c r="D1041">
        <v>2017</v>
      </c>
      <c r="E1041" t="s">
        <v>24</v>
      </c>
      <c r="F1041">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v>1.7954999999999988</v>
      </c>
    </row>
    <row r="1042" spans="1:23" x14ac:dyDescent="0.3">
      <c r="A1042">
        <v>9308</v>
      </c>
      <c r="B1042" t="s">
        <v>10565</v>
      </c>
      <c r="C1042" s="1">
        <v>41723</v>
      </c>
      <c r="D1042">
        <v>2014</v>
      </c>
      <c r="E1042" t="s">
        <v>237</v>
      </c>
      <c r="F1042">
        <v>25</v>
      </c>
      <c r="G1042" t="s">
        <v>54</v>
      </c>
      <c r="H1042" t="s">
        <v>2070</v>
      </c>
      <c r="I1042" t="s">
        <v>2071</v>
      </c>
      <c r="J1042" t="s">
        <v>28</v>
      </c>
      <c r="K1042" t="s">
        <v>29</v>
      </c>
      <c r="L1042" t="s">
        <v>135</v>
      </c>
      <c r="M1042" t="s">
        <v>46</v>
      </c>
      <c r="N1042">
        <v>94110</v>
      </c>
      <c r="O1042" t="s">
        <v>47</v>
      </c>
      <c r="P1042" t="s">
        <v>6131</v>
      </c>
      <c r="Q1042" t="s">
        <v>49</v>
      </c>
      <c r="R1042" t="s">
        <v>72</v>
      </c>
      <c r="S1042" t="s">
        <v>6132</v>
      </c>
      <c r="T1042">
        <v>14.88</v>
      </c>
      <c r="U1042">
        <v>2</v>
      </c>
      <c r="V1042">
        <v>0</v>
      </c>
      <c r="W1042">
        <v>3.7200000000000006</v>
      </c>
    </row>
    <row r="1043" spans="1:23" x14ac:dyDescent="0.3">
      <c r="A1043">
        <v>9307</v>
      </c>
      <c r="B1043" t="s">
        <v>10565</v>
      </c>
      <c r="C1043" s="1">
        <v>41723</v>
      </c>
      <c r="D1043">
        <v>2014</v>
      </c>
      <c r="E1043" t="s">
        <v>237</v>
      </c>
      <c r="F1043">
        <v>25</v>
      </c>
      <c r="G1043" t="s">
        <v>54</v>
      </c>
      <c r="H1043" t="s">
        <v>2070</v>
      </c>
      <c r="I1043" t="s">
        <v>2071</v>
      </c>
      <c r="J1043" t="s">
        <v>28</v>
      </c>
      <c r="K1043" t="s">
        <v>29</v>
      </c>
      <c r="L1043" t="s">
        <v>135</v>
      </c>
      <c r="M1043" t="s">
        <v>46</v>
      </c>
      <c r="N1043">
        <v>94110</v>
      </c>
      <c r="O1043" t="s">
        <v>47</v>
      </c>
      <c r="P1043" t="s">
        <v>3738</v>
      </c>
      <c r="Q1043" t="s">
        <v>49</v>
      </c>
      <c r="R1043" t="s">
        <v>72</v>
      </c>
      <c r="S1043" t="s">
        <v>3739</v>
      </c>
      <c r="T1043">
        <v>6.56</v>
      </c>
      <c r="U1043">
        <v>2</v>
      </c>
      <c r="V1043">
        <v>0</v>
      </c>
      <c r="W1043">
        <v>1.9023999999999992</v>
      </c>
    </row>
    <row r="1044" spans="1:23" x14ac:dyDescent="0.3">
      <c r="A1044">
        <v>9306</v>
      </c>
      <c r="B1044" t="s">
        <v>10564</v>
      </c>
      <c r="C1044" s="1">
        <v>42266</v>
      </c>
      <c r="D1044">
        <v>2015</v>
      </c>
      <c r="E1044" t="s">
        <v>161</v>
      </c>
      <c r="F1044">
        <v>19</v>
      </c>
      <c r="G1044" t="s">
        <v>54</v>
      </c>
      <c r="H1044" t="s">
        <v>8250</v>
      </c>
      <c r="I1044" t="s">
        <v>8251</v>
      </c>
      <c r="J1044" t="s">
        <v>108</v>
      </c>
      <c r="K1044" t="s">
        <v>29</v>
      </c>
      <c r="L1044" t="s">
        <v>6693</v>
      </c>
      <c r="M1044" t="s">
        <v>682</v>
      </c>
      <c r="N1044">
        <v>87505</v>
      </c>
      <c r="O1044" t="s">
        <v>47</v>
      </c>
      <c r="P1044" t="s">
        <v>7363</v>
      </c>
      <c r="Q1044" t="s">
        <v>49</v>
      </c>
      <c r="R1044" t="s">
        <v>72</v>
      </c>
      <c r="S1044" t="s">
        <v>7364</v>
      </c>
      <c r="T1044">
        <v>8.4</v>
      </c>
      <c r="U1044">
        <v>5</v>
      </c>
      <c r="V1044">
        <v>0</v>
      </c>
      <c r="W1044">
        <v>2.1840000000000002</v>
      </c>
    </row>
    <row r="1045" spans="1:23" x14ac:dyDescent="0.3">
      <c r="A1045">
        <v>1044</v>
      </c>
      <c r="B1045" t="s">
        <v>3114</v>
      </c>
      <c r="C1045" s="1">
        <v>42925</v>
      </c>
      <c r="D1045">
        <v>2017</v>
      </c>
      <c r="E1045" t="s">
        <v>152</v>
      </c>
      <c r="F1045">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v>2.9835000000000003</v>
      </c>
    </row>
    <row r="1046" spans="1:23" x14ac:dyDescent="0.3">
      <c r="A1046">
        <v>1045</v>
      </c>
      <c r="B1046" t="s">
        <v>3114</v>
      </c>
      <c r="C1046" s="1">
        <v>42925</v>
      </c>
      <c r="D1046">
        <v>2017</v>
      </c>
      <c r="E1046" t="s">
        <v>152</v>
      </c>
      <c r="F104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v>-146.16000000000003</v>
      </c>
    </row>
    <row r="1047" spans="1:23" x14ac:dyDescent="0.3">
      <c r="A1047">
        <v>9305</v>
      </c>
      <c r="B1047" t="s">
        <v>10563</v>
      </c>
      <c r="C1047" s="1">
        <v>42112</v>
      </c>
      <c r="D1047">
        <v>2015</v>
      </c>
      <c r="E1047" t="s">
        <v>89</v>
      </c>
      <c r="F1047">
        <v>18</v>
      </c>
      <c r="G1047" t="s">
        <v>25</v>
      </c>
      <c r="H1047" t="s">
        <v>1495</v>
      </c>
      <c r="I1047" t="s">
        <v>1496</v>
      </c>
      <c r="J1047" t="s">
        <v>44</v>
      </c>
      <c r="K1047" t="s">
        <v>29</v>
      </c>
      <c r="L1047" t="s">
        <v>7311</v>
      </c>
      <c r="M1047" t="s">
        <v>110</v>
      </c>
      <c r="N1047">
        <v>78501</v>
      </c>
      <c r="O1047" t="s">
        <v>111</v>
      </c>
      <c r="P1047" t="s">
        <v>3067</v>
      </c>
      <c r="Q1047" t="s">
        <v>49</v>
      </c>
      <c r="R1047" t="s">
        <v>79</v>
      </c>
      <c r="S1047" t="s">
        <v>3068</v>
      </c>
      <c r="T1047">
        <v>1.4759999999999998</v>
      </c>
      <c r="U1047">
        <v>1</v>
      </c>
      <c r="V1047">
        <v>0.8</v>
      </c>
      <c r="W1047">
        <v>-2.2877999999999998</v>
      </c>
    </row>
    <row r="1048" spans="1:23" x14ac:dyDescent="0.3">
      <c r="A1048">
        <v>9304</v>
      </c>
      <c r="B1048" t="s">
        <v>10563</v>
      </c>
      <c r="C1048" s="1">
        <v>42112</v>
      </c>
      <c r="D1048">
        <v>2015</v>
      </c>
      <c r="E1048" t="s">
        <v>89</v>
      </c>
      <c r="F1048">
        <v>18</v>
      </c>
      <c r="G1048" t="s">
        <v>25</v>
      </c>
      <c r="H1048" t="s">
        <v>1495</v>
      </c>
      <c r="I1048" t="s">
        <v>1496</v>
      </c>
      <c r="J1048" t="s">
        <v>44</v>
      </c>
      <c r="K1048" t="s">
        <v>29</v>
      </c>
      <c r="L1048" t="s">
        <v>7311</v>
      </c>
      <c r="M1048" t="s">
        <v>110</v>
      </c>
      <c r="N1048">
        <v>78501</v>
      </c>
      <c r="O1048" t="s">
        <v>111</v>
      </c>
      <c r="P1048" t="s">
        <v>5380</v>
      </c>
      <c r="Q1048" t="s">
        <v>49</v>
      </c>
      <c r="R1048" t="s">
        <v>95</v>
      </c>
      <c r="S1048" t="s">
        <v>5381</v>
      </c>
      <c r="T1048">
        <v>15.552000000000003</v>
      </c>
      <c r="U1048">
        <v>3</v>
      </c>
      <c r="V1048">
        <v>0.2</v>
      </c>
      <c r="W1048">
        <v>5.4432</v>
      </c>
    </row>
    <row r="1049" spans="1:23" x14ac:dyDescent="0.3">
      <c r="A1049">
        <v>9303</v>
      </c>
      <c r="B1049" t="s">
        <v>10563</v>
      </c>
      <c r="C1049" s="1">
        <v>42112</v>
      </c>
      <c r="D1049">
        <v>2015</v>
      </c>
      <c r="E1049" t="s">
        <v>89</v>
      </c>
      <c r="F1049">
        <v>18</v>
      </c>
      <c r="G1049" t="s">
        <v>25</v>
      </c>
      <c r="H1049" t="s">
        <v>1495</v>
      </c>
      <c r="I1049" t="s">
        <v>1496</v>
      </c>
      <c r="J1049" t="s">
        <v>44</v>
      </c>
      <c r="K1049" t="s">
        <v>29</v>
      </c>
      <c r="L1049" t="s">
        <v>7311</v>
      </c>
      <c r="M1049" t="s">
        <v>110</v>
      </c>
      <c r="N1049">
        <v>78501</v>
      </c>
      <c r="O1049" t="s">
        <v>111</v>
      </c>
      <c r="P1049" t="s">
        <v>7119</v>
      </c>
      <c r="Q1049" t="s">
        <v>49</v>
      </c>
      <c r="R1049" t="s">
        <v>72</v>
      </c>
      <c r="S1049" t="s">
        <v>7120</v>
      </c>
      <c r="T1049">
        <v>7.8719999999999999</v>
      </c>
      <c r="U1049">
        <v>3</v>
      </c>
      <c r="V1049">
        <v>0.2</v>
      </c>
      <c r="W1049">
        <v>0.88559999999999883</v>
      </c>
    </row>
    <row r="1050" spans="1:23" x14ac:dyDescent="0.3">
      <c r="A1050">
        <v>9300</v>
      </c>
      <c r="B1050" t="s">
        <v>10563</v>
      </c>
      <c r="C1050" s="1">
        <v>42112</v>
      </c>
      <c r="D1050">
        <v>2015</v>
      </c>
      <c r="E1050" t="s">
        <v>89</v>
      </c>
      <c r="F1050">
        <v>18</v>
      </c>
      <c r="G1050" t="s">
        <v>25</v>
      </c>
      <c r="H1050" t="s">
        <v>1495</v>
      </c>
      <c r="I1050" t="s">
        <v>1496</v>
      </c>
      <c r="J1050" t="s">
        <v>44</v>
      </c>
      <c r="K1050" t="s">
        <v>29</v>
      </c>
      <c r="L1050" t="s">
        <v>7311</v>
      </c>
      <c r="M1050" t="s">
        <v>110</v>
      </c>
      <c r="N1050">
        <v>78501</v>
      </c>
      <c r="O1050" t="s">
        <v>111</v>
      </c>
      <c r="P1050" t="s">
        <v>3263</v>
      </c>
      <c r="Q1050" t="s">
        <v>49</v>
      </c>
      <c r="R1050" t="s">
        <v>79</v>
      </c>
      <c r="S1050" t="s">
        <v>3264</v>
      </c>
      <c r="T1050">
        <v>4.3119999999999985</v>
      </c>
      <c r="U1050">
        <v>2</v>
      </c>
      <c r="V1050">
        <v>0.8</v>
      </c>
      <c r="W1050">
        <v>-6.8992000000000022</v>
      </c>
    </row>
    <row r="1051" spans="1:23" x14ac:dyDescent="0.3">
      <c r="A1051">
        <v>9299</v>
      </c>
      <c r="B1051" t="s">
        <v>10563</v>
      </c>
      <c r="C1051" s="1">
        <v>42112</v>
      </c>
      <c r="D1051">
        <v>2015</v>
      </c>
      <c r="E1051" t="s">
        <v>89</v>
      </c>
      <c r="F1051">
        <v>18</v>
      </c>
      <c r="G1051" t="s">
        <v>25</v>
      </c>
      <c r="H1051" t="s">
        <v>1495</v>
      </c>
      <c r="I1051" t="s">
        <v>1496</v>
      </c>
      <c r="J1051" t="s">
        <v>44</v>
      </c>
      <c r="K1051" t="s">
        <v>29</v>
      </c>
      <c r="L1051" t="s">
        <v>7311</v>
      </c>
      <c r="M1051" t="s">
        <v>110</v>
      </c>
      <c r="N1051">
        <v>78501</v>
      </c>
      <c r="O1051" t="s">
        <v>111</v>
      </c>
      <c r="P1051" t="s">
        <v>1175</v>
      </c>
      <c r="Q1051" t="s">
        <v>49</v>
      </c>
      <c r="R1051" t="s">
        <v>72</v>
      </c>
      <c r="S1051" t="s">
        <v>1176</v>
      </c>
      <c r="T1051">
        <v>74.352000000000004</v>
      </c>
      <c r="U1051">
        <v>3</v>
      </c>
      <c r="V1051">
        <v>0.2</v>
      </c>
      <c r="W1051">
        <v>6.5057999999999971</v>
      </c>
    </row>
    <row r="1052" spans="1:23" x14ac:dyDescent="0.3">
      <c r="A1052">
        <v>9295</v>
      </c>
      <c r="B1052" t="s">
        <v>10562</v>
      </c>
      <c r="C1052" s="1">
        <v>42883</v>
      </c>
      <c r="D1052">
        <v>2017</v>
      </c>
      <c r="E1052" t="s">
        <v>124</v>
      </c>
      <c r="F1052">
        <v>28</v>
      </c>
      <c r="G1052" t="s">
        <v>54</v>
      </c>
      <c r="H1052" t="s">
        <v>771</v>
      </c>
      <c r="I1052" t="s">
        <v>772</v>
      </c>
      <c r="J1052" t="s">
        <v>44</v>
      </c>
      <c r="K1052" t="s">
        <v>29</v>
      </c>
      <c r="L1052" t="s">
        <v>2198</v>
      </c>
      <c r="M1052" t="s">
        <v>510</v>
      </c>
      <c r="N1052">
        <v>44105</v>
      </c>
      <c r="O1052" t="s">
        <v>157</v>
      </c>
      <c r="P1052" t="s">
        <v>3998</v>
      </c>
      <c r="Q1052" t="s">
        <v>49</v>
      </c>
      <c r="R1052" t="s">
        <v>95</v>
      </c>
      <c r="S1052" t="s">
        <v>3999</v>
      </c>
      <c r="T1052">
        <v>13.872000000000002</v>
      </c>
      <c r="U1052">
        <v>3</v>
      </c>
      <c r="V1052">
        <v>0.2</v>
      </c>
      <c r="W1052">
        <v>5.0286000000000008</v>
      </c>
    </row>
    <row r="1053" spans="1:23" x14ac:dyDescent="0.3">
      <c r="A1053">
        <v>1052</v>
      </c>
      <c r="B1053" t="s">
        <v>3127</v>
      </c>
      <c r="C1053" s="1">
        <v>42188</v>
      </c>
      <c r="D1053">
        <v>2015</v>
      </c>
      <c r="E1053" t="s">
        <v>152</v>
      </c>
      <c r="F1053">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v>2.4359999999999995</v>
      </c>
    </row>
    <row r="1054" spans="1:23" x14ac:dyDescent="0.3">
      <c r="A1054">
        <v>9294</v>
      </c>
      <c r="B1054" t="s">
        <v>10560</v>
      </c>
      <c r="C1054" s="1">
        <v>43056</v>
      </c>
      <c r="D1054">
        <v>2017</v>
      </c>
      <c r="E1054" t="s">
        <v>24</v>
      </c>
      <c r="F1054">
        <v>17</v>
      </c>
      <c r="G1054" t="s">
        <v>25</v>
      </c>
      <c r="H1054" t="s">
        <v>5081</v>
      </c>
      <c r="I1054" t="s">
        <v>5082</v>
      </c>
      <c r="J1054" t="s">
        <v>28</v>
      </c>
      <c r="K1054" t="s">
        <v>29</v>
      </c>
      <c r="L1054" t="s">
        <v>10561</v>
      </c>
      <c r="M1054" t="s">
        <v>2755</v>
      </c>
      <c r="N1054">
        <v>21740</v>
      </c>
      <c r="O1054" t="s">
        <v>157</v>
      </c>
      <c r="P1054" t="s">
        <v>1389</v>
      </c>
      <c r="Q1054" t="s">
        <v>49</v>
      </c>
      <c r="R1054" t="s">
        <v>79</v>
      </c>
      <c r="S1054" t="s">
        <v>1390</v>
      </c>
      <c r="T1054">
        <v>43.8</v>
      </c>
      <c r="U1054">
        <v>6</v>
      </c>
      <c r="V1054">
        <v>0</v>
      </c>
      <c r="W1054">
        <v>20.585999999999999</v>
      </c>
    </row>
    <row r="1055" spans="1:23" x14ac:dyDescent="0.3">
      <c r="A1055">
        <v>1054</v>
      </c>
      <c r="B1055" t="s">
        <v>3136</v>
      </c>
      <c r="C1055" s="1">
        <v>42098</v>
      </c>
      <c r="D1055">
        <v>2015</v>
      </c>
      <c r="E1055" t="s">
        <v>89</v>
      </c>
      <c r="F1055">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v>4.3524000000000003</v>
      </c>
    </row>
    <row r="1056" spans="1:23" x14ac:dyDescent="0.3">
      <c r="A1056">
        <v>9293</v>
      </c>
      <c r="B1056" t="s">
        <v>10559</v>
      </c>
      <c r="C1056" s="1">
        <v>42796</v>
      </c>
      <c r="D1056">
        <v>2017</v>
      </c>
      <c r="E1056" t="s">
        <v>237</v>
      </c>
      <c r="F1056">
        <v>2</v>
      </c>
      <c r="G1056" t="s">
        <v>1306</v>
      </c>
      <c r="H1056" t="s">
        <v>2311</v>
      </c>
      <c r="I1056" t="s">
        <v>2312</v>
      </c>
      <c r="J1056" t="s">
        <v>44</v>
      </c>
      <c r="K1056" t="s">
        <v>29</v>
      </c>
      <c r="L1056" t="s">
        <v>8066</v>
      </c>
      <c r="M1056" t="s">
        <v>110</v>
      </c>
      <c r="N1056">
        <v>76706</v>
      </c>
      <c r="O1056" t="s">
        <v>111</v>
      </c>
      <c r="P1056" t="s">
        <v>2983</v>
      </c>
      <c r="Q1056" t="s">
        <v>49</v>
      </c>
      <c r="R1056" t="s">
        <v>79</v>
      </c>
      <c r="S1056" t="s">
        <v>2984</v>
      </c>
      <c r="T1056">
        <v>0.55599999999999983</v>
      </c>
      <c r="U1056">
        <v>1</v>
      </c>
      <c r="V1056">
        <v>0.8</v>
      </c>
      <c r="W1056">
        <v>-0.94520000000000004</v>
      </c>
    </row>
    <row r="1057" spans="1:23" x14ac:dyDescent="0.3">
      <c r="A1057">
        <v>1056</v>
      </c>
      <c r="B1057" t="s">
        <v>3136</v>
      </c>
      <c r="C1057" s="1">
        <v>42098</v>
      </c>
      <c r="D1057">
        <v>2015</v>
      </c>
      <c r="E1057" t="s">
        <v>89</v>
      </c>
      <c r="F1057">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v>27.791100000000004</v>
      </c>
    </row>
    <row r="1058" spans="1:23" x14ac:dyDescent="0.3">
      <c r="A1058">
        <v>1057</v>
      </c>
      <c r="B1058" t="s">
        <v>3136</v>
      </c>
      <c r="C1058" s="1">
        <v>42098</v>
      </c>
      <c r="D1058">
        <v>2015</v>
      </c>
      <c r="E1058" t="s">
        <v>89</v>
      </c>
      <c r="F1058">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v>3.2944</v>
      </c>
    </row>
    <row r="1059" spans="1:23" x14ac:dyDescent="0.3">
      <c r="A1059">
        <v>1058</v>
      </c>
      <c r="B1059" t="s">
        <v>3145</v>
      </c>
      <c r="C1059" s="1">
        <v>43079</v>
      </c>
      <c r="D1059">
        <v>2017</v>
      </c>
      <c r="E1059" t="s">
        <v>98</v>
      </c>
      <c r="F1059">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v>7.2267999999999999</v>
      </c>
    </row>
    <row r="1060" spans="1:23" x14ac:dyDescent="0.3">
      <c r="A1060">
        <v>1059</v>
      </c>
      <c r="B1060" t="s">
        <v>3145</v>
      </c>
      <c r="C1060" s="1">
        <v>43079</v>
      </c>
      <c r="D1060">
        <v>2017</v>
      </c>
      <c r="E1060" t="s">
        <v>98</v>
      </c>
      <c r="F1060">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v>22.948799999999995</v>
      </c>
    </row>
    <row r="1061" spans="1:23" x14ac:dyDescent="0.3">
      <c r="A1061">
        <v>1060</v>
      </c>
      <c r="B1061" t="s">
        <v>3150</v>
      </c>
      <c r="C1061" s="1">
        <v>42698</v>
      </c>
      <c r="D1061">
        <v>2016</v>
      </c>
      <c r="E1061" t="s">
        <v>24</v>
      </c>
      <c r="F1061">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v>1.6008</v>
      </c>
    </row>
    <row r="1062" spans="1:23" x14ac:dyDescent="0.3">
      <c r="A1062">
        <v>9292</v>
      </c>
      <c r="B1062" t="s">
        <v>10558</v>
      </c>
      <c r="C1062" s="1">
        <v>41905</v>
      </c>
      <c r="D1062">
        <v>2014</v>
      </c>
      <c r="E1062" t="s">
        <v>161</v>
      </c>
      <c r="F1062">
        <v>23</v>
      </c>
      <c r="G1062" t="s">
        <v>199</v>
      </c>
      <c r="H1062" t="s">
        <v>5637</v>
      </c>
      <c r="I1062" t="s">
        <v>5638</v>
      </c>
      <c r="J1062" t="s">
        <v>28</v>
      </c>
      <c r="K1062" t="s">
        <v>29</v>
      </c>
      <c r="L1062" t="s">
        <v>256</v>
      </c>
      <c r="M1062" t="s">
        <v>257</v>
      </c>
      <c r="N1062">
        <v>19901</v>
      </c>
      <c r="O1062" t="s">
        <v>157</v>
      </c>
      <c r="P1062" t="s">
        <v>4057</v>
      </c>
      <c r="Q1062" t="s">
        <v>49</v>
      </c>
      <c r="R1062" t="s">
        <v>79</v>
      </c>
      <c r="S1062" t="s">
        <v>4058</v>
      </c>
      <c r="T1062">
        <v>34.5</v>
      </c>
      <c r="U1062">
        <v>3</v>
      </c>
      <c r="V1062">
        <v>0</v>
      </c>
      <c r="W1062">
        <v>15.524999999999999</v>
      </c>
    </row>
    <row r="1063" spans="1:23" x14ac:dyDescent="0.3">
      <c r="A1063">
        <v>1062</v>
      </c>
      <c r="B1063" t="s">
        <v>3156</v>
      </c>
      <c r="C1063" s="1">
        <v>42110</v>
      </c>
      <c r="D1063">
        <v>2015</v>
      </c>
      <c r="E1063" t="s">
        <v>89</v>
      </c>
      <c r="F1063">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v>4.5215999999999994</v>
      </c>
    </row>
    <row r="1064" spans="1:23" x14ac:dyDescent="0.3">
      <c r="A1064">
        <v>1063</v>
      </c>
      <c r="B1064" t="s">
        <v>3156</v>
      </c>
      <c r="C1064" s="1">
        <v>42110</v>
      </c>
      <c r="D1064">
        <v>2015</v>
      </c>
      <c r="E1064" t="s">
        <v>89</v>
      </c>
      <c r="F1064">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v>-2.2134</v>
      </c>
    </row>
    <row r="1065" spans="1:23" x14ac:dyDescent="0.3">
      <c r="A1065">
        <v>1064</v>
      </c>
      <c r="B1065" t="s">
        <v>3156</v>
      </c>
      <c r="C1065" s="1">
        <v>42110</v>
      </c>
      <c r="D1065">
        <v>2015</v>
      </c>
      <c r="E1065" t="s">
        <v>89</v>
      </c>
      <c r="F1065">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v>1.2791999999999994</v>
      </c>
    </row>
    <row r="1066" spans="1:23" x14ac:dyDescent="0.3">
      <c r="A1066">
        <v>9291</v>
      </c>
      <c r="B1066" t="s">
        <v>10558</v>
      </c>
      <c r="C1066" s="1">
        <v>41905</v>
      </c>
      <c r="D1066">
        <v>2014</v>
      </c>
      <c r="E1066" t="s">
        <v>161</v>
      </c>
      <c r="F1066">
        <v>23</v>
      </c>
      <c r="G1066" t="s">
        <v>199</v>
      </c>
      <c r="H1066" t="s">
        <v>5637</v>
      </c>
      <c r="I1066" t="s">
        <v>5638</v>
      </c>
      <c r="J1066" t="s">
        <v>28</v>
      </c>
      <c r="K1066" t="s">
        <v>29</v>
      </c>
      <c r="L1066" t="s">
        <v>256</v>
      </c>
      <c r="M1066" t="s">
        <v>257</v>
      </c>
      <c r="N1066">
        <v>19901</v>
      </c>
      <c r="O1066" t="s">
        <v>157</v>
      </c>
      <c r="P1066" t="s">
        <v>3289</v>
      </c>
      <c r="Q1066" t="s">
        <v>49</v>
      </c>
      <c r="R1066" t="s">
        <v>72</v>
      </c>
      <c r="S1066" t="s">
        <v>3290</v>
      </c>
      <c r="T1066">
        <v>9.84</v>
      </c>
      <c r="U1066">
        <v>3</v>
      </c>
      <c r="V1066">
        <v>0</v>
      </c>
      <c r="W1066">
        <v>2.8535999999999988</v>
      </c>
    </row>
    <row r="1067" spans="1:23" x14ac:dyDescent="0.3">
      <c r="A1067">
        <v>1066</v>
      </c>
      <c r="B1067" t="s">
        <v>3156</v>
      </c>
      <c r="C1067" s="1">
        <v>42110</v>
      </c>
      <c r="D1067">
        <v>2015</v>
      </c>
      <c r="E1067" t="s">
        <v>89</v>
      </c>
      <c r="F1067">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v>0.2352999999999999</v>
      </c>
    </row>
    <row r="1068" spans="1:23" x14ac:dyDescent="0.3">
      <c r="A1068">
        <v>1067</v>
      </c>
      <c r="B1068" t="s">
        <v>3156</v>
      </c>
      <c r="C1068" s="1">
        <v>42110</v>
      </c>
      <c r="D1068">
        <v>2015</v>
      </c>
      <c r="E1068" t="s">
        <v>89</v>
      </c>
      <c r="F1068">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v>-46.224999999999994</v>
      </c>
    </row>
    <row r="1069" spans="1:23" x14ac:dyDescent="0.3">
      <c r="A1069">
        <v>9290</v>
      </c>
      <c r="B1069" t="s">
        <v>10557</v>
      </c>
      <c r="C1069" s="1">
        <v>41752</v>
      </c>
      <c r="D1069">
        <v>2014</v>
      </c>
      <c r="E1069" t="s">
        <v>89</v>
      </c>
      <c r="F1069">
        <v>23</v>
      </c>
      <c r="G1069" t="s">
        <v>25</v>
      </c>
      <c r="H1069" t="s">
        <v>1178</v>
      </c>
      <c r="I1069" t="s">
        <v>1179</v>
      </c>
      <c r="J1069" t="s">
        <v>108</v>
      </c>
      <c r="K1069" t="s">
        <v>29</v>
      </c>
      <c r="L1069" t="s">
        <v>135</v>
      </c>
      <c r="M1069" t="s">
        <v>46</v>
      </c>
      <c r="N1069">
        <v>94109</v>
      </c>
      <c r="O1069" t="s">
        <v>47</v>
      </c>
      <c r="P1069" t="s">
        <v>4771</v>
      </c>
      <c r="Q1069" t="s">
        <v>49</v>
      </c>
      <c r="R1069" t="s">
        <v>95</v>
      </c>
      <c r="S1069" t="s">
        <v>4772</v>
      </c>
      <c r="T1069">
        <v>48.91</v>
      </c>
      <c r="U1069">
        <v>1</v>
      </c>
      <c r="V1069">
        <v>0</v>
      </c>
      <c r="W1069">
        <v>22.987699999999997</v>
      </c>
    </row>
    <row r="1070" spans="1:23" x14ac:dyDescent="0.3">
      <c r="A1070">
        <v>1069</v>
      </c>
      <c r="B1070" t="s">
        <v>3170</v>
      </c>
      <c r="C1070" s="1">
        <v>43006</v>
      </c>
      <c r="D1070">
        <v>2017</v>
      </c>
      <c r="E1070" t="s">
        <v>161</v>
      </c>
      <c r="F1070">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v>-0.34880000000000033</v>
      </c>
    </row>
    <row r="1071" spans="1:23" x14ac:dyDescent="0.3">
      <c r="A1071">
        <v>1070</v>
      </c>
      <c r="B1071" t="s">
        <v>3174</v>
      </c>
      <c r="C1071" s="1">
        <v>42210</v>
      </c>
      <c r="D1071">
        <v>2015</v>
      </c>
      <c r="E1071" t="s">
        <v>152</v>
      </c>
      <c r="F1071">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v>-18.462400000000002</v>
      </c>
    </row>
    <row r="1072" spans="1:23" x14ac:dyDescent="0.3">
      <c r="A1072">
        <v>1071</v>
      </c>
      <c r="B1072" t="s">
        <v>3175</v>
      </c>
      <c r="C1072" s="1">
        <v>42328</v>
      </c>
      <c r="D1072">
        <v>2015</v>
      </c>
      <c r="E1072" t="s">
        <v>24</v>
      </c>
      <c r="F1072">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v>5.0595999999999997</v>
      </c>
    </row>
    <row r="1073" spans="1:23" x14ac:dyDescent="0.3">
      <c r="A1073">
        <v>1072</v>
      </c>
      <c r="B1073" t="s">
        <v>3178</v>
      </c>
      <c r="C1073" s="1">
        <v>42488</v>
      </c>
      <c r="D1073">
        <v>2016</v>
      </c>
      <c r="E1073" t="s">
        <v>89</v>
      </c>
      <c r="F1073">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v>9.9467999999999979</v>
      </c>
    </row>
    <row r="1074" spans="1:23" x14ac:dyDescent="0.3">
      <c r="A1074">
        <v>1073</v>
      </c>
      <c r="B1074" t="s">
        <v>3181</v>
      </c>
      <c r="C1074" s="1">
        <v>43053</v>
      </c>
      <c r="D1074">
        <v>2017</v>
      </c>
      <c r="E1074" t="s">
        <v>24</v>
      </c>
      <c r="F1074">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v>3.024</v>
      </c>
    </row>
    <row r="1075" spans="1:23" x14ac:dyDescent="0.3">
      <c r="A1075">
        <v>1074</v>
      </c>
      <c r="B1075" t="s">
        <v>3186</v>
      </c>
      <c r="C1075" s="1">
        <v>42686</v>
      </c>
      <c r="D1075">
        <v>2016</v>
      </c>
      <c r="E1075" t="s">
        <v>24</v>
      </c>
      <c r="F1075">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v>-4.5980000000000008</v>
      </c>
    </row>
    <row r="1076" spans="1:23" x14ac:dyDescent="0.3">
      <c r="A1076">
        <v>1075</v>
      </c>
      <c r="B1076" t="s">
        <v>3186</v>
      </c>
      <c r="C1076" s="1">
        <v>42686</v>
      </c>
      <c r="D1076">
        <v>2016</v>
      </c>
      <c r="E1076" t="s">
        <v>24</v>
      </c>
      <c r="F107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v>-3.3487999999999998</v>
      </c>
    </row>
    <row r="1077" spans="1:23" x14ac:dyDescent="0.3">
      <c r="A1077">
        <v>9287</v>
      </c>
      <c r="B1077" t="s">
        <v>10555</v>
      </c>
      <c r="C1077" s="1">
        <v>42905</v>
      </c>
      <c r="D1077">
        <v>2017</v>
      </c>
      <c r="E1077" t="s">
        <v>41</v>
      </c>
      <c r="F1077">
        <v>19</v>
      </c>
      <c r="G1077" t="s">
        <v>54</v>
      </c>
      <c r="H1077" t="s">
        <v>4122</v>
      </c>
      <c r="I1077" t="s">
        <v>4123</v>
      </c>
      <c r="J1077" t="s">
        <v>108</v>
      </c>
      <c r="K1077" t="s">
        <v>29</v>
      </c>
      <c r="L1077" t="s">
        <v>830</v>
      </c>
      <c r="M1077" t="s">
        <v>110</v>
      </c>
      <c r="N1077">
        <v>75081</v>
      </c>
      <c r="O1077" t="s">
        <v>111</v>
      </c>
      <c r="P1077" t="s">
        <v>5956</v>
      </c>
      <c r="Q1077" t="s">
        <v>49</v>
      </c>
      <c r="R1077" t="s">
        <v>79</v>
      </c>
      <c r="S1077" t="s">
        <v>5957</v>
      </c>
      <c r="T1077">
        <v>6.8879999999999981</v>
      </c>
      <c r="U1077">
        <v>3</v>
      </c>
      <c r="V1077">
        <v>0.8</v>
      </c>
      <c r="W1077">
        <v>-11.020800000000005</v>
      </c>
    </row>
    <row r="1078" spans="1:23" x14ac:dyDescent="0.3">
      <c r="A1078">
        <v>1077</v>
      </c>
      <c r="B1078" t="s">
        <v>3193</v>
      </c>
      <c r="C1078" s="1">
        <v>42642</v>
      </c>
      <c r="D1078">
        <v>2016</v>
      </c>
      <c r="E1078" t="s">
        <v>161</v>
      </c>
      <c r="F1078">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v>10.628799999999998</v>
      </c>
    </row>
    <row r="1079" spans="1:23" x14ac:dyDescent="0.3">
      <c r="A1079">
        <v>1078</v>
      </c>
      <c r="B1079" t="s">
        <v>3198</v>
      </c>
      <c r="C1079" s="1">
        <v>43001</v>
      </c>
      <c r="D1079">
        <v>2017</v>
      </c>
      <c r="E1079" t="s">
        <v>161</v>
      </c>
      <c r="F1079">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v>33.588800000000006</v>
      </c>
    </row>
    <row r="1080" spans="1:23" x14ac:dyDescent="0.3">
      <c r="A1080">
        <v>1079</v>
      </c>
      <c r="B1080" t="s">
        <v>3198</v>
      </c>
      <c r="C1080" s="1">
        <v>43001</v>
      </c>
      <c r="D1080">
        <v>2017</v>
      </c>
      <c r="E1080" t="s">
        <v>161</v>
      </c>
      <c r="F1080">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v>8.4888000000000012</v>
      </c>
    </row>
    <row r="1081" spans="1:23" x14ac:dyDescent="0.3">
      <c r="A1081">
        <v>1080</v>
      </c>
      <c r="B1081" t="s">
        <v>3198</v>
      </c>
      <c r="C1081" s="1">
        <v>43001</v>
      </c>
      <c r="D1081">
        <v>2017</v>
      </c>
      <c r="E1081" t="s">
        <v>161</v>
      </c>
      <c r="F1081">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v>2.3220000000000001</v>
      </c>
    </row>
    <row r="1082" spans="1:23" x14ac:dyDescent="0.3">
      <c r="A1082">
        <v>1081</v>
      </c>
      <c r="B1082" t="s">
        <v>3203</v>
      </c>
      <c r="C1082" s="1">
        <v>42337</v>
      </c>
      <c r="D1082">
        <v>2015</v>
      </c>
      <c r="E1082" t="s">
        <v>24</v>
      </c>
      <c r="F1082">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v>9.3624000000000009</v>
      </c>
    </row>
    <row r="1083" spans="1:23" x14ac:dyDescent="0.3">
      <c r="A1083">
        <v>9284</v>
      </c>
      <c r="B1083" t="s">
        <v>10552</v>
      </c>
      <c r="C1083" s="1">
        <v>42980</v>
      </c>
      <c r="D1083">
        <v>2017</v>
      </c>
      <c r="E1083" t="s">
        <v>161</v>
      </c>
      <c r="F1083">
        <v>2</v>
      </c>
      <c r="G1083" t="s">
        <v>25</v>
      </c>
      <c r="H1083" t="s">
        <v>4898</v>
      </c>
      <c r="I1083" t="s">
        <v>4899</v>
      </c>
      <c r="J1083" t="s">
        <v>28</v>
      </c>
      <c r="K1083" t="s">
        <v>29</v>
      </c>
      <c r="L1083" t="s">
        <v>5362</v>
      </c>
      <c r="M1083" t="s">
        <v>469</v>
      </c>
      <c r="N1083">
        <v>80525</v>
      </c>
      <c r="O1083" t="s">
        <v>47</v>
      </c>
      <c r="P1083" t="s">
        <v>664</v>
      </c>
      <c r="Q1083" t="s">
        <v>49</v>
      </c>
      <c r="R1083" t="s">
        <v>50</v>
      </c>
      <c r="S1083" t="s">
        <v>665</v>
      </c>
      <c r="T1083">
        <v>11.696</v>
      </c>
      <c r="U1083">
        <v>2</v>
      </c>
      <c r="V1083">
        <v>0.2</v>
      </c>
      <c r="W1083">
        <v>3.9473999999999996</v>
      </c>
    </row>
    <row r="1084" spans="1:23" x14ac:dyDescent="0.3">
      <c r="A1084">
        <v>9283</v>
      </c>
      <c r="B1084" t="s">
        <v>10551</v>
      </c>
      <c r="C1084" s="1">
        <v>42734</v>
      </c>
      <c r="D1084">
        <v>2016</v>
      </c>
      <c r="E1084" t="s">
        <v>98</v>
      </c>
      <c r="F1084">
        <v>30</v>
      </c>
      <c r="G1084" t="s">
        <v>54</v>
      </c>
      <c r="H1084" t="s">
        <v>6512</v>
      </c>
      <c r="I1084" t="s">
        <v>6513</v>
      </c>
      <c r="J1084" t="s">
        <v>28</v>
      </c>
      <c r="K1084" t="s">
        <v>29</v>
      </c>
      <c r="L1084" t="s">
        <v>9193</v>
      </c>
      <c r="M1084" t="s">
        <v>58</v>
      </c>
      <c r="N1084">
        <v>33407</v>
      </c>
      <c r="O1084" t="s">
        <v>32</v>
      </c>
      <c r="P1084" t="s">
        <v>6026</v>
      </c>
      <c r="Q1084" t="s">
        <v>49</v>
      </c>
      <c r="R1084" t="s">
        <v>95</v>
      </c>
      <c r="S1084" t="s">
        <v>6027</v>
      </c>
      <c r="T1084">
        <v>72.224000000000004</v>
      </c>
      <c r="U1084">
        <v>4</v>
      </c>
      <c r="V1084">
        <v>0.2</v>
      </c>
      <c r="W1084">
        <v>25.278400000000001</v>
      </c>
    </row>
    <row r="1085" spans="1:23" x14ac:dyDescent="0.3">
      <c r="A1085">
        <v>1084</v>
      </c>
      <c r="B1085" t="s">
        <v>3209</v>
      </c>
      <c r="C1085" s="1">
        <v>42430</v>
      </c>
      <c r="D1085">
        <v>2016</v>
      </c>
      <c r="E1085" t="s">
        <v>237</v>
      </c>
      <c r="F1085">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v>12.134799999999998</v>
      </c>
    </row>
    <row r="1086" spans="1:23" x14ac:dyDescent="0.3">
      <c r="A1086">
        <v>1085</v>
      </c>
      <c r="B1086" t="s">
        <v>3209</v>
      </c>
      <c r="C1086" s="1">
        <v>42430</v>
      </c>
      <c r="D1086">
        <v>2016</v>
      </c>
      <c r="E1086" t="s">
        <v>237</v>
      </c>
      <c r="F108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v>105.24679999999995</v>
      </c>
    </row>
    <row r="1087" spans="1:23" x14ac:dyDescent="0.3">
      <c r="A1087">
        <v>9282</v>
      </c>
      <c r="B1087" t="s">
        <v>10550</v>
      </c>
      <c r="C1087" s="1">
        <v>42989</v>
      </c>
      <c r="D1087">
        <v>2017</v>
      </c>
      <c r="E1087" t="s">
        <v>161</v>
      </c>
      <c r="F1087">
        <v>11</v>
      </c>
      <c r="G1087" t="s">
        <v>54</v>
      </c>
      <c r="H1087" t="s">
        <v>792</v>
      </c>
      <c r="I1087" t="s">
        <v>793</v>
      </c>
      <c r="J1087" t="s">
        <v>28</v>
      </c>
      <c r="K1087" t="s">
        <v>29</v>
      </c>
      <c r="L1087" t="s">
        <v>1482</v>
      </c>
      <c r="M1087" t="s">
        <v>331</v>
      </c>
      <c r="N1087">
        <v>23223</v>
      </c>
      <c r="O1087" t="s">
        <v>32</v>
      </c>
      <c r="P1087" t="s">
        <v>9643</v>
      </c>
      <c r="Q1087" t="s">
        <v>49</v>
      </c>
      <c r="R1087" t="s">
        <v>82</v>
      </c>
      <c r="S1087" t="s">
        <v>9644</v>
      </c>
      <c r="T1087">
        <v>67.900000000000006</v>
      </c>
      <c r="U1087">
        <v>5</v>
      </c>
      <c r="V1087">
        <v>0</v>
      </c>
      <c r="W1087">
        <v>20.369999999999997</v>
      </c>
    </row>
    <row r="1088" spans="1:23" x14ac:dyDescent="0.3">
      <c r="A1088">
        <v>1087</v>
      </c>
      <c r="B1088" t="s">
        <v>3214</v>
      </c>
      <c r="C1088" s="1">
        <v>42594</v>
      </c>
      <c r="D1088">
        <v>2016</v>
      </c>
      <c r="E1088" t="s">
        <v>132</v>
      </c>
      <c r="F1088">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v>3.1104000000000003</v>
      </c>
    </row>
    <row r="1089" spans="1:23" x14ac:dyDescent="0.3">
      <c r="A1089">
        <v>9279</v>
      </c>
      <c r="B1089" t="s">
        <v>10548</v>
      </c>
      <c r="C1089" s="1">
        <v>43070</v>
      </c>
      <c r="D1089">
        <v>2017</v>
      </c>
      <c r="E1089" t="s">
        <v>98</v>
      </c>
      <c r="F1089">
        <v>1</v>
      </c>
      <c r="G1089" t="s">
        <v>54</v>
      </c>
      <c r="H1089" t="s">
        <v>2140</v>
      </c>
      <c r="I1089" t="s">
        <v>2141</v>
      </c>
      <c r="J1089" t="s">
        <v>28</v>
      </c>
      <c r="K1089" t="s">
        <v>29</v>
      </c>
      <c r="L1089" t="s">
        <v>155</v>
      </c>
      <c r="M1089" t="s">
        <v>156</v>
      </c>
      <c r="N1089">
        <v>19140</v>
      </c>
      <c r="O1089" t="s">
        <v>157</v>
      </c>
      <c r="P1089" t="s">
        <v>2887</v>
      </c>
      <c r="Q1089" t="s">
        <v>49</v>
      </c>
      <c r="R1089" t="s">
        <v>79</v>
      </c>
      <c r="S1089" t="s">
        <v>2888</v>
      </c>
      <c r="T1089">
        <v>8.0010000000000012</v>
      </c>
      <c r="U1089">
        <v>7</v>
      </c>
      <c r="V1089">
        <v>0.7</v>
      </c>
      <c r="W1089">
        <v>-5.6006999999999962</v>
      </c>
    </row>
    <row r="1090" spans="1:23" x14ac:dyDescent="0.3">
      <c r="A1090">
        <v>1089</v>
      </c>
      <c r="B1090" t="s">
        <v>3217</v>
      </c>
      <c r="C1090" s="1">
        <v>42597</v>
      </c>
      <c r="D1090">
        <v>2016</v>
      </c>
      <c r="E1090" t="s">
        <v>132</v>
      </c>
      <c r="F1090">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v>1.512</v>
      </c>
    </row>
    <row r="1091" spans="1:23" x14ac:dyDescent="0.3">
      <c r="A1091">
        <v>9278</v>
      </c>
      <c r="B1091" t="s">
        <v>10548</v>
      </c>
      <c r="C1091" s="1">
        <v>43070</v>
      </c>
      <c r="D1091">
        <v>2017</v>
      </c>
      <c r="E1091" t="s">
        <v>98</v>
      </c>
      <c r="F1091">
        <v>1</v>
      </c>
      <c r="G1091" t="s">
        <v>54</v>
      </c>
      <c r="H1091" t="s">
        <v>2140</v>
      </c>
      <c r="I1091" t="s">
        <v>2141</v>
      </c>
      <c r="J1091" t="s">
        <v>28</v>
      </c>
      <c r="K1091" t="s">
        <v>29</v>
      </c>
      <c r="L1091" t="s">
        <v>155</v>
      </c>
      <c r="M1091" t="s">
        <v>156</v>
      </c>
      <c r="N1091">
        <v>19140</v>
      </c>
      <c r="O1091" t="s">
        <v>157</v>
      </c>
      <c r="P1091" t="s">
        <v>2701</v>
      </c>
      <c r="Q1091" t="s">
        <v>49</v>
      </c>
      <c r="R1091" t="s">
        <v>50</v>
      </c>
      <c r="S1091" t="s">
        <v>2702</v>
      </c>
      <c r="T1091">
        <v>15.936000000000002</v>
      </c>
      <c r="U1091">
        <v>4</v>
      </c>
      <c r="V1091">
        <v>0.2</v>
      </c>
      <c r="W1091">
        <v>5.1791999999999998</v>
      </c>
    </row>
    <row r="1092" spans="1:23" x14ac:dyDescent="0.3">
      <c r="A1092">
        <v>9276</v>
      </c>
      <c r="B1092" t="s">
        <v>10547</v>
      </c>
      <c r="C1092" s="1">
        <v>42516</v>
      </c>
      <c r="D1092">
        <v>2016</v>
      </c>
      <c r="E1092" t="s">
        <v>124</v>
      </c>
      <c r="F1092">
        <v>26</v>
      </c>
      <c r="G1092" t="s">
        <v>25</v>
      </c>
      <c r="H1092" t="s">
        <v>3687</v>
      </c>
      <c r="I1092" t="s">
        <v>3688</v>
      </c>
      <c r="J1092" t="s">
        <v>44</v>
      </c>
      <c r="K1092" t="s">
        <v>29</v>
      </c>
      <c r="L1092" t="s">
        <v>9000</v>
      </c>
      <c r="M1092" t="s">
        <v>58</v>
      </c>
      <c r="N1092">
        <v>33445</v>
      </c>
      <c r="O1092" t="s">
        <v>32</v>
      </c>
      <c r="P1092" t="s">
        <v>5939</v>
      </c>
      <c r="Q1092" t="s">
        <v>49</v>
      </c>
      <c r="R1092" t="s">
        <v>63</v>
      </c>
      <c r="S1092" t="s">
        <v>5940</v>
      </c>
      <c r="T1092">
        <v>184.70400000000001</v>
      </c>
      <c r="U1092">
        <v>6</v>
      </c>
      <c r="V1092">
        <v>0.2</v>
      </c>
      <c r="W1092">
        <v>13.852799999999995</v>
      </c>
    </row>
    <row r="1093" spans="1:23" x14ac:dyDescent="0.3">
      <c r="A1093">
        <v>1092</v>
      </c>
      <c r="B1093" t="s">
        <v>3226</v>
      </c>
      <c r="C1093" s="1">
        <v>42344</v>
      </c>
      <c r="D1093">
        <v>2015</v>
      </c>
      <c r="E1093" t="s">
        <v>98</v>
      </c>
      <c r="F1093">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v>33.641999999999996</v>
      </c>
    </row>
    <row r="1094" spans="1:23" x14ac:dyDescent="0.3">
      <c r="A1094">
        <v>9275</v>
      </c>
      <c r="B1094" t="s">
        <v>10546</v>
      </c>
      <c r="C1094" s="1">
        <v>41922</v>
      </c>
      <c r="D1094">
        <v>2014</v>
      </c>
      <c r="E1094" t="s">
        <v>53</v>
      </c>
      <c r="F1094">
        <v>10</v>
      </c>
      <c r="G1094" t="s">
        <v>1306</v>
      </c>
      <c r="H1094" t="s">
        <v>6773</v>
      </c>
      <c r="I1094" t="s">
        <v>6774</v>
      </c>
      <c r="J1094" t="s">
        <v>44</v>
      </c>
      <c r="K1094" t="s">
        <v>29</v>
      </c>
      <c r="L1094" t="s">
        <v>5490</v>
      </c>
      <c r="M1094" t="s">
        <v>682</v>
      </c>
      <c r="N1094">
        <v>87105</v>
      </c>
      <c r="O1094" t="s">
        <v>47</v>
      </c>
      <c r="P1094" t="s">
        <v>9855</v>
      </c>
      <c r="Q1094" t="s">
        <v>49</v>
      </c>
      <c r="R1094" t="s">
        <v>72</v>
      </c>
      <c r="S1094" t="s">
        <v>9856</v>
      </c>
      <c r="T1094">
        <v>255.84999999999997</v>
      </c>
      <c r="U1094">
        <v>7</v>
      </c>
      <c r="V1094">
        <v>0</v>
      </c>
      <c r="W1094">
        <v>112.57400000000001</v>
      </c>
    </row>
    <row r="1095" spans="1:23" x14ac:dyDescent="0.3">
      <c r="A1095">
        <v>1094</v>
      </c>
      <c r="B1095" t="s">
        <v>3231</v>
      </c>
      <c r="C1095" s="1">
        <v>42365</v>
      </c>
      <c r="D1095">
        <v>2015</v>
      </c>
      <c r="E1095" t="s">
        <v>98</v>
      </c>
      <c r="F1095">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v>14.161000000000001</v>
      </c>
    </row>
    <row r="1096" spans="1:23" x14ac:dyDescent="0.3">
      <c r="A1096">
        <v>1095</v>
      </c>
      <c r="B1096" t="s">
        <v>3231</v>
      </c>
      <c r="C1096" s="1">
        <v>42365</v>
      </c>
      <c r="D1096">
        <v>2015</v>
      </c>
      <c r="E1096" t="s">
        <v>98</v>
      </c>
      <c r="F109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v>103.22839999999997</v>
      </c>
    </row>
    <row r="1097" spans="1:23" x14ac:dyDescent="0.3">
      <c r="A1097">
        <v>1096</v>
      </c>
      <c r="B1097" t="s">
        <v>3237</v>
      </c>
      <c r="C1097" s="1">
        <v>42756</v>
      </c>
      <c r="D1097">
        <v>2017</v>
      </c>
      <c r="E1097" t="s">
        <v>166</v>
      </c>
      <c r="F1097">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v>30.468200000000024</v>
      </c>
    </row>
    <row r="1098" spans="1:23" x14ac:dyDescent="0.3">
      <c r="A1098">
        <v>1097</v>
      </c>
      <c r="B1098" t="s">
        <v>3237</v>
      </c>
      <c r="C1098" s="1">
        <v>42756</v>
      </c>
      <c r="D1098">
        <v>2017</v>
      </c>
      <c r="E1098" t="s">
        <v>166</v>
      </c>
      <c r="F1098">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v>-28.627200000000009</v>
      </c>
    </row>
    <row r="1099" spans="1:23" x14ac:dyDescent="0.3">
      <c r="A1099">
        <v>9274</v>
      </c>
      <c r="B1099" t="s">
        <v>10545</v>
      </c>
      <c r="C1099" s="1">
        <v>42980</v>
      </c>
      <c r="D1099">
        <v>2017</v>
      </c>
      <c r="E1099" t="s">
        <v>161</v>
      </c>
      <c r="F1099">
        <v>2</v>
      </c>
      <c r="G1099" t="s">
        <v>54</v>
      </c>
      <c r="H1099" t="s">
        <v>1005</v>
      </c>
      <c r="I1099" t="s">
        <v>1006</v>
      </c>
      <c r="J1099" t="s">
        <v>28</v>
      </c>
      <c r="K1099" t="s">
        <v>29</v>
      </c>
      <c r="L1099" t="s">
        <v>30</v>
      </c>
      <c r="M1099" t="s">
        <v>31</v>
      </c>
      <c r="N1099">
        <v>42420</v>
      </c>
      <c r="O1099" t="s">
        <v>32</v>
      </c>
      <c r="P1099" t="s">
        <v>528</v>
      </c>
      <c r="Q1099" t="s">
        <v>49</v>
      </c>
      <c r="R1099" t="s">
        <v>79</v>
      </c>
      <c r="S1099" t="s">
        <v>529</v>
      </c>
      <c r="T1099">
        <v>1577.94</v>
      </c>
      <c r="U1099">
        <v>3</v>
      </c>
      <c r="V1099">
        <v>0</v>
      </c>
      <c r="W1099">
        <v>757.41120000000001</v>
      </c>
    </row>
    <row r="1100" spans="1:23" x14ac:dyDescent="0.3">
      <c r="A1100">
        <v>1099</v>
      </c>
      <c r="B1100" t="s">
        <v>3247</v>
      </c>
      <c r="C1100" s="1">
        <v>42535</v>
      </c>
      <c r="D1100">
        <v>2016</v>
      </c>
      <c r="E1100" t="s">
        <v>41</v>
      </c>
      <c r="F1100">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v>2.0415999999999999</v>
      </c>
    </row>
    <row r="1101" spans="1:23" x14ac:dyDescent="0.3">
      <c r="A1101">
        <v>9271</v>
      </c>
      <c r="B1101" t="s">
        <v>10543</v>
      </c>
      <c r="C1101" s="1">
        <v>42968</v>
      </c>
      <c r="D1101">
        <v>2017</v>
      </c>
      <c r="E1101" t="s">
        <v>132</v>
      </c>
      <c r="F1101">
        <v>21</v>
      </c>
      <c r="G1101" t="s">
        <v>54</v>
      </c>
      <c r="H1101" t="s">
        <v>117</v>
      </c>
      <c r="I1101" t="s">
        <v>118</v>
      </c>
      <c r="J1101" t="s">
        <v>28</v>
      </c>
      <c r="K1101" t="s">
        <v>29</v>
      </c>
      <c r="L1101" t="s">
        <v>278</v>
      </c>
      <c r="M1101" t="s">
        <v>279</v>
      </c>
      <c r="N1101">
        <v>10035</v>
      </c>
      <c r="O1101" t="s">
        <v>157</v>
      </c>
      <c r="P1101" t="s">
        <v>4740</v>
      </c>
      <c r="Q1101" t="s">
        <v>49</v>
      </c>
      <c r="R1101" t="s">
        <v>79</v>
      </c>
      <c r="S1101" t="s">
        <v>4741</v>
      </c>
      <c r="T1101">
        <v>4305.5520000000006</v>
      </c>
      <c r="U1101">
        <v>6</v>
      </c>
      <c r="V1101">
        <v>0.2</v>
      </c>
      <c r="W1101">
        <v>1453.1237999999996</v>
      </c>
    </row>
    <row r="1102" spans="1:23" x14ac:dyDescent="0.3">
      <c r="A1102">
        <v>9270</v>
      </c>
      <c r="B1102" t="s">
        <v>10543</v>
      </c>
      <c r="C1102" s="1">
        <v>42968</v>
      </c>
      <c r="D1102">
        <v>2017</v>
      </c>
      <c r="E1102" t="s">
        <v>132</v>
      </c>
      <c r="F1102">
        <v>21</v>
      </c>
      <c r="G1102" t="s">
        <v>54</v>
      </c>
      <c r="H1102" t="s">
        <v>117</v>
      </c>
      <c r="I1102" t="s">
        <v>118</v>
      </c>
      <c r="J1102" t="s">
        <v>28</v>
      </c>
      <c r="K1102" t="s">
        <v>29</v>
      </c>
      <c r="L1102" t="s">
        <v>278</v>
      </c>
      <c r="M1102" t="s">
        <v>279</v>
      </c>
      <c r="N1102">
        <v>10035</v>
      </c>
      <c r="O1102" t="s">
        <v>157</v>
      </c>
      <c r="P1102" t="s">
        <v>6737</v>
      </c>
      <c r="Q1102" t="s">
        <v>49</v>
      </c>
      <c r="R1102" t="s">
        <v>79</v>
      </c>
      <c r="S1102" t="s">
        <v>6738</v>
      </c>
      <c r="T1102">
        <v>32.088000000000001</v>
      </c>
      <c r="U1102">
        <v>7</v>
      </c>
      <c r="V1102">
        <v>0.2</v>
      </c>
      <c r="W1102">
        <v>11.2308</v>
      </c>
    </row>
    <row r="1103" spans="1:23" x14ac:dyDescent="0.3">
      <c r="A1103">
        <v>1102</v>
      </c>
      <c r="B1103" t="s">
        <v>3247</v>
      </c>
      <c r="C1103" s="1">
        <v>42535</v>
      </c>
      <c r="D1103">
        <v>2016</v>
      </c>
      <c r="E1103" t="s">
        <v>41</v>
      </c>
      <c r="F1103">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v>2.5055999999999998</v>
      </c>
    </row>
    <row r="1104" spans="1:23" x14ac:dyDescent="0.3">
      <c r="A1104">
        <v>1103</v>
      </c>
      <c r="B1104" t="s">
        <v>3256</v>
      </c>
      <c r="C1104" s="1">
        <v>42846</v>
      </c>
      <c r="D1104">
        <v>2017</v>
      </c>
      <c r="E1104" t="s">
        <v>89</v>
      </c>
      <c r="F1104">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v>-4.7145000000000028</v>
      </c>
    </row>
    <row r="1105" spans="1:23" x14ac:dyDescent="0.3">
      <c r="A1105">
        <v>1104</v>
      </c>
      <c r="B1105" t="s">
        <v>3256</v>
      </c>
      <c r="C1105" s="1">
        <v>42846</v>
      </c>
      <c r="D1105">
        <v>2017</v>
      </c>
      <c r="E1105" t="s">
        <v>89</v>
      </c>
      <c r="F1105">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v>-4.9878000000000018</v>
      </c>
    </row>
    <row r="1106" spans="1:23" x14ac:dyDescent="0.3">
      <c r="A1106">
        <v>1105</v>
      </c>
      <c r="B1106" t="s">
        <v>3257</v>
      </c>
      <c r="C1106" s="1">
        <v>42664</v>
      </c>
      <c r="D1106">
        <v>2016</v>
      </c>
      <c r="E1106" t="s">
        <v>53</v>
      </c>
      <c r="F110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v>11.230799999999999</v>
      </c>
    </row>
    <row r="1107" spans="1:23" x14ac:dyDescent="0.3">
      <c r="A1107">
        <v>1106</v>
      </c>
      <c r="B1107" t="s">
        <v>3262</v>
      </c>
      <c r="C1107" s="1">
        <v>42693</v>
      </c>
      <c r="D1107">
        <v>2016</v>
      </c>
      <c r="E1107" t="s">
        <v>24</v>
      </c>
      <c r="F1107">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v>-16.36440000000001</v>
      </c>
    </row>
    <row r="1108" spans="1:23" x14ac:dyDescent="0.3">
      <c r="A1108">
        <v>9269</v>
      </c>
      <c r="B1108" t="s">
        <v>10542</v>
      </c>
      <c r="C1108" s="1">
        <v>42272</v>
      </c>
      <c r="D1108">
        <v>2015</v>
      </c>
      <c r="E1108" t="s">
        <v>161</v>
      </c>
      <c r="F1108">
        <v>25</v>
      </c>
      <c r="G1108" t="s">
        <v>1306</v>
      </c>
      <c r="H1108" t="s">
        <v>1970</v>
      </c>
      <c r="I1108" t="s">
        <v>1971</v>
      </c>
      <c r="J1108" t="s">
        <v>28</v>
      </c>
      <c r="K1108" t="s">
        <v>29</v>
      </c>
      <c r="L1108" t="s">
        <v>3730</v>
      </c>
      <c r="M1108" t="s">
        <v>279</v>
      </c>
      <c r="N1108">
        <v>11520</v>
      </c>
      <c r="O1108" t="s">
        <v>157</v>
      </c>
      <c r="P1108" t="s">
        <v>2797</v>
      </c>
      <c r="Q1108" t="s">
        <v>49</v>
      </c>
      <c r="R1108" t="s">
        <v>95</v>
      </c>
      <c r="S1108" t="s">
        <v>2798</v>
      </c>
      <c r="T1108">
        <v>20.04</v>
      </c>
      <c r="U1108">
        <v>3</v>
      </c>
      <c r="V1108">
        <v>0</v>
      </c>
      <c r="W1108">
        <v>9.6191999999999993</v>
      </c>
    </row>
    <row r="1109" spans="1:23" x14ac:dyDescent="0.3">
      <c r="A1109">
        <v>1108</v>
      </c>
      <c r="B1109" t="s">
        <v>3262</v>
      </c>
      <c r="C1109" s="1">
        <v>42693</v>
      </c>
      <c r="D1109">
        <v>2016</v>
      </c>
      <c r="E1109" t="s">
        <v>24</v>
      </c>
      <c r="F1109">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v>-17.248000000000008</v>
      </c>
    </row>
    <row r="1110" spans="1:23" x14ac:dyDescent="0.3">
      <c r="A1110">
        <v>1109</v>
      </c>
      <c r="B1110" t="s">
        <v>3262</v>
      </c>
      <c r="C1110" s="1">
        <v>42693</v>
      </c>
      <c r="D1110">
        <v>2016</v>
      </c>
      <c r="E1110" t="s">
        <v>24</v>
      </c>
      <c r="F1110">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v>21.888000000000002</v>
      </c>
    </row>
    <row r="1111" spans="1:23" x14ac:dyDescent="0.3">
      <c r="A1111">
        <v>1110</v>
      </c>
      <c r="B1111" t="s">
        <v>3262</v>
      </c>
      <c r="C1111" s="1">
        <v>42693</v>
      </c>
      <c r="D1111">
        <v>2016</v>
      </c>
      <c r="E1111" t="s">
        <v>24</v>
      </c>
      <c r="F1111">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v>13.826699999999999</v>
      </c>
    </row>
    <row r="1112" spans="1:23" x14ac:dyDescent="0.3">
      <c r="A1112">
        <v>9266</v>
      </c>
      <c r="B1112" t="s">
        <v>10540</v>
      </c>
      <c r="C1112" s="1">
        <v>43063</v>
      </c>
      <c r="D1112">
        <v>2017</v>
      </c>
      <c r="E1112" t="s">
        <v>24</v>
      </c>
      <c r="F1112">
        <v>24</v>
      </c>
      <c r="G1112" t="s">
        <v>54</v>
      </c>
      <c r="H1112" t="s">
        <v>1737</v>
      </c>
      <c r="I1112" t="s">
        <v>1738</v>
      </c>
      <c r="J1112" t="s">
        <v>44</v>
      </c>
      <c r="K1112" t="s">
        <v>29</v>
      </c>
      <c r="L1112" t="s">
        <v>346</v>
      </c>
      <c r="M1112" t="s">
        <v>347</v>
      </c>
      <c r="N1112">
        <v>38109</v>
      </c>
      <c r="O1112" t="s">
        <v>32</v>
      </c>
      <c r="P1112" t="s">
        <v>8077</v>
      </c>
      <c r="Q1112" t="s">
        <v>49</v>
      </c>
      <c r="R1112" t="s">
        <v>184</v>
      </c>
      <c r="S1112" t="s">
        <v>8078</v>
      </c>
      <c r="T1112">
        <v>64.848000000000013</v>
      </c>
      <c r="U1112">
        <v>7</v>
      </c>
      <c r="V1112">
        <v>0.2</v>
      </c>
      <c r="W1112">
        <v>24.317999999999998</v>
      </c>
    </row>
    <row r="1113" spans="1:23" x14ac:dyDescent="0.3">
      <c r="A1113">
        <v>1112</v>
      </c>
      <c r="B1113" t="s">
        <v>3262</v>
      </c>
      <c r="C1113" s="1">
        <v>42693</v>
      </c>
      <c r="D1113">
        <v>2016</v>
      </c>
      <c r="E1113" t="s">
        <v>24</v>
      </c>
      <c r="F1113">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v>3.6288</v>
      </c>
    </row>
    <row r="1114" spans="1:23" x14ac:dyDescent="0.3">
      <c r="A1114">
        <v>1113</v>
      </c>
      <c r="B1114" t="s">
        <v>3262</v>
      </c>
      <c r="C1114" s="1">
        <v>42693</v>
      </c>
      <c r="D1114">
        <v>2016</v>
      </c>
      <c r="E1114" t="s">
        <v>24</v>
      </c>
      <c r="F1114">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v>-2.0264000000000002</v>
      </c>
    </row>
    <row r="1115" spans="1:23" x14ac:dyDescent="0.3">
      <c r="A1115">
        <v>1114</v>
      </c>
      <c r="B1115" t="s">
        <v>3272</v>
      </c>
      <c r="C1115" s="1">
        <v>43087</v>
      </c>
      <c r="D1115">
        <v>2017</v>
      </c>
      <c r="E1115" t="s">
        <v>98</v>
      </c>
      <c r="F1115">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v>16.3352</v>
      </c>
    </row>
    <row r="1116" spans="1:23" x14ac:dyDescent="0.3">
      <c r="A1116">
        <v>9265</v>
      </c>
      <c r="B1116" t="s">
        <v>10540</v>
      </c>
      <c r="C1116" s="1">
        <v>43063</v>
      </c>
      <c r="D1116">
        <v>2017</v>
      </c>
      <c r="E1116" t="s">
        <v>24</v>
      </c>
      <c r="F1116">
        <v>24</v>
      </c>
      <c r="G1116" t="s">
        <v>54</v>
      </c>
      <c r="H1116" t="s">
        <v>1737</v>
      </c>
      <c r="I1116" t="s">
        <v>1738</v>
      </c>
      <c r="J1116" t="s">
        <v>44</v>
      </c>
      <c r="K1116" t="s">
        <v>29</v>
      </c>
      <c r="L1116" t="s">
        <v>346</v>
      </c>
      <c r="M1116" t="s">
        <v>347</v>
      </c>
      <c r="N1116">
        <v>38109</v>
      </c>
      <c r="O1116" t="s">
        <v>32</v>
      </c>
      <c r="P1116" t="s">
        <v>7387</v>
      </c>
      <c r="Q1116" t="s">
        <v>49</v>
      </c>
      <c r="R1116" t="s">
        <v>79</v>
      </c>
      <c r="S1116" t="s">
        <v>7388</v>
      </c>
      <c r="T1116">
        <v>11.673000000000002</v>
      </c>
      <c r="U1116">
        <v>3</v>
      </c>
      <c r="V1116">
        <v>0.7</v>
      </c>
      <c r="W1116">
        <v>-7.782</v>
      </c>
    </row>
    <row r="1117" spans="1:23" x14ac:dyDescent="0.3">
      <c r="A1117">
        <v>9264</v>
      </c>
      <c r="B1117" t="s">
        <v>10539</v>
      </c>
      <c r="C1117" s="1">
        <v>42286</v>
      </c>
      <c r="D1117">
        <v>2015</v>
      </c>
      <c r="E1117" t="s">
        <v>53</v>
      </c>
      <c r="F1117">
        <v>9</v>
      </c>
      <c r="G1117" t="s">
        <v>54</v>
      </c>
      <c r="H1117" t="s">
        <v>2098</v>
      </c>
      <c r="I1117" t="s">
        <v>2099</v>
      </c>
      <c r="J1117" t="s">
        <v>28</v>
      </c>
      <c r="K1117" t="s">
        <v>29</v>
      </c>
      <c r="L1117" t="s">
        <v>895</v>
      </c>
      <c r="M1117" t="s">
        <v>250</v>
      </c>
      <c r="N1117">
        <v>48227</v>
      </c>
      <c r="O1117" t="s">
        <v>111</v>
      </c>
      <c r="P1117" t="s">
        <v>3201</v>
      </c>
      <c r="Q1117" t="s">
        <v>49</v>
      </c>
      <c r="R1117" t="s">
        <v>82</v>
      </c>
      <c r="S1117" t="s">
        <v>3202</v>
      </c>
      <c r="T1117">
        <v>269.90999999999997</v>
      </c>
      <c r="U1117">
        <v>5</v>
      </c>
      <c r="V1117">
        <v>0.1</v>
      </c>
      <c r="W1117">
        <v>53.982000000000006</v>
      </c>
    </row>
    <row r="1118" spans="1:23" x14ac:dyDescent="0.3">
      <c r="A1118">
        <v>1117</v>
      </c>
      <c r="B1118" t="s">
        <v>3276</v>
      </c>
      <c r="C1118" s="1">
        <v>42573</v>
      </c>
      <c r="D1118">
        <v>2016</v>
      </c>
      <c r="E1118" t="s">
        <v>152</v>
      </c>
      <c r="F1118">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v>3.024</v>
      </c>
    </row>
    <row r="1119" spans="1:23" x14ac:dyDescent="0.3">
      <c r="A1119">
        <v>1118</v>
      </c>
      <c r="B1119" t="s">
        <v>3279</v>
      </c>
      <c r="C1119" s="1">
        <v>42251</v>
      </c>
      <c r="D1119">
        <v>2015</v>
      </c>
      <c r="E1119" t="s">
        <v>161</v>
      </c>
      <c r="F1119">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v>137.15100000000001</v>
      </c>
    </row>
    <row r="1120" spans="1:23" x14ac:dyDescent="0.3">
      <c r="A1120">
        <v>9261</v>
      </c>
      <c r="B1120" t="s">
        <v>10536</v>
      </c>
      <c r="C1120" s="1">
        <v>43050</v>
      </c>
      <c r="D1120">
        <v>2017</v>
      </c>
      <c r="E1120" t="s">
        <v>24</v>
      </c>
      <c r="F1120">
        <v>11</v>
      </c>
      <c r="G1120" t="s">
        <v>25</v>
      </c>
      <c r="H1120" t="s">
        <v>1274</v>
      </c>
      <c r="I1120" t="s">
        <v>1275</v>
      </c>
      <c r="J1120" t="s">
        <v>28</v>
      </c>
      <c r="K1120" t="s">
        <v>29</v>
      </c>
      <c r="L1120" t="s">
        <v>10537</v>
      </c>
      <c r="M1120" t="s">
        <v>5348</v>
      </c>
      <c r="N1120">
        <v>57401</v>
      </c>
      <c r="O1120" t="s">
        <v>111</v>
      </c>
      <c r="P1120" t="s">
        <v>8595</v>
      </c>
      <c r="Q1120" t="s">
        <v>49</v>
      </c>
      <c r="R1120" t="s">
        <v>592</v>
      </c>
      <c r="S1120" t="s">
        <v>8596</v>
      </c>
      <c r="T1120">
        <v>25.5</v>
      </c>
      <c r="U1120">
        <v>3</v>
      </c>
      <c r="V1120">
        <v>0</v>
      </c>
      <c r="W1120">
        <v>6.63</v>
      </c>
    </row>
    <row r="1121" spans="1:23" x14ac:dyDescent="0.3">
      <c r="A1121">
        <v>1120</v>
      </c>
      <c r="B1121" t="s">
        <v>3279</v>
      </c>
      <c r="C1121" s="1">
        <v>42251</v>
      </c>
      <c r="D1121">
        <v>2015</v>
      </c>
      <c r="E1121" t="s">
        <v>161</v>
      </c>
      <c r="F1121">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v>2.0491999999999999</v>
      </c>
    </row>
    <row r="1122" spans="1:23" x14ac:dyDescent="0.3">
      <c r="A1122">
        <v>1121</v>
      </c>
      <c r="B1122" t="s">
        <v>3279</v>
      </c>
      <c r="C1122" s="1">
        <v>42251</v>
      </c>
      <c r="D1122">
        <v>2015</v>
      </c>
      <c r="E1122" t="s">
        <v>161</v>
      </c>
      <c r="F1122">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v>7.4871999999999996</v>
      </c>
    </row>
    <row r="1123" spans="1:23" x14ac:dyDescent="0.3">
      <c r="A1123">
        <v>9260</v>
      </c>
      <c r="B1123" t="s">
        <v>10535</v>
      </c>
      <c r="C1123" s="1">
        <v>41681</v>
      </c>
      <c r="D1123">
        <v>2014</v>
      </c>
      <c r="E1123" t="s">
        <v>568</v>
      </c>
      <c r="F1123">
        <v>11</v>
      </c>
      <c r="G1123" t="s">
        <v>25</v>
      </c>
      <c r="H1123" t="s">
        <v>2645</v>
      </c>
      <c r="I1123" t="s">
        <v>2646</v>
      </c>
      <c r="J1123" t="s">
        <v>28</v>
      </c>
      <c r="K1123" t="s">
        <v>29</v>
      </c>
      <c r="L1123" t="s">
        <v>394</v>
      </c>
      <c r="M1123" t="s">
        <v>610</v>
      </c>
      <c r="N1123">
        <v>65203</v>
      </c>
      <c r="O1123" t="s">
        <v>111</v>
      </c>
      <c r="P1123" t="s">
        <v>2234</v>
      </c>
      <c r="Q1123" t="s">
        <v>49</v>
      </c>
      <c r="R1123" t="s">
        <v>63</v>
      </c>
      <c r="S1123" t="s">
        <v>2235</v>
      </c>
      <c r="T1123">
        <v>64.959999999999994</v>
      </c>
      <c r="U1123">
        <v>2</v>
      </c>
      <c r="V1123">
        <v>0</v>
      </c>
      <c r="W1123">
        <v>2.598399999999998</v>
      </c>
    </row>
    <row r="1124" spans="1:23" x14ac:dyDescent="0.3">
      <c r="A1124">
        <v>1123</v>
      </c>
      <c r="B1124" t="s">
        <v>3285</v>
      </c>
      <c r="C1124" s="1">
        <v>41659</v>
      </c>
      <c r="D1124">
        <v>2014</v>
      </c>
      <c r="E1124" t="s">
        <v>166</v>
      </c>
      <c r="F1124">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v>6.6583999999999968</v>
      </c>
    </row>
    <row r="1125" spans="1:23" x14ac:dyDescent="0.3">
      <c r="A1125">
        <v>9259</v>
      </c>
      <c r="B1125" t="s">
        <v>10535</v>
      </c>
      <c r="C1125" s="1">
        <v>41681</v>
      </c>
      <c r="D1125">
        <v>2014</v>
      </c>
      <c r="E1125" t="s">
        <v>568</v>
      </c>
      <c r="F1125">
        <v>11</v>
      </c>
      <c r="G1125" t="s">
        <v>25</v>
      </c>
      <c r="H1125" t="s">
        <v>2645</v>
      </c>
      <c r="I1125" t="s">
        <v>2646</v>
      </c>
      <c r="J1125" t="s">
        <v>28</v>
      </c>
      <c r="K1125" t="s">
        <v>29</v>
      </c>
      <c r="L1125" t="s">
        <v>394</v>
      </c>
      <c r="M1125" t="s">
        <v>610</v>
      </c>
      <c r="N1125">
        <v>65203</v>
      </c>
      <c r="O1125" t="s">
        <v>111</v>
      </c>
      <c r="P1125" t="s">
        <v>337</v>
      </c>
      <c r="Q1125" t="s">
        <v>49</v>
      </c>
      <c r="R1125" t="s">
        <v>79</v>
      </c>
      <c r="S1125" t="s">
        <v>6210</v>
      </c>
      <c r="T1125">
        <v>51.900000000000006</v>
      </c>
      <c r="U1125">
        <v>3</v>
      </c>
      <c r="V1125">
        <v>0</v>
      </c>
      <c r="W1125">
        <v>24.393000000000001</v>
      </c>
    </row>
    <row r="1126" spans="1:23" x14ac:dyDescent="0.3">
      <c r="A1126">
        <v>1125</v>
      </c>
      <c r="B1126" t="s">
        <v>3285</v>
      </c>
      <c r="C1126" s="1">
        <v>41659</v>
      </c>
      <c r="D1126">
        <v>2014</v>
      </c>
      <c r="E1126" t="s">
        <v>166</v>
      </c>
      <c r="F112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v>1.7901</v>
      </c>
    </row>
    <row r="1127" spans="1:23" x14ac:dyDescent="0.3">
      <c r="A1127">
        <v>1126</v>
      </c>
      <c r="B1127" t="s">
        <v>3285</v>
      </c>
      <c r="C1127" s="1">
        <v>41659</v>
      </c>
      <c r="D1127">
        <v>2014</v>
      </c>
      <c r="E1127" t="s">
        <v>166</v>
      </c>
      <c r="F1127">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v>10.969799999999999</v>
      </c>
    </row>
    <row r="1128" spans="1:23" x14ac:dyDescent="0.3">
      <c r="A1128">
        <v>9257</v>
      </c>
      <c r="B1128" t="s">
        <v>10535</v>
      </c>
      <c r="C1128" s="1">
        <v>41681</v>
      </c>
      <c r="D1128">
        <v>2014</v>
      </c>
      <c r="E1128" t="s">
        <v>568</v>
      </c>
      <c r="F1128">
        <v>11</v>
      </c>
      <c r="G1128" t="s">
        <v>25</v>
      </c>
      <c r="H1128" t="s">
        <v>2645</v>
      </c>
      <c r="I1128" t="s">
        <v>2646</v>
      </c>
      <c r="J1128" t="s">
        <v>28</v>
      </c>
      <c r="K1128" t="s">
        <v>29</v>
      </c>
      <c r="L1128" t="s">
        <v>394</v>
      </c>
      <c r="M1128" t="s">
        <v>610</v>
      </c>
      <c r="N1128">
        <v>65203</v>
      </c>
      <c r="O1128" t="s">
        <v>111</v>
      </c>
      <c r="P1128" t="s">
        <v>2124</v>
      </c>
      <c r="Q1128" t="s">
        <v>49</v>
      </c>
      <c r="R1128" t="s">
        <v>79</v>
      </c>
      <c r="S1128" t="s">
        <v>2125</v>
      </c>
      <c r="T1128">
        <v>9.64</v>
      </c>
      <c r="U1128">
        <v>2</v>
      </c>
      <c r="V1128">
        <v>0</v>
      </c>
      <c r="W1128">
        <v>4.4344000000000001</v>
      </c>
    </row>
    <row r="1129" spans="1:23" x14ac:dyDescent="0.3">
      <c r="A1129">
        <v>1128</v>
      </c>
      <c r="B1129" t="s">
        <v>3292</v>
      </c>
      <c r="C1129" s="1">
        <v>42065</v>
      </c>
      <c r="D1129">
        <v>2015</v>
      </c>
      <c r="E1129" t="s">
        <v>237</v>
      </c>
      <c r="F1129">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v>2.6416000000000004</v>
      </c>
    </row>
    <row r="1130" spans="1:23" x14ac:dyDescent="0.3">
      <c r="A1130">
        <v>1129</v>
      </c>
      <c r="B1130" t="s">
        <v>3292</v>
      </c>
      <c r="C1130" s="1">
        <v>42065</v>
      </c>
      <c r="D1130">
        <v>2015</v>
      </c>
      <c r="E1130" t="s">
        <v>237</v>
      </c>
      <c r="F1130">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v>50.94</v>
      </c>
    </row>
    <row r="1131" spans="1:23" x14ac:dyDescent="0.3">
      <c r="A1131">
        <v>9256</v>
      </c>
      <c r="B1131" t="s">
        <v>10535</v>
      </c>
      <c r="C1131" s="1">
        <v>41681</v>
      </c>
      <c r="D1131">
        <v>2014</v>
      </c>
      <c r="E1131" t="s">
        <v>568</v>
      </c>
      <c r="F1131">
        <v>11</v>
      </c>
      <c r="G1131" t="s">
        <v>25</v>
      </c>
      <c r="H1131" t="s">
        <v>2645</v>
      </c>
      <c r="I1131" t="s">
        <v>2646</v>
      </c>
      <c r="J1131" t="s">
        <v>28</v>
      </c>
      <c r="K1131" t="s">
        <v>29</v>
      </c>
      <c r="L1131" t="s">
        <v>394</v>
      </c>
      <c r="M1131" t="s">
        <v>610</v>
      </c>
      <c r="N1131">
        <v>65203</v>
      </c>
      <c r="O1131" t="s">
        <v>111</v>
      </c>
      <c r="P1131" t="s">
        <v>2701</v>
      </c>
      <c r="Q1131" t="s">
        <v>49</v>
      </c>
      <c r="R1131" t="s">
        <v>50</v>
      </c>
      <c r="S1131" t="s">
        <v>2702</v>
      </c>
      <c r="T1131">
        <v>14.940000000000001</v>
      </c>
      <c r="U1131">
        <v>3</v>
      </c>
      <c r="V1131">
        <v>0</v>
      </c>
      <c r="W1131">
        <v>6.8723999999999998</v>
      </c>
    </row>
    <row r="1132" spans="1:23" x14ac:dyDescent="0.3">
      <c r="A1132">
        <v>1131</v>
      </c>
      <c r="B1132" t="s">
        <v>3293</v>
      </c>
      <c r="C1132" s="1">
        <v>42472</v>
      </c>
      <c r="D1132">
        <v>2016</v>
      </c>
      <c r="E1132" t="s">
        <v>89</v>
      </c>
      <c r="F1132">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v>20.085100000000001</v>
      </c>
    </row>
    <row r="1133" spans="1:23" x14ac:dyDescent="0.3">
      <c r="A1133">
        <v>1132</v>
      </c>
      <c r="B1133" t="s">
        <v>3293</v>
      </c>
      <c r="C1133" s="1">
        <v>42472</v>
      </c>
      <c r="D1133">
        <v>2016</v>
      </c>
      <c r="E1133" t="s">
        <v>89</v>
      </c>
      <c r="F1133">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v>28.754999999999995</v>
      </c>
    </row>
    <row r="1134" spans="1:23" x14ac:dyDescent="0.3">
      <c r="A1134">
        <v>1133</v>
      </c>
      <c r="B1134" t="s">
        <v>3298</v>
      </c>
      <c r="C1134" s="1">
        <v>42710</v>
      </c>
      <c r="D1134">
        <v>2016</v>
      </c>
      <c r="E1134" t="s">
        <v>98</v>
      </c>
      <c r="F1134">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v>9.3312000000000008</v>
      </c>
    </row>
    <row r="1135" spans="1:23" x14ac:dyDescent="0.3">
      <c r="A1135">
        <v>1134</v>
      </c>
      <c r="B1135" t="s">
        <v>3300</v>
      </c>
      <c r="C1135" s="1">
        <v>42526</v>
      </c>
      <c r="D1135">
        <v>2016</v>
      </c>
      <c r="E1135" t="s">
        <v>41</v>
      </c>
      <c r="F1135">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v>-23.364000000000019</v>
      </c>
    </row>
    <row r="1136" spans="1:23" x14ac:dyDescent="0.3">
      <c r="A1136">
        <v>1135</v>
      </c>
      <c r="B1136" t="s">
        <v>3300</v>
      </c>
      <c r="C1136" s="1">
        <v>42526</v>
      </c>
      <c r="D1136">
        <v>2016</v>
      </c>
      <c r="E1136" t="s">
        <v>41</v>
      </c>
      <c r="F113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v>2.6459999999999995</v>
      </c>
    </row>
    <row r="1137" spans="1:23" x14ac:dyDescent="0.3">
      <c r="A1137">
        <v>1136</v>
      </c>
      <c r="B1137" t="s">
        <v>3303</v>
      </c>
      <c r="C1137" s="1">
        <v>42715</v>
      </c>
      <c r="D1137">
        <v>2016</v>
      </c>
      <c r="E1137" t="s">
        <v>98</v>
      </c>
      <c r="F1137">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v>7.4571000000000041</v>
      </c>
    </row>
    <row r="1138" spans="1:23" x14ac:dyDescent="0.3">
      <c r="A1138">
        <v>1137</v>
      </c>
      <c r="B1138" t="s">
        <v>3307</v>
      </c>
      <c r="C1138" s="1">
        <v>42686</v>
      </c>
      <c r="D1138">
        <v>2016</v>
      </c>
      <c r="E1138" t="s">
        <v>24</v>
      </c>
      <c r="F1138">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v>129.38399999999999</v>
      </c>
    </row>
    <row r="1139" spans="1:23" x14ac:dyDescent="0.3">
      <c r="A1139">
        <v>1138</v>
      </c>
      <c r="B1139" t="s">
        <v>3307</v>
      </c>
      <c r="C1139" s="1">
        <v>42686</v>
      </c>
      <c r="D1139">
        <v>2016</v>
      </c>
      <c r="E1139" t="s">
        <v>24</v>
      </c>
      <c r="F1139">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v>10.5504</v>
      </c>
    </row>
    <row r="1140" spans="1:23" x14ac:dyDescent="0.3">
      <c r="A1140">
        <v>1139</v>
      </c>
      <c r="B1140" t="s">
        <v>3307</v>
      </c>
      <c r="C1140" s="1">
        <v>42686</v>
      </c>
      <c r="D1140">
        <v>2016</v>
      </c>
      <c r="E1140" t="s">
        <v>24</v>
      </c>
      <c r="F1140">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v>8.9909999999999997</v>
      </c>
    </row>
    <row r="1141" spans="1:23" x14ac:dyDescent="0.3">
      <c r="A1141">
        <v>1140</v>
      </c>
      <c r="B1141" t="s">
        <v>3307</v>
      </c>
      <c r="C1141" s="1">
        <v>42686</v>
      </c>
      <c r="D1141">
        <v>2016</v>
      </c>
      <c r="E1141" t="s">
        <v>24</v>
      </c>
      <c r="F1141">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v>5.5566000000000004</v>
      </c>
    </row>
    <row r="1142" spans="1:23" x14ac:dyDescent="0.3">
      <c r="A1142">
        <v>1141</v>
      </c>
      <c r="B1142" t="s">
        <v>3307</v>
      </c>
      <c r="C1142" s="1">
        <v>42686</v>
      </c>
      <c r="D1142">
        <v>2016</v>
      </c>
      <c r="E1142" t="s">
        <v>24</v>
      </c>
      <c r="F1142">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v>8.69</v>
      </c>
    </row>
    <row r="1143" spans="1:23" x14ac:dyDescent="0.3">
      <c r="A1143">
        <v>9254</v>
      </c>
      <c r="B1143" t="s">
        <v>10533</v>
      </c>
      <c r="C1143" s="1">
        <v>43001</v>
      </c>
      <c r="D1143">
        <v>2017</v>
      </c>
      <c r="E1143" t="s">
        <v>161</v>
      </c>
      <c r="F1143">
        <v>23</v>
      </c>
      <c r="G1143" t="s">
        <v>25</v>
      </c>
      <c r="H1143" t="s">
        <v>8539</v>
      </c>
      <c r="I1143" t="s">
        <v>8540</v>
      </c>
      <c r="J1143" t="s">
        <v>28</v>
      </c>
      <c r="K1143" t="s">
        <v>29</v>
      </c>
      <c r="L1143" t="s">
        <v>10534</v>
      </c>
      <c r="M1143" t="s">
        <v>1725</v>
      </c>
      <c r="N1143">
        <v>71603</v>
      </c>
      <c r="O1143" t="s">
        <v>32</v>
      </c>
      <c r="P1143" t="s">
        <v>1997</v>
      </c>
      <c r="Q1143" t="s">
        <v>49</v>
      </c>
      <c r="R1143" t="s">
        <v>95</v>
      </c>
      <c r="S1143" t="s">
        <v>1998</v>
      </c>
      <c r="T1143">
        <v>12.96</v>
      </c>
      <c r="U1143">
        <v>2</v>
      </c>
      <c r="V1143">
        <v>0</v>
      </c>
      <c r="W1143">
        <v>6.2208000000000006</v>
      </c>
    </row>
    <row r="1144" spans="1:23" x14ac:dyDescent="0.3">
      <c r="A1144">
        <v>1143</v>
      </c>
      <c r="B1144" t="s">
        <v>3317</v>
      </c>
      <c r="C1144" s="1">
        <v>41911</v>
      </c>
      <c r="D1144">
        <v>2014</v>
      </c>
      <c r="E1144" t="s">
        <v>161</v>
      </c>
      <c r="F1144">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v>2.8776000000000002</v>
      </c>
    </row>
    <row r="1145" spans="1:23" x14ac:dyDescent="0.3">
      <c r="A1145">
        <v>1144</v>
      </c>
      <c r="B1145" t="s">
        <v>3317</v>
      </c>
      <c r="C1145" s="1">
        <v>41911</v>
      </c>
      <c r="D1145">
        <v>2014</v>
      </c>
      <c r="E1145" t="s">
        <v>161</v>
      </c>
      <c r="F1145">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v>3.1104000000000003</v>
      </c>
    </row>
    <row r="1146" spans="1:23" x14ac:dyDescent="0.3">
      <c r="A1146">
        <v>9252</v>
      </c>
      <c r="B1146" t="s">
        <v>10532</v>
      </c>
      <c r="C1146" s="1">
        <v>42796</v>
      </c>
      <c r="D1146">
        <v>2017</v>
      </c>
      <c r="E1146" t="s">
        <v>237</v>
      </c>
      <c r="F1146">
        <v>2</v>
      </c>
      <c r="G1146" t="s">
        <v>54</v>
      </c>
      <c r="H1146" t="s">
        <v>5654</v>
      </c>
      <c r="I1146" t="s">
        <v>5655</v>
      </c>
      <c r="J1146" t="s">
        <v>44</v>
      </c>
      <c r="K1146" t="s">
        <v>29</v>
      </c>
      <c r="L1146" t="s">
        <v>45</v>
      </c>
      <c r="M1146" t="s">
        <v>46</v>
      </c>
      <c r="N1146">
        <v>90008</v>
      </c>
      <c r="O1146" t="s">
        <v>47</v>
      </c>
      <c r="P1146" t="s">
        <v>4321</v>
      </c>
      <c r="Q1146" t="s">
        <v>49</v>
      </c>
      <c r="R1146" t="s">
        <v>79</v>
      </c>
      <c r="S1146" t="s">
        <v>4322</v>
      </c>
      <c r="T1146">
        <v>107.64800000000001</v>
      </c>
      <c r="U1146">
        <v>2</v>
      </c>
      <c r="V1146">
        <v>0.2</v>
      </c>
      <c r="W1146">
        <v>33.639999999999986</v>
      </c>
    </row>
    <row r="1147" spans="1:23" x14ac:dyDescent="0.3">
      <c r="A1147">
        <v>1146</v>
      </c>
      <c r="B1147" t="s">
        <v>3317</v>
      </c>
      <c r="C1147" s="1">
        <v>41911</v>
      </c>
      <c r="D1147">
        <v>2014</v>
      </c>
      <c r="E1147" t="s">
        <v>161</v>
      </c>
      <c r="F1147">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v>16.788600000000002</v>
      </c>
    </row>
    <row r="1148" spans="1:23" x14ac:dyDescent="0.3">
      <c r="A1148">
        <v>1147</v>
      </c>
      <c r="B1148" t="s">
        <v>3322</v>
      </c>
      <c r="C1148" s="1">
        <v>42098</v>
      </c>
      <c r="D1148">
        <v>2015</v>
      </c>
      <c r="E1148" t="s">
        <v>89</v>
      </c>
      <c r="F1148">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v>107.34599999999996</v>
      </c>
    </row>
    <row r="1149" spans="1:23" x14ac:dyDescent="0.3">
      <c r="A1149">
        <v>1148</v>
      </c>
      <c r="B1149" t="s">
        <v>3322</v>
      </c>
      <c r="C1149" s="1">
        <v>42098</v>
      </c>
      <c r="D1149">
        <v>2015</v>
      </c>
      <c r="E1149" t="s">
        <v>89</v>
      </c>
      <c r="F1149">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v>2.6279999999999997</v>
      </c>
    </row>
    <row r="1150" spans="1:23" x14ac:dyDescent="0.3">
      <c r="A1150">
        <v>1149</v>
      </c>
      <c r="B1150" t="s">
        <v>3322</v>
      </c>
      <c r="C1150" s="1">
        <v>42098</v>
      </c>
      <c r="D1150">
        <v>2015</v>
      </c>
      <c r="E1150" t="s">
        <v>89</v>
      </c>
      <c r="F1150">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v>5.8695999999999993</v>
      </c>
    </row>
    <row r="1151" spans="1:23" x14ac:dyDescent="0.3">
      <c r="A1151">
        <v>9251</v>
      </c>
      <c r="B1151" t="s">
        <v>10531</v>
      </c>
      <c r="C1151" s="1">
        <v>42706</v>
      </c>
      <c r="D1151">
        <v>2016</v>
      </c>
      <c r="E1151" t="s">
        <v>98</v>
      </c>
      <c r="F1151">
        <v>2</v>
      </c>
      <c r="G1151" t="s">
        <v>54</v>
      </c>
      <c r="H1151" t="s">
        <v>3906</v>
      </c>
      <c r="I1151" t="s">
        <v>3907</v>
      </c>
      <c r="J1151" t="s">
        <v>44</v>
      </c>
      <c r="K1151" t="s">
        <v>29</v>
      </c>
      <c r="L1151" t="s">
        <v>5200</v>
      </c>
      <c r="M1151" t="s">
        <v>501</v>
      </c>
      <c r="N1151">
        <v>52302</v>
      </c>
      <c r="O1151" t="s">
        <v>111</v>
      </c>
      <c r="P1151" t="s">
        <v>1945</v>
      </c>
      <c r="Q1151" t="s">
        <v>49</v>
      </c>
      <c r="R1151" t="s">
        <v>79</v>
      </c>
      <c r="S1151" t="s">
        <v>1946</v>
      </c>
      <c r="T1151">
        <v>115.84</v>
      </c>
      <c r="U1151">
        <v>8</v>
      </c>
      <c r="V1151">
        <v>0</v>
      </c>
      <c r="W1151">
        <v>54.444800000000001</v>
      </c>
    </row>
    <row r="1152" spans="1:23" x14ac:dyDescent="0.3">
      <c r="A1152">
        <v>9249</v>
      </c>
      <c r="B1152" t="s">
        <v>10530</v>
      </c>
      <c r="C1152" s="1">
        <v>42684</v>
      </c>
      <c r="D1152">
        <v>2016</v>
      </c>
      <c r="E1152" t="s">
        <v>24</v>
      </c>
      <c r="F1152">
        <v>10</v>
      </c>
      <c r="G1152" t="s">
        <v>54</v>
      </c>
      <c r="H1152" t="s">
        <v>2913</v>
      </c>
      <c r="I1152" t="s">
        <v>2914</v>
      </c>
      <c r="J1152" t="s">
        <v>28</v>
      </c>
      <c r="K1152" t="s">
        <v>29</v>
      </c>
      <c r="L1152" t="s">
        <v>278</v>
      </c>
      <c r="M1152" t="s">
        <v>279</v>
      </c>
      <c r="N1152">
        <v>10009</v>
      </c>
      <c r="O1152" t="s">
        <v>157</v>
      </c>
      <c r="P1152" t="s">
        <v>1038</v>
      </c>
      <c r="Q1152" t="s">
        <v>49</v>
      </c>
      <c r="R1152" t="s">
        <v>79</v>
      </c>
      <c r="S1152" t="s">
        <v>1039</v>
      </c>
      <c r="T1152">
        <v>3.64</v>
      </c>
      <c r="U1152">
        <v>1</v>
      </c>
      <c r="V1152">
        <v>0.2</v>
      </c>
      <c r="W1152">
        <v>1.3649999999999998</v>
      </c>
    </row>
    <row r="1153" spans="1:23" x14ac:dyDescent="0.3">
      <c r="A1153">
        <v>9248</v>
      </c>
      <c r="B1153" t="s">
        <v>10529</v>
      </c>
      <c r="C1153" s="1">
        <v>42877</v>
      </c>
      <c r="D1153">
        <v>2017</v>
      </c>
      <c r="E1153" t="s">
        <v>124</v>
      </c>
      <c r="F1153">
        <v>22</v>
      </c>
      <c r="G1153" t="s">
        <v>54</v>
      </c>
      <c r="H1153" t="s">
        <v>6058</v>
      </c>
      <c r="I1153" t="s">
        <v>6059</v>
      </c>
      <c r="J1153" t="s">
        <v>108</v>
      </c>
      <c r="K1153" t="s">
        <v>29</v>
      </c>
      <c r="L1153" t="s">
        <v>135</v>
      </c>
      <c r="M1153" t="s">
        <v>46</v>
      </c>
      <c r="N1153">
        <v>94109</v>
      </c>
      <c r="O1153" t="s">
        <v>47</v>
      </c>
      <c r="P1153" t="s">
        <v>1298</v>
      </c>
      <c r="Q1153" t="s">
        <v>49</v>
      </c>
      <c r="R1153" t="s">
        <v>72</v>
      </c>
      <c r="S1153" t="s">
        <v>1299</v>
      </c>
      <c r="T1153">
        <v>2.78</v>
      </c>
      <c r="U1153">
        <v>1</v>
      </c>
      <c r="V1153">
        <v>0</v>
      </c>
      <c r="W1153">
        <v>0.72279999999999989</v>
      </c>
    </row>
    <row r="1154" spans="1:23" x14ac:dyDescent="0.3">
      <c r="A1154">
        <v>1153</v>
      </c>
      <c r="B1154" t="s">
        <v>3339</v>
      </c>
      <c r="C1154" s="1">
        <v>42735</v>
      </c>
      <c r="D1154">
        <v>2016</v>
      </c>
      <c r="E1154" t="s">
        <v>98</v>
      </c>
      <c r="F1154">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v>1.6379999999999999</v>
      </c>
    </row>
    <row r="1155" spans="1:23" x14ac:dyDescent="0.3">
      <c r="A1155">
        <v>1154</v>
      </c>
      <c r="B1155" t="s">
        <v>3339</v>
      </c>
      <c r="C1155" s="1">
        <v>42735</v>
      </c>
      <c r="D1155">
        <v>2016</v>
      </c>
      <c r="E1155" t="s">
        <v>98</v>
      </c>
      <c r="F1155">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v>53.921700000000008</v>
      </c>
    </row>
    <row r="1156" spans="1:23" x14ac:dyDescent="0.3">
      <c r="A1156">
        <v>1155</v>
      </c>
      <c r="B1156" t="s">
        <v>3343</v>
      </c>
      <c r="C1156" s="1">
        <v>41993</v>
      </c>
      <c r="D1156">
        <v>2014</v>
      </c>
      <c r="E1156" t="s">
        <v>98</v>
      </c>
      <c r="F115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v>0</v>
      </c>
    </row>
    <row r="1157" spans="1:23" x14ac:dyDescent="0.3">
      <c r="A1157">
        <v>9247</v>
      </c>
      <c r="B1157" t="s">
        <v>10529</v>
      </c>
      <c r="C1157" s="1">
        <v>42877</v>
      </c>
      <c r="D1157">
        <v>2017</v>
      </c>
      <c r="E1157" t="s">
        <v>124</v>
      </c>
      <c r="F1157">
        <v>22</v>
      </c>
      <c r="G1157" t="s">
        <v>54</v>
      </c>
      <c r="H1157" t="s">
        <v>6058</v>
      </c>
      <c r="I1157" t="s">
        <v>6059</v>
      </c>
      <c r="J1157" t="s">
        <v>108</v>
      </c>
      <c r="K1157" t="s">
        <v>29</v>
      </c>
      <c r="L1157" t="s">
        <v>135</v>
      </c>
      <c r="M1157" t="s">
        <v>46</v>
      </c>
      <c r="N1157">
        <v>94109</v>
      </c>
      <c r="O1157" t="s">
        <v>47</v>
      </c>
      <c r="P1157" t="s">
        <v>1130</v>
      </c>
      <c r="Q1157" t="s">
        <v>49</v>
      </c>
      <c r="R1157" t="s">
        <v>72</v>
      </c>
      <c r="S1157" t="s">
        <v>1131</v>
      </c>
      <c r="T1157">
        <v>9.84</v>
      </c>
      <c r="U1157">
        <v>3</v>
      </c>
      <c r="V1157">
        <v>0</v>
      </c>
      <c r="W1157">
        <v>2.8535999999999988</v>
      </c>
    </row>
    <row r="1158" spans="1:23" x14ac:dyDescent="0.3">
      <c r="A1158">
        <v>1157</v>
      </c>
      <c r="B1158" t="s">
        <v>3343</v>
      </c>
      <c r="C1158" s="1">
        <v>41993</v>
      </c>
      <c r="D1158">
        <v>2014</v>
      </c>
      <c r="E1158" t="s">
        <v>98</v>
      </c>
      <c r="F1158">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v>29.285699999999999</v>
      </c>
    </row>
    <row r="1159" spans="1:23" x14ac:dyDescent="0.3">
      <c r="A1159">
        <v>9246</v>
      </c>
      <c r="B1159" t="s">
        <v>10528</v>
      </c>
      <c r="C1159" s="1">
        <v>41829</v>
      </c>
      <c r="D1159">
        <v>2014</v>
      </c>
      <c r="E1159" t="s">
        <v>152</v>
      </c>
      <c r="F1159">
        <v>9</v>
      </c>
      <c r="G1159" t="s">
        <v>54</v>
      </c>
      <c r="H1159" t="s">
        <v>2369</v>
      </c>
      <c r="I1159" t="s">
        <v>2370</v>
      </c>
      <c r="J1159" t="s">
        <v>108</v>
      </c>
      <c r="K1159" t="s">
        <v>29</v>
      </c>
      <c r="L1159" t="s">
        <v>135</v>
      </c>
      <c r="M1159" t="s">
        <v>46</v>
      </c>
      <c r="N1159">
        <v>94122</v>
      </c>
      <c r="O1159" t="s">
        <v>47</v>
      </c>
      <c r="P1159" t="s">
        <v>94</v>
      </c>
      <c r="Q1159" t="s">
        <v>49</v>
      </c>
      <c r="R1159" t="s">
        <v>95</v>
      </c>
      <c r="S1159" t="s">
        <v>96</v>
      </c>
      <c r="T1159">
        <v>32.400000000000006</v>
      </c>
      <c r="U1159">
        <v>5</v>
      </c>
      <c r="V1159">
        <v>0</v>
      </c>
      <c r="W1159">
        <v>15.552000000000001</v>
      </c>
    </row>
    <row r="1160" spans="1:23" x14ac:dyDescent="0.3">
      <c r="A1160">
        <v>9245</v>
      </c>
      <c r="B1160" t="s">
        <v>10528</v>
      </c>
      <c r="C1160" s="1">
        <v>41829</v>
      </c>
      <c r="D1160">
        <v>2014</v>
      </c>
      <c r="E1160" t="s">
        <v>152</v>
      </c>
      <c r="F1160">
        <v>9</v>
      </c>
      <c r="G1160" t="s">
        <v>54</v>
      </c>
      <c r="H1160" t="s">
        <v>2369</v>
      </c>
      <c r="I1160" t="s">
        <v>2370</v>
      </c>
      <c r="J1160" t="s">
        <v>108</v>
      </c>
      <c r="K1160" t="s">
        <v>29</v>
      </c>
      <c r="L1160" t="s">
        <v>135</v>
      </c>
      <c r="M1160" t="s">
        <v>46</v>
      </c>
      <c r="N1160">
        <v>94122</v>
      </c>
      <c r="O1160" t="s">
        <v>47</v>
      </c>
      <c r="P1160" t="s">
        <v>4245</v>
      </c>
      <c r="Q1160" t="s">
        <v>49</v>
      </c>
      <c r="R1160" t="s">
        <v>72</v>
      </c>
      <c r="S1160" t="s">
        <v>4246</v>
      </c>
      <c r="T1160">
        <v>5.56</v>
      </c>
      <c r="U1160">
        <v>2</v>
      </c>
      <c r="V1160">
        <v>0</v>
      </c>
      <c r="W1160">
        <v>2.2239999999999998</v>
      </c>
    </row>
    <row r="1161" spans="1:23" x14ac:dyDescent="0.3">
      <c r="A1161">
        <v>1160</v>
      </c>
      <c r="B1161" t="s">
        <v>3352</v>
      </c>
      <c r="C1161" s="1">
        <v>42915</v>
      </c>
      <c r="D1161">
        <v>2017</v>
      </c>
      <c r="E1161" t="s">
        <v>41</v>
      </c>
      <c r="F1161">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v>90.735000000000014</v>
      </c>
    </row>
    <row r="1162" spans="1:23" x14ac:dyDescent="0.3">
      <c r="A1162">
        <v>1161</v>
      </c>
      <c r="B1162" t="s">
        <v>3352</v>
      </c>
      <c r="C1162" s="1">
        <v>42915</v>
      </c>
      <c r="D1162">
        <v>2017</v>
      </c>
      <c r="E1162" t="s">
        <v>41</v>
      </c>
      <c r="F1162">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v>5.77</v>
      </c>
    </row>
    <row r="1163" spans="1:23" x14ac:dyDescent="0.3">
      <c r="A1163">
        <v>1162</v>
      </c>
      <c r="B1163" t="s">
        <v>3356</v>
      </c>
      <c r="C1163" s="1">
        <v>41883</v>
      </c>
      <c r="D1163">
        <v>2014</v>
      </c>
      <c r="E1163" t="s">
        <v>161</v>
      </c>
      <c r="F1163">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v>15.642599999999995</v>
      </c>
    </row>
    <row r="1164" spans="1:23" x14ac:dyDescent="0.3">
      <c r="A1164">
        <v>9243</v>
      </c>
      <c r="B1164" t="s">
        <v>10528</v>
      </c>
      <c r="C1164" s="1">
        <v>41829</v>
      </c>
      <c r="D1164">
        <v>2014</v>
      </c>
      <c r="E1164" t="s">
        <v>152</v>
      </c>
      <c r="F1164">
        <v>9</v>
      </c>
      <c r="G1164" t="s">
        <v>54</v>
      </c>
      <c r="H1164" t="s">
        <v>2369</v>
      </c>
      <c r="I1164" t="s">
        <v>2370</v>
      </c>
      <c r="J1164" t="s">
        <v>108</v>
      </c>
      <c r="K1164" t="s">
        <v>29</v>
      </c>
      <c r="L1164" t="s">
        <v>135</v>
      </c>
      <c r="M1164" t="s">
        <v>46</v>
      </c>
      <c r="N1164">
        <v>94122</v>
      </c>
      <c r="O1164" t="s">
        <v>47</v>
      </c>
      <c r="P1164" t="s">
        <v>458</v>
      </c>
      <c r="Q1164" t="s">
        <v>49</v>
      </c>
      <c r="R1164" t="s">
        <v>79</v>
      </c>
      <c r="S1164" t="s">
        <v>459</v>
      </c>
      <c r="T1164">
        <v>14.303999999999998</v>
      </c>
      <c r="U1164">
        <v>6</v>
      </c>
      <c r="V1164">
        <v>0.2</v>
      </c>
      <c r="W1164">
        <v>4.6487999999999987</v>
      </c>
    </row>
    <row r="1165" spans="1:23" x14ac:dyDescent="0.3">
      <c r="A1165">
        <v>1164</v>
      </c>
      <c r="B1165" t="s">
        <v>3360</v>
      </c>
      <c r="C1165" s="1">
        <v>41701</v>
      </c>
      <c r="D1165">
        <v>2014</v>
      </c>
      <c r="E1165" t="s">
        <v>237</v>
      </c>
      <c r="F1165">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v>40.872</v>
      </c>
    </row>
    <row r="1166" spans="1:23" x14ac:dyDescent="0.3">
      <c r="A1166">
        <v>1165</v>
      </c>
      <c r="B1166" t="s">
        <v>3360</v>
      </c>
      <c r="C1166" s="1">
        <v>41701</v>
      </c>
      <c r="D1166">
        <v>2014</v>
      </c>
      <c r="E1166" t="s">
        <v>237</v>
      </c>
      <c r="F116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v>9.1785000000000014</v>
      </c>
    </row>
    <row r="1167" spans="1:23" x14ac:dyDescent="0.3">
      <c r="A1167">
        <v>1166</v>
      </c>
      <c r="B1167" t="s">
        <v>3367</v>
      </c>
      <c r="C1167" s="1">
        <v>41763</v>
      </c>
      <c r="D1167">
        <v>2014</v>
      </c>
      <c r="E1167" t="s">
        <v>124</v>
      </c>
      <c r="F1167">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v>21.059999999999995</v>
      </c>
    </row>
    <row r="1168" spans="1:23" x14ac:dyDescent="0.3">
      <c r="A1168">
        <v>9242</v>
      </c>
      <c r="B1168" t="s">
        <v>10527</v>
      </c>
      <c r="C1168" s="1">
        <v>43035</v>
      </c>
      <c r="D1168">
        <v>2017</v>
      </c>
      <c r="E1168" t="s">
        <v>53</v>
      </c>
      <c r="F1168">
        <v>27</v>
      </c>
      <c r="G1168" t="s">
        <v>54</v>
      </c>
      <c r="H1168" t="s">
        <v>2041</v>
      </c>
      <c r="I1168" t="s">
        <v>2042</v>
      </c>
      <c r="J1168" t="s">
        <v>44</v>
      </c>
      <c r="K1168" t="s">
        <v>29</v>
      </c>
      <c r="L1168" t="s">
        <v>5669</v>
      </c>
      <c r="M1168" t="s">
        <v>58</v>
      </c>
      <c r="N1168">
        <v>32303</v>
      </c>
      <c r="O1168" t="s">
        <v>32</v>
      </c>
      <c r="P1168" t="s">
        <v>1755</v>
      </c>
      <c r="Q1168" t="s">
        <v>49</v>
      </c>
      <c r="R1168" t="s">
        <v>72</v>
      </c>
      <c r="S1168" t="s">
        <v>1756</v>
      </c>
      <c r="T1168">
        <v>6.5760000000000005</v>
      </c>
      <c r="U1168">
        <v>3</v>
      </c>
      <c r="V1168">
        <v>0.2</v>
      </c>
      <c r="W1168">
        <v>0.57540000000000058</v>
      </c>
    </row>
    <row r="1169" spans="1:23" x14ac:dyDescent="0.3">
      <c r="A1169">
        <v>9241</v>
      </c>
      <c r="B1169" t="s">
        <v>10527</v>
      </c>
      <c r="C1169" s="1">
        <v>43035</v>
      </c>
      <c r="D1169">
        <v>2017</v>
      </c>
      <c r="E1169" t="s">
        <v>53</v>
      </c>
      <c r="F1169">
        <v>27</v>
      </c>
      <c r="G1169" t="s">
        <v>54</v>
      </c>
      <c r="H1169" t="s">
        <v>2041</v>
      </c>
      <c r="I1169" t="s">
        <v>2042</v>
      </c>
      <c r="J1169" t="s">
        <v>44</v>
      </c>
      <c r="K1169" t="s">
        <v>29</v>
      </c>
      <c r="L1169" t="s">
        <v>5669</v>
      </c>
      <c r="M1169" t="s">
        <v>58</v>
      </c>
      <c r="N1169">
        <v>32303</v>
      </c>
      <c r="O1169" t="s">
        <v>32</v>
      </c>
      <c r="P1169" t="s">
        <v>3146</v>
      </c>
      <c r="Q1169" t="s">
        <v>49</v>
      </c>
      <c r="R1169" t="s">
        <v>79</v>
      </c>
      <c r="S1169" t="s">
        <v>3147</v>
      </c>
      <c r="T1169">
        <v>5.6070000000000011</v>
      </c>
      <c r="U1169">
        <v>3</v>
      </c>
      <c r="V1169">
        <v>0.7</v>
      </c>
      <c r="W1169">
        <v>-3.9248999999999974</v>
      </c>
    </row>
    <row r="1170" spans="1:23" x14ac:dyDescent="0.3">
      <c r="A1170">
        <v>1169</v>
      </c>
      <c r="B1170" t="s">
        <v>3371</v>
      </c>
      <c r="C1170" s="1">
        <v>43077</v>
      </c>
      <c r="D1170">
        <v>2017</v>
      </c>
      <c r="E1170" t="s">
        <v>98</v>
      </c>
      <c r="F1170">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v>0</v>
      </c>
    </row>
    <row r="1171" spans="1:23" x14ac:dyDescent="0.3">
      <c r="A1171">
        <v>1170</v>
      </c>
      <c r="B1171" t="s">
        <v>3371</v>
      </c>
      <c r="C1171" s="1">
        <v>43077</v>
      </c>
      <c r="D1171">
        <v>2017</v>
      </c>
      <c r="E1171" t="s">
        <v>98</v>
      </c>
      <c r="F1171">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v>9.3312000000000008</v>
      </c>
    </row>
    <row r="1172" spans="1:23" x14ac:dyDescent="0.3">
      <c r="A1172">
        <v>1171</v>
      </c>
      <c r="B1172" t="s">
        <v>3371</v>
      </c>
      <c r="C1172" s="1">
        <v>43077</v>
      </c>
      <c r="D1172">
        <v>2017</v>
      </c>
      <c r="E1172" t="s">
        <v>98</v>
      </c>
      <c r="F1172">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v>8.299199999999999</v>
      </c>
    </row>
    <row r="1173" spans="1:23" x14ac:dyDescent="0.3">
      <c r="A1173">
        <v>1172</v>
      </c>
      <c r="B1173" t="s">
        <v>3378</v>
      </c>
      <c r="C1173" s="1">
        <v>41708</v>
      </c>
      <c r="D1173">
        <v>2014</v>
      </c>
      <c r="E1173" t="s">
        <v>237</v>
      </c>
      <c r="F1173">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v>10.7424</v>
      </c>
    </row>
    <row r="1174" spans="1:23" x14ac:dyDescent="0.3">
      <c r="A1174">
        <v>1173</v>
      </c>
      <c r="B1174" t="s">
        <v>3382</v>
      </c>
      <c r="C1174" s="1">
        <v>41750</v>
      </c>
      <c r="D1174">
        <v>2014</v>
      </c>
      <c r="E1174" t="s">
        <v>89</v>
      </c>
      <c r="F1174">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v>5.5754999999999999</v>
      </c>
    </row>
    <row r="1175" spans="1:23" x14ac:dyDescent="0.3">
      <c r="A1175">
        <v>1174</v>
      </c>
      <c r="B1175" t="s">
        <v>3385</v>
      </c>
      <c r="C1175" s="1">
        <v>42299</v>
      </c>
      <c r="D1175">
        <v>2015</v>
      </c>
      <c r="E1175" t="s">
        <v>53</v>
      </c>
      <c r="F1175">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v>-7.7640000000000011</v>
      </c>
    </row>
    <row r="1176" spans="1:23" x14ac:dyDescent="0.3">
      <c r="A1176">
        <v>1175</v>
      </c>
      <c r="B1176" t="s">
        <v>3386</v>
      </c>
      <c r="C1176" s="1">
        <v>42238</v>
      </c>
      <c r="D1176">
        <v>2015</v>
      </c>
      <c r="E1176" t="s">
        <v>132</v>
      </c>
      <c r="F117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v>16.2864</v>
      </c>
    </row>
    <row r="1177" spans="1:23" x14ac:dyDescent="0.3">
      <c r="A1177">
        <v>1176</v>
      </c>
      <c r="B1177" t="s">
        <v>3389</v>
      </c>
      <c r="C1177" s="1">
        <v>42611</v>
      </c>
      <c r="D1177">
        <v>2016</v>
      </c>
      <c r="E1177" t="s">
        <v>132</v>
      </c>
      <c r="F1177">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v>8.0996999999999986</v>
      </c>
    </row>
    <row r="1178" spans="1:23" x14ac:dyDescent="0.3">
      <c r="A1178">
        <v>1177</v>
      </c>
      <c r="B1178" t="s">
        <v>3390</v>
      </c>
      <c r="C1178" s="1">
        <v>42000</v>
      </c>
      <c r="D1178">
        <v>2014</v>
      </c>
      <c r="E1178" t="s">
        <v>98</v>
      </c>
      <c r="F1178">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v>5.4332000000000003</v>
      </c>
    </row>
    <row r="1179" spans="1:23" x14ac:dyDescent="0.3">
      <c r="A1179">
        <v>9240</v>
      </c>
      <c r="B1179" t="s">
        <v>10527</v>
      </c>
      <c r="C1179" s="1">
        <v>43035</v>
      </c>
      <c r="D1179">
        <v>2017</v>
      </c>
      <c r="E1179" t="s">
        <v>53</v>
      </c>
      <c r="F1179">
        <v>27</v>
      </c>
      <c r="G1179" t="s">
        <v>54</v>
      </c>
      <c r="H1179" t="s">
        <v>2041</v>
      </c>
      <c r="I1179" t="s">
        <v>2042</v>
      </c>
      <c r="J1179" t="s">
        <v>44</v>
      </c>
      <c r="K1179" t="s">
        <v>29</v>
      </c>
      <c r="L1179" t="s">
        <v>5669</v>
      </c>
      <c r="M1179" t="s">
        <v>58</v>
      </c>
      <c r="N1179">
        <v>32303</v>
      </c>
      <c r="O1179" t="s">
        <v>32</v>
      </c>
      <c r="P1179" t="s">
        <v>3463</v>
      </c>
      <c r="Q1179" t="s">
        <v>49</v>
      </c>
      <c r="R1179" t="s">
        <v>95</v>
      </c>
      <c r="S1179" t="s">
        <v>197</v>
      </c>
      <c r="T1179">
        <v>56.783999999999999</v>
      </c>
      <c r="U1179">
        <v>7</v>
      </c>
      <c r="V1179">
        <v>0.2</v>
      </c>
      <c r="W1179">
        <v>20.584200000000003</v>
      </c>
    </row>
    <row r="1180" spans="1:23" x14ac:dyDescent="0.3">
      <c r="A1180">
        <v>9238</v>
      </c>
      <c r="B1180" t="s">
        <v>10525</v>
      </c>
      <c r="C1180" s="1">
        <v>42615</v>
      </c>
      <c r="D1180">
        <v>2016</v>
      </c>
      <c r="E1180" t="s">
        <v>161</v>
      </c>
      <c r="F1180">
        <v>2</v>
      </c>
      <c r="G1180" t="s">
        <v>54</v>
      </c>
      <c r="H1180" t="s">
        <v>2008</v>
      </c>
      <c r="I1180" t="s">
        <v>2009</v>
      </c>
      <c r="J1180" t="s">
        <v>28</v>
      </c>
      <c r="K1180" t="s">
        <v>29</v>
      </c>
      <c r="L1180" t="s">
        <v>45</v>
      </c>
      <c r="M1180" t="s">
        <v>46</v>
      </c>
      <c r="N1180">
        <v>90036</v>
      </c>
      <c r="O1180" t="s">
        <v>47</v>
      </c>
      <c r="P1180" t="s">
        <v>5411</v>
      </c>
      <c r="Q1180" t="s">
        <v>49</v>
      </c>
      <c r="R1180" t="s">
        <v>79</v>
      </c>
      <c r="S1180" t="s">
        <v>5412</v>
      </c>
      <c r="T1180">
        <v>7.3120000000000012</v>
      </c>
      <c r="U1180">
        <v>1</v>
      </c>
      <c r="V1180">
        <v>0.2</v>
      </c>
      <c r="W1180">
        <v>2.5591999999999997</v>
      </c>
    </row>
    <row r="1181" spans="1:23" x14ac:dyDescent="0.3">
      <c r="A1181">
        <v>9236</v>
      </c>
      <c r="B1181" t="s">
        <v>10525</v>
      </c>
      <c r="C1181" s="1">
        <v>42615</v>
      </c>
      <c r="D1181">
        <v>2016</v>
      </c>
      <c r="E1181" t="s">
        <v>161</v>
      </c>
      <c r="F1181">
        <v>2</v>
      </c>
      <c r="G1181" t="s">
        <v>54</v>
      </c>
      <c r="H1181" t="s">
        <v>2008</v>
      </c>
      <c r="I1181" t="s">
        <v>2009</v>
      </c>
      <c r="J1181" t="s">
        <v>28</v>
      </c>
      <c r="K1181" t="s">
        <v>29</v>
      </c>
      <c r="L1181" t="s">
        <v>45</v>
      </c>
      <c r="M1181" t="s">
        <v>46</v>
      </c>
      <c r="N1181">
        <v>90036</v>
      </c>
      <c r="O1181" t="s">
        <v>47</v>
      </c>
      <c r="P1181" t="s">
        <v>4519</v>
      </c>
      <c r="Q1181" t="s">
        <v>49</v>
      </c>
      <c r="R1181" t="s">
        <v>72</v>
      </c>
      <c r="S1181" t="s">
        <v>4520</v>
      </c>
      <c r="T1181">
        <v>18.689999999999998</v>
      </c>
      <c r="U1181">
        <v>7</v>
      </c>
      <c r="V1181">
        <v>0</v>
      </c>
      <c r="W1181">
        <v>5.2332000000000001</v>
      </c>
    </row>
    <row r="1182" spans="1:23" x14ac:dyDescent="0.3">
      <c r="A1182">
        <v>9234</v>
      </c>
      <c r="B1182" t="s">
        <v>10525</v>
      </c>
      <c r="C1182" s="1">
        <v>42615</v>
      </c>
      <c r="D1182">
        <v>2016</v>
      </c>
      <c r="E1182" t="s">
        <v>161</v>
      </c>
      <c r="F1182">
        <v>2</v>
      </c>
      <c r="G1182" t="s">
        <v>54</v>
      </c>
      <c r="H1182" t="s">
        <v>2008</v>
      </c>
      <c r="I1182" t="s">
        <v>2009</v>
      </c>
      <c r="J1182" t="s">
        <v>28</v>
      </c>
      <c r="K1182" t="s">
        <v>29</v>
      </c>
      <c r="L1182" t="s">
        <v>45</v>
      </c>
      <c r="M1182" t="s">
        <v>46</v>
      </c>
      <c r="N1182">
        <v>90036</v>
      </c>
      <c r="O1182" t="s">
        <v>47</v>
      </c>
      <c r="P1182" t="s">
        <v>6781</v>
      </c>
      <c r="Q1182" t="s">
        <v>49</v>
      </c>
      <c r="R1182" t="s">
        <v>63</v>
      </c>
      <c r="S1182" t="s">
        <v>6782</v>
      </c>
      <c r="T1182">
        <v>23.669999999999998</v>
      </c>
      <c r="U1182">
        <v>3</v>
      </c>
      <c r="V1182">
        <v>0</v>
      </c>
      <c r="W1182">
        <v>0.94679999999999698</v>
      </c>
    </row>
    <row r="1183" spans="1:23" x14ac:dyDescent="0.3">
      <c r="A1183">
        <v>1182</v>
      </c>
      <c r="B1183" t="s">
        <v>3402</v>
      </c>
      <c r="C1183" s="1">
        <v>41811</v>
      </c>
      <c r="D1183">
        <v>2014</v>
      </c>
      <c r="E1183" t="s">
        <v>41</v>
      </c>
      <c r="F1183">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v>1.0903999999999998</v>
      </c>
    </row>
    <row r="1184" spans="1:23" x14ac:dyDescent="0.3">
      <c r="A1184">
        <v>1183</v>
      </c>
      <c r="B1184" t="s">
        <v>3407</v>
      </c>
      <c r="C1184" s="1">
        <v>42749</v>
      </c>
      <c r="D1184">
        <v>2017</v>
      </c>
      <c r="E1184" t="s">
        <v>166</v>
      </c>
      <c r="F1184">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v>7.3385999999999996</v>
      </c>
    </row>
    <row r="1185" spans="1:23" x14ac:dyDescent="0.3">
      <c r="A1185">
        <v>9232</v>
      </c>
      <c r="B1185" t="s">
        <v>10524</v>
      </c>
      <c r="C1185" s="1">
        <v>42000</v>
      </c>
      <c r="D1185">
        <v>2014</v>
      </c>
      <c r="E1185" t="s">
        <v>98</v>
      </c>
      <c r="F1185">
        <v>27</v>
      </c>
      <c r="G1185" t="s">
        <v>54</v>
      </c>
      <c r="H1185" t="s">
        <v>2196</v>
      </c>
      <c r="I1185" t="s">
        <v>2197</v>
      </c>
      <c r="J1185" t="s">
        <v>28</v>
      </c>
      <c r="K1185" t="s">
        <v>29</v>
      </c>
      <c r="L1185" t="s">
        <v>556</v>
      </c>
      <c r="M1185" t="s">
        <v>322</v>
      </c>
      <c r="N1185">
        <v>85023</v>
      </c>
      <c r="O1185" t="s">
        <v>47</v>
      </c>
      <c r="P1185" t="s">
        <v>528</v>
      </c>
      <c r="Q1185" t="s">
        <v>49</v>
      </c>
      <c r="R1185" t="s">
        <v>79</v>
      </c>
      <c r="S1185" t="s">
        <v>529</v>
      </c>
      <c r="T1185">
        <v>946.76400000000024</v>
      </c>
      <c r="U1185">
        <v>6</v>
      </c>
      <c r="V1185">
        <v>0.7</v>
      </c>
      <c r="W1185">
        <v>-694.29359999999997</v>
      </c>
    </row>
    <row r="1186" spans="1:23" x14ac:dyDescent="0.3">
      <c r="A1186">
        <v>1185</v>
      </c>
      <c r="B1186" t="s">
        <v>3410</v>
      </c>
      <c r="C1186" s="1">
        <v>41967</v>
      </c>
      <c r="D1186">
        <v>2014</v>
      </c>
      <c r="E1186" t="s">
        <v>24</v>
      </c>
      <c r="F118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v>4.2335999999999991</v>
      </c>
    </row>
    <row r="1187" spans="1:23" x14ac:dyDescent="0.3">
      <c r="A1187">
        <v>1186</v>
      </c>
      <c r="B1187" t="s">
        <v>3410</v>
      </c>
      <c r="C1187" s="1">
        <v>41967</v>
      </c>
      <c r="D1187">
        <v>2014</v>
      </c>
      <c r="E1187" t="s">
        <v>24</v>
      </c>
      <c r="F1187">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v>9.7176000000000329</v>
      </c>
    </row>
    <row r="1188" spans="1:23" x14ac:dyDescent="0.3">
      <c r="A1188">
        <v>1187</v>
      </c>
      <c r="B1188" t="s">
        <v>3410</v>
      </c>
      <c r="C1188" s="1">
        <v>41967</v>
      </c>
      <c r="D1188">
        <v>2014</v>
      </c>
      <c r="E1188" t="s">
        <v>24</v>
      </c>
      <c r="F1188">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v>12.441600000000001</v>
      </c>
    </row>
    <row r="1189" spans="1:23" x14ac:dyDescent="0.3">
      <c r="A1189">
        <v>1188</v>
      </c>
      <c r="B1189" t="s">
        <v>3410</v>
      </c>
      <c r="C1189" s="1">
        <v>41967</v>
      </c>
      <c r="D1189">
        <v>2014</v>
      </c>
      <c r="E1189" t="s">
        <v>24</v>
      </c>
      <c r="F1189">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v>53.346599999999995</v>
      </c>
    </row>
    <row r="1190" spans="1:23" x14ac:dyDescent="0.3">
      <c r="A1190">
        <v>1189</v>
      </c>
      <c r="B1190" t="s">
        <v>3417</v>
      </c>
      <c r="C1190" s="1">
        <v>42792</v>
      </c>
      <c r="D1190">
        <v>2017</v>
      </c>
      <c r="E1190" t="s">
        <v>568</v>
      </c>
      <c r="F1190">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v>22.118400000000001</v>
      </c>
    </row>
    <row r="1191" spans="1:23" x14ac:dyDescent="0.3">
      <c r="A1191">
        <v>9231</v>
      </c>
      <c r="B1191" t="s">
        <v>10523</v>
      </c>
      <c r="C1191" s="1">
        <v>42939</v>
      </c>
      <c r="D1191">
        <v>2017</v>
      </c>
      <c r="E1191" t="s">
        <v>152</v>
      </c>
      <c r="F1191">
        <v>23</v>
      </c>
      <c r="G1191" t="s">
        <v>199</v>
      </c>
      <c r="H1191" t="s">
        <v>175</v>
      </c>
      <c r="I1191" t="s">
        <v>176</v>
      </c>
      <c r="J1191" t="s">
        <v>28</v>
      </c>
      <c r="K1191" t="s">
        <v>29</v>
      </c>
      <c r="L1191" t="s">
        <v>45</v>
      </c>
      <c r="M1191" t="s">
        <v>46</v>
      </c>
      <c r="N1191">
        <v>90045</v>
      </c>
      <c r="O1191" t="s">
        <v>47</v>
      </c>
      <c r="P1191" t="s">
        <v>4306</v>
      </c>
      <c r="Q1191" t="s">
        <v>49</v>
      </c>
      <c r="R1191" t="s">
        <v>95</v>
      </c>
      <c r="S1191" t="s">
        <v>4307</v>
      </c>
      <c r="T1191">
        <v>58.320000000000007</v>
      </c>
      <c r="U1191">
        <v>9</v>
      </c>
      <c r="V1191">
        <v>0</v>
      </c>
      <c r="W1191">
        <v>27.993600000000001</v>
      </c>
    </row>
    <row r="1192" spans="1:23" x14ac:dyDescent="0.3">
      <c r="A1192">
        <v>9230</v>
      </c>
      <c r="B1192" t="s">
        <v>10523</v>
      </c>
      <c r="C1192" s="1">
        <v>42939</v>
      </c>
      <c r="D1192">
        <v>2017</v>
      </c>
      <c r="E1192" t="s">
        <v>152</v>
      </c>
      <c r="F1192">
        <v>23</v>
      </c>
      <c r="G1192" t="s">
        <v>199</v>
      </c>
      <c r="H1192" t="s">
        <v>175</v>
      </c>
      <c r="I1192" t="s">
        <v>176</v>
      </c>
      <c r="J1192" t="s">
        <v>28</v>
      </c>
      <c r="K1192" t="s">
        <v>29</v>
      </c>
      <c r="L1192" t="s">
        <v>45</v>
      </c>
      <c r="M1192" t="s">
        <v>46</v>
      </c>
      <c r="N1192">
        <v>90045</v>
      </c>
      <c r="O1192" t="s">
        <v>47</v>
      </c>
      <c r="P1192" t="s">
        <v>3365</v>
      </c>
      <c r="Q1192" t="s">
        <v>49</v>
      </c>
      <c r="R1192" t="s">
        <v>79</v>
      </c>
      <c r="S1192" t="s">
        <v>3366</v>
      </c>
      <c r="T1192">
        <v>15.192</v>
      </c>
      <c r="U1192">
        <v>3</v>
      </c>
      <c r="V1192">
        <v>0.2</v>
      </c>
      <c r="W1192">
        <v>5.5070999999999994</v>
      </c>
    </row>
    <row r="1193" spans="1:23" x14ac:dyDescent="0.3">
      <c r="A1193">
        <v>1192</v>
      </c>
      <c r="B1193" t="s">
        <v>3417</v>
      </c>
      <c r="C1193" s="1">
        <v>42792</v>
      </c>
      <c r="D1193">
        <v>2017</v>
      </c>
      <c r="E1193" t="s">
        <v>568</v>
      </c>
      <c r="F1193">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v>109.7208</v>
      </c>
    </row>
    <row r="1194" spans="1:23" x14ac:dyDescent="0.3">
      <c r="A1194">
        <v>1193</v>
      </c>
      <c r="B1194" t="s">
        <v>3417</v>
      </c>
      <c r="C1194" s="1">
        <v>42792</v>
      </c>
      <c r="D1194">
        <v>2017</v>
      </c>
      <c r="E1194" t="s">
        <v>568</v>
      </c>
      <c r="F1194">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v>11.328800000000001</v>
      </c>
    </row>
    <row r="1195" spans="1:23" x14ac:dyDescent="0.3">
      <c r="A1195">
        <v>1194</v>
      </c>
      <c r="B1195" t="s">
        <v>3426</v>
      </c>
      <c r="C1195" s="1">
        <v>42262</v>
      </c>
      <c r="D1195">
        <v>2015</v>
      </c>
      <c r="E1195" t="s">
        <v>161</v>
      </c>
      <c r="F1195">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v>5.4432</v>
      </c>
    </row>
    <row r="1196" spans="1:23" x14ac:dyDescent="0.3">
      <c r="A1196">
        <v>9229</v>
      </c>
      <c r="B1196" t="s">
        <v>10522</v>
      </c>
      <c r="C1196" s="1">
        <v>41946</v>
      </c>
      <c r="D1196">
        <v>2014</v>
      </c>
      <c r="E1196" t="s">
        <v>24</v>
      </c>
      <c r="F1196">
        <v>3</v>
      </c>
      <c r="G1196" t="s">
        <v>1306</v>
      </c>
      <c r="H1196" t="s">
        <v>3628</v>
      </c>
      <c r="I1196" t="s">
        <v>3629</v>
      </c>
      <c r="J1196" t="s">
        <v>108</v>
      </c>
      <c r="K1196" t="s">
        <v>29</v>
      </c>
      <c r="L1196" t="s">
        <v>45</v>
      </c>
      <c r="M1196" t="s">
        <v>46</v>
      </c>
      <c r="N1196">
        <v>90049</v>
      </c>
      <c r="O1196" t="s">
        <v>47</v>
      </c>
      <c r="P1196" t="s">
        <v>299</v>
      </c>
      <c r="Q1196" t="s">
        <v>49</v>
      </c>
      <c r="R1196" t="s">
        <v>72</v>
      </c>
      <c r="S1196" t="s">
        <v>300</v>
      </c>
      <c r="T1196">
        <v>6.72</v>
      </c>
      <c r="U1196">
        <v>4</v>
      </c>
      <c r="V1196">
        <v>0</v>
      </c>
      <c r="W1196">
        <v>3.36</v>
      </c>
    </row>
    <row r="1197" spans="1:23" x14ac:dyDescent="0.3">
      <c r="A1197">
        <v>1196</v>
      </c>
      <c r="B1197" t="s">
        <v>3426</v>
      </c>
      <c r="C1197" s="1">
        <v>42262</v>
      </c>
      <c r="D1197">
        <v>2015</v>
      </c>
      <c r="E1197" t="s">
        <v>161</v>
      </c>
      <c r="F1197">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v>2.1588000000000021</v>
      </c>
    </row>
    <row r="1198" spans="1:23" x14ac:dyDescent="0.3">
      <c r="A1198">
        <v>9228</v>
      </c>
      <c r="B1198" t="s">
        <v>10521</v>
      </c>
      <c r="C1198" s="1">
        <v>42813</v>
      </c>
      <c r="D1198">
        <v>2017</v>
      </c>
      <c r="E1198" t="s">
        <v>237</v>
      </c>
      <c r="F1198">
        <v>19</v>
      </c>
      <c r="G1198" t="s">
        <v>54</v>
      </c>
      <c r="H1198" t="s">
        <v>3680</v>
      </c>
      <c r="I1198" t="s">
        <v>3681</v>
      </c>
      <c r="J1198" t="s">
        <v>44</v>
      </c>
      <c r="K1198" t="s">
        <v>29</v>
      </c>
      <c r="L1198" t="s">
        <v>45</v>
      </c>
      <c r="M1198" t="s">
        <v>46</v>
      </c>
      <c r="N1198">
        <v>90008</v>
      </c>
      <c r="O1198" t="s">
        <v>47</v>
      </c>
      <c r="P1198" t="s">
        <v>5389</v>
      </c>
      <c r="Q1198" t="s">
        <v>49</v>
      </c>
      <c r="R1198" t="s">
        <v>82</v>
      </c>
      <c r="S1198" t="s">
        <v>5390</v>
      </c>
      <c r="T1198">
        <v>381.35999999999996</v>
      </c>
      <c r="U1198">
        <v>7</v>
      </c>
      <c r="V1198">
        <v>0</v>
      </c>
      <c r="W1198">
        <v>106.78080000000003</v>
      </c>
    </row>
    <row r="1199" spans="1:23" x14ac:dyDescent="0.3">
      <c r="A1199">
        <v>9227</v>
      </c>
      <c r="B1199" t="s">
        <v>10519</v>
      </c>
      <c r="C1199" s="1">
        <v>43043</v>
      </c>
      <c r="D1199">
        <v>2017</v>
      </c>
      <c r="E1199" t="s">
        <v>24</v>
      </c>
      <c r="F1199">
        <v>4</v>
      </c>
      <c r="G1199" t="s">
        <v>1306</v>
      </c>
      <c r="H1199" t="s">
        <v>766</v>
      </c>
      <c r="I1199" t="s">
        <v>767</v>
      </c>
      <c r="J1199" t="s">
        <v>108</v>
      </c>
      <c r="K1199" t="s">
        <v>29</v>
      </c>
      <c r="L1199" t="s">
        <v>10520</v>
      </c>
      <c r="M1199" t="s">
        <v>110</v>
      </c>
      <c r="N1199">
        <v>77803</v>
      </c>
      <c r="O1199" t="s">
        <v>111</v>
      </c>
      <c r="P1199" t="s">
        <v>900</v>
      </c>
      <c r="Q1199" t="s">
        <v>49</v>
      </c>
      <c r="R1199" t="s">
        <v>63</v>
      </c>
      <c r="S1199" t="s">
        <v>901</v>
      </c>
      <c r="T1199">
        <v>52.751999999999995</v>
      </c>
      <c r="U1199">
        <v>3</v>
      </c>
      <c r="V1199">
        <v>0.2</v>
      </c>
      <c r="W1199">
        <v>-12.528600000000001</v>
      </c>
    </row>
    <row r="1200" spans="1:23" x14ac:dyDescent="0.3">
      <c r="A1200">
        <v>9226</v>
      </c>
      <c r="B1200" t="s">
        <v>10519</v>
      </c>
      <c r="C1200" s="1">
        <v>43043</v>
      </c>
      <c r="D1200">
        <v>2017</v>
      </c>
      <c r="E1200" t="s">
        <v>24</v>
      </c>
      <c r="F1200">
        <v>4</v>
      </c>
      <c r="G1200" t="s">
        <v>1306</v>
      </c>
      <c r="H1200" t="s">
        <v>766</v>
      </c>
      <c r="I1200" t="s">
        <v>767</v>
      </c>
      <c r="J1200" t="s">
        <v>108</v>
      </c>
      <c r="K1200" t="s">
        <v>29</v>
      </c>
      <c r="L1200" t="s">
        <v>10520</v>
      </c>
      <c r="M1200" t="s">
        <v>110</v>
      </c>
      <c r="N1200">
        <v>77803</v>
      </c>
      <c r="O1200" t="s">
        <v>111</v>
      </c>
      <c r="P1200" t="s">
        <v>6399</v>
      </c>
      <c r="Q1200" t="s">
        <v>49</v>
      </c>
      <c r="R1200" t="s">
        <v>79</v>
      </c>
      <c r="S1200" t="s">
        <v>6400</v>
      </c>
      <c r="T1200">
        <v>4.1439999999999992</v>
      </c>
      <c r="U1200">
        <v>4</v>
      </c>
      <c r="V1200">
        <v>0.8</v>
      </c>
      <c r="W1200">
        <v>-6.4232000000000014</v>
      </c>
    </row>
    <row r="1201" spans="1:23" x14ac:dyDescent="0.3">
      <c r="A1201">
        <v>1200</v>
      </c>
      <c r="B1201" t="s">
        <v>3430</v>
      </c>
      <c r="C1201" s="1">
        <v>42468</v>
      </c>
      <c r="D1201">
        <v>2016</v>
      </c>
      <c r="E1201" t="s">
        <v>89</v>
      </c>
      <c r="F1201">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v>-1850.9464000000007</v>
      </c>
    </row>
    <row r="1202" spans="1:23" x14ac:dyDescent="0.3">
      <c r="A1202">
        <v>9225</v>
      </c>
      <c r="B1202" t="s">
        <v>10519</v>
      </c>
      <c r="C1202" s="1">
        <v>43043</v>
      </c>
      <c r="D1202">
        <v>2017</v>
      </c>
      <c r="E1202" t="s">
        <v>24</v>
      </c>
      <c r="F1202">
        <v>4</v>
      </c>
      <c r="G1202" t="s">
        <v>1306</v>
      </c>
      <c r="H1202" t="s">
        <v>766</v>
      </c>
      <c r="I1202" t="s">
        <v>767</v>
      </c>
      <c r="J1202" t="s">
        <v>108</v>
      </c>
      <c r="K1202" t="s">
        <v>29</v>
      </c>
      <c r="L1202" t="s">
        <v>10520</v>
      </c>
      <c r="M1202" t="s">
        <v>110</v>
      </c>
      <c r="N1202">
        <v>77803</v>
      </c>
      <c r="O1202" t="s">
        <v>111</v>
      </c>
      <c r="P1202" t="s">
        <v>2572</v>
      </c>
      <c r="Q1202" t="s">
        <v>49</v>
      </c>
      <c r="R1202" t="s">
        <v>79</v>
      </c>
      <c r="S1202" t="s">
        <v>2573</v>
      </c>
      <c r="T1202">
        <v>1.4079999999999997</v>
      </c>
      <c r="U1202">
        <v>2</v>
      </c>
      <c r="V1202">
        <v>0.8</v>
      </c>
      <c r="W1202">
        <v>-2.3232000000000008</v>
      </c>
    </row>
    <row r="1203" spans="1:23" x14ac:dyDescent="0.3">
      <c r="A1203">
        <v>1202</v>
      </c>
      <c r="B1203" t="s">
        <v>3435</v>
      </c>
      <c r="C1203" s="1">
        <v>42569</v>
      </c>
      <c r="D1203">
        <v>2016</v>
      </c>
      <c r="E1203" t="s">
        <v>152</v>
      </c>
      <c r="F1203">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v>-1.4352</v>
      </c>
    </row>
    <row r="1204" spans="1:23" x14ac:dyDescent="0.3">
      <c r="A1204">
        <v>9224</v>
      </c>
      <c r="B1204" t="s">
        <v>10519</v>
      </c>
      <c r="C1204" s="1">
        <v>43043</v>
      </c>
      <c r="D1204">
        <v>2017</v>
      </c>
      <c r="E1204" t="s">
        <v>24</v>
      </c>
      <c r="F1204">
        <v>4</v>
      </c>
      <c r="G1204" t="s">
        <v>1306</v>
      </c>
      <c r="H1204" t="s">
        <v>766</v>
      </c>
      <c r="I1204" t="s">
        <v>767</v>
      </c>
      <c r="J1204" t="s">
        <v>108</v>
      </c>
      <c r="K1204" t="s">
        <v>29</v>
      </c>
      <c r="L1204" t="s">
        <v>10520</v>
      </c>
      <c r="M1204" t="s">
        <v>110</v>
      </c>
      <c r="N1204">
        <v>77803</v>
      </c>
      <c r="O1204" t="s">
        <v>111</v>
      </c>
      <c r="P1204" t="s">
        <v>5692</v>
      </c>
      <c r="Q1204" t="s">
        <v>49</v>
      </c>
      <c r="R1204" t="s">
        <v>79</v>
      </c>
      <c r="S1204" t="s">
        <v>5693</v>
      </c>
      <c r="T1204">
        <v>7.5359999999999987</v>
      </c>
      <c r="U1204">
        <v>6</v>
      </c>
      <c r="V1204">
        <v>0.8</v>
      </c>
      <c r="W1204">
        <v>-13.188000000000009</v>
      </c>
    </row>
    <row r="1205" spans="1:23" x14ac:dyDescent="0.3">
      <c r="A1205">
        <v>1204</v>
      </c>
      <c r="B1205" t="s">
        <v>3435</v>
      </c>
      <c r="C1205" s="1">
        <v>42569</v>
      </c>
      <c r="D1205">
        <v>2016</v>
      </c>
      <c r="E1205" t="s">
        <v>152</v>
      </c>
      <c r="F1205">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v>0</v>
      </c>
    </row>
    <row r="1206" spans="1:23" x14ac:dyDescent="0.3">
      <c r="A1206">
        <v>1205</v>
      </c>
      <c r="B1206" t="s">
        <v>3435</v>
      </c>
      <c r="C1206" s="1">
        <v>42569</v>
      </c>
      <c r="D1206">
        <v>2016</v>
      </c>
      <c r="E1206" t="s">
        <v>152</v>
      </c>
      <c r="F120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v>-33.804000000000002</v>
      </c>
    </row>
    <row r="1207" spans="1:23" x14ac:dyDescent="0.3">
      <c r="A1207">
        <v>9223</v>
      </c>
      <c r="B1207" t="s">
        <v>10518</v>
      </c>
      <c r="C1207" s="1">
        <v>43021</v>
      </c>
      <c r="D1207">
        <v>2017</v>
      </c>
      <c r="E1207" t="s">
        <v>53</v>
      </c>
      <c r="F1207">
        <v>13</v>
      </c>
      <c r="G1207" t="s">
        <v>199</v>
      </c>
      <c r="H1207" t="s">
        <v>6007</v>
      </c>
      <c r="I1207" t="s">
        <v>6008</v>
      </c>
      <c r="J1207" t="s">
        <v>28</v>
      </c>
      <c r="K1207" t="s">
        <v>29</v>
      </c>
      <c r="L1207" t="s">
        <v>4290</v>
      </c>
      <c r="M1207" t="s">
        <v>751</v>
      </c>
      <c r="N1207">
        <v>70506</v>
      </c>
      <c r="O1207" t="s">
        <v>32</v>
      </c>
      <c r="P1207" t="s">
        <v>4468</v>
      </c>
      <c r="Q1207" t="s">
        <v>49</v>
      </c>
      <c r="R1207" t="s">
        <v>95</v>
      </c>
      <c r="S1207" t="s">
        <v>4469</v>
      </c>
      <c r="T1207">
        <v>25.92</v>
      </c>
      <c r="U1207">
        <v>4</v>
      </c>
      <c r="V1207">
        <v>0</v>
      </c>
      <c r="W1207">
        <v>12.441600000000001</v>
      </c>
    </row>
    <row r="1208" spans="1:23" x14ac:dyDescent="0.3">
      <c r="A1208">
        <v>1207</v>
      </c>
      <c r="B1208" t="s">
        <v>3441</v>
      </c>
      <c r="C1208" s="1">
        <v>42565</v>
      </c>
      <c r="D1208">
        <v>2016</v>
      </c>
      <c r="E1208" t="s">
        <v>152</v>
      </c>
      <c r="F1208">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v>3.3629999999999995</v>
      </c>
    </row>
    <row r="1209" spans="1:23" x14ac:dyDescent="0.3">
      <c r="A1209">
        <v>1208</v>
      </c>
      <c r="B1209" t="s">
        <v>3441</v>
      </c>
      <c r="C1209" s="1">
        <v>42565</v>
      </c>
      <c r="D1209">
        <v>2016</v>
      </c>
      <c r="E1209" t="s">
        <v>152</v>
      </c>
      <c r="F1209">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v>3.2003999999999997</v>
      </c>
    </row>
    <row r="1210" spans="1:23" x14ac:dyDescent="0.3">
      <c r="A1210">
        <v>1209</v>
      </c>
      <c r="B1210" t="s">
        <v>3441</v>
      </c>
      <c r="C1210" s="1">
        <v>42565</v>
      </c>
      <c r="D1210">
        <v>2016</v>
      </c>
      <c r="E1210" t="s">
        <v>152</v>
      </c>
      <c r="F1210">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v>6.8942999999999994</v>
      </c>
    </row>
    <row r="1211" spans="1:23" x14ac:dyDescent="0.3">
      <c r="A1211">
        <v>1210</v>
      </c>
      <c r="B1211" t="s">
        <v>3441</v>
      </c>
      <c r="C1211" s="1">
        <v>42565</v>
      </c>
      <c r="D1211">
        <v>2016</v>
      </c>
      <c r="E1211" t="s">
        <v>152</v>
      </c>
      <c r="F1211">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v>10.465</v>
      </c>
    </row>
    <row r="1212" spans="1:23" x14ac:dyDescent="0.3">
      <c r="A1212">
        <v>1211</v>
      </c>
      <c r="B1212" t="s">
        <v>3441</v>
      </c>
      <c r="C1212" s="1">
        <v>42565</v>
      </c>
      <c r="D1212">
        <v>2016</v>
      </c>
      <c r="E1212" t="s">
        <v>152</v>
      </c>
      <c r="F1212">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v>2.8835999999999995</v>
      </c>
    </row>
    <row r="1213" spans="1:23" x14ac:dyDescent="0.3">
      <c r="A1213">
        <v>9221</v>
      </c>
      <c r="B1213" t="s">
        <v>10518</v>
      </c>
      <c r="C1213" s="1">
        <v>43021</v>
      </c>
      <c r="D1213">
        <v>2017</v>
      </c>
      <c r="E1213" t="s">
        <v>53</v>
      </c>
      <c r="F1213">
        <v>13</v>
      </c>
      <c r="G1213" t="s">
        <v>199</v>
      </c>
      <c r="H1213" t="s">
        <v>6007</v>
      </c>
      <c r="I1213" t="s">
        <v>6008</v>
      </c>
      <c r="J1213" t="s">
        <v>28</v>
      </c>
      <c r="K1213" t="s">
        <v>29</v>
      </c>
      <c r="L1213" t="s">
        <v>4290</v>
      </c>
      <c r="M1213" t="s">
        <v>751</v>
      </c>
      <c r="N1213">
        <v>70506</v>
      </c>
      <c r="O1213" t="s">
        <v>32</v>
      </c>
      <c r="P1213" t="s">
        <v>4998</v>
      </c>
      <c r="Q1213" t="s">
        <v>49</v>
      </c>
      <c r="R1213" t="s">
        <v>50</v>
      </c>
      <c r="S1213" t="s">
        <v>4999</v>
      </c>
      <c r="T1213">
        <v>11.07</v>
      </c>
      <c r="U1213">
        <v>3</v>
      </c>
      <c r="V1213">
        <v>0</v>
      </c>
      <c r="W1213">
        <v>5.2028999999999996</v>
      </c>
    </row>
    <row r="1214" spans="1:23" x14ac:dyDescent="0.3">
      <c r="A1214">
        <v>9219</v>
      </c>
      <c r="B1214" t="s">
        <v>10517</v>
      </c>
      <c r="C1214" s="1">
        <v>42232</v>
      </c>
      <c r="D1214">
        <v>2015</v>
      </c>
      <c r="E1214" t="s">
        <v>132</v>
      </c>
      <c r="F1214">
        <v>16</v>
      </c>
      <c r="G1214" t="s">
        <v>54</v>
      </c>
      <c r="H1214" t="s">
        <v>4480</v>
      </c>
      <c r="I1214" t="s">
        <v>4481</v>
      </c>
      <c r="J1214" t="s">
        <v>28</v>
      </c>
      <c r="K1214" t="s">
        <v>29</v>
      </c>
      <c r="L1214" t="s">
        <v>155</v>
      </c>
      <c r="M1214" t="s">
        <v>156</v>
      </c>
      <c r="N1214">
        <v>19120</v>
      </c>
      <c r="O1214" t="s">
        <v>157</v>
      </c>
      <c r="P1214" t="s">
        <v>3376</v>
      </c>
      <c r="Q1214" t="s">
        <v>49</v>
      </c>
      <c r="R1214" t="s">
        <v>63</v>
      </c>
      <c r="S1214" t="s">
        <v>3377</v>
      </c>
      <c r="T1214">
        <v>44.688000000000002</v>
      </c>
      <c r="U1214">
        <v>7</v>
      </c>
      <c r="V1214">
        <v>0.2</v>
      </c>
      <c r="W1214">
        <v>3.3515999999999977</v>
      </c>
    </row>
    <row r="1215" spans="1:23" x14ac:dyDescent="0.3">
      <c r="A1215">
        <v>1214</v>
      </c>
      <c r="B1215" t="s">
        <v>3448</v>
      </c>
      <c r="C1215" s="1">
        <v>42987</v>
      </c>
      <c r="D1215">
        <v>2017</v>
      </c>
      <c r="E1215" t="s">
        <v>161</v>
      </c>
      <c r="F1215">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v>-2.3275999999999994</v>
      </c>
    </row>
    <row r="1216" spans="1:23" x14ac:dyDescent="0.3">
      <c r="A1216">
        <v>1215</v>
      </c>
      <c r="B1216" t="s">
        <v>3448</v>
      </c>
      <c r="C1216" s="1">
        <v>42987</v>
      </c>
      <c r="D1216">
        <v>2017</v>
      </c>
      <c r="E1216" t="s">
        <v>161</v>
      </c>
      <c r="F121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v>-3.6024000000000012</v>
      </c>
    </row>
    <row r="1217" spans="1:23" x14ac:dyDescent="0.3">
      <c r="A1217">
        <v>1216</v>
      </c>
      <c r="B1217" t="s">
        <v>3448</v>
      </c>
      <c r="C1217" s="1">
        <v>42987</v>
      </c>
      <c r="D1217">
        <v>2017</v>
      </c>
      <c r="E1217" t="s">
        <v>161</v>
      </c>
      <c r="F1217">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v>1.5767999999999998</v>
      </c>
    </row>
    <row r="1218" spans="1:23" x14ac:dyDescent="0.3">
      <c r="A1218">
        <v>9218</v>
      </c>
      <c r="B1218" t="s">
        <v>10516</v>
      </c>
      <c r="C1218" s="1">
        <v>43053</v>
      </c>
      <c r="D1218">
        <v>2017</v>
      </c>
      <c r="E1218" t="s">
        <v>24</v>
      </c>
      <c r="F1218">
        <v>14</v>
      </c>
      <c r="G1218" t="s">
        <v>199</v>
      </c>
      <c r="H1218" t="s">
        <v>5173</v>
      </c>
      <c r="I1218" t="s">
        <v>5174</v>
      </c>
      <c r="J1218" t="s">
        <v>108</v>
      </c>
      <c r="K1218" t="s">
        <v>29</v>
      </c>
      <c r="L1218" t="s">
        <v>421</v>
      </c>
      <c r="M1218" t="s">
        <v>241</v>
      </c>
      <c r="N1218">
        <v>55407</v>
      </c>
      <c r="O1218" t="s">
        <v>111</v>
      </c>
      <c r="P1218" t="s">
        <v>2595</v>
      </c>
      <c r="Q1218" t="s">
        <v>49</v>
      </c>
      <c r="R1218" t="s">
        <v>184</v>
      </c>
      <c r="S1218" t="s">
        <v>2596</v>
      </c>
      <c r="T1218">
        <v>15.28</v>
      </c>
      <c r="U1218">
        <v>2</v>
      </c>
      <c r="V1218">
        <v>0</v>
      </c>
      <c r="W1218">
        <v>7.4871999999999996</v>
      </c>
    </row>
    <row r="1219" spans="1:23" x14ac:dyDescent="0.3">
      <c r="A1219">
        <v>9217</v>
      </c>
      <c r="B1219" t="s">
        <v>10515</v>
      </c>
      <c r="C1219" s="1">
        <v>43063</v>
      </c>
      <c r="D1219">
        <v>2017</v>
      </c>
      <c r="E1219" t="s">
        <v>24</v>
      </c>
      <c r="F1219">
        <v>24</v>
      </c>
      <c r="G1219" t="s">
        <v>54</v>
      </c>
      <c r="H1219" t="s">
        <v>6333</v>
      </c>
      <c r="I1219" t="s">
        <v>6334</v>
      </c>
      <c r="J1219" t="s">
        <v>44</v>
      </c>
      <c r="K1219" t="s">
        <v>29</v>
      </c>
      <c r="L1219" t="s">
        <v>6924</v>
      </c>
      <c r="M1219" t="s">
        <v>110</v>
      </c>
      <c r="N1219">
        <v>79762</v>
      </c>
      <c r="O1219" t="s">
        <v>111</v>
      </c>
      <c r="P1219" t="s">
        <v>112</v>
      </c>
      <c r="Q1219" t="s">
        <v>49</v>
      </c>
      <c r="R1219" t="s">
        <v>82</v>
      </c>
      <c r="S1219" t="s">
        <v>113</v>
      </c>
      <c r="T1219">
        <v>13.761999999999997</v>
      </c>
      <c r="U1219">
        <v>1</v>
      </c>
      <c r="V1219">
        <v>0.8</v>
      </c>
      <c r="W1219">
        <v>-24.771599999999999</v>
      </c>
    </row>
    <row r="1220" spans="1:23" x14ac:dyDescent="0.3">
      <c r="A1220">
        <v>9216</v>
      </c>
      <c r="B1220" t="s">
        <v>10514</v>
      </c>
      <c r="C1220" s="1">
        <v>42695</v>
      </c>
      <c r="D1220">
        <v>2016</v>
      </c>
      <c r="E1220" t="s">
        <v>24</v>
      </c>
      <c r="F1220">
        <v>21</v>
      </c>
      <c r="G1220" t="s">
        <v>54</v>
      </c>
      <c r="H1220" t="s">
        <v>2189</v>
      </c>
      <c r="I1220" t="s">
        <v>2190</v>
      </c>
      <c r="J1220" t="s">
        <v>44</v>
      </c>
      <c r="K1220" t="s">
        <v>29</v>
      </c>
      <c r="L1220" t="s">
        <v>45</v>
      </c>
      <c r="M1220" t="s">
        <v>46</v>
      </c>
      <c r="N1220">
        <v>90049</v>
      </c>
      <c r="O1220" t="s">
        <v>47</v>
      </c>
      <c r="P1220" t="s">
        <v>1947</v>
      </c>
      <c r="Q1220" t="s">
        <v>49</v>
      </c>
      <c r="R1220" t="s">
        <v>95</v>
      </c>
      <c r="S1220" t="s">
        <v>1948</v>
      </c>
      <c r="T1220">
        <v>32.400000000000006</v>
      </c>
      <c r="U1220">
        <v>5</v>
      </c>
      <c r="V1220">
        <v>0</v>
      </c>
      <c r="W1220">
        <v>15.552000000000001</v>
      </c>
    </row>
    <row r="1221" spans="1:23" x14ac:dyDescent="0.3">
      <c r="A1221">
        <v>9215</v>
      </c>
      <c r="B1221" t="s">
        <v>10511</v>
      </c>
      <c r="C1221" s="1">
        <v>43008</v>
      </c>
      <c r="D1221">
        <v>2017</v>
      </c>
      <c r="E1221" t="s">
        <v>161</v>
      </c>
      <c r="F1221">
        <v>30</v>
      </c>
      <c r="G1221" t="s">
        <v>199</v>
      </c>
      <c r="H1221" t="s">
        <v>4633</v>
      </c>
      <c r="I1221" t="s">
        <v>4634</v>
      </c>
      <c r="J1221" t="s">
        <v>44</v>
      </c>
      <c r="K1221" t="s">
        <v>29</v>
      </c>
      <c r="L1221" t="s">
        <v>155</v>
      </c>
      <c r="M1221" t="s">
        <v>156</v>
      </c>
      <c r="N1221">
        <v>19120</v>
      </c>
      <c r="O1221" t="s">
        <v>157</v>
      </c>
      <c r="P1221" t="s">
        <v>10512</v>
      </c>
      <c r="Q1221" t="s">
        <v>49</v>
      </c>
      <c r="R1221" t="s">
        <v>50</v>
      </c>
      <c r="S1221" t="s">
        <v>10513</v>
      </c>
      <c r="T1221">
        <v>20.664000000000001</v>
      </c>
      <c r="U1221">
        <v>7</v>
      </c>
      <c r="V1221">
        <v>0.2</v>
      </c>
      <c r="W1221">
        <v>6.9741</v>
      </c>
    </row>
    <row r="1222" spans="1:23" x14ac:dyDescent="0.3">
      <c r="A1222">
        <v>1221</v>
      </c>
      <c r="B1222" t="s">
        <v>3457</v>
      </c>
      <c r="C1222" s="1">
        <v>41832</v>
      </c>
      <c r="D1222">
        <v>2014</v>
      </c>
      <c r="E1222" t="s">
        <v>152</v>
      </c>
      <c r="F1222">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v>44.954999999999977</v>
      </c>
    </row>
    <row r="1223" spans="1:23" x14ac:dyDescent="0.3">
      <c r="A1223">
        <v>9212</v>
      </c>
      <c r="B1223" t="s">
        <v>10509</v>
      </c>
      <c r="C1223" s="1">
        <v>42077</v>
      </c>
      <c r="D1223">
        <v>2015</v>
      </c>
      <c r="E1223" t="s">
        <v>237</v>
      </c>
      <c r="F1223">
        <v>14</v>
      </c>
      <c r="G1223" t="s">
        <v>54</v>
      </c>
      <c r="H1223" t="s">
        <v>4064</v>
      </c>
      <c r="I1223" t="s">
        <v>4065</v>
      </c>
      <c r="J1223" t="s">
        <v>28</v>
      </c>
      <c r="K1223" t="s">
        <v>29</v>
      </c>
      <c r="L1223" t="s">
        <v>580</v>
      </c>
      <c r="M1223" t="s">
        <v>46</v>
      </c>
      <c r="N1223">
        <v>95661</v>
      </c>
      <c r="O1223" t="s">
        <v>47</v>
      </c>
      <c r="P1223" t="s">
        <v>1110</v>
      </c>
      <c r="Q1223" t="s">
        <v>49</v>
      </c>
      <c r="R1223" t="s">
        <v>95</v>
      </c>
      <c r="S1223" t="s">
        <v>1111</v>
      </c>
      <c r="T1223">
        <v>19.440000000000001</v>
      </c>
      <c r="U1223">
        <v>3</v>
      </c>
      <c r="V1223">
        <v>0</v>
      </c>
      <c r="W1223">
        <v>9.3312000000000008</v>
      </c>
    </row>
    <row r="1224" spans="1:23" x14ac:dyDescent="0.3">
      <c r="A1224">
        <v>9211</v>
      </c>
      <c r="B1224" t="s">
        <v>10506</v>
      </c>
      <c r="C1224" s="1">
        <v>43080</v>
      </c>
      <c r="D1224">
        <v>2017</v>
      </c>
      <c r="E1224" t="s">
        <v>98</v>
      </c>
      <c r="F1224">
        <v>11</v>
      </c>
      <c r="G1224" t="s">
        <v>25</v>
      </c>
      <c r="H1224" t="s">
        <v>10507</v>
      </c>
      <c r="I1224" t="s">
        <v>10508</v>
      </c>
      <c r="J1224" t="s">
        <v>108</v>
      </c>
      <c r="K1224" t="s">
        <v>29</v>
      </c>
      <c r="L1224" t="s">
        <v>2239</v>
      </c>
      <c r="M1224" t="s">
        <v>501</v>
      </c>
      <c r="N1224">
        <v>52601</v>
      </c>
      <c r="O1224" t="s">
        <v>111</v>
      </c>
      <c r="P1224" t="s">
        <v>2956</v>
      </c>
      <c r="Q1224" t="s">
        <v>49</v>
      </c>
      <c r="R1224" t="s">
        <v>79</v>
      </c>
      <c r="S1224" t="s">
        <v>2957</v>
      </c>
      <c r="T1224">
        <v>5.4</v>
      </c>
      <c r="U1224">
        <v>3</v>
      </c>
      <c r="V1224">
        <v>0</v>
      </c>
      <c r="W1224">
        <v>2.5920000000000001</v>
      </c>
    </row>
    <row r="1225" spans="1:23" x14ac:dyDescent="0.3">
      <c r="A1225">
        <v>9210</v>
      </c>
      <c r="B1225" t="s">
        <v>10506</v>
      </c>
      <c r="C1225" s="1">
        <v>43080</v>
      </c>
      <c r="D1225">
        <v>2017</v>
      </c>
      <c r="E1225" t="s">
        <v>98</v>
      </c>
      <c r="F1225">
        <v>11</v>
      </c>
      <c r="G1225" t="s">
        <v>25</v>
      </c>
      <c r="H1225" t="s">
        <v>10507</v>
      </c>
      <c r="I1225" t="s">
        <v>10508</v>
      </c>
      <c r="J1225" t="s">
        <v>108</v>
      </c>
      <c r="K1225" t="s">
        <v>29</v>
      </c>
      <c r="L1225" t="s">
        <v>2239</v>
      </c>
      <c r="M1225" t="s">
        <v>501</v>
      </c>
      <c r="N1225">
        <v>52601</v>
      </c>
      <c r="O1225" t="s">
        <v>111</v>
      </c>
      <c r="P1225" t="s">
        <v>4187</v>
      </c>
      <c r="Q1225" t="s">
        <v>49</v>
      </c>
      <c r="R1225" t="s">
        <v>184</v>
      </c>
      <c r="S1225" t="s">
        <v>4188</v>
      </c>
      <c r="T1225">
        <v>7.28</v>
      </c>
      <c r="U1225">
        <v>1</v>
      </c>
      <c r="V1225">
        <v>0</v>
      </c>
      <c r="W1225">
        <v>3.4944000000000002</v>
      </c>
    </row>
    <row r="1226" spans="1:23" x14ac:dyDescent="0.3">
      <c r="A1226">
        <v>1225</v>
      </c>
      <c r="B1226" t="s">
        <v>3462</v>
      </c>
      <c r="C1226" s="1">
        <v>42708</v>
      </c>
      <c r="D1226">
        <v>2016</v>
      </c>
      <c r="E1226" t="s">
        <v>98</v>
      </c>
      <c r="F122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v>0.60479999999999989</v>
      </c>
    </row>
    <row r="1227" spans="1:23" x14ac:dyDescent="0.3">
      <c r="A1227">
        <v>1226</v>
      </c>
      <c r="B1227" t="s">
        <v>3462</v>
      </c>
      <c r="C1227" s="1">
        <v>42708</v>
      </c>
      <c r="D1227">
        <v>2016</v>
      </c>
      <c r="E1227" t="s">
        <v>98</v>
      </c>
      <c r="F1227">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v>19.874400000000001</v>
      </c>
    </row>
    <row r="1228" spans="1:23" x14ac:dyDescent="0.3">
      <c r="A1228">
        <v>1227</v>
      </c>
      <c r="B1228" t="s">
        <v>3462</v>
      </c>
      <c r="C1228" s="1">
        <v>42708</v>
      </c>
      <c r="D1228">
        <v>2016</v>
      </c>
      <c r="E1228" t="s">
        <v>98</v>
      </c>
      <c r="F1228">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v>3.6587999999999994</v>
      </c>
    </row>
    <row r="1229" spans="1:23" x14ac:dyDescent="0.3">
      <c r="A1229">
        <v>1228</v>
      </c>
      <c r="B1229" t="s">
        <v>3462</v>
      </c>
      <c r="C1229" s="1">
        <v>42708</v>
      </c>
      <c r="D1229">
        <v>2016</v>
      </c>
      <c r="E1229" t="s">
        <v>98</v>
      </c>
      <c r="F1229">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v>11.631599999999992</v>
      </c>
    </row>
    <row r="1230" spans="1:23" x14ac:dyDescent="0.3">
      <c r="A1230">
        <v>1229</v>
      </c>
      <c r="B1230" t="s">
        <v>3468</v>
      </c>
      <c r="C1230" s="1">
        <v>43045</v>
      </c>
      <c r="D1230">
        <v>2017</v>
      </c>
      <c r="E1230" t="s">
        <v>24</v>
      </c>
      <c r="F1230">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v>7.4871999999999996</v>
      </c>
    </row>
    <row r="1231" spans="1:23" x14ac:dyDescent="0.3">
      <c r="A1231">
        <v>9209</v>
      </c>
      <c r="B1231" t="s">
        <v>10505</v>
      </c>
      <c r="C1231" s="1">
        <v>42950</v>
      </c>
      <c r="D1231">
        <v>2017</v>
      </c>
      <c r="E1231" t="s">
        <v>132</v>
      </c>
      <c r="F1231">
        <v>3</v>
      </c>
      <c r="G1231" t="s">
        <v>25</v>
      </c>
      <c r="H1231" t="s">
        <v>4796</v>
      </c>
      <c r="I1231" t="s">
        <v>4797</v>
      </c>
      <c r="J1231" t="s">
        <v>44</v>
      </c>
      <c r="K1231" t="s">
        <v>29</v>
      </c>
      <c r="L1231" t="s">
        <v>101</v>
      </c>
      <c r="M1231" t="s">
        <v>102</v>
      </c>
      <c r="N1231">
        <v>98105</v>
      </c>
      <c r="O1231" t="s">
        <v>47</v>
      </c>
      <c r="P1231" t="s">
        <v>4960</v>
      </c>
      <c r="Q1231" t="s">
        <v>49</v>
      </c>
      <c r="R1231" t="s">
        <v>63</v>
      </c>
      <c r="S1231" t="s">
        <v>4961</v>
      </c>
      <c r="T1231">
        <v>16.059999999999999</v>
      </c>
      <c r="U1231">
        <v>1</v>
      </c>
      <c r="V1231">
        <v>0</v>
      </c>
      <c r="W1231">
        <v>4.1755999999999993</v>
      </c>
    </row>
    <row r="1232" spans="1:23" x14ac:dyDescent="0.3">
      <c r="A1232">
        <v>1231</v>
      </c>
      <c r="B1232" t="s">
        <v>3468</v>
      </c>
      <c r="C1232" s="1">
        <v>43045</v>
      </c>
      <c r="D1232">
        <v>2017</v>
      </c>
      <c r="E1232" t="s">
        <v>24</v>
      </c>
      <c r="F1232">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v>1.7607999999999997</v>
      </c>
    </row>
    <row r="1233" spans="1:23" x14ac:dyDescent="0.3">
      <c r="A1233">
        <v>1232</v>
      </c>
      <c r="B1233" t="s">
        <v>3471</v>
      </c>
      <c r="C1233" s="1">
        <v>42308</v>
      </c>
      <c r="D1233">
        <v>2015</v>
      </c>
      <c r="E1233" t="s">
        <v>53</v>
      </c>
      <c r="F1233">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v>0.72279999999999989</v>
      </c>
    </row>
    <row r="1234" spans="1:23" x14ac:dyDescent="0.3">
      <c r="A1234">
        <v>1233</v>
      </c>
      <c r="B1234" t="s">
        <v>3471</v>
      </c>
      <c r="C1234" s="1">
        <v>42308</v>
      </c>
      <c r="D1234">
        <v>2015</v>
      </c>
      <c r="E1234" t="s">
        <v>53</v>
      </c>
      <c r="F1234">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v>35.981999999999992</v>
      </c>
    </row>
    <row r="1235" spans="1:23" x14ac:dyDescent="0.3">
      <c r="A1235">
        <v>9207</v>
      </c>
      <c r="B1235" t="s">
        <v>10503</v>
      </c>
      <c r="C1235" s="1">
        <v>42481</v>
      </c>
      <c r="D1235">
        <v>2016</v>
      </c>
      <c r="E1235" t="s">
        <v>89</v>
      </c>
      <c r="F1235">
        <v>21</v>
      </c>
      <c r="G1235" t="s">
        <v>1306</v>
      </c>
      <c r="H1235" t="s">
        <v>4580</v>
      </c>
      <c r="I1235" t="s">
        <v>4581</v>
      </c>
      <c r="J1235" t="s">
        <v>28</v>
      </c>
      <c r="K1235" t="s">
        <v>29</v>
      </c>
      <c r="L1235" t="s">
        <v>8470</v>
      </c>
      <c r="M1235" t="s">
        <v>762</v>
      </c>
      <c r="N1235">
        <v>6460</v>
      </c>
      <c r="O1235" t="s">
        <v>157</v>
      </c>
      <c r="P1235" t="s">
        <v>8035</v>
      </c>
      <c r="Q1235" t="s">
        <v>49</v>
      </c>
      <c r="R1235" t="s">
        <v>95</v>
      </c>
      <c r="S1235" t="s">
        <v>8036</v>
      </c>
      <c r="T1235">
        <v>51.84</v>
      </c>
      <c r="U1235">
        <v>8</v>
      </c>
      <c r="V1235">
        <v>0</v>
      </c>
      <c r="W1235">
        <v>24.883200000000002</v>
      </c>
    </row>
    <row r="1236" spans="1:23" x14ac:dyDescent="0.3">
      <c r="A1236">
        <v>9206</v>
      </c>
      <c r="B1236" t="s">
        <v>10503</v>
      </c>
      <c r="C1236" s="1">
        <v>42481</v>
      </c>
      <c r="D1236">
        <v>2016</v>
      </c>
      <c r="E1236" t="s">
        <v>89</v>
      </c>
      <c r="F1236">
        <v>21</v>
      </c>
      <c r="G1236" t="s">
        <v>1306</v>
      </c>
      <c r="H1236" t="s">
        <v>4580</v>
      </c>
      <c r="I1236" t="s">
        <v>4581</v>
      </c>
      <c r="J1236" t="s">
        <v>28</v>
      </c>
      <c r="K1236" t="s">
        <v>29</v>
      </c>
      <c r="L1236" t="s">
        <v>8470</v>
      </c>
      <c r="M1236" t="s">
        <v>762</v>
      </c>
      <c r="N1236">
        <v>6460</v>
      </c>
      <c r="O1236" t="s">
        <v>157</v>
      </c>
      <c r="P1236" t="s">
        <v>3601</v>
      </c>
      <c r="Q1236" t="s">
        <v>49</v>
      </c>
      <c r="R1236" t="s">
        <v>72</v>
      </c>
      <c r="S1236" t="s">
        <v>3602</v>
      </c>
      <c r="T1236">
        <v>15.48</v>
      </c>
      <c r="U1236">
        <v>3</v>
      </c>
      <c r="V1236">
        <v>0</v>
      </c>
      <c r="W1236">
        <v>4.4891999999999985</v>
      </c>
    </row>
    <row r="1237" spans="1:23" x14ac:dyDescent="0.3">
      <c r="A1237">
        <v>1236</v>
      </c>
      <c r="B1237" t="s">
        <v>3482</v>
      </c>
      <c r="C1237" s="1">
        <v>42671</v>
      </c>
      <c r="D1237">
        <v>2016</v>
      </c>
      <c r="E1237" t="s">
        <v>53</v>
      </c>
      <c r="F1237">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v>-29.940000000000012</v>
      </c>
    </row>
    <row r="1238" spans="1:23" x14ac:dyDescent="0.3">
      <c r="A1238">
        <v>9205</v>
      </c>
      <c r="B1238" t="s">
        <v>10502</v>
      </c>
      <c r="C1238" s="1">
        <v>42705</v>
      </c>
      <c r="D1238">
        <v>2016</v>
      </c>
      <c r="E1238" t="s">
        <v>98</v>
      </c>
      <c r="F1238">
        <v>1</v>
      </c>
      <c r="G1238" t="s">
        <v>54</v>
      </c>
      <c r="H1238" t="s">
        <v>807</v>
      </c>
      <c r="I1238" t="s">
        <v>808</v>
      </c>
      <c r="J1238" t="s">
        <v>44</v>
      </c>
      <c r="K1238" t="s">
        <v>29</v>
      </c>
      <c r="L1238" t="s">
        <v>45</v>
      </c>
      <c r="M1238" t="s">
        <v>46</v>
      </c>
      <c r="N1238">
        <v>90004</v>
      </c>
      <c r="O1238" t="s">
        <v>47</v>
      </c>
      <c r="P1238" t="s">
        <v>585</v>
      </c>
      <c r="Q1238" t="s">
        <v>49</v>
      </c>
      <c r="R1238" t="s">
        <v>72</v>
      </c>
      <c r="S1238" t="s">
        <v>586</v>
      </c>
      <c r="T1238">
        <v>23.04</v>
      </c>
      <c r="U1238">
        <v>8</v>
      </c>
      <c r="V1238">
        <v>0</v>
      </c>
      <c r="W1238">
        <v>6.911999999999999</v>
      </c>
    </row>
    <row r="1239" spans="1:23" x14ac:dyDescent="0.3">
      <c r="A1239">
        <v>9204</v>
      </c>
      <c r="B1239" t="s">
        <v>10501</v>
      </c>
      <c r="C1239" s="1">
        <v>42673</v>
      </c>
      <c r="D1239">
        <v>2016</v>
      </c>
      <c r="E1239" t="s">
        <v>53</v>
      </c>
      <c r="F1239">
        <v>30</v>
      </c>
      <c r="G1239" t="s">
        <v>54</v>
      </c>
      <c r="H1239" t="s">
        <v>4786</v>
      </c>
      <c r="I1239" t="s">
        <v>4787</v>
      </c>
      <c r="J1239" t="s">
        <v>44</v>
      </c>
      <c r="K1239" t="s">
        <v>29</v>
      </c>
      <c r="L1239" t="s">
        <v>278</v>
      </c>
      <c r="M1239" t="s">
        <v>279</v>
      </c>
      <c r="N1239">
        <v>10011</v>
      </c>
      <c r="O1239" t="s">
        <v>157</v>
      </c>
      <c r="P1239" t="s">
        <v>5018</v>
      </c>
      <c r="Q1239" t="s">
        <v>49</v>
      </c>
      <c r="R1239" t="s">
        <v>72</v>
      </c>
      <c r="S1239" t="s">
        <v>5019</v>
      </c>
      <c r="T1239">
        <v>114.94999999999999</v>
      </c>
      <c r="U1239">
        <v>5</v>
      </c>
      <c r="V1239">
        <v>0</v>
      </c>
      <c r="W1239">
        <v>32.186000000000007</v>
      </c>
    </row>
    <row r="1240" spans="1:23" x14ac:dyDescent="0.3">
      <c r="A1240">
        <v>9203</v>
      </c>
      <c r="B1240" t="s">
        <v>10501</v>
      </c>
      <c r="C1240" s="1">
        <v>42673</v>
      </c>
      <c r="D1240">
        <v>2016</v>
      </c>
      <c r="E1240" t="s">
        <v>53</v>
      </c>
      <c r="F1240">
        <v>30</v>
      </c>
      <c r="G1240" t="s">
        <v>54</v>
      </c>
      <c r="H1240" t="s">
        <v>4786</v>
      </c>
      <c r="I1240" t="s">
        <v>4787</v>
      </c>
      <c r="J1240" t="s">
        <v>44</v>
      </c>
      <c r="K1240" t="s">
        <v>29</v>
      </c>
      <c r="L1240" t="s">
        <v>278</v>
      </c>
      <c r="M1240" t="s">
        <v>279</v>
      </c>
      <c r="N1240">
        <v>10011</v>
      </c>
      <c r="O1240" t="s">
        <v>157</v>
      </c>
      <c r="P1240" t="s">
        <v>4941</v>
      </c>
      <c r="Q1240" t="s">
        <v>49</v>
      </c>
      <c r="R1240" t="s">
        <v>79</v>
      </c>
      <c r="S1240" t="s">
        <v>4942</v>
      </c>
      <c r="T1240">
        <v>28.752000000000002</v>
      </c>
      <c r="U1240">
        <v>3</v>
      </c>
      <c r="V1240">
        <v>0.2</v>
      </c>
      <c r="W1240">
        <v>10.0632</v>
      </c>
    </row>
    <row r="1241" spans="1:23" x14ac:dyDescent="0.3">
      <c r="A1241">
        <v>1240</v>
      </c>
      <c r="B1241" t="s">
        <v>3488</v>
      </c>
      <c r="C1241" s="1">
        <v>41862</v>
      </c>
      <c r="D1241">
        <v>2014</v>
      </c>
      <c r="E1241" t="s">
        <v>132</v>
      </c>
      <c r="F1241">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v>10.652200000000001</v>
      </c>
    </row>
    <row r="1242" spans="1:23" x14ac:dyDescent="0.3">
      <c r="A1242">
        <v>1241</v>
      </c>
      <c r="B1242" t="s">
        <v>3488</v>
      </c>
      <c r="C1242" s="1">
        <v>41862</v>
      </c>
      <c r="D1242">
        <v>2014</v>
      </c>
      <c r="E1242" t="s">
        <v>132</v>
      </c>
      <c r="F1242">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v>10.7912</v>
      </c>
    </row>
    <row r="1243" spans="1:23" x14ac:dyDescent="0.3">
      <c r="A1243">
        <v>9202</v>
      </c>
      <c r="B1243" t="s">
        <v>10500</v>
      </c>
      <c r="C1243" s="1">
        <v>42660</v>
      </c>
      <c r="D1243">
        <v>2016</v>
      </c>
      <c r="E1243" t="s">
        <v>53</v>
      </c>
      <c r="F1243">
        <v>17</v>
      </c>
      <c r="G1243" t="s">
        <v>199</v>
      </c>
      <c r="H1243" t="s">
        <v>7741</v>
      </c>
      <c r="I1243" t="s">
        <v>7742</v>
      </c>
      <c r="J1243" t="s">
        <v>28</v>
      </c>
      <c r="K1243" t="s">
        <v>29</v>
      </c>
      <c r="L1243" t="s">
        <v>4948</v>
      </c>
      <c r="M1243" t="s">
        <v>803</v>
      </c>
      <c r="N1243">
        <v>8861</v>
      </c>
      <c r="O1243" t="s">
        <v>157</v>
      </c>
      <c r="P1243" t="s">
        <v>1529</v>
      </c>
      <c r="Q1243" t="s">
        <v>49</v>
      </c>
      <c r="R1243" t="s">
        <v>79</v>
      </c>
      <c r="S1243" t="s">
        <v>1530</v>
      </c>
      <c r="T1243">
        <v>315.98</v>
      </c>
      <c r="U1243">
        <v>1</v>
      </c>
      <c r="V1243">
        <v>0</v>
      </c>
      <c r="W1243">
        <v>148.51060000000001</v>
      </c>
    </row>
    <row r="1244" spans="1:23" x14ac:dyDescent="0.3">
      <c r="A1244">
        <v>1243</v>
      </c>
      <c r="B1244" t="s">
        <v>3498</v>
      </c>
      <c r="C1244" s="1">
        <v>42415</v>
      </c>
      <c r="D1244">
        <v>2016</v>
      </c>
      <c r="E1244" t="s">
        <v>568</v>
      </c>
      <c r="F1244">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v>124.48499999999999</v>
      </c>
    </row>
    <row r="1245" spans="1:23" x14ac:dyDescent="0.3">
      <c r="A1245">
        <v>1244</v>
      </c>
      <c r="B1245" t="s">
        <v>3498</v>
      </c>
      <c r="C1245" s="1">
        <v>42415</v>
      </c>
      <c r="D1245">
        <v>2016</v>
      </c>
      <c r="E1245" t="s">
        <v>568</v>
      </c>
      <c r="F1245">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v>3.5752000000000006</v>
      </c>
    </row>
    <row r="1246" spans="1:23" x14ac:dyDescent="0.3">
      <c r="A1246">
        <v>1245</v>
      </c>
      <c r="B1246" t="s">
        <v>3501</v>
      </c>
      <c r="C1246" s="1">
        <v>42869</v>
      </c>
      <c r="D1246">
        <v>2017</v>
      </c>
      <c r="E1246" t="s">
        <v>124</v>
      </c>
      <c r="F124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v>23.8581</v>
      </c>
    </row>
    <row r="1247" spans="1:23" x14ac:dyDescent="0.3">
      <c r="A1247">
        <v>9199</v>
      </c>
      <c r="B1247" t="s">
        <v>10499</v>
      </c>
      <c r="C1247" s="1">
        <v>41769</v>
      </c>
      <c r="D1247">
        <v>2014</v>
      </c>
      <c r="E1247" t="s">
        <v>124</v>
      </c>
      <c r="F1247">
        <v>10</v>
      </c>
      <c r="G1247" t="s">
        <v>54</v>
      </c>
      <c r="H1247" t="s">
        <v>3489</v>
      </c>
      <c r="I1247" t="s">
        <v>3490</v>
      </c>
      <c r="J1247" t="s">
        <v>28</v>
      </c>
      <c r="K1247" t="s">
        <v>29</v>
      </c>
      <c r="L1247" t="s">
        <v>644</v>
      </c>
      <c r="M1247" t="s">
        <v>46</v>
      </c>
      <c r="N1247">
        <v>95123</v>
      </c>
      <c r="O1247" t="s">
        <v>47</v>
      </c>
      <c r="P1247" t="s">
        <v>8105</v>
      </c>
      <c r="Q1247" t="s">
        <v>49</v>
      </c>
      <c r="R1247" t="s">
        <v>592</v>
      </c>
      <c r="S1247" t="s">
        <v>8106</v>
      </c>
      <c r="T1247">
        <v>41.04</v>
      </c>
      <c r="U1247">
        <v>6</v>
      </c>
      <c r="V1247">
        <v>0</v>
      </c>
      <c r="W1247">
        <v>11.0808</v>
      </c>
    </row>
    <row r="1248" spans="1:23" x14ac:dyDescent="0.3">
      <c r="A1248">
        <v>9197</v>
      </c>
      <c r="B1248" t="s">
        <v>10499</v>
      </c>
      <c r="C1248" s="1">
        <v>41769</v>
      </c>
      <c r="D1248">
        <v>2014</v>
      </c>
      <c r="E1248" t="s">
        <v>124</v>
      </c>
      <c r="F1248">
        <v>10</v>
      </c>
      <c r="G1248" t="s">
        <v>54</v>
      </c>
      <c r="H1248" t="s">
        <v>3489</v>
      </c>
      <c r="I1248" t="s">
        <v>3490</v>
      </c>
      <c r="J1248" t="s">
        <v>28</v>
      </c>
      <c r="K1248" t="s">
        <v>29</v>
      </c>
      <c r="L1248" t="s">
        <v>644</v>
      </c>
      <c r="M1248" t="s">
        <v>46</v>
      </c>
      <c r="N1248">
        <v>95123</v>
      </c>
      <c r="O1248" t="s">
        <v>47</v>
      </c>
      <c r="P1248" t="s">
        <v>7592</v>
      </c>
      <c r="Q1248" t="s">
        <v>49</v>
      </c>
      <c r="R1248" t="s">
        <v>95</v>
      </c>
      <c r="S1248" t="s">
        <v>7593</v>
      </c>
      <c r="T1248">
        <v>39.96</v>
      </c>
      <c r="U1248">
        <v>2</v>
      </c>
      <c r="V1248">
        <v>0</v>
      </c>
      <c r="W1248">
        <v>19.180800000000001</v>
      </c>
    </row>
    <row r="1249" spans="1:23" x14ac:dyDescent="0.3">
      <c r="A1249">
        <v>9195</v>
      </c>
      <c r="B1249" t="s">
        <v>10498</v>
      </c>
      <c r="C1249" s="1">
        <v>41973</v>
      </c>
      <c r="D1249">
        <v>2014</v>
      </c>
      <c r="E1249" t="s">
        <v>24</v>
      </c>
      <c r="F1249">
        <v>30</v>
      </c>
      <c r="G1249" t="s">
        <v>54</v>
      </c>
      <c r="H1249" t="s">
        <v>1477</v>
      </c>
      <c r="I1249" t="s">
        <v>1478</v>
      </c>
      <c r="J1249" t="s">
        <v>28</v>
      </c>
      <c r="K1249" t="s">
        <v>29</v>
      </c>
      <c r="L1249" t="s">
        <v>7786</v>
      </c>
      <c r="M1249" t="s">
        <v>322</v>
      </c>
      <c r="N1249">
        <v>85323</v>
      </c>
      <c r="O1249" t="s">
        <v>47</v>
      </c>
      <c r="P1249" t="s">
        <v>5087</v>
      </c>
      <c r="Q1249" t="s">
        <v>49</v>
      </c>
      <c r="R1249" t="s">
        <v>592</v>
      </c>
      <c r="S1249" t="s">
        <v>5088</v>
      </c>
      <c r="T1249">
        <v>47.992000000000004</v>
      </c>
      <c r="U1249">
        <v>7</v>
      </c>
      <c r="V1249">
        <v>0.2</v>
      </c>
      <c r="W1249">
        <v>3.5993999999999993</v>
      </c>
    </row>
    <row r="1250" spans="1:23" x14ac:dyDescent="0.3">
      <c r="A1250">
        <v>1249</v>
      </c>
      <c r="B1250" t="s">
        <v>3515</v>
      </c>
      <c r="C1250" s="1">
        <v>43087</v>
      </c>
      <c r="D1250">
        <v>2017</v>
      </c>
      <c r="E1250" t="s">
        <v>98</v>
      </c>
      <c r="F1250">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v>17.468999999999998</v>
      </c>
    </row>
    <row r="1251" spans="1:23" x14ac:dyDescent="0.3">
      <c r="A1251">
        <v>9193</v>
      </c>
      <c r="B1251" t="s">
        <v>10497</v>
      </c>
      <c r="C1251" s="1">
        <v>42310</v>
      </c>
      <c r="D1251">
        <v>2015</v>
      </c>
      <c r="E1251" t="s">
        <v>24</v>
      </c>
      <c r="F1251">
        <v>2</v>
      </c>
      <c r="G1251" t="s">
        <v>54</v>
      </c>
      <c r="H1251" t="s">
        <v>1041</v>
      </c>
      <c r="I1251" t="s">
        <v>1042</v>
      </c>
      <c r="J1251" t="s">
        <v>44</v>
      </c>
      <c r="K1251" t="s">
        <v>29</v>
      </c>
      <c r="L1251" t="s">
        <v>693</v>
      </c>
      <c r="M1251" t="s">
        <v>110</v>
      </c>
      <c r="N1251">
        <v>78207</v>
      </c>
      <c r="O1251" t="s">
        <v>111</v>
      </c>
      <c r="P1251" t="s">
        <v>1215</v>
      </c>
      <c r="Q1251" t="s">
        <v>49</v>
      </c>
      <c r="R1251" t="s">
        <v>79</v>
      </c>
      <c r="S1251" t="s">
        <v>1216</v>
      </c>
      <c r="T1251">
        <v>29.371999999999993</v>
      </c>
      <c r="U1251">
        <v>7</v>
      </c>
      <c r="V1251">
        <v>0.8</v>
      </c>
      <c r="W1251">
        <v>-46.995200000000025</v>
      </c>
    </row>
    <row r="1252" spans="1:23" x14ac:dyDescent="0.3">
      <c r="A1252">
        <v>1251</v>
      </c>
      <c r="B1252" t="s">
        <v>3515</v>
      </c>
      <c r="C1252" s="1">
        <v>43087</v>
      </c>
      <c r="D1252">
        <v>2017</v>
      </c>
      <c r="E1252" t="s">
        <v>98</v>
      </c>
      <c r="F1252">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v>511.36799999999999</v>
      </c>
    </row>
    <row r="1253" spans="1:23" x14ac:dyDescent="0.3">
      <c r="A1253">
        <v>1252</v>
      </c>
      <c r="B1253" t="s">
        <v>3515</v>
      </c>
      <c r="C1253" s="1">
        <v>43087</v>
      </c>
      <c r="D1253">
        <v>2017</v>
      </c>
      <c r="E1253" t="s">
        <v>98</v>
      </c>
      <c r="F1253">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v>1.3760000000000003</v>
      </c>
    </row>
    <row r="1254" spans="1:23" x14ac:dyDescent="0.3">
      <c r="A1254">
        <v>9192</v>
      </c>
      <c r="B1254" t="s">
        <v>10496</v>
      </c>
      <c r="C1254" s="1">
        <v>42237</v>
      </c>
      <c r="D1254">
        <v>2015</v>
      </c>
      <c r="E1254" t="s">
        <v>132</v>
      </c>
      <c r="F1254">
        <v>21</v>
      </c>
      <c r="G1254" t="s">
        <v>54</v>
      </c>
      <c r="H1254" t="s">
        <v>5276</v>
      </c>
      <c r="I1254" t="s">
        <v>5277</v>
      </c>
      <c r="J1254" t="s">
        <v>108</v>
      </c>
      <c r="K1254" t="s">
        <v>29</v>
      </c>
      <c r="L1254" t="s">
        <v>4083</v>
      </c>
      <c r="M1254" t="s">
        <v>156</v>
      </c>
      <c r="N1254">
        <v>18103</v>
      </c>
      <c r="O1254" t="s">
        <v>157</v>
      </c>
      <c r="P1254" t="s">
        <v>2993</v>
      </c>
      <c r="Q1254" t="s">
        <v>49</v>
      </c>
      <c r="R1254" t="s">
        <v>95</v>
      </c>
      <c r="S1254" t="s">
        <v>2994</v>
      </c>
      <c r="T1254">
        <v>49.568000000000005</v>
      </c>
      <c r="U1254">
        <v>2</v>
      </c>
      <c r="V1254">
        <v>0.2</v>
      </c>
      <c r="W1254">
        <v>15.489999999999997</v>
      </c>
    </row>
    <row r="1255" spans="1:23" x14ac:dyDescent="0.3">
      <c r="A1255">
        <v>1254</v>
      </c>
      <c r="B1255" t="s">
        <v>3524</v>
      </c>
      <c r="C1255" s="1">
        <v>42804</v>
      </c>
      <c r="D1255">
        <v>2017</v>
      </c>
      <c r="E1255" t="s">
        <v>237</v>
      </c>
      <c r="F1255">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v>0.59039999999999915</v>
      </c>
    </row>
    <row r="1256" spans="1:23" x14ac:dyDescent="0.3">
      <c r="A1256">
        <v>9191</v>
      </c>
      <c r="B1256" t="s">
        <v>10496</v>
      </c>
      <c r="C1256" s="1">
        <v>42237</v>
      </c>
      <c r="D1256">
        <v>2015</v>
      </c>
      <c r="E1256" t="s">
        <v>132</v>
      </c>
      <c r="F1256">
        <v>21</v>
      </c>
      <c r="G1256" t="s">
        <v>54</v>
      </c>
      <c r="H1256" t="s">
        <v>5276</v>
      </c>
      <c r="I1256" t="s">
        <v>5277</v>
      </c>
      <c r="J1256" t="s">
        <v>108</v>
      </c>
      <c r="K1256" t="s">
        <v>29</v>
      </c>
      <c r="L1256" t="s">
        <v>4083</v>
      </c>
      <c r="M1256" t="s">
        <v>156</v>
      </c>
      <c r="N1256">
        <v>18103</v>
      </c>
      <c r="O1256" t="s">
        <v>157</v>
      </c>
      <c r="P1256" t="s">
        <v>3499</v>
      </c>
      <c r="Q1256" t="s">
        <v>49</v>
      </c>
      <c r="R1256" t="s">
        <v>79</v>
      </c>
      <c r="S1256" t="s">
        <v>3500</v>
      </c>
      <c r="T1256">
        <v>99.588000000000008</v>
      </c>
      <c r="U1256">
        <v>2</v>
      </c>
      <c r="V1256">
        <v>0.7</v>
      </c>
      <c r="W1256">
        <v>-82.989999999999981</v>
      </c>
    </row>
    <row r="1257" spans="1:23" x14ac:dyDescent="0.3">
      <c r="A1257">
        <v>9190</v>
      </c>
      <c r="B1257" t="s">
        <v>10496</v>
      </c>
      <c r="C1257" s="1">
        <v>42237</v>
      </c>
      <c r="D1257">
        <v>2015</v>
      </c>
      <c r="E1257" t="s">
        <v>132</v>
      </c>
      <c r="F1257">
        <v>21</v>
      </c>
      <c r="G1257" t="s">
        <v>54</v>
      </c>
      <c r="H1257" t="s">
        <v>5276</v>
      </c>
      <c r="I1257" t="s">
        <v>5277</v>
      </c>
      <c r="J1257" t="s">
        <v>108</v>
      </c>
      <c r="K1257" t="s">
        <v>29</v>
      </c>
      <c r="L1257" t="s">
        <v>4083</v>
      </c>
      <c r="M1257" t="s">
        <v>156</v>
      </c>
      <c r="N1257">
        <v>18103</v>
      </c>
      <c r="O1257" t="s">
        <v>157</v>
      </c>
      <c r="P1257" t="s">
        <v>3710</v>
      </c>
      <c r="Q1257" t="s">
        <v>49</v>
      </c>
      <c r="R1257" t="s">
        <v>63</v>
      </c>
      <c r="S1257" t="s">
        <v>3711</v>
      </c>
      <c r="T1257">
        <v>663.072</v>
      </c>
      <c r="U1257">
        <v>6</v>
      </c>
      <c r="V1257">
        <v>0.2</v>
      </c>
      <c r="W1257">
        <v>-165.768</v>
      </c>
    </row>
    <row r="1258" spans="1:23" x14ac:dyDescent="0.3">
      <c r="A1258">
        <v>9188</v>
      </c>
      <c r="B1258" t="s">
        <v>10496</v>
      </c>
      <c r="C1258" s="1">
        <v>42237</v>
      </c>
      <c r="D1258">
        <v>2015</v>
      </c>
      <c r="E1258" t="s">
        <v>132</v>
      </c>
      <c r="F1258">
        <v>21</v>
      </c>
      <c r="G1258" t="s">
        <v>54</v>
      </c>
      <c r="H1258" t="s">
        <v>5276</v>
      </c>
      <c r="I1258" t="s">
        <v>5277</v>
      </c>
      <c r="J1258" t="s">
        <v>108</v>
      </c>
      <c r="K1258" t="s">
        <v>29</v>
      </c>
      <c r="L1258" t="s">
        <v>4083</v>
      </c>
      <c r="M1258" t="s">
        <v>156</v>
      </c>
      <c r="N1258">
        <v>18103</v>
      </c>
      <c r="O1258" t="s">
        <v>157</v>
      </c>
      <c r="P1258" t="s">
        <v>1886</v>
      </c>
      <c r="Q1258" t="s">
        <v>49</v>
      </c>
      <c r="R1258" t="s">
        <v>592</v>
      </c>
      <c r="S1258" t="s">
        <v>1313</v>
      </c>
      <c r="T1258">
        <v>3.4880000000000004</v>
      </c>
      <c r="U1258">
        <v>2</v>
      </c>
      <c r="V1258">
        <v>0.2</v>
      </c>
      <c r="W1258">
        <v>-0.69760000000000066</v>
      </c>
    </row>
    <row r="1259" spans="1:23" x14ac:dyDescent="0.3">
      <c r="A1259">
        <v>1258</v>
      </c>
      <c r="B1259" t="s">
        <v>3531</v>
      </c>
      <c r="C1259" s="1">
        <v>42728</v>
      </c>
      <c r="D1259">
        <v>2016</v>
      </c>
      <c r="E1259" t="s">
        <v>98</v>
      </c>
      <c r="F1259">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v>-20.446799999999996</v>
      </c>
    </row>
    <row r="1260" spans="1:23" x14ac:dyDescent="0.3">
      <c r="A1260">
        <v>1259</v>
      </c>
      <c r="B1260" t="s">
        <v>3531</v>
      </c>
      <c r="C1260" s="1">
        <v>42728</v>
      </c>
      <c r="D1260">
        <v>2016</v>
      </c>
      <c r="E1260" t="s">
        <v>98</v>
      </c>
      <c r="F1260">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v>-47.254199999999997</v>
      </c>
    </row>
    <row r="1261" spans="1:23" x14ac:dyDescent="0.3">
      <c r="A1261">
        <v>9187</v>
      </c>
      <c r="B1261" t="s">
        <v>10493</v>
      </c>
      <c r="C1261" s="1">
        <v>42954</v>
      </c>
      <c r="D1261">
        <v>2017</v>
      </c>
      <c r="E1261" t="s">
        <v>132</v>
      </c>
      <c r="F1261">
        <v>7</v>
      </c>
      <c r="G1261" t="s">
        <v>54</v>
      </c>
      <c r="H1261" t="s">
        <v>1274</v>
      </c>
      <c r="I1261" t="s">
        <v>1275</v>
      </c>
      <c r="J1261" t="s">
        <v>28</v>
      </c>
      <c r="K1261" t="s">
        <v>29</v>
      </c>
      <c r="L1261" t="s">
        <v>3994</v>
      </c>
      <c r="M1261" t="s">
        <v>46</v>
      </c>
      <c r="N1261">
        <v>92683</v>
      </c>
      <c r="O1261" t="s">
        <v>47</v>
      </c>
      <c r="P1261" t="s">
        <v>4893</v>
      </c>
      <c r="Q1261" t="s">
        <v>49</v>
      </c>
      <c r="R1261" t="s">
        <v>82</v>
      </c>
      <c r="S1261" t="s">
        <v>4894</v>
      </c>
      <c r="T1261">
        <v>1473.1</v>
      </c>
      <c r="U1261">
        <v>5</v>
      </c>
      <c r="V1261">
        <v>0</v>
      </c>
      <c r="W1261">
        <v>412.46800000000007</v>
      </c>
    </row>
    <row r="1262" spans="1:23" x14ac:dyDescent="0.3">
      <c r="A1262">
        <v>9184</v>
      </c>
      <c r="B1262" t="s">
        <v>10493</v>
      </c>
      <c r="C1262" s="1">
        <v>42954</v>
      </c>
      <c r="D1262">
        <v>2017</v>
      </c>
      <c r="E1262" t="s">
        <v>132</v>
      </c>
      <c r="F1262">
        <v>7</v>
      </c>
      <c r="G1262" t="s">
        <v>54</v>
      </c>
      <c r="H1262" t="s">
        <v>1274</v>
      </c>
      <c r="I1262" t="s">
        <v>1275</v>
      </c>
      <c r="J1262" t="s">
        <v>28</v>
      </c>
      <c r="K1262" t="s">
        <v>29</v>
      </c>
      <c r="L1262" t="s">
        <v>3994</v>
      </c>
      <c r="M1262" t="s">
        <v>46</v>
      </c>
      <c r="N1262">
        <v>92683</v>
      </c>
      <c r="O1262" t="s">
        <v>47</v>
      </c>
      <c r="P1262" t="s">
        <v>1267</v>
      </c>
      <c r="Q1262" t="s">
        <v>49</v>
      </c>
      <c r="R1262" t="s">
        <v>95</v>
      </c>
      <c r="S1262" t="s">
        <v>1268</v>
      </c>
      <c r="T1262">
        <v>24.56</v>
      </c>
      <c r="U1262">
        <v>2</v>
      </c>
      <c r="V1262">
        <v>0</v>
      </c>
      <c r="W1262">
        <v>11.543199999999999</v>
      </c>
    </row>
    <row r="1263" spans="1:23" x14ac:dyDescent="0.3">
      <c r="A1263">
        <v>1262</v>
      </c>
      <c r="B1263" t="s">
        <v>3539</v>
      </c>
      <c r="C1263" s="1">
        <v>42671</v>
      </c>
      <c r="D1263">
        <v>2016</v>
      </c>
      <c r="E1263" t="s">
        <v>53</v>
      </c>
      <c r="F1263">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v>-14.0928</v>
      </c>
    </row>
    <row r="1264" spans="1:23" x14ac:dyDescent="0.3">
      <c r="A1264">
        <v>1263</v>
      </c>
      <c r="B1264" t="s">
        <v>3545</v>
      </c>
      <c r="C1264" s="1">
        <v>42923</v>
      </c>
      <c r="D1264">
        <v>2017</v>
      </c>
      <c r="E1264" t="s">
        <v>152</v>
      </c>
      <c r="F1264">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v>6.3336000000000006</v>
      </c>
    </row>
    <row r="1265" spans="1:23" x14ac:dyDescent="0.3">
      <c r="A1265">
        <v>9182</v>
      </c>
      <c r="B1265" t="s">
        <v>10493</v>
      </c>
      <c r="C1265" s="1">
        <v>42954</v>
      </c>
      <c r="D1265">
        <v>2017</v>
      </c>
      <c r="E1265" t="s">
        <v>132</v>
      </c>
      <c r="F1265">
        <v>7</v>
      </c>
      <c r="G1265" t="s">
        <v>54</v>
      </c>
      <c r="H1265" t="s">
        <v>1274</v>
      </c>
      <c r="I1265" t="s">
        <v>1275</v>
      </c>
      <c r="J1265" t="s">
        <v>28</v>
      </c>
      <c r="K1265" t="s">
        <v>29</v>
      </c>
      <c r="L1265" t="s">
        <v>3994</v>
      </c>
      <c r="M1265" t="s">
        <v>46</v>
      </c>
      <c r="N1265">
        <v>92683</v>
      </c>
      <c r="O1265" t="s">
        <v>47</v>
      </c>
      <c r="P1265" t="s">
        <v>7387</v>
      </c>
      <c r="Q1265" t="s">
        <v>49</v>
      </c>
      <c r="R1265" t="s">
        <v>79</v>
      </c>
      <c r="S1265" t="s">
        <v>7388</v>
      </c>
      <c r="T1265">
        <v>31.128000000000004</v>
      </c>
      <c r="U1265">
        <v>3</v>
      </c>
      <c r="V1265">
        <v>0.2</v>
      </c>
      <c r="W1265">
        <v>11.673000000000002</v>
      </c>
    </row>
    <row r="1266" spans="1:23" x14ac:dyDescent="0.3">
      <c r="A1266">
        <v>9181</v>
      </c>
      <c r="B1266" t="s">
        <v>10493</v>
      </c>
      <c r="C1266" s="1">
        <v>42954</v>
      </c>
      <c r="D1266">
        <v>2017</v>
      </c>
      <c r="E1266" t="s">
        <v>132</v>
      </c>
      <c r="F1266">
        <v>7</v>
      </c>
      <c r="G1266" t="s">
        <v>54</v>
      </c>
      <c r="H1266" t="s">
        <v>1274</v>
      </c>
      <c r="I1266" t="s">
        <v>1275</v>
      </c>
      <c r="J1266" t="s">
        <v>28</v>
      </c>
      <c r="K1266" t="s">
        <v>29</v>
      </c>
      <c r="L1266" t="s">
        <v>3994</v>
      </c>
      <c r="M1266" t="s">
        <v>46</v>
      </c>
      <c r="N1266">
        <v>92683</v>
      </c>
      <c r="O1266" t="s">
        <v>47</v>
      </c>
      <c r="P1266" t="s">
        <v>2319</v>
      </c>
      <c r="Q1266" t="s">
        <v>49</v>
      </c>
      <c r="R1266" t="s">
        <v>79</v>
      </c>
      <c r="S1266" t="s">
        <v>2320</v>
      </c>
      <c r="T1266">
        <v>11.952000000000002</v>
      </c>
      <c r="U1266">
        <v>3</v>
      </c>
      <c r="V1266">
        <v>0.2</v>
      </c>
      <c r="W1266">
        <v>4.1832000000000003</v>
      </c>
    </row>
    <row r="1267" spans="1:23" x14ac:dyDescent="0.3">
      <c r="A1267">
        <v>1266</v>
      </c>
      <c r="B1267" t="s">
        <v>3549</v>
      </c>
      <c r="C1267" s="1">
        <v>42980</v>
      </c>
      <c r="D1267">
        <v>2017</v>
      </c>
      <c r="E1267" t="s">
        <v>161</v>
      </c>
      <c r="F1267">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v>1.7738999999999998</v>
      </c>
    </row>
    <row r="1268" spans="1:23" x14ac:dyDescent="0.3">
      <c r="A1268">
        <v>1267</v>
      </c>
      <c r="B1268" t="s">
        <v>3554</v>
      </c>
      <c r="C1268" s="1">
        <v>41997</v>
      </c>
      <c r="D1268">
        <v>2014</v>
      </c>
      <c r="E1268" t="s">
        <v>98</v>
      </c>
      <c r="F1268">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v>41.429399999999987</v>
      </c>
    </row>
    <row r="1269" spans="1:23" x14ac:dyDescent="0.3">
      <c r="A1269">
        <v>9179</v>
      </c>
      <c r="B1269" t="s">
        <v>10492</v>
      </c>
      <c r="C1269" s="1">
        <v>42688</v>
      </c>
      <c r="D1269">
        <v>2016</v>
      </c>
      <c r="E1269" t="s">
        <v>24</v>
      </c>
      <c r="F1269">
        <v>14</v>
      </c>
      <c r="G1269" t="s">
        <v>54</v>
      </c>
      <c r="H1269" t="s">
        <v>263</v>
      </c>
      <c r="I1269" t="s">
        <v>264</v>
      </c>
      <c r="J1269" t="s">
        <v>28</v>
      </c>
      <c r="K1269" t="s">
        <v>29</v>
      </c>
      <c r="L1269" t="s">
        <v>278</v>
      </c>
      <c r="M1269" t="s">
        <v>279</v>
      </c>
      <c r="N1269">
        <v>10035</v>
      </c>
      <c r="O1269" t="s">
        <v>157</v>
      </c>
      <c r="P1269" t="s">
        <v>6827</v>
      </c>
      <c r="Q1269" t="s">
        <v>49</v>
      </c>
      <c r="R1269" t="s">
        <v>72</v>
      </c>
      <c r="S1269" t="s">
        <v>6828</v>
      </c>
      <c r="T1269">
        <v>23.65</v>
      </c>
      <c r="U1269">
        <v>1</v>
      </c>
      <c r="V1269">
        <v>0</v>
      </c>
      <c r="W1269">
        <v>6.1490000000000009</v>
      </c>
    </row>
    <row r="1270" spans="1:23" x14ac:dyDescent="0.3">
      <c r="A1270">
        <v>9177</v>
      </c>
      <c r="B1270" t="s">
        <v>10491</v>
      </c>
      <c r="C1270" s="1">
        <v>42448</v>
      </c>
      <c r="D1270">
        <v>2016</v>
      </c>
      <c r="E1270" t="s">
        <v>237</v>
      </c>
      <c r="F1270">
        <v>19</v>
      </c>
      <c r="G1270" t="s">
        <v>54</v>
      </c>
      <c r="H1270" t="s">
        <v>4974</v>
      </c>
      <c r="I1270" t="s">
        <v>4975</v>
      </c>
      <c r="J1270" t="s">
        <v>44</v>
      </c>
      <c r="K1270" t="s">
        <v>29</v>
      </c>
      <c r="L1270" t="s">
        <v>5683</v>
      </c>
      <c r="M1270" t="s">
        <v>347</v>
      </c>
      <c r="N1270">
        <v>37211</v>
      </c>
      <c r="O1270" t="s">
        <v>32</v>
      </c>
      <c r="P1270" t="s">
        <v>1222</v>
      </c>
      <c r="Q1270" t="s">
        <v>49</v>
      </c>
      <c r="R1270" t="s">
        <v>79</v>
      </c>
      <c r="S1270" t="s">
        <v>1223</v>
      </c>
      <c r="T1270">
        <v>31.086000000000006</v>
      </c>
      <c r="U1270">
        <v>3</v>
      </c>
      <c r="V1270">
        <v>0.7</v>
      </c>
      <c r="W1270">
        <v>-20.72399999999999</v>
      </c>
    </row>
    <row r="1271" spans="1:23" x14ac:dyDescent="0.3">
      <c r="A1271">
        <v>1270</v>
      </c>
      <c r="B1271" t="s">
        <v>3556</v>
      </c>
      <c r="C1271" s="1">
        <v>42890</v>
      </c>
      <c r="D1271">
        <v>2017</v>
      </c>
      <c r="E1271" t="s">
        <v>41</v>
      </c>
      <c r="F1271">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v>5.6159999999999997</v>
      </c>
    </row>
    <row r="1272" spans="1:23" x14ac:dyDescent="0.3">
      <c r="A1272">
        <v>1271</v>
      </c>
      <c r="B1272" t="s">
        <v>3561</v>
      </c>
      <c r="C1272" s="1">
        <v>42481</v>
      </c>
      <c r="D1272">
        <v>2016</v>
      </c>
      <c r="E1272" t="s">
        <v>89</v>
      </c>
      <c r="F1272">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v>-12.792000000000002</v>
      </c>
    </row>
    <row r="1273" spans="1:23" x14ac:dyDescent="0.3">
      <c r="A1273">
        <v>1272</v>
      </c>
      <c r="B1273" t="s">
        <v>3561</v>
      </c>
      <c r="C1273" s="1">
        <v>42481</v>
      </c>
      <c r="D1273">
        <v>2016</v>
      </c>
      <c r="E1273" t="s">
        <v>89</v>
      </c>
      <c r="F1273">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v>-126.85920000000002</v>
      </c>
    </row>
    <row r="1274" spans="1:23" x14ac:dyDescent="0.3">
      <c r="A1274">
        <v>1273</v>
      </c>
      <c r="B1274" t="s">
        <v>3561</v>
      </c>
      <c r="C1274" s="1">
        <v>42481</v>
      </c>
      <c r="D1274">
        <v>2016</v>
      </c>
      <c r="E1274" t="s">
        <v>89</v>
      </c>
      <c r="F1274">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v>-67.27200000000002</v>
      </c>
    </row>
    <row r="1275" spans="1:23" x14ac:dyDescent="0.3">
      <c r="A1275">
        <v>1274</v>
      </c>
      <c r="B1275" t="s">
        <v>3566</v>
      </c>
      <c r="C1275" s="1">
        <v>42516</v>
      </c>
      <c r="D1275">
        <v>2016</v>
      </c>
      <c r="E1275" t="s">
        <v>124</v>
      </c>
      <c r="F1275">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v>3.6288</v>
      </c>
    </row>
    <row r="1276" spans="1:23" x14ac:dyDescent="0.3">
      <c r="A1276">
        <v>9176</v>
      </c>
      <c r="B1276" t="s">
        <v>10490</v>
      </c>
      <c r="C1276" s="1">
        <v>42898</v>
      </c>
      <c r="D1276">
        <v>2017</v>
      </c>
      <c r="E1276" t="s">
        <v>41</v>
      </c>
      <c r="F1276">
        <v>12</v>
      </c>
      <c r="G1276" t="s">
        <v>25</v>
      </c>
      <c r="H1276" t="s">
        <v>8376</v>
      </c>
      <c r="I1276" t="s">
        <v>8377</v>
      </c>
      <c r="J1276" t="s">
        <v>28</v>
      </c>
      <c r="K1276" t="s">
        <v>29</v>
      </c>
      <c r="L1276" t="s">
        <v>4277</v>
      </c>
      <c r="M1276" t="s">
        <v>102</v>
      </c>
      <c r="N1276">
        <v>98031</v>
      </c>
      <c r="O1276" t="s">
        <v>47</v>
      </c>
      <c r="P1276" t="s">
        <v>3893</v>
      </c>
      <c r="Q1276" t="s">
        <v>49</v>
      </c>
      <c r="R1276" t="s">
        <v>95</v>
      </c>
      <c r="S1276" t="s">
        <v>3894</v>
      </c>
      <c r="T1276">
        <v>19.440000000000001</v>
      </c>
      <c r="U1276">
        <v>3</v>
      </c>
      <c r="V1276">
        <v>0</v>
      </c>
      <c r="W1276">
        <v>9.3312000000000008</v>
      </c>
    </row>
    <row r="1277" spans="1:23" x14ac:dyDescent="0.3">
      <c r="A1277">
        <v>1276</v>
      </c>
      <c r="B1277" t="s">
        <v>3566</v>
      </c>
      <c r="C1277" s="1">
        <v>42516</v>
      </c>
      <c r="D1277">
        <v>2016</v>
      </c>
      <c r="E1277" t="s">
        <v>124</v>
      </c>
      <c r="F1277">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v>5.2026000000000003</v>
      </c>
    </row>
    <row r="1278" spans="1:23" x14ac:dyDescent="0.3">
      <c r="A1278">
        <v>9174</v>
      </c>
      <c r="B1278" t="s">
        <v>10489</v>
      </c>
      <c r="C1278" s="1">
        <v>42705</v>
      </c>
      <c r="D1278">
        <v>2016</v>
      </c>
      <c r="E1278" t="s">
        <v>98</v>
      </c>
      <c r="F1278">
        <v>1</v>
      </c>
      <c r="G1278" t="s">
        <v>1306</v>
      </c>
      <c r="H1278" t="s">
        <v>6501</v>
      </c>
      <c r="I1278" t="s">
        <v>6502</v>
      </c>
      <c r="J1278" t="s">
        <v>108</v>
      </c>
      <c r="K1278" t="s">
        <v>29</v>
      </c>
      <c r="L1278" t="s">
        <v>8848</v>
      </c>
      <c r="M1278" t="s">
        <v>46</v>
      </c>
      <c r="N1278">
        <v>93030</v>
      </c>
      <c r="O1278" t="s">
        <v>47</v>
      </c>
      <c r="P1278" t="s">
        <v>2308</v>
      </c>
      <c r="Q1278" t="s">
        <v>49</v>
      </c>
      <c r="R1278" t="s">
        <v>184</v>
      </c>
      <c r="S1278" t="s">
        <v>2309</v>
      </c>
      <c r="T1278">
        <v>22.919999999999998</v>
      </c>
      <c r="U1278">
        <v>3</v>
      </c>
      <c r="V1278">
        <v>0</v>
      </c>
      <c r="W1278">
        <v>11.230799999999999</v>
      </c>
    </row>
    <row r="1279" spans="1:23" x14ac:dyDescent="0.3">
      <c r="A1279">
        <v>1278</v>
      </c>
      <c r="B1279" t="s">
        <v>3571</v>
      </c>
      <c r="C1279" s="1">
        <v>42492</v>
      </c>
      <c r="D1279">
        <v>2016</v>
      </c>
      <c r="E1279" t="s">
        <v>124</v>
      </c>
      <c r="F1279">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v>5.3969999999999914</v>
      </c>
    </row>
    <row r="1280" spans="1:23" x14ac:dyDescent="0.3">
      <c r="A1280">
        <v>9173</v>
      </c>
      <c r="B1280" t="s">
        <v>10489</v>
      </c>
      <c r="C1280" s="1">
        <v>42705</v>
      </c>
      <c r="D1280">
        <v>2016</v>
      </c>
      <c r="E1280" t="s">
        <v>98</v>
      </c>
      <c r="F1280">
        <v>1</v>
      </c>
      <c r="G1280" t="s">
        <v>1306</v>
      </c>
      <c r="H1280" t="s">
        <v>6501</v>
      </c>
      <c r="I1280" t="s">
        <v>6502</v>
      </c>
      <c r="J1280" t="s">
        <v>108</v>
      </c>
      <c r="K1280" t="s">
        <v>29</v>
      </c>
      <c r="L1280" t="s">
        <v>8848</v>
      </c>
      <c r="M1280" t="s">
        <v>46</v>
      </c>
      <c r="N1280">
        <v>93030</v>
      </c>
      <c r="O1280" t="s">
        <v>47</v>
      </c>
      <c r="P1280" t="s">
        <v>3436</v>
      </c>
      <c r="Q1280" t="s">
        <v>49</v>
      </c>
      <c r="R1280" t="s">
        <v>63</v>
      </c>
      <c r="S1280" t="s">
        <v>3437</v>
      </c>
      <c r="T1280">
        <v>1112.94</v>
      </c>
      <c r="U1280">
        <v>3</v>
      </c>
      <c r="V1280">
        <v>0</v>
      </c>
      <c r="W1280">
        <v>222.58799999999991</v>
      </c>
    </row>
    <row r="1281" spans="1:23" x14ac:dyDescent="0.3">
      <c r="A1281">
        <v>9172</v>
      </c>
      <c r="B1281" t="s">
        <v>10489</v>
      </c>
      <c r="C1281" s="1">
        <v>42705</v>
      </c>
      <c r="D1281">
        <v>2016</v>
      </c>
      <c r="E1281" t="s">
        <v>98</v>
      </c>
      <c r="F1281">
        <v>1</v>
      </c>
      <c r="G1281" t="s">
        <v>1306</v>
      </c>
      <c r="H1281" t="s">
        <v>6501</v>
      </c>
      <c r="I1281" t="s">
        <v>6502</v>
      </c>
      <c r="J1281" t="s">
        <v>108</v>
      </c>
      <c r="K1281" t="s">
        <v>29</v>
      </c>
      <c r="L1281" t="s">
        <v>8848</v>
      </c>
      <c r="M1281" t="s">
        <v>46</v>
      </c>
      <c r="N1281">
        <v>93030</v>
      </c>
      <c r="O1281" t="s">
        <v>47</v>
      </c>
      <c r="P1281" t="s">
        <v>4207</v>
      </c>
      <c r="Q1281" t="s">
        <v>49</v>
      </c>
      <c r="R1281" t="s">
        <v>95</v>
      </c>
      <c r="S1281" t="s">
        <v>4208</v>
      </c>
      <c r="T1281">
        <v>47.9</v>
      </c>
      <c r="U1281">
        <v>1</v>
      </c>
      <c r="V1281">
        <v>0</v>
      </c>
      <c r="W1281">
        <v>22.991999999999997</v>
      </c>
    </row>
    <row r="1282" spans="1:23" x14ac:dyDescent="0.3">
      <c r="A1282">
        <v>9170</v>
      </c>
      <c r="B1282" t="s">
        <v>10488</v>
      </c>
      <c r="C1282" s="1">
        <v>42444</v>
      </c>
      <c r="D1282">
        <v>2016</v>
      </c>
      <c r="E1282" t="s">
        <v>237</v>
      </c>
      <c r="F1282">
        <v>15</v>
      </c>
      <c r="G1282" t="s">
        <v>54</v>
      </c>
      <c r="H1282" t="s">
        <v>2676</v>
      </c>
      <c r="I1282" t="s">
        <v>2677</v>
      </c>
      <c r="J1282" t="s">
        <v>108</v>
      </c>
      <c r="K1282" t="s">
        <v>29</v>
      </c>
      <c r="L1282" t="s">
        <v>340</v>
      </c>
      <c r="M1282" t="s">
        <v>1505</v>
      </c>
      <c r="N1282">
        <v>39212</v>
      </c>
      <c r="O1282" t="s">
        <v>32</v>
      </c>
      <c r="P1282" t="s">
        <v>2362</v>
      </c>
      <c r="Q1282" t="s">
        <v>49</v>
      </c>
      <c r="R1282" t="s">
        <v>95</v>
      </c>
      <c r="S1282" t="s">
        <v>2363</v>
      </c>
      <c r="T1282">
        <v>45.68</v>
      </c>
      <c r="U1282">
        <v>2</v>
      </c>
      <c r="V1282">
        <v>0</v>
      </c>
      <c r="W1282">
        <v>21.012799999999999</v>
      </c>
    </row>
    <row r="1283" spans="1:23" x14ac:dyDescent="0.3">
      <c r="A1283">
        <v>1282</v>
      </c>
      <c r="B1283" t="s">
        <v>3586</v>
      </c>
      <c r="C1283" s="1">
        <v>42834</v>
      </c>
      <c r="D1283">
        <v>2017</v>
      </c>
      <c r="E1283" t="s">
        <v>89</v>
      </c>
      <c r="F1283">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v>4.9139999999999988</v>
      </c>
    </row>
    <row r="1284" spans="1:23" x14ac:dyDescent="0.3">
      <c r="A1284">
        <v>1283</v>
      </c>
      <c r="B1284" t="s">
        <v>3586</v>
      </c>
      <c r="C1284" s="1">
        <v>42834</v>
      </c>
      <c r="D1284">
        <v>2017</v>
      </c>
      <c r="E1284" t="s">
        <v>89</v>
      </c>
      <c r="F1284">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v>-13.363000000000003</v>
      </c>
    </row>
    <row r="1285" spans="1:23" x14ac:dyDescent="0.3">
      <c r="A1285">
        <v>1284</v>
      </c>
      <c r="B1285" t="s">
        <v>3586</v>
      </c>
      <c r="C1285" s="1">
        <v>42834</v>
      </c>
      <c r="D1285">
        <v>2017</v>
      </c>
      <c r="E1285" t="s">
        <v>89</v>
      </c>
      <c r="F1285">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v>88.073999999999984</v>
      </c>
    </row>
    <row r="1286" spans="1:23" x14ac:dyDescent="0.3">
      <c r="A1286">
        <v>1285</v>
      </c>
      <c r="B1286" t="s">
        <v>3593</v>
      </c>
      <c r="C1286" s="1">
        <v>42344</v>
      </c>
      <c r="D1286">
        <v>2015</v>
      </c>
      <c r="E1286" t="s">
        <v>98</v>
      </c>
      <c r="F128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v>-4.8510000000000009</v>
      </c>
    </row>
    <row r="1287" spans="1:23" x14ac:dyDescent="0.3">
      <c r="A1287">
        <v>1286</v>
      </c>
      <c r="B1287" t="s">
        <v>3596</v>
      </c>
      <c r="C1287" s="1">
        <v>42547</v>
      </c>
      <c r="D1287">
        <v>2016</v>
      </c>
      <c r="E1287" t="s">
        <v>41</v>
      </c>
      <c r="F1287">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v>1.0429999999999984</v>
      </c>
    </row>
    <row r="1288" spans="1:23" x14ac:dyDescent="0.3">
      <c r="A1288">
        <v>1287</v>
      </c>
      <c r="B1288" t="s">
        <v>3600</v>
      </c>
      <c r="C1288" s="1">
        <v>42189</v>
      </c>
      <c r="D1288">
        <v>2015</v>
      </c>
      <c r="E1288" t="s">
        <v>152</v>
      </c>
      <c r="F1288">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v>4.4891999999999985</v>
      </c>
    </row>
    <row r="1289" spans="1:23" x14ac:dyDescent="0.3">
      <c r="A1289">
        <v>9169</v>
      </c>
      <c r="B1289" t="s">
        <v>10488</v>
      </c>
      <c r="C1289" s="1">
        <v>42444</v>
      </c>
      <c r="D1289">
        <v>2016</v>
      </c>
      <c r="E1289" t="s">
        <v>237</v>
      </c>
      <c r="F1289">
        <v>15</v>
      </c>
      <c r="G1289" t="s">
        <v>54</v>
      </c>
      <c r="H1289" t="s">
        <v>2676</v>
      </c>
      <c r="I1289" t="s">
        <v>2677</v>
      </c>
      <c r="J1289" t="s">
        <v>108</v>
      </c>
      <c r="K1289" t="s">
        <v>29</v>
      </c>
      <c r="L1289" t="s">
        <v>340</v>
      </c>
      <c r="M1289" t="s">
        <v>1505</v>
      </c>
      <c r="N1289">
        <v>39212</v>
      </c>
      <c r="O1289" t="s">
        <v>32</v>
      </c>
      <c r="P1289" t="s">
        <v>2362</v>
      </c>
      <c r="Q1289" t="s">
        <v>49</v>
      </c>
      <c r="R1289" t="s">
        <v>95</v>
      </c>
      <c r="S1289" t="s">
        <v>2363</v>
      </c>
      <c r="T1289">
        <v>319.76</v>
      </c>
      <c r="U1289">
        <v>14</v>
      </c>
      <c r="V1289">
        <v>0</v>
      </c>
      <c r="W1289">
        <v>147.08959999999999</v>
      </c>
    </row>
    <row r="1290" spans="1:23" x14ac:dyDescent="0.3">
      <c r="A1290">
        <v>1289</v>
      </c>
      <c r="B1290" t="s">
        <v>3603</v>
      </c>
      <c r="C1290" s="1">
        <v>42696</v>
      </c>
      <c r="D1290">
        <v>2016</v>
      </c>
      <c r="E1290" t="s">
        <v>24</v>
      </c>
      <c r="F1290">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v>4.1147999999999989</v>
      </c>
    </row>
    <row r="1291" spans="1:23" x14ac:dyDescent="0.3">
      <c r="A1291">
        <v>1290</v>
      </c>
      <c r="B1291" t="s">
        <v>3603</v>
      </c>
      <c r="C1291" s="1">
        <v>42696</v>
      </c>
      <c r="D1291">
        <v>2016</v>
      </c>
      <c r="E1291" t="s">
        <v>24</v>
      </c>
      <c r="F1291">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v>7.4952000000000005</v>
      </c>
    </row>
    <row r="1292" spans="1:23" x14ac:dyDescent="0.3">
      <c r="A1292">
        <v>1291</v>
      </c>
      <c r="B1292" t="s">
        <v>3608</v>
      </c>
      <c r="C1292" s="1">
        <v>42684</v>
      </c>
      <c r="D1292">
        <v>2016</v>
      </c>
      <c r="E1292" t="s">
        <v>24</v>
      </c>
      <c r="F1292">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v>4.4603999999999999</v>
      </c>
    </row>
    <row r="1293" spans="1:23" x14ac:dyDescent="0.3">
      <c r="A1293">
        <v>1292</v>
      </c>
      <c r="B1293" t="s">
        <v>3608</v>
      </c>
      <c r="C1293" s="1">
        <v>42684</v>
      </c>
      <c r="D1293">
        <v>2016</v>
      </c>
      <c r="E1293" t="s">
        <v>24</v>
      </c>
      <c r="F1293">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v>15.552000000000001</v>
      </c>
    </row>
    <row r="1294" spans="1:23" x14ac:dyDescent="0.3">
      <c r="A1294">
        <v>1293</v>
      </c>
      <c r="B1294" t="s">
        <v>3611</v>
      </c>
      <c r="C1294" s="1">
        <v>42243</v>
      </c>
      <c r="D1294">
        <v>2015</v>
      </c>
      <c r="E1294" t="s">
        <v>132</v>
      </c>
      <c r="F1294">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v>9.2232000000000021</v>
      </c>
    </row>
    <row r="1295" spans="1:23" x14ac:dyDescent="0.3">
      <c r="A1295">
        <v>1294</v>
      </c>
      <c r="B1295" t="s">
        <v>3611</v>
      </c>
      <c r="C1295" s="1">
        <v>42243</v>
      </c>
      <c r="D1295">
        <v>2015</v>
      </c>
      <c r="E1295" t="s">
        <v>132</v>
      </c>
      <c r="F1295">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v>52.531999999999996</v>
      </c>
    </row>
    <row r="1296" spans="1:23" x14ac:dyDescent="0.3">
      <c r="A1296">
        <v>1295</v>
      </c>
      <c r="B1296" t="s">
        <v>3611</v>
      </c>
      <c r="C1296" s="1">
        <v>42243</v>
      </c>
      <c r="D1296">
        <v>2015</v>
      </c>
      <c r="E1296" t="s">
        <v>132</v>
      </c>
      <c r="F129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v>1.4783999999999999</v>
      </c>
    </row>
    <row r="1297" spans="1:23" x14ac:dyDescent="0.3">
      <c r="A1297">
        <v>1296</v>
      </c>
      <c r="B1297" t="s">
        <v>3614</v>
      </c>
      <c r="C1297" s="1">
        <v>42149</v>
      </c>
      <c r="D1297">
        <v>2015</v>
      </c>
      <c r="E1297" t="s">
        <v>124</v>
      </c>
      <c r="F1297">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v>84.572799999999944</v>
      </c>
    </row>
    <row r="1298" spans="1:23" x14ac:dyDescent="0.3">
      <c r="A1298">
        <v>1297</v>
      </c>
      <c r="B1298" t="s">
        <v>3618</v>
      </c>
      <c r="C1298" s="1">
        <v>43099</v>
      </c>
      <c r="D1298">
        <v>2017</v>
      </c>
      <c r="E1298" t="s">
        <v>98</v>
      </c>
      <c r="F1298">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v>4.5187999999999997</v>
      </c>
    </row>
    <row r="1299" spans="1:23" x14ac:dyDescent="0.3">
      <c r="A1299">
        <v>1298</v>
      </c>
      <c r="B1299" t="s">
        <v>3618</v>
      </c>
      <c r="C1299" s="1">
        <v>43099</v>
      </c>
      <c r="D1299">
        <v>2017</v>
      </c>
      <c r="E1299" t="s">
        <v>98</v>
      </c>
      <c r="F1299">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v>6.4749999999999979</v>
      </c>
    </row>
    <row r="1300" spans="1:23" x14ac:dyDescent="0.3">
      <c r="A1300">
        <v>9168</v>
      </c>
      <c r="B1300" t="s">
        <v>10487</v>
      </c>
      <c r="C1300" s="1">
        <v>42545</v>
      </c>
      <c r="D1300">
        <v>2016</v>
      </c>
      <c r="E1300" t="s">
        <v>41</v>
      </c>
      <c r="F1300">
        <v>24</v>
      </c>
      <c r="G1300" t="s">
        <v>25</v>
      </c>
      <c r="H1300" t="s">
        <v>686</v>
      </c>
      <c r="I1300" t="s">
        <v>687</v>
      </c>
      <c r="J1300" t="s">
        <v>28</v>
      </c>
      <c r="K1300" t="s">
        <v>29</v>
      </c>
      <c r="L1300" t="s">
        <v>963</v>
      </c>
      <c r="M1300" t="s">
        <v>46</v>
      </c>
      <c r="N1300">
        <v>92037</v>
      </c>
      <c r="O1300" t="s">
        <v>47</v>
      </c>
      <c r="P1300" t="s">
        <v>5966</v>
      </c>
      <c r="Q1300" t="s">
        <v>49</v>
      </c>
      <c r="R1300" t="s">
        <v>82</v>
      </c>
      <c r="S1300" t="s">
        <v>5967</v>
      </c>
      <c r="T1300">
        <v>241.44</v>
      </c>
      <c r="U1300">
        <v>3</v>
      </c>
      <c r="V1300">
        <v>0</v>
      </c>
      <c r="W1300">
        <v>72.431999999999988</v>
      </c>
    </row>
    <row r="1301" spans="1:23" x14ac:dyDescent="0.3">
      <c r="A1301">
        <v>1300</v>
      </c>
      <c r="B1301" t="s">
        <v>3625</v>
      </c>
      <c r="C1301" s="1">
        <v>42281</v>
      </c>
      <c r="D1301">
        <v>2015</v>
      </c>
      <c r="E1301" t="s">
        <v>53</v>
      </c>
      <c r="F1301">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v>7.0095999999999989</v>
      </c>
    </row>
    <row r="1302" spans="1:23" x14ac:dyDescent="0.3">
      <c r="A1302">
        <v>9167</v>
      </c>
      <c r="B1302" t="s">
        <v>10487</v>
      </c>
      <c r="C1302" s="1">
        <v>42545</v>
      </c>
      <c r="D1302">
        <v>2016</v>
      </c>
      <c r="E1302" t="s">
        <v>41</v>
      </c>
      <c r="F1302">
        <v>24</v>
      </c>
      <c r="G1302" t="s">
        <v>25</v>
      </c>
      <c r="H1302" t="s">
        <v>686</v>
      </c>
      <c r="I1302" t="s">
        <v>687</v>
      </c>
      <c r="J1302" t="s">
        <v>28</v>
      </c>
      <c r="K1302" t="s">
        <v>29</v>
      </c>
      <c r="L1302" t="s">
        <v>963</v>
      </c>
      <c r="M1302" t="s">
        <v>46</v>
      </c>
      <c r="N1302">
        <v>92037</v>
      </c>
      <c r="O1302" t="s">
        <v>47</v>
      </c>
      <c r="P1302" t="s">
        <v>3841</v>
      </c>
      <c r="Q1302" t="s">
        <v>49</v>
      </c>
      <c r="R1302" t="s">
        <v>95</v>
      </c>
      <c r="S1302" t="s">
        <v>3842</v>
      </c>
      <c r="T1302">
        <v>104.85</v>
      </c>
      <c r="U1302">
        <v>1</v>
      </c>
      <c r="V1302">
        <v>0</v>
      </c>
      <c r="W1302">
        <v>50.327999999999996</v>
      </c>
    </row>
    <row r="1303" spans="1:23" x14ac:dyDescent="0.3">
      <c r="A1303">
        <v>9165</v>
      </c>
      <c r="B1303" t="s">
        <v>10486</v>
      </c>
      <c r="C1303" s="1">
        <v>42163</v>
      </c>
      <c r="D1303">
        <v>2015</v>
      </c>
      <c r="E1303" t="s">
        <v>41</v>
      </c>
      <c r="F1303">
        <v>8</v>
      </c>
      <c r="G1303" t="s">
        <v>54</v>
      </c>
      <c r="H1303" t="s">
        <v>7101</v>
      </c>
      <c r="I1303" t="s">
        <v>7102</v>
      </c>
      <c r="J1303" t="s">
        <v>28</v>
      </c>
      <c r="K1303" t="s">
        <v>29</v>
      </c>
      <c r="L1303" t="s">
        <v>315</v>
      </c>
      <c r="M1303" t="s">
        <v>222</v>
      </c>
      <c r="N1303">
        <v>60610</v>
      </c>
      <c r="O1303" t="s">
        <v>111</v>
      </c>
      <c r="P1303" t="s">
        <v>3326</v>
      </c>
      <c r="Q1303" t="s">
        <v>49</v>
      </c>
      <c r="R1303" t="s">
        <v>82</v>
      </c>
      <c r="S1303" t="s">
        <v>3327</v>
      </c>
      <c r="T1303">
        <v>143.12799999999996</v>
      </c>
      <c r="U1303">
        <v>2</v>
      </c>
      <c r="V1303">
        <v>0.8</v>
      </c>
      <c r="W1303">
        <v>-393.60200000000009</v>
      </c>
    </row>
    <row r="1304" spans="1:23" x14ac:dyDescent="0.3">
      <c r="A1304">
        <v>9161</v>
      </c>
      <c r="B1304" t="s">
        <v>10484</v>
      </c>
      <c r="C1304" s="1">
        <v>42591</v>
      </c>
      <c r="D1304">
        <v>2016</v>
      </c>
      <c r="E1304" t="s">
        <v>132</v>
      </c>
      <c r="F1304">
        <v>9</v>
      </c>
      <c r="G1304" t="s">
        <v>54</v>
      </c>
      <c r="H1304" t="s">
        <v>6392</v>
      </c>
      <c r="I1304" t="s">
        <v>6393</v>
      </c>
      <c r="J1304" t="s">
        <v>108</v>
      </c>
      <c r="K1304" t="s">
        <v>29</v>
      </c>
      <c r="L1304" t="s">
        <v>8781</v>
      </c>
      <c r="M1304" t="s">
        <v>347</v>
      </c>
      <c r="N1304">
        <v>37075</v>
      </c>
      <c r="O1304" t="s">
        <v>32</v>
      </c>
      <c r="P1304" t="s">
        <v>2918</v>
      </c>
      <c r="Q1304" t="s">
        <v>49</v>
      </c>
      <c r="R1304" t="s">
        <v>79</v>
      </c>
      <c r="S1304" t="s">
        <v>2919</v>
      </c>
      <c r="T1304">
        <v>11.880000000000003</v>
      </c>
      <c r="U1304">
        <v>5</v>
      </c>
      <c r="V1304">
        <v>0.7</v>
      </c>
      <c r="W1304">
        <v>-7.9199999999999982</v>
      </c>
    </row>
    <row r="1305" spans="1:23" x14ac:dyDescent="0.3">
      <c r="A1305">
        <v>9160</v>
      </c>
      <c r="B1305" t="s">
        <v>10484</v>
      </c>
      <c r="C1305" s="1">
        <v>42591</v>
      </c>
      <c r="D1305">
        <v>2016</v>
      </c>
      <c r="E1305" t="s">
        <v>132</v>
      </c>
      <c r="F1305">
        <v>9</v>
      </c>
      <c r="G1305" t="s">
        <v>54</v>
      </c>
      <c r="H1305" t="s">
        <v>6392</v>
      </c>
      <c r="I1305" t="s">
        <v>6393</v>
      </c>
      <c r="J1305" t="s">
        <v>108</v>
      </c>
      <c r="K1305" t="s">
        <v>29</v>
      </c>
      <c r="L1305" t="s">
        <v>8781</v>
      </c>
      <c r="M1305" t="s">
        <v>347</v>
      </c>
      <c r="N1305">
        <v>37075</v>
      </c>
      <c r="O1305" t="s">
        <v>32</v>
      </c>
      <c r="P1305" t="s">
        <v>1239</v>
      </c>
      <c r="Q1305" t="s">
        <v>49</v>
      </c>
      <c r="R1305" t="s">
        <v>79</v>
      </c>
      <c r="S1305" t="s">
        <v>1240</v>
      </c>
      <c r="T1305">
        <v>4.338000000000001</v>
      </c>
      <c r="U1305">
        <v>3</v>
      </c>
      <c r="V1305">
        <v>0.7</v>
      </c>
      <c r="W1305">
        <v>-3.0366</v>
      </c>
    </row>
    <row r="1306" spans="1:23" x14ac:dyDescent="0.3">
      <c r="A1306">
        <v>9158</v>
      </c>
      <c r="B1306" t="s">
        <v>10483</v>
      </c>
      <c r="C1306" s="1">
        <v>41855</v>
      </c>
      <c r="D1306">
        <v>2014</v>
      </c>
      <c r="E1306" t="s">
        <v>132</v>
      </c>
      <c r="F1306">
        <v>4</v>
      </c>
      <c r="G1306" t="s">
        <v>54</v>
      </c>
      <c r="H1306" t="s">
        <v>4258</v>
      </c>
      <c r="I1306" t="s">
        <v>4259</v>
      </c>
      <c r="J1306" t="s">
        <v>44</v>
      </c>
      <c r="K1306" t="s">
        <v>29</v>
      </c>
      <c r="L1306" t="s">
        <v>5256</v>
      </c>
      <c r="M1306" t="s">
        <v>5257</v>
      </c>
      <c r="N1306">
        <v>4401</v>
      </c>
      <c r="O1306" t="s">
        <v>157</v>
      </c>
      <c r="P1306" t="s">
        <v>7592</v>
      </c>
      <c r="Q1306" t="s">
        <v>49</v>
      </c>
      <c r="R1306" t="s">
        <v>95</v>
      </c>
      <c r="S1306" t="s">
        <v>7593</v>
      </c>
      <c r="T1306">
        <v>259.74</v>
      </c>
      <c r="U1306">
        <v>13</v>
      </c>
      <c r="V1306">
        <v>0</v>
      </c>
      <c r="W1306">
        <v>124.6752</v>
      </c>
    </row>
    <row r="1307" spans="1:23" x14ac:dyDescent="0.3">
      <c r="A1307">
        <v>9157</v>
      </c>
      <c r="B1307" t="s">
        <v>10483</v>
      </c>
      <c r="C1307" s="1">
        <v>41855</v>
      </c>
      <c r="D1307">
        <v>2014</v>
      </c>
      <c r="E1307" t="s">
        <v>132</v>
      </c>
      <c r="F1307">
        <v>4</v>
      </c>
      <c r="G1307" t="s">
        <v>54</v>
      </c>
      <c r="H1307" t="s">
        <v>4258</v>
      </c>
      <c r="I1307" t="s">
        <v>4259</v>
      </c>
      <c r="J1307" t="s">
        <v>44</v>
      </c>
      <c r="K1307" t="s">
        <v>29</v>
      </c>
      <c r="L1307" t="s">
        <v>5256</v>
      </c>
      <c r="M1307" t="s">
        <v>5257</v>
      </c>
      <c r="N1307">
        <v>4401</v>
      </c>
      <c r="O1307" t="s">
        <v>157</v>
      </c>
      <c r="P1307" t="s">
        <v>1855</v>
      </c>
      <c r="Q1307" t="s">
        <v>49</v>
      </c>
      <c r="R1307" t="s">
        <v>82</v>
      </c>
      <c r="S1307" t="s">
        <v>1856</v>
      </c>
      <c r="T1307">
        <v>101.96</v>
      </c>
      <c r="U1307">
        <v>2</v>
      </c>
      <c r="V1307">
        <v>0</v>
      </c>
      <c r="W1307">
        <v>27.529200000000003</v>
      </c>
    </row>
    <row r="1308" spans="1:23" x14ac:dyDescent="0.3">
      <c r="A1308">
        <v>1307</v>
      </c>
      <c r="B1308" t="s">
        <v>3640</v>
      </c>
      <c r="C1308" s="1">
        <v>42541</v>
      </c>
      <c r="D1308">
        <v>2016</v>
      </c>
      <c r="E1308" t="s">
        <v>41</v>
      </c>
      <c r="F1308">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v>22.444800000000001</v>
      </c>
    </row>
    <row r="1309" spans="1:23" x14ac:dyDescent="0.3">
      <c r="A1309">
        <v>1308</v>
      </c>
      <c r="B1309" t="s">
        <v>3640</v>
      </c>
      <c r="C1309" s="1">
        <v>42541</v>
      </c>
      <c r="D1309">
        <v>2016</v>
      </c>
      <c r="E1309" t="s">
        <v>41</v>
      </c>
      <c r="F1309">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v>6.4206000000000012</v>
      </c>
    </row>
    <row r="1310" spans="1:23" x14ac:dyDescent="0.3">
      <c r="A1310">
        <v>1309</v>
      </c>
      <c r="B1310" t="s">
        <v>3640</v>
      </c>
      <c r="C1310" s="1">
        <v>42541</v>
      </c>
      <c r="D1310">
        <v>2016</v>
      </c>
      <c r="E1310" t="s">
        <v>41</v>
      </c>
      <c r="F1310">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v>5.6628000000000007</v>
      </c>
    </row>
    <row r="1311" spans="1:23" x14ac:dyDescent="0.3">
      <c r="A1311">
        <v>1310</v>
      </c>
      <c r="B1311" t="s">
        <v>3640</v>
      </c>
      <c r="C1311" s="1">
        <v>42541</v>
      </c>
      <c r="D1311">
        <v>2016</v>
      </c>
      <c r="E1311" t="s">
        <v>41</v>
      </c>
      <c r="F1311">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v>9.716399999999993</v>
      </c>
    </row>
    <row r="1312" spans="1:23" x14ac:dyDescent="0.3">
      <c r="A1312">
        <v>9156</v>
      </c>
      <c r="B1312" t="s">
        <v>10482</v>
      </c>
      <c r="C1312" s="1">
        <v>41662</v>
      </c>
      <c r="D1312">
        <v>2014</v>
      </c>
      <c r="E1312" t="s">
        <v>166</v>
      </c>
      <c r="F1312">
        <v>23</v>
      </c>
      <c r="G1312" t="s">
        <v>54</v>
      </c>
      <c r="H1312" t="s">
        <v>9121</v>
      </c>
      <c r="I1312" t="s">
        <v>9122</v>
      </c>
      <c r="J1312" t="s">
        <v>28</v>
      </c>
      <c r="K1312" t="s">
        <v>29</v>
      </c>
      <c r="L1312" t="s">
        <v>1408</v>
      </c>
      <c r="M1312" t="s">
        <v>1409</v>
      </c>
      <c r="N1312">
        <v>89115</v>
      </c>
      <c r="O1312" t="s">
        <v>47</v>
      </c>
      <c r="P1312" t="s">
        <v>581</v>
      </c>
      <c r="Q1312" t="s">
        <v>49</v>
      </c>
      <c r="R1312" t="s">
        <v>95</v>
      </c>
      <c r="S1312" t="s">
        <v>582</v>
      </c>
      <c r="T1312">
        <v>40.08</v>
      </c>
      <c r="U1312">
        <v>6</v>
      </c>
      <c r="V1312">
        <v>0</v>
      </c>
      <c r="W1312">
        <v>19.238399999999999</v>
      </c>
    </row>
    <row r="1313" spans="1:23" x14ac:dyDescent="0.3">
      <c r="A1313">
        <v>1312</v>
      </c>
      <c r="B1313" t="s">
        <v>3645</v>
      </c>
      <c r="C1313" s="1">
        <v>42713</v>
      </c>
      <c r="D1313">
        <v>2016</v>
      </c>
      <c r="E1313" t="s">
        <v>98</v>
      </c>
      <c r="F1313">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v>1.7343</v>
      </c>
    </row>
    <row r="1314" spans="1:23" x14ac:dyDescent="0.3">
      <c r="A1314">
        <v>1313</v>
      </c>
      <c r="B1314" t="s">
        <v>3645</v>
      </c>
      <c r="C1314" s="1">
        <v>42713</v>
      </c>
      <c r="D1314">
        <v>2016</v>
      </c>
      <c r="E1314" t="s">
        <v>98</v>
      </c>
      <c r="F1314">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v>56.175200000000004</v>
      </c>
    </row>
    <row r="1315" spans="1:23" x14ac:dyDescent="0.3">
      <c r="A1315">
        <v>9154</v>
      </c>
      <c r="B1315" t="s">
        <v>10480</v>
      </c>
      <c r="C1315" s="1">
        <v>42271</v>
      </c>
      <c r="D1315">
        <v>2015</v>
      </c>
      <c r="E1315" t="s">
        <v>161</v>
      </c>
      <c r="F1315">
        <v>24</v>
      </c>
      <c r="G1315" t="s">
        <v>25</v>
      </c>
      <c r="H1315" t="s">
        <v>302</v>
      </c>
      <c r="I1315" t="s">
        <v>303</v>
      </c>
      <c r="J1315" t="s">
        <v>28</v>
      </c>
      <c r="K1315" t="s">
        <v>29</v>
      </c>
      <c r="L1315" t="s">
        <v>7786</v>
      </c>
      <c r="M1315" t="s">
        <v>322</v>
      </c>
      <c r="N1315">
        <v>85323</v>
      </c>
      <c r="O1315" t="s">
        <v>47</v>
      </c>
      <c r="P1315" t="s">
        <v>1776</v>
      </c>
      <c r="Q1315" t="s">
        <v>49</v>
      </c>
      <c r="R1315" t="s">
        <v>72</v>
      </c>
      <c r="S1315" t="s">
        <v>1777</v>
      </c>
      <c r="T1315">
        <v>16.463999999999999</v>
      </c>
      <c r="U1315">
        <v>7</v>
      </c>
      <c r="V1315">
        <v>0.2</v>
      </c>
      <c r="W1315">
        <v>1.852199999999999</v>
      </c>
    </row>
    <row r="1316" spans="1:23" x14ac:dyDescent="0.3">
      <c r="A1316">
        <v>1315</v>
      </c>
      <c r="B1316" t="s">
        <v>3651</v>
      </c>
      <c r="C1316" s="1">
        <v>42722</v>
      </c>
      <c r="D1316">
        <v>2016</v>
      </c>
      <c r="E1316" t="s">
        <v>98</v>
      </c>
      <c r="F131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v>18.662400000000002</v>
      </c>
    </row>
    <row r="1317" spans="1:23" x14ac:dyDescent="0.3">
      <c r="A1317">
        <v>9152</v>
      </c>
      <c r="B1317" t="s">
        <v>10480</v>
      </c>
      <c r="C1317" s="1">
        <v>42271</v>
      </c>
      <c r="D1317">
        <v>2015</v>
      </c>
      <c r="E1317" t="s">
        <v>161</v>
      </c>
      <c r="F1317">
        <v>24</v>
      </c>
      <c r="G1317" t="s">
        <v>25</v>
      </c>
      <c r="H1317" t="s">
        <v>302</v>
      </c>
      <c r="I1317" t="s">
        <v>303</v>
      </c>
      <c r="J1317" t="s">
        <v>28</v>
      </c>
      <c r="K1317" t="s">
        <v>29</v>
      </c>
      <c r="L1317" t="s">
        <v>7786</v>
      </c>
      <c r="M1317" t="s">
        <v>322</v>
      </c>
      <c r="N1317">
        <v>85323</v>
      </c>
      <c r="O1317" t="s">
        <v>47</v>
      </c>
      <c r="P1317" t="s">
        <v>6968</v>
      </c>
      <c r="Q1317" t="s">
        <v>49</v>
      </c>
      <c r="R1317" t="s">
        <v>72</v>
      </c>
      <c r="S1317" t="s">
        <v>6969</v>
      </c>
      <c r="T1317">
        <v>14.576000000000001</v>
      </c>
      <c r="U1317">
        <v>2</v>
      </c>
      <c r="V1317">
        <v>0.2</v>
      </c>
      <c r="W1317">
        <v>2.3685999999999989</v>
      </c>
    </row>
    <row r="1318" spans="1:23" x14ac:dyDescent="0.3">
      <c r="A1318">
        <v>1317</v>
      </c>
      <c r="B1318" t="s">
        <v>3651</v>
      </c>
      <c r="C1318" s="1">
        <v>42722</v>
      </c>
      <c r="D1318">
        <v>2016</v>
      </c>
      <c r="E1318" t="s">
        <v>98</v>
      </c>
      <c r="F1318">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v>28.964999999999961</v>
      </c>
    </row>
    <row r="1319" spans="1:23" x14ac:dyDescent="0.3">
      <c r="A1319">
        <v>9151</v>
      </c>
      <c r="B1319" t="s">
        <v>10479</v>
      </c>
      <c r="C1319" s="1">
        <v>41791</v>
      </c>
      <c r="D1319">
        <v>2014</v>
      </c>
      <c r="E1319" t="s">
        <v>41</v>
      </c>
      <c r="F1319">
        <v>1</v>
      </c>
      <c r="G1319" t="s">
        <v>54</v>
      </c>
      <c r="H1319" t="s">
        <v>3623</v>
      </c>
      <c r="I1319" t="s">
        <v>3624</v>
      </c>
      <c r="J1319" t="s">
        <v>44</v>
      </c>
      <c r="K1319" t="s">
        <v>29</v>
      </c>
      <c r="L1319" t="s">
        <v>895</v>
      </c>
      <c r="M1319" t="s">
        <v>250</v>
      </c>
      <c r="N1319">
        <v>48234</v>
      </c>
      <c r="O1319" t="s">
        <v>111</v>
      </c>
      <c r="P1319" t="s">
        <v>3672</v>
      </c>
      <c r="Q1319" t="s">
        <v>49</v>
      </c>
      <c r="R1319" t="s">
        <v>82</v>
      </c>
      <c r="S1319" t="s">
        <v>3673</v>
      </c>
      <c r="T1319">
        <v>65.52000000000001</v>
      </c>
      <c r="U1319">
        <v>5</v>
      </c>
      <c r="V1319">
        <v>0.1</v>
      </c>
      <c r="W1319">
        <v>12.376000000000001</v>
      </c>
    </row>
    <row r="1320" spans="1:23" x14ac:dyDescent="0.3">
      <c r="A1320">
        <v>9150</v>
      </c>
      <c r="B1320" t="s">
        <v>10479</v>
      </c>
      <c r="C1320" s="1">
        <v>41791</v>
      </c>
      <c r="D1320">
        <v>2014</v>
      </c>
      <c r="E1320" t="s">
        <v>41</v>
      </c>
      <c r="F1320">
        <v>1</v>
      </c>
      <c r="G1320" t="s">
        <v>54</v>
      </c>
      <c r="H1320" t="s">
        <v>3623</v>
      </c>
      <c r="I1320" t="s">
        <v>3624</v>
      </c>
      <c r="J1320" t="s">
        <v>44</v>
      </c>
      <c r="K1320" t="s">
        <v>29</v>
      </c>
      <c r="L1320" t="s">
        <v>895</v>
      </c>
      <c r="M1320" t="s">
        <v>250</v>
      </c>
      <c r="N1320">
        <v>48234</v>
      </c>
      <c r="O1320" t="s">
        <v>111</v>
      </c>
      <c r="P1320" t="s">
        <v>3953</v>
      </c>
      <c r="Q1320" t="s">
        <v>49</v>
      </c>
      <c r="R1320" t="s">
        <v>79</v>
      </c>
      <c r="S1320" t="s">
        <v>3954</v>
      </c>
      <c r="T1320">
        <v>138.56</v>
      </c>
      <c r="U1320">
        <v>4</v>
      </c>
      <c r="V1320">
        <v>0</v>
      </c>
      <c r="W1320">
        <v>66.508799999999994</v>
      </c>
    </row>
    <row r="1321" spans="1:23" x14ac:dyDescent="0.3">
      <c r="A1321">
        <v>1320</v>
      </c>
      <c r="B1321" t="s">
        <v>3661</v>
      </c>
      <c r="C1321" s="1">
        <v>41821</v>
      </c>
      <c r="D1321">
        <v>2014</v>
      </c>
      <c r="E1321" t="s">
        <v>152</v>
      </c>
      <c r="F1321">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v>-3.6288</v>
      </c>
    </row>
    <row r="1322" spans="1:23" x14ac:dyDescent="0.3">
      <c r="A1322">
        <v>1321</v>
      </c>
      <c r="B1322" t="s">
        <v>3665</v>
      </c>
      <c r="C1322" s="1">
        <v>42769</v>
      </c>
      <c r="D1322">
        <v>2017</v>
      </c>
      <c r="E1322" t="s">
        <v>568</v>
      </c>
      <c r="F1322">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v>-4.1831999999999976</v>
      </c>
    </row>
    <row r="1323" spans="1:23" x14ac:dyDescent="0.3">
      <c r="A1323">
        <v>1322</v>
      </c>
      <c r="B1323" t="s">
        <v>3665</v>
      </c>
      <c r="C1323" s="1">
        <v>42769</v>
      </c>
      <c r="D1323">
        <v>2017</v>
      </c>
      <c r="E1323" t="s">
        <v>568</v>
      </c>
      <c r="F1323">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v>35.69399999999996</v>
      </c>
    </row>
    <row r="1324" spans="1:23" x14ac:dyDescent="0.3">
      <c r="A1324">
        <v>1323</v>
      </c>
      <c r="B1324" t="s">
        <v>3668</v>
      </c>
      <c r="C1324" s="1">
        <v>42797</v>
      </c>
      <c r="D1324">
        <v>2017</v>
      </c>
      <c r="E1324" t="s">
        <v>237</v>
      </c>
      <c r="F1324">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v>19.656000000000002</v>
      </c>
    </row>
    <row r="1325" spans="1:23" x14ac:dyDescent="0.3">
      <c r="A1325">
        <v>1324</v>
      </c>
      <c r="B1325" t="s">
        <v>3674</v>
      </c>
      <c r="C1325" s="1">
        <v>43017</v>
      </c>
      <c r="D1325">
        <v>2017</v>
      </c>
      <c r="E1325" t="s">
        <v>53</v>
      </c>
      <c r="F1325">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v>3.5151999999999988</v>
      </c>
    </row>
    <row r="1326" spans="1:23" x14ac:dyDescent="0.3">
      <c r="A1326">
        <v>1325</v>
      </c>
      <c r="B1326" t="s">
        <v>3679</v>
      </c>
      <c r="C1326" s="1">
        <v>41910</v>
      </c>
      <c r="D1326">
        <v>2014</v>
      </c>
      <c r="E1326" t="s">
        <v>161</v>
      </c>
      <c r="F132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v>12.490200000000003</v>
      </c>
    </row>
    <row r="1327" spans="1:23" x14ac:dyDescent="0.3">
      <c r="A1327">
        <v>1326</v>
      </c>
      <c r="B1327" t="s">
        <v>3682</v>
      </c>
      <c r="C1327" s="1">
        <v>41786</v>
      </c>
      <c r="D1327">
        <v>2014</v>
      </c>
      <c r="E1327" t="s">
        <v>124</v>
      </c>
      <c r="F1327">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v>-30.555000000000007</v>
      </c>
    </row>
    <row r="1328" spans="1:23" x14ac:dyDescent="0.3">
      <c r="A1328">
        <v>9149</v>
      </c>
      <c r="B1328" t="s">
        <v>10476</v>
      </c>
      <c r="C1328" s="1">
        <v>42392</v>
      </c>
      <c r="D1328">
        <v>2016</v>
      </c>
      <c r="E1328" t="s">
        <v>166</v>
      </c>
      <c r="F1328">
        <v>23</v>
      </c>
      <c r="G1328" t="s">
        <v>54</v>
      </c>
      <c r="H1328" t="s">
        <v>1011</v>
      </c>
      <c r="I1328" t="s">
        <v>1012</v>
      </c>
      <c r="J1328" t="s">
        <v>44</v>
      </c>
      <c r="K1328" t="s">
        <v>29</v>
      </c>
      <c r="L1328" t="s">
        <v>2239</v>
      </c>
      <c r="M1328" t="s">
        <v>5225</v>
      </c>
      <c r="N1328" t="s">
        <v>5226</v>
      </c>
      <c r="O1328" t="s">
        <v>157</v>
      </c>
      <c r="P1328" t="s">
        <v>3051</v>
      </c>
      <c r="Q1328" t="s">
        <v>49</v>
      </c>
      <c r="R1328" t="s">
        <v>63</v>
      </c>
      <c r="S1328" t="s">
        <v>3052</v>
      </c>
      <c r="T1328">
        <v>1564.29</v>
      </c>
      <c r="U1328">
        <v>13</v>
      </c>
      <c r="V1328">
        <v>0</v>
      </c>
      <c r="W1328">
        <v>406.71539999999993</v>
      </c>
    </row>
    <row r="1329" spans="1:23" x14ac:dyDescent="0.3">
      <c r="A1329">
        <v>1328</v>
      </c>
      <c r="B1329" t="s">
        <v>3686</v>
      </c>
      <c r="C1329" s="1">
        <v>42459</v>
      </c>
      <c r="D1329">
        <v>2016</v>
      </c>
      <c r="E1329" t="s">
        <v>237</v>
      </c>
      <c r="F1329">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v>5.5565999999999995</v>
      </c>
    </row>
    <row r="1330" spans="1:23" x14ac:dyDescent="0.3">
      <c r="A1330">
        <v>1329</v>
      </c>
      <c r="B1330" t="s">
        <v>3689</v>
      </c>
      <c r="C1330" s="1">
        <v>43023</v>
      </c>
      <c r="D1330">
        <v>2017</v>
      </c>
      <c r="E1330" t="s">
        <v>53</v>
      </c>
      <c r="F1330">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v>26.375999999999998</v>
      </c>
    </row>
    <row r="1331" spans="1:23" x14ac:dyDescent="0.3">
      <c r="A1331">
        <v>9148</v>
      </c>
      <c r="B1331" t="s">
        <v>10476</v>
      </c>
      <c r="C1331" s="1">
        <v>42392</v>
      </c>
      <c r="D1331">
        <v>2016</v>
      </c>
      <c r="E1331" t="s">
        <v>166</v>
      </c>
      <c r="F1331">
        <v>23</v>
      </c>
      <c r="G1331" t="s">
        <v>54</v>
      </c>
      <c r="H1331" t="s">
        <v>1011</v>
      </c>
      <c r="I1331" t="s">
        <v>1012</v>
      </c>
      <c r="J1331" t="s">
        <v>44</v>
      </c>
      <c r="K1331" t="s">
        <v>29</v>
      </c>
      <c r="L1331" t="s">
        <v>2239</v>
      </c>
      <c r="M1331" t="s">
        <v>5225</v>
      </c>
      <c r="N1331" t="s">
        <v>5226</v>
      </c>
      <c r="O1331" t="s">
        <v>157</v>
      </c>
      <c r="P1331" t="s">
        <v>10477</v>
      </c>
      <c r="Q1331" t="s">
        <v>49</v>
      </c>
      <c r="R1331" t="s">
        <v>72</v>
      </c>
      <c r="S1331" t="s">
        <v>10478</v>
      </c>
      <c r="T1331">
        <v>8.0400000000000009</v>
      </c>
      <c r="U1331">
        <v>6</v>
      </c>
      <c r="V1331">
        <v>0</v>
      </c>
      <c r="W1331">
        <v>2.7336</v>
      </c>
    </row>
    <row r="1332" spans="1:23" x14ac:dyDescent="0.3">
      <c r="A1332">
        <v>9146</v>
      </c>
      <c r="B1332" t="s">
        <v>10475</v>
      </c>
      <c r="C1332" s="1">
        <v>42267</v>
      </c>
      <c r="D1332">
        <v>2015</v>
      </c>
      <c r="E1332" t="s">
        <v>161</v>
      </c>
      <c r="F1332">
        <v>20</v>
      </c>
      <c r="G1332" t="s">
        <v>54</v>
      </c>
      <c r="H1332" t="s">
        <v>2015</v>
      </c>
      <c r="I1332" t="s">
        <v>2016</v>
      </c>
      <c r="J1332" t="s">
        <v>28</v>
      </c>
      <c r="K1332" t="s">
        <v>29</v>
      </c>
      <c r="L1332" t="s">
        <v>221</v>
      </c>
      <c r="M1332" t="s">
        <v>222</v>
      </c>
      <c r="N1332">
        <v>60540</v>
      </c>
      <c r="O1332" t="s">
        <v>111</v>
      </c>
      <c r="P1332" t="s">
        <v>2375</v>
      </c>
      <c r="Q1332" t="s">
        <v>49</v>
      </c>
      <c r="R1332" t="s">
        <v>79</v>
      </c>
      <c r="S1332" t="s">
        <v>2376</v>
      </c>
      <c r="T1332">
        <v>2.8079999999999989</v>
      </c>
      <c r="U1332">
        <v>3</v>
      </c>
      <c r="V1332">
        <v>0.8</v>
      </c>
      <c r="W1332">
        <v>-4.492799999999999</v>
      </c>
    </row>
    <row r="1333" spans="1:23" x14ac:dyDescent="0.3">
      <c r="A1333">
        <v>1332</v>
      </c>
      <c r="B1333" t="s">
        <v>3697</v>
      </c>
      <c r="C1333" s="1">
        <v>42888</v>
      </c>
      <c r="D1333">
        <v>2017</v>
      </c>
      <c r="E1333" t="s">
        <v>41</v>
      </c>
      <c r="F1333">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v>2.4009999999999998</v>
      </c>
    </row>
    <row r="1334" spans="1:23" x14ac:dyDescent="0.3">
      <c r="A1334">
        <v>1333</v>
      </c>
      <c r="B1334" t="s">
        <v>3700</v>
      </c>
      <c r="C1334" s="1">
        <v>41686</v>
      </c>
      <c r="D1334">
        <v>2014</v>
      </c>
      <c r="E1334" t="s">
        <v>568</v>
      </c>
      <c r="F1334">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v>-1.7280000000000002</v>
      </c>
    </row>
    <row r="1335" spans="1:23" x14ac:dyDescent="0.3">
      <c r="A1335">
        <v>1334</v>
      </c>
      <c r="B1335" t="s">
        <v>3700</v>
      </c>
      <c r="C1335" s="1">
        <v>41686</v>
      </c>
      <c r="D1335">
        <v>2014</v>
      </c>
      <c r="E1335" t="s">
        <v>568</v>
      </c>
      <c r="F1335">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v>-13.930000000000003</v>
      </c>
    </row>
    <row r="1336" spans="1:23" x14ac:dyDescent="0.3">
      <c r="A1336">
        <v>1335</v>
      </c>
      <c r="B1336" t="s">
        <v>3705</v>
      </c>
      <c r="C1336" s="1">
        <v>41765</v>
      </c>
      <c r="D1336">
        <v>2014</v>
      </c>
      <c r="E1336" t="s">
        <v>124</v>
      </c>
      <c r="F133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v>52.775999999999996</v>
      </c>
    </row>
    <row r="1337" spans="1:23" x14ac:dyDescent="0.3">
      <c r="A1337">
        <v>1336</v>
      </c>
      <c r="B1337" t="s">
        <v>3706</v>
      </c>
      <c r="C1337" s="1">
        <v>42506</v>
      </c>
      <c r="D1337">
        <v>2016</v>
      </c>
      <c r="E1337" t="s">
        <v>124</v>
      </c>
      <c r="F1337">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v>0</v>
      </c>
    </row>
    <row r="1338" spans="1:23" x14ac:dyDescent="0.3">
      <c r="A1338">
        <v>9145</v>
      </c>
      <c r="B1338" t="s">
        <v>10474</v>
      </c>
      <c r="C1338" s="1">
        <v>42875</v>
      </c>
      <c r="D1338">
        <v>2017</v>
      </c>
      <c r="E1338" t="s">
        <v>124</v>
      </c>
      <c r="F1338">
        <v>20</v>
      </c>
      <c r="G1338" t="s">
        <v>54</v>
      </c>
      <c r="H1338" t="s">
        <v>4221</v>
      </c>
      <c r="I1338" t="s">
        <v>4222</v>
      </c>
      <c r="J1338" t="s">
        <v>28</v>
      </c>
      <c r="K1338" t="s">
        <v>29</v>
      </c>
      <c r="L1338" t="s">
        <v>1408</v>
      </c>
      <c r="M1338" t="s">
        <v>1409</v>
      </c>
      <c r="N1338">
        <v>89115</v>
      </c>
      <c r="O1338" t="s">
        <v>47</v>
      </c>
      <c r="P1338" t="s">
        <v>449</v>
      </c>
      <c r="Q1338" t="s">
        <v>49</v>
      </c>
      <c r="R1338" t="s">
        <v>82</v>
      </c>
      <c r="S1338" t="s">
        <v>450</v>
      </c>
      <c r="T1338">
        <v>64.900000000000006</v>
      </c>
      <c r="U1338">
        <v>5</v>
      </c>
      <c r="V1338">
        <v>0</v>
      </c>
      <c r="W1338">
        <v>18.820999999999994</v>
      </c>
    </row>
    <row r="1339" spans="1:23" x14ac:dyDescent="0.3">
      <c r="A1339">
        <v>9143</v>
      </c>
      <c r="B1339" t="s">
        <v>10474</v>
      </c>
      <c r="C1339" s="1">
        <v>42875</v>
      </c>
      <c r="D1339">
        <v>2017</v>
      </c>
      <c r="E1339" t="s">
        <v>124</v>
      </c>
      <c r="F1339">
        <v>20</v>
      </c>
      <c r="G1339" t="s">
        <v>54</v>
      </c>
      <c r="H1339" t="s">
        <v>4221</v>
      </c>
      <c r="I1339" t="s">
        <v>4222</v>
      </c>
      <c r="J1339" t="s">
        <v>28</v>
      </c>
      <c r="K1339" t="s">
        <v>29</v>
      </c>
      <c r="L1339" t="s">
        <v>1408</v>
      </c>
      <c r="M1339" t="s">
        <v>1409</v>
      </c>
      <c r="N1339">
        <v>89115</v>
      </c>
      <c r="O1339" t="s">
        <v>47</v>
      </c>
      <c r="P1339" t="s">
        <v>6399</v>
      </c>
      <c r="Q1339" t="s">
        <v>49</v>
      </c>
      <c r="R1339" t="s">
        <v>79</v>
      </c>
      <c r="S1339" t="s">
        <v>6400</v>
      </c>
      <c r="T1339">
        <v>8.2880000000000003</v>
      </c>
      <c r="U1339">
        <v>2</v>
      </c>
      <c r="V1339">
        <v>0.2</v>
      </c>
      <c r="W1339">
        <v>3.0043999999999995</v>
      </c>
    </row>
    <row r="1340" spans="1:23" x14ac:dyDescent="0.3">
      <c r="A1340">
        <v>9138</v>
      </c>
      <c r="B1340" t="s">
        <v>10470</v>
      </c>
      <c r="C1340" s="1">
        <v>41672</v>
      </c>
      <c r="D1340">
        <v>2014</v>
      </c>
      <c r="E1340" t="s">
        <v>568</v>
      </c>
      <c r="F1340">
        <v>2</v>
      </c>
      <c r="G1340" t="s">
        <v>54</v>
      </c>
      <c r="H1340" t="s">
        <v>4375</v>
      </c>
      <c r="I1340" t="s">
        <v>4376</v>
      </c>
      <c r="J1340" t="s">
        <v>28</v>
      </c>
      <c r="K1340" t="s">
        <v>29</v>
      </c>
      <c r="L1340" t="s">
        <v>1167</v>
      </c>
      <c r="M1340" t="s">
        <v>58</v>
      </c>
      <c r="N1340">
        <v>33710</v>
      </c>
      <c r="O1340" t="s">
        <v>32</v>
      </c>
      <c r="P1340" t="s">
        <v>3932</v>
      </c>
      <c r="Q1340" t="s">
        <v>49</v>
      </c>
      <c r="R1340" t="s">
        <v>79</v>
      </c>
      <c r="S1340" t="s">
        <v>3933</v>
      </c>
      <c r="T1340">
        <v>18.336000000000002</v>
      </c>
      <c r="U1340">
        <v>2</v>
      </c>
      <c r="V1340">
        <v>0.7</v>
      </c>
      <c r="W1340">
        <v>-12.224</v>
      </c>
    </row>
    <row r="1341" spans="1:23" x14ac:dyDescent="0.3">
      <c r="A1341">
        <v>1340</v>
      </c>
      <c r="B1341" t="s">
        <v>3715</v>
      </c>
      <c r="C1341" s="1">
        <v>42825</v>
      </c>
      <c r="D1341">
        <v>2017</v>
      </c>
      <c r="E1341" t="s">
        <v>237</v>
      </c>
      <c r="F1341">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v>36.019200000000005</v>
      </c>
    </row>
    <row r="1342" spans="1:23" x14ac:dyDescent="0.3">
      <c r="A1342">
        <v>9137</v>
      </c>
      <c r="B1342" t="s">
        <v>10469</v>
      </c>
      <c r="C1342" s="1">
        <v>42472</v>
      </c>
      <c r="D1342">
        <v>2016</v>
      </c>
      <c r="E1342" t="s">
        <v>89</v>
      </c>
      <c r="F1342">
        <v>12</v>
      </c>
      <c r="G1342" t="s">
        <v>54</v>
      </c>
      <c r="H1342" t="s">
        <v>4546</v>
      </c>
      <c r="I1342" t="s">
        <v>4547</v>
      </c>
      <c r="J1342" t="s">
        <v>44</v>
      </c>
      <c r="K1342" t="s">
        <v>29</v>
      </c>
      <c r="L1342" t="s">
        <v>9024</v>
      </c>
      <c r="M1342" t="s">
        <v>93</v>
      </c>
      <c r="N1342">
        <v>27893</v>
      </c>
      <c r="O1342" t="s">
        <v>32</v>
      </c>
      <c r="P1342" t="s">
        <v>7581</v>
      </c>
      <c r="Q1342" t="s">
        <v>49</v>
      </c>
      <c r="R1342" t="s">
        <v>95</v>
      </c>
      <c r="S1342" t="s">
        <v>7582</v>
      </c>
      <c r="T1342">
        <v>10.272000000000002</v>
      </c>
      <c r="U1342">
        <v>3</v>
      </c>
      <c r="V1342">
        <v>0.2</v>
      </c>
      <c r="W1342">
        <v>3.4668000000000001</v>
      </c>
    </row>
    <row r="1343" spans="1:23" x14ac:dyDescent="0.3">
      <c r="A1343">
        <v>1342</v>
      </c>
      <c r="B1343" t="s">
        <v>3724</v>
      </c>
      <c r="C1343" s="1">
        <v>42737</v>
      </c>
      <c r="D1343">
        <v>2017</v>
      </c>
      <c r="E1343" t="s">
        <v>166</v>
      </c>
      <c r="F1343">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v>-12.527999999999995</v>
      </c>
    </row>
    <row r="1344" spans="1:23" x14ac:dyDescent="0.3">
      <c r="A1344">
        <v>1343</v>
      </c>
      <c r="B1344" t="s">
        <v>3724</v>
      </c>
      <c r="C1344" s="1">
        <v>42737</v>
      </c>
      <c r="D1344">
        <v>2017</v>
      </c>
      <c r="E1344" t="s">
        <v>166</v>
      </c>
      <c r="F1344">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v>-21.159599999999998</v>
      </c>
    </row>
    <row r="1345" spans="1:23" x14ac:dyDescent="0.3">
      <c r="A1345">
        <v>1344</v>
      </c>
      <c r="B1345" t="s">
        <v>3729</v>
      </c>
      <c r="C1345" s="1">
        <v>42152</v>
      </c>
      <c r="D1345">
        <v>2015</v>
      </c>
      <c r="E1345" t="s">
        <v>124</v>
      </c>
      <c r="F1345">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v>14.345999999999995</v>
      </c>
    </row>
    <row r="1346" spans="1:23" x14ac:dyDescent="0.3">
      <c r="A1346">
        <v>1345</v>
      </c>
      <c r="B1346" t="s">
        <v>3729</v>
      </c>
      <c r="C1346" s="1">
        <v>42152</v>
      </c>
      <c r="D1346">
        <v>2015</v>
      </c>
      <c r="E1346" t="s">
        <v>124</v>
      </c>
      <c r="F134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v>6.0029999999999992</v>
      </c>
    </row>
    <row r="1347" spans="1:23" x14ac:dyDescent="0.3">
      <c r="A1347">
        <v>1346</v>
      </c>
      <c r="B1347" t="s">
        <v>3735</v>
      </c>
      <c r="C1347" s="1">
        <v>41715</v>
      </c>
      <c r="D1347">
        <v>2014</v>
      </c>
      <c r="E1347" t="s">
        <v>237</v>
      </c>
      <c r="F1347">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v>36.574200000000005</v>
      </c>
    </row>
    <row r="1348" spans="1:23" x14ac:dyDescent="0.3">
      <c r="A1348">
        <v>1347</v>
      </c>
      <c r="B1348" t="s">
        <v>3735</v>
      </c>
      <c r="C1348" s="1">
        <v>41715</v>
      </c>
      <c r="D1348">
        <v>2014</v>
      </c>
      <c r="E1348" t="s">
        <v>237</v>
      </c>
      <c r="F1348">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v>23.59</v>
      </c>
    </row>
    <row r="1349" spans="1:23" x14ac:dyDescent="0.3">
      <c r="A1349">
        <v>1348</v>
      </c>
      <c r="B1349" t="s">
        <v>3735</v>
      </c>
      <c r="C1349" s="1">
        <v>41715</v>
      </c>
      <c r="D1349">
        <v>2014</v>
      </c>
      <c r="E1349" t="s">
        <v>237</v>
      </c>
      <c r="F1349">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v>5.7071999999999976</v>
      </c>
    </row>
    <row r="1350" spans="1:23" x14ac:dyDescent="0.3">
      <c r="A1350">
        <v>1349</v>
      </c>
      <c r="B1350" t="s">
        <v>3735</v>
      </c>
      <c r="C1350" s="1">
        <v>41715</v>
      </c>
      <c r="D1350">
        <v>2014</v>
      </c>
      <c r="E1350" t="s">
        <v>237</v>
      </c>
      <c r="F1350">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v>25.097999999999999</v>
      </c>
    </row>
    <row r="1351" spans="1:23" x14ac:dyDescent="0.3">
      <c r="A1351">
        <v>1350</v>
      </c>
      <c r="B1351" t="s">
        <v>3735</v>
      </c>
      <c r="C1351" s="1">
        <v>41715</v>
      </c>
      <c r="D1351">
        <v>2014</v>
      </c>
      <c r="E1351" t="s">
        <v>237</v>
      </c>
      <c r="F1351">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v>17.2224</v>
      </c>
    </row>
    <row r="1352" spans="1:23" x14ac:dyDescent="0.3">
      <c r="A1352">
        <v>9136</v>
      </c>
      <c r="B1352" t="s">
        <v>10469</v>
      </c>
      <c r="C1352" s="1">
        <v>42472</v>
      </c>
      <c r="D1352">
        <v>2016</v>
      </c>
      <c r="E1352" t="s">
        <v>89</v>
      </c>
      <c r="F1352">
        <v>12</v>
      </c>
      <c r="G1352" t="s">
        <v>54</v>
      </c>
      <c r="H1352" t="s">
        <v>4546</v>
      </c>
      <c r="I1352" t="s">
        <v>4547</v>
      </c>
      <c r="J1352" t="s">
        <v>44</v>
      </c>
      <c r="K1352" t="s">
        <v>29</v>
      </c>
      <c r="L1352" t="s">
        <v>9024</v>
      </c>
      <c r="M1352" t="s">
        <v>93</v>
      </c>
      <c r="N1352">
        <v>27893</v>
      </c>
      <c r="O1352" t="s">
        <v>32</v>
      </c>
      <c r="P1352" t="s">
        <v>1560</v>
      </c>
      <c r="Q1352" t="s">
        <v>49</v>
      </c>
      <c r="R1352" t="s">
        <v>63</v>
      </c>
      <c r="S1352" t="s">
        <v>1561</v>
      </c>
      <c r="T1352">
        <v>51.984000000000009</v>
      </c>
      <c r="U1352">
        <v>1</v>
      </c>
      <c r="V1352">
        <v>0.2</v>
      </c>
      <c r="W1352">
        <v>-5.1983999999999995</v>
      </c>
    </row>
    <row r="1353" spans="1:23" x14ac:dyDescent="0.3">
      <c r="A1353">
        <v>1352</v>
      </c>
      <c r="B1353" t="s">
        <v>3747</v>
      </c>
      <c r="C1353" s="1">
        <v>42457</v>
      </c>
      <c r="D1353">
        <v>2016</v>
      </c>
      <c r="E1353" t="s">
        <v>237</v>
      </c>
      <c r="F1353">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v>7.8500000000000014</v>
      </c>
    </row>
    <row r="1354" spans="1:23" x14ac:dyDescent="0.3">
      <c r="A1354">
        <v>9135</v>
      </c>
      <c r="B1354" t="s">
        <v>10469</v>
      </c>
      <c r="C1354" s="1">
        <v>42472</v>
      </c>
      <c r="D1354">
        <v>2016</v>
      </c>
      <c r="E1354" t="s">
        <v>89</v>
      </c>
      <c r="F1354">
        <v>12</v>
      </c>
      <c r="G1354" t="s">
        <v>54</v>
      </c>
      <c r="H1354" t="s">
        <v>4546</v>
      </c>
      <c r="I1354" t="s">
        <v>4547</v>
      </c>
      <c r="J1354" t="s">
        <v>44</v>
      </c>
      <c r="K1354" t="s">
        <v>29</v>
      </c>
      <c r="L1354" t="s">
        <v>9024</v>
      </c>
      <c r="M1354" t="s">
        <v>93</v>
      </c>
      <c r="N1354">
        <v>27893</v>
      </c>
      <c r="O1354" t="s">
        <v>32</v>
      </c>
      <c r="P1354" t="s">
        <v>1581</v>
      </c>
      <c r="Q1354" t="s">
        <v>49</v>
      </c>
      <c r="R1354" t="s">
        <v>63</v>
      </c>
      <c r="S1354" t="s">
        <v>1582</v>
      </c>
      <c r="T1354">
        <v>129.55199999999999</v>
      </c>
      <c r="U1354">
        <v>3</v>
      </c>
      <c r="V1354">
        <v>0.2</v>
      </c>
      <c r="W1354">
        <v>-22.671600000000005</v>
      </c>
    </row>
    <row r="1355" spans="1:23" x14ac:dyDescent="0.3">
      <c r="A1355">
        <v>1354</v>
      </c>
      <c r="B1355" t="s">
        <v>3750</v>
      </c>
      <c r="C1355" s="1">
        <v>42859</v>
      </c>
      <c r="D1355">
        <v>2017</v>
      </c>
      <c r="E1355" t="s">
        <v>124</v>
      </c>
      <c r="F1355">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v>8.4527999999999999</v>
      </c>
    </row>
    <row r="1356" spans="1:23" x14ac:dyDescent="0.3">
      <c r="A1356">
        <v>9133</v>
      </c>
      <c r="B1356" t="s">
        <v>10466</v>
      </c>
      <c r="C1356" s="1">
        <v>42883</v>
      </c>
      <c r="D1356">
        <v>2017</v>
      </c>
      <c r="E1356" t="s">
        <v>124</v>
      </c>
      <c r="F1356">
        <v>28</v>
      </c>
      <c r="G1356" t="s">
        <v>54</v>
      </c>
      <c r="H1356" t="s">
        <v>4755</v>
      </c>
      <c r="I1356" t="s">
        <v>4756</v>
      </c>
      <c r="J1356" t="s">
        <v>44</v>
      </c>
      <c r="K1356" t="s">
        <v>29</v>
      </c>
      <c r="L1356" t="s">
        <v>10467</v>
      </c>
      <c r="M1356" t="s">
        <v>2755</v>
      </c>
      <c r="N1356">
        <v>20707</v>
      </c>
      <c r="O1356" t="s">
        <v>157</v>
      </c>
      <c r="P1356" t="s">
        <v>2294</v>
      </c>
      <c r="Q1356" t="s">
        <v>49</v>
      </c>
      <c r="R1356" t="s">
        <v>82</v>
      </c>
      <c r="S1356" t="s">
        <v>2295</v>
      </c>
      <c r="T1356">
        <v>125.13</v>
      </c>
      <c r="U1356">
        <v>3</v>
      </c>
      <c r="V1356">
        <v>0</v>
      </c>
      <c r="W1356">
        <v>36.287699999999987</v>
      </c>
    </row>
    <row r="1357" spans="1:23" x14ac:dyDescent="0.3">
      <c r="A1357">
        <v>1356</v>
      </c>
      <c r="B1357" t="s">
        <v>3751</v>
      </c>
      <c r="C1357" s="1">
        <v>41825</v>
      </c>
      <c r="D1357">
        <v>2014</v>
      </c>
      <c r="E1357" t="s">
        <v>152</v>
      </c>
      <c r="F1357">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v>-44.155200000000022</v>
      </c>
    </row>
    <row r="1358" spans="1:23" x14ac:dyDescent="0.3">
      <c r="A1358">
        <v>1357</v>
      </c>
      <c r="B1358" t="s">
        <v>3751</v>
      </c>
      <c r="C1358" s="1">
        <v>41825</v>
      </c>
      <c r="D1358">
        <v>2014</v>
      </c>
      <c r="E1358" t="s">
        <v>152</v>
      </c>
      <c r="F1358">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v>-35.178000000000004</v>
      </c>
    </row>
    <row r="1359" spans="1:23" x14ac:dyDescent="0.3">
      <c r="A1359">
        <v>1358</v>
      </c>
      <c r="B1359" t="s">
        <v>3752</v>
      </c>
      <c r="C1359" s="1">
        <v>42495</v>
      </c>
      <c r="D1359">
        <v>2016</v>
      </c>
      <c r="E1359" t="s">
        <v>124</v>
      </c>
      <c r="F1359">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v>36.404399999999995</v>
      </c>
    </row>
    <row r="1360" spans="1:23" x14ac:dyDescent="0.3">
      <c r="A1360">
        <v>9131</v>
      </c>
      <c r="B1360" t="s">
        <v>10465</v>
      </c>
      <c r="C1360" s="1">
        <v>42453</v>
      </c>
      <c r="D1360">
        <v>2016</v>
      </c>
      <c r="E1360" t="s">
        <v>237</v>
      </c>
      <c r="F1360">
        <v>24</v>
      </c>
      <c r="G1360" t="s">
        <v>25</v>
      </c>
      <c r="H1360" t="s">
        <v>3557</v>
      </c>
      <c r="I1360" t="s">
        <v>3558</v>
      </c>
      <c r="J1360" t="s">
        <v>28</v>
      </c>
      <c r="K1360" t="s">
        <v>29</v>
      </c>
      <c r="L1360" t="s">
        <v>2198</v>
      </c>
      <c r="M1360" t="s">
        <v>510</v>
      </c>
      <c r="N1360">
        <v>44105</v>
      </c>
      <c r="O1360" t="s">
        <v>157</v>
      </c>
      <c r="P1360" t="s">
        <v>4543</v>
      </c>
      <c r="Q1360" t="s">
        <v>49</v>
      </c>
      <c r="R1360" t="s">
        <v>72</v>
      </c>
      <c r="S1360" t="s">
        <v>4544</v>
      </c>
      <c r="T1360">
        <v>18.656000000000002</v>
      </c>
      <c r="U1360">
        <v>2</v>
      </c>
      <c r="V1360">
        <v>0.2</v>
      </c>
      <c r="W1360">
        <v>1.6324000000000014</v>
      </c>
    </row>
    <row r="1361" spans="1:23" x14ac:dyDescent="0.3">
      <c r="A1361">
        <v>9129</v>
      </c>
      <c r="B1361" t="s">
        <v>10464</v>
      </c>
      <c r="C1361" s="1">
        <v>42982</v>
      </c>
      <c r="D1361">
        <v>2017</v>
      </c>
      <c r="E1361" t="s">
        <v>161</v>
      </c>
      <c r="F1361">
        <v>4</v>
      </c>
      <c r="G1361" t="s">
        <v>199</v>
      </c>
      <c r="H1361" t="s">
        <v>3725</v>
      </c>
      <c r="I1361" t="s">
        <v>3726</v>
      </c>
      <c r="J1361" t="s">
        <v>44</v>
      </c>
      <c r="K1361" t="s">
        <v>29</v>
      </c>
      <c r="L1361" t="s">
        <v>4604</v>
      </c>
      <c r="M1361" t="s">
        <v>432</v>
      </c>
      <c r="N1361">
        <v>97756</v>
      </c>
      <c r="O1361" t="s">
        <v>47</v>
      </c>
      <c r="P1361" t="s">
        <v>2892</v>
      </c>
      <c r="Q1361" t="s">
        <v>49</v>
      </c>
      <c r="R1361" t="s">
        <v>79</v>
      </c>
      <c r="S1361" t="s">
        <v>2893</v>
      </c>
      <c r="T1361">
        <v>88.074000000000012</v>
      </c>
      <c r="U1361">
        <v>7</v>
      </c>
      <c r="V1361">
        <v>0.7</v>
      </c>
      <c r="W1361">
        <v>-58.71599999999998</v>
      </c>
    </row>
    <row r="1362" spans="1:23" x14ac:dyDescent="0.3">
      <c r="A1362">
        <v>1361</v>
      </c>
      <c r="B1362" t="s">
        <v>3765</v>
      </c>
      <c r="C1362" s="1">
        <v>43027</v>
      </c>
      <c r="D1362">
        <v>2017</v>
      </c>
      <c r="E1362" t="s">
        <v>53</v>
      </c>
      <c r="F1362">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v>9.2441999999999993</v>
      </c>
    </row>
    <row r="1363" spans="1:23" x14ac:dyDescent="0.3">
      <c r="A1363">
        <v>1362</v>
      </c>
      <c r="B1363" t="s">
        <v>3765</v>
      </c>
      <c r="C1363" s="1">
        <v>43027</v>
      </c>
      <c r="D1363">
        <v>2017</v>
      </c>
      <c r="E1363" t="s">
        <v>53</v>
      </c>
      <c r="F1363">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v>7.3999999999999995</v>
      </c>
    </row>
    <row r="1364" spans="1:23" x14ac:dyDescent="0.3">
      <c r="A1364">
        <v>9128</v>
      </c>
      <c r="B1364" t="s">
        <v>10463</v>
      </c>
      <c r="C1364" s="1">
        <v>42880</v>
      </c>
      <c r="D1364">
        <v>2017</v>
      </c>
      <c r="E1364" t="s">
        <v>124</v>
      </c>
      <c r="F1364">
        <v>25</v>
      </c>
      <c r="G1364" t="s">
        <v>54</v>
      </c>
      <c r="H1364" t="s">
        <v>1274</v>
      </c>
      <c r="I1364" t="s">
        <v>1275</v>
      </c>
      <c r="J1364" t="s">
        <v>28</v>
      </c>
      <c r="K1364" t="s">
        <v>29</v>
      </c>
      <c r="L1364" t="s">
        <v>195</v>
      </c>
      <c r="M1364" t="s">
        <v>110</v>
      </c>
      <c r="N1364">
        <v>77070</v>
      </c>
      <c r="O1364" t="s">
        <v>111</v>
      </c>
      <c r="P1364" t="s">
        <v>8365</v>
      </c>
      <c r="Q1364" t="s">
        <v>49</v>
      </c>
      <c r="R1364" t="s">
        <v>63</v>
      </c>
      <c r="S1364" t="s">
        <v>8366</v>
      </c>
      <c r="T1364">
        <v>50.135999999999996</v>
      </c>
      <c r="U1364">
        <v>3</v>
      </c>
      <c r="V1364">
        <v>0.2</v>
      </c>
      <c r="W1364">
        <v>-11.2806</v>
      </c>
    </row>
    <row r="1365" spans="1:23" x14ac:dyDescent="0.3">
      <c r="A1365">
        <v>1364</v>
      </c>
      <c r="B1365" t="s">
        <v>3772</v>
      </c>
      <c r="C1365" s="1">
        <v>43049</v>
      </c>
      <c r="D1365">
        <v>2017</v>
      </c>
      <c r="E1365" t="s">
        <v>24</v>
      </c>
      <c r="F1365">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v>-25.591999999999999</v>
      </c>
    </row>
    <row r="1366" spans="1:23" x14ac:dyDescent="0.3">
      <c r="A1366">
        <v>9127</v>
      </c>
      <c r="B1366" t="s">
        <v>10462</v>
      </c>
      <c r="C1366" s="1">
        <v>42336</v>
      </c>
      <c r="D1366">
        <v>2015</v>
      </c>
      <c r="E1366" t="s">
        <v>24</v>
      </c>
      <c r="F1366">
        <v>28</v>
      </c>
      <c r="G1366" t="s">
        <v>54</v>
      </c>
      <c r="H1366" t="s">
        <v>6172</v>
      </c>
      <c r="I1366" t="s">
        <v>6173</v>
      </c>
      <c r="J1366" t="s">
        <v>108</v>
      </c>
      <c r="K1366" t="s">
        <v>29</v>
      </c>
      <c r="L1366" t="s">
        <v>5910</v>
      </c>
      <c r="M1366" t="s">
        <v>682</v>
      </c>
      <c r="N1366">
        <v>88001</v>
      </c>
      <c r="O1366" t="s">
        <v>47</v>
      </c>
      <c r="P1366" t="s">
        <v>694</v>
      </c>
      <c r="Q1366" t="s">
        <v>49</v>
      </c>
      <c r="R1366" t="s">
        <v>72</v>
      </c>
      <c r="S1366" t="s">
        <v>695</v>
      </c>
      <c r="T1366">
        <v>8.2799999999999994</v>
      </c>
      <c r="U1366">
        <v>2</v>
      </c>
      <c r="V1366">
        <v>0</v>
      </c>
      <c r="W1366">
        <v>3.4775999999999998</v>
      </c>
    </row>
    <row r="1367" spans="1:23" x14ac:dyDescent="0.3">
      <c r="A1367">
        <v>9124</v>
      </c>
      <c r="B1367" t="s">
        <v>10460</v>
      </c>
      <c r="C1367" s="1">
        <v>42700</v>
      </c>
      <c r="D1367">
        <v>2016</v>
      </c>
      <c r="E1367" t="s">
        <v>24</v>
      </c>
      <c r="F1367">
        <v>26</v>
      </c>
      <c r="G1367" t="s">
        <v>25</v>
      </c>
      <c r="H1367" t="s">
        <v>167</v>
      </c>
      <c r="I1367" t="s">
        <v>168</v>
      </c>
      <c r="J1367" t="s">
        <v>28</v>
      </c>
      <c r="K1367" t="s">
        <v>29</v>
      </c>
      <c r="L1367" t="s">
        <v>155</v>
      </c>
      <c r="M1367" t="s">
        <v>156</v>
      </c>
      <c r="N1367">
        <v>19120</v>
      </c>
      <c r="O1367" t="s">
        <v>157</v>
      </c>
      <c r="P1367" t="s">
        <v>2770</v>
      </c>
      <c r="Q1367" t="s">
        <v>49</v>
      </c>
      <c r="R1367" t="s">
        <v>79</v>
      </c>
      <c r="S1367" t="s">
        <v>2771</v>
      </c>
      <c r="T1367">
        <v>78.759000000000015</v>
      </c>
      <c r="U1367">
        <v>9</v>
      </c>
      <c r="V1367">
        <v>0.7</v>
      </c>
      <c r="W1367">
        <v>-57.75660000000002</v>
      </c>
    </row>
    <row r="1368" spans="1:23" x14ac:dyDescent="0.3">
      <c r="A1368">
        <v>9123</v>
      </c>
      <c r="B1368" t="s">
        <v>10459</v>
      </c>
      <c r="C1368" s="1">
        <v>43063</v>
      </c>
      <c r="D1368">
        <v>2017</v>
      </c>
      <c r="E1368" t="s">
        <v>24</v>
      </c>
      <c r="F1368">
        <v>24</v>
      </c>
      <c r="G1368" t="s">
        <v>1306</v>
      </c>
      <c r="H1368" t="s">
        <v>6566</v>
      </c>
      <c r="I1368" t="s">
        <v>6567</v>
      </c>
      <c r="J1368" t="s">
        <v>28</v>
      </c>
      <c r="K1368" t="s">
        <v>29</v>
      </c>
      <c r="L1368" t="s">
        <v>135</v>
      </c>
      <c r="M1368" t="s">
        <v>46</v>
      </c>
      <c r="N1368">
        <v>94109</v>
      </c>
      <c r="O1368" t="s">
        <v>47</v>
      </c>
      <c r="P1368" t="s">
        <v>2215</v>
      </c>
      <c r="Q1368" t="s">
        <v>49</v>
      </c>
      <c r="R1368" t="s">
        <v>95</v>
      </c>
      <c r="S1368" t="s">
        <v>2216</v>
      </c>
      <c r="T1368">
        <v>7.78</v>
      </c>
      <c r="U1368">
        <v>1</v>
      </c>
      <c r="V1368">
        <v>0</v>
      </c>
      <c r="W1368">
        <v>3.5009999999999994</v>
      </c>
    </row>
    <row r="1369" spans="1:23" x14ac:dyDescent="0.3">
      <c r="A1369">
        <v>9122</v>
      </c>
      <c r="B1369" t="s">
        <v>10458</v>
      </c>
      <c r="C1369" s="1">
        <v>42812</v>
      </c>
      <c r="D1369">
        <v>2017</v>
      </c>
      <c r="E1369" t="s">
        <v>237</v>
      </c>
      <c r="F1369">
        <v>18</v>
      </c>
      <c r="G1369" t="s">
        <v>25</v>
      </c>
      <c r="H1369" t="s">
        <v>8179</v>
      </c>
      <c r="I1369" t="s">
        <v>8180</v>
      </c>
      <c r="J1369" t="s">
        <v>44</v>
      </c>
      <c r="K1369" t="s">
        <v>29</v>
      </c>
      <c r="L1369" t="s">
        <v>45</v>
      </c>
      <c r="M1369" t="s">
        <v>46</v>
      </c>
      <c r="N1369">
        <v>90032</v>
      </c>
      <c r="O1369" t="s">
        <v>47</v>
      </c>
      <c r="P1369" t="s">
        <v>449</v>
      </c>
      <c r="Q1369" t="s">
        <v>49</v>
      </c>
      <c r="R1369" t="s">
        <v>82</v>
      </c>
      <c r="S1369" t="s">
        <v>450</v>
      </c>
      <c r="T1369">
        <v>90.86</v>
      </c>
      <c r="U1369">
        <v>7</v>
      </c>
      <c r="V1369">
        <v>0</v>
      </c>
      <c r="W1369">
        <v>26.349399999999992</v>
      </c>
    </row>
    <row r="1370" spans="1:23" x14ac:dyDescent="0.3">
      <c r="A1370">
        <v>9121</v>
      </c>
      <c r="B1370" t="s">
        <v>10455</v>
      </c>
      <c r="C1370" s="1">
        <v>42527</v>
      </c>
      <c r="D1370">
        <v>2016</v>
      </c>
      <c r="E1370" t="s">
        <v>41</v>
      </c>
      <c r="F1370">
        <v>6</v>
      </c>
      <c r="G1370" t="s">
        <v>54</v>
      </c>
      <c r="H1370" t="s">
        <v>1526</v>
      </c>
      <c r="I1370" t="s">
        <v>1527</v>
      </c>
      <c r="J1370" t="s">
        <v>108</v>
      </c>
      <c r="K1370" t="s">
        <v>29</v>
      </c>
      <c r="L1370" t="s">
        <v>45</v>
      </c>
      <c r="M1370" t="s">
        <v>46</v>
      </c>
      <c r="N1370">
        <v>90036</v>
      </c>
      <c r="O1370" t="s">
        <v>47</v>
      </c>
      <c r="P1370" t="s">
        <v>10456</v>
      </c>
      <c r="Q1370" t="s">
        <v>49</v>
      </c>
      <c r="R1370" t="s">
        <v>95</v>
      </c>
      <c r="S1370" t="s">
        <v>10457</v>
      </c>
      <c r="T1370">
        <v>99.9</v>
      </c>
      <c r="U1370">
        <v>5</v>
      </c>
      <c r="V1370">
        <v>0</v>
      </c>
      <c r="W1370">
        <v>46.952999999999996</v>
      </c>
    </row>
    <row r="1371" spans="1:23" x14ac:dyDescent="0.3">
      <c r="A1371">
        <v>9120</v>
      </c>
      <c r="B1371" t="s">
        <v>10455</v>
      </c>
      <c r="C1371" s="1">
        <v>42527</v>
      </c>
      <c r="D1371">
        <v>2016</v>
      </c>
      <c r="E1371" t="s">
        <v>41</v>
      </c>
      <c r="F1371">
        <v>6</v>
      </c>
      <c r="G1371" t="s">
        <v>54</v>
      </c>
      <c r="H1371" t="s">
        <v>1526</v>
      </c>
      <c r="I1371" t="s">
        <v>1527</v>
      </c>
      <c r="J1371" t="s">
        <v>108</v>
      </c>
      <c r="K1371" t="s">
        <v>29</v>
      </c>
      <c r="L1371" t="s">
        <v>45</v>
      </c>
      <c r="M1371" t="s">
        <v>46</v>
      </c>
      <c r="N1371">
        <v>90036</v>
      </c>
      <c r="O1371" t="s">
        <v>47</v>
      </c>
      <c r="P1371" t="s">
        <v>3221</v>
      </c>
      <c r="Q1371" t="s">
        <v>49</v>
      </c>
      <c r="R1371" t="s">
        <v>50</v>
      </c>
      <c r="S1371" t="s">
        <v>3222</v>
      </c>
      <c r="T1371">
        <v>22.05</v>
      </c>
      <c r="U1371">
        <v>7</v>
      </c>
      <c r="V1371">
        <v>0</v>
      </c>
      <c r="W1371">
        <v>10.584</v>
      </c>
    </row>
    <row r="1372" spans="1:23" x14ac:dyDescent="0.3">
      <c r="A1372">
        <v>1371</v>
      </c>
      <c r="B1372" t="s">
        <v>3783</v>
      </c>
      <c r="C1372" s="1">
        <v>42362</v>
      </c>
      <c r="D1372">
        <v>2015</v>
      </c>
      <c r="E1372" t="s">
        <v>98</v>
      </c>
      <c r="F1372">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v>1.5794999999999986</v>
      </c>
    </row>
    <row r="1373" spans="1:23" x14ac:dyDescent="0.3">
      <c r="A1373">
        <v>9119</v>
      </c>
      <c r="B1373" t="s">
        <v>10454</v>
      </c>
      <c r="C1373" s="1">
        <v>42754</v>
      </c>
      <c r="D1373">
        <v>2017</v>
      </c>
      <c r="E1373" t="s">
        <v>166</v>
      </c>
      <c r="F1373">
        <v>19</v>
      </c>
      <c r="G1373" t="s">
        <v>25</v>
      </c>
      <c r="H1373" t="s">
        <v>4352</v>
      </c>
      <c r="I1373" t="s">
        <v>4353</v>
      </c>
      <c r="J1373" t="s">
        <v>28</v>
      </c>
      <c r="K1373" t="s">
        <v>29</v>
      </c>
      <c r="L1373" t="s">
        <v>155</v>
      </c>
      <c r="M1373" t="s">
        <v>156</v>
      </c>
      <c r="N1373">
        <v>19140</v>
      </c>
      <c r="O1373" t="s">
        <v>157</v>
      </c>
      <c r="P1373" t="s">
        <v>3887</v>
      </c>
      <c r="Q1373" t="s">
        <v>49</v>
      </c>
      <c r="R1373" t="s">
        <v>95</v>
      </c>
      <c r="S1373" t="s">
        <v>3888</v>
      </c>
      <c r="T1373">
        <v>21.696000000000002</v>
      </c>
      <c r="U1373">
        <v>4</v>
      </c>
      <c r="V1373">
        <v>0.2</v>
      </c>
      <c r="W1373">
        <v>7.0511999999999988</v>
      </c>
    </row>
    <row r="1374" spans="1:23" x14ac:dyDescent="0.3">
      <c r="A1374">
        <v>1373</v>
      </c>
      <c r="B1374" t="s">
        <v>3789</v>
      </c>
      <c r="C1374" s="1">
        <v>41730</v>
      </c>
      <c r="D1374">
        <v>2014</v>
      </c>
      <c r="E1374" t="s">
        <v>89</v>
      </c>
      <c r="F1374">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v>14.8</v>
      </c>
    </row>
    <row r="1375" spans="1:23" x14ac:dyDescent="0.3">
      <c r="A1375">
        <v>1374</v>
      </c>
      <c r="B1375" t="s">
        <v>3789</v>
      </c>
      <c r="C1375" s="1">
        <v>41730</v>
      </c>
      <c r="D1375">
        <v>2014</v>
      </c>
      <c r="E1375" t="s">
        <v>89</v>
      </c>
      <c r="F1375">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v>5.5535999999999994</v>
      </c>
    </row>
    <row r="1376" spans="1:23" x14ac:dyDescent="0.3">
      <c r="A1376">
        <v>9114</v>
      </c>
      <c r="B1376" t="s">
        <v>10452</v>
      </c>
      <c r="C1376" s="1">
        <v>41925</v>
      </c>
      <c r="D1376">
        <v>2014</v>
      </c>
      <c r="E1376" t="s">
        <v>53</v>
      </c>
      <c r="F1376">
        <v>13</v>
      </c>
      <c r="G1376" t="s">
        <v>199</v>
      </c>
      <c r="H1376" t="s">
        <v>6172</v>
      </c>
      <c r="I1376" t="s">
        <v>6173</v>
      </c>
      <c r="J1376" t="s">
        <v>108</v>
      </c>
      <c r="K1376" t="s">
        <v>29</v>
      </c>
      <c r="L1376" t="s">
        <v>1482</v>
      </c>
      <c r="M1376" t="s">
        <v>331</v>
      </c>
      <c r="N1376">
        <v>23223</v>
      </c>
      <c r="O1376" t="s">
        <v>32</v>
      </c>
      <c r="P1376" t="s">
        <v>3451</v>
      </c>
      <c r="Q1376" t="s">
        <v>49</v>
      </c>
      <c r="R1376" t="s">
        <v>79</v>
      </c>
      <c r="S1376" t="s">
        <v>3452</v>
      </c>
      <c r="T1376">
        <v>15.18</v>
      </c>
      <c r="U1376">
        <v>3</v>
      </c>
      <c r="V1376">
        <v>0</v>
      </c>
      <c r="W1376">
        <v>7.1345999999999989</v>
      </c>
    </row>
    <row r="1377" spans="1:23" x14ac:dyDescent="0.3">
      <c r="A1377">
        <v>1376</v>
      </c>
      <c r="B1377" t="s">
        <v>3796</v>
      </c>
      <c r="C1377" s="1">
        <v>41855</v>
      </c>
      <c r="D1377">
        <v>2014</v>
      </c>
      <c r="E1377" t="s">
        <v>132</v>
      </c>
      <c r="F1377">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v>305.13000000000011</v>
      </c>
    </row>
    <row r="1378" spans="1:23" x14ac:dyDescent="0.3">
      <c r="A1378">
        <v>1377</v>
      </c>
      <c r="B1378" t="s">
        <v>3796</v>
      </c>
      <c r="C1378" s="1">
        <v>41855</v>
      </c>
      <c r="D1378">
        <v>2014</v>
      </c>
      <c r="E1378" t="s">
        <v>132</v>
      </c>
      <c r="F1378">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v>219.44159999999999</v>
      </c>
    </row>
    <row r="1379" spans="1:23" x14ac:dyDescent="0.3">
      <c r="A1379">
        <v>1378</v>
      </c>
      <c r="B1379" t="s">
        <v>3796</v>
      </c>
      <c r="C1379" s="1">
        <v>41855</v>
      </c>
      <c r="D1379">
        <v>2014</v>
      </c>
      <c r="E1379" t="s">
        <v>132</v>
      </c>
      <c r="F1379">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v>4.2639999999999993</v>
      </c>
    </row>
    <row r="1380" spans="1:23" x14ac:dyDescent="0.3">
      <c r="A1380">
        <v>9113</v>
      </c>
      <c r="B1380" t="s">
        <v>10452</v>
      </c>
      <c r="C1380" s="1">
        <v>41925</v>
      </c>
      <c r="D1380">
        <v>2014</v>
      </c>
      <c r="E1380" t="s">
        <v>53</v>
      </c>
      <c r="F1380">
        <v>13</v>
      </c>
      <c r="G1380" t="s">
        <v>199</v>
      </c>
      <c r="H1380" t="s">
        <v>6172</v>
      </c>
      <c r="I1380" t="s">
        <v>6173</v>
      </c>
      <c r="J1380" t="s">
        <v>108</v>
      </c>
      <c r="K1380" t="s">
        <v>29</v>
      </c>
      <c r="L1380" t="s">
        <v>1482</v>
      </c>
      <c r="M1380" t="s">
        <v>331</v>
      </c>
      <c r="N1380">
        <v>23223</v>
      </c>
      <c r="O1380" t="s">
        <v>32</v>
      </c>
      <c r="P1380" t="s">
        <v>9493</v>
      </c>
      <c r="Q1380" t="s">
        <v>49</v>
      </c>
      <c r="R1380" t="s">
        <v>63</v>
      </c>
      <c r="S1380" t="s">
        <v>9494</v>
      </c>
      <c r="T1380">
        <v>315.2</v>
      </c>
      <c r="U1380">
        <v>4</v>
      </c>
      <c r="V1380">
        <v>0</v>
      </c>
      <c r="W1380">
        <v>6.3040000000000305</v>
      </c>
    </row>
    <row r="1381" spans="1:23" x14ac:dyDescent="0.3">
      <c r="A1381">
        <v>1380</v>
      </c>
      <c r="B1381" t="s">
        <v>3796</v>
      </c>
      <c r="C1381" s="1">
        <v>41855</v>
      </c>
      <c r="D1381">
        <v>2014</v>
      </c>
      <c r="E1381" t="s">
        <v>132</v>
      </c>
      <c r="F1381">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v>7.9449999999999932</v>
      </c>
    </row>
    <row r="1382" spans="1:23" x14ac:dyDescent="0.3">
      <c r="A1382">
        <v>1381</v>
      </c>
      <c r="B1382" t="s">
        <v>3796</v>
      </c>
      <c r="C1382" s="1">
        <v>41855</v>
      </c>
      <c r="D1382">
        <v>2014</v>
      </c>
      <c r="E1382" t="s">
        <v>132</v>
      </c>
      <c r="F1382">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v>4.7792000000000003</v>
      </c>
    </row>
    <row r="1383" spans="1:23" x14ac:dyDescent="0.3">
      <c r="A1383">
        <v>9111</v>
      </c>
      <c r="B1383" t="s">
        <v>10452</v>
      </c>
      <c r="C1383" s="1">
        <v>41925</v>
      </c>
      <c r="D1383">
        <v>2014</v>
      </c>
      <c r="E1383" t="s">
        <v>53</v>
      </c>
      <c r="F1383">
        <v>13</v>
      </c>
      <c r="G1383" t="s">
        <v>199</v>
      </c>
      <c r="H1383" t="s">
        <v>6172</v>
      </c>
      <c r="I1383" t="s">
        <v>6173</v>
      </c>
      <c r="J1383" t="s">
        <v>108</v>
      </c>
      <c r="K1383" t="s">
        <v>29</v>
      </c>
      <c r="L1383" t="s">
        <v>1482</v>
      </c>
      <c r="M1383" t="s">
        <v>331</v>
      </c>
      <c r="N1383">
        <v>23223</v>
      </c>
      <c r="O1383" t="s">
        <v>32</v>
      </c>
      <c r="P1383" t="s">
        <v>4187</v>
      </c>
      <c r="Q1383" t="s">
        <v>49</v>
      </c>
      <c r="R1383" t="s">
        <v>184</v>
      </c>
      <c r="S1383" t="s">
        <v>4188</v>
      </c>
      <c r="T1383">
        <v>36.4</v>
      </c>
      <c r="U1383">
        <v>5</v>
      </c>
      <c r="V1383">
        <v>0</v>
      </c>
      <c r="W1383">
        <v>17.472000000000001</v>
      </c>
    </row>
    <row r="1384" spans="1:23" x14ac:dyDescent="0.3">
      <c r="A1384">
        <v>1383</v>
      </c>
      <c r="B1384" t="s">
        <v>3811</v>
      </c>
      <c r="C1384" s="1">
        <v>42405</v>
      </c>
      <c r="D1384">
        <v>2016</v>
      </c>
      <c r="E1384" t="s">
        <v>568</v>
      </c>
      <c r="F1384">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v>1.6196000000000055</v>
      </c>
    </row>
    <row r="1385" spans="1:23" x14ac:dyDescent="0.3">
      <c r="A1385">
        <v>1384</v>
      </c>
      <c r="B1385" t="s">
        <v>3811</v>
      </c>
      <c r="C1385" s="1">
        <v>42405</v>
      </c>
      <c r="D1385">
        <v>2016</v>
      </c>
      <c r="E1385" t="s">
        <v>568</v>
      </c>
      <c r="F1385">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v>170.9316</v>
      </c>
    </row>
    <row r="1386" spans="1:23" x14ac:dyDescent="0.3">
      <c r="A1386">
        <v>1385</v>
      </c>
      <c r="B1386" t="s">
        <v>3811</v>
      </c>
      <c r="C1386" s="1">
        <v>42405</v>
      </c>
      <c r="D1386">
        <v>2016</v>
      </c>
      <c r="E1386" t="s">
        <v>568</v>
      </c>
      <c r="F138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v>0.18900000000000028</v>
      </c>
    </row>
    <row r="1387" spans="1:23" x14ac:dyDescent="0.3">
      <c r="A1387">
        <v>9109</v>
      </c>
      <c r="B1387" t="s">
        <v>10451</v>
      </c>
      <c r="C1387" s="1">
        <v>42149</v>
      </c>
      <c r="D1387">
        <v>2015</v>
      </c>
      <c r="E1387" t="s">
        <v>124</v>
      </c>
      <c r="F1387">
        <v>25</v>
      </c>
      <c r="G1387" t="s">
        <v>199</v>
      </c>
      <c r="H1387" t="s">
        <v>1335</v>
      </c>
      <c r="I1387" t="s">
        <v>1336</v>
      </c>
      <c r="J1387" t="s">
        <v>44</v>
      </c>
      <c r="K1387" t="s">
        <v>29</v>
      </c>
      <c r="L1387" t="s">
        <v>5713</v>
      </c>
      <c r="M1387" t="s">
        <v>110</v>
      </c>
      <c r="N1387">
        <v>76117</v>
      </c>
      <c r="O1387" t="s">
        <v>111</v>
      </c>
      <c r="P1387" t="s">
        <v>4882</v>
      </c>
      <c r="Q1387" t="s">
        <v>49</v>
      </c>
      <c r="R1387" t="s">
        <v>95</v>
      </c>
      <c r="S1387" t="s">
        <v>4883</v>
      </c>
      <c r="T1387">
        <v>32.368000000000002</v>
      </c>
      <c r="U1387">
        <v>7</v>
      </c>
      <c r="V1387">
        <v>0.2</v>
      </c>
      <c r="W1387">
        <v>11.733400000000001</v>
      </c>
    </row>
    <row r="1388" spans="1:23" x14ac:dyDescent="0.3">
      <c r="A1388">
        <v>9108</v>
      </c>
      <c r="B1388" t="s">
        <v>10451</v>
      </c>
      <c r="C1388" s="1">
        <v>42149</v>
      </c>
      <c r="D1388">
        <v>2015</v>
      </c>
      <c r="E1388" t="s">
        <v>124</v>
      </c>
      <c r="F1388">
        <v>25</v>
      </c>
      <c r="G1388" t="s">
        <v>199</v>
      </c>
      <c r="H1388" t="s">
        <v>1335</v>
      </c>
      <c r="I1388" t="s">
        <v>1336</v>
      </c>
      <c r="J1388" t="s">
        <v>44</v>
      </c>
      <c r="K1388" t="s">
        <v>29</v>
      </c>
      <c r="L1388" t="s">
        <v>5713</v>
      </c>
      <c r="M1388" t="s">
        <v>110</v>
      </c>
      <c r="N1388">
        <v>76117</v>
      </c>
      <c r="O1388" t="s">
        <v>111</v>
      </c>
      <c r="P1388" t="s">
        <v>5572</v>
      </c>
      <c r="Q1388" t="s">
        <v>49</v>
      </c>
      <c r="R1388" t="s">
        <v>592</v>
      </c>
      <c r="S1388" t="s">
        <v>5573</v>
      </c>
      <c r="T1388">
        <v>22.368000000000002</v>
      </c>
      <c r="U1388">
        <v>2</v>
      </c>
      <c r="V1388">
        <v>0.2</v>
      </c>
      <c r="W1388">
        <v>1.6776</v>
      </c>
    </row>
    <row r="1389" spans="1:23" x14ac:dyDescent="0.3">
      <c r="A1389">
        <v>1388</v>
      </c>
      <c r="B1389" t="s">
        <v>3811</v>
      </c>
      <c r="C1389" s="1">
        <v>42405</v>
      </c>
      <c r="D1389">
        <v>2016</v>
      </c>
      <c r="E1389" t="s">
        <v>568</v>
      </c>
      <c r="F1389">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v>78.941199999999995</v>
      </c>
    </row>
    <row r="1390" spans="1:23" x14ac:dyDescent="0.3">
      <c r="A1390">
        <v>9106</v>
      </c>
      <c r="B1390" t="s">
        <v>10450</v>
      </c>
      <c r="C1390" s="1">
        <v>42315</v>
      </c>
      <c r="D1390">
        <v>2015</v>
      </c>
      <c r="E1390" t="s">
        <v>24</v>
      </c>
      <c r="F1390">
        <v>7</v>
      </c>
      <c r="G1390" t="s">
        <v>54</v>
      </c>
      <c r="H1390" t="s">
        <v>3849</v>
      </c>
      <c r="I1390" t="s">
        <v>3850</v>
      </c>
      <c r="J1390" t="s">
        <v>28</v>
      </c>
      <c r="K1390" t="s">
        <v>29</v>
      </c>
      <c r="L1390" t="s">
        <v>195</v>
      </c>
      <c r="M1390" t="s">
        <v>110</v>
      </c>
      <c r="N1390">
        <v>77041</v>
      </c>
      <c r="O1390" t="s">
        <v>111</v>
      </c>
      <c r="P1390" t="s">
        <v>7550</v>
      </c>
      <c r="Q1390" t="s">
        <v>49</v>
      </c>
      <c r="R1390" t="s">
        <v>63</v>
      </c>
      <c r="S1390" t="s">
        <v>7551</v>
      </c>
      <c r="T1390">
        <v>177.64800000000002</v>
      </c>
      <c r="U1390">
        <v>2</v>
      </c>
      <c r="V1390">
        <v>0.2</v>
      </c>
      <c r="W1390">
        <v>-28.867800000000017</v>
      </c>
    </row>
    <row r="1391" spans="1:23" x14ac:dyDescent="0.3">
      <c r="A1391">
        <v>9105</v>
      </c>
      <c r="B1391" t="s">
        <v>10450</v>
      </c>
      <c r="C1391" s="1">
        <v>42315</v>
      </c>
      <c r="D1391">
        <v>2015</v>
      </c>
      <c r="E1391" t="s">
        <v>24</v>
      </c>
      <c r="F1391">
        <v>7</v>
      </c>
      <c r="G1391" t="s">
        <v>54</v>
      </c>
      <c r="H1391" t="s">
        <v>3849</v>
      </c>
      <c r="I1391" t="s">
        <v>3850</v>
      </c>
      <c r="J1391" t="s">
        <v>28</v>
      </c>
      <c r="K1391" t="s">
        <v>29</v>
      </c>
      <c r="L1391" t="s">
        <v>195</v>
      </c>
      <c r="M1391" t="s">
        <v>110</v>
      </c>
      <c r="N1391">
        <v>77041</v>
      </c>
      <c r="O1391" t="s">
        <v>111</v>
      </c>
      <c r="P1391" t="s">
        <v>179</v>
      </c>
      <c r="Q1391" t="s">
        <v>49</v>
      </c>
      <c r="R1391" t="s">
        <v>79</v>
      </c>
      <c r="S1391" t="s">
        <v>180</v>
      </c>
      <c r="T1391">
        <v>32.059999999999995</v>
      </c>
      <c r="U1391">
        <v>10</v>
      </c>
      <c r="V1391">
        <v>0.8</v>
      </c>
      <c r="W1391">
        <v>-51.296000000000006</v>
      </c>
    </row>
    <row r="1392" spans="1:23" x14ac:dyDescent="0.3">
      <c r="A1392">
        <v>1391</v>
      </c>
      <c r="B1392" t="s">
        <v>3811</v>
      </c>
      <c r="C1392" s="1">
        <v>42405</v>
      </c>
      <c r="D1392">
        <v>2016</v>
      </c>
      <c r="E1392" t="s">
        <v>568</v>
      </c>
      <c r="F1392">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v>60.255300000000005</v>
      </c>
    </row>
    <row r="1393" spans="1:23" x14ac:dyDescent="0.3">
      <c r="A1393">
        <v>1392</v>
      </c>
      <c r="B1393" t="s">
        <v>3811</v>
      </c>
      <c r="C1393" s="1">
        <v>42405</v>
      </c>
      <c r="D1393">
        <v>2016</v>
      </c>
      <c r="E1393" t="s">
        <v>568</v>
      </c>
      <c r="F1393">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v>1.5444000000000031</v>
      </c>
    </row>
    <row r="1394" spans="1:23" x14ac:dyDescent="0.3">
      <c r="A1394">
        <v>1393</v>
      </c>
      <c r="B1394" t="s">
        <v>3811</v>
      </c>
      <c r="C1394" s="1">
        <v>42405</v>
      </c>
      <c r="D1394">
        <v>2016</v>
      </c>
      <c r="E1394" t="s">
        <v>568</v>
      </c>
      <c r="F1394">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v>160.91389999999998</v>
      </c>
    </row>
    <row r="1395" spans="1:23" x14ac:dyDescent="0.3">
      <c r="A1395">
        <v>1394</v>
      </c>
      <c r="B1395" t="s">
        <v>3822</v>
      </c>
      <c r="C1395" s="1">
        <v>42919</v>
      </c>
      <c r="D1395">
        <v>2017</v>
      </c>
      <c r="E1395" t="s">
        <v>152</v>
      </c>
      <c r="F1395">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v>1.5521999999999991</v>
      </c>
    </row>
    <row r="1396" spans="1:23" x14ac:dyDescent="0.3">
      <c r="A1396">
        <v>9103</v>
      </c>
      <c r="B1396" t="s">
        <v>10450</v>
      </c>
      <c r="C1396" s="1">
        <v>42315</v>
      </c>
      <c r="D1396">
        <v>2015</v>
      </c>
      <c r="E1396" t="s">
        <v>24</v>
      </c>
      <c r="F1396">
        <v>7</v>
      </c>
      <c r="G1396" t="s">
        <v>54</v>
      </c>
      <c r="H1396" t="s">
        <v>3849</v>
      </c>
      <c r="I1396" t="s">
        <v>3850</v>
      </c>
      <c r="J1396" t="s">
        <v>28</v>
      </c>
      <c r="K1396" t="s">
        <v>29</v>
      </c>
      <c r="L1396" t="s">
        <v>195</v>
      </c>
      <c r="M1396" t="s">
        <v>110</v>
      </c>
      <c r="N1396">
        <v>77041</v>
      </c>
      <c r="O1396" t="s">
        <v>111</v>
      </c>
      <c r="P1396" t="s">
        <v>251</v>
      </c>
      <c r="Q1396" t="s">
        <v>49</v>
      </c>
      <c r="R1396" t="s">
        <v>63</v>
      </c>
      <c r="S1396" t="s">
        <v>252</v>
      </c>
      <c r="T1396">
        <v>84.784000000000006</v>
      </c>
      <c r="U1396">
        <v>2</v>
      </c>
      <c r="V1396">
        <v>0.2</v>
      </c>
      <c r="W1396">
        <v>-16.956800000000005</v>
      </c>
    </row>
    <row r="1397" spans="1:23" x14ac:dyDescent="0.3">
      <c r="A1397">
        <v>9102</v>
      </c>
      <c r="B1397" t="s">
        <v>10450</v>
      </c>
      <c r="C1397" s="1">
        <v>42315</v>
      </c>
      <c r="D1397">
        <v>2015</v>
      </c>
      <c r="E1397" t="s">
        <v>24</v>
      </c>
      <c r="F1397">
        <v>7</v>
      </c>
      <c r="G1397" t="s">
        <v>54</v>
      </c>
      <c r="H1397" t="s">
        <v>3849</v>
      </c>
      <c r="I1397" t="s">
        <v>3850</v>
      </c>
      <c r="J1397" t="s">
        <v>28</v>
      </c>
      <c r="K1397" t="s">
        <v>29</v>
      </c>
      <c r="L1397" t="s">
        <v>195</v>
      </c>
      <c r="M1397" t="s">
        <v>110</v>
      </c>
      <c r="N1397">
        <v>77041</v>
      </c>
      <c r="O1397" t="s">
        <v>111</v>
      </c>
      <c r="P1397" t="s">
        <v>190</v>
      </c>
      <c r="Q1397" t="s">
        <v>49</v>
      </c>
      <c r="R1397" t="s">
        <v>72</v>
      </c>
      <c r="S1397" t="s">
        <v>191</v>
      </c>
      <c r="T1397">
        <v>23.64</v>
      </c>
      <c r="U1397">
        <v>3</v>
      </c>
      <c r="V1397">
        <v>0.2</v>
      </c>
      <c r="W1397">
        <v>5.3190000000000008</v>
      </c>
    </row>
    <row r="1398" spans="1:23" x14ac:dyDescent="0.3">
      <c r="A1398">
        <v>1397</v>
      </c>
      <c r="B1398" t="s">
        <v>3830</v>
      </c>
      <c r="C1398" s="1">
        <v>42698</v>
      </c>
      <c r="D1398">
        <v>2016</v>
      </c>
      <c r="E1398" t="s">
        <v>24</v>
      </c>
      <c r="F1398">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v>6.025599999999999</v>
      </c>
    </row>
    <row r="1399" spans="1:23" x14ac:dyDescent="0.3">
      <c r="A1399">
        <v>1398</v>
      </c>
      <c r="B1399" t="s">
        <v>3830</v>
      </c>
      <c r="C1399" s="1">
        <v>42698</v>
      </c>
      <c r="D1399">
        <v>2016</v>
      </c>
      <c r="E1399" t="s">
        <v>24</v>
      </c>
      <c r="F1399">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v>5.6644000000000005</v>
      </c>
    </row>
    <row r="1400" spans="1:23" x14ac:dyDescent="0.3">
      <c r="A1400">
        <v>9100</v>
      </c>
      <c r="B1400" t="s">
        <v>10449</v>
      </c>
      <c r="C1400" s="1">
        <v>43020</v>
      </c>
      <c r="D1400">
        <v>2017</v>
      </c>
      <c r="E1400" t="s">
        <v>53</v>
      </c>
      <c r="F1400">
        <v>12</v>
      </c>
      <c r="G1400" t="s">
        <v>54</v>
      </c>
      <c r="H1400" t="s">
        <v>3151</v>
      </c>
      <c r="I1400" t="s">
        <v>3152</v>
      </c>
      <c r="J1400" t="s">
        <v>108</v>
      </c>
      <c r="K1400" t="s">
        <v>29</v>
      </c>
      <c r="L1400" t="s">
        <v>830</v>
      </c>
      <c r="M1400" t="s">
        <v>110</v>
      </c>
      <c r="N1400">
        <v>75081</v>
      </c>
      <c r="O1400" t="s">
        <v>111</v>
      </c>
      <c r="P1400" t="s">
        <v>2145</v>
      </c>
      <c r="Q1400" t="s">
        <v>49</v>
      </c>
      <c r="R1400" t="s">
        <v>95</v>
      </c>
      <c r="S1400" t="s">
        <v>2146</v>
      </c>
      <c r="T1400">
        <v>10.368000000000002</v>
      </c>
      <c r="U1400">
        <v>2</v>
      </c>
      <c r="V1400">
        <v>0.2</v>
      </c>
      <c r="W1400">
        <v>3.7584</v>
      </c>
    </row>
    <row r="1401" spans="1:23" x14ac:dyDescent="0.3">
      <c r="A1401">
        <v>1400</v>
      </c>
      <c r="B1401" t="s">
        <v>3830</v>
      </c>
      <c r="C1401" s="1">
        <v>42698</v>
      </c>
      <c r="D1401">
        <v>2016</v>
      </c>
      <c r="E1401" t="s">
        <v>24</v>
      </c>
      <c r="F1401">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v>3.1104000000000003</v>
      </c>
    </row>
    <row r="1402" spans="1:23" x14ac:dyDescent="0.3">
      <c r="A1402">
        <v>9098</v>
      </c>
      <c r="B1402" t="s">
        <v>10448</v>
      </c>
      <c r="C1402" s="1">
        <v>41741</v>
      </c>
      <c r="D1402">
        <v>2014</v>
      </c>
      <c r="E1402" t="s">
        <v>89</v>
      </c>
      <c r="F1402">
        <v>12</v>
      </c>
      <c r="G1402" t="s">
        <v>54</v>
      </c>
      <c r="H1402" t="s">
        <v>5832</v>
      </c>
      <c r="I1402" t="s">
        <v>5833</v>
      </c>
      <c r="J1402" t="s">
        <v>28</v>
      </c>
      <c r="K1402" t="s">
        <v>29</v>
      </c>
      <c r="L1402" t="s">
        <v>550</v>
      </c>
      <c r="M1402" t="s">
        <v>266</v>
      </c>
      <c r="N1402">
        <v>47401</v>
      </c>
      <c r="O1402" t="s">
        <v>111</v>
      </c>
      <c r="P1402" t="s">
        <v>2876</v>
      </c>
      <c r="Q1402" t="s">
        <v>49</v>
      </c>
      <c r="R1402" t="s">
        <v>95</v>
      </c>
      <c r="S1402" t="s">
        <v>2877</v>
      </c>
      <c r="T1402">
        <v>32.400000000000006</v>
      </c>
      <c r="U1402">
        <v>5</v>
      </c>
      <c r="V1402">
        <v>0</v>
      </c>
      <c r="W1402">
        <v>15.552000000000001</v>
      </c>
    </row>
    <row r="1403" spans="1:23" x14ac:dyDescent="0.3">
      <c r="A1403">
        <v>1402</v>
      </c>
      <c r="B1403" t="s">
        <v>3835</v>
      </c>
      <c r="C1403" s="1">
        <v>42675</v>
      </c>
      <c r="D1403">
        <v>2016</v>
      </c>
      <c r="E1403" t="s">
        <v>24</v>
      </c>
      <c r="F1403">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v>118.34129999999999</v>
      </c>
    </row>
    <row r="1404" spans="1:23" x14ac:dyDescent="0.3">
      <c r="A1404">
        <v>9097</v>
      </c>
      <c r="B1404" t="s">
        <v>10447</v>
      </c>
      <c r="C1404" s="1">
        <v>42156</v>
      </c>
      <c r="D1404">
        <v>2015</v>
      </c>
      <c r="E1404" t="s">
        <v>41</v>
      </c>
      <c r="F1404">
        <v>1</v>
      </c>
      <c r="G1404" t="s">
        <v>54</v>
      </c>
      <c r="H1404" t="s">
        <v>1905</v>
      </c>
      <c r="I1404" t="s">
        <v>1906</v>
      </c>
      <c r="J1404" t="s">
        <v>28</v>
      </c>
      <c r="K1404" t="s">
        <v>29</v>
      </c>
      <c r="L1404" t="s">
        <v>895</v>
      </c>
      <c r="M1404" t="s">
        <v>250</v>
      </c>
      <c r="N1404">
        <v>48227</v>
      </c>
      <c r="O1404" t="s">
        <v>111</v>
      </c>
      <c r="P1404" t="s">
        <v>8030</v>
      </c>
      <c r="Q1404" t="s">
        <v>49</v>
      </c>
      <c r="R1404" t="s">
        <v>50</v>
      </c>
      <c r="S1404" t="s">
        <v>8031</v>
      </c>
      <c r="T1404">
        <v>28.91</v>
      </c>
      <c r="U1404">
        <v>7</v>
      </c>
      <c r="V1404">
        <v>0</v>
      </c>
      <c r="W1404">
        <v>13.2986</v>
      </c>
    </row>
    <row r="1405" spans="1:23" x14ac:dyDescent="0.3">
      <c r="A1405">
        <v>1404</v>
      </c>
      <c r="B1405" t="s">
        <v>3838</v>
      </c>
      <c r="C1405" s="1">
        <v>42479</v>
      </c>
      <c r="D1405">
        <v>2016</v>
      </c>
      <c r="E1405" t="s">
        <v>89</v>
      </c>
      <c r="F1405">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v>146.79</v>
      </c>
    </row>
    <row r="1406" spans="1:23" x14ac:dyDescent="0.3">
      <c r="A1406">
        <v>1405</v>
      </c>
      <c r="B1406" t="s">
        <v>3843</v>
      </c>
      <c r="C1406" s="1">
        <v>41735</v>
      </c>
      <c r="D1406">
        <v>2014</v>
      </c>
      <c r="E1406" t="s">
        <v>89</v>
      </c>
      <c r="F140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v>-2.1896000000000004</v>
      </c>
    </row>
    <row r="1407" spans="1:23" x14ac:dyDescent="0.3">
      <c r="A1407">
        <v>9095</v>
      </c>
      <c r="B1407" t="s">
        <v>10447</v>
      </c>
      <c r="C1407" s="1">
        <v>42156</v>
      </c>
      <c r="D1407">
        <v>2015</v>
      </c>
      <c r="E1407" t="s">
        <v>41</v>
      </c>
      <c r="F1407">
        <v>1</v>
      </c>
      <c r="G1407" t="s">
        <v>54</v>
      </c>
      <c r="H1407" t="s">
        <v>1905</v>
      </c>
      <c r="I1407" t="s">
        <v>1906</v>
      </c>
      <c r="J1407" t="s">
        <v>28</v>
      </c>
      <c r="K1407" t="s">
        <v>29</v>
      </c>
      <c r="L1407" t="s">
        <v>895</v>
      </c>
      <c r="M1407" t="s">
        <v>250</v>
      </c>
      <c r="N1407">
        <v>48227</v>
      </c>
      <c r="O1407" t="s">
        <v>111</v>
      </c>
      <c r="P1407" t="s">
        <v>4321</v>
      </c>
      <c r="Q1407" t="s">
        <v>49</v>
      </c>
      <c r="R1407" t="s">
        <v>79</v>
      </c>
      <c r="S1407" t="s">
        <v>4322</v>
      </c>
      <c r="T1407">
        <v>403.68</v>
      </c>
      <c r="U1407">
        <v>6</v>
      </c>
      <c r="V1407">
        <v>0</v>
      </c>
      <c r="W1407">
        <v>181.65599999999998</v>
      </c>
    </row>
    <row r="1408" spans="1:23" x14ac:dyDescent="0.3">
      <c r="A1408">
        <v>9092</v>
      </c>
      <c r="B1408" t="s">
        <v>10446</v>
      </c>
      <c r="C1408" s="1">
        <v>42183</v>
      </c>
      <c r="D1408">
        <v>2015</v>
      </c>
      <c r="E1408" t="s">
        <v>41</v>
      </c>
      <c r="F1408">
        <v>28</v>
      </c>
      <c r="G1408" t="s">
        <v>25</v>
      </c>
      <c r="H1408" t="s">
        <v>569</v>
      </c>
      <c r="I1408" t="s">
        <v>570</v>
      </c>
      <c r="J1408" t="s">
        <v>44</v>
      </c>
      <c r="K1408" t="s">
        <v>29</v>
      </c>
      <c r="L1408" t="s">
        <v>288</v>
      </c>
      <c r="M1408" t="s">
        <v>510</v>
      </c>
      <c r="N1408">
        <v>45373</v>
      </c>
      <c r="O1408" t="s">
        <v>157</v>
      </c>
      <c r="P1408" t="s">
        <v>422</v>
      </c>
      <c r="Q1408" t="s">
        <v>49</v>
      </c>
      <c r="R1408" t="s">
        <v>95</v>
      </c>
      <c r="S1408" t="s">
        <v>423</v>
      </c>
      <c r="T1408">
        <v>15.552000000000003</v>
      </c>
      <c r="U1408">
        <v>3</v>
      </c>
      <c r="V1408">
        <v>0.2</v>
      </c>
      <c r="W1408">
        <v>5.4432</v>
      </c>
    </row>
    <row r="1409" spans="1:23" x14ac:dyDescent="0.3">
      <c r="A1409">
        <v>1408</v>
      </c>
      <c r="B1409" t="s">
        <v>3845</v>
      </c>
      <c r="C1409" s="1">
        <v>42615</v>
      </c>
      <c r="D1409">
        <v>2016</v>
      </c>
      <c r="E1409" t="s">
        <v>161</v>
      </c>
      <c r="F1409">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v>19.6248</v>
      </c>
    </row>
    <row r="1410" spans="1:23" x14ac:dyDescent="0.3">
      <c r="A1410">
        <v>9091</v>
      </c>
      <c r="B1410" t="s">
        <v>10445</v>
      </c>
      <c r="C1410" s="1">
        <v>43021</v>
      </c>
      <c r="D1410">
        <v>2017</v>
      </c>
      <c r="E1410" t="s">
        <v>53</v>
      </c>
      <c r="F1410">
        <v>13</v>
      </c>
      <c r="G1410" t="s">
        <v>199</v>
      </c>
      <c r="H1410" t="s">
        <v>1005</v>
      </c>
      <c r="I1410" t="s">
        <v>1006</v>
      </c>
      <c r="J1410" t="s">
        <v>28</v>
      </c>
      <c r="K1410" t="s">
        <v>29</v>
      </c>
      <c r="L1410" t="s">
        <v>1491</v>
      </c>
      <c r="M1410" t="s">
        <v>31</v>
      </c>
      <c r="N1410">
        <v>40214</v>
      </c>
      <c r="O1410" t="s">
        <v>32</v>
      </c>
      <c r="P1410" t="s">
        <v>559</v>
      </c>
      <c r="Q1410" t="s">
        <v>49</v>
      </c>
      <c r="R1410" t="s">
        <v>63</v>
      </c>
      <c r="S1410" t="s">
        <v>560</v>
      </c>
      <c r="T1410">
        <v>348.56</v>
      </c>
      <c r="U1410">
        <v>8</v>
      </c>
      <c r="V1410">
        <v>0</v>
      </c>
      <c r="W1410">
        <v>104.56799999999998</v>
      </c>
    </row>
    <row r="1411" spans="1:23" x14ac:dyDescent="0.3">
      <c r="A1411">
        <v>9090</v>
      </c>
      <c r="B1411" t="s">
        <v>10444</v>
      </c>
      <c r="C1411" s="1">
        <v>42630</v>
      </c>
      <c r="D1411">
        <v>2016</v>
      </c>
      <c r="E1411" t="s">
        <v>161</v>
      </c>
      <c r="F1411">
        <v>17</v>
      </c>
      <c r="G1411" t="s">
        <v>25</v>
      </c>
      <c r="H1411" t="s">
        <v>554</v>
      </c>
      <c r="I1411" t="s">
        <v>555</v>
      </c>
      <c r="J1411" t="s">
        <v>28</v>
      </c>
      <c r="K1411" t="s">
        <v>29</v>
      </c>
      <c r="L1411" t="s">
        <v>330</v>
      </c>
      <c r="M1411" t="s">
        <v>510</v>
      </c>
      <c r="N1411">
        <v>45503</v>
      </c>
      <c r="O1411" t="s">
        <v>157</v>
      </c>
      <c r="P1411" t="s">
        <v>985</v>
      </c>
      <c r="Q1411" t="s">
        <v>49</v>
      </c>
      <c r="R1411" t="s">
        <v>63</v>
      </c>
      <c r="S1411" t="s">
        <v>986</v>
      </c>
      <c r="T1411">
        <v>295.39999999999998</v>
      </c>
      <c r="U1411">
        <v>5</v>
      </c>
      <c r="V1411">
        <v>0.2</v>
      </c>
      <c r="W1411">
        <v>-62.772499999999965</v>
      </c>
    </row>
    <row r="1412" spans="1:23" x14ac:dyDescent="0.3">
      <c r="A1412">
        <v>1411</v>
      </c>
      <c r="B1412" t="s">
        <v>3851</v>
      </c>
      <c r="C1412" s="1">
        <v>43043</v>
      </c>
      <c r="D1412">
        <v>2017</v>
      </c>
      <c r="E1412" t="s">
        <v>24</v>
      </c>
      <c r="F1412">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v>8.879999999999999</v>
      </c>
    </row>
    <row r="1413" spans="1:23" x14ac:dyDescent="0.3">
      <c r="A1413">
        <v>9087</v>
      </c>
      <c r="B1413" t="s">
        <v>10442</v>
      </c>
      <c r="C1413" s="1">
        <v>42639</v>
      </c>
      <c r="D1413">
        <v>2016</v>
      </c>
      <c r="E1413" t="s">
        <v>161</v>
      </c>
      <c r="F1413">
        <v>26</v>
      </c>
      <c r="G1413" t="s">
        <v>54</v>
      </c>
      <c r="H1413" t="s">
        <v>7956</v>
      </c>
      <c r="I1413" t="s">
        <v>7957</v>
      </c>
      <c r="J1413" t="s">
        <v>44</v>
      </c>
      <c r="K1413" t="s">
        <v>29</v>
      </c>
      <c r="L1413" t="s">
        <v>195</v>
      </c>
      <c r="M1413" t="s">
        <v>110</v>
      </c>
      <c r="N1413">
        <v>77041</v>
      </c>
      <c r="O1413" t="s">
        <v>111</v>
      </c>
      <c r="P1413" t="s">
        <v>8799</v>
      </c>
      <c r="Q1413" t="s">
        <v>49</v>
      </c>
      <c r="R1413" t="s">
        <v>82</v>
      </c>
      <c r="S1413" t="s">
        <v>8800</v>
      </c>
      <c r="T1413">
        <v>93.031999999999982</v>
      </c>
      <c r="U1413">
        <v>2</v>
      </c>
      <c r="V1413">
        <v>0.8</v>
      </c>
      <c r="W1413">
        <v>-251.18640000000005</v>
      </c>
    </row>
    <row r="1414" spans="1:23" x14ac:dyDescent="0.3">
      <c r="A1414">
        <v>9086</v>
      </c>
      <c r="B1414" t="s">
        <v>10441</v>
      </c>
      <c r="C1414" s="1">
        <v>42623</v>
      </c>
      <c r="D1414">
        <v>2016</v>
      </c>
      <c r="E1414" t="s">
        <v>161</v>
      </c>
      <c r="F1414">
        <v>10</v>
      </c>
      <c r="G1414" t="s">
        <v>25</v>
      </c>
      <c r="H1414" t="s">
        <v>1980</v>
      </c>
      <c r="I1414" t="s">
        <v>1981</v>
      </c>
      <c r="J1414" t="s">
        <v>28</v>
      </c>
      <c r="K1414" t="s">
        <v>29</v>
      </c>
      <c r="L1414" t="s">
        <v>45</v>
      </c>
      <c r="M1414" t="s">
        <v>46</v>
      </c>
      <c r="N1414">
        <v>90049</v>
      </c>
      <c r="O1414" t="s">
        <v>47</v>
      </c>
      <c r="P1414" t="s">
        <v>7011</v>
      </c>
      <c r="Q1414" t="s">
        <v>49</v>
      </c>
      <c r="R1414" t="s">
        <v>79</v>
      </c>
      <c r="S1414" t="s">
        <v>7012</v>
      </c>
      <c r="T1414">
        <v>276.78400000000005</v>
      </c>
      <c r="U1414">
        <v>2</v>
      </c>
      <c r="V1414">
        <v>0.2</v>
      </c>
      <c r="W1414">
        <v>89.954799999999992</v>
      </c>
    </row>
    <row r="1415" spans="1:23" x14ac:dyDescent="0.3">
      <c r="A1415">
        <v>1414</v>
      </c>
      <c r="B1415" t="s">
        <v>3853</v>
      </c>
      <c r="C1415" s="1">
        <v>41820</v>
      </c>
      <c r="D1415">
        <v>2014</v>
      </c>
      <c r="E1415" t="s">
        <v>41</v>
      </c>
      <c r="F1415">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v>108.79959999999997</v>
      </c>
    </row>
    <row r="1416" spans="1:23" x14ac:dyDescent="0.3">
      <c r="A1416">
        <v>9085</v>
      </c>
      <c r="B1416" t="s">
        <v>10440</v>
      </c>
      <c r="C1416" s="1">
        <v>42041</v>
      </c>
      <c r="D1416">
        <v>2015</v>
      </c>
      <c r="E1416" t="s">
        <v>568</v>
      </c>
      <c r="F1416">
        <v>6</v>
      </c>
      <c r="G1416" t="s">
        <v>199</v>
      </c>
      <c r="H1416" t="s">
        <v>5646</v>
      </c>
      <c r="I1416" t="s">
        <v>5647</v>
      </c>
      <c r="J1416" t="s">
        <v>44</v>
      </c>
      <c r="K1416" t="s">
        <v>29</v>
      </c>
      <c r="L1416" t="s">
        <v>4372</v>
      </c>
      <c r="M1416" t="s">
        <v>331</v>
      </c>
      <c r="N1416">
        <v>23434</v>
      </c>
      <c r="O1416" t="s">
        <v>32</v>
      </c>
      <c r="P1416" t="s">
        <v>671</v>
      </c>
      <c r="Q1416" t="s">
        <v>49</v>
      </c>
      <c r="R1416" t="s">
        <v>95</v>
      </c>
      <c r="S1416" t="s">
        <v>672</v>
      </c>
      <c r="T1416">
        <v>29.900000000000002</v>
      </c>
      <c r="U1416">
        <v>5</v>
      </c>
      <c r="V1416">
        <v>0</v>
      </c>
      <c r="W1416">
        <v>13.454999999999998</v>
      </c>
    </row>
    <row r="1417" spans="1:23" x14ac:dyDescent="0.3">
      <c r="A1417">
        <v>9084</v>
      </c>
      <c r="B1417" t="s">
        <v>10440</v>
      </c>
      <c r="C1417" s="1">
        <v>42041</v>
      </c>
      <c r="D1417">
        <v>2015</v>
      </c>
      <c r="E1417" t="s">
        <v>568</v>
      </c>
      <c r="F1417">
        <v>6</v>
      </c>
      <c r="G1417" t="s">
        <v>199</v>
      </c>
      <c r="H1417" t="s">
        <v>5646</v>
      </c>
      <c r="I1417" t="s">
        <v>5647</v>
      </c>
      <c r="J1417" t="s">
        <v>44</v>
      </c>
      <c r="K1417" t="s">
        <v>29</v>
      </c>
      <c r="L1417" t="s">
        <v>4372</v>
      </c>
      <c r="M1417" t="s">
        <v>331</v>
      </c>
      <c r="N1417">
        <v>23434</v>
      </c>
      <c r="O1417" t="s">
        <v>32</v>
      </c>
      <c r="P1417" t="s">
        <v>4685</v>
      </c>
      <c r="Q1417" t="s">
        <v>49</v>
      </c>
      <c r="R1417" t="s">
        <v>63</v>
      </c>
      <c r="S1417" t="s">
        <v>4686</v>
      </c>
      <c r="T1417">
        <v>146.72999999999999</v>
      </c>
      <c r="U1417">
        <v>3</v>
      </c>
      <c r="V1417">
        <v>0</v>
      </c>
      <c r="W1417">
        <v>2.9346000000000032</v>
      </c>
    </row>
    <row r="1418" spans="1:23" x14ac:dyDescent="0.3">
      <c r="A1418">
        <v>9083</v>
      </c>
      <c r="B1418" t="s">
        <v>10439</v>
      </c>
      <c r="C1418" s="1">
        <v>43041</v>
      </c>
      <c r="D1418">
        <v>2017</v>
      </c>
      <c r="E1418" t="s">
        <v>24</v>
      </c>
      <c r="F1418">
        <v>2</v>
      </c>
      <c r="G1418" t="s">
        <v>54</v>
      </c>
      <c r="H1418" t="s">
        <v>8390</v>
      </c>
      <c r="I1418" t="s">
        <v>8391</v>
      </c>
      <c r="J1418" t="s">
        <v>28</v>
      </c>
      <c r="K1418" t="s">
        <v>29</v>
      </c>
      <c r="L1418" t="s">
        <v>330</v>
      </c>
      <c r="M1418" t="s">
        <v>331</v>
      </c>
      <c r="N1418">
        <v>22153</v>
      </c>
      <c r="O1418" t="s">
        <v>32</v>
      </c>
      <c r="P1418" t="s">
        <v>147</v>
      </c>
      <c r="Q1418" t="s">
        <v>49</v>
      </c>
      <c r="R1418" t="s">
        <v>72</v>
      </c>
      <c r="S1418" t="s">
        <v>148</v>
      </c>
      <c r="T1418">
        <v>5.56</v>
      </c>
      <c r="U1418">
        <v>2</v>
      </c>
      <c r="V1418">
        <v>0</v>
      </c>
      <c r="W1418">
        <v>1.4455999999999998</v>
      </c>
    </row>
    <row r="1419" spans="1:23" x14ac:dyDescent="0.3">
      <c r="A1419">
        <v>9082</v>
      </c>
      <c r="B1419" t="s">
        <v>10438</v>
      </c>
      <c r="C1419" s="1">
        <v>42989</v>
      </c>
      <c r="D1419">
        <v>2017</v>
      </c>
      <c r="E1419" t="s">
        <v>161</v>
      </c>
      <c r="F1419">
        <v>11</v>
      </c>
      <c r="G1419" t="s">
        <v>25</v>
      </c>
      <c r="H1419" t="s">
        <v>1521</v>
      </c>
      <c r="I1419" t="s">
        <v>1522</v>
      </c>
      <c r="J1419" t="s">
        <v>44</v>
      </c>
      <c r="K1419" t="s">
        <v>29</v>
      </c>
      <c r="L1419" t="s">
        <v>2561</v>
      </c>
      <c r="M1419" t="s">
        <v>46</v>
      </c>
      <c r="N1419">
        <v>92704</v>
      </c>
      <c r="O1419" t="s">
        <v>47</v>
      </c>
      <c r="P1419" t="s">
        <v>3996</v>
      </c>
      <c r="Q1419" t="s">
        <v>49</v>
      </c>
      <c r="R1419" t="s">
        <v>95</v>
      </c>
      <c r="S1419" t="s">
        <v>3997</v>
      </c>
      <c r="T1419">
        <v>19.440000000000001</v>
      </c>
      <c r="U1419">
        <v>3</v>
      </c>
      <c r="V1419">
        <v>0</v>
      </c>
      <c r="W1419">
        <v>9.3312000000000008</v>
      </c>
    </row>
    <row r="1420" spans="1:23" x14ac:dyDescent="0.3">
      <c r="A1420">
        <v>9080</v>
      </c>
      <c r="B1420" t="s">
        <v>10437</v>
      </c>
      <c r="C1420" s="1">
        <v>42416</v>
      </c>
      <c r="D1420">
        <v>2016</v>
      </c>
      <c r="E1420" t="s">
        <v>568</v>
      </c>
      <c r="F1420">
        <v>16</v>
      </c>
      <c r="G1420" t="s">
        <v>54</v>
      </c>
      <c r="H1420" t="s">
        <v>4647</v>
      </c>
      <c r="I1420" t="s">
        <v>4648</v>
      </c>
      <c r="J1420" t="s">
        <v>28</v>
      </c>
      <c r="K1420" t="s">
        <v>29</v>
      </c>
      <c r="L1420" t="s">
        <v>30</v>
      </c>
      <c r="M1420" t="s">
        <v>31</v>
      </c>
      <c r="N1420">
        <v>42420</v>
      </c>
      <c r="O1420" t="s">
        <v>32</v>
      </c>
      <c r="P1420" t="s">
        <v>1310</v>
      </c>
      <c r="Q1420" t="s">
        <v>49</v>
      </c>
      <c r="R1420" t="s">
        <v>79</v>
      </c>
      <c r="S1420" t="s">
        <v>1311</v>
      </c>
      <c r="T1420">
        <v>5.8</v>
      </c>
      <c r="U1420">
        <v>1</v>
      </c>
      <c r="V1420">
        <v>0</v>
      </c>
      <c r="W1420">
        <v>2.61</v>
      </c>
    </row>
    <row r="1421" spans="1:23" x14ac:dyDescent="0.3">
      <c r="A1421">
        <v>1420</v>
      </c>
      <c r="B1421" t="s">
        <v>3868</v>
      </c>
      <c r="C1421" s="1">
        <v>42273</v>
      </c>
      <c r="D1421">
        <v>2015</v>
      </c>
      <c r="E1421" t="s">
        <v>161</v>
      </c>
      <c r="F1421">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v>31.273599999999998</v>
      </c>
    </row>
    <row r="1422" spans="1:23" x14ac:dyDescent="0.3">
      <c r="A1422">
        <v>1421</v>
      </c>
      <c r="B1422" t="s">
        <v>3868</v>
      </c>
      <c r="C1422" s="1">
        <v>42273</v>
      </c>
      <c r="D1422">
        <v>2015</v>
      </c>
      <c r="E1422" t="s">
        <v>161</v>
      </c>
      <c r="F1422">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v>-48.391999999999982</v>
      </c>
    </row>
    <row r="1423" spans="1:23" x14ac:dyDescent="0.3">
      <c r="A1423">
        <v>1422</v>
      </c>
      <c r="B1423" t="s">
        <v>3868</v>
      </c>
      <c r="C1423" s="1">
        <v>42273</v>
      </c>
      <c r="D1423">
        <v>2015</v>
      </c>
      <c r="E1423" t="s">
        <v>161</v>
      </c>
      <c r="F1423">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v>14.409600000000003</v>
      </c>
    </row>
    <row r="1424" spans="1:23" x14ac:dyDescent="0.3">
      <c r="A1424">
        <v>1423</v>
      </c>
      <c r="B1424" t="s">
        <v>3868</v>
      </c>
      <c r="C1424" s="1">
        <v>42273</v>
      </c>
      <c r="D1424">
        <v>2015</v>
      </c>
      <c r="E1424" t="s">
        <v>161</v>
      </c>
      <c r="F1424">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v>-59.057100000000005</v>
      </c>
    </row>
    <row r="1425" spans="1:23" x14ac:dyDescent="0.3">
      <c r="A1425">
        <v>1424</v>
      </c>
      <c r="B1425" t="s">
        <v>3868</v>
      </c>
      <c r="C1425" s="1">
        <v>42273</v>
      </c>
      <c r="D1425">
        <v>2015</v>
      </c>
      <c r="E1425" t="s">
        <v>161</v>
      </c>
      <c r="F1425">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v>-1.4988000000000135</v>
      </c>
    </row>
    <row r="1426" spans="1:23" x14ac:dyDescent="0.3">
      <c r="A1426">
        <v>9077</v>
      </c>
      <c r="B1426" t="s">
        <v>10435</v>
      </c>
      <c r="C1426" s="1">
        <v>42313</v>
      </c>
      <c r="D1426">
        <v>2015</v>
      </c>
      <c r="E1426" t="s">
        <v>24</v>
      </c>
      <c r="F1426">
        <v>5</v>
      </c>
      <c r="G1426" t="s">
        <v>199</v>
      </c>
      <c r="H1426" t="s">
        <v>4874</v>
      </c>
      <c r="I1426" t="s">
        <v>4875</v>
      </c>
      <c r="J1426" t="s">
        <v>28</v>
      </c>
      <c r="K1426" t="s">
        <v>29</v>
      </c>
      <c r="L1426" t="s">
        <v>1135</v>
      </c>
      <c r="M1426" t="s">
        <v>510</v>
      </c>
      <c r="N1426">
        <v>44107</v>
      </c>
      <c r="O1426" t="s">
        <v>157</v>
      </c>
      <c r="P1426" t="s">
        <v>8595</v>
      </c>
      <c r="Q1426" t="s">
        <v>49</v>
      </c>
      <c r="R1426" t="s">
        <v>592</v>
      </c>
      <c r="S1426" t="s">
        <v>8596</v>
      </c>
      <c r="T1426">
        <v>27.200000000000003</v>
      </c>
      <c r="U1426">
        <v>4</v>
      </c>
      <c r="V1426">
        <v>0.2</v>
      </c>
      <c r="W1426">
        <v>2.0399999999999991</v>
      </c>
    </row>
    <row r="1427" spans="1:23" x14ac:dyDescent="0.3">
      <c r="A1427">
        <v>1426</v>
      </c>
      <c r="B1427" t="s">
        <v>3868</v>
      </c>
      <c r="C1427" s="1">
        <v>42273</v>
      </c>
      <c r="D1427">
        <v>2015</v>
      </c>
      <c r="E1427" t="s">
        <v>161</v>
      </c>
      <c r="F1427">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v>-86.366400000000027</v>
      </c>
    </row>
    <row r="1428" spans="1:23" x14ac:dyDescent="0.3">
      <c r="A1428">
        <v>1427</v>
      </c>
      <c r="B1428" t="s">
        <v>3877</v>
      </c>
      <c r="C1428" s="1">
        <v>42308</v>
      </c>
      <c r="D1428">
        <v>2015</v>
      </c>
      <c r="E1428" t="s">
        <v>53</v>
      </c>
      <c r="F1428">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v>3.283199999999999</v>
      </c>
    </row>
    <row r="1429" spans="1:23" x14ac:dyDescent="0.3">
      <c r="A1429">
        <v>1428</v>
      </c>
      <c r="B1429" t="s">
        <v>3877</v>
      </c>
      <c r="C1429" s="1">
        <v>42308</v>
      </c>
      <c r="D1429">
        <v>2015</v>
      </c>
      <c r="E1429" t="s">
        <v>53</v>
      </c>
      <c r="F1429">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v>7.08</v>
      </c>
    </row>
    <row r="1430" spans="1:23" x14ac:dyDescent="0.3">
      <c r="A1430">
        <v>1429</v>
      </c>
      <c r="B1430" t="s">
        <v>3877</v>
      </c>
      <c r="C1430" s="1">
        <v>42308</v>
      </c>
      <c r="D1430">
        <v>2015</v>
      </c>
      <c r="E1430" t="s">
        <v>53</v>
      </c>
      <c r="F1430">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v>9.3124999999999982</v>
      </c>
    </row>
    <row r="1431" spans="1:23" x14ac:dyDescent="0.3">
      <c r="A1431">
        <v>1430</v>
      </c>
      <c r="B1431" t="s">
        <v>3877</v>
      </c>
      <c r="C1431" s="1">
        <v>42308</v>
      </c>
      <c r="D1431">
        <v>2015</v>
      </c>
      <c r="E1431" t="s">
        <v>53</v>
      </c>
      <c r="F1431">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v>196.61320000000001</v>
      </c>
    </row>
    <row r="1432" spans="1:23" x14ac:dyDescent="0.3">
      <c r="A1432">
        <v>9076</v>
      </c>
      <c r="B1432" t="s">
        <v>10435</v>
      </c>
      <c r="C1432" s="1">
        <v>42313</v>
      </c>
      <c r="D1432">
        <v>2015</v>
      </c>
      <c r="E1432" t="s">
        <v>24</v>
      </c>
      <c r="F1432">
        <v>5</v>
      </c>
      <c r="G1432" t="s">
        <v>199</v>
      </c>
      <c r="H1432" t="s">
        <v>4874</v>
      </c>
      <c r="I1432" t="s">
        <v>4875</v>
      </c>
      <c r="J1432" t="s">
        <v>28</v>
      </c>
      <c r="K1432" t="s">
        <v>29</v>
      </c>
      <c r="L1432" t="s">
        <v>1135</v>
      </c>
      <c r="M1432" t="s">
        <v>510</v>
      </c>
      <c r="N1432">
        <v>44107</v>
      </c>
      <c r="O1432" t="s">
        <v>157</v>
      </c>
      <c r="P1432" t="s">
        <v>1540</v>
      </c>
      <c r="Q1432" t="s">
        <v>49</v>
      </c>
      <c r="R1432" t="s">
        <v>79</v>
      </c>
      <c r="S1432" t="s">
        <v>1541</v>
      </c>
      <c r="T1432">
        <v>7.218</v>
      </c>
      <c r="U1432">
        <v>3</v>
      </c>
      <c r="V1432">
        <v>0.7</v>
      </c>
      <c r="W1432">
        <v>-5.5338000000000012</v>
      </c>
    </row>
    <row r="1433" spans="1:23" x14ac:dyDescent="0.3">
      <c r="A1433">
        <v>1432</v>
      </c>
      <c r="B1433" t="s">
        <v>3883</v>
      </c>
      <c r="C1433" s="1">
        <v>41992</v>
      </c>
      <c r="D1433">
        <v>2014</v>
      </c>
      <c r="E1433" t="s">
        <v>98</v>
      </c>
      <c r="F1433">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v>74.852400000000003</v>
      </c>
    </row>
    <row r="1434" spans="1:23" x14ac:dyDescent="0.3">
      <c r="A1434">
        <v>1433</v>
      </c>
      <c r="B1434" t="s">
        <v>3883</v>
      </c>
      <c r="C1434" s="1">
        <v>41992</v>
      </c>
      <c r="D1434">
        <v>2014</v>
      </c>
      <c r="E1434" t="s">
        <v>98</v>
      </c>
      <c r="F1434">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v>1.9629000000000003</v>
      </c>
    </row>
    <row r="1435" spans="1:23" x14ac:dyDescent="0.3">
      <c r="A1435">
        <v>9075</v>
      </c>
      <c r="B1435" t="s">
        <v>10434</v>
      </c>
      <c r="C1435" s="1">
        <v>41750</v>
      </c>
      <c r="D1435">
        <v>2014</v>
      </c>
      <c r="E1435" t="s">
        <v>89</v>
      </c>
      <c r="F1435">
        <v>21</v>
      </c>
      <c r="G1435" t="s">
        <v>54</v>
      </c>
      <c r="H1435" t="s">
        <v>5190</v>
      </c>
      <c r="I1435" t="s">
        <v>5191</v>
      </c>
      <c r="J1435" t="s">
        <v>44</v>
      </c>
      <c r="K1435" t="s">
        <v>29</v>
      </c>
      <c r="L1435" t="s">
        <v>30</v>
      </c>
      <c r="M1435" t="s">
        <v>31</v>
      </c>
      <c r="N1435">
        <v>42420</v>
      </c>
      <c r="O1435" t="s">
        <v>32</v>
      </c>
      <c r="P1435" t="s">
        <v>3710</v>
      </c>
      <c r="Q1435" t="s">
        <v>49</v>
      </c>
      <c r="R1435" t="s">
        <v>63</v>
      </c>
      <c r="S1435" t="s">
        <v>3711</v>
      </c>
      <c r="T1435">
        <v>828.83999999999992</v>
      </c>
      <c r="U1435">
        <v>6</v>
      </c>
      <c r="V1435">
        <v>0</v>
      </c>
      <c r="W1435">
        <v>0</v>
      </c>
    </row>
    <row r="1436" spans="1:23" x14ac:dyDescent="0.3">
      <c r="A1436">
        <v>1435</v>
      </c>
      <c r="B1436" t="s">
        <v>3886</v>
      </c>
      <c r="C1436" s="1">
        <v>42730</v>
      </c>
      <c r="D1436">
        <v>2016</v>
      </c>
      <c r="E1436" t="s">
        <v>98</v>
      </c>
      <c r="F143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v>15.593999999999999</v>
      </c>
    </row>
    <row r="1437" spans="1:23" x14ac:dyDescent="0.3">
      <c r="A1437">
        <v>1436</v>
      </c>
      <c r="B1437" t="s">
        <v>3889</v>
      </c>
      <c r="C1437" s="1">
        <v>42906</v>
      </c>
      <c r="D1437">
        <v>2017</v>
      </c>
      <c r="E1437" t="s">
        <v>41</v>
      </c>
      <c r="F1437">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v>10.8864</v>
      </c>
    </row>
    <row r="1438" spans="1:23" x14ac:dyDescent="0.3">
      <c r="A1438">
        <v>1437</v>
      </c>
      <c r="B1438" t="s">
        <v>3889</v>
      </c>
      <c r="C1438" s="1">
        <v>42906</v>
      </c>
      <c r="D1438">
        <v>2017</v>
      </c>
      <c r="E1438" t="s">
        <v>41</v>
      </c>
      <c r="F1438">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v>0.59039999999999915</v>
      </c>
    </row>
    <row r="1439" spans="1:23" x14ac:dyDescent="0.3">
      <c r="A1439">
        <v>9073</v>
      </c>
      <c r="B1439" t="s">
        <v>10433</v>
      </c>
      <c r="C1439" s="1">
        <v>42617</v>
      </c>
      <c r="D1439">
        <v>2016</v>
      </c>
      <c r="E1439" t="s">
        <v>161</v>
      </c>
      <c r="F1439">
        <v>4</v>
      </c>
      <c r="G1439" t="s">
        <v>54</v>
      </c>
      <c r="H1439" t="s">
        <v>3956</v>
      </c>
      <c r="I1439" t="s">
        <v>3957</v>
      </c>
      <c r="J1439" t="s">
        <v>28</v>
      </c>
      <c r="K1439" t="s">
        <v>29</v>
      </c>
      <c r="L1439" t="s">
        <v>330</v>
      </c>
      <c r="M1439" t="s">
        <v>610</v>
      </c>
      <c r="N1439">
        <v>65807</v>
      </c>
      <c r="O1439" t="s">
        <v>111</v>
      </c>
      <c r="P1439" t="s">
        <v>6125</v>
      </c>
      <c r="Q1439" t="s">
        <v>49</v>
      </c>
      <c r="R1439" t="s">
        <v>184</v>
      </c>
      <c r="S1439" t="s">
        <v>684</v>
      </c>
      <c r="T1439">
        <v>16.559999999999999</v>
      </c>
      <c r="U1439">
        <v>2</v>
      </c>
      <c r="V1439">
        <v>0</v>
      </c>
      <c r="W1439">
        <v>7.783199999999999</v>
      </c>
    </row>
    <row r="1440" spans="1:23" x14ac:dyDescent="0.3">
      <c r="A1440">
        <v>9072</v>
      </c>
      <c r="B1440" t="s">
        <v>10432</v>
      </c>
      <c r="C1440" s="1">
        <v>42167</v>
      </c>
      <c r="D1440">
        <v>2015</v>
      </c>
      <c r="E1440" t="s">
        <v>41</v>
      </c>
      <c r="F1440">
        <v>12</v>
      </c>
      <c r="G1440" t="s">
        <v>54</v>
      </c>
      <c r="H1440" t="s">
        <v>3780</v>
      </c>
      <c r="I1440" t="s">
        <v>3781</v>
      </c>
      <c r="J1440" t="s">
        <v>108</v>
      </c>
      <c r="K1440" t="s">
        <v>29</v>
      </c>
      <c r="L1440" t="s">
        <v>509</v>
      </c>
      <c r="M1440" t="s">
        <v>266</v>
      </c>
      <c r="N1440">
        <v>47201</v>
      </c>
      <c r="O1440" t="s">
        <v>111</v>
      </c>
      <c r="P1440" t="s">
        <v>2258</v>
      </c>
      <c r="Q1440" t="s">
        <v>49</v>
      </c>
      <c r="R1440" t="s">
        <v>63</v>
      </c>
      <c r="S1440" t="s">
        <v>2259</v>
      </c>
      <c r="T1440">
        <v>24.56</v>
      </c>
      <c r="U1440">
        <v>2</v>
      </c>
      <c r="V1440">
        <v>0</v>
      </c>
      <c r="W1440">
        <v>6.8767999999999994</v>
      </c>
    </row>
    <row r="1441" spans="1:23" x14ac:dyDescent="0.3">
      <c r="A1441">
        <v>1440</v>
      </c>
      <c r="B1441" t="s">
        <v>3898</v>
      </c>
      <c r="C1441" s="1">
        <v>42837</v>
      </c>
      <c r="D1441">
        <v>2017</v>
      </c>
      <c r="E1441" t="s">
        <v>89</v>
      </c>
      <c r="F1441">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v>13.365</v>
      </c>
    </row>
    <row r="1442" spans="1:23" x14ac:dyDescent="0.3">
      <c r="A1442">
        <v>1441</v>
      </c>
      <c r="B1442" t="s">
        <v>3898</v>
      </c>
      <c r="C1442" s="1">
        <v>42837</v>
      </c>
      <c r="D1442">
        <v>2017</v>
      </c>
      <c r="E1442" t="s">
        <v>89</v>
      </c>
      <c r="F1442">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v>17.981999999999999</v>
      </c>
    </row>
    <row r="1443" spans="1:23" x14ac:dyDescent="0.3">
      <c r="A1443">
        <v>1442</v>
      </c>
      <c r="B1443" t="s">
        <v>3902</v>
      </c>
      <c r="C1443" s="1">
        <v>43088</v>
      </c>
      <c r="D1443">
        <v>2017</v>
      </c>
      <c r="E1443" t="s">
        <v>98</v>
      </c>
      <c r="F1443">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v>11.459999999999999</v>
      </c>
    </row>
    <row r="1444" spans="1:23" x14ac:dyDescent="0.3">
      <c r="A1444">
        <v>1443</v>
      </c>
      <c r="B1444" t="s">
        <v>3905</v>
      </c>
      <c r="C1444" s="1">
        <v>42952</v>
      </c>
      <c r="D1444">
        <v>2017</v>
      </c>
      <c r="E1444" t="s">
        <v>132</v>
      </c>
      <c r="F1444">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v>6.3295999999999992</v>
      </c>
    </row>
    <row r="1445" spans="1:23" x14ac:dyDescent="0.3">
      <c r="A1445">
        <v>1444</v>
      </c>
      <c r="B1445" t="s">
        <v>3908</v>
      </c>
      <c r="C1445" s="1">
        <v>42278</v>
      </c>
      <c r="D1445">
        <v>2015</v>
      </c>
      <c r="E1445" t="s">
        <v>53</v>
      </c>
      <c r="F1445">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v>17.42799999999999</v>
      </c>
    </row>
    <row r="1446" spans="1:23" x14ac:dyDescent="0.3">
      <c r="A1446">
        <v>9070</v>
      </c>
      <c r="B1446" t="s">
        <v>10430</v>
      </c>
      <c r="C1446" s="1">
        <v>42615</v>
      </c>
      <c r="D1446">
        <v>2016</v>
      </c>
      <c r="E1446" t="s">
        <v>161</v>
      </c>
      <c r="F1446">
        <v>2</v>
      </c>
      <c r="G1446" t="s">
        <v>25</v>
      </c>
      <c r="H1446" t="s">
        <v>691</v>
      </c>
      <c r="I1446" t="s">
        <v>692</v>
      </c>
      <c r="J1446" t="s">
        <v>28</v>
      </c>
      <c r="K1446" t="s">
        <v>29</v>
      </c>
      <c r="L1446" t="s">
        <v>1394</v>
      </c>
      <c r="M1446" t="s">
        <v>102</v>
      </c>
      <c r="N1446">
        <v>98198</v>
      </c>
      <c r="O1446" t="s">
        <v>47</v>
      </c>
      <c r="P1446" t="s">
        <v>7533</v>
      </c>
      <c r="Q1446" t="s">
        <v>49</v>
      </c>
      <c r="R1446" t="s">
        <v>184</v>
      </c>
      <c r="S1446" t="s">
        <v>7534</v>
      </c>
      <c r="T1446">
        <v>65.94</v>
      </c>
      <c r="U1446">
        <v>3</v>
      </c>
      <c r="V1446">
        <v>0</v>
      </c>
      <c r="W1446">
        <v>30.991800000000001</v>
      </c>
    </row>
    <row r="1447" spans="1:23" x14ac:dyDescent="0.3">
      <c r="A1447">
        <v>1446</v>
      </c>
      <c r="B1447" t="s">
        <v>3912</v>
      </c>
      <c r="C1447" s="1">
        <v>42899</v>
      </c>
      <c r="D1447">
        <v>2017</v>
      </c>
      <c r="E1447" t="s">
        <v>41</v>
      </c>
      <c r="F1447">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v>-39.124799999999993</v>
      </c>
    </row>
    <row r="1448" spans="1:23" x14ac:dyDescent="0.3">
      <c r="A1448">
        <v>9066</v>
      </c>
      <c r="B1448" t="s">
        <v>10427</v>
      </c>
      <c r="C1448" s="1">
        <v>41926</v>
      </c>
      <c r="D1448">
        <v>2014</v>
      </c>
      <c r="E1448" t="s">
        <v>53</v>
      </c>
      <c r="F1448">
        <v>14</v>
      </c>
      <c r="G1448" t="s">
        <v>54</v>
      </c>
      <c r="H1448" t="s">
        <v>1860</v>
      </c>
      <c r="I1448" t="s">
        <v>1861</v>
      </c>
      <c r="J1448" t="s">
        <v>28</v>
      </c>
      <c r="K1448" t="s">
        <v>29</v>
      </c>
      <c r="L1448" t="s">
        <v>315</v>
      </c>
      <c r="M1448" t="s">
        <v>222</v>
      </c>
      <c r="N1448">
        <v>60653</v>
      </c>
      <c r="O1448" t="s">
        <v>111</v>
      </c>
      <c r="P1448" t="s">
        <v>5459</v>
      </c>
      <c r="Q1448" t="s">
        <v>49</v>
      </c>
      <c r="R1448" t="s">
        <v>95</v>
      </c>
      <c r="S1448" t="s">
        <v>5460</v>
      </c>
      <c r="T1448">
        <v>19.136000000000003</v>
      </c>
      <c r="U1448">
        <v>4</v>
      </c>
      <c r="V1448">
        <v>0.2</v>
      </c>
      <c r="W1448">
        <v>6.9367999999999999</v>
      </c>
    </row>
    <row r="1449" spans="1:23" x14ac:dyDescent="0.3">
      <c r="A1449">
        <v>9065</v>
      </c>
      <c r="B1449" t="s">
        <v>10427</v>
      </c>
      <c r="C1449" s="1">
        <v>41926</v>
      </c>
      <c r="D1449">
        <v>2014</v>
      </c>
      <c r="E1449" t="s">
        <v>53</v>
      </c>
      <c r="F1449">
        <v>14</v>
      </c>
      <c r="G1449" t="s">
        <v>54</v>
      </c>
      <c r="H1449" t="s">
        <v>1860</v>
      </c>
      <c r="I1449" t="s">
        <v>1861</v>
      </c>
      <c r="J1449" t="s">
        <v>28</v>
      </c>
      <c r="K1449" t="s">
        <v>29</v>
      </c>
      <c r="L1449" t="s">
        <v>315</v>
      </c>
      <c r="M1449" t="s">
        <v>222</v>
      </c>
      <c r="N1449">
        <v>60653</v>
      </c>
      <c r="O1449" t="s">
        <v>111</v>
      </c>
      <c r="P1449" t="s">
        <v>809</v>
      </c>
      <c r="Q1449" t="s">
        <v>49</v>
      </c>
      <c r="R1449" t="s">
        <v>79</v>
      </c>
      <c r="S1449" t="s">
        <v>810</v>
      </c>
      <c r="T1449">
        <v>2.9459999999999993</v>
      </c>
      <c r="U1449">
        <v>3</v>
      </c>
      <c r="V1449">
        <v>0.8</v>
      </c>
      <c r="W1449">
        <v>-4.8609000000000009</v>
      </c>
    </row>
    <row r="1450" spans="1:23" x14ac:dyDescent="0.3">
      <c r="A1450">
        <v>1449</v>
      </c>
      <c r="B1450" t="s">
        <v>3917</v>
      </c>
      <c r="C1450" s="1">
        <v>41752</v>
      </c>
      <c r="D1450">
        <v>2014</v>
      </c>
      <c r="E1450" t="s">
        <v>89</v>
      </c>
      <c r="F1450">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v>-1.7513999999999994</v>
      </c>
    </row>
    <row r="1451" spans="1:23" x14ac:dyDescent="0.3">
      <c r="A1451">
        <v>9064</v>
      </c>
      <c r="B1451" t="s">
        <v>10427</v>
      </c>
      <c r="C1451" s="1">
        <v>41926</v>
      </c>
      <c r="D1451">
        <v>2014</v>
      </c>
      <c r="E1451" t="s">
        <v>53</v>
      </c>
      <c r="F1451">
        <v>14</v>
      </c>
      <c r="G1451" t="s">
        <v>54</v>
      </c>
      <c r="H1451" t="s">
        <v>1860</v>
      </c>
      <c r="I1451" t="s">
        <v>1861</v>
      </c>
      <c r="J1451" t="s">
        <v>28</v>
      </c>
      <c r="K1451" t="s">
        <v>29</v>
      </c>
      <c r="L1451" t="s">
        <v>315</v>
      </c>
      <c r="M1451" t="s">
        <v>222</v>
      </c>
      <c r="N1451">
        <v>60653</v>
      </c>
      <c r="O1451" t="s">
        <v>111</v>
      </c>
      <c r="P1451" t="s">
        <v>5437</v>
      </c>
      <c r="Q1451" t="s">
        <v>49</v>
      </c>
      <c r="R1451" t="s">
        <v>95</v>
      </c>
      <c r="S1451" t="s">
        <v>5438</v>
      </c>
      <c r="T1451">
        <v>322.19200000000001</v>
      </c>
      <c r="U1451">
        <v>13</v>
      </c>
      <c r="V1451">
        <v>0.2</v>
      </c>
      <c r="W1451">
        <v>100.68499999999997</v>
      </c>
    </row>
    <row r="1452" spans="1:23" x14ac:dyDescent="0.3">
      <c r="A1452">
        <v>1451</v>
      </c>
      <c r="B1452" t="s">
        <v>3923</v>
      </c>
      <c r="C1452" s="1">
        <v>42204</v>
      </c>
      <c r="D1452">
        <v>2015</v>
      </c>
      <c r="E1452" t="s">
        <v>152</v>
      </c>
      <c r="F1452">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v>-1.3499999999999996</v>
      </c>
    </row>
    <row r="1453" spans="1:23" x14ac:dyDescent="0.3">
      <c r="A1453">
        <v>1452</v>
      </c>
      <c r="B1453" t="s">
        <v>3928</v>
      </c>
      <c r="C1453" s="1">
        <v>42700</v>
      </c>
      <c r="D1453">
        <v>2016</v>
      </c>
      <c r="E1453" t="s">
        <v>24</v>
      </c>
      <c r="F1453">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v>34.780200000000001</v>
      </c>
    </row>
    <row r="1454" spans="1:23" x14ac:dyDescent="0.3">
      <c r="A1454">
        <v>1453</v>
      </c>
      <c r="B1454" t="s">
        <v>3928</v>
      </c>
      <c r="C1454" s="1">
        <v>42700</v>
      </c>
      <c r="D1454">
        <v>2016</v>
      </c>
      <c r="E1454" t="s">
        <v>24</v>
      </c>
      <c r="F1454">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v>45.839999999999996</v>
      </c>
    </row>
    <row r="1455" spans="1:23" x14ac:dyDescent="0.3">
      <c r="A1455">
        <v>1454</v>
      </c>
      <c r="B1455" t="s">
        <v>3928</v>
      </c>
      <c r="C1455" s="1">
        <v>42700</v>
      </c>
      <c r="D1455">
        <v>2016</v>
      </c>
      <c r="E1455" t="s">
        <v>24</v>
      </c>
      <c r="F1455">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v>16.875</v>
      </c>
    </row>
    <row r="1456" spans="1:23" x14ac:dyDescent="0.3">
      <c r="A1456">
        <v>9063</v>
      </c>
      <c r="B1456" t="s">
        <v>10426</v>
      </c>
      <c r="C1456" s="1">
        <v>42428</v>
      </c>
      <c r="D1456">
        <v>2016</v>
      </c>
      <c r="E1456" t="s">
        <v>568</v>
      </c>
      <c r="F1456">
        <v>28</v>
      </c>
      <c r="G1456" t="s">
        <v>54</v>
      </c>
      <c r="H1456" t="s">
        <v>5821</v>
      </c>
      <c r="I1456" t="s">
        <v>5822</v>
      </c>
      <c r="J1456" t="s">
        <v>44</v>
      </c>
      <c r="K1456" t="s">
        <v>29</v>
      </c>
      <c r="L1456" t="s">
        <v>278</v>
      </c>
      <c r="M1456" t="s">
        <v>279</v>
      </c>
      <c r="N1456">
        <v>10035</v>
      </c>
      <c r="O1456" t="s">
        <v>157</v>
      </c>
      <c r="P1456" t="s">
        <v>3265</v>
      </c>
      <c r="Q1456" t="s">
        <v>49</v>
      </c>
      <c r="R1456" t="s">
        <v>281</v>
      </c>
      <c r="S1456" t="s">
        <v>576</v>
      </c>
      <c r="T1456">
        <v>36.480000000000004</v>
      </c>
      <c r="U1456">
        <v>6</v>
      </c>
      <c r="V1456">
        <v>0</v>
      </c>
      <c r="W1456">
        <v>18.240000000000002</v>
      </c>
    </row>
    <row r="1457" spans="1:23" x14ac:dyDescent="0.3">
      <c r="A1457">
        <v>1456</v>
      </c>
      <c r="B1457" t="s">
        <v>3936</v>
      </c>
      <c r="C1457" s="1">
        <v>42898</v>
      </c>
      <c r="D1457">
        <v>2017</v>
      </c>
      <c r="E1457" t="s">
        <v>41</v>
      </c>
      <c r="F1457">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v>41.951999999999998</v>
      </c>
    </row>
    <row r="1458" spans="1:23" x14ac:dyDescent="0.3">
      <c r="A1458">
        <v>9062</v>
      </c>
      <c r="B1458" t="s">
        <v>10425</v>
      </c>
      <c r="C1458" s="1">
        <v>42328</v>
      </c>
      <c r="D1458">
        <v>2015</v>
      </c>
      <c r="E1458" t="s">
        <v>24</v>
      </c>
      <c r="F1458">
        <v>20</v>
      </c>
      <c r="G1458" t="s">
        <v>199</v>
      </c>
      <c r="H1458" t="s">
        <v>2438</v>
      </c>
      <c r="I1458" t="s">
        <v>2439</v>
      </c>
      <c r="J1458" t="s">
        <v>44</v>
      </c>
      <c r="K1458" t="s">
        <v>29</v>
      </c>
      <c r="L1458" t="s">
        <v>963</v>
      </c>
      <c r="M1458" t="s">
        <v>46</v>
      </c>
      <c r="N1458">
        <v>92024</v>
      </c>
      <c r="O1458" t="s">
        <v>47</v>
      </c>
      <c r="P1458" t="s">
        <v>269</v>
      </c>
      <c r="Q1458" t="s">
        <v>49</v>
      </c>
      <c r="R1458" t="s">
        <v>50</v>
      </c>
      <c r="S1458" t="s">
        <v>270</v>
      </c>
      <c r="T1458">
        <v>50.12</v>
      </c>
      <c r="U1458">
        <v>4</v>
      </c>
      <c r="V1458">
        <v>0</v>
      </c>
      <c r="W1458">
        <v>23.556399999999996</v>
      </c>
    </row>
    <row r="1459" spans="1:23" x14ac:dyDescent="0.3">
      <c r="A1459">
        <v>1458</v>
      </c>
      <c r="B1459" t="s">
        <v>3943</v>
      </c>
      <c r="C1459" s="1">
        <v>42233</v>
      </c>
      <c r="D1459">
        <v>2015</v>
      </c>
      <c r="E1459" t="s">
        <v>132</v>
      </c>
      <c r="F1459">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v>23.49</v>
      </c>
    </row>
    <row r="1460" spans="1:23" x14ac:dyDescent="0.3">
      <c r="A1460">
        <v>1459</v>
      </c>
      <c r="B1460" t="s">
        <v>3945</v>
      </c>
      <c r="C1460" s="1">
        <v>42638</v>
      </c>
      <c r="D1460">
        <v>2016</v>
      </c>
      <c r="E1460" t="s">
        <v>161</v>
      </c>
      <c r="F1460">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v>5.1791999999999998</v>
      </c>
    </row>
    <row r="1461" spans="1:23" x14ac:dyDescent="0.3">
      <c r="A1461">
        <v>9061</v>
      </c>
      <c r="B1461" t="s">
        <v>10425</v>
      </c>
      <c r="C1461" s="1">
        <v>42328</v>
      </c>
      <c r="D1461">
        <v>2015</v>
      </c>
      <c r="E1461" t="s">
        <v>24</v>
      </c>
      <c r="F1461">
        <v>20</v>
      </c>
      <c r="G1461" t="s">
        <v>199</v>
      </c>
      <c r="H1461" t="s">
        <v>2438</v>
      </c>
      <c r="I1461" t="s">
        <v>2439</v>
      </c>
      <c r="J1461" t="s">
        <v>44</v>
      </c>
      <c r="K1461" t="s">
        <v>29</v>
      </c>
      <c r="L1461" t="s">
        <v>963</v>
      </c>
      <c r="M1461" t="s">
        <v>46</v>
      </c>
      <c r="N1461">
        <v>92024</v>
      </c>
      <c r="O1461" t="s">
        <v>47</v>
      </c>
      <c r="P1461" t="s">
        <v>3564</v>
      </c>
      <c r="Q1461" t="s">
        <v>49</v>
      </c>
      <c r="R1461" t="s">
        <v>79</v>
      </c>
      <c r="S1461" t="s">
        <v>3565</v>
      </c>
      <c r="T1461">
        <v>89.696000000000012</v>
      </c>
      <c r="U1461">
        <v>4</v>
      </c>
      <c r="V1461">
        <v>0.2</v>
      </c>
      <c r="W1461">
        <v>33.635999999999996</v>
      </c>
    </row>
    <row r="1462" spans="1:23" x14ac:dyDescent="0.3">
      <c r="A1462">
        <v>1461</v>
      </c>
      <c r="B1462" t="s">
        <v>3952</v>
      </c>
      <c r="C1462" s="1">
        <v>42339</v>
      </c>
      <c r="D1462">
        <v>2015</v>
      </c>
      <c r="E1462" t="s">
        <v>98</v>
      </c>
      <c r="F1462">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v>19.398399999999995</v>
      </c>
    </row>
    <row r="1463" spans="1:23" x14ac:dyDescent="0.3">
      <c r="A1463">
        <v>9055</v>
      </c>
      <c r="B1463" t="s">
        <v>10420</v>
      </c>
      <c r="C1463" s="1">
        <v>43000</v>
      </c>
      <c r="D1463">
        <v>2017</v>
      </c>
      <c r="E1463" t="s">
        <v>161</v>
      </c>
      <c r="F1463">
        <v>22</v>
      </c>
      <c r="G1463" t="s">
        <v>54</v>
      </c>
      <c r="H1463" t="s">
        <v>2667</v>
      </c>
      <c r="I1463" t="s">
        <v>2668</v>
      </c>
      <c r="J1463" t="s">
        <v>28</v>
      </c>
      <c r="K1463" t="s">
        <v>29</v>
      </c>
      <c r="L1463" t="s">
        <v>2561</v>
      </c>
      <c r="M1463" t="s">
        <v>46</v>
      </c>
      <c r="N1463">
        <v>92704</v>
      </c>
      <c r="O1463" t="s">
        <v>47</v>
      </c>
      <c r="P1463" t="s">
        <v>591</v>
      </c>
      <c r="Q1463" t="s">
        <v>49</v>
      </c>
      <c r="R1463" t="s">
        <v>592</v>
      </c>
      <c r="S1463" t="s">
        <v>593</v>
      </c>
      <c r="T1463">
        <v>21.96</v>
      </c>
      <c r="U1463">
        <v>2</v>
      </c>
      <c r="V1463">
        <v>0</v>
      </c>
      <c r="W1463">
        <v>6.1488000000000014</v>
      </c>
    </row>
    <row r="1464" spans="1:23" x14ac:dyDescent="0.3">
      <c r="A1464">
        <v>9053</v>
      </c>
      <c r="B1464" t="s">
        <v>10419</v>
      </c>
      <c r="C1464" s="1">
        <v>41724</v>
      </c>
      <c r="D1464">
        <v>2014</v>
      </c>
      <c r="E1464" t="s">
        <v>237</v>
      </c>
      <c r="F1464">
        <v>26</v>
      </c>
      <c r="G1464" t="s">
        <v>25</v>
      </c>
      <c r="H1464" t="s">
        <v>3878</v>
      </c>
      <c r="I1464" t="s">
        <v>3879</v>
      </c>
      <c r="J1464" t="s">
        <v>44</v>
      </c>
      <c r="K1464" t="s">
        <v>29</v>
      </c>
      <c r="L1464" t="s">
        <v>135</v>
      </c>
      <c r="M1464" t="s">
        <v>46</v>
      </c>
      <c r="N1464">
        <v>94122</v>
      </c>
      <c r="O1464" t="s">
        <v>47</v>
      </c>
      <c r="P1464" t="s">
        <v>244</v>
      </c>
      <c r="Q1464" t="s">
        <v>49</v>
      </c>
      <c r="R1464" t="s">
        <v>79</v>
      </c>
      <c r="S1464" t="s">
        <v>245</v>
      </c>
      <c r="T1464">
        <v>27.936000000000003</v>
      </c>
      <c r="U1464">
        <v>4</v>
      </c>
      <c r="V1464">
        <v>0.2</v>
      </c>
      <c r="W1464">
        <v>9.4283999999999963</v>
      </c>
    </row>
    <row r="1465" spans="1:23" x14ac:dyDescent="0.3">
      <c r="A1465">
        <v>9052</v>
      </c>
      <c r="B1465" t="s">
        <v>10419</v>
      </c>
      <c r="C1465" s="1">
        <v>41724</v>
      </c>
      <c r="D1465">
        <v>2014</v>
      </c>
      <c r="E1465" t="s">
        <v>237</v>
      </c>
      <c r="F1465">
        <v>26</v>
      </c>
      <c r="G1465" t="s">
        <v>25</v>
      </c>
      <c r="H1465" t="s">
        <v>3878</v>
      </c>
      <c r="I1465" t="s">
        <v>3879</v>
      </c>
      <c r="J1465" t="s">
        <v>44</v>
      </c>
      <c r="K1465" t="s">
        <v>29</v>
      </c>
      <c r="L1465" t="s">
        <v>135</v>
      </c>
      <c r="M1465" t="s">
        <v>46</v>
      </c>
      <c r="N1465">
        <v>94122</v>
      </c>
      <c r="O1465" t="s">
        <v>47</v>
      </c>
      <c r="P1465" t="s">
        <v>5035</v>
      </c>
      <c r="Q1465" t="s">
        <v>49</v>
      </c>
      <c r="R1465" t="s">
        <v>72</v>
      </c>
      <c r="S1465" t="s">
        <v>5036</v>
      </c>
      <c r="T1465">
        <v>3.36</v>
      </c>
      <c r="U1465">
        <v>2</v>
      </c>
      <c r="V1465">
        <v>0</v>
      </c>
      <c r="W1465">
        <v>0.83999999999999986</v>
      </c>
    </row>
    <row r="1466" spans="1:23" x14ac:dyDescent="0.3">
      <c r="A1466">
        <v>1465</v>
      </c>
      <c r="B1466" t="s">
        <v>3960</v>
      </c>
      <c r="C1466" s="1">
        <v>42720</v>
      </c>
      <c r="D1466">
        <v>2016</v>
      </c>
      <c r="E1466" t="s">
        <v>98</v>
      </c>
      <c r="F146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v>1.8032000000000001</v>
      </c>
    </row>
    <row r="1467" spans="1:23" x14ac:dyDescent="0.3">
      <c r="A1467">
        <v>9051</v>
      </c>
      <c r="B1467" t="s">
        <v>10418</v>
      </c>
      <c r="C1467" s="1">
        <v>42142</v>
      </c>
      <c r="D1467">
        <v>2015</v>
      </c>
      <c r="E1467" t="s">
        <v>124</v>
      </c>
      <c r="F1467">
        <v>18</v>
      </c>
      <c r="G1467" t="s">
        <v>54</v>
      </c>
      <c r="H1467" t="s">
        <v>2692</v>
      </c>
      <c r="I1467" t="s">
        <v>2693</v>
      </c>
      <c r="J1467" t="s">
        <v>44</v>
      </c>
      <c r="K1467" t="s">
        <v>29</v>
      </c>
      <c r="L1467" t="s">
        <v>45</v>
      </c>
      <c r="M1467" t="s">
        <v>46</v>
      </c>
      <c r="N1467">
        <v>90004</v>
      </c>
      <c r="O1467" t="s">
        <v>47</v>
      </c>
      <c r="P1467" t="s">
        <v>1452</v>
      </c>
      <c r="Q1467" t="s">
        <v>49</v>
      </c>
      <c r="R1467" t="s">
        <v>95</v>
      </c>
      <c r="S1467" t="s">
        <v>1453</v>
      </c>
      <c r="T1467">
        <v>10.86</v>
      </c>
      <c r="U1467">
        <v>2</v>
      </c>
      <c r="V1467">
        <v>0</v>
      </c>
      <c r="W1467">
        <v>5.3213999999999997</v>
      </c>
    </row>
    <row r="1468" spans="1:23" x14ac:dyDescent="0.3">
      <c r="A1468">
        <v>9050</v>
      </c>
      <c r="B1468" t="s">
        <v>10417</v>
      </c>
      <c r="C1468" s="1">
        <v>41903</v>
      </c>
      <c r="D1468">
        <v>2014</v>
      </c>
      <c r="E1468" t="s">
        <v>161</v>
      </c>
      <c r="F1468">
        <v>21</v>
      </c>
      <c r="G1468" t="s">
        <v>54</v>
      </c>
      <c r="H1468" t="s">
        <v>2989</v>
      </c>
      <c r="I1468" t="s">
        <v>2990</v>
      </c>
      <c r="J1468" t="s">
        <v>108</v>
      </c>
      <c r="K1468" t="s">
        <v>29</v>
      </c>
      <c r="L1468" t="s">
        <v>278</v>
      </c>
      <c r="M1468" t="s">
        <v>279</v>
      </c>
      <c r="N1468">
        <v>10011</v>
      </c>
      <c r="O1468" t="s">
        <v>157</v>
      </c>
      <c r="P1468" t="s">
        <v>2608</v>
      </c>
      <c r="Q1468" t="s">
        <v>49</v>
      </c>
      <c r="R1468" t="s">
        <v>72</v>
      </c>
      <c r="S1468" t="s">
        <v>2609</v>
      </c>
      <c r="T1468">
        <v>66.03</v>
      </c>
      <c r="U1468">
        <v>3</v>
      </c>
      <c r="V1468">
        <v>0</v>
      </c>
      <c r="W1468">
        <v>17.1678</v>
      </c>
    </row>
    <row r="1469" spans="1:23" x14ac:dyDescent="0.3">
      <c r="A1469">
        <v>9049</v>
      </c>
      <c r="B1469" t="s">
        <v>10416</v>
      </c>
      <c r="C1469" s="1">
        <v>43085</v>
      </c>
      <c r="D1469">
        <v>2017</v>
      </c>
      <c r="E1469" t="s">
        <v>98</v>
      </c>
      <c r="F1469">
        <v>16</v>
      </c>
      <c r="G1469" t="s">
        <v>25</v>
      </c>
      <c r="H1469" t="s">
        <v>3045</v>
      </c>
      <c r="I1469" t="s">
        <v>3046</v>
      </c>
      <c r="J1469" t="s">
        <v>44</v>
      </c>
      <c r="K1469" t="s">
        <v>29</v>
      </c>
      <c r="L1469" t="s">
        <v>5052</v>
      </c>
      <c r="M1469" t="s">
        <v>46</v>
      </c>
      <c r="N1469">
        <v>94086</v>
      </c>
      <c r="O1469" t="s">
        <v>47</v>
      </c>
      <c r="P1469" t="s">
        <v>8480</v>
      </c>
      <c r="Q1469" t="s">
        <v>49</v>
      </c>
      <c r="R1469" t="s">
        <v>50</v>
      </c>
      <c r="S1469" t="s">
        <v>8481</v>
      </c>
      <c r="T1469">
        <v>44.400000000000006</v>
      </c>
      <c r="U1469">
        <v>3</v>
      </c>
      <c r="V1469">
        <v>0</v>
      </c>
      <c r="W1469">
        <v>22.200000000000003</v>
      </c>
    </row>
    <row r="1470" spans="1:23" x14ac:dyDescent="0.3">
      <c r="A1470">
        <v>9048</v>
      </c>
      <c r="B1470" t="s">
        <v>10416</v>
      </c>
      <c r="C1470" s="1">
        <v>43085</v>
      </c>
      <c r="D1470">
        <v>2017</v>
      </c>
      <c r="E1470" t="s">
        <v>98</v>
      </c>
      <c r="F1470">
        <v>16</v>
      </c>
      <c r="G1470" t="s">
        <v>25</v>
      </c>
      <c r="H1470" t="s">
        <v>3045</v>
      </c>
      <c r="I1470" t="s">
        <v>3046</v>
      </c>
      <c r="J1470" t="s">
        <v>44</v>
      </c>
      <c r="K1470" t="s">
        <v>29</v>
      </c>
      <c r="L1470" t="s">
        <v>5052</v>
      </c>
      <c r="M1470" t="s">
        <v>46</v>
      </c>
      <c r="N1470">
        <v>94086</v>
      </c>
      <c r="O1470" t="s">
        <v>47</v>
      </c>
      <c r="P1470" t="s">
        <v>2986</v>
      </c>
      <c r="Q1470" t="s">
        <v>49</v>
      </c>
      <c r="R1470" t="s">
        <v>72</v>
      </c>
      <c r="S1470" t="s">
        <v>2987</v>
      </c>
      <c r="T1470">
        <v>29.950000000000003</v>
      </c>
      <c r="U1470">
        <v>5</v>
      </c>
      <c r="V1470">
        <v>0</v>
      </c>
      <c r="W1470">
        <v>8.6854999999999993</v>
      </c>
    </row>
    <row r="1471" spans="1:23" x14ac:dyDescent="0.3">
      <c r="A1471">
        <v>1470</v>
      </c>
      <c r="B1471" t="s">
        <v>3966</v>
      </c>
      <c r="C1471" s="1">
        <v>43078</v>
      </c>
      <c r="D1471">
        <v>2017</v>
      </c>
      <c r="E1471" t="s">
        <v>98</v>
      </c>
      <c r="F1471">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v>19.523799999999998</v>
      </c>
    </row>
    <row r="1472" spans="1:23" x14ac:dyDescent="0.3">
      <c r="A1472">
        <v>1471</v>
      </c>
      <c r="B1472" t="s">
        <v>3966</v>
      </c>
      <c r="C1472" s="1">
        <v>43078</v>
      </c>
      <c r="D1472">
        <v>2017</v>
      </c>
      <c r="E1472" t="s">
        <v>98</v>
      </c>
      <c r="F1472">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v>6.2208000000000006</v>
      </c>
    </row>
    <row r="1473" spans="1:23" x14ac:dyDescent="0.3">
      <c r="A1473">
        <v>1472</v>
      </c>
      <c r="B1473" t="s">
        <v>3971</v>
      </c>
      <c r="C1473" s="1">
        <v>42271</v>
      </c>
      <c r="D1473">
        <v>2015</v>
      </c>
      <c r="E1473" t="s">
        <v>161</v>
      </c>
      <c r="F1473">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v>0.59920000000000018</v>
      </c>
    </row>
    <row r="1474" spans="1:23" x14ac:dyDescent="0.3">
      <c r="A1474">
        <v>1473</v>
      </c>
      <c r="B1474" t="s">
        <v>3974</v>
      </c>
      <c r="C1474" s="1">
        <v>42927</v>
      </c>
      <c r="D1474">
        <v>2017</v>
      </c>
      <c r="E1474" t="s">
        <v>152</v>
      </c>
      <c r="F1474">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v>4.0749000000000004</v>
      </c>
    </row>
    <row r="1475" spans="1:23" x14ac:dyDescent="0.3">
      <c r="A1475">
        <v>9045</v>
      </c>
      <c r="B1475" t="s">
        <v>10416</v>
      </c>
      <c r="C1475" s="1">
        <v>43085</v>
      </c>
      <c r="D1475">
        <v>2017</v>
      </c>
      <c r="E1475" t="s">
        <v>98</v>
      </c>
      <c r="F1475">
        <v>16</v>
      </c>
      <c r="G1475" t="s">
        <v>25</v>
      </c>
      <c r="H1475" t="s">
        <v>3045</v>
      </c>
      <c r="I1475" t="s">
        <v>3046</v>
      </c>
      <c r="J1475" t="s">
        <v>44</v>
      </c>
      <c r="K1475" t="s">
        <v>29</v>
      </c>
      <c r="L1475" t="s">
        <v>5052</v>
      </c>
      <c r="M1475" t="s">
        <v>46</v>
      </c>
      <c r="N1475">
        <v>94086</v>
      </c>
      <c r="O1475" t="s">
        <v>47</v>
      </c>
      <c r="P1475" t="s">
        <v>5766</v>
      </c>
      <c r="Q1475" t="s">
        <v>49</v>
      </c>
      <c r="R1475" t="s">
        <v>79</v>
      </c>
      <c r="S1475" t="s">
        <v>5767</v>
      </c>
      <c r="T1475">
        <v>5.9840000000000009</v>
      </c>
      <c r="U1475">
        <v>2</v>
      </c>
      <c r="V1475">
        <v>0.2</v>
      </c>
      <c r="W1475">
        <v>2.2439999999999998</v>
      </c>
    </row>
    <row r="1476" spans="1:23" x14ac:dyDescent="0.3">
      <c r="A1476">
        <v>1475</v>
      </c>
      <c r="B1476" t="s">
        <v>3980</v>
      </c>
      <c r="C1476" s="1">
        <v>42693</v>
      </c>
      <c r="D1476">
        <v>2016</v>
      </c>
      <c r="E1476" t="s">
        <v>24</v>
      </c>
      <c r="F147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v>5.0111999999999997</v>
      </c>
    </row>
    <row r="1477" spans="1:23" x14ac:dyDescent="0.3">
      <c r="A1477">
        <v>1476</v>
      </c>
      <c r="B1477" t="s">
        <v>3980</v>
      </c>
      <c r="C1477" s="1">
        <v>42693</v>
      </c>
      <c r="D1477">
        <v>2016</v>
      </c>
      <c r="E1477" t="s">
        <v>24</v>
      </c>
      <c r="F1477">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v>6.4206000000000012</v>
      </c>
    </row>
    <row r="1478" spans="1:23" x14ac:dyDescent="0.3">
      <c r="A1478">
        <v>1477</v>
      </c>
      <c r="B1478" t="s">
        <v>3986</v>
      </c>
      <c r="C1478" s="1">
        <v>42813</v>
      </c>
      <c r="D1478">
        <v>2017</v>
      </c>
      <c r="E1478" t="s">
        <v>237</v>
      </c>
      <c r="F1478">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v>13.2986</v>
      </c>
    </row>
    <row r="1479" spans="1:23" x14ac:dyDescent="0.3">
      <c r="A1479">
        <v>1478</v>
      </c>
      <c r="B1479" t="s">
        <v>3989</v>
      </c>
      <c r="C1479" s="1">
        <v>42687</v>
      </c>
      <c r="D1479">
        <v>2016</v>
      </c>
      <c r="E1479" t="s">
        <v>24</v>
      </c>
      <c r="F1479">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v>5.865299999999996</v>
      </c>
    </row>
    <row r="1480" spans="1:23" x14ac:dyDescent="0.3">
      <c r="A1480">
        <v>9043</v>
      </c>
      <c r="B1480" t="s">
        <v>10414</v>
      </c>
      <c r="C1480" s="1">
        <v>42269</v>
      </c>
      <c r="D1480">
        <v>2015</v>
      </c>
      <c r="E1480" t="s">
        <v>161</v>
      </c>
      <c r="F1480">
        <v>22</v>
      </c>
      <c r="G1480" t="s">
        <v>25</v>
      </c>
      <c r="H1480" t="s">
        <v>1335</v>
      </c>
      <c r="I1480" t="s">
        <v>1336</v>
      </c>
      <c r="J1480" t="s">
        <v>44</v>
      </c>
      <c r="K1480" t="s">
        <v>29</v>
      </c>
      <c r="L1480" t="s">
        <v>45</v>
      </c>
      <c r="M1480" t="s">
        <v>46</v>
      </c>
      <c r="N1480">
        <v>90049</v>
      </c>
      <c r="O1480" t="s">
        <v>47</v>
      </c>
      <c r="P1480" t="s">
        <v>2213</v>
      </c>
      <c r="Q1480" t="s">
        <v>49</v>
      </c>
      <c r="R1480" t="s">
        <v>82</v>
      </c>
      <c r="S1480" t="s">
        <v>2214</v>
      </c>
      <c r="T1480">
        <v>61.44</v>
      </c>
      <c r="U1480">
        <v>3</v>
      </c>
      <c r="V1480">
        <v>0</v>
      </c>
      <c r="W1480">
        <v>16.588799999999999</v>
      </c>
    </row>
    <row r="1481" spans="1:23" x14ac:dyDescent="0.3">
      <c r="A1481">
        <v>1480</v>
      </c>
      <c r="B1481" t="s">
        <v>3995</v>
      </c>
      <c r="C1481" s="1">
        <v>42706</v>
      </c>
      <c r="D1481">
        <v>2016</v>
      </c>
      <c r="E1481" t="s">
        <v>98</v>
      </c>
      <c r="F1481">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v>12.441600000000001</v>
      </c>
    </row>
    <row r="1482" spans="1:23" x14ac:dyDescent="0.3">
      <c r="A1482">
        <v>1481</v>
      </c>
      <c r="B1482" t="s">
        <v>3995</v>
      </c>
      <c r="C1482" s="1">
        <v>42706</v>
      </c>
      <c r="D1482">
        <v>2016</v>
      </c>
      <c r="E1482" t="s">
        <v>98</v>
      </c>
      <c r="F1482">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v>19.825400000000002</v>
      </c>
    </row>
    <row r="1483" spans="1:23" x14ac:dyDescent="0.3">
      <c r="A1483">
        <v>1482</v>
      </c>
      <c r="B1483" t="s">
        <v>3995</v>
      </c>
      <c r="C1483" s="1">
        <v>42706</v>
      </c>
      <c r="D1483">
        <v>2016</v>
      </c>
      <c r="E1483" t="s">
        <v>98</v>
      </c>
      <c r="F1483">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v>8.8061999999999987</v>
      </c>
    </row>
    <row r="1484" spans="1:23" x14ac:dyDescent="0.3">
      <c r="A1484">
        <v>1483</v>
      </c>
      <c r="B1484" t="s">
        <v>4002</v>
      </c>
      <c r="C1484" s="1">
        <v>42972</v>
      </c>
      <c r="D1484">
        <v>2017</v>
      </c>
      <c r="E1484" t="s">
        <v>132</v>
      </c>
      <c r="F1484">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v>1.702399999999999</v>
      </c>
    </row>
    <row r="1485" spans="1:23" x14ac:dyDescent="0.3">
      <c r="A1485">
        <v>1484</v>
      </c>
      <c r="B1485" t="s">
        <v>4002</v>
      </c>
      <c r="C1485" s="1">
        <v>42972</v>
      </c>
      <c r="D1485">
        <v>2017</v>
      </c>
      <c r="E1485" t="s">
        <v>132</v>
      </c>
      <c r="F1485">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v>1.0699999999999996</v>
      </c>
    </row>
    <row r="1486" spans="1:23" x14ac:dyDescent="0.3">
      <c r="A1486">
        <v>9040</v>
      </c>
      <c r="B1486" t="s">
        <v>10411</v>
      </c>
      <c r="C1486" s="1">
        <v>42721</v>
      </c>
      <c r="D1486">
        <v>2016</v>
      </c>
      <c r="E1486" t="s">
        <v>98</v>
      </c>
      <c r="F1486">
        <v>17</v>
      </c>
      <c r="G1486" t="s">
        <v>54</v>
      </c>
      <c r="H1486" t="s">
        <v>3849</v>
      </c>
      <c r="I1486" t="s">
        <v>3850</v>
      </c>
      <c r="J1486" t="s">
        <v>28</v>
      </c>
      <c r="K1486" t="s">
        <v>29</v>
      </c>
      <c r="L1486" t="s">
        <v>895</v>
      </c>
      <c r="M1486" t="s">
        <v>250</v>
      </c>
      <c r="N1486">
        <v>48205</v>
      </c>
      <c r="O1486" t="s">
        <v>111</v>
      </c>
      <c r="P1486" t="s">
        <v>2711</v>
      </c>
      <c r="Q1486" t="s">
        <v>49</v>
      </c>
      <c r="R1486" t="s">
        <v>79</v>
      </c>
      <c r="S1486" t="s">
        <v>2712</v>
      </c>
      <c r="T1486">
        <v>9892.74</v>
      </c>
      <c r="U1486">
        <v>13</v>
      </c>
      <c r="V1486">
        <v>0</v>
      </c>
      <c r="W1486">
        <v>4946.37</v>
      </c>
    </row>
    <row r="1487" spans="1:23" x14ac:dyDescent="0.3">
      <c r="A1487">
        <v>1486</v>
      </c>
      <c r="B1487" t="s">
        <v>4008</v>
      </c>
      <c r="C1487" s="1">
        <v>41970</v>
      </c>
      <c r="D1487">
        <v>2014</v>
      </c>
      <c r="E1487" t="s">
        <v>24</v>
      </c>
      <c r="F1487">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v>1.3159999999999998</v>
      </c>
    </row>
    <row r="1488" spans="1:23" x14ac:dyDescent="0.3">
      <c r="A1488">
        <v>9038</v>
      </c>
      <c r="B1488" t="s">
        <v>10409</v>
      </c>
      <c r="C1488" s="1">
        <v>42101</v>
      </c>
      <c r="D1488">
        <v>2015</v>
      </c>
      <c r="E1488" t="s">
        <v>89</v>
      </c>
      <c r="F1488">
        <v>7</v>
      </c>
      <c r="G1488" t="s">
        <v>199</v>
      </c>
      <c r="H1488" t="s">
        <v>2196</v>
      </c>
      <c r="I1488" t="s">
        <v>2197</v>
      </c>
      <c r="J1488" t="s">
        <v>28</v>
      </c>
      <c r="K1488" t="s">
        <v>29</v>
      </c>
      <c r="L1488" t="s">
        <v>278</v>
      </c>
      <c r="M1488" t="s">
        <v>279</v>
      </c>
      <c r="N1488">
        <v>10035</v>
      </c>
      <c r="O1488" t="s">
        <v>157</v>
      </c>
      <c r="P1488" t="s">
        <v>4000</v>
      </c>
      <c r="Q1488" t="s">
        <v>49</v>
      </c>
      <c r="R1488" t="s">
        <v>63</v>
      </c>
      <c r="S1488" t="s">
        <v>4001</v>
      </c>
      <c r="T1488">
        <v>22.58</v>
      </c>
      <c r="U1488">
        <v>2</v>
      </c>
      <c r="V1488">
        <v>0</v>
      </c>
      <c r="W1488">
        <v>5.8707999999999991</v>
      </c>
    </row>
    <row r="1489" spans="1:23" x14ac:dyDescent="0.3">
      <c r="A1489">
        <v>9037</v>
      </c>
      <c r="B1489" t="s">
        <v>10409</v>
      </c>
      <c r="C1489" s="1">
        <v>42101</v>
      </c>
      <c r="D1489">
        <v>2015</v>
      </c>
      <c r="E1489" t="s">
        <v>89</v>
      </c>
      <c r="F1489">
        <v>7</v>
      </c>
      <c r="G1489" t="s">
        <v>199</v>
      </c>
      <c r="H1489" t="s">
        <v>2196</v>
      </c>
      <c r="I1489" t="s">
        <v>2197</v>
      </c>
      <c r="J1489" t="s">
        <v>28</v>
      </c>
      <c r="K1489" t="s">
        <v>29</v>
      </c>
      <c r="L1489" t="s">
        <v>278</v>
      </c>
      <c r="M1489" t="s">
        <v>279</v>
      </c>
      <c r="N1489">
        <v>10035</v>
      </c>
      <c r="O1489" t="s">
        <v>157</v>
      </c>
      <c r="P1489" t="s">
        <v>3996</v>
      </c>
      <c r="Q1489" t="s">
        <v>49</v>
      </c>
      <c r="R1489" t="s">
        <v>95</v>
      </c>
      <c r="S1489" t="s">
        <v>3997</v>
      </c>
      <c r="T1489">
        <v>25.92</v>
      </c>
      <c r="U1489">
        <v>4</v>
      </c>
      <c r="V1489">
        <v>0</v>
      </c>
      <c r="W1489">
        <v>12.441600000000001</v>
      </c>
    </row>
    <row r="1490" spans="1:23" x14ac:dyDescent="0.3">
      <c r="A1490">
        <v>9035</v>
      </c>
      <c r="B1490" t="s">
        <v>10408</v>
      </c>
      <c r="C1490" s="1">
        <v>42278</v>
      </c>
      <c r="D1490">
        <v>2015</v>
      </c>
      <c r="E1490" t="s">
        <v>53</v>
      </c>
      <c r="F1490">
        <v>1</v>
      </c>
      <c r="G1490" t="s">
        <v>54</v>
      </c>
      <c r="H1490" t="s">
        <v>674</v>
      </c>
      <c r="I1490" t="s">
        <v>675</v>
      </c>
      <c r="J1490" t="s">
        <v>28</v>
      </c>
      <c r="K1490" t="s">
        <v>29</v>
      </c>
      <c r="L1490" t="s">
        <v>1337</v>
      </c>
      <c r="M1490" t="s">
        <v>222</v>
      </c>
      <c r="N1490">
        <v>62301</v>
      </c>
      <c r="O1490" t="s">
        <v>111</v>
      </c>
      <c r="P1490" t="s">
        <v>5766</v>
      </c>
      <c r="Q1490" t="s">
        <v>49</v>
      </c>
      <c r="R1490" t="s">
        <v>79</v>
      </c>
      <c r="S1490" t="s">
        <v>5767</v>
      </c>
      <c r="T1490">
        <v>2.9919999999999995</v>
      </c>
      <c r="U1490">
        <v>4</v>
      </c>
      <c r="V1490">
        <v>0.8</v>
      </c>
      <c r="W1490">
        <v>-4.4880000000000013</v>
      </c>
    </row>
    <row r="1491" spans="1:23" x14ac:dyDescent="0.3">
      <c r="A1491">
        <v>1490</v>
      </c>
      <c r="B1491" t="s">
        <v>4019</v>
      </c>
      <c r="C1491" s="1">
        <v>41972</v>
      </c>
      <c r="D1491">
        <v>2014</v>
      </c>
      <c r="E1491" t="s">
        <v>24</v>
      </c>
      <c r="F1491">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v>1.764</v>
      </c>
    </row>
    <row r="1492" spans="1:23" x14ac:dyDescent="0.3">
      <c r="A1492">
        <v>1491</v>
      </c>
      <c r="B1492" t="s">
        <v>4022</v>
      </c>
      <c r="C1492" s="1">
        <v>42855</v>
      </c>
      <c r="D1492">
        <v>2017</v>
      </c>
      <c r="E1492" t="s">
        <v>89</v>
      </c>
      <c r="F1492">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v>28.332000000000001</v>
      </c>
    </row>
    <row r="1493" spans="1:23" x14ac:dyDescent="0.3">
      <c r="A1493">
        <v>1492</v>
      </c>
      <c r="B1493" t="s">
        <v>4023</v>
      </c>
      <c r="C1493" s="1">
        <v>43063</v>
      </c>
      <c r="D1493">
        <v>2017</v>
      </c>
      <c r="E1493" t="s">
        <v>24</v>
      </c>
      <c r="F1493">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v>2.8811999999999998</v>
      </c>
    </row>
    <row r="1494" spans="1:23" x14ac:dyDescent="0.3">
      <c r="A1494">
        <v>9034</v>
      </c>
      <c r="B1494" t="s">
        <v>10407</v>
      </c>
      <c r="C1494" s="1">
        <v>41884</v>
      </c>
      <c r="D1494">
        <v>2014</v>
      </c>
      <c r="E1494" t="s">
        <v>161</v>
      </c>
      <c r="F1494">
        <v>2</v>
      </c>
      <c r="G1494" t="s">
        <v>54</v>
      </c>
      <c r="H1494" t="s">
        <v>1601</v>
      </c>
      <c r="I1494" t="s">
        <v>1602</v>
      </c>
      <c r="J1494" t="s">
        <v>28</v>
      </c>
      <c r="K1494" t="s">
        <v>29</v>
      </c>
      <c r="L1494" t="s">
        <v>1724</v>
      </c>
      <c r="M1494" t="s">
        <v>1725</v>
      </c>
      <c r="N1494">
        <v>72701</v>
      </c>
      <c r="O1494" t="s">
        <v>32</v>
      </c>
      <c r="P1494" t="s">
        <v>4740</v>
      </c>
      <c r="Q1494" t="s">
        <v>49</v>
      </c>
      <c r="R1494" t="s">
        <v>79</v>
      </c>
      <c r="S1494" t="s">
        <v>4741</v>
      </c>
      <c r="T1494">
        <v>1793.98</v>
      </c>
      <c r="U1494">
        <v>2</v>
      </c>
      <c r="V1494">
        <v>0</v>
      </c>
      <c r="W1494">
        <v>843.17059999999992</v>
      </c>
    </row>
    <row r="1495" spans="1:23" x14ac:dyDescent="0.3">
      <c r="A1495">
        <v>9031</v>
      </c>
      <c r="B1495" t="s">
        <v>10405</v>
      </c>
      <c r="C1495" s="1">
        <v>42979</v>
      </c>
      <c r="D1495">
        <v>2017</v>
      </c>
      <c r="E1495" t="s">
        <v>161</v>
      </c>
      <c r="F1495">
        <v>1</v>
      </c>
      <c r="G1495" t="s">
        <v>1306</v>
      </c>
      <c r="H1495" t="s">
        <v>3869</v>
      </c>
      <c r="I1495" t="s">
        <v>3870</v>
      </c>
      <c r="J1495" t="s">
        <v>44</v>
      </c>
      <c r="K1495" t="s">
        <v>29</v>
      </c>
      <c r="L1495" t="s">
        <v>101</v>
      </c>
      <c r="M1495" t="s">
        <v>102</v>
      </c>
      <c r="N1495">
        <v>98103</v>
      </c>
      <c r="O1495" t="s">
        <v>47</v>
      </c>
      <c r="P1495" t="s">
        <v>4635</v>
      </c>
      <c r="Q1495" t="s">
        <v>49</v>
      </c>
      <c r="R1495" t="s">
        <v>82</v>
      </c>
      <c r="S1495" t="s">
        <v>4636</v>
      </c>
      <c r="T1495">
        <v>314.60000000000002</v>
      </c>
      <c r="U1495">
        <v>4</v>
      </c>
      <c r="V1495">
        <v>0</v>
      </c>
      <c r="W1495">
        <v>103.81799999999998</v>
      </c>
    </row>
    <row r="1496" spans="1:23" x14ac:dyDescent="0.3">
      <c r="A1496">
        <v>1495</v>
      </c>
      <c r="B1496" t="s">
        <v>4031</v>
      </c>
      <c r="C1496" s="1">
        <v>41990</v>
      </c>
      <c r="D1496">
        <v>2014</v>
      </c>
      <c r="E1496" t="s">
        <v>98</v>
      </c>
      <c r="F149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v>11.213999999999999</v>
      </c>
    </row>
    <row r="1497" spans="1:23" x14ac:dyDescent="0.3">
      <c r="A1497">
        <v>1496</v>
      </c>
      <c r="B1497" t="s">
        <v>4032</v>
      </c>
      <c r="C1497" s="1">
        <v>42982</v>
      </c>
      <c r="D1497">
        <v>2017</v>
      </c>
      <c r="E1497" t="s">
        <v>161</v>
      </c>
      <c r="F1497">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v>3.1849999999999992</v>
      </c>
    </row>
    <row r="1498" spans="1:23" x14ac:dyDescent="0.3">
      <c r="A1498">
        <v>1497</v>
      </c>
      <c r="B1498" t="s">
        <v>4032</v>
      </c>
      <c r="C1498" s="1">
        <v>42982</v>
      </c>
      <c r="D1498">
        <v>2017</v>
      </c>
      <c r="E1498" t="s">
        <v>161</v>
      </c>
      <c r="F1498">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v>-0.20980000000000043</v>
      </c>
    </row>
    <row r="1499" spans="1:23" x14ac:dyDescent="0.3">
      <c r="A1499">
        <v>1498</v>
      </c>
      <c r="B1499" t="s">
        <v>4032</v>
      </c>
      <c r="C1499" s="1">
        <v>42982</v>
      </c>
      <c r="D1499">
        <v>2017</v>
      </c>
      <c r="E1499" t="s">
        <v>161</v>
      </c>
      <c r="F1499">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v>3.7720000000000002</v>
      </c>
    </row>
    <row r="1500" spans="1:23" x14ac:dyDescent="0.3">
      <c r="A1500">
        <v>1499</v>
      </c>
      <c r="B1500" t="s">
        <v>4038</v>
      </c>
      <c r="C1500" s="1">
        <v>42660</v>
      </c>
      <c r="D1500">
        <v>2016</v>
      </c>
      <c r="E1500" t="s">
        <v>53</v>
      </c>
      <c r="F1500">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v>6.5830000000000011</v>
      </c>
    </row>
    <row r="1501" spans="1:23" x14ac:dyDescent="0.3">
      <c r="A1501">
        <v>1500</v>
      </c>
      <c r="B1501" t="s">
        <v>4039</v>
      </c>
      <c r="C1501" s="1">
        <v>43051</v>
      </c>
      <c r="D1501">
        <v>2017</v>
      </c>
      <c r="E1501" t="s">
        <v>24</v>
      </c>
      <c r="F1501">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v>5.8203000000000005</v>
      </c>
    </row>
    <row r="1502" spans="1:23" x14ac:dyDescent="0.3">
      <c r="A1502">
        <v>1501</v>
      </c>
      <c r="B1502" t="s">
        <v>4039</v>
      </c>
      <c r="C1502" s="1">
        <v>43051</v>
      </c>
      <c r="D1502">
        <v>2017</v>
      </c>
      <c r="E1502" t="s">
        <v>24</v>
      </c>
      <c r="F1502">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v>69.704999999999984</v>
      </c>
    </row>
    <row r="1503" spans="1:23" x14ac:dyDescent="0.3">
      <c r="A1503">
        <v>1502</v>
      </c>
      <c r="B1503" t="s">
        <v>4039</v>
      </c>
      <c r="C1503" s="1">
        <v>43051</v>
      </c>
      <c r="D1503">
        <v>2017</v>
      </c>
      <c r="E1503" t="s">
        <v>24</v>
      </c>
      <c r="F1503">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v>-47.254199999999997</v>
      </c>
    </row>
    <row r="1504" spans="1:23" x14ac:dyDescent="0.3">
      <c r="A1504">
        <v>9030</v>
      </c>
      <c r="B1504" t="s">
        <v>10404</v>
      </c>
      <c r="C1504" s="1">
        <v>41838</v>
      </c>
      <c r="D1504">
        <v>2014</v>
      </c>
      <c r="E1504" t="s">
        <v>152</v>
      </c>
      <c r="F1504">
        <v>18</v>
      </c>
      <c r="G1504" t="s">
        <v>54</v>
      </c>
      <c r="H1504" t="s">
        <v>6431</v>
      </c>
      <c r="I1504" t="s">
        <v>6432</v>
      </c>
      <c r="J1504" t="s">
        <v>28</v>
      </c>
      <c r="K1504" t="s">
        <v>29</v>
      </c>
      <c r="L1504" t="s">
        <v>1517</v>
      </c>
      <c r="M1504" t="s">
        <v>279</v>
      </c>
      <c r="N1504">
        <v>10801</v>
      </c>
      <c r="O1504" t="s">
        <v>157</v>
      </c>
      <c r="P1504" t="s">
        <v>2072</v>
      </c>
      <c r="Q1504" t="s">
        <v>49</v>
      </c>
      <c r="R1504" t="s">
        <v>79</v>
      </c>
      <c r="S1504" t="s">
        <v>2073</v>
      </c>
      <c r="T1504">
        <v>13.904</v>
      </c>
      <c r="U1504">
        <v>2</v>
      </c>
      <c r="V1504">
        <v>0.2</v>
      </c>
      <c r="W1504">
        <v>4.5187999999999997</v>
      </c>
    </row>
    <row r="1505" spans="1:23" x14ac:dyDescent="0.3">
      <c r="A1505">
        <v>9022</v>
      </c>
      <c r="B1505" t="s">
        <v>10398</v>
      </c>
      <c r="C1505" s="1">
        <v>42323</v>
      </c>
      <c r="D1505">
        <v>2015</v>
      </c>
      <c r="E1505" t="s">
        <v>24</v>
      </c>
      <c r="F1505">
        <v>15</v>
      </c>
      <c r="G1505" t="s">
        <v>54</v>
      </c>
      <c r="H1505" t="s">
        <v>9016</v>
      </c>
      <c r="I1505" t="s">
        <v>9017</v>
      </c>
      <c r="J1505" t="s">
        <v>44</v>
      </c>
      <c r="K1505" t="s">
        <v>29</v>
      </c>
      <c r="L1505" t="s">
        <v>2855</v>
      </c>
      <c r="M1505" t="s">
        <v>510</v>
      </c>
      <c r="N1505">
        <v>43615</v>
      </c>
      <c r="O1505" t="s">
        <v>157</v>
      </c>
      <c r="P1505" t="s">
        <v>4664</v>
      </c>
      <c r="Q1505" t="s">
        <v>49</v>
      </c>
      <c r="R1505" t="s">
        <v>79</v>
      </c>
      <c r="S1505" t="s">
        <v>4665</v>
      </c>
      <c r="T1505">
        <v>166.92000000000002</v>
      </c>
      <c r="U1505">
        <v>13</v>
      </c>
      <c r="V1505">
        <v>0.7</v>
      </c>
      <c r="W1505">
        <v>-116.84399999999999</v>
      </c>
    </row>
    <row r="1506" spans="1:23" x14ac:dyDescent="0.3">
      <c r="A1506">
        <v>1505</v>
      </c>
      <c r="B1506" t="s">
        <v>4045</v>
      </c>
      <c r="C1506" s="1">
        <v>42217</v>
      </c>
      <c r="D1506">
        <v>2015</v>
      </c>
      <c r="E1506" t="s">
        <v>132</v>
      </c>
      <c r="F150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v>3.36</v>
      </c>
    </row>
    <row r="1507" spans="1:23" x14ac:dyDescent="0.3">
      <c r="A1507">
        <v>9019</v>
      </c>
      <c r="B1507" t="s">
        <v>10396</v>
      </c>
      <c r="C1507" s="1">
        <v>42455</v>
      </c>
      <c r="D1507">
        <v>2016</v>
      </c>
      <c r="E1507" t="s">
        <v>237</v>
      </c>
      <c r="F1507">
        <v>26</v>
      </c>
      <c r="G1507" t="s">
        <v>25</v>
      </c>
      <c r="H1507" t="s">
        <v>5270</v>
      </c>
      <c r="I1507" t="s">
        <v>5271</v>
      </c>
      <c r="J1507" t="s">
        <v>28</v>
      </c>
      <c r="K1507" t="s">
        <v>29</v>
      </c>
      <c r="L1507" t="s">
        <v>8436</v>
      </c>
      <c r="M1507" t="s">
        <v>6282</v>
      </c>
      <c r="N1507">
        <v>83201</v>
      </c>
      <c r="O1507" t="s">
        <v>47</v>
      </c>
      <c r="P1507" t="s">
        <v>140</v>
      </c>
      <c r="Q1507" t="s">
        <v>49</v>
      </c>
      <c r="R1507" t="s">
        <v>79</v>
      </c>
      <c r="S1507" t="s">
        <v>141</v>
      </c>
      <c r="T1507">
        <v>17.04</v>
      </c>
      <c r="U1507">
        <v>3</v>
      </c>
      <c r="V1507">
        <v>0.2</v>
      </c>
      <c r="W1507">
        <v>5.5379999999999985</v>
      </c>
    </row>
    <row r="1508" spans="1:23" x14ac:dyDescent="0.3">
      <c r="A1508">
        <v>1507</v>
      </c>
      <c r="B1508" t="s">
        <v>4050</v>
      </c>
      <c r="C1508" s="1">
        <v>43093</v>
      </c>
      <c r="D1508">
        <v>2017</v>
      </c>
      <c r="E1508" t="s">
        <v>98</v>
      </c>
      <c r="F1508">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v>5.5875000000000004</v>
      </c>
    </row>
    <row r="1509" spans="1:23" x14ac:dyDescent="0.3">
      <c r="A1509">
        <v>9018</v>
      </c>
      <c r="B1509" t="s">
        <v>10396</v>
      </c>
      <c r="C1509" s="1">
        <v>42455</v>
      </c>
      <c r="D1509">
        <v>2016</v>
      </c>
      <c r="E1509" t="s">
        <v>237</v>
      </c>
      <c r="F1509">
        <v>26</v>
      </c>
      <c r="G1509" t="s">
        <v>25</v>
      </c>
      <c r="H1509" t="s">
        <v>5270</v>
      </c>
      <c r="I1509" t="s">
        <v>5271</v>
      </c>
      <c r="J1509" t="s">
        <v>28</v>
      </c>
      <c r="K1509" t="s">
        <v>29</v>
      </c>
      <c r="L1509" t="s">
        <v>8436</v>
      </c>
      <c r="M1509" t="s">
        <v>6282</v>
      </c>
      <c r="N1509">
        <v>83201</v>
      </c>
      <c r="O1509" t="s">
        <v>47</v>
      </c>
      <c r="P1509" t="s">
        <v>4026</v>
      </c>
      <c r="Q1509" t="s">
        <v>49</v>
      </c>
      <c r="R1509" t="s">
        <v>95</v>
      </c>
      <c r="S1509" t="s">
        <v>4027</v>
      </c>
      <c r="T1509">
        <v>17.64</v>
      </c>
      <c r="U1509">
        <v>3</v>
      </c>
      <c r="V1509">
        <v>0</v>
      </c>
      <c r="W1509">
        <v>8.6435999999999993</v>
      </c>
    </row>
    <row r="1510" spans="1:23" x14ac:dyDescent="0.3">
      <c r="A1510">
        <v>1509</v>
      </c>
      <c r="B1510" t="s">
        <v>4056</v>
      </c>
      <c r="C1510" s="1">
        <v>43079</v>
      </c>
      <c r="D1510">
        <v>2017</v>
      </c>
      <c r="E1510" t="s">
        <v>98</v>
      </c>
      <c r="F1510">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v>15.524999999999999</v>
      </c>
    </row>
    <row r="1511" spans="1:23" x14ac:dyDescent="0.3">
      <c r="A1511">
        <v>9017</v>
      </c>
      <c r="B1511" t="s">
        <v>10395</v>
      </c>
      <c r="C1511" s="1">
        <v>42721</v>
      </c>
      <c r="D1511">
        <v>2016</v>
      </c>
      <c r="E1511" t="s">
        <v>98</v>
      </c>
      <c r="F1511">
        <v>17</v>
      </c>
      <c r="G1511" t="s">
        <v>54</v>
      </c>
      <c r="H1511" t="s">
        <v>3115</v>
      </c>
      <c r="I1511" t="s">
        <v>3116</v>
      </c>
      <c r="J1511" t="s">
        <v>44</v>
      </c>
      <c r="K1511" t="s">
        <v>29</v>
      </c>
      <c r="L1511" t="s">
        <v>681</v>
      </c>
      <c r="M1511" t="s">
        <v>682</v>
      </c>
      <c r="N1511">
        <v>88220</v>
      </c>
      <c r="O1511" t="s">
        <v>47</v>
      </c>
      <c r="P1511" t="s">
        <v>5793</v>
      </c>
      <c r="Q1511" t="s">
        <v>49</v>
      </c>
      <c r="R1511" t="s">
        <v>79</v>
      </c>
      <c r="S1511" t="s">
        <v>5794</v>
      </c>
      <c r="T1511">
        <v>11.416</v>
      </c>
      <c r="U1511">
        <v>1</v>
      </c>
      <c r="V1511">
        <v>0.2</v>
      </c>
      <c r="W1511">
        <v>3.8528999999999991</v>
      </c>
    </row>
    <row r="1512" spans="1:23" x14ac:dyDescent="0.3">
      <c r="A1512">
        <v>1511</v>
      </c>
      <c r="B1512" t="s">
        <v>4060</v>
      </c>
      <c r="C1512" s="1">
        <v>42910</v>
      </c>
      <c r="D1512">
        <v>2017</v>
      </c>
      <c r="E1512" t="s">
        <v>41</v>
      </c>
      <c r="F1512">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v>111.82399999999996</v>
      </c>
    </row>
    <row r="1513" spans="1:23" x14ac:dyDescent="0.3">
      <c r="A1513">
        <v>1512</v>
      </c>
      <c r="B1513" t="s">
        <v>4060</v>
      </c>
      <c r="C1513" s="1">
        <v>42910</v>
      </c>
      <c r="D1513">
        <v>2017</v>
      </c>
      <c r="E1513" t="s">
        <v>41</v>
      </c>
      <c r="F1513">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v>11.820599999999997</v>
      </c>
    </row>
    <row r="1514" spans="1:23" x14ac:dyDescent="0.3">
      <c r="A1514">
        <v>1513</v>
      </c>
      <c r="B1514" t="s">
        <v>4062</v>
      </c>
      <c r="C1514" s="1">
        <v>42965</v>
      </c>
      <c r="D1514">
        <v>2017</v>
      </c>
      <c r="E1514" t="s">
        <v>132</v>
      </c>
      <c r="F1514">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v>12.504000000000005</v>
      </c>
    </row>
    <row r="1515" spans="1:23" x14ac:dyDescent="0.3">
      <c r="A1515">
        <v>1514</v>
      </c>
      <c r="B1515" t="s">
        <v>4062</v>
      </c>
      <c r="C1515" s="1">
        <v>42965</v>
      </c>
      <c r="D1515">
        <v>2017</v>
      </c>
      <c r="E1515" t="s">
        <v>132</v>
      </c>
      <c r="F1515">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v>-33.139000000000003</v>
      </c>
    </row>
    <row r="1516" spans="1:23" x14ac:dyDescent="0.3">
      <c r="A1516">
        <v>1515</v>
      </c>
      <c r="B1516" t="s">
        <v>4062</v>
      </c>
      <c r="C1516" s="1">
        <v>42965</v>
      </c>
      <c r="D1516">
        <v>2017</v>
      </c>
      <c r="E1516" t="s">
        <v>132</v>
      </c>
      <c r="F151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v>-11.4648</v>
      </c>
    </row>
    <row r="1517" spans="1:23" x14ac:dyDescent="0.3">
      <c r="A1517">
        <v>9016</v>
      </c>
      <c r="B1517" t="s">
        <v>10395</v>
      </c>
      <c r="C1517" s="1">
        <v>42721</v>
      </c>
      <c r="D1517">
        <v>2016</v>
      </c>
      <c r="E1517" t="s">
        <v>98</v>
      </c>
      <c r="F1517">
        <v>17</v>
      </c>
      <c r="G1517" t="s">
        <v>54</v>
      </c>
      <c r="H1517" t="s">
        <v>3115</v>
      </c>
      <c r="I1517" t="s">
        <v>3116</v>
      </c>
      <c r="J1517" t="s">
        <v>44</v>
      </c>
      <c r="K1517" t="s">
        <v>29</v>
      </c>
      <c r="L1517" t="s">
        <v>681</v>
      </c>
      <c r="M1517" t="s">
        <v>682</v>
      </c>
      <c r="N1517">
        <v>88220</v>
      </c>
      <c r="O1517" t="s">
        <v>47</v>
      </c>
      <c r="P1517" t="s">
        <v>2635</v>
      </c>
      <c r="Q1517" t="s">
        <v>49</v>
      </c>
      <c r="R1517" t="s">
        <v>79</v>
      </c>
      <c r="S1517" t="s">
        <v>2636</v>
      </c>
      <c r="T1517">
        <v>13.488</v>
      </c>
      <c r="U1517">
        <v>2</v>
      </c>
      <c r="V1517">
        <v>0.2</v>
      </c>
      <c r="W1517">
        <v>4.3835999999999995</v>
      </c>
    </row>
    <row r="1518" spans="1:23" x14ac:dyDescent="0.3">
      <c r="A1518">
        <v>9015</v>
      </c>
      <c r="B1518" t="s">
        <v>10394</v>
      </c>
      <c r="C1518" s="1">
        <v>42812</v>
      </c>
      <c r="D1518">
        <v>2017</v>
      </c>
      <c r="E1518" t="s">
        <v>237</v>
      </c>
      <c r="F1518">
        <v>18</v>
      </c>
      <c r="G1518" t="s">
        <v>54</v>
      </c>
      <c r="H1518" t="s">
        <v>8576</v>
      </c>
      <c r="I1518" t="s">
        <v>8577</v>
      </c>
      <c r="J1518" t="s">
        <v>44</v>
      </c>
      <c r="K1518" t="s">
        <v>29</v>
      </c>
      <c r="L1518" t="s">
        <v>45</v>
      </c>
      <c r="M1518" t="s">
        <v>46</v>
      </c>
      <c r="N1518">
        <v>90008</v>
      </c>
      <c r="O1518" t="s">
        <v>47</v>
      </c>
      <c r="P1518" t="s">
        <v>3062</v>
      </c>
      <c r="Q1518" t="s">
        <v>49</v>
      </c>
      <c r="R1518" t="s">
        <v>184</v>
      </c>
      <c r="S1518" t="s">
        <v>3063</v>
      </c>
      <c r="T1518">
        <v>19.399999999999999</v>
      </c>
      <c r="U1518">
        <v>5</v>
      </c>
      <c r="V1518">
        <v>0</v>
      </c>
      <c r="W1518">
        <v>9.3120000000000012</v>
      </c>
    </row>
    <row r="1519" spans="1:23" x14ac:dyDescent="0.3">
      <c r="A1519">
        <v>1518</v>
      </c>
      <c r="B1519" t="s">
        <v>4068</v>
      </c>
      <c r="C1519" s="1">
        <v>41673</v>
      </c>
      <c r="D1519">
        <v>2014</v>
      </c>
      <c r="E1519" t="s">
        <v>568</v>
      </c>
      <c r="F1519">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v>27.247999999999998</v>
      </c>
    </row>
    <row r="1520" spans="1:23" x14ac:dyDescent="0.3">
      <c r="A1520">
        <v>1519</v>
      </c>
      <c r="B1520" t="s">
        <v>4068</v>
      </c>
      <c r="C1520" s="1">
        <v>41673</v>
      </c>
      <c r="D1520">
        <v>2014</v>
      </c>
      <c r="E1520" t="s">
        <v>568</v>
      </c>
      <c r="F1520">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v>4.3133999999999997</v>
      </c>
    </row>
    <row r="1521" spans="1:23" x14ac:dyDescent="0.3">
      <c r="A1521">
        <v>1520</v>
      </c>
      <c r="B1521" t="s">
        <v>4071</v>
      </c>
      <c r="C1521" s="1">
        <v>42777</v>
      </c>
      <c r="D1521">
        <v>2017</v>
      </c>
      <c r="E1521" t="s">
        <v>568</v>
      </c>
      <c r="F1521">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v>7.7343000000000011</v>
      </c>
    </row>
    <row r="1522" spans="1:23" x14ac:dyDescent="0.3">
      <c r="A1522">
        <v>1521</v>
      </c>
      <c r="B1522" t="s">
        <v>4072</v>
      </c>
      <c r="C1522" s="1">
        <v>42841</v>
      </c>
      <c r="D1522">
        <v>2017</v>
      </c>
      <c r="E1522" t="s">
        <v>89</v>
      </c>
      <c r="F1522">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v>2.0649999999999986</v>
      </c>
    </row>
    <row r="1523" spans="1:23" x14ac:dyDescent="0.3">
      <c r="A1523">
        <v>9014</v>
      </c>
      <c r="B1523" t="s">
        <v>10394</v>
      </c>
      <c r="C1523" s="1">
        <v>42812</v>
      </c>
      <c r="D1523">
        <v>2017</v>
      </c>
      <c r="E1523" t="s">
        <v>237</v>
      </c>
      <c r="F1523">
        <v>18</v>
      </c>
      <c r="G1523" t="s">
        <v>54</v>
      </c>
      <c r="H1523" t="s">
        <v>8576</v>
      </c>
      <c r="I1523" t="s">
        <v>8577</v>
      </c>
      <c r="J1523" t="s">
        <v>44</v>
      </c>
      <c r="K1523" t="s">
        <v>29</v>
      </c>
      <c r="L1523" t="s">
        <v>45</v>
      </c>
      <c r="M1523" t="s">
        <v>46</v>
      </c>
      <c r="N1523">
        <v>90008</v>
      </c>
      <c r="O1523" t="s">
        <v>47</v>
      </c>
      <c r="P1523" t="s">
        <v>7207</v>
      </c>
      <c r="Q1523" t="s">
        <v>49</v>
      </c>
      <c r="R1523" t="s">
        <v>72</v>
      </c>
      <c r="S1523" t="s">
        <v>4246</v>
      </c>
      <c r="T1523">
        <v>13.899999999999999</v>
      </c>
      <c r="U1523">
        <v>5</v>
      </c>
      <c r="V1523">
        <v>0</v>
      </c>
      <c r="W1523">
        <v>3.7529999999999997</v>
      </c>
    </row>
    <row r="1524" spans="1:23" x14ac:dyDescent="0.3">
      <c r="A1524">
        <v>1523</v>
      </c>
      <c r="B1524" t="s">
        <v>4077</v>
      </c>
      <c r="C1524" s="1">
        <v>42344</v>
      </c>
      <c r="D1524">
        <v>2015</v>
      </c>
      <c r="E1524" t="s">
        <v>98</v>
      </c>
      <c r="F1524">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v>6.7230000000000008</v>
      </c>
    </row>
    <row r="1525" spans="1:23" x14ac:dyDescent="0.3">
      <c r="A1525">
        <v>1524</v>
      </c>
      <c r="B1525" t="s">
        <v>4077</v>
      </c>
      <c r="C1525" s="1">
        <v>42344</v>
      </c>
      <c r="D1525">
        <v>2015</v>
      </c>
      <c r="E1525" t="s">
        <v>98</v>
      </c>
      <c r="F1525">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v>61.959999999999987</v>
      </c>
    </row>
    <row r="1526" spans="1:23" x14ac:dyDescent="0.3">
      <c r="A1526">
        <v>1525</v>
      </c>
      <c r="B1526" t="s">
        <v>4077</v>
      </c>
      <c r="C1526" s="1">
        <v>42344</v>
      </c>
      <c r="D1526">
        <v>2015</v>
      </c>
      <c r="E1526" t="s">
        <v>98</v>
      </c>
      <c r="F152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v>-58.68719999999999</v>
      </c>
    </row>
    <row r="1527" spans="1:23" x14ac:dyDescent="0.3">
      <c r="A1527">
        <v>1526</v>
      </c>
      <c r="B1527" t="s">
        <v>4077</v>
      </c>
      <c r="C1527" s="1">
        <v>42344</v>
      </c>
      <c r="D1527">
        <v>2015</v>
      </c>
      <c r="E1527" t="s">
        <v>98</v>
      </c>
      <c r="F1527">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v>9.7091999999999885</v>
      </c>
    </row>
    <row r="1528" spans="1:23" x14ac:dyDescent="0.3">
      <c r="A1528">
        <v>1527</v>
      </c>
      <c r="B1528" t="s">
        <v>4082</v>
      </c>
      <c r="C1528" s="1">
        <v>42573</v>
      </c>
      <c r="D1528">
        <v>2016</v>
      </c>
      <c r="E1528" t="s">
        <v>152</v>
      </c>
      <c r="F1528">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v>0.36400000000000032</v>
      </c>
    </row>
    <row r="1529" spans="1:23" x14ac:dyDescent="0.3">
      <c r="A1529">
        <v>9011</v>
      </c>
      <c r="B1529" t="s">
        <v>10391</v>
      </c>
      <c r="C1529" s="1">
        <v>42874</v>
      </c>
      <c r="D1529">
        <v>2017</v>
      </c>
      <c r="E1529" t="s">
        <v>124</v>
      </c>
      <c r="F1529">
        <v>19</v>
      </c>
      <c r="G1529" t="s">
        <v>54</v>
      </c>
      <c r="H1529" t="s">
        <v>4614</v>
      </c>
      <c r="I1529" t="s">
        <v>4615</v>
      </c>
      <c r="J1529" t="s">
        <v>44</v>
      </c>
      <c r="K1529" t="s">
        <v>29</v>
      </c>
      <c r="L1529" t="s">
        <v>1699</v>
      </c>
      <c r="M1529" t="s">
        <v>370</v>
      </c>
      <c r="N1529">
        <v>35810</v>
      </c>
      <c r="O1529" t="s">
        <v>32</v>
      </c>
      <c r="P1529" t="s">
        <v>6422</v>
      </c>
      <c r="Q1529" t="s">
        <v>49</v>
      </c>
      <c r="R1529" t="s">
        <v>79</v>
      </c>
      <c r="S1529" t="s">
        <v>6423</v>
      </c>
      <c r="T1529">
        <v>26.16</v>
      </c>
      <c r="U1529">
        <v>4</v>
      </c>
      <c r="V1529">
        <v>0</v>
      </c>
      <c r="W1529">
        <v>12.8184</v>
      </c>
    </row>
    <row r="1530" spans="1:23" x14ac:dyDescent="0.3">
      <c r="A1530">
        <v>1529</v>
      </c>
      <c r="B1530" t="s">
        <v>4088</v>
      </c>
      <c r="C1530" s="1">
        <v>42315</v>
      </c>
      <c r="D1530">
        <v>2015</v>
      </c>
      <c r="E1530" t="s">
        <v>24</v>
      </c>
      <c r="F1530">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v>0.5236000000000014</v>
      </c>
    </row>
    <row r="1531" spans="1:23" x14ac:dyDescent="0.3">
      <c r="A1531">
        <v>1530</v>
      </c>
      <c r="B1531" t="s">
        <v>4088</v>
      </c>
      <c r="C1531" s="1">
        <v>42315</v>
      </c>
      <c r="D1531">
        <v>2015</v>
      </c>
      <c r="E1531" t="s">
        <v>24</v>
      </c>
      <c r="F1531">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v>3.4309999999999996</v>
      </c>
    </row>
    <row r="1532" spans="1:23" x14ac:dyDescent="0.3">
      <c r="A1532">
        <v>1531</v>
      </c>
      <c r="B1532" t="s">
        <v>4093</v>
      </c>
      <c r="C1532" s="1">
        <v>42089</v>
      </c>
      <c r="D1532">
        <v>2015</v>
      </c>
      <c r="E1532" t="s">
        <v>237</v>
      </c>
      <c r="F1532">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v>23.234999999999992</v>
      </c>
    </row>
    <row r="1533" spans="1:23" x14ac:dyDescent="0.3">
      <c r="A1533">
        <v>1532</v>
      </c>
      <c r="B1533" t="s">
        <v>4096</v>
      </c>
      <c r="C1533" s="1">
        <v>42978</v>
      </c>
      <c r="D1533">
        <v>2017</v>
      </c>
      <c r="E1533" t="s">
        <v>132</v>
      </c>
      <c r="F1533">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v>0.80579999999999963</v>
      </c>
    </row>
    <row r="1534" spans="1:23" x14ac:dyDescent="0.3">
      <c r="A1534">
        <v>1533</v>
      </c>
      <c r="B1534" t="s">
        <v>4096</v>
      </c>
      <c r="C1534" s="1">
        <v>42978</v>
      </c>
      <c r="D1534">
        <v>2017</v>
      </c>
      <c r="E1534" t="s">
        <v>132</v>
      </c>
      <c r="F1534">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v>2.7222</v>
      </c>
    </row>
    <row r="1535" spans="1:23" x14ac:dyDescent="0.3">
      <c r="A1535">
        <v>1534</v>
      </c>
      <c r="B1535" t="s">
        <v>4100</v>
      </c>
      <c r="C1535" s="1">
        <v>42708</v>
      </c>
      <c r="D1535">
        <v>2016</v>
      </c>
      <c r="E1535" t="s">
        <v>98</v>
      </c>
      <c r="F1535">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v>0</v>
      </c>
    </row>
    <row r="1536" spans="1:23" x14ac:dyDescent="0.3">
      <c r="A1536">
        <v>9010</v>
      </c>
      <c r="B1536" t="s">
        <v>10390</v>
      </c>
      <c r="C1536" s="1">
        <v>42928</v>
      </c>
      <c r="D1536">
        <v>2017</v>
      </c>
      <c r="E1536" t="s">
        <v>152</v>
      </c>
      <c r="F1536">
        <v>12</v>
      </c>
      <c r="G1536" t="s">
        <v>54</v>
      </c>
      <c r="H1536" t="s">
        <v>7780</v>
      </c>
      <c r="I1536" t="s">
        <v>7781</v>
      </c>
      <c r="J1536" t="s">
        <v>28</v>
      </c>
      <c r="K1536" t="s">
        <v>29</v>
      </c>
      <c r="L1536" t="s">
        <v>761</v>
      </c>
      <c r="M1536" t="s">
        <v>510</v>
      </c>
      <c r="N1536">
        <v>45014</v>
      </c>
      <c r="O1536" t="s">
        <v>157</v>
      </c>
      <c r="P1536" t="s">
        <v>6096</v>
      </c>
      <c r="Q1536" t="s">
        <v>49</v>
      </c>
      <c r="R1536" t="s">
        <v>95</v>
      </c>
      <c r="S1536" t="s">
        <v>6097</v>
      </c>
      <c r="T1536">
        <v>3.8159999999999998</v>
      </c>
      <c r="U1536">
        <v>1</v>
      </c>
      <c r="V1536">
        <v>0.2</v>
      </c>
      <c r="W1536">
        <v>1.1924999999999997</v>
      </c>
    </row>
    <row r="1537" spans="1:23" x14ac:dyDescent="0.3">
      <c r="A1537">
        <v>1536</v>
      </c>
      <c r="B1537" t="s">
        <v>4107</v>
      </c>
      <c r="C1537" s="1">
        <v>42672</v>
      </c>
      <c r="D1537">
        <v>2016</v>
      </c>
      <c r="E1537" t="s">
        <v>53</v>
      </c>
      <c r="F1537">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v>0.4073999999999991</v>
      </c>
    </row>
    <row r="1538" spans="1:23" x14ac:dyDescent="0.3">
      <c r="A1538">
        <v>1537</v>
      </c>
      <c r="B1538" t="s">
        <v>4107</v>
      </c>
      <c r="C1538" s="1">
        <v>42672</v>
      </c>
      <c r="D1538">
        <v>2016</v>
      </c>
      <c r="E1538" t="s">
        <v>53</v>
      </c>
      <c r="F1538">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v>3.0342000000000002</v>
      </c>
    </row>
    <row r="1539" spans="1:23" x14ac:dyDescent="0.3">
      <c r="A1539">
        <v>9008</v>
      </c>
      <c r="B1539" t="s">
        <v>10389</v>
      </c>
      <c r="C1539" s="1">
        <v>43057</v>
      </c>
      <c r="D1539">
        <v>2017</v>
      </c>
      <c r="E1539" t="s">
        <v>24</v>
      </c>
      <c r="F1539">
        <v>18</v>
      </c>
      <c r="G1539" t="s">
        <v>1306</v>
      </c>
      <c r="H1539" t="s">
        <v>2041</v>
      </c>
      <c r="I1539" t="s">
        <v>2042</v>
      </c>
      <c r="J1539" t="s">
        <v>44</v>
      </c>
      <c r="K1539" t="s">
        <v>29</v>
      </c>
      <c r="L1539" t="s">
        <v>2567</v>
      </c>
      <c r="M1539" t="s">
        <v>120</v>
      </c>
      <c r="N1539">
        <v>53209</v>
      </c>
      <c r="O1539" t="s">
        <v>111</v>
      </c>
      <c r="P1539" t="s">
        <v>7404</v>
      </c>
      <c r="Q1539" t="s">
        <v>49</v>
      </c>
      <c r="R1539" t="s">
        <v>50</v>
      </c>
      <c r="S1539" t="s">
        <v>7405</v>
      </c>
      <c r="T1539">
        <v>7.38</v>
      </c>
      <c r="U1539">
        <v>2</v>
      </c>
      <c r="V1539">
        <v>0</v>
      </c>
      <c r="W1539">
        <v>3.4685999999999999</v>
      </c>
    </row>
    <row r="1540" spans="1:23" x14ac:dyDescent="0.3">
      <c r="A1540">
        <v>1539</v>
      </c>
      <c r="B1540" t="s">
        <v>4115</v>
      </c>
      <c r="C1540" s="1">
        <v>42993</v>
      </c>
      <c r="D1540">
        <v>2017</v>
      </c>
      <c r="E1540" t="s">
        <v>161</v>
      </c>
      <c r="F1540">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v>6.5120000000000005</v>
      </c>
    </row>
    <row r="1541" spans="1:23" x14ac:dyDescent="0.3">
      <c r="A1541">
        <v>9007</v>
      </c>
      <c r="B1541" t="s">
        <v>10389</v>
      </c>
      <c r="C1541" s="1">
        <v>43057</v>
      </c>
      <c r="D1541">
        <v>2017</v>
      </c>
      <c r="E1541" t="s">
        <v>24</v>
      </c>
      <c r="F1541">
        <v>18</v>
      </c>
      <c r="G1541" t="s">
        <v>1306</v>
      </c>
      <c r="H1541" t="s">
        <v>2041</v>
      </c>
      <c r="I1541" t="s">
        <v>2042</v>
      </c>
      <c r="J1541" t="s">
        <v>44</v>
      </c>
      <c r="K1541" t="s">
        <v>29</v>
      </c>
      <c r="L1541" t="s">
        <v>2567</v>
      </c>
      <c r="M1541" t="s">
        <v>120</v>
      </c>
      <c r="N1541">
        <v>53209</v>
      </c>
      <c r="O1541" t="s">
        <v>111</v>
      </c>
      <c r="P1541" t="s">
        <v>536</v>
      </c>
      <c r="Q1541" t="s">
        <v>49</v>
      </c>
      <c r="R1541" t="s">
        <v>63</v>
      </c>
      <c r="S1541" t="s">
        <v>537</v>
      </c>
      <c r="T1541">
        <v>37.76</v>
      </c>
      <c r="U1541">
        <v>1</v>
      </c>
      <c r="V1541">
        <v>0</v>
      </c>
      <c r="W1541">
        <v>10.572800000000001</v>
      </c>
    </row>
    <row r="1542" spans="1:23" x14ac:dyDescent="0.3">
      <c r="A1542">
        <v>1541</v>
      </c>
      <c r="B1542" t="s">
        <v>4115</v>
      </c>
      <c r="C1542" s="1">
        <v>42993</v>
      </c>
      <c r="D1542">
        <v>2017</v>
      </c>
      <c r="E1542" t="s">
        <v>161</v>
      </c>
      <c r="F1542">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v>116.39039999999999</v>
      </c>
    </row>
    <row r="1543" spans="1:23" x14ac:dyDescent="0.3">
      <c r="A1543">
        <v>9006</v>
      </c>
      <c r="B1543" t="s">
        <v>10389</v>
      </c>
      <c r="C1543" s="1">
        <v>43057</v>
      </c>
      <c r="D1543">
        <v>2017</v>
      </c>
      <c r="E1543" t="s">
        <v>24</v>
      </c>
      <c r="F1543">
        <v>18</v>
      </c>
      <c r="G1543" t="s">
        <v>1306</v>
      </c>
      <c r="H1543" t="s">
        <v>2041</v>
      </c>
      <c r="I1543" t="s">
        <v>2042</v>
      </c>
      <c r="J1543" t="s">
        <v>44</v>
      </c>
      <c r="K1543" t="s">
        <v>29</v>
      </c>
      <c r="L1543" t="s">
        <v>2567</v>
      </c>
      <c r="M1543" t="s">
        <v>120</v>
      </c>
      <c r="N1543">
        <v>53209</v>
      </c>
      <c r="O1543" t="s">
        <v>111</v>
      </c>
      <c r="P1543" t="s">
        <v>1653</v>
      </c>
      <c r="Q1543" t="s">
        <v>49</v>
      </c>
      <c r="R1543" t="s">
        <v>63</v>
      </c>
      <c r="S1543" t="s">
        <v>1654</v>
      </c>
      <c r="T1543">
        <v>92.52</v>
      </c>
      <c r="U1543">
        <v>6</v>
      </c>
      <c r="V1543">
        <v>0</v>
      </c>
      <c r="W1543">
        <v>24.980400000000007</v>
      </c>
    </row>
    <row r="1544" spans="1:23" x14ac:dyDescent="0.3">
      <c r="A1544">
        <v>1543</v>
      </c>
      <c r="B1544" t="s">
        <v>4119</v>
      </c>
      <c r="C1544" s="1">
        <v>41709</v>
      </c>
      <c r="D1544">
        <v>2014</v>
      </c>
      <c r="E1544" t="s">
        <v>237</v>
      </c>
      <c r="F1544">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v>1.7003999999999992</v>
      </c>
    </row>
    <row r="1545" spans="1:23" x14ac:dyDescent="0.3">
      <c r="A1545">
        <v>1544</v>
      </c>
      <c r="B1545" t="s">
        <v>4121</v>
      </c>
      <c r="C1545" s="1">
        <v>41674</v>
      </c>
      <c r="D1545">
        <v>2014</v>
      </c>
      <c r="E1545" t="s">
        <v>568</v>
      </c>
      <c r="F1545">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v>29.0136</v>
      </c>
    </row>
    <row r="1546" spans="1:23" x14ac:dyDescent="0.3">
      <c r="A1546">
        <v>1545</v>
      </c>
      <c r="B1546" t="s">
        <v>4121</v>
      </c>
      <c r="C1546" s="1">
        <v>41674</v>
      </c>
      <c r="D1546">
        <v>2014</v>
      </c>
      <c r="E1546" t="s">
        <v>568</v>
      </c>
      <c r="F154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v>16.0928</v>
      </c>
    </row>
    <row r="1547" spans="1:23" x14ac:dyDescent="0.3">
      <c r="A1547">
        <v>9005</v>
      </c>
      <c r="B1547" t="s">
        <v>10388</v>
      </c>
      <c r="C1547" s="1">
        <v>42099</v>
      </c>
      <c r="D1547">
        <v>2015</v>
      </c>
      <c r="E1547" t="s">
        <v>89</v>
      </c>
      <c r="F1547">
        <v>5</v>
      </c>
      <c r="G1547" t="s">
        <v>1306</v>
      </c>
      <c r="H1547" t="s">
        <v>1952</v>
      </c>
      <c r="I1547" t="s">
        <v>1953</v>
      </c>
      <c r="J1547" t="s">
        <v>28</v>
      </c>
      <c r="K1547" t="s">
        <v>29</v>
      </c>
      <c r="L1547" t="s">
        <v>4698</v>
      </c>
      <c r="M1547" t="s">
        <v>102</v>
      </c>
      <c r="N1547">
        <v>99207</v>
      </c>
      <c r="O1547" t="s">
        <v>47</v>
      </c>
      <c r="P1547" t="s">
        <v>7807</v>
      </c>
      <c r="Q1547" t="s">
        <v>49</v>
      </c>
      <c r="R1547" t="s">
        <v>72</v>
      </c>
      <c r="S1547" t="s">
        <v>7808</v>
      </c>
      <c r="T1547">
        <v>23.84</v>
      </c>
      <c r="U1547">
        <v>8</v>
      </c>
      <c r="V1547">
        <v>0</v>
      </c>
      <c r="W1547">
        <v>6.4368000000000016</v>
      </c>
    </row>
    <row r="1548" spans="1:23" x14ac:dyDescent="0.3">
      <c r="A1548">
        <v>1547</v>
      </c>
      <c r="B1548" t="s">
        <v>4126</v>
      </c>
      <c r="C1548" s="1">
        <v>42331</v>
      </c>
      <c r="D1548">
        <v>2015</v>
      </c>
      <c r="E1548" t="s">
        <v>24</v>
      </c>
      <c r="F1548">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v>117.43199999999999</v>
      </c>
    </row>
    <row r="1549" spans="1:23" x14ac:dyDescent="0.3">
      <c r="A1549">
        <v>1548</v>
      </c>
      <c r="B1549" t="s">
        <v>4126</v>
      </c>
      <c r="C1549" s="1">
        <v>42331</v>
      </c>
      <c r="D1549">
        <v>2015</v>
      </c>
      <c r="E1549" t="s">
        <v>24</v>
      </c>
      <c r="F1549">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v>-40.650400000000019</v>
      </c>
    </row>
    <row r="1550" spans="1:23" x14ac:dyDescent="0.3">
      <c r="A1550">
        <v>1549</v>
      </c>
      <c r="B1550" t="s">
        <v>4126</v>
      </c>
      <c r="C1550" s="1">
        <v>42331</v>
      </c>
      <c r="D1550">
        <v>2015</v>
      </c>
      <c r="E1550" t="s">
        <v>24</v>
      </c>
      <c r="F1550">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v>2.3673999999999991</v>
      </c>
    </row>
    <row r="1551" spans="1:23" x14ac:dyDescent="0.3">
      <c r="A1551">
        <v>9003</v>
      </c>
      <c r="B1551" t="s">
        <v>10387</v>
      </c>
      <c r="C1551" s="1">
        <v>41975</v>
      </c>
      <c r="D1551">
        <v>2014</v>
      </c>
      <c r="E1551" t="s">
        <v>98</v>
      </c>
      <c r="F1551">
        <v>2</v>
      </c>
      <c r="G1551" t="s">
        <v>54</v>
      </c>
      <c r="H1551" t="s">
        <v>5345</v>
      </c>
      <c r="I1551" t="s">
        <v>5346</v>
      </c>
      <c r="J1551" t="s">
        <v>44</v>
      </c>
      <c r="K1551" t="s">
        <v>29</v>
      </c>
      <c r="L1551" t="s">
        <v>7512</v>
      </c>
      <c r="M1551" t="s">
        <v>1288</v>
      </c>
      <c r="N1551">
        <v>30328</v>
      </c>
      <c r="O1551" t="s">
        <v>32</v>
      </c>
      <c r="P1551" t="s">
        <v>2861</v>
      </c>
      <c r="Q1551" t="s">
        <v>49</v>
      </c>
      <c r="R1551" t="s">
        <v>95</v>
      </c>
      <c r="S1551" t="s">
        <v>2862</v>
      </c>
      <c r="T1551">
        <v>15.24</v>
      </c>
      <c r="U1551">
        <v>3</v>
      </c>
      <c r="V1551">
        <v>0</v>
      </c>
      <c r="W1551">
        <v>7.1627999999999998</v>
      </c>
    </row>
    <row r="1552" spans="1:23" x14ac:dyDescent="0.3">
      <c r="A1552">
        <v>1551</v>
      </c>
      <c r="B1552" t="s">
        <v>4130</v>
      </c>
      <c r="C1552" s="1">
        <v>43052</v>
      </c>
      <c r="D1552">
        <v>2017</v>
      </c>
      <c r="E1552" t="s">
        <v>24</v>
      </c>
      <c r="F1552">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v>-24.708599999999997</v>
      </c>
    </row>
    <row r="1553" spans="1:23" x14ac:dyDescent="0.3">
      <c r="A1553">
        <v>1552</v>
      </c>
      <c r="B1553" t="s">
        <v>4133</v>
      </c>
      <c r="C1553" s="1">
        <v>42538</v>
      </c>
      <c r="D1553">
        <v>2016</v>
      </c>
      <c r="E1553" t="s">
        <v>41</v>
      </c>
      <c r="F1553">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v>54.860399999999998</v>
      </c>
    </row>
    <row r="1554" spans="1:23" x14ac:dyDescent="0.3">
      <c r="A1554">
        <v>1553</v>
      </c>
      <c r="B1554" t="s">
        <v>4136</v>
      </c>
      <c r="C1554" s="1">
        <v>41762</v>
      </c>
      <c r="D1554">
        <v>2014</v>
      </c>
      <c r="E1554" t="s">
        <v>124</v>
      </c>
      <c r="F1554">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v>10.348799999999999</v>
      </c>
    </row>
    <row r="1555" spans="1:23" x14ac:dyDescent="0.3">
      <c r="A1555">
        <v>1554</v>
      </c>
      <c r="B1555" t="s">
        <v>4140</v>
      </c>
      <c r="C1555" s="1">
        <v>43024</v>
      </c>
      <c r="D1555">
        <v>2017</v>
      </c>
      <c r="E1555" t="s">
        <v>53</v>
      </c>
      <c r="F1555">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v>57.384999999999991</v>
      </c>
    </row>
    <row r="1556" spans="1:23" x14ac:dyDescent="0.3">
      <c r="A1556">
        <v>1555</v>
      </c>
      <c r="B1556" t="s">
        <v>4143</v>
      </c>
      <c r="C1556" s="1">
        <v>42041</v>
      </c>
      <c r="D1556">
        <v>2015</v>
      </c>
      <c r="E1556" t="s">
        <v>568</v>
      </c>
      <c r="F155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v>1.5311999999999999</v>
      </c>
    </row>
    <row r="1557" spans="1:23" x14ac:dyDescent="0.3">
      <c r="A1557">
        <v>9001</v>
      </c>
      <c r="B1557" t="s">
        <v>10386</v>
      </c>
      <c r="C1557" s="1">
        <v>41812</v>
      </c>
      <c r="D1557">
        <v>2014</v>
      </c>
      <c r="E1557" t="s">
        <v>41</v>
      </c>
      <c r="F1557">
        <v>22</v>
      </c>
      <c r="G1557" t="s">
        <v>1306</v>
      </c>
      <c r="H1557" t="s">
        <v>4304</v>
      </c>
      <c r="I1557" t="s">
        <v>4305</v>
      </c>
      <c r="J1557" t="s">
        <v>28</v>
      </c>
      <c r="K1557" t="s">
        <v>29</v>
      </c>
      <c r="L1557" t="s">
        <v>556</v>
      </c>
      <c r="M1557" t="s">
        <v>322</v>
      </c>
      <c r="N1557">
        <v>85023</v>
      </c>
      <c r="O1557" t="s">
        <v>47</v>
      </c>
      <c r="P1557" t="s">
        <v>5411</v>
      </c>
      <c r="Q1557" t="s">
        <v>49</v>
      </c>
      <c r="R1557" t="s">
        <v>79</v>
      </c>
      <c r="S1557" t="s">
        <v>5412</v>
      </c>
      <c r="T1557">
        <v>8.2260000000000009</v>
      </c>
      <c r="U1557">
        <v>3</v>
      </c>
      <c r="V1557">
        <v>0.7</v>
      </c>
      <c r="W1557">
        <v>-6.0323999999999991</v>
      </c>
    </row>
    <row r="1558" spans="1:23" x14ac:dyDescent="0.3">
      <c r="A1558">
        <v>1557</v>
      </c>
      <c r="B1558" t="s">
        <v>4150</v>
      </c>
      <c r="C1558" s="1">
        <v>42499</v>
      </c>
      <c r="D1558">
        <v>2016</v>
      </c>
      <c r="E1558" t="s">
        <v>124</v>
      </c>
      <c r="F1558">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v>3.504</v>
      </c>
    </row>
    <row r="1559" spans="1:23" x14ac:dyDescent="0.3">
      <c r="A1559">
        <v>1558</v>
      </c>
      <c r="B1559" t="s">
        <v>4150</v>
      </c>
      <c r="C1559" s="1">
        <v>42499</v>
      </c>
      <c r="D1559">
        <v>2016</v>
      </c>
      <c r="E1559" t="s">
        <v>124</v>
      </c>
      <c r="F1559">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v>9.919999999999991</v>
      </c>
    </row>
    <row r="1560" spans="1:23" x14ac:dyDescent="0.3">
      <c r="A1560">
        <v>8999</v>
      </c>
      <c r="B1560" t="s">
        <v>10384</v>
      </c>
      <c r="C1560" s="1">
        <v>42814</v>
      </c>
      <c r="D1560">
        <v>2017</v>
      </c>
      <c r="E1560" t="s">
        <v>237</v>
      </c>
      <c r="F1560">
        <v>20</v>
      </c>
      <c r="G1560" t="s">
        <v>1306</v>
      </c>
      <c r="H1560" t="s">
        <v>6099</v>
      </c>
      <c r="I1560" t="s">
        <v>6100</v>
      </c>
      <c r="J1560" t="s">
        <v>28</v>
      </c>
      <c r="K1560" t="s">
        <v>29</v>
      </c>
      <c r="L1560" t="s">
        <v>195</v>
      </c>
      <c r="M1560" t="s">
        <v>110</v>
      </c>
      <c r="N1560">
        <v>77041</v>
      </c>
      <c r="O1560" t="s">
        <v>111</v>
      </c>
      <c r="P1560" t="s">
        <v>573</v>
      </c>
      <c r="Q1560" t="s">
        <v>49</v>
      </c>
      <c r="R1560" t="s">
        <v>95</v>
      </c>
      <c r="S1560" t="s">
        <v>574</v>
      </c>
      <c r="T1560">
        <v>274.06400000000002</v>
      </c>
      <c r="U1560">
        <v>7</v>
      </c>
      <c r="V1560">
        <v>0.2</v>
      </c>
      <c r="W1560">
        <v>102.77399999999999</v>
      </c>
    </row>
    <row r="1561" spans="1:23" x14ac:dyDescent="0.3">
      <c r="A1561">
        <v>1560</v>
      </c>
      <c r="B1561" t="s">
        <v>4157</v>
      </c>
      <c r="C1561" s="1">
        <v>42469</v>
      </c>
      <c r="D1561">
        <v>2016</v>
      </c>
      <c r="E1561" t="s">
        <v>89</v>
      </c>
      <c r="F1561">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v>12.815099999999997</v>
      </c>
    </row>
    <row r="1562" spans="1:23" x14ac:dyDescent="0.3">
      <c r="A1562">
        <v>1561</v>
      </c>
      <c r="B1562" t="s">
        <v>4160</v>
      </c>
      <c r="C1562" s="1">
        <v>41733</v>
      </c>
      <c r="D1562">
        <v>2014</v>
      </c>
      <c r="E1562" t="s">
        <v>89</v>
      </c>
      <c r="F1562">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v>9.0719999999999992</v>
      </c>
    </row>
    <row r="1563" spans="1:23" x14ac:dyDescent="0.3">
      <c r="A1563">
        <v>1562</v>
      </c>
      <c r="B1563" t="s">
        <v>4163</v>
      </c>
      <c r="C1563" s="1">
        <v>42983</v>
      </c>
      <c r="D1563">
        <v>2017</v>
      </c>
      <c r="E1563" t="s">
        <v>161</v>
      </c>
      <c r="F1563">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v>0.72279999999999989</v>
      </c>
    </row>
    <row r="1564" spans="1:23" x14ac:dyDescent="0.3">
      <c r="A1564">
        <v>8998</v>
      </c>
      <c r="B1564" t="s">
        <v>10384</v>
      </c>
      <c r="C1564" s="1">
        <v>42814</v>
      </c>
      <c r="D1564">
        <v>2017</v>
      </c>
      <c r="E1564" t="s">
        <v>237</v>
      </c>
      <c r="F1564">
        <v>20</v>
      </c>
      <c r="G1564" t="s">
        <v>1306</v>
      </c>
      <c r="H1564" t="s">
        <v>6099</v>
      </c>
      <c r="I1564" t="s">
        <v>6100</v>
      </c>
      <c r="J1564" t="s">
        <v>28</v>
      </c>
      <c r="K1564" t="s">
        <v>29</v>
      </c>
      <c r="L1564" t="s">
        <v>195</v>
      </c>
      <c r="M1564" t="s">
        <v>110</v>
      </c>
      <c r="N1564">
        <v>77041</v>
      </c>
      <c r="O1564" t="s">
        <v>111</v>
      </c>
      <c r="P1564" t="s">
        <v>1070</v>
      </c>
      <c r="Q1564" t="s">
        <v>49</v>
      </c>
      <c r="R1564" t="s">
        <v>95</v>
      </c>
      <c r="S1564" t="s">
        <v>197</v>
      </c>
      <c r="T1564">
        <v>56.704000000000001</v>
      </c>
      <c r="U1564">
        <v>2</v>
      </c>
      <c r="V1564">
        <v>0.2</v>
      </c>
      <c r="W1564">
        <v>19.137599999999992</v>
      </c>
    </row>
    <row r="1565" spans="1:23" x14ac:dyDescent="0.3">
      <c r="A1565">
        <v>1564</v>
      </c>
      <c r="B1565" t="s">
        <v>4167</v>
      </c>
      <c r="C1565" s="1">
        <v>42317</v>
      </c>
      <c r="D1565">
        <v>2015</v>
      </c>
      <c r="E1565" t="s">
        <v>24</v>
      </c>
      <c r="F1565">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v>4.1151</v>
      </c>
    </row>
    <row r="1566" spans="1:23" x14ac:dyDescent="0.3">
      <c r="A1566">
        <v>1565</v>
      </c>
      <c r="B1566" t="s">
        <v>4170</v>
      </c>
      <c r="C1566" s="1">
        <v>41702</v>
      </c>
      <c r="D1566">
        <v>2014</v>
      </c>
      <c r="E1566" t="s">
        <v>237</v>
      </c>
      <c r="F156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v>17.744999999999962</v>
      </c>
    </row>
    <row r="1567" spans="1:23" x14ac:dyDescent="0.3">
      <c r="A1567">
        <v>8996</v>
      </c>
      <c r="B1567" t="s">
        <v>10382</v>
      </c>
      <c r="C1567" s="1">
        <v>41866</v>
      </c>
      <c r="D1567">
        <v>2014</v>
      </c>
      <c r="E1567" t="s">
        <v>132</v>
      </c>
      <c r="F1567">
        <v>15</v>
      </c>
      <c r="G1567" t="s">
        <v>199</v>
      </c>
      <c r="H1567" t="s">
        <v>3280</v>
      </c>
      <c r="I1567" t="s">
        <v>3281</v>
      </c>
      <c r="J1567" t="s">
        <v>28</v>
      </c>
      <c r="K1567" t="s">
        <v>29</v>
      </c>
      <c r="L1567" t="s">
        <v>7260</v>
      </c>
      <c r="M1567" t="s">
        <v>58</v>
      </c>
      <c r="N1567">
        <v>33021</v>
      </c>
      <c r="O1567" t="s">
        <v>32</v>
      </c>
      <c r="P1567" t="s">
        <v>2010</v>
      </c>
      <c r="Q1567" t="s">
        <v>49</v>
      </c>
      <c r="R1567" t="s">
        <v>82</v>
      </c>
      <c r="S1567" t="s">
        <v>2011</v>
      </c>
      <c r="T1567">
        <v>152.24</v>
      </c>
      <c r="U1567">
        <v>5</v>
      </c>
      <c r="V1567">
        <v>0.2</v>
      </c>
      <c r="W1567">
        <v>17.126999999999988</v>
      </c>
    </row>
    <row r="1568" spans="1:23" x14ac:dyDescent="0.3">
      <c r="A1568">
        <v>8995</v>
      </c>
      <c r="B1568" t="s">
        <v>10382</v>
      </c>
      <c r="C1568" s="1">
        <v>41866</v>
      </c>
      <c r="D1568">
        <v>2014</v>
      </c>
      <c r="E1568" t="s">
        <v>132</v>
      </c>
      <c r="F1568">
        <v>15</v>
      </c>
      <c r="G1568" t="s">
        <v>199</v>
      </c>
      <c r="H1568" t="s">
        <v>3280</v>
      </c>
      <c r="I1568" t="s">
        <v>3281</v>
      </c>
      <c r="J1568" t="s">
        <v>28</v>
      </c>
      <c r="K1568" t="s">
        <v>29</v>
      </c>
      <c r="L1568" t="s">
        <v>7260</v>
      </c>
      <c r="M1568" t="s">
        <v>58</v>
      </c>
      <c r="N1568">
        <v>33021</v>
      </c>
      <c r="O1568" t="s">
        <v>32</v>
      </c>
      <c r="P1568" t="s">
        <v>10213</v>
      </c>
      <c r="Q1568" t="s">
        <v>49</v>
      </c>
      <c r="R1568" t="s">
        <v>95</v>
      </c>
      <c r="S1568" t="s">
        <v>10214</v>
      </c>
      <c r="T1568">
        <v>91.360000000000014</v>
      </c>
      <c r="U1568">
        <v>5</v>
      </c>
      <c r="V1568">
        <v>0.2</v>
      </c>
      <c r="W1568">
        <v>29.691999999999993</v>
      </c>
    </row>
    <row r="1569" spans="1:23" x14ac:dyDescent="0.3">
      <c r="A1569">
        <v>1568</v>
      </c>
      <c r="B1569" t="s">
        <v>4174</v>
      </c>
      <c r="C1569" s="1">
        <v>42337</v>
      </c>
      <c r="D1569">
        <v>2015</v>
      </c>
      <c r="E1569" t="s">
        <v>24</v>
      </c>
      <c r="F1569">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v>-13.615200000000002</v>
      </c>
    </row>
    <row r="1570" spans="1:23" x14ac:dyDescent="0.3">
      <c r="A1570">
        <v>1569</v>
      </c>
      <c r="B1570" t="s">
        <v>4182</v>
      </c>
      <c r="C1570" s="1">
        <v>42897</v>
      </c>
      <c r="D1570">
        <v>2017</v>
      </c>
      <c r="E1570" t="s">
        <v>41</v>
      </c>
      <c r="F1570">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v>60.255300000000005</v>
      </c>
    </row>
    <row r="1571" spans="1:23" x14ac:dyDescent="0.3">
      <c r="A1571">
        <v>1570</v>
      </c>
      <c r="B1571" t="s">
        <v>4183</v>
      </c>
      <c r="C1571" s="1">
        <v>43065</v>
      </c>
      <c r="D1571">
        <v>2017</v>
      </c>
      <c r="E1571" t="s">
        <v>24</v>
      </c>
      <c r="F1571">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v>3.7235999999999989</v>
      </c>
    </row>
    <row r="1572" spans="1:23" x14ac:dyDescent="0.3">
      <c r="A1572">
        <v>8989</v>
      </c>
      <c r="B1572" t="s">
        <v>10378</v>
      </c>
      <c r="C1572" s="1">
        <v>42341</v>
      </c>
      <c r="D1572">
        <v>2015</v>
      </c>
      <c r="E1572" t="s">
        <v>98</v>
      </c>
      <c r="F1572">
        <v>3</v>
      </c>
      <c r="G1572" t="s">
        <v>54</v>
      </c>
      <c r="H1572" t="s">
        <v>1392</v>
      </c>
      <c r="I1572" t="s">
        <v>1393</v>
      </c>
      <c r="J1572" t="s">
        <v>28</v>
      </c>
      <c r="K1572" t="s">
        <v>29</v>
      </c>
      <c r="L1572" t="s">
        <v>1539</v>
      </c>
      <c r="M1572" t="s">
        <v>93</v>
      </c>
      <c r="N1572">
        <v>28540</v>
      </c>
      <c r="O1572" t="s">
        <v>32</v>
      </c>
      <c r="P1572" t="s">
        <v>2005</v>
      </c>
      <c r="Q1572" t="s">
        <v>49</v>
      </c>
      <c r="R1572" t="s">
        <v>72</v>
      </c>
      <c r="S1572" t="s">
        <v>2006</v>
      </c>
      <c r="T1572">
        <v>9.3439999999999994</v>
      </c>
      <c r="U1572">
        <v>2</v>
      </c>
      <c r="V1572">
        <v>0.2</v>
      </c>
      <c r="W1572">
        <v>1.1679999999999997</v>
      </c>
    </row>
    <row r="1573" spans="1:23" x14ac:dyDescent="0.3">
      <c r="A1573">
        <v>1572</v>
      </c>
      <c r="B1573" t="s">
        <v>4186</v>
      </c>
      <c r="C1573" s="1">
        <v>41966</v>
      </c>
      <c r="D1573">
        <v>2014</v>
      </c>
      <c r="E1573" t="s">
        <v>24</v>
      </c>
      <c r="F1573">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v>10.4832</v>
      </c>
    </row>
    <row r="1574" spans="1:23" x14ac:dyDescent="0.3">
      <c r="A1574">
        <v>8987</v>
      </c>
      <c r="B1574" t="s">
        <v>10378</v>
      </c>
      <c r="C1574" s="1">
        <v>42341</v>
      </c>
      <c r="D1574">
        <v>2015</v>
      </c>
      <c r="E1574" t="s">
        <v>98</v>
      </c>
      <c r="F1574">
        <v>3</v>
      </c>
      <c r="G1574" t="s">
        <v>54</v>
      </c>
      <c r="H1574" t="s">
        <v>1392</v>
      </c>
      <c r="I1574" t="s">
        <v>1393</v>
      </c>
      <c r="J1574" t="s">
        <v>28</v>
      </c>
      <c r="K1574" t="s">
        <v>29</v>
      </c>
      <c r="L1574" t="s">
        <v>1539</v>
      </c>
      <c r="M1574" t="s">
        <v>93</v>
      </c>
      <c r="N1574">
        <v>28540</v>
      </c>
      <c r="O1574" t="s">
        <v>32</v>
      </c>
      <c r="P1574" t="s">
        <v>5016</v>
      </c>
      <c r="Q1574" t="s">
        <v>49</v>
      </c>
      <c r="R1574" t="s">
        <v>79</v>
      </c>
      <c r="S1574" t="s">
        <v>5017</v>
      </c>
      <c r="T1574">
        <v>95.970000000000013</v>
      </c>
      <c r="U1574">
        <v>5</v>
      </c>
      <c r="V1574">
        <v>0.7</v>
      </c>
      <c r="W1574">
        <v>-73.57699999999997</v>
      </c>
    </row>
    <row r="1575" spans="1:23" x14ac:dyDescent="0.3">
      <c r="A1575">
        <v>8983</v>
      </c>
      <c r="B1575" t="s">
        <v>10377</v>
      </c>
      <c r="C1575" s="1">
        <v>42435</v>
      </c>
      <c r="D1575">
        <v>2016</v>
      </c>
      <c r="E1575" t="s">
        <v>237</v>
      </c>
      <c r="F1575">
        <v>6</v>
      </c>
      <c r="G1575" t="s">
        <v>54</v>
      </c>
      <c r="H1575" t="s">
        <v>466</v>
      </c>
      <c r="I1575" t="s">
        <v>467</v>
      </c>
      <c r="J1575" t="s">
        <v>28</v>
      </c>
      <c r="K1575" t="s">
        <v>29</v>
      </c>
      <c r="L1575" t="s">
        <v>315</v>
      </c>
      <c r="M1575" t="s">
        <v>222</v>
      </c>
      <c r="N1575">
        <v>60623</v>
      </c>
      <c r="O1575" t="s">
        <v>111</v>
      </c>
      <c r="P1575" t="s">
        <v>3413</v>
      </c>
      <c r="Q1575" t="s">
        <v>49</v>
      </c>
      <c r="R1575" t="s">
        <v>79</v>
      </c>
      <c r="S1575" t="s">
        <v>3414</v>
      </c>
      <c r="T1575">
        <v>1.7279999999999998</v>
      </c>
      <c r="U1575">
        <v>4</v>
      </c>
      <c r="V1575">
        <v>0.8</v>
      </c>
      <c r="W1575">
        <v>-2.764800000000001</v>
      </c>
    </row>
    <row r="1576" spans="1:23" x14ac:dyDescent="0.3">
      <c r="A1576">
        <v>8982</v>
      </c>
      <c r="B1576" t="s">
        <v>10377</v>
      </c>
      <c r="C1576" s="1">
        <v>42435</v>
      </c>
      <c r="D1576">
        <v>2016</v>
      </c>
      <c r="E1576" t="s">
        <v>237</v>
      </c>
      <c r="F1576">
        <v>6</v>
      </c>
      <c r="G1576" t="s">
        <v>54</v>
      </c>
      <c r="H1576" t="s">
        <v>466</v>
      </c>
      <c r="I1576" t="s">
        <v>467</v>
      </c>
      <c r="J1576" t="s">
        <v>28</v>
      </c>
      <c r="K1576" t="s">
        <v>29</v>
      </c>
      <c r="L1576" t="s">
        <v>315</v>
      </c>
      <c r="M1576" t="s">
        <v>222</v>
      </c>
      <c r="N1576">
        <v>60623</v>
      </c>
      <c r="O1576" t="s">
        <v>111</v>
      </c>
      <c r="P1576" t="s">
        <v>4113</v>
      </c>
      <c r="Q1576" t="s">
        <v>49</v>
      </c>
      <c r="R1576" t="s">
        <v>82</v>
      </c>
      <c r="S1576" t="s">
        <v>4114</v>
      </c>
      <c r="T1576">
        <v>2.3339999999999996</v>
      </c>
      <c r="U1576">
        <v>3</v>
      </c>
      <c r="V1576">
        <v>0.8</v>
      </c>
      <c r="W1576">
        <v>-6.3018000000000001</v>
      </c>
    </row>
    <row r="1577" spans="1:23" x14ac:dyDescent="0.3">
      <c r="A1577">
        <v>8981</v>
      </c>
      <c r="B1577" t="s">
        <v>10375</v>
      </c>
      <c r="C1577" s="1">
        <v>41676</v>
      </c>
      <c r="D1577">
        <v>2014</v>
      </c>
      <c r="E1577" t="s">
        <v>568</v>
      </c>
      <c r="F1577">
        <v>6</v>
      </c>
      <c r="G1577" t="s">
        <v>25</v>
      </c>
      <c r="H1577" t="s">
        <v>967</v>
      </c>
      <c r="I1577" t="s">
        <v>968</v>
      </c>
      <c r="J1577" t="s">
        <v>28</v>
      </c>
      <c r="K1577" t="s">
        <v>29</v>
      </c>
      <c r="L1577" t="s">
        <v>10376</v>
      </c>
      <c r="M1577" t="s">
        <v>222</v>
      </c>
      <c r="N1577">
        <v>60441</v>
      </c>
      <c r="O1577" t="s">
        <v>111</v>
      </c>
      <c r="P1577" t="s">
        <v>5835</v>
      </c>
      <c r="Q1577" t="s">
        <v>49</v>
      </c>
      <c r="R1577" t="s">
        <v>79</v>
      </c>
      <c r="S1577" t="s">
        <v>5836</v>
      </c>
      <c r="T1577">
        <v>8.9519999999999982</v>
      </c>
      <c r="U1577">
        <v>2</v>
      </c>
      <c r="V1577">
        <v>0.8</v>
      </c>
      <c r="W1577">
        <v>-14.770800000000001</v>
      </c>
    </row>
    <row r="1578" spans="1:23" x14ac:dyDescent="0.3">
      <c r="A1578">
        <v>1577</v>
      </c>
      <c r="B1578" t="s">
        <v>4197</v>
      </c>
      <c r="C1578" s="1">
        <v>42482</v>
      </c>
      <c r="D1578">
        <v>2016</v>
      </c>
      <c r="E1578" t="s">
        <v>89</v>
      </c>
      <c r="F1578">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v>2.3952000000000018</v>
      </c>
    </row>
    <row r="1579" spans="1:23" x14ac:dyDescent="0.3">
      <c r="A1579">
        <v>1578</v>
      </c>
      <c r="B1579" t="s">
        <v>4200</v>
      </c>
      <c r="C1579" s="1">
        <v>42513</v>
      </c>
      <c r="D1579">
        <v>2016</v>
      </c>
      <c r="E1579" t="s">
        <v>124</v>
      </c>
      <c r="F1579">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v>2.4402000000000004</v>
      </c>
    </row>
    <row r="1580" spans="1:23" x14ac:dyDescent="0.3">
      <c r="A1580">
        <v>1579</v>
      </c>
      <c r="B1580" t="s">
        <v>4203</v>
      </c>
      <c r="C1580" s="1">
        <v>42427</v>
      </c>
      <c r="D1580">
        <v>2016</v>
      </c>
      <c r="E1580" t="s">
        <v>568</v>
      </c>
      <c r="F1580">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v>49.555199999999978</v>
      </c>
    </row>
    <row r="1581" spans="1:23" x14ac:dyDescent="0.3">
      <c r="A1581">
        <v>8980</v>
      </c>
      <c r="B1581" t="s">
        <v>10374</v>
      </c>
      <c r="C1581" s="1">
        <v>42296</v>
      </c>
      <c r="D1581">
        <v>2015</v>
      </c>
      <c r="E1581" t="s">
        <v>53</v>
      </c>
      <c r="F1581">
        <v>19</v>
      </c>
      <c r="G1581" t="s">
        <v>25</v>
      </c>
      <c r="H1581" t="s">
        <v>7780</v>
      </c>
      <c r="I1581" t="s">
        <v>7781</v>
      </c>
      <c r="J1581" t="s">
        <v>28</v>
      </c>
      <c r="K1581" t="s">
        <v>29</v>
      </c>
      <c r="L1581" t="s">
        <v>830</v>
      </c>
      <c r="M1581" t="s">
        <v>110</v>
      </c>
      <c r="N1581">
        <v>75220</v>
      </c>
      <c r="O1581" t="s">
        <v>111</v>
      </c>
      <c r="P1581" t="s">
        <v>1881</v>
      </c>
      <c r="Q1581" t="s">
        <v>49</v>
      </c>
      <c r="R1581" t="s">
        <v>79</v>
      </c>
      <c r="S1581" t="s">
        <v>1882</v>
      </c>
      <c r="T1581">
        <v>1.7199999999999995</v>
      </c>
      <c r="U1581">
        <v>1</v>
      </c>
      <c r="V1581">
        <v>0.8</v>
      </c>
      <c r="W1581">
        <v>-2.8380000000000001</v>
      </c>
    </row>
    <row r="1582" spans="1:23" x14ac:dyDescent="0.3">
      <c r="A1582">
        <v>8979</v>
      </c>
      <c r="B1582" t="s">
        <v>10373</v>
      </c>
      <c r="C1582" s="1">
        <v>41946</v>
      </c>
      <c r="D1582">
        <v>2014</v>
      </c>
      <c r="E1582" t="s">
        <v>24</v>
      </c>
      <c r="F1582">
        <v>3</v>
      </c>
      <c r="G1582" t="s">
        <v>25</v>
      </c>
      <c r="H1582" t="s">
        <v>6051</v>
      </c>
      <c r="I1582" t="s">
        <v>6052</v>
      </c>
      <c r="J1582" t="s">
        <v>44</v>
      </c>
      <c r="K1582" t="s">
        <v>29</v>
      </c>
      <c r="L1582" t="s">
        <v>6089</v>
      </c>
      <c r="M1582" t="s">
        <v>803</v>
      </c>
      <c r="N1582">
        <v>7050</v>
      </c>
      <c r="O1582" t="s">
        <v>157</v>
      </c>
      <c r="P1582" t="s">
        <v>2409</v>
      </c>
      <c r="Q1582" t="s">
        <v>49</v>
      </c>
      <c r="R1582" t="s">
        <v>79</v>
      </c>
      <c r="S1582" t="s">
        <v>2410</v>
      </c>
      <c r="T1582">
        <v>5.76</v>
      </c>
      <c r="U1582">
        <v>2</v>
      </c>
      <c r="V1582">
        <v>0</v>
      </c>
      <c r="W1582">
        <v>2.8224</v>
      </c>
    </row>
    <row r="1583" spans="1:23" x14ac:dyDescent="0.3">
      <c r="A1583">
        <v>1582</v>
      </c>
      <c r="B1583" t="s">
        <v>4206</v>
      </c>
      <c r="C1583" s="1">
        <v>42225</v>
      </c>
      <c r="D1583">
        <v>2015</v>
      </c>
      <c r="E1583" t="s">
        <v>132</v>
      </c>
      <c r="F1583">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v>2.9371999999999971</v>
      </c>
    </row>
    <row r="1584" spans="1:23" x14ac:dyDescent="0.3">
      <c r="A1584">
        <v>1583</v>
      </c>
      <c r="B1584" t="s">
        <v>4206</v>
      </c>
      <c r="C1584" s="1">
        <v>42225</v>
      </c>
      <c r="D1584">
        <v>2015</v>
      </c>
      <c r="E1584" t="s">
        <v>132</v>
      </c>
      <c r="F1584">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v>456.58800000000002</v>
      </c>
    </row>
    <row r="1585" spans="1:23" x14ac:dyDescent="0.3">
      <c r="A1585">
        <v>8978</v>
      </c>
      <c r="B1585" t="s">
        <v>10372</v>
      </c>
      <c r="C1585" s="1">
        <v>43062</v>
      </c>
      <c r="D1585">
        <v>2017</v>
      </c>
      <c r="E1585" t="s">
        <v>24</v>
      </c>
      <c r="F1585">
        <v>23</v>
      </c>
      <c r="G1585" t="s">
        <v>199</v>
      </c>
      <c r="H1585" t="s">
        <v>6365</v>
      </c>
      <c r="I1585" t="s">
        <v>6366</v>
      </c>
      <c r="J1585" t="s">
        <v>44</v>
      </c>
      <c r="K1585" t="s">
        <v>29</v>
      </c>
      <c r="L1585" t="s">
        <v>830</v>
      </c>
      <c r="M1585" t="s">
        <v>110</v>
      </c>
      <c r="N1585">
        <v>75220</v>
      </c>
      <c r="O1585" t="s">
        <v>111</v>
      </c>
      <c r="P1585" t="s">
        <v>3095</v>
      </c>
      <c r="Q1585" t="s">
        <v>49</v>
      </c>
      <c r="R1585" t="s">
        <v>79</v>
      </c>
      <c r="S1585" t="s">
        <v>3096</v>
      </c>
      <c r="T1585">
        <v>6.1039999999999983</v>
      </c>
      <c r="U1585">
        <v>2</v>
      </c>
      <c r="V1585">
        <v>0.8</v>
      </c>
      <c r="W1585">
        <v>-9.1560000000000006</v>
      </c>
    </row>
    <row r="1586" spans="1:23" x14ac:dyDescent="0.3">
      <c r="A1586">
        <v>8976</v>
      </c>
      <c r="B1586" t="s">
        <v>10372</v>
      </c>
      <c r="C1586" s="1">
        <v>43062</v>
      </c>
      <c r="D1586">
        <v>2017</v>
      </c>
      <c r="E1586" t="s">
        <v>24</v>
      </c>
      <c r="F1586">
        <v>23</v>
      </c>
      <c r="G1586" t="s">
        <v>199</v>
      </c>
      <c r="H1586" t="s">
        <v>6365</v>
      </c>
      <c r="I1586" t="s">
        <v>6366</v>
      </c>
      <c r="J1586" t="s">
        <v>44</v>
      </c>
      <c r="K1586" t="s">
        <v>29</v>
      </c>
      <c r="L1586" t="s">
        <v>830</v>
      </c>
      <c r="M1586" t="s">
        <v>110</v>
      </c>
      <c r="N1586">
        <v>75220</v>
      </c>
      <c r="O1586" t="s">
        <v>111</v>
      </c>
      <c r="P1586" t="s">
        <v>6028</v>
      </c>
      <c r="Q1586" t="s">
        <v>49</v>
      </c>
      <c r="R1586" t="s">
        <v>95</v>
      </c>
      <c r="S1586" t="s">
        <v>6029</v>
      </c>
      <c r="T1586">
        <v>78.304000000000002</v>
      </c>
      <c r="U1586">
        <v>2</v>
      </c>
      <c r="V1586">
        <v>0.2</v>
      </c>
      <c r="W1586">
        <v>29.363999999999997</v>
      </c>
    </row>
    <row r="1587" spans="1:23" x14ac:dyDescent="0.3">
      <c r="A1587">
        <v>8975</v>
      </c>
      <c r="B1587" t="s">
        <v>10372</v>
      </c>
      <c r="C1587" s="1">
        <v>43062</v>
      </c>
      <c r="D1587">
        <v>2017</v>
      </c>
      <c r="E1587" t="s">
        <v>24</v>
      </c>
      <c r="F1587">
        <v>23</v>
      </c>
      <c r="G1587" t="s">
        <v>199</v>
      </c>
      <c r="H1587" t="s">
        <v>6365</v>
      </c>
      <c r="I1587" t="s">
        <v>6366</v>
      </c>
      <c r="J1587" t="s">
        <v>44</v>
      </c>
      <c r="K1587" t="s">
        <v>29</v>
      </c>
      <c r="L1587" t="s">
        <v>830</v>
      </c>
      <c r="M1587" t="s">
        <v>110</v>
      </c>
      <c r="N1587">
        <v>75220</v>
      </c>
      <c r="O1587" t="s">
        <v>111</v>
      </c>
      <c r="P1587" t="s">
        <v>4964</v>
      </c>
      <c r="Q1587" t="s">
        <v>49</v>
      </c>
      <c r="R1587" t="s">
        <v>95</v>
      </c>
      <c r="S1587" t="s">
        <v>5252</v>
      </c>
      <c r="T1587">
        <v>36.288000000000011</v>
      </c>
      <c r="U1587">
        <v>7</v>
      </c>
      <c r="V1587">
        <v>0.2</v>
      </c>
      <c r="W1587">
        <v>12.700800000000001</v>
      </c>
    </row>
    <row r="1588" spans="1:23" x14ac:dyDescent="0.3">
      <c r="A1588">
        <v>1587</v>
      </c>
      <c r="B1588" t="s">
        <v>4206</v>
      </c>
      <c r="C1588" s="1">
        <v>42225</v>
      </c>
      <c r="D1588">
        <v>2015</v>
      </c>
      <c r="E1588" t="s">
        <v>132</v>
      </c>
      <c r="F1588">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v>68.975999999999999</v>
      </c>
    </row>
    <row r="1589" spans="1:23" x14ac:dyDescent="0.3">
      <c r="A1589">
        <v>1588</v>
      </c>
      <c r="B1589" t="s">
        <v>4206</v>
      </c>
      <c r="C1589" s="1">
        <v>42225</v>
      </c>
      <c r="D1589">
        <v>2015</v>
      </c>
      <c r="E1589" t="s">
        <v>132</v>
      </c>
      <c r="F1589">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v>5.0054999999999996</v>
      </c>
    </row>
    <row r="1590" spans="1:23" x14ac:dyDescent="0.3">
      <c r="A1590">
        <v>8970</v>
      </c>
      <c r="B1590" t="s">
        <v>10368</v>
      </c>
      <c r="C1590" s="1">
        <v>43071</v>
      </c>
      <c r="D1590">
        <v>2017</v>
      </c>
      <c r="E1590" t="s">
        <v>98</v>
      </c>
      <c r="F1590">
        <v>2</v>
      </c>
      <c r="G1590" t="s">
        <v>54</v>
      </c>
      <c r="H1590" t="s">
        <v>231</v>
      </c>
      <c r="I1590" t="s">
        <v>232</v>
      </c>
      <c r="J1590" t="s">
        <v>44</v>
      </c>
      <c r="K1590" t="s">
        <v>29</v>
      </c>
      <c r="L1590" t="s">
        <v>1135</v>
      </c>
      <c r="M1590" t="s">
        <v>510</v>
      </c>
      <c r="N1590">
        <v>44107</v>
      </c>
      <c r="O1590" t="s">
        <v>157</v>
      </c>
      <c r="P1590" t="s">
        <v>1755</v>
      </c>
      <c r="Q1590" t="s">
        <v>49</v>
      </c>
      <c r="R1590" t="s">
        <v>72</v>
      </c>
      <c r="S1590" t="s">
        <v>1756</v>
      </c>
      <c r="T1590">
        <v>19.728000000000002</v>
      </c>
      <c r="U1590">
        <v>9</v>
      </c>
      <c r="V1590">
        <v>0.2</v>
      </c>
      <c r="W1590">
        <v>1.7262000000000022</v>
      </c>
    </row>
    <row r="1591" spans="1:23" x14ac:dyDescent="0.3">
      <c r="A1591">
        <v>1590</v>
      </c>
      <c r="B1591" t="s">
        <v>4211</v>
      </c>
      <c r="C1591" s="1">
        <v>42502</v>
      </c>
      <c r="D1591">
        <v>2016</v>
      </c>
      <c r="E1591" t="s">
        <v>124</v>
      </c>
      <c r="F1591">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v>2.9592000000000009</v>
      </c>
    </row>
    <row r="1592" spans="1:23" x14ac:dyDescent="0.3">
      <c r="A1592">
        <v>1591</v>
      </c>
      <c r="B1592" t="s">
        <v>4214</v>
      </c>
      <c r="C1592" s="1">
        <v>42475</v>
      </c>
      <c r="D1592">
        <v>2016</v>
      </c>
      <c r="E1592" t="s">
        <v>89</v>
      </c>
      <c r="F1592">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v>5.8603999999999967</v>
      </c>
    </row>
    <row r="1593" spans="1:23" x14ac:dyDescent="0.3">
      <c r="A1593">
        <v>1592</v>
      </c>
      <c r="B1593" t="s">
        <v>4214</v>
      </c>
      <c r="C1593" s="1">
        <v>42475</v>
      </c>
      <c r="D1593">
        <v>2016</v>
      </c>
      <c r="E1593" t="s">
        <v>89</v>
      </c>
      <c r="F1593">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v>2.9144999999999994</v>
      </c>
    </row>
    <row r="1594" spans="1:23" x14ac:dyDescent="0.3">
      <c r="A1594">
        <v>8969</v>
      </c>
      <c r="B1594" t="s">
        <v>10367</v>
      </c>
      <c r="C1594" s="1">
        <v>42003</v>
      </c>
      <c r="D1594">
        <v>2014</v>
      </c>
      <c r="E1594" t="s">
        <v>98</v>
      </c>
      <c r="F1594">
        <v>30</v>
      </c>
      <c r="G1594" t="s">
        <v>199</v>
      </c>
      <c r="H1594" t="s">
        <v>7238</v>
      </c>
      <c r="I1594" t="s">
        <v>7239</v>
      </c>
      <c r="J1594" t="s">
        <v>28</v>
      </c>
      <c r="K1594" t="s">
        <v>29</v>
      </c>
      <c r="L1594" t="s">
        <v>346</v>
      </c>
      <c r="M1594" t="s">
        <v>347</v>
      </c>
      <c r="N1594">
        <v>38109</v>
      </c>
      <c r="O1594" t="s">
        <v>32</v>
      </c>
      <c r="P1594" t="s">
        <v>4685</v>
      </c>
      <c r="Q1594" t="s">
        <v>49</v>
      </c>
      <c r="R1594" t="s">
        <v>63</v>
      </c>
      <c r="S1594" t="s">
        <v>4686</v>
      </c>
      <c r="T1594">
        <v>39.128</v>
      </c>
      <c r="U1594">
        <v>1</v>
      </c>
      <c r="V1594">
        <v>0.2</v>
      </c>
      <c r="W1594">
        <v>-8.803799999999999</v>
      </c>
    </row>
    <row r="1595" spans="1:23" x14ac:dyDescent="0.3">
      <c r="A1595">
        <v>1594</v>
      </c>
      <c r="B1595" t="s">
        <v>4225</v>
      </c>
      <c r="C1595" s="1">
        <v>41931</v>
      </c>
      <c r="D1595">
        <v>2014</v>
      </c>
      <c r="E1595" t="s">
        <v>53</v>
      </c>
      <c r="F1595">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v>6.5856000000000012</v>
      </c>
    </row>
    <row r="1596" spans="1:23" x14ac:dyDescent="0.3">
      <c r="A1596">
        <v>8966</v>
      </c>
      <c r="B1596" t="s">
        <v>10365</v>
      </c>
      <c r="C1596" s="1">
        <v>43045</v>
      </c>
      <c r="D1596">
        <v>2017</v>
      </c>
      <c r="E1596" t="s">
        <v>24</v>
      </c>
      <c r="F1596">
        <v>6</v>
      </c>
      <c r="G1596" t="s">
        <v>54</v>
      </c>
      <c r="H1596" t="s">
        <v>6067</v>
      </c>
      <c r="I1596" t="s">
        <v>6068</v>
      </c>
      <c r="J1596" t="s">
        <v>28</v>
      </c>
      <c r="K1596" t="s">
        <v>29</v>
      </c>
      <c r="L1596" t="s">
        <v>195</v>
      </c>
      <c r="M1596" t="s">
        <v>110</v>
      </c>
      <c r="N1596">
        <v>77070</v>
      </c>
      <c r="O1596" t="s">
        <v>111</v>
      </c>
      <c r="P1596" t="s">
        <v>2933</v>
      </c>
      <c r="Q1596" t="s">
        <v>49</v>
      </c>
      <c r="R1596" t="s">
        <v>79</v>
      </c>
      <c r="S1596" t="s">
        <v>2934</v>
      </c>
      <c r="T1596">
        <v>1.2479999999999998</v>
      </c>
      <c r="U1596">
        <v>2</v>
      </c>
      <c r="V1596">
        <v>0.8</v>
      </c>
      <c r="W1596">
        <v>-1.934400000000001</v>
      </c>
    </row>
    <row r="1597" spans="1:23" x14ac:dyDescent="0.3">
      <c r="A1597">
        <v>8962</v>
      </c>
      <c r="B1597" t="s">
        <v>10363</v>
      </c>
      <c r="C1597" s="1">
        <v>43064</v>
      </c>
      <c r="D1597">
        <v>2017</v>
      </c>
      <c r="E1597" t="s">
        <v>24</v>
      </c>
      <c r="F1597">
        <v>25</v>
      </c>
      <c r="G1597" t="s">
        <v>54</v>
      </c>
      <c r="H1597" t="s">
        <v>1717</v>
      </c>
      <c r="I1597" t="s">
        <v>1718</v>
      </c>
      <c r="J1597" t="s">
        <v>28</v>
      </c>
      <c r="K1597" t="s">
        <v>29</v>
      </c>
      <c r="L1597" t="s">
        <v>195</v>
      </c>
      <c r="M1597" t="s">
        <v>110</v>
      </c>
      <c r="N1597">
        <v>77070</v>
      </c>
      <c r="O1597" t="s">
        <v>111</v>
      </c>
      <c r="P1597" t="s">
        <v>7528</v>
      </c>
      <c r="Q1597" t="s">
        <v>49</v>
      </c>
      <c r="R1597" t="s">
        <v>72</v>
      </c>
      <c r="S1597" t="s">
        <v>7529</v>
      </c>
      <c r="T1597">
        <v>18.687999999999999</v>
      </c>
      <c r="U1597">
        <v>4</v>
      </c>
      <c r="V1597">
        <v>0.2</v>
      </c>
      <c r="W1597">
        <v>3.7375999999999996</v>
      </c>
    </row>
    <row r="1598" spans="1:23" x14ac:dyDescent="0.3">
      <c r="A1598">
        <v>8960</v>
      </c>
      <c r="B1598" t="s">
        <v>10363</v>
      </c>
      <c r="C1598" s="1">
        <v>43064</v>
      </c>
      <c r="D1598">
        <v>2017</v>
      </c>
      <c r="E1598" t="s">
        <v>24</v>
      </c>
      <c r="F1598">
        <v>25</v>
      </c>
      <c r="G1598" t="s">
        <v>54</v>
      </c>
      <c r="H1598" t="s">
        <v>1717</v>
      </c>
      <c r="I1598" t="s">
        <v>1718</v>
      </c>
      <c r="J1598" t="s">
        <v>28</v>
      </c>
      <c r="K1598" t="s">
        <v>29</v>
      </c>
      <c r="L1598" t="s">
        <v>195</v>
      </c>
      <c r="M1598" t="s">
        <v>110</v>
      </c>
      <c r="N1598">
        <v>77070</v>
      </c>
      <c r="O1598" t="s">
        <v>111</v>
      </c>
      <c r="P1598" t="s">
        <v>6572</v>
      </c>
      <c r="Q1598" t="s">
        <v>49</v>
      </c>
      <c r="R1598" t="s">
        <v>82</v>
      </c>
      <c r="S1598" t="s">
        <v>6573</v>
      </c>
      <c r="T1598">
        <v>67.839999999999989</v>
      </c>
      <c r="U1598">
        <v>5</v>
      </c>
      <c r="V1598">
        <v>0.8</v>
      </c>
      <c r="W1598">
        <v>-179.77600000000001</v>
      </c>
    </row>
    <row r="1599" spans="1:23" x14ac:dyDescent="0.3">
      <c r="A1599">
        <v>1598</v>
      </c>
      <c r="B1599" t="s">
        <v>4235</v>
      </c>
      <c r="C1599" s="1">
        <v>43058</v>
      </c>
      <c r="D1599">
        <v>2017</v>
      </c>
      <c r="E1599" t="s">
        <v>24</v>
      </c>
      <c r="F1599">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v>5.2799999999999994</v>
      </c>
    </row>
    <row r="1600" spans="1:23" x14ac:dyDescent="0.3">
      <c r="A1600">
        <v>1599</v>
      </c>
      <c r="B1600" t="s">
        <v>4235</v>
      </c>
      <c r="C1600" s="1">
        <v>43058</v>
      </c>
      <c r="D1600">
        <v>2017</v>
      </c>
      <c r="E1600" t="s">
        <v>24</v>
      </c>
      <c r="F1600">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v>0.50039999999999996</v>
      </c>
    </row>
    <row r="1601" spans="1:23" x14ac:dyDescent="0.3">
      <c r="A1601">
        <v>1600</v>
      </c>
      <c r="B1601" t="s">
        <v>4235</v>
      </c>
      <c r="C1601" s="1">
        <v>43058</v>
      </c>
      <c r="D1601">
        <v>2017</v>
      </c>
      <c r="E1601" t="s">
        <v>24</v>
      </c>
      <c r="F1601">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v>8.674399999999995</v>
      </c>
    </row>
    <row r="1602" spans="1:23" x14ac:dyDescent="0.3">
      <c r="A1602">
        <v>8956</v>
      </c>
      <c r="B1602" t="s">
        <v>10361</v>
      </c>
      <c r="C1602" s="1">
        <v>41902</v>
      </c>
      <c r="D1602">
        <v>2014</v>
      </c>
      <c r="E1602" t="s">
        <v>161</v>
      </c>
      <c r="F1602">
        <v>20</v>
      </c>
      <c r="G1602" t="s">
        <v>54</v>
      </c>
      <c r="H1602" t="s">
        <v>3652</v>
      </c>
      <c r="I1602" t="s">
        <v>3653</v>
      </c>
      <c r="J1602" t="s">
        <v>44</v>
      </c>
      <c r="K1602" t="s">
        <v>29</v>
      </c>
      <c r="L1602" t="s">
        <v>963</v>
      </c>
      <c r="M1602" t="s">
        <v>46</v>
      </c>
      <c r="N1602">
        <v>92024</v>
      </c>
      <c r="O1602" t="s">
        <v>47</v>
      </c>
      <c r="P1602" t="s">
        <v>6610</v>
      </c>
      <c r="Q1602" t="s">
        <v>49</v>
      </c>
      <c r="R1602" t="s">
        <v>95</v>
      </c>
      <c r="S1602" t="s">
        <v>6611</v>
      </c>
      <c r="T1602">
        <v>8.56</v>
      </c>
      <c r="U1602">
        <v>2</v>
      </c>
      <c r="V1602">
        <v>0</v>
      </c>
      <c r="W1602">
        <v>3.8519999999999994</v>
      </c>
    </row>
    <row r="1603" spans="1:23" x14ac:dyDescent="0.3">
      <c r="A1603">
        <v>8954</v>
      </c>
      <c r="B1603" t="s">
        <v>10359</v>
      </c>
      <c r="C1603" s="1">
        <v>43091</v>
      </c>
      <c r="D1603">
        <v>2017</v>
      </c>
      <c r="E1603" t="s">
        <v>98</v>
      </c>
      <c r="F1603">
        <v>22</v>
      </c>
      <c r="G1603" t="s">
        <v>54</v>
      </c>
      <c r="H1603" t="s">
        <v>6431</v>
      </c>
      <c r="I1603" t="s">
        <v>6432</v>
      </c>
      <c r="J1603" t="s">
        <v>28</v>
      </c>
      <c r="K1603" t="s">
        <v>29</v>
      </c>
      <c r="L1603" t="s">
        <v>340</v>
      </c>
      <c r="M1603" t="s">
        <v>347</v>
      </c>
      <c r="N1603">
        <v>38301</v>
      </c>
      <c r="O1603" t="s">
        <v>32</v>
      </c>
      <c r="P1603" t="s">
        <v>2610</v>
      </c>
      <c r="Q1603" t="s">
        <v>49</v>
      </c>
      <c r="R1603" t="s">
        <v>82</v>
      </c>
      <c r="S1603" t="s">
        <v>2611</v>
      </c>
      <c r="T1603">
        <v>59.24</v>
      </c>
      <c r="U1603">
        <v>5</v>
      </c>
      <c r="V1603">
        <v>0.2</v>
      </c>
      <c r="W1603">
        <v>16.290999999999997</v>
      </c>
    </row>
    <row r="1604" spans="1:23" x14ac:dyDescent="0.3">
      <c r="A1604">
        <v>1603</v>
      </c>
      <c r="B1604" t="s">
        <v>4244</v>
      </c>
      <c r="C1604" s="1">
        <v>42715</v>
      </c>
      <c r="D1604">
        <v>2016</v>
      </c>
      <c r="E1604" t="s">
        <v>98</v>
      </c>
      <c r="F1604">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v>1.6679999999999997</v>
      </c>
    </row>
    <row r="1605" spans="1:23" x14ac:dyDescent="0.3">
      <c r="A1605">
        <v>1604</v>
      </c>
      <c r="B1605" t="s">
        <v>4247</v>
      </c>
      <c r="C1605" s="1">
        <v>43069</v>
      </c>
      <c r="D1605">
        <v>2017</v>
      </c>
      <c r="E1605" t="s">
        <v>24</v>
      </c>
      <c r="F1605">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v>45.222599999999993</v>
      </c>
    </row>
    <row r="1606" spans="1:23" x14ac:dyDescent="0.3">
      <c r="A1606">
        <v>8953</v>
      </c>
      <c r="B1606" t="s">
        <v>10359</v>
      </c>
      <c r="C1606" s="1">
        <v>43091</v>
      </c>
      <c r="D1606">
        <v>2017</v>
      </c>
      <c r="E1606" t="s">
        <v>98</v>
      </c>
      <c r="F1606">
        <v>22</v>
      </c>
      <c r="G1606" t="s">
        <v>54</v>
      </c>
      <c r="H1606" t="s">
        <v>6431</v>
      </c>
      <c r="I1606" t="s">
        <v>6432</v>
      </c>
      <c r="J1606" t="s">
        <v>28</v>
      </c>
      <c r="K1606" t="s">
        <v>29</v>
      </c>
      <c r="L1606" t="s">
        <v>340</v>
      </c>
      <c r="M1606" t="s">
        <v>347</v>
      </c>
      <c r="N1606">
        <v>38301</v>
      </c>
      <c r="O1606" t="s">
        <v>32</v>
      </c>
      <c r="P1606" t="s">
        <v>4075</v>
      </c>
      <c r="Q1606" t="s">
        <v>49</v>
      </c>
      <c r="R1606" t="s">
        <v>72</v>
      </c>
      <c r="S1606" t="s">
        <v>4076</v>
      </c>
      <c r="T1606">
        <v>23.128</v>
      </c>
      <c r="U1606">
        <v>7</v>
      </c>
      <c r="V1606">
        <v>0.2</v>
      </c>
      <c r="W1606">
        <v>2.8909999999999982</v>
      </c>
    </row>
    <row r="1607" spans="1:23" x14ac:dyDescent="0.3">
      <c r="A1607">
        <v>1606</v>
      </c>
      <c r="B1607" t="s">
        <v>4250</v>
      </c>
      <c r="C1607" s="1">
        <v>42479</v>
      </c>
      <c r="D1607">
        <v>2016</v>
      </c>
      <c r="E1607" t="s">
        <v>89</v>
      </c>
      <c r="F1607">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v>1.5288000000000002</v>
      </c>
    </row>
    <row r="1608" spans="1:23" x14ac:dyDescent="0.3">
      <c r="A1608">
        <v>1607</v>
      </c>
      <c r="B1608" t="s">
        <v>4250</v>
      </c>
      <c r="C1608" s="1">
        <v>42479</v>
      </c>
      <c r="D1608">
        <v>2016</v>
      </c>
      <c r="E1608" t="s">
        <v>89</v>
      </c>
      <c r="F1608">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v>21.227999999999998</v>
      </c>
    </row>
    <row r="1609" spans="1:23" x14ac:dyDescent="0.3">
      <c r="A1609">
        <v>1608</v>
      </c>
      <c r="B1609" t="s">
        <v>4250</v>
      </c>
      <c r="C1609" s="1">
        <v>42479</v>
      </c>
      <c r="D1609">
        <v>2016</v>
      </c>
      <c r="E1609" t="s">
        <v>89</v>
      </c>
      <c r="F1609">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v>1.9709999999999996</v>
      </c>
    </row>
    <row r="1610" spans="1:23" x14ac:dyDescent="0.3">
      <c r="A1610">
        <v>1609</v>
      </c>
      <c r="B1610" t="s">
        <v>4250</v>
      </c>
      <c r="C1610" s="1">
        <v>42479</v>
      </c>
      <c r="D1610">
        <v>2016</v>
      </c>
      <c r="E1610" t="s">
        <v>89</v>
      </c>
      <c r="F1610">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v>10.223999999999998</v>
      </c>
    </row>
    <row r="1611" spans="1:23" x14ac:dyDescent="0.3">
      <c r="A1611">
        <v>1610</v>
      </c>
      <c r="B1611" t="s">
        <v>4250</v>
      </c>
      <c r="C1611" s="1">
        <v>42479</v>
      </c>
      <c r="D1611">
        <v>2016</v>
      </c>
      <c r="E1611" t="s">
        <v>89</v>
      </c>
      <c r="F1611">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v>3.2675999999999994</v>
      </c>
    </row>
    <row r="1612" spans="1:23" x14ac:dyDescent="0.3">
      <c r="A1612">
        <v>8952</v>
      </c>
      <c r="B1612" t="s">
        <v>10359</v>
      </c>
      <c r="C1612" s="1">
        <v>43091</v>
      </c>
      <c r="D1612">
        <v>2017</v>
      </c>
      <c r="E1612" t="s">
        <v>98</v>
      </c>
      <c r="F1612">
        <v>22</v>
      </c>
      <c r="G1612" t="s">
        <v>54</v>
      </c>
      <c r="H1612" t="s">
        <v>6431</v>
      </c>
      <c r="I1612" t="s">
        <v>6432</v>
      </c>
      <c r="J1612" t="s">
        <v>28</v>
      </c>
      <c r="K1612" t="s">
        <v>29</v>
      </c>
      <c r="L1612" t="s">
        <v>340</v>
      </c>
      <c r="M1612" t="s">
        <v>347</v>
      </c>
      <c r="N1612">
        <v>38301</v>
      </c>
      <c r="O1612" t="s">
        <v>32</v>
      </c>
      <c r="P1612" t="s">
        <v>1500</v>
      </c>
      <c r="Q1612" t="s">
        <v>49</v>
      </c>
      <c r="R1612" t="s">
        <v>63</v>
      </c>
      <c r="S1612" t="s">
        <v>1501</v>
      </c>
      <c r="T1612">
        <v>26.160000000000004</v>
      </c>
      <c r="U1612">
        <v>3</v>
      </c>
      <c r="V1612">
        <v>0.2</v>
      </c>
      <c r="W1612">
        <v>1.961999999999998</v>
      </c>
    </row>
    <row r="1613" spans="1:23" x14ac:dyDescent="0.3">
      <c r="A1613">
        <v>8949</v>
      </c>
      <c r="B1613" t="s">
        <v>10358</v>
      </c>
      <c r="C1613" s="1">
        <v>41997</v>
      </c>
      <c r="D1613">
        <v>2014</v>
      </c>
      <c r="E1613" t="s">
        <v>98</v>
      </c>
      <c r="F1613">
        <v>24</v>
      </c>
      <c r="G1613" t="s">
        <v>199</v>
      </c>
      <c r="H1613" t="s">
        <v>4730</v>
      </c>
      <c r="I1613" t="s">
        <v>4731</v>
      </c>
      <c r="J1613" t="s">
        <v>28</v>
      </c>
      <c r="K1613" t="s">
        <v>29</v>
      </c>
      <c r="L1613" t="s">
        <v>963</v>
      </c>
      <c r="M1613" t="s">
        <v>46</v>
      </c>
      <c r="N1613">
        <v>92037</v>
      </c>
      <c r="O1613" t="s">
        <v>47</v>
      </c>
      <c r="P1613" t="s">
        <v>9182</v>
      </c>
      <c r="Q1613" t="s">
        <v>49</v>
      </c>
      <c r="R1613" t="s">
        <v>82</v>
      </c>
      <c r="S1613" t="s">
        <v>9183</v>
      </c>
      <c r="T1613">
        <v>13.97</v>
      </c>
      <c r="U1613">
        <v>1</v>
      </c>
      <c r="V1613">
        <v>0</v>
      </c>
      <c r="W1613">
        <v>3.632200000000001</v>
      </c>
    </row>
    <row r="1614" spans="1:23" x14ac:dyDescent="0.3">
      <c r="A1614">
        <v>8948</v>
      </c>
      <c r="B1614" t="s">
        <v>10357</v>
      </c>
      <c r="C1614" s="1">
        <v>43093</v>
      </c>
      <c r="D1614">
        <v>2017</v>
      </c>
      <c r="E1614" t="s">
        <v>98</v>
      </c>
      <c r="F1614">
        <v>24</v>
      </c>
      <c r="G1614" t="s">
        <v>54</v>
      </c>
      <c r="H1614" t="s">
        <v>6806</v>
      </c>
      <c r="I1614" t="s">
        <v>6807</v>
      </c>
      <c r="J1614" t="s">
        <v>44</v>
      </c>
      <c r="K1614" t="s">
        <v>29</v>
      </c>
      <c r="L1614" t="s">
        <v>3944</v>
      </c>
      <c r="M1614" t="s">
        <v>1261</v>
      </c>
      <c r="N1614">
        <v>2740</v>
      </c>
      <c r="O1614" t="s">
        <v>157</v>
      </c>
      <c r="P1614" t="s">
        <v>7793</v>
      </c>
      <c r="Q1614" t="s">
        <v>49</v>
      </c>
      <c r="R1614" t="s">
        <v>79</v>
      </c>
      <c r="S1614" t="s">
        <v>7794</v>
      </c>
      <c r="T1614">
        <v>12.3</v>
      </c>
      <c r="U1614">
        <v>5</v>
      </c>
      <c r="V1614">
        <v>0</v>
      </c>
      <c r="W1614">
        <v>6.15</v>
      </c>
    </row>
    <row r="1615" spans="1:23" x14ac:dyDescent="0.3">
      <c r="A1615">
        <v>1614</v>
      </c>
      <c r="B1615" t="s">
        <v>4262</v>
      </c>
      <c r="C1615" s="1">
        <v>43090</v>
      </c>
      <c r="D1615">
        <v>2017</v>
      </c>
      <c r="E1615" t="s">
        <v>98</v>
      </c>
      <c r="F1615">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v>290.00579999999991</v>
      </c>
    </row>
    <row r="1616" spans="1:23" x14ac:dyDescent="0.3">
      <c r="A1616">
        <v>8947</v>
      </c>
      <c r="B1616" t="s">
        <v>10357</v>
      </c>
      <c r="C1616" s="1">
        <v>43093</v>
      </c>
      <c r="D1616">
        <v>2017</v>
      </c>
      <c r="E1616" t="s">
        <v>98</v>
      </c>
      <c r="F1616">
        <v>24</v>
      </c>
      <c r="G1616" t="s">
        <v>54</v>
      </c>
      <c r="H1616" t="s">
        <v>6806</v>
      </c>
      <c r="I1616" t="s">
        <v>6807</v>
      </c>
      <c r="J1616" t="s">
        <v>44</v>
      </c>
      <c r="K1616" t="s">
        <v>29</v>
      </c>
      <c r="L1616" t="s">
        <v>3944</v>
      </c>
      <c r="M1616" t="s">
        <v>1261</v>
      </c>
      <c r="N1616">
        <v>2740</v>
      </c>
      <c r="O1616" t="s">
        <v>157</v>
      </c>
      <c r="P1616" t="s">
        <v>4807</v>
      </c>
      <c r="Q1616" t="s">
        <v>49</v>
      </c>
      <c r="R1616" t="s">
        <v>95</v>
      </c>
      <c r="S1616" t="s">
        <v>4808</v>
      </c>
      <c r="T1616">
        <v>19.440000000000001</v>
      </c>
      <c r="U1616">
        <v>3</v>
      </c>
      <c r="V1616">
        <v>0</v>
      </c>
      <c r="W1616">
        <v>9.3312000000000008</v>
      </c>
    </row>
    <row r="1617" spans="1:23" x14ac:dyDescent="0.3">
      <c r="A1617">
        <v>1616</v>
      </c>
      <c r="B1617" t="s">
        <v>4266</v>
      </c>
      <c r="C1617" s="1">
        <v>42226</v>
      </c>
      <c r="D1617">
        <v>2015</v>
      </c>
      <c r="E1617" t="s">
        <v>132</v>
      </c>
      <c r="F1617">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v>1.7999999999999998</v>
      </c>
    </row>
    <row r="1618" spans="1:23" x14ac:dyDescent="0.3">
      <c r="A1618">
        <v>1617</v>
      </c>
      <c r="B1618" t="s">
        <v>4266</v>
      </c>
      <c r="C1618" s="1">
        <v>42226</v>
      </c>
      <c r="D1618">
        <v>2015</v>
      </c>
      <c r="E1618" t="s">
        <v>132</v>
      </c>
      <c r="F1618">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v>19.872</v>
      </c>
    </row>
    <row r="1619" spans="1:23" x14ac:dyDescent="0.3">
      <c r="A1619">
        <v>1618</v>
      </c>
      <c r="B1619" t="s">
        <v>4266</v>
      </c>
      <c r="C1619" s="1">
        <v>42226</v>
      </c>
      <c r="D1619">
        <v>2015</v>
      </c>
      <c r="E1619" t="s">
        <v>132</v>
      </c>
      <c r="F1619">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v>12.511800000000001</v>
      </c>
    </row>
    <row r="1620" spans="1:23" x14ac:dyDescent="0.3">
      <c r="A1620">
        <v>1619</v>
      </c>
      <c r="B1620" t="s">
        <v>4269</v>
      </c>
      <c r="C1620" s="1">
        <v>42623</v>
      </c>
      <c r="D1620">
        <v>2016</v>
      </c>
      <c r="E1620" t="s">
        <v>161</v>
      </c>
      <c r="F1620">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v>8.9220000000000041</v>
      </c>
    </row>
    <row r="1621" spans="1:23" x14ac:dyDescent="0.3">
      <c r="A1621">
        <v>1620</v>
      </c>
      <c r="B1621" t="s">
        <v>4269</v>
      </c>
      <c r="C1621" s="1">
        <v>42623</v>
      </c>
      <c r="D1621">
        <v>2016</v>
      </c>
      <c r="E1621" t="s">
        <v>161</v>
      </c>
      <c r="F1621">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v>3.0773999999999999</v>
      </c>
    </row>
    <row r="1622" spans="1:23" x14ac:dyDescent="0.3">
      <c r="A1622">
        <v>8946</v>
      </c>
      <c r="B1622" t="s">
        <v>10356</v>
      </c>
      <c r="C1622" s="1">
        <v>41958</v>
      </c>
      <c r="D1622">
        <v>2014</v>
      </c>
      <c r="E1622" t="s">
        <v>24</v>
      </c>
      <c r="F1622">
        <v>15</v>
      </c>
      <c r="G1622" t="s">
        <v>25</v>
      </c>
      <c r="H1622" t="s">
        <v>5399</v>
      </c>
      <c r="I1622" t="s">
        <v>5400</v>
      </c>
      <c r="J1622" t="s">
        <v>44</v>
      </c>
      <c r="K1622" t="s">
        <v>29</v>
      </c>
      <c r="L1622" t="s">
        <v>135</v>
      </c>
      <c r="M1622" t="s">
        <v>46</v>
      </c>
      <c r="N1622">
        <v>94110</v>
      </c>
      <c r="O1622" t="s">
        <v>47</v>
      </c>
      <c r="P1622" t="s">
        <v>1967</v>
      </c>
      <c r="Q1622" t="s">
        <v>49</v>
      </c>
      <c r="R1622" t="s">
        <v>592</v>
      </c>
      <c r="S1622" t="s">
        <v>1968</v>
      </c>
      <c r="T1622">
        <v>10.95</v>
      </c>
      <c r="U1622">
        <v>3</v>
      </c>
      <c r="V1622">
        <v>0</v>
      </c>
      <c r="W1622">
        <v>3.2849999999999993</v>
      </c>
    </row>
    <row r="1623" spans="1:23" x14ac:dyDescent="0.3">
      <c r="A1623">
        <v>1622</v>
      </c>
      <c r="B1623" t="s">
        <v>4274</v>
      </c>
      <c r="C1623" s="1">
        <v>42924</v>
      </c>
      <c r="D1623">
        <v>2017</v>
      </c>
      <c r="E1623" t="s">
        <v>152</v>
      </c>
      <c r="F1623">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v>385.37520000000001</v>
      </c>
    </row>
    <row r="1624" spans="1:23" x14ac:dyDescent="0.3">
      <c r="A1624">
        <v>1623</v>
      </c>
      <c r="B1624" t="s">
        <v>4274</v>
      </c>
      <c r="C1624" s="1">
        <v>42924</v>
      </c>
      <c r="D1624">
        <v>2017</v>
      </c>
      <c r="E1624" t="s">
        <v>152</v>
      </c>
      <c r="F1624">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v>7.8191999999999995</v>
      </c>
    </row>
    <row r="1625" spans="1:23" x14ac:dyDescent="0.3">
      <c r="A1625">
        <v>8945</v>
      </c>
      <c r="B1625" t="s">
        <v>10355</v>
      </c>
      <c r="C1625" s="1">
        <v>41980</v>
      </c>
      <c r="D1625">
        <v>2014</v>
      </c>
      <c r="E1625" t="s">
        <v>98</v>
      </c>
      <c r="F1625">
        <v>7</v>
      </c>
      <c r="G1625" t="s">
        <v>199</v>
      </c>
      <c r="H1625" t="s">
        <v>3179</v>
      </c>
      <c r="I1625" t="s">
        <v>3180</v>
      </c>
      <c r="J1625" t="s">
        <v>108</v>
      </c>
      <c r="K1625" t="s">
        <v>29</v>
      </c>
      <c r="L1625" t="s">
        <v>135</v>
      </c>
      <c r="M1625" t="s">
        <v>46</v>
      </c>
      <c r="N1625">
        <v>94109</v>
      </c>
      <c r="O1625" t="s">
        <v>47</v>
      </c>
      <c r="P1625" t="s">
        <v>5799</v>
      </c>
      <c r="Q1625" t="s">
        <v>49</v>
      </c>
      <c r="R1625" t="s">
        <v>95</v>
      </c>
      <c r="S1625" t="s">
        <v>5800</v>
      </c>
      <c r="T1625">
        <v>164.88</v>
      </c>
      <c r="U1625">
        <v>3</v>
      </c>
      <c r="V1625">
        <v>0</v>
      </c>
      <c r="W1625">
        <v>80.791200000000003</v>
      </c>
    </row>
    <row r="1626" spans="1:23" x14ac:dyDescent="0.3">
      <c r="A1626">
        <v>8942</v>
      </c>
      <c r="B1626" t="s">
        <v>10351</v>
      </c>
      <c r="C1626" s="1">
        <v>42677</v>
      </c>
      <c r="D1626">
        <v>2016</v>
      </c>
      <c r="E1626" t="s">
        <v>24</v>
      </c>
      <c r="F1626">
        <v>3</v>
      </c>
      <c r="G1626" t="s">
        <v>199</v>
      </c>
      <c r="H1626" t="s">
        <v>4298</v>
      </c>
      <c r="I1626" t="s">
        <v>4299</v>
      </c>
      <c r="J1626" t="s">
        <v>28</v>
      </c>
      <c r="K1626" t="s">
        <v>29</v>
      </c>
      <c r="L1626" t="s">
        <v>431</v>
      </c>
      <c r="M1626" t="s">
        <v>432</v>
      </c>
      <c r="N1626">
        <v>97206</v>
      </c>
      <c r="O1626" t="s">
        <v>47</v>
      </c>
      <c r="P1626" t="s">
        <v>3594</v>
      </c>
      <c r="Q1626" t="s">
        <v>49</v>
      </c>
      <c r="R1626" t="s">
        <v>79</v>
      </c>
      <c r="S1626" t="s">
        <v>3595</v>
      </c>
      <c r="T1626">
        <v>4.1580000000000004</v>
      </c>
      <c r="U1626">
        <v>7</v>
      </c>
      <c r="V1626">
        <v>0.7</v>
      </c>
      <c r="W1626">
        <v>-3.4649999999999999</v>
      </c>
    </row>
    <row r="1627" spans="1:23" x14ac:dyDescent="0.3">
      <c r="A1627">
        <v>8941</v>
      </c>
      <c r="B1627" t="s">
        <v>10348</v>
      </c>
      <c r="C1627" s="1">
        <v>41873</v>
      </c>
      <c r="D1627">
        <v>2014</v>
      </c>
      <c r="E1627" t="s">
        <v>132</v>
      </c>
      <c r="F1627">
        <v>22</v>
      </c>
      <c r="G1627" t="s">
        <v>25</v>
      </c>
      <c r="H1627" t="s">
        <v>1645</v>
      </c>
      <c r="I1627" t="s">
        <v>1646</v>
      </c>
      <c r="J1627" t="s">
        <v>28</v>
      </c>
      <c r="K1627" t="s">
        <v>29</v>
      </c>
      <c r="L1627" t="s">
        <v>6778</v>
      </c>
      <c r="M1627" t="s">
        <v>58</v>
      </c>
      <c r="N1627">
        <v>33161</v>
      </c>
      <c r="O1627" t="s">
        <v>32</v>
      </c>
      <c r="P1627" t="s">
        <v>10349</v>
      </c>
      <c r="Q1627" t="s">
        <v>49</v>
      </c>
      <c r="R1627" t="s">
        <v>592</v>
      </c>
      <c r="S1627" t="s">
        <v>10350</v>
      </c>
      <c r="T1627">
        <v>7.6320000000000014</v>
      </c>
      <c r="U1627">
        <v>3</v>
      </c>
      <c r="V1627">
        <v>0.2</v>
      </c>
      <c r="W1627">
        <v>-1.8126000000000002</v>
      </c>
    </row>
    <row r="1628" spans="1:23" x14ac:dyDescent="0.3">
      <c r="A1628">
        <v>1627</v>
      </c>
      <c r="B1628" t="s">
        <v>4286</v>
      </c>
      <c r="C1628" s="1">
        <v>42324</v>
      </c>
      <c r="D1628">
        <v>2015</v>
      </c>
      <c r="E1628" t="s">
        <v>24</v>
      </c>
      <c r="F1628">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v>141.27749999999997</v>
      </c>
    </row>
    <row r="1629" spans="1:23" x14ac:dyDescent="0.3">
      <c r="A1629">
        <v>8940</v>
      </c>
      <c r="B1629" t="s">
        <v>10347</v>
      </c>
      <c r="C1629" s="1">
        <v>42355</v>
      </c>
      <c r="D1629">
        <v>2015</v>
      </c>
      <c r="E1629" t="s">
        <v>98</v>
      </c>
      <c r="F1629">
        <v>17</v>
      </c>
      <c r="G1629" t="s">
        <v>25</v>
      </c>
      <c r="H1629" t="s">
        <v>399</v>
      </c>
      <c r="I1629" t="s">
        <v>400</v>
      </c>
      <c r="J1629" t="s">
        <v>28</v>
      </c>
      <c r="K1629" t="s">
        <v>29</v>
      </c>
      <c r="L1629" t="s">
        <v>45</v>
      </c>
      <c r="M1629" t="s">
        <v>46</v>
      </c>
      <c r="N1629">
        <v>90008</v>
      </c>
      <c r="O1629" t="s">
        <v>47</v>
      </c>
      <c r="P1629" t="s">
        <v>3589</v>
      </c>
      <c r="Q1629" t="s">
        <v>49</v>
      </c>
      <c r="R1629" t="s">
        <v>79</v>
      </c>
      <c r="S1629" t="s">
        <v>3590</v>
      </c>
      <c r="T1629">
        <v>92.960000000000008</v>
      </c>
      <c r="U1629">
        <v>2</v>
      </c>
      <c r="V1629">
        <v>0.2</v>
      </c>
      <c r="W1629">
        <v>31.373999999999995</v>
      </c>
    </row>
    <row r="1630" spans="1:23" x14ac:dyDescent="0.3">
      <c r="A1630">
        <v>8939</v>
      </c>
      <c r="B1630" t="s">
        <v>10347</v>
      </c>
      <c r="C1630" s="1">
        <v>42355</v>
      </c>
      <c r="D1630">
        <v>2015</v>
      </c>
      <c r="E1630" t="s">
        <v>98</v>
      </c>
      <c r="F1630">
        <v>17</v>
      </c>
      <c r="G1630" t="s">
        <v>25</v>
      </c>
      <c r="H1630" t="s">
        <v>399</v>
      </c>
      <c r="I1630" t="s">
        <v>400</v>
      </c>
      <c r="J1630" t="s">
        <v>28</v>
      </c>
      <c r="K1630" t="s">
        <v>29</v>
      </c>
      <c r="L1630" t="s">
        <v>45</v>
      </c>
      <c r="M1630" t="s">
        <v>46</v>
      </c>
      <c r="N1630">
        <v>90008</v>
      </c>
      <c r="O1630" t="s">
        <v>47</v>
      </c>
      <c r="P1630" t="s">
        <v>738</v>
      </c>
      <c r="Q1630" t="s">
        <v>49</v>
      </c>
      <c r="R1630" t="s">
        <v>72</v>
      </c>
      <c r="S1630" t="s">
        <v>739</v>
      </c>
      <c r="T1630">
        <v>16.399999999999999</v>
      </c>
      <c r="U1630">
        <v>5</v>
      </c>
      <c r="V1630">
        <v>0</v>
      </c>
      <c r="W1630">
        <v>7.0520000000000005</v>
      </c>
    </row>
    <row r="1631" spans="1:23" x14ac:dyDescent="0.3">
      <c r="A1631">
        <v>1630</v>
      </c>
      <c r="B1631" t="s">
        <v>4291</v>
      </c>
      <c r="C1631" s="1">
        <v>42907</v>
      </c>
      <c r="D1631">
        <v>2017</v>
      </c>
      <c r="E1631" t="s">
        <v>41</v>
      </c>
      <c r="F1631">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v>-34.38000000000001</v>
      </c>
    </row>
    <row r="1632" spans="1:23" x14ac:dyDescent="0.3">
      <c r="A1632">
        <v>1631</v>
      </c>
      <c r="B1632" t="s">
        <v>4294</v>
      </c>
      <c r="C1632" s="1">
        <v>42498</v>
      </c>
      <c r="D1632">
        <v>2016</v>
      </c>
      <c r="E1632" t="s">
        <v>124</v>
      </c>
      <c r="F1632">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v>88.029900000000055</v>
      </c>
    </row>
    <row r="1633" spans="1:23" x14ac:dyDescent="0.3">
      <c r="A1633">
        <v>1632</v>
      </c>
      <c r="B1633" t="s">
        <v>4294</v>
      </c>
      <c r="C1633" s="1">
        <v>42498</v>
      </c>
      <c r="D1633">
        <v>2016</v>
      </c>
      <c r="E1633" t="s">
        <v>124</v>
      </c>
      <c r="F1633">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v>3.7407999999999997</v>
      </c>
    </row>
    <row r="1634" spans="1:23" x14ac:dyDescent="0.3">
      <c r="A1634">
        <v>1633</v>
      </c>
      <c r="B1634" t="s">
        <v>4294</v>
      </c>
      <c r="C1634" s="1">
        <v>42498</v>
      </c>
      <c r="D1634">
        <v>2016</v>
      </c>
      <c r="E1634" t="s">
        <v>124</v>
      </c>
      <c r="F1634">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v>3.6288</v>
      </c>
    </row>
    <row r="1635" spans="1:23" x14ac:dyDescent="0.3">
      <c r="A1635">
        <v>1634</v>
      </c>
      <c r="B1635" t="s">
        <v>4294</v>
      </c>
      <c r="C1635" s="1">
        <v>42498</v>
      </c>
      <c r="D1635">
        <v>2016</v>
      </c>
      <c r="E1635" t="s">
        <v>124</v>
      </c>
      <c r="F1635">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v>1.5700000000000012</v>
      </c>
    </row>
    <row r="1636" spans="1:23" x14ac:dyDescent="0.3">
      <c r="A1636">
        <v>8937</v>
      </c>
      <c r="B1636" t="s">
        <v>10347</v>
      </c>
      <c r="C1636" s="1">
        <v>42355</v>
      </c>
      <c r="D1636">
        <v>2015</v>
      </c>
      <c r="E1636" t="s">
        <v>98</v>
      </c>
      <c r="F1636">
        <v>17</v>
      </c>
      <c r="G1636" t="s">
        <v>25</v>
      </c>
      <c r="H1636" t="s">
        <v>399</v>
      </c>
      <c r="I1636" t="s">
        <v>400</v>
      </c>
      <c r="J1636" t="s">
        <v>28</v>
      </c>
      <c r="K1636" t="s">
        <v>29</v>
      </c>
      <c r="L1636" t="s">
        <v>45</v>
      </c>
      <c r="M1636" t="s">
        <v>46</v>
      </c>
      <c r="N1636">
        <v>90008</v>
      </c>
      <c r="O1636" t="s">
        <v>47</v>
      </c>
      <c r="P1636" t="s">
        <v>3493</v>
      </c>
      <c r="Q1636" t="s">
        <v>49</v>
      </c>
      <c r="R1636" t="s">
        <v>72</v>
      </c>
      <c r="S1636" t="s">
        <v>3494</v>
      </c>
      <c r="T1636">
        <v>204.85</v>
      </c>
      <c r="U1636">
        <v>5</v>
      </c>
      <c r="V1636">
        <v>0</v>
      </c>
      <c r="W1636">
        <v>53.261000000000003</v>
      </c>
    </row>
    <row r="1637" spans="1:23" x14ac:dyDescent="0.3">
      <c r="A1637">
        <v>1636</v>
      </c>
      <c r="B1637" t="s">
        <v>4297</v>
      </c>
      <c r="C1637" s="1">
        <v>41969</v>
      </c>
      <c r="D1637">
        <v>2014</v>
      </c>
      <c r="E1637" t="s">
        <v>24</v>
      </c>
      <c r="F1637">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v>5.4432</v>
      </c>
    </row>
    <row r="1638" spans="1:23" x14ac:dyDescent="0.3">
      <c r="A1638">
        <v>1637</v>
      </c>
      <c r="B1638" t="s">
        <v>4297</v>
      </c>
      <c r="C1638" s="1">
        <v>41969</v>
      </c>
      <c r="D1638">
        <v>2014</v>
      </c>
      <c r="E1638" t="s">
        <v>24</v>
      </c>
      <c r="F1638">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v>-167.27</v>
      </c>
    </row>
    <row r="1639" spans="1:23" x14ac:dyDescent="0.3">
      <c r="A1639">
        <v>8935</v>
      </c>
      <c r="B1639" t="s">
        <v>10346</v>
      </c>
      <c r="C1639" s="1">
        <v>42974</v>
      </c>
      <c r="D1639">
        <v>2017</v>
      </c>
      <c r="E1639" t="s">
        <v>132</v>
      </c>
      <c r="F1639">
        <v>27</v>
      </c>
      <c r="G1639" t="s">
        <v>1306</v>
      </c>
      <c r="H1639" t="s">
        <v>1147</v>
      </c>
      <c r="I1639" t="s">
        <v>1148</v>
      </c>
      <c r="J1639" t="s">
        <v>44</v>
      </c>
      <c r="K1639" t="s">
        <v>29</v>
      </c>
      <c r="L1639" t="s">
        <v>155</v>
      </c>
      <c r="M1639" t="s">
        <v>156</v>
      </c>
      <c r="N1639">
        <v>19120</v>
      </c>
      <c r="O1639" t="s">
        <v>157</v>
      </c>
      <c r="P1639" t="s">
        <v>4657</v>
      </c>
      <c r="Q1639" t="s">
        <v>49</v>
      </c>
      <c r="R1639" t="s">
        <v>95</v>
      </c>
      <c r="S1639" t="s">
        <v>4658</v>
      </c>
      <c r="T1639">
        <v>12.672000000000001</v>
      </c>
      <c r="U1639">
        <v>3</v>
      </c>
      <c r="V1639">
        <v>0.2</v>
      </c>
      <c r="W1639">
        <v>3.96</v>
      </c>
    </row>
    <row r="1640" spans="1:23" x14ac:dyDescent="0.3">
      <c r="A1640">
        <v>1639</v>
      </c>
      <c r="B1640" t="s">
        <v>4303</v>
      </c>
      <c r="C1640" s="1">
        <v>42516</v>
      </c>
      <c r="D1640">
        <v>2016</v>
      </c>
      <c r="E1640" t="s">
        <v>124</v>
      </c>
      <c r="F1640">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v>9.3312000000000008</v>
      </c>
    </row>
    <row r="1641" spans="1:23" x14ac:dyDescent="0.3">
      <c r="A1641">
        <v>1640</v>
      </c>
      <c r="B1641" t="s">
        <v>4303</v>
      </c>
      <c r="C1641" s="1">
        <v>42516</v>
      </c>
      <c r="D1641">
        <v>2016</v>
      </c>
      <c r="E1641" t="s">
        <v>124</v>
      </c>
      <c r="F1641">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v>4.4344000000000001</v>
      </c>
    </row>
    <row r="1642" spans="1:23" x14ac:dyDescent="0.3">
      <c r="A1642">
        <v>1641</v>
      </c>
      <c r="B1642" t="s">
        <v>4303</v>
      </c>
      <c r="C1642" s="1">
        <v>42516</v>
      </c>
      <c r="D1642">
        <v>2016</v>
      </c>
      <c r="E1642" t="s">
        <v>124</v>
      </c>
      <c r="F1642">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v>5.8419999999999996</v>
      </c>
    </row>
    <row r="1643" spans="1:23" x14ac:dyDescent="0.3">
      <c r="A1643">
        <v>8928</v>
      </c>
      <c r="B1643" t="s">
        <v>10342</v>
      </c>
      <c r="C1643" s="1">
        <v>42274</v>
      </c>
      <c r="D1643">
        <v>2015</v>
      </c>
      <c r="E1643" t="s">
        <v>161</v>
      </c>
      <c r="F1643">
        <v>27</v>
      </c>
      <c r="G1643" t="s">
        <v>25</v>
      </c>
      <c r="H1643" t="s">
        <v>1413</v>
      </c>
      <c r="I1643" t="s">
        <v>1414</v>
      </c>
      <c r="J1643" t="s">
        <v>44</v>
      </c>
      <c r="K1643" t="s">
        <v>29</v>
      </c>
      <c r="L1643" t="s">
        <v>101</v>
      </c>
      <c r="M1643" t="s">
        <v>102</v>
      </c>
      <c r="N1643">
        <v>98103</v>
      </c>
      <c r="O1643" t="s">
        <v>47</v>
      </c>
      <c r="P1643" t="s">
        <v>4691</v>
      </c>
      <c r="Q1643" t="s">
        <v>49</v>
      </c>
      <c r="R1643" t="s">
        <v>72</v>
      </c>
      <c r="S1643" t="s">
        <v>4692</v>
      </c>
      <c r="T1643">
        <v>99.2</v>
      </c>
      <c r="U1643">
        <v>5</v>
      </c>
      <c r="V1643">
        <v>0</v>
      </c>
      <c r="W1643">
        <v>25.792000000000002</v>
      </c>
    </row>
    <row r="1644" spans="1:23" x14ac:dyDescent="0.3">
      <c r="A1644">
        <v>1643</v>
      </c>
      <c r="B1644" t="s">
        <v>4308</v>
      </c>
      <c r="C1644" s="1">
        <v>41972</v>
      </c>
      <c r="D1644">
        <v>2014</v>
      </c>
      <c r="E1644" t="s">
        <v>24</v>
      </c>
      <c r="F1644">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v>3.944999999999999</v>
      </c>
    </row>
    <row r="1645" spans="1:23" x14ac:dyDescent="0.3">
      <c r="A1645">
        <v>1644</v>
      </c>
      <c r="B1645" t="s">
        <v>4312</v>
      </c>
      <c r="C1645" s="1">
        <v>42082</v>
      </c>
      <c r="D1645">
        <v>2015</v>
      </c>
      <c r="E1645" t="s">
        <v>237</v>
      </c>
      <c r="F1645">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v>349.33919999999995</v>
      </c>
    </row>
    <row r="1646" spans="1:23" x14ac:dyDescent="0.3">
      <c r="A1646">
        <v>8926</v>
      </c>
      <c r="B1646" t="s">
        <v>10339</v>
      </c>
      <c r="C1646" s="1">
        <v>42399</v>
      </c>
      <c r="D1646">
        <v>2016</v>
      </c>
      <c r="E1646" t="s">
        <v>166</v>
      </c>
      <c r="F1646">
        <v>30</v>
      </c>
      <c r="G1646" t="s">
        <v>54</v>
      </c>
      <c r="H1646" t="s">
        <v>5901</v>
      </c>
      <c r="I1646" t="s">
        <v>5902</v>
      </c>
      <c r="J1646" t="s">
        <v>28</v>
      </c>
      <c r="K1646" t="s">
        <v>29</v>
      </c>
      <c r="L1646" t="s">
        <v>3122</v>
      </c>
      <c r="M1646" t="s">
        <v>222</v>
      </c>
      <c r="N1646">
        <v>61107</v>
      </c>
      <c r="O1646" t="s">
        <v>111</v>
      </c>
      <c r="P1646" t="s">
        <v>2409</v>
      </c>
      <c r="Q1646" t="s">
        <v>49</v>
      </c>
      <c r="R1646" t="s">
        <v>79</v>
      </c>
      <c r="S1646" t="s">
        <v>2410</v>
      </c>
      <c r="T1646">
        <v>1.7279999999999995</v>
      </c>
      <c r="U1646">
        <v>3</v>
      </c>
      <c r="V1646">
        <v>0.8</v>
      </c>
      <c r="W1646">
        <v>-2.678399999999999</v>
      </c>
    </row>
    <row r="1647" spans="1:23" x14ac:dyDescent="0.3">
      <c r="A1647">
        <v>1646</v>
      </c>
      <c r="B1647" t="s">
        <v>4312</v>
      </c>
      <c r="C1647" s="1">
        <v>42082</v>
      </c>
      <c r="D1647">
        <v>2015</v>
      </c>
      <c r="E1647" t="s">
        <v>237</v>
      </c>
      <c r="F1647">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v>100.65599999999999</v>
      </c>
    </row>
    <row r="1648" spans="1:23" x14ac:dyDescent="0.3">
      <c r="A1648">
        <v>8924</v>
      </c>
      <c r="B1648" t="s">
        <v>10338</v>
      </c>
      <c r="C1648" s="1">
        <v>42897</v>
      </c>
      <c r="D1648">
        <v>2017</v>
      </c>
      <c r="E1648" t="s">
        <v>41</v>
      </c>
      <c r="F1648">
        <v>11</v>
      </c>
      <c r="G1648" t="s">
        <v>54</v>
      </c>
      <c r="H1648" t="s">
        <v>1992</v>
      </c>
      <c r="I1648" t="s">
        <v>1993</v>
      </c>
      <c r="J1648" t="s">
        <v>28</v>
      </c>
      <c r="K1648" t="s">
        <v>29</v>
      </c>
      <c r="L1648" t="s">
        <v>6701</v>
      </c>
      <c r="M1648" t="s">
        <v>93</v>
      </c>
      <c r="N1648">
        <v>28601</v>
      </c>
      <c r="O1648" t="s">
        <v>32</v>
      </c>
      <c r="P1648" t="s">
        <v>188</v>
      </c>
      <c r="Q1648" t="s">
        <v>49</v>
      </c>
      <c r="R1648" t="s">
        <v>79</v>
      </c>
      <c r="S1648" t="s">
        <v>189</v>
      </c>
      <c r="T1648">
        <v>4.572000000000001</v>
      </c>
      <c r="U1648">
        <v>4</v>
      </c>
      <c r="V1648">
        <v>0.7</v>
      </c>
      <c r="W1648">
        <v>-3.8100000000000005</v>
      </c>
    </row>
    <row r="1649" spans="1:23" x14ac:dyDescent="0.3">
      <c r="A1649">
        <v>1648</v>
      </c>
      <c r="B1649" t="s">
        <v>4317</v>
      </c>
      <c r="C1649" s="1">
        <v>42309</v>
      </c>
      <c r="D1649">
        <v>2015</v>
      </c>
      <c r="E1649" t="s">
        <v>24</v>
      </c>
      <c r="F1649">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v>-0.71279999999999988</v>
      </c>
    </row>
    <row r="1650" spans="1:23" x14ac:dyDescent="0.3">
      <c r="A1650">
        <v>1649</v>
      </c>
      <c r="B1650" t="s">
        <v>4320</v>
      </c>
      <c r="C1650" s="1">
        <v>42273</v>
      </c>
      <c r="D1650">
        <v>2015</v>
      </c>
      <c r="E1650" t="s">
        <v>161</v>
      </c>
      <c r="F1650">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v>-100.91999999999999</v>
      </c>
    </row>
    <row r="1651" spans="1:23" x14ac:dyDescent="0.3">
      <c r="A1651">
        <v>8919</v>
      </c>
      <c r="B1651" t="s">
        <v>10333</v>
      </c>
      <c r="C1651" s="1">
        <v>42499</v>
      </c>
      <c r="D1651">
        <v>2016</v>
      </c>
      <c r="E1651" t="s">
        <v>124</v>
      </c>
      <c r="F1651">
        <v>9</v>
      </c>
      <c r="G1651" t="s">
        <v>54</v>
      </c>
      <c r="H1651" t="s">
        <v>493</v>
      </c>
      <c r="I1651" t="s">
        <v>494</v>
      </c>
      <c r="J1651" t="s">
        <v>44</v>
      </c>
      <c r="K1651" t="s">
        <v>29</v>
      </c>
      <c r="L1651" t="s">
        <v>1253</v>
      </c>
      <c r="M1651" t="s">
        <v>110</v>
      </c>
      <c r="N1651">
        <v>78745</v>
      </c>
      <c r="O1651" t="s">
        <v>111</v>
      </c>
      <c r="P1651" t="s">
        <v>4349</v>
      </c>
      <c r="Q1651" t="s">
        <v>49</v>
      </c>
      <c r="R1651" t="s">
        <v>79</v>
      </c>
      <c r="S1651" t="s">
        <v>4350</v>
      </c>
      <c r="T1651">
        <v>18.527999999999995</v>
      </c>
      <c r="U1651">
        <v>6</v>
      </c>
      <c r="V1651">
        <v>0.8</v>
      </c>
      <c r="W1651">
        <v>-27.791999999999994</v>
      </c>
    </row>
    <row r="1652" spans="1:23" x14ac:dyDescent="0.3">
      <c r="A1652">
        <v>1651</v>
      </c>
      <c r="B1652" t="s">
        <v>4325</v>
      </c>
      <c r="C1652" s="1">
        <v>41880</v>
      </c>
      <c r="D1652">
        <v>2014</v>
      </c>
      <c r="E1652" t="s">
        <v>132</v>
      </c>
      <c r="F1652">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v>53.860799999999998</v>
      </c>
    </row>
    <row r="1653" spans="1:23" x14ac:dyDescent="0.3">
      <c r="A1653">
        <v>1652</v>
      </c>
      <c r="B1653" t="s">
        <v>4325</v>
      </c>
      <c r="C1653" s="1">
        <v>41880</v>
      </c>
      <c r="D1653">
        <v>2014</v>
      </c>
      <c r="E1653" t="s">
        <v>132</v>
      </c>
      <c r="F1653">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v>6.4127999999999998</v>
      </c>
    </row>
    <row r="1654" spans="1:23" x14ac:dyDescent="0.3">
      <c r="A1654">
        <v>1653</v>
      </c>
      <c r="B1654" t="s">
        <v>4332</v>
      </c>
      <c r="C1654" s="1">
        <v>43057</v>
      </c>
      <c r="D1654">
        <v>2017</v>
      </c>
      <c r="E1654" t="s">
        <v>24</v>
      </c>
      <c r="F1654">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v>45.813600000000001</v>
      </c>
    </row>
    <row r="1655" spans="1:23" x14ac:dyDescent="0.3">
      <c r="A1655">
        <v>8918</v>
      </c>
      <c r="B1655" t="s">
        <v>10333</v>
      </c>
      <c r="C1655" s="1">
        <v>42499</v>
      </c>
      <c r="D1655">
        <v>2016</v>
      </c>
      <c r="E1655" t="s">
        <v>124</v>
      </c>
      <c r="F1655">
        <v>9</v>
      </c>
      <c r="G1655" t="s">
        <v>54</v>
      </c>
      <c r="H1655" t="s">
        <v>493</v>
      </c>
      <c r="I1655" t="s">
        <v>494</v>
      </c>
      <c r="J1655" t="s">
        <v>44</v>
      </c>
      <c r="K1655" t="s">
        <v>29</v>
      </c>
      <c r="L1655" t="s">
        <v>1253</v>
      </c>
      <c r="M1655" t="s">
        <v>110</v>
      </c>
      <c r="N1655">
        <v>78745</v>
      </c>
      <c r="O1655" t="s">
        <v>111</v>
      </c>
      <c r="P1655" t="s">
        <v>604</v>
      </c>
      <c r="Q1655" t="s">
        <v>49</v>
      </c>
      <c r="R1655" t="s">
        <v>95</v>
      </c>
      <c r="S1655" t="s">
        <v>605</v>
      </c>
      <c r="T1655">
        <v>76.64</v>
      </c>
      <c r="U1655">
        <v>2</v>
      </c>
      <c r="V1655">
        <v>0.2</v>
      </c>
      <c r="W1655">
        <v>26.823999999999995</v>
      </c>
    </row>
    <row r="1656" spans="1:23" x14ac:dyDescent="0.3">
      <c r="A1656">
        <v>1655</v>
      </c>
      <c r="B1656" t="s">
        <v>4332</v>
      </c>
      <c r="C1656" s="1">
        <v>43057</v>
      </c>
      <c r="D1656">
        <v>2017</v>
      </c>
      <c r="E1656" t="s">
        <v>24</v>
      </c>
      <c r="F165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v>1.4207999999999998</v>
      </c>
    </row>
    <row r="1657" spans="1:23" x14ac:dyDescent="0.3">
      <c r="A1657">
        <v>1656</v>
      </c>
      <c r="B1657" t="s">
        <v>4332</v>
      </c>
      <c r="C1657" s="1">
        <v>43057</v>
      </c>
      <c r="D1657">
        <v>2017</v>
      </c>
      <c r="E1657" t="s">
        <v>24</v>
      </c>
      <c r="F1657">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v>2.9568000000000003</v>
      </c>
    </row>
    <row r="1658" spans="1:23" x14ac:dyDescent="0.3">
      <c r="A1658">
        <v>1657</v>
      </c>
      <c r="B1658" t="s">
        <v>4332</v>
      </c>
      <c r="C1658" s="1">
        <v>43057</v>
      </c>
      <c r="D1658">
        <v>2017</v>
      </c>
      <c r="E1658" t="s">
        <v>24</v>
      </c>
      <c r="F1658">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v>9.5940000000000012</v>
      </c>
    </row>
    <row r="1659" spans="1:23" x14ac:dyDescent="0.3">
      <c r="A1659">
        <v>8917</v>
      </c>
      <c r="B1659" t="s">
        <v>10333</v>
      </c>
      <c r="C1659" s="1">
        <v>42499</v>
      </c>
      <c r="D1659">
        <v>2016</v>
      </c>
      <c r="E1659" t="s">
        <v>124</v>
      </c>
      <c r="F1659">
        <v>9</v>
      </c>
      <c r="G1659" t="s">
        <v>54</v>
      </c>
      <c r="H1659" t="s">
        <v>493</v>
      </c>
      <c r="I1659" t="s">
        <v>494</v>
      </c>
      <c r="J1659" t="s">
        <v>44</v>
      </c>
      <c r="K1659" t="s">
        <v>29</v>
      </c>
      <c r="L1659" t="s">
        <v>1253</v>
      </c>
      <c r="M1659" t="s">
        <v>110</v>
      </c>
      <c r="N1659">
        <v>78745</v>
      </c>
      <c r="O1659" t="s">
        <v>111</v>
      </c>
      <c r="P1659" t="s">
        <v>7941</v>
      </c>
      <c r="Q1659" t="s">
        <v>49</v>
      </c>
      <c r="R1659" t="s">
        <v>82</v>
      </c>
      <c r="S1659" t="s">
        <v>7942</v>
      </c>
      <c r="T1659">
        <v>48.783999999999985</v>
      </c>
      <c r="U1659">
        <v>4</v>
      </c>
      <c r="V1659">
        <v>0.8</v>
      </c>
      <c r="W1659">
        <v>-131.71680000000001</v>
      </c>
    </row>
    <row r="1660" spans="1:23" x14ac:dyDescent="0.3">
      <c r="A1660">
        <v>8916</v>
      </c>
      <c r="B1660" t="s">
        <v>10333</v>
      </c>
      <c r="C1660" s="1">
        <v>42499</v>
      </c>
      <c r="D1660">
        <v>2016</v>
      </c>
      <c r="E1660" t="s">
        <v>124</v>
      </c>
      <c r="F1660">
        <v>9</v>
      </c>
      <c r="G1660" t="s">
        <v>54</v>
      </c>
      <c r="H1660" t="s">
        <v>493</v>
      </c>
      <c r="I1660" t="s">
        <v>494</v>
      </c>
      <c r="J1660" t="s">
        <v>44</v>
      </c>
      <c r="K1660" t="s">
        <v>29</v>
      </c>
      <c r="L1660" t="s">
        <v>1253</v>
      </c>
      <c r="M1660" t="s">
        <v>110</v>
      </c>
      <c r="N1660">
        <v>78745</v>
      </c>
      <c r="O1660" t="s">
        <v>111</v>
      </c>
      <c r="P1660" t="s">
        <v>426</v>
      </c>
      <c r="Q1660" t="s">
        <v>49</v>
      </c>
      <c r="R1660" t="s">
        <v>79</v>
      </c>
      <c r="S1660" t="s">
        <v>427</v>
      </c>
      <c r="T1660">
        <v>13.183999999999997</v>
      </c>
      <c r="U1660">
        <v>4</v>
      </c>
      <c r="V1660">
        <v>0.8</v>
      </c>
      <c r="W1660">
        <v>-20.435200000000002</v>
      </c>
    </row>
    <row r="1661" spans="1:23" x14ac:dyDescent="0.3">
      <c r="A1661">
        <v>1660</v>
      </c>
      <c r="B1661" t="s">
        <v>4345</v>
      </c>
      <c r="C1661" s="1">
        <v>43038</v>
      </c>
      <c r="D1661">
        <v>2017</v>
      </c>
      <c r="E1661" t="s">
        <v>53</v>
      </c>
      <c r="F1661">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v>27.734999999999996</v>
      </c>
    </row>
    <row r="1662" spans="1:23" x14ac:dyDescent="0.3">
      <c r="A1662">
        <v>1661</v>
      </c>
      <c r="B1662" t="s">
        <v>4345</v>
      </c>
      <c r="C1662" s="1">
        <v>43038</v>
      </c>
      <c r="D1662">
        <v>2017</v>
      </c>
      <c r="E1662" t="s">
        <v>53</v>
      </c>
      <c r="F1662">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v>5.2139999999999995</v>
      </c>
    </row>
    <row r="1663" spans="1:23" x14ac:dyDescent="0.3">
      <c r="A1663">
        <v>8915</v>
      </c>
      <c r="B1663" t="s">
        <v>10333</v>
      </c>
      <c r="C1663" s="1">
        <v>42499</v>
      </c>
      <c r="D1663">
        <v>2016</v>
      </c>
      <c r="E1663" t="s">
        <v>124</v>
      </c>
      <c r="F1663">
        <v>9</v>
      </c>
      <c r="G1663" t="s">
        <v>54</v>
      </c>
      <c r="H1663" t="s">
        <v>493</v>
      </c>
      <c r="I1663" t="s">
        <v>494</v>
      </c>
      <c r="J1663" t="s">
        <v>44</v>
      </c>
      <c r="K1663" t="s">
        <v>29</v>
      </c>
      <c r="L1663" t="s">
        <v>1253</v>
      </c>
      <c r="M1663" t="s">
        <v>110</v>
      </c>
      <c r="N1663">
        <v>78745</v>
      </c>
      <c r="O1663" t="s">
        <v>111</v>
      </c>
      <c r="P1663" t="s">
        <v>2029</v>
      </c>
      <c r="Q1663" t="s">
        <v>49</v>
      </c>
      <c r="R1663" t="s">
        <v>63</v>
      </c>
      <c r="S1663" t="s">
        <v>2030</v>
      </c>
      <c r="T1663">
        <v>856.65600000000006</v>
      </c>
      <c r="U1663">
        <v>6</v>
      </c>
      <c r="V1663">
        <v>0.2</v>
      </c>
      <c r="W1663">
        <v>107.08199999999985</v>
      </c>
    </row>
    <row r="1664" spans="1:23" x14ac:dyDescent="0.3">
      <c r="A1664">
        <v>1663</v>
      </c>
      <c r="B1664" t="s">
        <v>4348</v>
      </c>
      <c r="C1664" s="1">
        <v>42855</v>
      </c>
      <c r="D1664">
        <v>2017</v>
      </c>
      <c r="E1664" t="s">
        <v>89</v>
      </c>
      <c r="F1664">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v>-9.2639999999999993</v>
      </c>
    </row>
    <row r="1665" spans="1:23" x14ac:dyDescent="0.3">
      <c r="A1665">
        <v>1664</v>
      </c>
      <c r="B1665" t="s">
        <v>4351</v>
      </c>
      <c r="C1665" s="1">
        <v>42698</v>
      </c>
      <c r="D1665">
        <v>2016</v>
      </c>
      <c r="E1665" t="s">
        <v>24</v>
      </c>
      <c r="F1665">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v>3.6679999999999993</v>
      </c>
    </row>
    <row r="1666" spans="1:23" x14ac:dyDescent="0.3">
      <c r="A1666">
        <v>8914</v>
      </c>
      <c r="B1666" t="s">
        <v>10332</v>
      </c>
      <c r="C1666" s="1">
        <v>43043</v>
      </c>
      <c r="D1666">
        <v>2017</v>
      </c>
      <c r="E1666" t="s">
        <v>24</v>
      </c>
      <c r="F1666">
        <v>4</v>
      </c>
      <c r="G1666" t="s">
        <v>54</v>
      </c>
      <c r="H1666" t="s">
        <v>2070</v>
      </c>
      <c r="I1666" t="s">
        <v>2071</v>
      </c>
      <c r="J1666" t="s">
        <v>28</v>
      </c>
      <c r="K1666" t="s">
        <v>29</v>
      </c>
      <c r="L1666" t="s">
        <v>6266</v>
      </c>
      <c r="M1666" t="s">
        <v>347</v>
      </c>
      <c r="N1666">
        <v>37421</v>
      </c>
      <c r="O1666" t="s">
        <v>32</v>
      </c>
      <c r="P1666" t="s">
        <v>4138</v>
      </c>
      <c r="Q1666" t="s">
        <v>49</v>
      </c>
      <c r="R1666" t="s">
        <v>50</v>
      </c>
      <c r="S1666" t="s">
        <v>4139</v>
      </c>
      <c r="T1666">
        <v>4.9280000000000008</v>
      </c>
      <c r="U1666">
        <v>2</v>
      </c>
      <c r="V1666">
        <v>0.2</v>
      </c>
      <c r="W1666">
        <v>1.7247999999999997</v>
      </c>
    </row>
    <row r="1667" spans="1:23" x14ac:dyDescent="0.3">
      <c r="A1667">
        <v>1666</v>
      </c>
      <c r="B1667" t="s">
        <v>4351</v>
      </c>
      <c r="C1667" s="1">
        <v>42698</v>
      </c>
      <c r="D1667">
        <v>2016</v>
      </c>
      <c r="E1667" t="s">
        <v>24</v>
      </c>
      <c r="F1667">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v>0.86879999999999979</v>
      </c>
    </row>
    <row r="1668" spans="1:23" x14ac:dyDescent="0.3">
      <c r="A1668">
        <v>8913</v>
      </c>
      <c r="B1668" t="s">
        <v>10332</v>
      </c>
      <c r="C1668" s="1">
        <v>43043</v>
      </c>
      <c r="D1668">
        <v>2017</v>
      </c>
      <c r="E1668" t="s">
        <v>24</v>
      </c>
      <c r="F1668">
        <v>4</v>
      </c>
      <c r="G1668" t="s">
        <v>54</v>
      </c>
      <c r="H1668" t="s">
        <v>2070</v>
      </c>
      <c r="I1668" t="s">
        <v>2071</v>
      </c>
      <c r="J1668" t="s">
        <v>28</v>
      </c>
      <c r="K1668" t="s">
        <v>29</v>
      </c>
      <c r="L1668" t="s">
        <v>6266</v>
      </c>
      <c r="M1668" t="s">
        <v>347</v>
      </c>
      <c r="N1668">
        <v>37421</v>
      </c>
      <c r="O1668" t="s">
        <v>32</v>
      </c>
      <c r="P1668" t="s">
        <v>3899</v>
      </c>
      <c r="Q1668" t="s">
        <v>49</v>
      </c>
      <c r="R1668" t="s">
        <v>79</v>
      </c>
      <c r="S1668" t="s">
        <v>1230</v>
      </c>
      <c r="T1668">
        <v>3.5640000000000009</v>
      </c>
      <c r="U1668">
        <v>2</v>
      </c>
      <c r="V1668">
        <v>0.7</v>
      </c>
      <c r="W1668">
        <v>-2.9700000000000006</v>
      </c>
    </row>
    <row r="1669" spans="1:23" x14ac:dyDescent="0.3">
      <c r="A1669">
        <v>1668</v>
      </c>
      <c r="B1669" t="s">
        <v>4351</v>
      </c>
      <c r="C1669" s="1">
        <v>42698</v>
      </c>
      <c r="D1669">
        <v>2016</v>
      </c>
      <c r="E1669" t="s">
        <v>24</v>
      </c>
      <c r="F1669">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v>23.234999999999992</v>
      </c>
    </row>
    <row r="1670" spans="1:23" x14ac:dyDescent="0.3">
      <c r="A1670">
        <v>1669</v>
      </c>
      <c r="B1670" t="s">
        <v>4351</v>
      </c>
      <c r="C1670" s="1">
        <v>42698</v>
      </c>
      <c r="D1670">
        <v>2016</v>
      </c>
      <c r="E1670" t="s">
        <v>24</v>
      </c>
      <c r="F1670">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v>1.5794999999999986</v>
      </c>
    </row>
    <row r="1671" spans="1:23" x14ac:dyDescent="0.3">
      <c r="A1671">
        <v>8910</v>
      </c>
      <c r="B1671" t="s">
        <v>10331</v>
      </c>
      <c r="C1671" s="1">
        <v>43036</v>
      </c>
      <c r="D1671">
        <v>2017</v>
      </c>
      <c r="E1671" t="s">
        <v>53</v>
      </c>
      <c r="F1671">
        <v>28</v>
      </c>
      <c r="G1671" t="s">
        <v>54</v>
      </c>
      <c r="H1671" t="s">
        <v>1692</v>
      </c>
      <c r="I1671" t="s">
        <v>1693</v>
      </c>
      <c r="J1671" t="s">
        <v>28</v>
      </c>
      <c r="K1671" t="s">
        <v>29</v>
      </c>
      <c r="L1671" t="s">
        <v>4118</v>
      </c>
      <c r="M1671" t="s">
        <v>1261</v>
      </c>
      <c r="N1671">
        <v>2149</v>
      </c>
      <c r="O1671" t="s">
        <v>157</v>
      </c>
      <c r="P1671" t="s">
        <v>664</v>
      </c>
      <c r="Q1671" t="s">
        <v>49</v>
      </c>
      <c r="R1671" t="s">
        <v>50</v>
      </c>
      <c r="S1671" t="s">
        <v>665</v>
      </c>
      <c r="T1671">
        <v>21.93</v>
      </c>
      <c r="U1671">
        <v>3</v>
      </c>
      <c r="V1671">
        <v>0</v>
      </c>
      <c r="W1671">
        <v>10.307099999999998</v>
      </c>
    </row>
    <row r="1672" spans="1:23" x14ac:dyDescent="0.3">
      <c r="A1672">
        <v>8909</v>
      </c>
      <c r="B1672" t="s">
        <v>10330</v>
      </c>
      <c r="C1672" s="1">
        <v>42030</v>
      </c>
      <c r="D1672">
        <v>2015</v>
      </c>
      <c r="E1672" t="s">
        <v>166</v>
      </c>
      <c r="F1672">
        <v>26</v>
      </c>
      <c r="G1672" t="s">
        <v>54</v>
      </c>
      <c r="H1672" t="s">
        <v>5345</v>
      </c>
      <c r="I1672" t="s">
        <v>5346</v>
      </c>
      <c r="J1672" t="s">
        <v>44</v>
      </c>
      <c r="K1672" t="s">
        <v>29</v>
      </c>
      <c r="L1672" t="s">
        <v>7989</v>
      </c>
      <c r="M1672" t="s">
        <v>46</v>
      </c>
      <c r="N1672">
        <v>92553</v>
      </c>
      <c r="O1672" t="s">
        <v>47</v>
      </c>
      <c r="P1672" t="s">
        <v>5202</v>
      </c>
      <c r="Q1672" t="s">
        <v>49</v>
      </c>
      <c r="R1672" t="s">
        <v>95</v>
      </c>
      <c r="S1672" t="s">
        <v>5203</v>
      </c>
      <c r="T1672">
        <v>182.72</v>
      </c>
      <c r="U1672">
        <v>8</v>
      </c>
      <c r="V1672">
        <v>0</v>
      </c>
      <c r="W1672">
        <v>84.051199999999994</v>
      </c>
    </row>
    <row r="1673" spans="1:23" x14ac:dyDescent="0.3">
      <c r="A1673">
        <v>8907</v>
      </c>
      <c r="B1673" t="s">
        <v>10328</v>
      </c>
      <c r="C1673" s="1">
        <v>42552</v>
      </c>
      <c r="D1673">
        <v>2016</v>
      </c>
      <c r="E1673" t="s">
        <v>152</v>
      </c>
      <c r="F1673">
        <v>1</v>
      </c>
      <c r="G1673" t="s">
        <v>1306</v>
      </c>
      <c r="H1673" t="s">
        <v>6735</v>
      </c>
      <c r="I1673" t="s">
        <v>6736</v>
      </c>
      <c r="J1673" t="s">
        <v>108</v>
      </c>
      <c r="K1673" t="s">
        <v>29</v>
      </c>
      <c r="L1673" t="s">
        <v>278</v>
      </c>
      <c r="M1673" t="s">
        <v>279</v>
      </c>
      <c r="N1673">
        <v>10009</v>
      </c>
      <c r="O1673" t="s">
        <v>157</v>
      </c>
      <c r="P1673" t="s">
        <v>645</v>
      </c>
      <c r="Q1673" t="s">
        <v>49</v>
      </c>
      <c r="R1673" t="s">
        <v>95</v>
      </c>
      <c r="S1673" t="s">
        <v>646</v>
      </c>
      <c r="T1673">
        <v>75.06</v>
      </c>
      <c r="U1673">
        <v>9</v>
      </c>
      <c r="V1673">
        <v>0</v>
      </c>
      <c r="W1673">
        <v>33.776999999999994</v>
      </c>
    </row>
    <row r="1674" spans="1:23" x14ac:dyDescent="0.3">
      <c r="A1674">
        <v>8905</v>
      </c>
      <c r="B1674" t="s">
        <v>10328</v>
      </c>
      <c r="C1674" s="1">
        <v>42552</v>
      </c>
      <c r="D1674">
        <v>2016</v>
      </c>
      <c r="E1674" t="s">
        <v>152</v>
      </c>
      <c r="F1674">
        <v>1</v>
      </c>
      <c r="G1674" t="s">
        <v>1306</v>
      </c>
      <c r="H1674" t="s">
        <v>6735</v>
      </c>
      <c r="I1674" t="s">
        <v>6736</v>
      </c>
      <c r="J1674" t="s">
        <v>108</v>
      </c>
      <c r="K1674" t="s">
        <v>29</v>
      </c>
      <c r="L1674" t="s">
        <v>278</v>
      </c>
      <c r="M1674" t="s">
        <v>279</v>
      </c>
      <c r="N1674">
        <v>10009</v>
      </c>
      <c r="O1674" t="s">
        <v>157</v>
      </c>
      <c r="P1674" t="s">
        <v>3648</v>
      </c>
      <c r="Q1674" t="s">
        <v>49</v>
      </c>
      <c r="R1674" t="s">
        <v>50</v>
      </c>
      <c r="S1674" t="s">
        <v>3649</v>
      </c>
      <c r="T1674">
        <v>30.53</v>
      </c>
      <c r="U1674">
        <v>1</v>
      </c>
      <c r="V1674">
        <v>0</v>
      </c>
      <c r="W1674">
        <v>14.043800000000001</v>
      </c>
    </row>
    <row r="1675" spans="1:23" x14ac:dyDescent="0.3">
      <c r="A1675">
        <v>1674</v>
      </c>
      <c r="B1675" t="s">
        <v>4369</v>
      </c>
      <c r="C1675" s="1">
        <v>42349</v>
      </c>
      <c r="D1675">
        <v>2015</v>
      </c>
      <c r="E1675" t="s">
        <v>98</v>
      </c>
      <c r="F1675">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v>96.343800000000002</v>
      </c>
    </row>
    <row r="1676" spans="1:23" x14ac:dyDescent="0.3">
      <c r="A1676">
        <v>8904</v>
      </c>
      <c r="B1676" t="s">
        <v>10327</v>
      </c>
      <c r="C1676" s="1">
        <v>42521</v>
      </c>
      <c r="D1676">
        <v>2016</v>
      </c>
      <c r="E1676" t="s">
        <v>124</v>
      </c>
      <c r="F1676">
        <v>31</v>
      </c>
      <c r="G1676" t="s">
        <v>54</v>
      </c>
      <c r="H1676" t="s">
        <v>3745</v>
      </c>
      <c r="I1676" t="s">
        <v>3746</v>
      </c>
      <c r="J1676" t="s">
        <v>28</v>
      </c>
      <c r="K1676" t="s">
        <v>29</v>
      </c>
      <c r="L1676" t="s">
        <v>369</v>
      </c>
      <c r="M1676" t="s">
        <v>222</v>
      </c>
      <c r="N1676">
        <v>62521</v>
      </c>
      <c r="O1676" t="s">
        <v>111</v>
      </c>
      <c r="P1676" t="s">
        <v>2945</v>
      </c>
      <c r="Q1676" t="s">
        <v>49</v>
      </c>
      <c r="R1676" t="s">
        <v>95</v>
      </c>
      <c r="S1676" t="s">
        <v>2946</v>
      </c>
      <c r="T1676">
        <v>10.368000000000002</v>
      </c>
      <c r="U1676">
        <v>2</v>
      </c>
      <c r="V1676">
        <v>0.2</v>
      </c>
      <c r="W1676">
        <v>3.6288</v>
      </c>
    </row>
    <row r="1677" spans="1:23" x14ac:dyDescent="0.3">
      <c r="A1677">
        <v>1676</v>
      </c>
      <c r="B1677" t="s">
        <v>4373</v>
      </c>
      <c r="C1677" s="1">
        <v>42264</v>
      </c>
      <c r="D1677">
        <v>2015</v>
      </c>
      <c r="E1677" t="s">
        <v>161</v>
      </c>
      <c r="F1677">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v>-10.211400000000005</v>
      </c>
    </row>
    <row r="1678" spans="1:23" x14ac:dyDescent="0.3">
      <c r="A1678">
        <v>1677</v>
      </c>
      <c r="B1678" t="s">
        <v>4374</v>
      </c>
      <c r="C1678" s="1">
        <v>42508</v>
      </c>
      <c r="D1678">
        <v>2016</v>
      </c>
      <c r="E1678" t="s">
        <v>124</v>
      </c>
      <c r="F1678">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v>26.069999999999993</v>
      </c>
    </row>
    <row r="1679" spans="1:23" x14ac:dyDescent="0.3">
      <c r="A1679">
        <v>1678</v>
      </c>
      <c r="B1679" t="s">
        <v>4374</v>
      </c>
      <c r="C1679" s="1">
        <v>42508</v>
      </c>
      <c r="D1679">
        <v>2016</v>
      </c>
      <c r="E1679" t="s">
        <v>124</v>
      </c>
      <c r="F1679">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v>8.7906000000000013</v>
      </c>
    </row>
    <row r="1680" spans="1:23" x14ac:dyDescent="0.3">
      <c r="A1680">
        <v>1679</v>
      </c>
      <c r="B1680" t="s">
        <v>4377</v>
      </c>
      <c r="C1680" s="1">
        <v>41889</v>
      </c>
      <c r="D1680">
        <v>2014</v>
      </c>
      <c r="E1680" t="s">
        <v>161</v>
      </c>
      <c r="F1680">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v>-14.576399999999996</v>
      </c>
    </row>
    <row r="1681" spans="1:23" x14ac:dyDescent="0.3">
      <c r="A1681">
        <v>8902</v>
      </c>
      <c r="B1681" t="s">
        <v>10327</v>
      </c>
      <c r="C1681" s="1">
        <v>42521</v>
      </c>
      <c r="D1681">
        <v>2016</v>
      </c>
      <c r="E1681" t="s">
        <v>124</v>
      </c>
      <c r="F1681">
        <v>31</v>
      </c>
      <c r="G1681" t="s">
        <v>54</v>
      </c>
      <c r="H1681" t="s">
        <v>3745</v>
      </c>
      <c r="I1681" t="s">
        <v>3746</v>
      </c>
      <c r="J1681" t="s">
        <v>28</v>
      </c>
      <c r="K1681" t="s">
        <v>29</v>
      </c>
      <c r="L1681" t="s">
        <v>369</v>
      </c>
      <c r="M1681" t="s">
        <v>222</v>
      </c>
      <c r="N1681">
        <v>62521</v>
      </c>
      <c r="O1681" t="s">
        <v>111</v>
      </c>
      <c r="P1681" t="s">
        <v>9731</v>
      </c>
      <c r="Q1681" t="s">
        <v>49</v>
      </c>
      <c r="R1681" t="s">
        <v>95</v>
      </c>
      <c r="S1681" t="s">
        <v>9732</v>
      </c>
      <c r="T1681">
        <v>18.496000000000002</v>
      </c>
      <c r="U1681">
        <v>4</v>
      </c>
      <c r="V1681">
        <v>0.2</v>
      </c>
      <c r="W1681">
        <v>6.7048000000000005</v>
      </c>
    </row>
    <row r="1682" spans="1:23" x14ac:dyDescent="0.3">
      <c r="A1682">
        <v>8900</v>
      </c>
      <c r="B1682" t="s">
        <v>10326</v>
      </c>
      <c r="C1682" s="1">
        <v>42223</v>
      </c>
      <c r="D1682">
        <v>2015</v>
      </c>
      <c r="E1682" t="s">
        <v>132</v>
      </c>
      <c r="F1682">
        <v>7</v>
      </c>
      <c r="G1682" t="s">
        <v>25</v>
      </c>
      <c r="H1682" t="s">
        <v>2631</v>
      </c>
      <c r="I1682" t="s">
        <v>2632</v>
      </c>
      <c r="J1682" t="s">
        <v>44</v>
      </c>
      <c r="K1682" t="s">
        <v>29</v>
      </c>
      <c r="L1682" t="s">
        <v>330</v>
      </c>
      <c r="M1682" t="s">
        <v>331</v>
      </c>
      <c r="N1682">
        <v>22153</v>
      </c>
      <c r="O1682" t="s">
        <v>32</v>
      </c>
      <c r="P1682" t="s">
        <v>5565</v>
      </c>
      <c r="Q1682" t="s">
        <v>49</v>
      </c>
      <c r="R1682" t="s">
        <v>50</v>
      </c>
      <c r="S1682" t="s">
        <v>5566</v>
      </c>
      <c r="T1682">
        <v>25.06</v>
      </c>
      <c r="U1682">
        <v>2</v>
      </c>
      <c r="V1682">
        <v>0</v>
      </c>
      <c r="W1682">
        <v>11.778199999999998</v>
      </c>
    </row>
    <row r="1683" spans="1:23" x14ac:dyDescent="0.3">
      <c r="A1683">
        <v>8898</v>
      </c>
      <c r="B1683" t="s">
        <v>10325</v>
      </c>
      <c r="C1683" s="1">
        <v>42597</v>
      </c>
      <c r="D1683">
        <v>2016</v>
      </c>
      <c r="E1683" t="s">
        <v>132</v>
      </c>
      <c r="F1683">
        <v>15</v>
      </c>
      <c r="G1683" t="s">
        <v>54</v>
      </c>
      <c r="H1683" t="s">
        <v>1888</v>
      </c>
      <c r="I1683" t="s">
        <v>1889</v>
      </c>
      <c r="J1683" t="s">
        <v>28</v>
      </c>
      <c r="K1683" t="s">
        <v>29</v>
      </c>
      <c r="L1683" t="s">
        <v>45</v>
      </c>
      <c r="M1683" t="s">
        <v>46</v>
      </c>
      <c r="N1683">
        <v>90004</v>
      </c>
      <c r="O1683" t="s">
        <v>47</v>
      </c>
      <c r="P1683" t="s">
        <v>3722</v>
      </c>
      <c r="Q1683" t="s">
        <v>49</v>
      </c>
      <c r="R1683" t="s">
        <v>95</v>
      </c>
      <c r="S1683" t="s">
        <v>3723</v>
      </c>
      <c r="T1683">
        <v>37.520000000000003</v>
      </c>
      <c r="U1683">
        <v>4</v>
      </c>
      <c r="V1683">
        <v>0</v>
      </c>
      <c r="W1683">
        <v>18.009600000000002</v>
      </c>
    </row>
    <row r="1684" spans="1:23" x14ac:dyDescent="0.3">
      <c r="A1684">
        <v>1683</v>
      </c>
      <c r="B1684" t="s">
        <v>4382</v>
      </c>
      <c r="C1684" s="1">
        <v>42642</v>
      </c>
      <c r="D1684">
        <v>2016</v>
      </c>
      <c r="E1684" t="s">
        <v>161</v>
      </c>
      <c r="F1684">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v>9.105599999999999</v>
      </c>
    </row>
    <row r="1685" spans="1:23" x14ac:dyDescent="0.3">
      <c r="A1685">
        <v>8896</v>
      </c>
      <c r="B1685" t="s">
        <v>10325</v>
      </c>
      <c r="C1685" s="1">
        <v>42597</v>
      </c>
      <c r="D1685">
        <v>2016</v>
      </c>
      <c r="E1685" t="s">
        <v>132</v>
      </c>
      <c r="F1685">
        <v>15</v>
      </c>
      <c r="G1685" t="s">
        <v>54</v>
      </c>
      <c r="H1685" t="s">
        <v>1888</v>
      </c>
      <c r="I1685" t="s">
        <v>1889</v>
      </c>
      <c r="J1685" t="s">
        <v>28</v>
      </c>
      <c r="K1685" t="s">
        <v>29</v>
      </c>
      <c r="L1685" t="s">
        <v>45</v>
      </c>
      <c r="M1685" t="s">
        <v>46</v>
      </c>
      <c r="N1685">
        <v>90004</v>
      </c>
      <c r="O1685" t="s">
        <v>47</v>
      </c>
      <c r="P1685" t="s">
        <v>4825</v>
      </c>
      <c r="Q1685" t="s">
        <v>49</v>
      </c>
      <c r="R1685" t="s">
        <v>63</v>
      </c>
      <c r="S1685" t="s">
        <v>4826</v>
      </c>
      <c r="T1685">
        <v>17.940000000000001</v>
      </c>
      <c r="U1685">
        <v>3</v>
      </c>
      <c r="V1685">
        <v>0</v>
      </c>
      <c r="W1685">
        <v>3.0497999999999985</v>
      </c>
    </row>
    <row r="1686" spans="1:23" x14ac:dyDescent="0.3">
      <c r="A1686">
        <v>1685</v>
      </c>
      <c r="B1686" t="s">
        <v>4386</v>
      </c>
      <c r="C1686" s="1">
        <v>42849</v>
      </c>
      <c r="D1686">
        <v>2017</v>
      </c>
      <c r="E1686" t="s">
        <v>89</v>
      </c>
      <c r="F168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v>12.409999999999989</v>
      </c>
    </row>
    <row r="1687" spans="1:23" x14ac:dyDescent="0.3">
      <c r="A1687">
        <v>1686</v>
      </c>
      <c r="B1687" t="s">
        <v>4386</v>
      </c>
      <c r="C1687" s="1">
        <v>42849</v>
      </c>
      <c r="D1687">
        <v>2017</v>
      </c>
      <c r="E1687" t="s">
        <v>89</v>
      </c>
      <c r="F1687">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v>-0.98999999999999977</v>
      </c>
    </row>
    <row r="1688" spans="1:23" x14ac:dyDescent="0.3">
      <c r="A1688">
        <v>1687</v>
      </c>
      <c r="B1688" t="s">
        <v>4386</v>
      </c>
      <c r="C1688" s="1">
        <v>42849</v>
      </c>
      <c r="D1688">
        <v>2017</v>
      </c>
      <c r="E1688" t="s">
        <v>89</v>
      </c>
      <c r="F1688">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v>-5.7637999999999998</v>
      </c>
    </row>
    <row r="1689" spans="1:23" x14ac:dyDescent="0.3">
      <c r="A1689">
        <v>1688</v>
      </c>
      <c r="B1689" t="s">
        <v>4391</v>
      </c>
      <c r="C1689" s="1">
        <v>43079</v>
      </c>
      <c r="D1689">
        <v>2017</v>
      </c>
      <c r="E1689" t="s">
        <v>98</v>
      </c>
      <c r="F1689">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v>3.6288</v>
      </c>
    </row>
    <row r="1690" spans="1:23" x14ac:dyDescent="0.3">
      <c r="A1690">
        <v>8891</v>
      </c>
      <c r="B1690" t="s">
        <v>10321</v>
      </c>
      <c r="C1690" s="1">
        <v>42660</v>
      </c>
      <c r="D1690">
        <v>2016</v>
      </c>
      <c r="E1690" t="s">
        <v>53</v>
      </c>
      <c r="F1690">
        <v>17</v>
      </c>
      <c r="G1690" t="s">
        <v>25</v>
      </c>
      <c r="H1690" t="s">
        <v>8255</v>
      </c>
      <c r="I1690" t="s">
        <v>8256</v>
      </c>
      <c r="J1690" t="s">
        <v>108</v>
      </c>
      <c r="K1690" t="s">
        <v>29</v>
      </c>
      <c r="L1690" t="s">
        <v>394</v>
      </c>
      <c r="M1690" t="s">
        <v>610</v>
      </c>
      <c r="N1690">
        <v>65203</v>
      </c>
      <c r="O1690" t="s">
        <v>111</v>
      </c>
      <c r="P1690" t="s">
        <v>5520</v>
      </c>
      <c r="Q1690" t="s">
        <v>49</v>
      </c>
      <c r="R1690" t="s">
        <v>82</v>
      </c>
      <c r="S1690" t="s">
        <v>5521</v>
      </c>
      <c r="T1690">
        <v>1927.5900000000001</v>
      </c>
      <c r="U1690">
        <v>7</v>
      </c>
      <c r="V1690">
        <v>0</v>
      </c>
      <c r="W1690">
        <v>751.76010000000008</v>
      </c>
    </row>
    <row r="1691" spans="1:23" x14ac:dyDescent="0.3">
      <c r="A1691">
        <v>8888</v>
      </c>
      <c r="B1691" t="s">
        <v>10319</v>
      </c>
      <c r="C1691" s="1">
        <v>41847</v>
      </c>
      <c r="D1691">
        <v>2014</v>
      </c>
      <c r="E1691" t="s">
        <v>152</v>
      </c>
      <c r="F1691">
        <v>27</v>
      </c>
      <c r="G1691" t="s">
        <v>25</v>
      </c>
      <c r="H1691" t="s">
        <v>1041</v>
      </c>
      <c r="I1691" t="s">
        <v>1042</v>
      </c>
      <c r="J1691" t="s">
        <v>44</v>
      </c>
      <c r="K1691" t="s">
        <v>29</v>
      </c>
      <c r="L1691" t="s">
        <v>45</v>
      </c>
      <c r="M1691" t="s">
        <v>46</v>
      </c>
      <c r="N1691">
        <v>90036</v>
      </c>
      <c r="O1691" t="s">
        <v>47</v>
      </c>
      <c r="P1691" t="s">
        <v>3710</v>
      </c>
      <c r="Q1691" t="s">
        <v>49</v>
      </c>
      <c r="R1691" t="s">
        <v>63</v>
      </c>
      <c r="S1691" t="s">
        <v>3711</v>
      </c>
      <c r="T1691">
        <v>276.27999999999997</v>
      </c>
      <c r="U1691">
        <v>2</v>
      </c>
      <c r="V1691">
        <v>0</v>
      </c>
      <c r="W1691">
        <v>0</v>
      </c>
    </row>
    <row r="1692" spans="1:23" x14ac:dyDescent="0.3">
      <c r="A1692">
        <v>1691</v>
      </c>
      <c r="B1692" t="s">
        <v>4393</v>
      </c>
      <c r="C1692" s="1">
        <v>43078</v>
      </c>
      <c r="D1692">
        <v>2017</v>
      </c>
      <c r="E1692" t="s">
        <v>98</v>
      </c>
      <c r="F1692">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v>15.387</v>
      </c>
    </row>
    <row r="1693" spans="1:23" x14ac:dyDescent="0.3">
      <c r="A1693">
        <v>1692</v>
      </c>
      <c r="B1693" t="s">
        <v>4393</v>
      </c>
      <c r="C1693" s="1">
        <v>43078</v>
      </c>
      <c r="D1693">
        <v>2017</v>
      </c>
      <c r="E1693" t="s">
        <v>98</v>
      </c>
      <c r="F1693">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v>5.0960000000000001</v>
      </c>
    </row>
    <row r="1694" spans="1:23" x14ac:dyDescent="0.3">
      <c r="A1694">
        <v>8887</v>
      </c>
      <c r="B1694" t="s">
        <v>10318</v>
      </c>
      <c r="C1694" s="1">
        <v>41876</v>
      </c>
      <c r="D1694">
        <v>2014</v>
      </c>
      <c r="E1694" t="s">
        <v>132</v>
      </c>
      <c r="F1694">
        <v>25</v>
      </c>
      <c r="G1694" t="s">
        <v>54</v>
      </c>
      <c r="H1694" t="s">
        <v>319</v>
      </c>
      <c r="I1694" t="s">
        <v>320</v>
      </c>
      <c r="J1694" t="s">
        <v>44</v>
      </c>
      <c r="K1694" t="s">
        <v>29</v>
      </c>
      <c r="L1694" t="s">
        <v>509</v>
      </c>
      <c r="M1694" t="s">
        <v>510</v>
      </c>
      <c r="N1694">
        <v>43229</v>
      </c>
      <c r="O1694" t="s">
        <v>157</v>
      </c>
      <c r="P1694" t="s">
        <v>2072</v>
      </c>
      <c r="Q1694" t="s">
        <v>49</v>
      </c>
      <c r="R1694" t="s">
        <v>79</v>
      </c>
      <c r="S1694" t="s">
        <v>2073</v>
      </c>
      <c r="T1694">
        <v>20.856000000000002</v>
      </c>
      <c r="U1694">
        <v>8</v>
      </c>
      <c r="V1694">
        <v>0.7</v>
      </c>
      <c r="W1694">
        <v>-16.684799999999996</v>
      </c>
    </row>
    <row r="1695" spans="1:23" x14ac:dyDescent="0.3">
      <c r="A1695">
        <v>8886</v>
      </c>
      <c r="B1695" t="s">
        <v>10318</v>
      </c>
      <c r="C1695" s="1">
        <v>41876</v>
      </c>
      <c r="D1695">
        <v>2014</v>
      </c>
      <c r="E1695" t="s">
        <v>132</v>
      </c>
      <c r="F1695">
        <v>25</v>
      </c>
      <c r="G1695" t="s">
        <v>54</v>
      </c>
      <c r="H1695" t="s">
        <v>319</v>
      </c>
      <c r="I1695" t="s">
        <v>320</v>
      </c>
      <c r="J1695" t="s">
        <v>44</v>
      </c>
      <c r="K1695" t="s">
        <v>29</v>
      </c>
      <c r="L1695" t="s">
        <v>509</v>
      </c>
      <c r="M1695" t="s">
        <v>510</v>
      </c>
      <c r="N1695">
        <v>43229</v>
      </c>
      <c r="O1695" t="s">
        <v>157</v>
      </c>
      <c r="P1695" t="s">
        <v>5393</v>
      </c>
      <c r="Q1695" t="s">
        <v>49</v>
      </c>
      <c r="R1695" t="s">
        <v>79</v>
      </c>
      <c r="S1695" t="s">
        <v>5394</v>
      </c>
      <c r="T1695">
        <v>2.8620000000000005</v>
      </c>
      <c r="U1695">
        <v>3</v>
      </c>
      <c r="V1695">
        <v>0.7</v>
      </c>
      <c r="W1695">
        <v>-2.2896000000000001</v>
      </c>
    </row>
    <row r="1696" spans="1:23" x14ac:dyDescent="0.3">
      <c r="A1696">
        <v>8885</v>
      </c>
      <c r="B1696" t="s">
        <v>10318</v>
      </c>
      <c r="C1696" s="1">
        <v>41876</v>
      </c>
      <c r="D1696">
        <v>2014</v>
      </c>
      <c r="E1696" t="s">
        <v>132</v>
      </c>
      <c r="F1696">
        <v>25</v>
      </c>
      <c r="G1696" t="s">
        <v>54</v>
      </c>
      <c r="H1696" t="s">
        <v>319</v>
      </c>
      <c r="I1696" t="s">
        <v>320</v>
      </c>
      <c r="J1696" t="s">
        <v>44</v>
      </c>
      <c r="K1696" t="s">
        <v>29</v>
      </c>
      <c r="L1696" t="s">
        <v>509</v>
      </c>
      <c r="M1696" t="s">
        <v>510</v>
      </c>
      <c r="N1696">
        <v>43229</v>
      </c>
      <c r="O1696" t="s">
        <v>157</v>
      </c>
      <c r="P1696" t="s">
        <v>1224</v>
      </c>
      <c r="Q1696" t="s">
        <v>49</v>
      </c>
      <c r="R1696" t="s">
        <v>79</v>
      </c>
      <c r="S1696" t="s">
        <v>1225</v>
      </c>
      <c r="T1696">
        <v>6.5280000000000014</v>
      </c>
      <c r="U1696">
        <v>4</v>
      </c>
      <c r="V1696">
        <v>0.7</v>
      </c>
      <c r="W1696">
        <v>-4.5695999999999994</v>
      </c>
    </row>
    <row r="1697" spans="1:23" x14ac:dyDescent="0.3">
      <c r="A1697">
        <v>1696</v>
      </c>
      <c r="B1697" t="s">
        <v>4403</v>
      </c>
      <c r="C1697" s="1">
        <v>42272</v>
      </c>
      <c r="D1697">
        <v>2015</v>
      </c>
      <c r="E1697" t="s">
        <v>161</v>
      </c>
      <c r="F1697">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v>7.0853999999999999</v>
      </c>
    </row>
    <row r="1698" spans="1:23" x14ac:dyDescent="0.3">
      <c r="A1698">
        <v>8884</v>
      </c>
      <c r="B1698" t="s">
        <v>10317</v>
      </c>
      <c r="C1698" s="1">
        <v>43028</v>
      </c>
      <c r="D1698">
        <v>2017</v>
      </c>
      <c r="E1698" t="s">
        <v>53</v>
      </c>
      <c r="F1698">
        <v>20</v>
      </c>
      <c r="G1698" t="s">
        <v>54</v>
      </c>
      <c r="H1698" t="s">
        <v>4215</v>
      </c>
      <c r="I1698" t="s">
        <v>4216</v>
      </c>
      <c r="J1698" t="s">
        <v>44</v>
      </c>
      <c r="K1698" t="s">
        <v>29</v>
      </c>
      <c r="L1698" t="s">
        <v>385</v>
      </c>
      <c r="M1698" t="s">
        <v>93</v>
      </c>
      <c r="N1698">
        <v>27707</v>
      </c>
      <c r="O1698" t="s">
        <v>32</v>
      </c>
      <c r="P1698" t="s">
        <v>1785</v>
      </c>
      <c r="Q1698" t="s">
        <v>49</v>
      </c>
      <c r="R1698" t="s">
        <v>95</v>
      </c>
      <c r="S1698" t="s">
        <v>1786</v>
      </c>
      <c r="T1698">
        <v>14.352000000000002</v>
      </c>
      <c r="U1698">
        <v>3</v>
      </c>
      <c r="V1698">
        <v>0.2</v>
      </c>
      <c r="W1698">
        <v>4.4849999999999994</v>
      </c>
    </row>
    <row r="1699" spans="1:23" x14ac:dyDescent="0.3">
      <c r="A1699">
        <v>1698</v>
      </c>
      <c r="B1699" t="s">
        <v>4407</v>
      </c>
      <c r="C1699" s="1">
        <v>42365</v>
      </c>
      <c r="D1699">
        <v>2015</v>
      </c>
      <c r="E1699" t="s">
        <v>98</v>
      </c>
      <c r="F1699">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v>31.018399999999986</v>
      </c>
    </row>
    <row r="1700" spans="1:23" x14ac:dyDescent="0.3">
      <c r="A1700">
        <v>1699</v>
      </c>
      <c r="B1700" t="s">
        <v>4407</v>
      </c>
      <c r="C1700" s="1">
        <v>42365</v>
      </c>
      <c r="D1700">
        <v>2015</v>
      </c>
      <c r="E1700" t="s">
        <v>98</v>
      </c>
      <c r="F1700">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v>10.348799999999999</v>
      </c>
    </row>
    <row r="1701" spans="1:23" x14ac:dyDescent="0.3">
      <c r="A1701">
        <v>8880</v>
      </c>
      <c r="B1701" t="s">
        <v>10315</v>
      </c>
      <c r="C1701" s="1">
        <v>42086</v>
      </c>
      <c r="D1701">
        <v>2015</v>
      </c>
      <c r="E1701" t="s">
        <v>237</v>
      </c>
      <c r="F1701">
        <v>23</v>
      </c>
      <c r="G1701" t="s">
        <v>199</v>
      </c>
      <c r="H1701" t="s">
        <v>771</v>
      </c>
      <c r="I1701" t="s">
        <v>772</v>
      </c>
      <c r="J1701" t="s">
        <v>44</v>
      </c>
      <c r="K1701" t="s">
        <v>29</v>
      </c>
      <c r="L1701" t="s">
        <v>45</v>
      </c>
      <c r="M1701" t="s">
        <v>46</v>
      </c>
      <c r="N1701">
        <v>90008</v>
      </c>
      <c r="O1701" t="s">
        <v>47</v>
      </c>
      <c r="P1701" t="s">
        <v>712</v>
      </c>
      <c r="Q1701" t="s">
        <v>49</v>
      </c>
      <c r="R1701" t="s">
        <v>95</v>
      </c>
      <c r="S1701" t="s">
        <v>5392</v>
      </c>
      <c r="T1701">
        <v>192.72</v>
      </c>
      <c r="U1701">
        <v>11</v>
      </c>
      <c r="V1701">
        <v>0</v>
      </c>
      <c r="W1701">
        <v>92.505599999999987</v>
      </c>
    </row>
    <row r="1702" spans="1:23" x14ac:dyDescent="0.3">
      <c r="A1702">
        <v>1701</v>
      </c>
      <c r="B1702" t="s">
        <v>4411</v>
      </c>
      <c r="C1702" s="1">
        <v>42198</v>
      </c>
      <c r="D1702">
        <v>2015</v>
      </c>
      <c r="E1702" t="s">
        <v>152</v>
      </c>
      <c r="F1702">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v>4.2804000000000002</v>
      </c>
    </row>
    <row r="1703" spans="1:23" x14ac:dyDescent="0.3">
      <c r="A1703">
        <v>8879</v>
      </c>
      <c r="B1703" t="s">
        <v>10312</v>
      </c>
      <c r="C1703" s="1">
        <v>42995</v>
      </c>
      <c r="D1703">
        <v>2017</v>
      </c>
      <c r="E1703" t="s">
        <v>161</v>
      </c>
      <c r="F1703">
        <v>17</v>
      </c>
      <c r="G1703" t="s">
        <v>54</v>
      </c>
      <c r="H1703" t="s">
        <v>461</v>
      </c>
      <c r="I1703" t="s">
        <v>462</v>
      </c>
      <c r="J1703" t="s">
        <v>28</v>
      </c>
      <c r="K1703" t="s">
        <v>29</v>
      </c>
      <c r="L1703" t="s">
        <v>1017</v>
      </c>
      <c r="M1703" t="s">
        <v>803</v>
      </c>
      <c r="N1703">
        <v>7960</v>
      </c>
      <c r="O1703" t="s">
        <v>157</v>
      </c>
      <c r="P1703" t="s">
        <v>361</v>
      </c>
      <c r="Q1703" t="s">
        <v>49</v>
      </c>
      <c r="R1703" t="s">
        <v>63</v>
      </c>
      <c r="S1703" t="s">
        <v>362</v>
      </c>
      <c r="T1703">
        <v>34.049999999999997</v>
      </c>
      <c r="U1703">
        <v>3</v>
      </c>
      <c r="V1703">
        <v>0</v>
      </c>
      <c r="W1703">
        <v>9.5340000000000025</v>
      </c>
    </row>
    <row r="1704" spans="1:23" x14ac:dyDescent="0.3">
      <c r="A1704">
        <v>1703</v>
      </c>
      <c r="B1704" t="s">
        <v>4411</v>
      </c>
      <c r="C1704" s="1">
        <v>42198</v>
      </c>
      <c r="D1704">
        <v>2015</v>
      </c>
      <c r="E1704" t="s">
        <v>152</v>
      </c>
      <c r="F1704">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v>4.6812000000000005</v>
      </c>
    </row>
    <row r="1705" spans="1:23" x14ac:dyDescent="0.3">
      <c r="A1705">
        <v>1704</v>
      </c>
      <c r="B1705" t="s">
        <v>4412</v>
      </c>
      <c r="C1705" s="1">
        <v>41672</v>
      </c>
      <c r="D1705">
        <v>2014</v>
      </c>
      <c r="E1705" t="s">
        <v>568</v>
      </c>
      <c r="F1705">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v>5.8045</v>
      </c>
    </row>
    <row r="1706" spans="1:23" x14ac:dyDescent="0.3">
      <c r="A1706">
        <v>1705</v>
      </c>
      <c r="B1706" t="s">
        <v>4416</v>
      </c>
      <c r="C1706" s="1">
        <v>42437</v>
      </c>
      <c r="D1706">
        <v>2016</v>
      </c>
      <c r="E1706" t="s">
        <v>237</v>
      </c>
      <c r="F170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v>-7.1147999999999989</v>
      </c>
    </row>
    <row r="1707" spans="1:23" x14ac:dyDescent="0.3">
      <c r="A1707">
        <v>1706</v>
      </c>
      <c r="B1707" t="s">
        <v>4417</v>
      </c>
      <c r="C1707" s="1">
        <v>42330</v>
      </c>
      <c r="D1707">
        <v>2015</v>
      </c>
      <c r="E1707" t="s">
        <v>24</v>
      </c>
      <c r="F1707">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v>-9.2880000000000003</v>
      </c>
    </row>
    <row r="1708" spans="1:23" x14ac:dyDescent="0.3">
      <c r="A1708">
        <v>1707</v>
      </c>
      <c r="B1708" t="s">
        <v>4418</v>
      </c>
      <c r="C1708" s="1">
        <v>43038</v>
      </c>
      <c r="D1708">
        <v>2017</v>
      </c>
      <c r="E1708" t="s">
        <v>53</v>
      </c>
      <c r="F1708">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v>20.614199999999997</v>
      </c>
    </row>
    <row r="1709" spans="1:23" x14ac:dyDescent="0.3">
      <c r="A1709">
        <v>8877</v>
      </c>
      <c r="B1709" t="s">
        <v>10311</v>
      </c>
      <c r="C1709" s="1">
        <v>42595</v>
      </c>
      <c r="D1709">
        <v>2016</v>
      </c>
      <c r="E1709" t="s">
        <v>132</v>
      </c>
      <c r="F1709">
        <v>13</v>
      </c>
      <c r="G1709" t="s">
        <v>54</v>
      </c>
      <c r="H1709" t="s">
        <v>4933</v>
      </c>
      <c r="I1709" t="s">
        <v>4934</v>
      </c>
      <c r="J1709" t="s">
        <v>28</v>
      </c>
      <c r="K1709" t="s">
        <v>29</v>
      </c>
      <c r="L1709" t="s">
        <v>3948</v>
      </c>
      <c r="M1709" t="s">
        <v>110</v>
      </c>
      <c r="N1709">
        <v>75061</v>
      </c>
      <c r="O1709" t="s">
        <v>111</v>
      </c>
      <c r="P1709" t="s">
        <v>4893</v>
      </c>
      <c r="Q1709" t="s">
        <v>49</v>
      </c>
      <c r="R1709" t="s">
        <v>82</v>
      </c>
      <c r="S1709" t="s">
        <v>4894</v>
      </c>
      <c r="T1709">
        <v>58.923999999999985</v>
      </c>
      <c r="U1709">
        <v>1</v>
      </c>
      <c r="V1709">
        <v>0.8</v>
      </c>
      <c r="W1709">
        <v>-153.20240000000001</v>
      </c>
    </row>
    <row r="1710" spans="1:23" x14ac:dyDescent="0.3">
      <c r="A1710">
        <v>1709</v>
      </c>
      <c r="B1710" t="s">
        <v>4418</v>
      </c>
      <c r="C1710" s="1">
        <v>43038</v>
      </c>
      <c r="D1710">
        <v>2017</v>
      </c>
      <c r="E1710" t="s">
        <v>53</v>
      </c>
      <c r="F1710">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v>3.71</v>
      </c>
    </row>
    <row r="1711" spans="1:23" x14ac:dyDescent="0.3">
      <c r="A1711">
        <v>8876</v>
      </c>
      <c r="B1711" t="s">
        <v>10311</v>
      </c>
      <c r="C1711" s="1">
        <v>42595</v>
      </c>
      <c r="D1711">
        <v>2016</v>
      </c>
      <c r="E1711" t="s">
        <v>132</v>
      </c>
      <c r="F1711">
        <v>13</v>
      </c>
      <c r="G1711" t="s">
        <v>54</v>
      </c>
      <c r="H1711" t="s">
        <v>4933</v>
      </c>
      <c r="I1711" t="s">
        <v>4934</v>
      </c>
      <c r="J1711" t="s">
        <v>28</v>
      </c>
      <c r="K1711" t="s">
        <v>29</v>
      </c>
      <c r="L1711" t="s">
        <v>3948</v>
      </c>
      <c r="M1711" t="s">
        <v>110</v>
      </c>
      <c r="N1711">
        <v>75061</v>
      </c>
      <c r="O1711" t="s">
        <v>111</v>
      </c>
      <c r="P1711" t="s">
        <v>1623</v>
      </c>
      <c r="Q1711" t="s">
        <v>49</v>
      </c>
      <c r="R1711" t="s">
        <v>592</v>
      </c>
      <c r="S1711" t="s">
        <v>1624</v>
      </c>
      <c r="T1711">
        <v>185.376</v>
      </c>
      <c r="U1711">
        <v>2</v>
      </c>
      <c r="V1711">
        <v>0.2</v>
      </c>
      <c r="W1711">
        <v>-34.758000000000017</v>
      </c>
    </row>
    <row r="1712" spans="1:23" x14ac:dyDescent="0.3">
      <c r="A1712">
        <v>1711</v>
      </c>
      <c r="B1712" t="s">
        <v>4418</v>
      </c>
      <c r="C1712" s="1">
        <v>43038</v>
      </c>
      <c r="D1712">
        <v>2017</v>
      </c>
      <c r="E1712" t="s">
        <v>53</v>
      </c>
      <c r="F1712">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v>6.5669999999999984</v>
      </c>
    </row>
    <row r="1713" spans="1:23" x14ac:dyDescent="0.3">
      <c r="A1713">
        <v>1712</v>
      </c>
      <c r="B1713" t="s">
        <v>4418</v>
      </c>
      <c r="C1713" s="1">
        <v>43038</v>
      </c>
      <c r="D1713">
        <v>2017</v>
      </c>
      <c r="E1713" t="s">
        <v>53</v>
      </c>
      <c r="F1713">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v>510.63599999999985</v>
      </c>
    </row>
    <row r="1714" spans="1:23" x14ac:dyDescent="0.3">
      <c r="A1714">
        <v>1713</v>
      </c>
      <c r="B1714" t="s">
        <v>4425</v>
      </c>
      <c r="C1714" s="1">
        <v>42034</v>
      </c>
      <c r="D1714">
        <v>2015</v>
      </c>
      <c r="E1714" t="s">
        <v>166</v>
      </c>
      <c r="F1714">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v>5.0064000000000002</v>
      </c>
    </row>
    <row r="1715" spans="1:23" x14ac:dyDescent="0.3">
      <c r="A1715">
        <v>8875</v>
      </c>
      <c r="B1715" t="s">
        <v>10310</v>
      </c>
      <c r="C1715" s="1">
        <v>43053</v>
      </c>
      <c r="D1715">
        <v>2017</v>
      </c>
      <c r="E1715" t="s">
        <v>24</v>
      </c>
      <c r="F1715">
        <v>14</v>
      </c>
      <c r="G1715" t="s">
        <v>25</v>
      </c>
      <c r="H1715" t="s">
        <v>5828</v>
      </c>
      <c r="I1715" t="s">
        <v>5829</v>
      </c>
      <c r="J1715" t="s">
        <v>28</v>
      </c>
      <c r="K1715" t="s">
        <v>29</v>
      </c>
      <c r="L1715" t="s">
        <v>195</v>
      </c>
      <c r="M1715" t="s">
        <v>110</v>
      </c>
      <c r="N1715">
        <v>77095</v>
      </c>
      <c r="O1715" t="s">
        <v>111</v>
      </c>
      <c r="P1715" t="s">
        <v>2806</v>
      </c>
      <c r="Q1715" t="s">
        <v>49</v>
      </c>
      <c r="R1715" t="s">
        <v>79</v>
      </c>
      <c r="S1715" t="s">
        <v>2807</v>
      </c>
      <c r="T1715">
        <v>21.989999999999995</v>
      </c>
      <c r="U1715">
        <v>5</v>
      </c>
      <c r="V1715">
        <v>0.8</v>
      </c>
      <c r="W1715">
        <v>-32.984999999999999</v>
      </c>
    </row>
    <row r="1716" spans="1:23" x14ac:dyDescent="0.3">
      <c r="A1716">
        <v>8874</v>
      </c>
      <c r="B1716" t="s">
        <v>10307</v>
      </c>
      <c r="C1716" s="1">
        <v>41922</v>
      </c>
      <c r="D1716">
        <v>2014</v>
      </c>
      <c r="E1716" t="s">
        <v>53</v>
      </c>
      <c r="F1716">
        <v>10</v>
      </c>
      <c r="G1716" t="s">
        <v>1306</v>
      </c>
      <c r="H1716" t="s">
        <v>5103</v>
      </c>
      <c r="I1716" t="s">
        <v>5104</v>
      </c>
      <c r="J1716" t="s">
        <v>28</v>
      </c>
      <c r="K1716" t="s">
        <v>29</v>
      </c>
      <c r="L1716" t="s">
        <v>509</v>
      </c>
      <c r="M1716" t="s">
        <v>510</v>
      </c>
      <c r="N1716">
        <v>43229</v>
      </c>
      <c r="O1716" t="s">
        <v>157</v>
      </c>
      <c r="P1716" t="s">
        <v>1847</v>
      </c>
      <c r="Q1716" t="s">
        <v>49</v>
      </c>
      <c r="R1716" t="s">
        <v>79</v>
      </c>
      <c r="S1716" t="s">
        <v>1848</v>
      </c>
      <c r="T1716">
        <v>18.264000000000003</v>
      </c>
      <c r="U1716">
        <v>2</v>
      </c>
      <c r="V1716">
        <v>0.7</v>
      </c>
      <c r="W1716">
        <v>-13.393599999999999</v>
      </c>
    </row>
    <row r="1717" spans="1:23" x14ac:dyDescent="0.3">
      <c r="A1717">
        <v>1716</v>
      </c>
      <c r="B1717" t="s">
        <v>4432</v>
      </c>
      <c r="C1717" s="1">
        <v>42490</v>
      </c>
      <c r="D1717">
        <v>2016</v>
      </c>
      <c r="E1717" t="s">
        <v>89</v>
      </c>
      <c r="F1717">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v>2.7956000000000003</v>
      </c>
    </row>
    <row r="1718" spans="1:23" x14ac:dyDescent="0.3">
      <c r="A1718">
        <v>1717</v>
      </c>
      <c r="B1718" t="s">
        <v>4433</v>
      </c>
      <c r="C1718" s="1">
        <v>42509</v>
      </c>
      <c r="D1718">
        <v>2016</v>
      </c>
      <c r="E1718" t="s">
        <v>124</v>
      </c>
      <c r="F1718">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v>70.440999999999974</v>
      </c>
    </row>
    <row r="1719" spans="1:23" x14ac:dyDescent="0.3">
      <c r="A1719">
        <v>1718</v>
      </c>
      <c r="B1719" t="s">
        <v>4433</v>
      </c>
      <c r="C1719" s="1">
        <v>42509</v>
      </c>
      <c r="D1719">
        <v>2016</v>
      </c>
      <c r="E1719" t="s">
        <v>124</v>
      </c>
      <c r="F1719">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v>0</v>
      </c>
    </row>
    <row r="1720" spans="1:23" x14ac:dyDescent="0.3">
      <c r="A1720">
        <v>8872</v>
      </c>
      <c r="B1720" t="s">
        <v>10306</v>
      </c>
      <c r="C1720" s="1">
        <v>43070</v>
      </c>
      <c r="D1720">
        <v>2017</v>
      </c>
      <c r="E1720" t="s">
        <v>98</v>
      </c>
      <c r="F1720">
        <v>1</v>
      </c>
      <c r="G1720" t="s">
        <v>54</v>
      </c>
      <c r="H1720" t="s">
        <v>598</v>
      </c>
      <c r="I1720" t="s">
        <v>599</v>
      </c>
      <c r="J1720" t="s">
        <v>44</v>
      </c>
      <c r="K1720" t="s">
        <v>29</v>
      </c>
      <c r="L1720" t="s">
        <v>101</v>
      </c>
      <c r="M1720" t="s">
        <v>102</v>
      </c>
      <c r="N1720">
        <v>98105</v>
      </c>
      <c r="O1720" t="s">
        <v>47</v>
      </c>
      <c r="P1720" t="s">
        <v>1112</v>
      </c>
      <c r="Q1720" t="s">
        <v>49</v>
      </c>
      <c r="R1720" t="s">
        <v>63</v>
      </c>
      <c r="S1720" t="s">
        <v>1113</v>
      </c>
      <c r="T1720">
        <v>541.24</v>
      </c>
      <c r="U1720">
        <v>4</v>
      </c>
      <c r="V1720">
        <v>0</v>
      </c>
      <c r="W1720">
        <v>5.4124000000000478</v>
      </c>
    </row>
    <row r="1721" spans="1:23" x14ac:dyDescent="0.3">
      <c r="A1721">
        <v>8870</v>
      </c>
      <c r="B1721" t="s">
        <v>10306</v>
      </c>
      <c r="C1721" s="1">
        <v>43070</v>
      </c>
      <c r="D1721">
        <v>2017</v>
      </c>
      <c r="E1721" t="s">
        <v>98</v>
      </c>
      <c r="F1721">
        <v>1</v>
      </c>
      <c r="G1721" t="s">
        <v>54</v>
      </c>
      <c r="H1721" t="s">
        <v>598</v>
      </c>
      <c r="I1721" t="s">
        <v>599</v>
      </c>
      <c r="J1721" t="s">
        <v>44</v>
      </c>
      <c r="K1721" t="s">
        <v>29</v>
      </c>
      <c r="L1721" t="s">
        <v>101</v>
      </c>
      <c r="M1721" t="s">
        <v>102</v>
      </c>
      <c r="N1721">
        <v>98105</v>
      </c>
      <c r="O1721" t="s">
        <v>47</v>
      </c>
      <c r="P1721" t="s">
        <v>5844</v>
      </c>
      <c r="Q1721" t="s">
        <v>49</v>
      </c>
      <c r="R1721" t="s">
        <v>79</v>
      </c>
      <c r="S1721" t="s">
        <v>5845</v>
      </c>
      <c r="T1721">
        <v>15.920000000000002</v>
      </c>
      <c r="U1721">
        <v>5</v>
      </c>
      <c r="V1721">
        <v>0.2</v>
      </c>
      <c r="W1721">
        <v>5.3729999999999993</v>
      </c>
    </row>
    <row r="1722" spans="1:23" x14ac:dyDescent="0.3">
      <c r="A1722">
        <v>1721</v>
      </c>
      <c r="B1722" t="s">
        <v>4433</v>
      </c>
      <c r="C1722" s="1">
        <v>42509</v>
      </c>
      <c r="D1722">
        <v>2016</v>
      </c>
      <c r="E1722" t="s">
        <v>124</v>
      </c>
      <c r="F1722">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v>14.919999999999995</v>
      </c>
    </row>
    <row r="1723" spans="1:23" x14ac:dyDescent="0.3">
      <c r="A1723">
        <v>8866</v>
      </c>
      <c r="B1723" t="s">
        <v>10303</v>
      </c>
      <c r="C1723" s="1">
        <v>42358</v>
      </c>
      <c r="D1723">
        <v>2015</v>
      </c>
      <c r="E1723" t="s">
        <v>98</v>
      </c>
      <c r="F1723">
        <v>20</v>
      </c>
      <c r="G1723" t="s">
        <v>54</v>
      </c>
      <c r="H1723" t="s">
        <v>5592</v>
      </c>
      <c r="I1723" t="s">
        <v>5593</v>
      </c>
      <c r="J1723" t="s">
        <v>28</v>
      </c>
      <c r="K1723" t="s">
        <v>29</v>
      </c>
      <c r="L1723" t="s">
        <v>1143</v>
      </c>
      <c r="M1723" t="s">
        <v>331</v>
      </c>
      <c r="N1723">
        <v>22204</v>
      </c>
      <c r="O1723" t="s">
        <v>32</v>
      </c>
      <c r="P1723" t="s">
        <v>4843</v>
      </c>
      <c r="Q1723" t="s">
        <v>49</v>
      </c>
      <c r="R1723" t="s">
        <v>82</v>
      </c>
      <c r="S1723" t="s">
        <v>4844</v>
      </c>
      <c r="T1723">
        <v>36.269999999999996</v>
      </c>
      <c r="U1723">
        <v>3</v>
      </c>
      <c r="V1723">
        <v>0</v>
      </c>
      <c r="W1723">
        <v>10.880999999999997</v>
      </c>
    </row>
    <row r="1724" spans="1:23" x14ac:dyDescent="0.3">
      <c r="A1724">
        <v>8865</v>
      </c>
      <c r="B1724" t="s">
        <v>10302</v>
      </c>
      <c r="C1724" s="1">
        <v>42258</v>
      </c>
      <c r="D1724">
        <v>2015</v>
      </c>
      <c r="E1724" t="s">
        <v>161</v>
      </c>
      <c r="F1724">
        <v>11</v>
      </c>
      <c r="G1724" t="s">
        <v>54</v>
      </c>
      <c r="H1724" t="s">
        <v>3176</v>
      </c>
      <c r="I1724" t="s">
        <v>3177</v>
      </c>
      <c r="J1724" t="s">
        <v>108</v>
      </c>
      <c r="K1724" t="s">
        <v>29</v>
      </c>
      <c r="L1724" t="s">
        <v>4846</v>
      </c>
      <c r="M1724" t="s">
        <v>803</v>
      </c>
      <c r="N1724">
        <v>7501</v>
      </c>
      <c r="O1724" t="s">
        <v>157</v>
      </c>
      <c r="P1724" t="s">
        <v>7436</v>
      </c>
      <c r="Q1724" t="s">
        <v>49</v>
      </c>
      <c r="R1724" t="s">
        <v>95</v>
      </c>
      <c r="S1724" t="s">
        <v>7437</v>
      </c>
      <c r="T1724">
        <v>38.880000000000003</v>
      </c>
      <c r="U1724">
        <v>6</v>
      </c>
      <c r="V1724">
        <v>0</v>
      </c>
      <c r="W1724">
        <v>18.662400000000002</v>
      </c>
    </row>
    <row r="1725" spans="1:23" x14ac:dyDescent="0.3">
      <c r="A1725">
        <v>8864</v>
      </c>
      <c r="B1725" t="s">
        <v>10302</v>
      </c>
      <c r="C1725" s="1">
        <v>42258</v>
      </c>
      <c r="D1725">
        <v>2015</v>
      </c>
      <c r="E1725" t="s">
        <v>161</v>
      </c>
      <c r="F1725">
        <v>11</v>
      </c>
      <c r="G1725" t="s">
        <v>54</v>
      </c>
      <c r="H1725" t="s">
        <v>3176</v>
      </c>
      <c r="I1725" t="s">
        <v>3177</v>
      </c>
      <c r="J1725" t="s">
        <v>108</v>
      </c>
      <c r="K1725" t="s">
        <v>29</v>
      </c>
      <c r="L1725" t="s">
        <v>4846</v>
      </c>
      <c r="M1725" t="s">
        <v>803</v>
      </c>
      <c r="N1725">
        <v>7501</v>
      </c>
      <c r="O1725" t="s">
        <v>157</v>
      </c>
      <c r="P1725" t="s">
        <v>4446</v>
      </c>
      <c r="Q1725" t="s">
        <v>49</v>
      </c>
      <c r="R1725" t="s">
        <v>82</v>
      </c>
      <c r="S1725" t="s">
        <v>4447</v>
      </c>
      <c r="T1725">
        <v>111.04</v>
      </c>
      <c r="U1725">
        <v>4</v>
      </c>
      <c r="V1725">
        <v>0</v>
      </c>
      <c r="W1725">
        <v>29.980800000000002</v>
      </c>
    </row>
    <row r="1726" spans="1:23" x14ac:dyDescent="0.3">
      <c r="A1726">
        <v>1725</v>
      </c>
      <c r="B1726" t="s">
        <v>4441</v>
      </c>
      <c r="C1726" s="1">
        <v>42357</v>
      </c>
      <c r="D1726">
        <v>2015</v>
      </c>
      <c r="E1726" t="s">
        <v>98</v>
      </c>
      <c r="F172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v>43.43519999999998</v>
      </c>
    </row>
    <row r="1727" spans="1:23" x14ac:dyDescent="0.3">
      <c r="A1727">
        <v>1726</v>
      </c>
      <c r="B1727" t="s">
        <v>4441</v>
      </c>
      <c r="C1727" s="1">
        <v>42357</v>
      </c>
      <c r="D1727">
        <v>2015</v>
      </c>
      <c r="E1727" t="s">
        <v>98</v>
      </c>
      <c r="F1727">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v>0.44399999999999973</v>
      </c>
    </row>
    <row r="1728" spans="1:23" x14ac:dyDescent="0.3">
      <c r="A1728">
        <v>1727</v>
      </c>
      <c r="B1728" t="s">
        <v>4441</v>
      </c>
      <c r="C1728" s="1">
        <v>42357</v>
      </c>
      <c r="D1728">
        <v>2015</v>
      </c>
      <c r="E1728" t="s">
        <v>98</v>
      </c>
      <c r="F1728">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v>7.7728000000000002</v>
      </c>
    </row>
    <row r="1729" spans="1:23" x14ac:dyDescent="0.3">
      <c r="A1729">
        <v>8863</v>
      </c>
      <c r="B1729" t="s">
        <v>10302</v>
      </c>
      <c r="C1729" s="1">
        <v>42258</v>
      </c>
      <c r="D1729">
        <v>2015</v>
      </c>
      <c r="E1729" t="s">
        <v>161</v>
      </c>
      <c r="F1729">
        <v>11</v>
      </c>
      <c r="G1729" t="s">
        <v>54</v>
      </c>
      <c r="H1729" t="s">
        <v>3176</v>
      </c>
      <c r="I1729" t="s">
        <v>3177</v>
      </c>
      <c r="J1729" t="s">
        <v>108</v>
      </c>
      <c r="K1729" t="s">
        <v>29</v>
      </c>
      <c r="L1729" t="s">
        <v>4846</v>
      </c>
      <c r="M1729" t="s">
        <v>803</v>
      </c>
      <c r="N1729">
        <v>7501</v>
      </c>
      <c r="O1729" t="s">
        <v>157</v>
      </c>
      <c r="P1729" t="s">
        <v>1104</v>
      </c>
      <c r="Q1729" t="s">
        <v>49</v>
      </c>
      <c r="R1729" t="s">
        <v>79</v>
      </c>
      <c r="S1729" t="s">
        <v>1105</v>
      </c>
      <c r="T1729">
        <v>209.6</v>
      </c>
      <c r="U1729">
        <v>4</v>
      </c>
      <c r="V1729">
        <v>0</v>
      </c>
      <c r="W1729">
        <v>96.415999999999997</v>
      </c>
    </row>
    <row r="1730" spans="1:23" x14ac:dyDescent="0.3">
      <c r="A1730">
        <v>8861</v>
      </c>
      <c r="B1730" t="s">
        <v>10302</v>
      </c>
      <c r="C1730" s="1">
        <v>42258</v>
      </c>
      <c r="D1730">
        <v>2015</v>
      </c>
      <c r="E1730" t="s">
        <v>161</v>
      </c>
      <c r="F1730">
        <v>11</v>
      </c>
      <c r="G1730" t="s">
        <v>54</v>
      </c>
      <c r="H1730" t="s">
        <v>3176</v>
      </c>
      <c r="I1730" t="s">
        <v>3177</v>
      </c>
      <c r="J1730" t="s">
        <v>108</v>
      </c>
      <c r="K1730" t="s">
        <v>29</v>
      </c>
      <c r="L1730" t="s">
        <v>4846</v>
      </c>
      <c r="M1730" t="s">
        <v>803</v>
      </c>
      <c r="N1730">
        <v>7501</v>
      </c>
      <c r="O1730" t="s">
        <v>157</v>
      </c>
      <c r="P1730" t="s">
        <v>7474</v>
      </c>
      <c r="Q1730" t="s">
        <v>49</v>
      </c>
      <c r="R1730" t="s">
        <v>50</v>
      </c>
      <c r="S1730" t="s">
        <v>7475</v>
      </c>
      <c r="T1730">
        <v>31.049999999999997</v>
      </c>
      <c r="U1730">
        <v>3</v>
      </c>
      <c r="V1730">
        <v>0</v>
      </c>
      <c r="W1730">
        <v>14.904</v>
      </c>
    </row>
    <row r="1731" spans="1:23" x14ac:dyDescent="0.3">
      <c r="A1731">
        <v>1730</v>
      </c>
      <c r="B1731" t="s">
        <v>4453</v>
      </c>
      <c r="C1731" s="1">
        <v>42407</v>
      </c>
      <c r="D1731">
        <v>2016</v>
      </c>
      <c r="E1731" t="s">
        <v>568</v>
      </c>
      <c r="F1731">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v>3.6017999999999999</v>
      </c>
    </row>
    <row r="1732" spans="1:23" x14ac:dyDescent="0.3">
      <c r="A1732">
        <v>1731</v>
      </c>
      <c r="B1732" t="s">
        <v>4454</v>
      </c>
      <c r="C1732" s="1">
        <v>41910</v>
      </c>
      <c r="D1732">
        <v>2014</v>
      </c>
      <c r="E1732" t="s">
        <v>161</v>
      </c>
      <c r="F1732">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v>31.283199999999987</v>
      </c>
    </row>
    <row r="1733" spans="1:23" x14ac:dyDescent="0.3">
      <c r="A1733">
        <v>1732</v>
      </c>
      <c r="B1733" t="s">
        <v>4454</v>
      </c>
      <c r="C1733" s="1">
        <v>41910</v>
      </c>
      <c r="D1733">
        <v>2014</v>
      </c>
      <c r="E1733" t="s">
        <v>161</v>
      </c>
      <c r="F1733">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v>3.7407999999999997</v>
      </c>
    </row>
    <row r="1734" spans="1:23" x14ac:dyDescent="0.3">
      <c r="A1734">
        <v>1733</v>
      </c>
      <c r="B1734" t="s">
        <v>4457</v>
      </c>
      <c r="C1734" s="1">
        <v>42561</v>
      </c>
      <c r="D1734">
        <v>2016</v>
      </c>
      <c r="E1734" t="s">
        <v>152</v>
      </c>
      <c r="F1734">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v>-33.804000000000002</v>
      </c>
    </row>
    <row r="1735" spans="1:23" x14ac:dyDescent="0.3">
      <c r="A1735">
        <v>1734</v>
      </c>
      <c r="B1735" t="s">
        <v>4457</v>
      </c>
      <c r="C1735" s="1">
        <v>42561</v>
      </c>
      <c r="D1735">
        <v>2016</v>
      </c>
      <c r="E1735" t="s">
        <v>152</v>
      </c>
      <c r="F1735">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v>17.351999999999975</v>
      </c>
    </row>
    <row r="1736" spans="1:23" x14ac:dyDescent="0.3">
      <c r="A1736">
        <v>1735</v>
      </c>
      <c r="B1736" t="s">
        <v>4458</v>
      </c>
      <c r="C1736" s="1">
        <v>42945</v>
      </c>
      <c r="D1736">
        <v>2017</v>
      </c>
      <c r="E1736" t="s">
        <v>152</v>
      </c>
      <c r="F173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v>6.5339999999999971</v>
      </c>
    </row>
    <row r="1737" spans="1:23" x14ac:dyDescent="0.3">
      <c r="A1737">
        <v>8859</v>
      </c>
      <c r="B1737" t="s">
        <v>10300</v>
      </c>
      <c r="C1737" s="1">
        <v>43021</v>
      </c>
      <c r="D1737">
        <v>2017</v>
      </c>
      <c r="E1737" t="s">
        <v>53</v>
      </c>
      <c r="F1737">
        <v>13</v>
      </c>
      <c r="G1737" t="s">
        <v>54</v>
      </c>
      <c r="H1737" t="s">
        <v>4029</v>
      </c>
      <c r="I1737" t="s">
        <v>4030</v>
      </c>
      <c r="J1737" t="s">
        <v>44</v>
      </c>
      <c r="K1737" t="s">
        <v>29</v>
      </c>
      <c r="L1737" t="s">
        <v>5417</v>
      </c>
      <c r="M1737" t="s">
        <v>46</v>
      </c>
      <c r="N1737">
        <v>95823</v>
      </c>
      <c r="O1737" t="s">
        <v>47</v>
      </c>
      <c r="P1737" t="s">
        <v>1760</v>
      </c>
      <c r="Q1737" t="s">
        <v>49</v>
      </c>
      <c r="R1737" t="s">
        <v>79</v>
      </c>
      <c r="S1737" t="s">
        <v>1761</v>
      </c>
      <c r="T1737">
        <v>5083.96</v>
      </c>
      <c r="U1737">
        <v>5</v>
      </c>
      <c r="V1737">
        <v>0.2</v>
      </c>
      <c r="W1737">
        <v>1906.4849999999999</v>
      </c>
    </row>
    <row r="1738" spans="1:23" x14ac:dyDescent="0.3">
      <c r="A1738">
        <v>1737</v>
      </c>
      <c r="B1738" t="s">
        <v>4458</v>
      </c>
      <c r="C1738" s="1">
        <v>42945</v>
      </c>
      <c r="D1738">
        <v>2017</v>
      </c>
      <c r="E1738" t="s">
        <v>152</v>
      </c>
      <c r="F1738">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v>0.3822000000000001</v>
      </c>
    </row>
    <row r="1739" spans="1:23" x14ac:dyDescent="0.3">
      <c r="A1739">
        <v>1738</v>
      </c>
      <c r="B1739" t="s">
        <v>4461</v>
      </c>
      <c r="C1739" s="1">
        <v>42250</v>
      </c>
      <c r="D1739">
        <v>2015</v>
      </c>
      <c r="E1739" t="s">
        <v>161</v>
      </c>
      <c r="F1739">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v>8.4888000000000012</v>
      </c>
    </row>
    <row r="1740" spans="1:23" x14ac:dyDescent="0.3">
      <c r="A1740">
        <v>8856</v>
      </c>
      <c r="B1740" t="s">
        <v>10299</v>
      </c>
      <c r="C1740" s="1">
        <v>43093</v>
      </c>
      <c r="D1740">
        <v>2017</v>
      </c>
      <c r="E1740" t="s">
        <v>98</v>
      </c>
      <c r="F1740">
        <v>24</v>
      </c>
      <c r="G1740" t="s">
        <v>54</v>
      </c>
      <c r="H1740" t="s">
        <v>2657</v>
      </c>
      <c r="I1740" t="s">
        <v>2658</v>
      </c>
      <c r="J1740" t="s">
        <v>44</v>
      </c>
      <c r="K1740" t="s">
        <v>29</v>
      </c>
      <c r="L1740" t="s">
        <v>6281</v>
      </c>
      <c r="M1740" t="s">
        <v>6282</v>
      </c>
      <c r="N1740">
        <v>83642</v>
      </c>
      <c r="O1740" t="s">
        <v>47</v>
      </c>
      <c r="P1740" t="s">
        <v>912</v>
      </c>
      <c r="Q1740" t="s">
        <v>49</v>
      </c>
      <c r="R1740" t="s">
        <v>79</v>
      </c>
      <c r="S1740" t="s">
        <v>913</v>
      </c>
      <c r="T1740">
        <v>21.312000000000005</v>
      </c>
      <c r="U1740">
        <v>3</v>
      </c>
      <c r="V1740">
        <v>0.2</v>
      </c>
      <c r="W1740">
        <v>7.9919999999999991</v>
      </c>
    </row>
    <row r="1741" spans="1:23" x14ac:dyDescent="0.3">
      <c r="A1741">
        <v>8854</v>
      </c>
      <c r="B1741" t="s">
        <v>10298</v>
      </c>
      <c r="C1741" s="1">
        <v>42269</v>
      </c>
      <c r="D1741">
        <v>2015</v>
      </c>
      <c r="E1741" t="s">
        <v>161</v>
      </c>
      <c r="F1741">
        <v>22</v>
      </c>
      <c r="G1741" t="s">
        <v>199</v>
      </c>
      <c r="H1741" t="s">
        <v>3182</v>
      </c>
      <c r="I1741" t="s">
        <v>3183</v>
      </c>
      <c r="J1741" t="s">
        <v>28</v>
      </c>
      <c r="K1741" t="s">
        <v>29</v>
      </c>
      <c r="L1741" t="s">
        <v>155</v>
      </c>
      <c r="M1741" t="s">
        <v>156</v>
      </c>
      <c r="N1741">
        <v>19143</v>
      </c>
      <c r="O1741" t="s">
        <v>157</v>
      </c>
      <c r="P1741" t="s">
        <v>4847</v>
      </c>
      <c r="Q1741" t="s">
        <v>49</v>
      </c>
      <c r="R1741" t="s">
        <v>592</v>
      </c>
      <c r="S1741" t="s">
        <v>4848</v>
      </c>
      <c r="T1741">
        <v>55.600000000000009</v>
      </c>
      <c r="U1741">
        <v>5</v>
      </c>
      <c r="V1741">
        <v>0.2</v>
      </c>
      <c r="W1741">
        <v>6.2549999999999919</v>
      </c>
    </row>
    <row r="1742" spans="1:23" x14ac:dyDescent="0.3">
      <c r="A1742">
        <v>1741</v>
      </c>
      <c r="B1742" t="s">
        <v>4464</v>
      </c>
      <c r="C1742" s="1">
        <v>41860</v>
      </c>
      <c r="D1742">
        <v>2014</v>
      </c>
      <c r="E1742" t="s">
        <v>132</v>
      </c>
      <c r="F1742">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v>9.6047999999999991</v>
      </c>
    </row>
    <row r="1743" spans="1:23" x14ac:dyDescent="0.3">
      <c r="A1743">
        <v>1742</v>
      </c>
      <c r="B1743" t="s">
        <v>4467</v>
      </c>
      <c r="C1743" s="1">
        <v>43038</v>
      </c>
      <c r="D1743">
        <v>2017</v>
      </c>
      <c r="E1743" t="s">
        <v>53</v>
      </c>
      <c r="F1743">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v>7.2576000000000001</v>
      </c>
    </row>
    <row r="1744" spans="1:23" x14ac:dyDescent="0.3">
      <c r="A1744">
        <v>8853</v>
      </c>
      <c r="B1744" t="s">
        <v>10297</v>
      </c>
      <c r="C1744" s="1">
        <v>41920</v>
      </c>
      <c r="D1744">
        <v>2014</v>
      </c>
      <c r="E1744" t="s">
        <v>53</v>
      </c>
      <c r="F1744">
        <v>8</v>
      </c>
      <c r="G1744" t="s">
        <v>25</v>
      </c>
      <c r="H1744" t="s">
        <v>376</v>
      </c>
      <c r="I1744" t="s">
        <v>377</v>
      </c>
      <c r="J1744" t="s">
        <v>28</v>
      </c>
      <c r="K1744" t="s">
        <v>29</v>
      </c>
      <c r="L1744" t="s">
        <v>278</v>
      </c>
      <c r="M1744" t="s">
        <v>279</v>
      </c>
      <c r="N1744">
        <v>10011</v>
      </c>
      <c r="O1744" t="s">
        <v>157</v>
      </c>
      <c r="P1744" t="s">
        <v>4040</v>
      </c>
      <c r="Q1744" t="s">
        <v>49</v>
      </c>
      <c r="R1744" t="s">
        <v>95</v>
      </c>
      <c r="S1744" t="s">
        <v>4041</v>
      </c>
      <c r="T1744">
        <v>123.92</v>
      </c>
      <c r="U1744">
        <v>4</v>
      </c>
      <c r="V1744">
        <v>0</v>
      </c>
      <c r="W1744">
        <v>55.763999999999996</v>
      </c>
    </row>
    <row r="1745" spans="1:23" x14ac:dyDescent="0.3">
      <c r="A1745">
        <v>1744</v>
      </c>
      <c r="B1745" t="s">
        <v>4467</v>
      </c>
      <c r="C1745" s="1">
        <v>43038</v>
      </c>
      <c r="D1745">
        <v>2017</v>
      </c>
      <c r="E1745" t="s">
        <v>53</v>
      </c>
      <c r="F1745">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v>-2.5128000000000008</v>
      </c>
    </row>
    <row r="1746" spans="1:23" x14ac:dyDescent="0.3">
      <c r="A1746">
        <v>8852</v>
      </c>
      <c r="B1746" t="s">
        <v>10296</v>
      </c>
      <c r="C1746" s="1">
        <v>42187</v>
      </c>
      <c r="D1746">
        <v>2015</v>
      </c>
      <c r="E1746" t="s">
        <v>152</v>
      </c>
      <c r="F1746">
        <v>2</v>
      </c>
      <c r="G1746" t="s">
        <v>199</v>
      </c>
      <c r="H1746" t="s">
        <v>1187</v>
      </c>
      <c r="I1746" t="s">
        <v>1188</v>
      </c>
      <c r="J1746" t="s">
        <v>44</v>
      </c>
      <c r="K1746" t="s">
        <v>29</v>
      </c>
      <c r="L1746" t="s">
        <v>4610</v>
      </c>
      <c r="M1746" t="s">
        <v>93</v>
      </c>
      <c r="N1746">
        <v>27604</v>
      </c>
      <c r="O1746" t="s">
        <v>32</v>
      </c>
      <c r="P1746" t="s">
        <v>2782</v>
      </c>
      <c r="Q1746" t="s">
        <v>49</v>
      </c>
      <c r="R1746" t="s">
        <v>95</v>
      </c>
      <c r="S1746" t="s">
        <v>2783</v>
      </c>
      <c r="T1746">
        <v>9.3920000000000012</v>
      </c>
      <c r="U1746">
        <v>2</v>
      </c>
      <c r="V1746">
        <v>0.2</v>
      </c>
      <c r="W1746">
        <v>3.2871999999999999</v>
      </c>
    </row>
    <row r="1747" spans="1:23" x14ac:dyDescent="0.3">
      <c r="A1747">
        <v>1746</v>
      </c>
      <c r="B1747" t="s">
        <v>4470</v>
      </c>
      <c r="C1747" s="1">
        <v>41796</v>
      </c>
      <c r="D1747">
        <v>2014</v>
      </c>
      <c r="E1747" t="s">
        <v>41</v>
      </c>
      <c r="F1747">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v>4.9431999999999992</v>
      </c>
    </row>
    <row r="1748" spans="1:23" x14ac:dyDescent="0.3">
      <c r="A1748">
        <v>1747</v>
      </c>
      <c r="B1748" t="s">
        <v>4471</v>
      </c>
      <c r="C1748" s="1">
        <v>42595</v>
      </c>
      <c r="D1748">
        <v>2016</v>
      </c>
      <c r="E1748" t="s">
        <v>132</v>
      </c>
      <c r="F1748">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v>-8.2367999999999988</v>
      </c>
    </row>
    <row r="1749" spans="1:23" x14ac:dyDescent="0.3">
      <c r="A1749">
        <v>1748</v>
      </c>
      <c r="B1749" t="s">
        <v>4471</v>
      </c>
      <c r="C1749" s="1">
        <v>42595</v>
      </c>
      <c r="D1749">
        <v>2016</v>
      </c>
      <c r="E1749" t="s">
        <v>132</v>
      </c>
      <c r="F1749">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v>3.2099999999999982</v>
      </c>
    </row>
    <row r="1750" spans="1:23" x14ac:dyDescent="0.3">
      <c r="A1750">
        <v>1749</v>
      </c>
      <c r="B1750" t="s">
        <v>4473</v>
      </c>
      <c r="C1750" s="1">
        <v>41754</v>
      </c>
      <c r="D1750">
        <v>2014</v>
      </c>
      <c r="E1750" t="s">
        <v>89</v>
      </c>
      <c r="F1750">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v>3.6288</v>
      </c>
    </row>
    <row r="1751" spans="1:23" x14ac:dyDescent="0.3">
      <c r="A1751">
        <v>1750</v>
      </c>
      <c r="B1751" t="s">
        <v>4473</v>
      </c>
      <c r="C1751" s="1">
        <v>41754</v>
      </c>
      <c r="D1751">
        <v>2014</v>
      </c>
      <c r="E1751" t="s">
        <v>89</v>
      </c>
      <c r="F1751">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v>0.54600000000000071</v>
      </c>
    </row>
    <row r="1752" spans="1:23" x14ac:dyDescent="0.3">
      <c r="A1752">
        <v>8851</v>
      </c>
      <c r="B1752" t="s">
        <v>10296</v>
      </c>
      <c r="C1752" s="1">
        <v>42187</v>
      </c>
      <c r="D1752">
        <v>2015</v>
      </c>
      <c r="E1752" t="s">
        <v>152</v>
      </c>
      <c r="F1752">
        <v>2</v>
      </c>
      <c r="G1752" t="s">
        <v>199</v>
      </c>
      <c r="H1752" t="s">
        <v>1187</v>
      </c>
      <c r="I1752" t="s">
        <v>1188</v>
      </c>
      <c r="J1752" t="s">
        <v>44</v>
      </c>
      <c r="K1752" t="s">
        <v>29</v>
      </c>
      <c r="L1752" t="s">
        <v>4610</v>
      </c>
      <c r="M1752" t="s">
        <v>93</v>
      </c>
      <c r="N1752">
        <v>27604</v>
      </c>
      <c r="O1752" t="s">
        <v>32</v>
      </c>
      <c r="P1752" t="s">
        <v>2124</v>
      </c>
      <c r="Q1752" t="s">
        <v>49</v>
      </c>
      <c r="R1752" t="s">
        <v>79</v>
      </c>
      <c r="S1752" t="s">
        <v>2125</v>
      </c>
      <c r="T1752">
        <v>2.8920000000000008</v>
      </c>
      <c r="U1752">
        <v>2</v>
      </c>
      <c r="V1752">
        <v>0.7</v>
      </c>
      <c r="W1752">
        <v>-2.3136000000000001</v>
      </c>
    </row>
    <row r="1753" spans="1:23" x14ac:dyDescent="0.3">
      <c r="A1753">
        <v>8848</v>
      </c>
      <c r="B1753" t="s">
        <v>10295</v>
      </c>
      <c r="C1753" s="1">
        <v>43087</v>
      </c>
      <c r="D1753">
        <v>2017</v>
      </c>
      <c r="E1753" t="s">
        <v>98</v>
      </c>
      <c r="F1753">
        <v>18</v>
      </c>
      <c r="G1753" t="s">
        <v>54</v>
      </c>
      <c r="H1753" t="s">
        <v>3745</v>
      </c>
      <c r="I1753" t="s">
        <v>3746</v>
      </c>
      <c r="J1753" t="s">
        <v>28</v>
      </c>
      <c r="K1753" t="s">
        <v>29</v>
      </c>
      <c r="L1753" t="s">
        <v>509</v>
      </c>
      <c r="M1753" t="s">
        <v>510</v>
      </c>
      <c r="N1753">
        <v>43229</v>
      </c>
      <c r="O1753" t="s">
        <v>157</v>
      </c>
      <c r="P1753" t="s">
        <v>2839</v>
      </c>
      <c r="Q1753" t="s">
        <v>49</v>
      </c>
      <c r="R1753" t="s">
        <v>82</v>
      </c>
      <c r="S1753" t="s">
        <v>2840</v>
      </c>
      <c r="T1753">
        <v>130.11199999999999</v>
      </c>
      <c r="U1753">
        <v>2</v>
      </c>
      <c r="V1753">
        <v>0.2</v>
      </c>
      <c r="W1753">
        <v>13.011199999999995</v>
      </c>
    </row>
    <row r="1754" spans="1:23" x14ac:dyDescent="0.3">
      <c r="A1754">
        <v>1753</v>
      </c>
      <c r="B1754" t="s">
        <v>4482</v>
      </c>
      <c r="C1754" s="1">
        <v>43071</v>
      </c>
      <c r="D1754">
        <v>2017</v>
      </c>
      <c r="E1754" t="s">
        <v>98</v>
      </c>
      <c r="F1754">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v>151.09740000000002</v>
      </c>
    </row>
    <row r="1755" spans="1:23" x14ac:dyDescent="0.3">
      <c r="A1755">
        <v>1754</v>
      </c>
      <c r="B1755" t="s">
        <v>4482</v>
      </c>
      <c r="C1755" s="1">
        <v>43071</v>
      </c>
      <c r="D1755">
        <v>2017</v>
      </c>
      <c r="E1755" t="s">
        <v>98</v>
      </c>
      <c r="F1755">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v>53.860799999999998</v>
      </c>
    </row>
    <row r="1756" spans="1:23" x14ac:dyDescent="0.3">
      <c r="A1756">
        <v>1755</v>
      </c>
      <c r="B1756" t="s">
        <v>4482</v>
      </c>
      <c r="C1756" s="1">
        <v>43071</v>
      </c>
      <c r="D1756">
        <v>2017</v>
      </c>
      <c r="E1756" t="s">
        <v>98</v>
      </c>
      <c r="F175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v>3.8519999999999994</v>
      </c>
    </row>
    <row r="1757" spans="1:23" x14ac:dyDescent="0.3">
      <c r="A1757">
        <v>1756</v>
      </c>
      <c r="B1757" t="s">
        <v>4485</v>
      </c>
      <c r="C1757" s="1">
        <v>42346</v>
      </c>
      <c r="D1757">
        <v>2015</v>
      </c>
      <c r="E1757" t="s">
        <v>98</v>
      </c>
      <c r="F1757">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v>130.75810000000001</v>
      </c>
    </row>
    <row r="1758" spans="1:23" x14ac:dyDescent="0.3">
      <c r="A1758">
        <v>8847</v>
      </c>
      <c r="B1758" t="s">
        <v>10295</v>
      </c>
      <c r="C1758" s="1">
        <v>43087</v>
      </c>
      <c r="D1758">
        <v>2017</v>
      </c>
      <c r="E1758" t="s">
        <v>98</v>
      </c>
      <c r="F1758">
        <v>18</v>
      </c>
      <c r="G1758" t="s">
        <v>54</v>
      </c>
      <c r="H1758" t="s">
        <v>3745</v>
      </c>
      <c r="I1758" t="s">
        <v>3746</v>
      </c>
      <c r="J1758" t="s">
        <v>28</v>
      </c>
      <c r="K1758" t="s">
        <v>29</v>
      </c>
      <c r="L1758" t="s">
        <v>509</v>
      </c>
      <c r="M1758" t="s">
        <v>510</v>
      </c>
      <c r="N1758">
        <v>43229</v>
      </c>
      <c r="O1758" t="s">
        <v>157</v>
      </c>
      <c r="P1758" t="s">
        <v>1564</v>
      </c>
      <c r="Q1758" t="s">
        <v>49</v>
      </c>
      <c r="R1758" t="s">
        <v>95</v>
      </c>
      <c r="S1758" t="s">
        <v>1565</v>
      </c>
      <c r="T1758">
        <v>91.360000000000014</v>
      </c>
      <c r="U1758">
        <v>5</v>
      </c>
      <c r="V1758">
        <v>0.2</v>
      </c>
      <c r="W1758">
        <v>29.691999999999993</v>
      </c>
    </row>
    <row r="1759" spans="1:23" x14ac:dyDescent="0.3">
      <c r="A1759">
        <v>1758</v>
      </c>
      <c r="B1759" t="s">
        <v>4488</v>
      </c>
      <c r="C1759" s="1">
        <v>42198</v>
      </c>
      <c r="D1759">
        <v>2015</v>
      </c>
      <c r="E1759" t="s">
        <v>152</v>
      </c>
      <c r="F1759">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v>-66.508800000000036</v>
      </c>
    </row>
    <row r="1760" spans="1:23" x14ac:dyDescent="0.3">
      <c r="A1760">
        <v>8846</v>
      </c>
      <c r="B1760" t="s">
        <v>10295</v>
      </c>
      <c r="C1760" s="1">
        <v>43087</v>
      </c>
      <c r="D1760">
        <v>2017</v>
      </c>
      <c r="E1760" t="s">
        <v>98</v>
      </c>
      <c r="F1760">
        <v>18</v>
      </c>
      <c r="G1760" t="s">
        <v>54</v>
      </c>
      <c r="H1760" t="s">
        <v>3745</v>
      </c>
      <c r="I1760" t="s">
        <v>3746</v>
      </c>
      <c r="J1760" t="s">
        <v>28</v>
      </c>
      <c r="K1760" t="s">
        <v>29</v>
      </c>
      <c r="L1760" t="s">
        <v>509</v>
      </c>
      <c r="M1760" t="s">
        <v>510</v>
      </c>
      <c r="N1760">
        <v>43229</v>
      </c>
      <c r="O1760" t="s">
        <v>157</v>
      </c>
      <c r="P1760" t="s">
        <v>587</v>
      </c>
      <c r="Q1760" t="s">
        <v>49</v>
      </c>
      <c r="R1760" t="s">
        <v>281</v>
      </c>
      <c r="S1760" t="s">
        <v>588</v>
      </c>
      <c r="T1760">
        <v>4.8239999999999998</v>
      </c>
      <c r="U1760">
        <v>3</v>
      </c>
      <c r="V1760">
        <v>0.2</v>
      </c>
      <c r="W1760">
        <v>1.7486999999999999</v>
      </c>
    </row>
    <row r="1761" spans="1:23" x14ac:dyDescent="0.3">
      <c r="A1761">
        <v>1760</v>
      </c>
      <c r="B1761" t="s">
        <v>4492</v>
      </c>
      <c r="C1761" s="1">
        <v>41644</v>
      </c>
      <c r="D1761">
        <v>2014</v>
      </c>
      <c r="E1761" t="s">
        <v>166</v>
      </c>
      <c r="F1761">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v>4.8840000000000003</v>
      </c>
    </row>
    <row r="1762" spans="1:23" x14ac:dyDescent="0.3">
      <c r="A1762">
        <v>8845</v>
      </c>
      <c r="B1762" t="s">
        <v>10295</v>
      </c>
      <c r="C1762" s="1">
        <v>43087</v>
      </c>
      <c r="D1762">
        <v>2017</v>
      </c>
      <c r="E1762" t="s">
        <v>98</v>
      </c>
      <c r="F1762">
        <v>18</v>
      </c>
      <c r="G1762" t="s">
        <v>54</v>
      </c>
      <c r="H1762" t="s">
        <v>3745</v>
      </c>
      <c r="I1762" t="s">
        <v>3746</v>
      </c>
      <c r="J1762" t="s">
        <v>28</v>
      </c>
      <c r="K1762" t="s">
        <v>29</v>
      </c>
      <c r="L1762" t="s">
        <v>509</v>
      </c>
      <c r="M1762" t="s">
        <v>510</v>
      </c>
      <c r="N1762">
        <v>43229</v>
      </c>
      <c r="O1762" t="s">
        <v>157</v>
      </c>
      <c r="P1762" t="s">
        <v>4966</v>
      </c>
      <c r="Q1762" t="s">
        <v>49</v>
      </c>
      <c r="R1762" t="s">
        <v>79</v>
      </c>
      <c r="S1762" t="s">
        <v>4967</v>
      </c>
      <c r="T1762">
        <v>7.2359999999999998</v>
      </c>
      <c r="U1762">
        <v>3</v>
      </c>
      <c r="V1762">
        <v>0.7</v>
      </c>
      <c r="W1762">
        <v>-6.0299999999999976</v>
      </c>
    </row>
    <row r="1763" spans="1:23" x14ac:dyDescent="0.3">
      <c r="A1763">
        <v>1762</v>
      </c>
      <c r="B1763" t="s">
        <v>4493</v>
      </c>
      <c r="C1763" s="1">
        <v>42252</v>
      </c>
      <c r="D1763">
        <v>2015</v>
      </c>
      <c r="E1763" t="s">
        <v>161</v>
      </c>
      <c r="F1763">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v>9.7037999999999993</v>
      </c>
    </row>
    <row r="1764" spans="1:23" x14ac:dyDescent="0.3">
      <c r="A1764">
        <v>8844</v>
      </c>
      <c r="B1764" t="s">
        <v>10294</v>
      </c>
      <c r="C1764" s="1">
        <v>41961</v>
      </c>
      <c r="D1764">
        <v>2014</v>
      </c>
      <c r="E1764" t="s">
        <v>24</v>
      </c>
      <c r="F1764">
        <v>18</v>
      </c>
      <c r="G1764" t="s">
        <v>25</v>
      </c>
      <c r="H1764" t="s">
        <v>383</v>
      </c>
      <c r="I1764" t="s">
        <v>384</v>
      </c>
      <c r="J1764" t="s">
        <v>44</v>
      </c>
      <c r="K1764" t="s">
        <v>29</v>
      </c>
      <c r="L1764" t="s">
        <v>421</v>
      </c>
      <c r="M1764" t="s">
        <v>241</v>
      </c>
      <c r="N1764">
        <v>55407</v>
      </c>
      <c r="O1764" t="s">
        <v>111</v>
      </c>
      <c r="P1764" t="s">
        <v>7632</v>
      </c>
      <c r="Q1764" t="s">
        <v>49</v>
      </c>
      <c r="R1764" t="s">
        <v>63</v>
      </c>
      <c r="S1764" t="s">
        <v>7633</v>
      </c>
      <c r="T1764">
        <v>67.150000000000006</v>
      </c>
      <c r="U1764">
        <v>5</v>
      </c>
      <c r="V1764">
        <v>0</v>
      </c>
      <c r="W1764">
        <v>16.787500000000001</v>
      </c>
    </row>
    <row r="1765" spans="1:23" x14ac:dyDescent="0.3">
      <c r="A1765">
        <v>1764</v>
      </c>
      <c r="B1765" t="s">
        <v>4500</v>
      </c>
      <c r="C1765" s="1">
        <v>42586</v>
      </c>
      <c r="D1765">
        <v>2016</v>
      </c>
      <c r="E1765" t="s">
        <v>132</v>
      </c>
      <c r="F1765">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v>10.517999999999997</v>
      </c>
    </row>
    <row r="1766" spans="1:23" x14ac:dyDescent="0.3">
      <c r="A1766">
        <v>1765</v>
      </c>
      <c r="B1766" t="s">
        <v>4500</v>
      </c>
      <c r="C1766" s="1">
        <v>42586</v>
      </c>
      <c r="D1766">
        <v>2016</v>
      </c>
      <c r="E1766" t="s">
        <v>132</v>
      </c>
      <c r="F176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v>1.8997999999999999</v>
      </c>
    </row>
    <row r="1767" spans="1:23" x14ac:dyDescent="0.3">
      <c r="A1767">
        <v>8840</v>
      </c>
      <c r="B1767" t="s">
        <v>10292</v>
      </c>
      <c r="C1767" s="1">
        <v>41735</v>
      </c>
      <c r="D1767">
        <v>2014</v>
      </c>
      <c r="E1767" t="s">
        <v>89</v>
      </c>
      <c r="F1767">
        <v>6</v>
      </c>
      <c r="G1767" t="s">
        <v>25</v>
      </c>
      <c r="H1767" t="s">
        <v>3308</v>
      </c>
      <c r="I1767" t="s">
        <v>3309</v>
      </c>
      <c r="J1767" t="s">
        <v>44</v>
      </c>
      <c r="K1767" t="s">
        <v>29</v>
      </c>
      <c r="L1767" t="s">
        <v>45</v>
      </c>
      <c r="M1767" t="s">
        <v>46</v>
      </c>
      <c r="N1767">
        <v>90004</v>
      </c>
      <c r="O1767" t="s">
        <v>47</v>
      </c>
      <c r="P1767" t="s">
        <v>474</v>
      </c>
      <c r="Q1767" t="s">
        <v>49</v>
      </c>
      <c r="R1767" t="s">
        <v>79</v>
      </c>
      <c r="S1767" t="s">
        <v>475</v>
      </c>
      <c r="T1767">
        <v>65.567999999999998</v>
      </c>
      <c r="U1767">
        <v>2</v>
      </c>
      <c r="V1767">
        <v>0.2</v>
      </c>
      <c r="W1767">
        <v>23.768399999999996</v>
      </c>
    </row>
    <row r="1768" spans="1:23" x14ac:dyDescent="0.3">
      <c r="A1768">
        <v>1767</v>
      </c>
      <c r="B1768" t="s">
        <v>4500</v>
      </c>
      <c r="C1768" s="1">
        <v>42586</v>
      </c>
      <c r="D1768">
        <v>2016</v>
      </c>
      <c r="E1768" t="s">
        <v>132</v>
      </c>
      <c r="F1768">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v>4.8117999999999999</v>
      </c>
    </row>
    <row r="1769" spans="1:23" x14ac:dyDescent="0.3">
      <c r="A1769">
        <v>1768</v>
      </c>
      <c r="B1769" t="s">
        <v>4507</v>
      </c>
      <c r="C1769" s="1">
        <v>41720</v>
      </c>
      <c r="D1769">
        <v>2014</v>
      </c>
      <c r="E1769" t="s">
        <v>237</v>
      </c>
      <c r="F1769">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v>-5.8603999999999985</v>
      </c>
    </row>
    <row r="1770" spans="1:23" x14ac:dyDescent="0.3">
      <c r="A1770">
        <v>1769</v>
      </c>
      <c r="B1770" t="s">
        <v>4507</v>
      </c>
      <c r="C1770" s="1">
        <v>41720</v>
      </c>
      <c r="D1770">
        <v>2014</v>
      </c>
      <c r="E1770" t="s">
        <v>237</v>
      </c>
      <c r="F1770">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v>-39.456499999999991</v>
      </c>
    </row>
    <row r="1771" spans="1:23" x14ac:dyDescent="0.3">
      <c r="A1771">
        <v>1770</v>
      </c>
      <c r="B1771" t="s">
        <v>4511</v>
      </c>
      <c r="C1771" s="1">
        <v>42796</v>
      </c>
      <c r="D1771">
        <v>2017</v>
      </c>
      <c r="E1771" t="s">
        <v>237</v>
      </c>
      <c r="F1771">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v>-1.3952000000000013</v>
      </c>
    </row>
    <row r="1772" spans="1:23" x14ac:dyDescent="0.3">
      <c r="A1772">
        <v>1771</v>
      </c>
      <c r="B1772" t="s">
        <v>4511</v>
      </c>
      <c r="C1772" s="1">
        <v>42796</v>
      </c>
      <c r="D1772">
        <v>2017</v>
      </c>
      <c r="E1772" t="s">
        <v>237</v>
      </c>
      <c r="F1772">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v>-20.166300000000007</v>
      </c>
    </row>
    <row r="1773" spans="1:23" x14ac:dyDescent="0.3">
      <c r="A1773">
        <v>1772</v>
      </c>
      <c r="B1773" t="s">
        <v>4512</v>
      </c>
      <c r="C1773" s="1">
        <v>42701</v>
      </c>
      <c r="D1773">
        <v>2016</v>
      </c>
      <c r="E1773" t="s">
        <v>24</v>
      </c>
      <c r="F1773">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v>-24.496000000000002</v>
      </c>
    </row>
    <row r="1774" spans="1:23" x14ac:dyDescent="0.3">
      <c r="A1774">
        <v>8839</v>
      </c>
      <c r="B1774" t="s">
        <v>10292</v>
      </c>
      <c r="C1774" s="1">
        <v>41735</v>
      </c>
      <c r="D1774">
        <v>2014</v>
      </c>
      <c r="E1774" t="s">
        <v>89</v>
      </c>
      <c r="F1774">
        <v>6</v>
      </c>
      <c r="G1774" t="s">
        <v>25</v>
      </c>
      <c r="H1774" t="s">
        <v>3308</v>
      </c>
      <c r="I1774" t="s">
        <v>3309</v>
      </c>
      <c r="J1774" t="s">
        <v>44</v>
      </c>
      <c r="K1774" t="s">
        <v>29</v>
      </c>
      <c r="L1774" t="s">
        <v>45</v>
      </c>
      <c r="M1774" t="s">
        <v>46</v>
      </c>
      <c r="N1774">
        <v>90004</v>
      </c>
      <c r="O1774" t="s">
        <v>47</v>
      </c>
      <c r="P1774" t="s">
        <v>6827</v>
      </c>
      <c r="Q1774" t="s">
        <v>49</v>
      </c>
      <c r="R1774" t="s">
        <v>72</v>
      </c>
      <c r="S1774" t="s">
        <v>6828</v>
      </c>
      <c r="T1774">
        <v>70.949999999999989</v>
      </c>
      <c r="U1774">
        <v>3</v>
      </c>
      <c r="V1774">
        <v>0</v>
      </c>
      <c r="W1774">
        <v>18.447000000000003</v>
      </c>
    </row>
    <row r="1775" spans="1:23" x14ac:dyDescent="0.3">
      <c r="A1775">
        <v>1774</v>
      </c>
      <c r="B1775" t="s">
        <v>4513</v>
      </c>
      <c r="C1775" s="1">
        <v>41757</v>
      </c>
      <c r="D1775">
        <v>2014</v>
      </c>
      <c r="E1775" t="s">
        <v>89</v>
      </c>
      <c r="F1775">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v>9.3869999999999987</v>
      </c>
    </row>
    <row r="1776" spans="1:23" x14ac:dyDescent="0.3">
      <c r="A1776">
        <v>1775</v>
      </c>
      <c r="B1776" t="s">
        <v>4513</v>
      </c>
      <c r="C1776" s="1">
        <v>41757</v>
      </c>
      <c r="D1776">
        <v>2014</v>
      </c>
      <c r="E1776" t="s">
        <v>89</v>
      </c>
      <c r="F177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v>129.37860000000001</v>
      </c>
    </row>
    <row r="1777" spans="1:23" x14ac:dyDescent="0.3">
      <c r="A1777">
        <v>1776</v>
      </c>
      <c r="B1777" t="s">
        <v>4513</v>
      </c>
      <c r="C1777" s="1">
        <v>41757</v>
      </c>
      <c r="D1777">
        <v>2014</v>
      </c>
      <c r="E1777" t="s">
        <v>89</v>
      </c>
      <c r="F1777">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v>1.4952000000000001</v>
      </c>
    </row>
    <row r="1778" spans="1:23" x14ac:dyDescent="0.3">
      <c r="A1778">
        <v>1777</v>
      </c>
      <c r="B1778" t="s">
        <v>4513</v>
      </c>
      <c r="C1778" s="1">
        <v>41757</v>
      </c>
      <c r="D1778">
        <v>2014</v>
      </c>
      <c r="E1778" t="s">
        <v>89</v>
      </c>
      <c r="F1778">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v>1.512</v>
      </c>
    </row>
    <row r="1779" spans="1:23" x14ac:dyDescent="0.3">
      <c r="A1779">
        <v>1778</v>
      </c>
      <c r="B1779" t="s">
        <v>4521</v>
      </c>
      <c r="C1779" s="1">
        <v>42332</v>
      </c>
      <c r="D1779">
        <v>2015</v>
      </c>
      <c r="E1779" t="s">
        <v>24</v>
      </c>
      <c r="F1779">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v>180.76590000000002</v>
      </c>
    </row>
    <row r="1780" spans="1:23" x14ac:dyDescent="0.3">
      <c r="A1780">
        <v>1779</v>
      </c>
      <c r="B1780" t="s">
        <v>4521</v>
      </c>
      <c r="C1780" s="1">
        <v>42332</v>
      </c>
      <c r="D1780">
        <v>2015</v>
      </c>
      <c r="E1780" t="s">
        <v>24</v>
      </c>
      <c r="F1780">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v>6.6150000000000002</v>
      </c>
    </row>
    <row r="1781" spans="1:23" x14ac:dyDescent="0.3">
      <c r="A1781">
        <v>8838</v>
      </c>
      <c r="B1781" t="s">
        <v>10291</v>
      </c>
      <c r="C1781" s="1">
        <v>43002</v>
      </c>
      <c r="D1781">
        <v>2017</v>
      </c>
      <c r="E1781" t="s">
        <v>161</v>
      </c>
      <c r="F1781">
        <v>24</v>
      </c>
      <c r="G1781" t="s">
        <v>54</v>
      </c>
      <c r="H1781" t="s">
        <v>5120</v>
      </c>
      <c r="I1781" t="s">
        <v>5121</v>
      </c>
      <c r="J1781" t="s">
        <v>108</v>
      </c>
      <c r="K1781" t="s">
        <v>29</v>
      </c>
      <c r="L1781" t="s">
        <v>7512</v>
      </c>
      <c r="M1781" t="s">
        <v>1288</v>
      </c>
      <c r="N1781">
        <v>30328</v>
      </c>
      <c r="O1781" t="s">
        <v>32</v>
      </c>
      <c r="P1781" t="s">
        <v>1458</v>
      </c>
      <c r="Q1781" t="s">
        <v>49</v>
      </c>
      <c r="R1781" t="s">
        <v>50</v>
      </c>
      <c r="S1781" t="s">
        <v>1459</v>
      </c>
      <c r="T1781">
        <v>15.75</v>
      </c>
      <c r="U1781">
        <v>5</v>
      </c>
      <c r="V1781">
        <v>0</v>
      </c>
      <c r="W1781">
        <v>7.5600000000000005</v>
      </c>
    </row>
    <row r="1782" spans="1:23" x14ac:dyDescent="0.3">
      <c r="A1782">
        <v>1781</v>
      </c>
      <c r="B1782" t="s">
        <v>4524</v>
      </c>
      <c r="C1782" s="1">
        <v>42685</v>
      </c>
      <c r="D1782">
        <v>2016</v>
      </c>
      <c r="E1782" t="s">
        <v>24</v>
      </c>
      <c r="F1782">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v>20.840000000000003</v>
      </c>
    </row>
    <row r="1783" spans="1:23" x14ac:dyDescent="0.3">
      <c r="A1783">
        <v>1782</v>
      </c>
      <c r="B1783" t="s">
        <v>4525</v>
      </c>
      <c r="C1783" s="1">
        <v>42194</v>
      </c>
      <c r="D1783">
        <v>2015</v>
      </c>
      <c r="E1783" t="s">
        <v>152</v>
      </c>
      <c r="F1783">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v>3.0267999999999997</v>
      </c>
    </row>
    <row r="1784" spans="1:23" x14ac:dyDescent="0.3">
      <c r="A1784">
        <v>1783</v>
      </c>
      <c r="B1784" t="s">
        <v>4525</v>
      </c>
      <c r="C1784" s="1">
        <v>42194</v>
      </c>
      <c r="D1784">
        <v>2015</v>
      </c>
      <c r="E1784" t="s">
        <v>152</v>
      </c>
      <c r="F1784">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v>59.011199999999988</v>
      </c>
    </row>
    <row r="1785" spans="1:23" x14ac:dyDescent="0.3">
      <c r="A1785">
        <v>1784</v>
      </c>
      <c r="B1785" t="s">
        <v>4528</v>
      </c>
      <c r="C1785" s="1">
        <v>43000</v>
      </c>
      <c r="D1785">
        <v>2017</v>
      </c>
      <c r="E1785" t="s">
        <v>161</v>
      </c>
      <c r="F1785">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v>107.7216</v>
      </c>
    </row>
    <row r="1786" spans="1:23" x14ac:dyDescent="0.3">
      <c r="A1786">
        <v>8837</v>
      </c>
      <c r="B1786" t="s">
        <v>10291</v>
      </c>
      <c r="C1786" s="1">
        <v>43002</v>
      </c>
      <c r="D1786">
        <v>2017</v>
      </c>
      <c r="E1786" t="s">
        <v>161</v>
      </c>
      <c r="F1786">
        <v>24</v>
      </c>
      <c r="G1786" t="s">
        <v>54</v>
      </c>
      <c r="H1786" t="s">
        <v>5120</v>
      </c>
      <c r="I1786" t="s">
        <v>5121</v>
      </c>
      <c r="J1786" t="s">
        <v>108</v>
      </c>
      <c r="K1786" t="s">
        <v>29</v>
      </c>
      <c r="L1786" t="s">
        <v>7512</v>
      </c>
      <c r="M1786" t="s">
        <v>1288</v>
      </c>
      <c r="N1786">
        <v>30328</v>
      </c>
      <c r="O1786" t="s">
        <v>32</v>
      </c>
      <c r="P1786" t="s">
        <v>2969</v>
      </c>
      <c r="Q1786" t="s">
        <v>49</v>
      </c>
      <c r="R1786" t="s">
        <v>72</v>
      </c>
      <c r="S1786" t="s">
        <v>2970</v>
      </c>
      <c r="T1786">
        <v>12.72</v>
      </c>
      <c r="U1786">
        <v>3</v>
      </c>
      <c r="V1786">
        <v>0</v>
      </c>
      <c r="W1786">
        <v>4.9607999999999999</v>
      </c>
    </row>
    <row r="1787" spans="1:23" x14ac:dyDescent="0.3">
      <c r="A1787">
        <v>1786</v>
      </c>
      <c r="B1787" t="s">
        <v>4528</v>
      </c>
      <c r="C1787" s="1">
        <v>43000</v>
      </c>
      <c r="D1787">
        <v>2017</v>
      </c>
      <c r="E1787" t="s">
        <v>161</v>
      </c>
      <c r="F1787">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v>15.5288</v>
      </c>
    </row>
    <row r="1788" spans="1:23" x14ac:dyDescent="0.3">
      <c r="A1788">
        <v>8836</v>
      </c>
      <c r="B1788" t="s">
        <v>10291</v>
      </c>
      <c r="C1788" s="1">
        <v>43002</v>
      </c>
      <c r="D1788">
        <v>2017</v>
      </c>
      <c r="E1788" t="s">
        <v>161</v>
      </c>
      <c r="F1788">
        <v>24</v>
      </c>
      <c r="G1788" t="s">
        <v>54</v>
      </c>
      <c r="H1788" t="s">
        <v>5120</v>
      </c>
      <c r="I1788" t="s">
        <v>5121</v>
      </c>
      <c r="J1788" t="s">
        <v>108</v>
      </c>
      <c r="K1788" t="s">
        <v>29</v>
      </c>
      <c r="L1788" t="s">
        <v>7512</v>
      </c>
      <c r="M1788" t="s">
        <v>1288</v>
      </c>
      <c r="N1788">
        <v>30328</v>
      </c>
      <c r="O1788" t="s">
        <v>32</v>
      </c>
      <c r="P1788" t="s">
        <v>8271</v>
      </c>
      <c r="Q1788" t="s">
        <v>49</v>
      </c>
      <c r="R1788" t="s">
        <v>72</v>
      </c>
      <c r="S1788" t="s">
        <v>8272</v>
      </c>
      <c r="T1788">
        <v>14.28</v>
      </c>
      <c r="U1788">
        <v>4</v>
      </c>
      <c r="V1788">
        <v>0</v>
      </c>
      <c r="W1788">
        <v>3.7127999999999997</v>
      </c>
    </row>
    <row r="1789" spans="1:23" x14ac:dyDescent="0.3">
      <c r="A1789">
        <v>8834</v>
      </c>
      <c r="B1789" t="s">
        <v>10291</v>
      </c>
      <c r="C1789" s="1">
        <v>43002</v>
      </c>
      <c r="D1789">
        <v>2017</v>
      </c>
      <c r="E1789" t="s">
        <v>161</v>
      </c>
      <c r="F1789">
        <v>24</v>
      </c>
      <c r="G1789" t="s">
        <v>54</v>
      </c>
      <c r="H1789" t="s">
        <v>5120</v>
      </c>
      <c r="I1789" t="s">
        <v>5121</v>
      </c>
      <c r="J1789" t="s">
        <v>108</v>
      </c>
      <c r="K1789" t="s">
        <v>29</v>
      </c>
      <c r="L1789" t="s">
        <v>7512</v>
      </c>
      <c r="M1789" t="s">
        <v>1288</v>
      </c>
      <c r="N1789">
        <v>30328</v>
      </c>
      <c r="O1789" t="s">
        <v>32</v>
      </c>
      <c r="P1789" t="s">
        <v>4036</v>
      </c>
      <c r="Q1789" t="s">
        <v>49</v>
      </c>
      <c r="R1789" t="s">
        <v>63</v>
      </c>
      <c r="S1789" t="s">
        <v>6608</v>
      </c>
      <c r="T1789">
        <v>15.51</v>
      </c>
      <c r="U1789">
        <v>1</v>
      </c>
      <c r="V1789">
        <v>0</v>
      </c>
      <c r="W1789">
        <v>3.8774999999999995</v>
      </c>
    </row>
    <row r="1790" spans="1:23" x14ac:dyDescent="0.3">
      <c r="A1790">
        <v>8833</v>
      </c>
      <c r="B1790" t="s">
        <v>10290</v>
      </c>
      <c r="C1790" s="1">
        <v>42177</v>
      </c>
      <c r="D1790">
        <v>2015</v>
      </c>
      <c r="E1790" t="s">
        <v>41</v>
      </c>
      <c r="F1790">
        <v>22</v>
      </c>
      <c r="G1790" t="s">
        <v>54</v>
      </c>
      <c r="H1790" t="s">
        <v>4370</v>
      </c>
      <c r="I1790" t="s">
        <v>4371</v>
      </c>
      <c r="J1790" t="s">
        <v>28</v>
      </c>
      <c r="K1790" t="s">
        <v>29</v>
      </c>
      <c r="L1790" t="s">
        <v>401</v>
      </c>
      <c r="M1790" t="s">
        <v>279</v>
      </c>
      <c r="N1790">
        <v>14609</v>
      </c>
      <c r="O1790" t="s">
        <v>157</v>
      </c>
      <c r="P1790" t="s">
        <v>2711</v>
      </c>
      <c r="Q1790" t="s">
        <v>49</v>
      </c>
      <c r="R1790" t="s">
        <v>79</v>
      </c>
      <c r="S1790" t="s">
        <v>2712</v>
      </c>
      <c r="T1790">
        <v>1217.568</v>
      </c>
      <c r="U1790">
        <v>2</v>
      </c>
      <c r="V1790">
        <v>0.2</v>
      </c>
      <c r="W1790">
        <v>456.58800000000002</v>
      </c>
    </row>
    <row r="1791" spans="1:23" x14ac:dyDescent="0.3">
      <c r="A1791">
        <v>8831</v>
      </c>
      <c r="B1791" t="s">
        <v>10288</v>
      </c>
      <c r="C1791" s="1">
        <v>42603</v>
      </c>
      <c r="D1791">
        <v>2016</v>
      </c>
      <c r="E1791" t="s">
        <v>132</v>
      </c>
      <c r="F1791">
        <v>21</v>
      </c>
      <c r="G1791" t="s">
        <v>25</v>
      </c>
      <c r="H1791" t="s">
        <v>2873</v>
      </c>
      <c r="I1791" t="s">
        <v>2874</v>
      </c>
      <c r="J1791" t="s">
        <v>44</v>
      </c>
      <c r="K1791" t="s">
        <v>29</v>
      </c>
      <c r="L1791" t="s">
        <v>101</v>
      </c>
      <c r="M1791" t="s">
        <v>102</v>
      </c>
      <c r="N1791">
        <v>98115</v>
      </c>
      <c r="O1791" t="s">
        <v>47</v>
      </c>
      <c r="P1791" t="s">
        <v>3189</v>
      </c>
      <c r="Q1791" t="s">
        <v>49</v>
      </c>
      <c r="R1791" t="s">
        <v>79</v>
      </c>
      <c r="S1791" t="s">
        <v>3190</v>
      </c>
      <c r="T1791">
        <v>33.44</v>
      </c>
      <c r="U1791">
        <v>10</v>
      </c>
      <c r="V1791">
        <v>0.2</v>
      </c>
      <c r="W1791">
        <v>11.703999999999997</v>
      </c>
    </row>
    <row r="1792" spans="1:23" x14ac:dyDescent="0.3">
      <c r="A1792">
        <v>1791</v>
      </c>
      <c r="B1792" t="s">
        <v>4539</v>
      </c>
      <c r="C1792" s="1">
        <v>41912</v>
      </c>
      <c r="D1792">
        <v>2014</v>
      </c>
      <c r="E1792" t="s">
        <v>161</v>
      </c>
      <c r="F1792">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v>24.47</v>
      </c>
    </row>
    <row r="1793" spans="1:23" x14ac:dyDescent="0.3">
      <c r="A1793">
        <v>8830</v>
      </c>
      <c r="B1793" t="s">
        <v>10287</v>
      </c>
      <c r="C1793" s="1">
        <v>41918</v>
      </c>
      <c r="D1793">
        <v>2014</v>
      </c>
      <c r="E1793" t="s">
        <v>53</v>
      </c>
      <c r="F1793">
        <v>6</v>
      </c>
      <c r="G1793" t="s">
        <v>199</v>
      </c>
      <c r="H1793" t="s">
        <v>9016</v>
      </c>
      <c r="I1793" t="s">
        <v>9017</v>
      </c>
      <c r="J1793" t="s">
        <v>44</v>
      </c>
      <c r="K1793" t="s">
        <v>29</v>
      </c>
      <c r="L1793" t="s">
        <v>4396</v>
      </c>
      <c r="M1793" t="s">
        <v>266</v>
      </c>
      <c r="N1793">
        <v>46203</v>
      </c>
      <c r="O1793" t="s">
        <v>111</v>
      </c>
      <c r="P1793" t="s">
        <v>7526</v>
      </c>
      <c r="Q1793" t="s">
        <v>49</v>
      </c>
      <c r="R1793" t="s">
        <v>63</v>
      </c>
      <c r="S1793" t="s">
        <v>7527</v>
      </c>
      <c r="T1793">
        <v>386.34</v>
      </c>
      <c r="U1793">
        <v>2</v>
      </c>
      <c r="V1793">
        <v>0</v>
      </c>
      <c r="W1793">
        <v>54.087600000000009</v>
      </c>
    </row>
    <row r="1794" spans="1:23" x14ac:dyDescent="0.3">
      <c r="A1794">
        <v>1793</v>
      </c>
      <c r="B1794" t="s">
        <v>4540</v>
      </c>
      <c r="C1794" s="1">
        <v>41974</v>
      </c>
      <c r="D1794">
        <v>2014</v>
      </c>
      <c r="E1794" t="s">
        <v>98</v>
      </c>
      <c r="F1794">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v>12.592800000000004</v>
      </c>
    </row>
    <row r="1795" spans="1:23" x14ac:dyDescent="0.3">
      <c r="A1795">
        <v>1794</v>
      </c>
      <c r="B1795" t="s">
        <v>4545</v>
      </c>
      <c r="C1795" s="1">
        <v>41981</v>
      </c>
      <c r="D1795">
        <v>2014</v>
      </c>
      <c r="E1795" t="s">
        <v>98</v>
      </c>
      <c r="F1795">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v>6.0416000000000025</v>
      </c>
    </row>
    <row r="1796" spans="1:23" x14ac:dyDescent="0.3">
      <c r="A1796">
        <v>1795</v>
      </c>
      <c r="B1796" t="s">
        <v>4548</v>
      </c>
      <c r="C1796" s="1">
        <v>42618</v>
      </c>
      <c r="D1796">
        <v>2016</v>
      </c>
      <c r="E1796" t="s">
        <v>161</v>
      </c>
      <c r="F179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v>26.984999999999992</v>
      </c>
    </row>
    <row r="1797" spans="1:23" x14ac:dyDescent="0.3">
      <c r="A1797">
        <v>1796</v>
      </c>
      <c r="B1797" t="s">
        <v>4553</v>
      </c>
      <c r="C1797" s="1">
        <v>42974</v>
      </c>
      <c r="D1797">
        <v>2017</v>
      </c>
      <c r="E1797" t="s">
        <v>132</v>
      </c>
      <c r="F1797">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v>16.598399999999998</v>
      </c>
    </row>
    <row r="1798" spans="1:23" x14ac:dyDescent="0.3">
      <c r="A1798">
        <v>8829</v>
      </c>
      <c r="B1798" t="s">
        <v>10286</v>
      </c>
      <c r="C1798" s="1">
        <v>42160</v>
      </c>
      <c r="D1798">
        <v>2015</v>
      </c>
      <c r="E1798" t="s">
        <v>41</v>
      </c>
      <c r="F1798">
        <v>5</v>
      </c>
      <c r="G1798" t="s">
        <v>54</v>
      </c>
      <c r="H1798" t="s">
        <v>1550</v>
      </c>
      <c r="I1798" t="s">
        <v>1551</v>
      </c>
      <c r="J1798" t="s">
        <v>44</v>
      </c>
      <c r="K1798" t="s">
        <v>29</v>
      </c>
      <c r="L1798" t="s">
        <v>9328</v>
      </c>
      <c r="M1798" t="s">
        <v>610</v>
      </c>
      <c r="N1798">
        <v>63301</v>
      </c>
      <c r="O1798" t="s">
        <v>111</v>
      </c>
      <c r="P1798" t="s">
        <v>4657</v>
      </c>
      <c r="Q1798" t="s">
        <v>49</v>
      </c>
      <c r="R1798" t="s">
        <v>95</v>
      </c>
      <c r="S1798" t="s">
        <v>4658</v>
      </c>
      <c r="T1798">
        <v>10.56</v>
      </c>
      <c r="U1798">
        <v>2</v>
      </c>
      <c r="V1798">
        <v>0</v>
      </c>
      <c r="W1798">
        <v>4.7519999999999998</v>
      </c>
    </row>
    <row r="1799" spans="1:23" x14ac:dyDescent="0.3">
      <c r="A1799">
        <v>1798</v>
      </c>
      <c r="B1799" t="s">
        <v>4553</v>
      </c>
      <c r="C1799" s="1">
        <v>42974</v>
      </c>
      <c r="D1799">
        <v>2017</v>
      </c>
      <c r="E1799" t="s">
        <v>132</v>
      </c>
      <c r="F1799">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v>11.565</v>
      </c>
    </row>
    <row r="1800" spans="1:23" x14ac:dyDescent="0.3">
      <c r="A1800">
        <v>8828</v>
      </c>
      <c r="B1800" t="s">
        <v>10285</v>
      </c>
      <c r="C1800" s="1">
        <v>41731</v>
      </c>
      <c r="D1800">
        <v>2014</v>
      </c>
      <c r="E1800" t="s">
        <v>89</v>
      </c>
      <c r="F1800">
        <v>2</v>
      </c>
      <c r="G1800" t="s">
        <v>25</v>
      </c>
      <c r="H1800" t="s">
        <v>6718</v>
      </c>
      <c r="I1800" t="s">
        <v>6719</v>
      </c>
      <c r="J1800" t="s">
        <v>28</v>
      </c>
      <c r="K1800" t="s">
        <v>29</v>
      </c>
      <c r="L1800" t="s">
        <v>195</v>
      </c>
      <c r="M1800" t="s">
        <v>110</v>
      </c>
      <c r="N1800">
        <v>77095</v>
      </c>
      <c r="O1800" t="s">
        <v>111</v>
      </c>
      <c r="P1800" t="s">
        <v>8712</v>
      </c>
      <c r="Q1800" t="s">
        <v>49</v>
      </c>
      <c r="R1800" t="s">
        <v>95</v>
      </c>
      <c r="S1800" t="s">
        <v>8713</v>
      </c>
      <c r="T1800">
        <v>33.488000000000007</v>
      </c>
      <c r="U1800">
        <v>7</v>
      </c>
      <c r="V1800">
        <v>0.2</v>
      </c>
      <c r="W1800">
        <v>10.464999999999998</v>
      </c>
    </row>
    <row r="1801" spans="1:23" x14ac:dyDescent="0.3">
      <c r="A1801">
        <v>1800</v>
      </c>
      <c r="B1801" t="s">
        <v>4557</v>
      </c>
      <c r="C1801" s="1">
        <v>42590</v>
      </c>
      <c r="D1801">
        <v>2016</v>
      </c>
      <c r="E1801" t="s">
        <v>132</v>
      </c>
      <c r="F1801">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v>3.6295999999999995</v>
      </c>
    </row>
    <row r="1802" spans="1:23" x14ac:dyDescent="0.3">
      <c r="A1802">
        <v>1801</v>
      </c>
      <c r="B1802" t="s">
        <v>4557</v>
      </c>
      <c r="C1802" s="1">
        <v>42590</v>
      </c>
      <c r="D1802">
        <v>2016</v>
      </c>
      <c r="E1802" t="s">
        <v>132</v>
      </c>
      <c r="F1802">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v>17.534399999999998</v>
      </c>
    </row>
    <row r="1803" spans="1:23" x14ac:dyDescent="0.3">
      <c r="A1803">
        <v>8827</v>
      </c>
      <c r="B1803" t="s">
        <v>10285</v>
      </c>
      <c r="C1803" s="1">
        <v>41731</v>
      </c>
      <c r="D1803">
        <v>2014</v>
      </c>
      <c r="E1803" t="s">
        <v>89</v>
      </c>
      <c r="F1803">
        <v>2</v>
      </c>
      <c r="G1803" t="s">
        <v>25</v>
      </c>
      <c r="H1803" t="s">
        <v>6718</v>
      </c>
      <c r="I1803" t="s">
        <v>6719</v>
      </c>
      <c r="J1803" t="s">
        <v>28</v>
      </c>
      <c r="K1803" t="s">
        <v>29</v>
      </c>
      <c r="L1803" t="s">
        <v>195</v>
      </c>
      <c r="M1803" t="s">
        <v>110</v>
      </c>
      <c r="N1803">
        <v>77095</v>
      </c>
      <c r="O1803" t="s">
        <v>111</v>
      </c>
      <c r="P1803" t="s">
        <v>1883</v>
      </c>
      <c r="Q1803" t="s">
        <v>49</v>
      </c>
      <c r="R1803" t="s">
        <v>95</v>
      </c>
      <c r="S1803" t="s">
        <v>1884</v>
      </c>
      <c r="T1803">
        <v>26.720000000000002</v>
      </c>
      <c r="U1803">
        <v>5</v>
      </c>
      <c r="V1803">
        <v>0.2</v>
      </c>
      <c r="W1803">
        <v>9.3520000000000003</v>
      </c>
    </row>
    <row r="1804" spans="1:23" x14ac:dyDescent="0.3">
      <c r="A1804">
        <v>1803</v>
      </c>
      <c r="B1804" t="s">
        <v>4563</v>
      </c>
      <c r="C1804" s="1">
        <v>43000</v>
      </c>
      <c r="D1804">
        <v>2017</v>
      </c>
      <c r="E1804" t="s">
        <v>161</v>
      </c>
      <c r="F1804">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v>-4.2987000000000002</v>
      </c>
    </row>
    <row r="1805" spans="1:23" x14ac:dyDescent="0.3">
      <c r="A1805">
        <v>1804</v>
      </c>
      <c r="B1805" t="s">
        <v>4563</v>
      </c>
      <c r="C1805" s="1">
        <v>43000</v>
      </c>
      <c r="D1805">
        <v>2017</v>
      </c>
      <c r="E1805" t="s">
        <v>161</v>
      </c>
      <c r="F1805">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v>-1049.3406</v>
      </c>
    </row>
    <row r="1806" spans="1:23" x14ac:dyDescent="0.3">
      <c r="A1806">
        <v>8826</v>
      </c>
      <c r="B1806" t="s">
        <v>10284</v>
      </c>
      <c r="C1806" s="1">
        <v>42357</v>
      </c>
      <c r="D1806">
        <v>2015</v>
      </c>
      <c r="E1806" t="s">
        <v>98</v>
      </c>
      <c r="F1806">
        <v>19</v>
      </c>
      <c r="G1806" t="s">
        <v>199</v>
      </c>
      <c r="H1806" t="s">
        <v>1325</v>
      </c>
      <c r="I1806" t="s">
        <v>1326</v>
      </c>
      <c r="J1806" t="s">
        <v>28</v>
      </c>
      <c r="K1806" t="s">
        <v>29</v>
      </c>
      <c r="L1806" t="s">
        <v>155</v>
      </c>
      <c r="M1806" t="s">
        <v>156</v>
      </c>
      <c r="N1806">
        <v>19134</v>
      </c>
      <c r="O1806" t="s">
        <v>157</v>
      </c>
      <c r="P1806" t="s">
        <v>4779</v>
      </c>
      <c r="Q1806" t="s">
        <v>49</v>
      </c>
      <c r="R1806" t="s">
        <v>50</v>
      </c>
      <c r="S1806" t="s">
        <v>4780</v>
      </c>
      <c r="T1806">
        <v>6.911999999999999</v>
      </c>
      <c r="U1806">
        <v>3</v>
      </c>
      <c r="V1806">
        <v>0.2</v>
      </c>
      <c r="W1806">
        <v>2.5056000000000003</v>
      </c>
    </row>
    <row r="1807" spans="1:23" x14ac:dyDescent="0.3">
      <c r="A1807">
        <v>8825</v>
      </c>
      <c r="B1807" t="s">
        <v>10283</v>
      </c>
      <c r="C1807" s="1">
        <v>42815</v>
      </c>
      <c r="D1807">
        <v>2017</v>
      </c>
      <c r="E1807" t="s">
        <v>237</v>
      </c>
      <c r="F1807">
        <v>21</v>
      </c>
      <c r="G1807" t="s">
        <v>25</v>
      </c>
      <c r="H1807" t="s">
        <v>286</v>
      </c>
      <c r="I1807" t="s">
        <v>287</v>
      </c>
      <c r="J1807" t="s">
        <v>28</v>
      </c>
      <c r="K1807" t="s">
        <v>29</v>
      </c>
      <c r="L1807" t="s">
        <v>4793</v>
      </c>
      <c r="M1807" t="s">
        <v>156</v>
      </c>
      <c r="N1807">
        <v>19601</v>
      </c>
      <c r="O1807" t="s">
        <v>157</v>
      </c>
      <c r="P1807" t="s">
        <v>1709</v>
      </c>
      <c r="Q1807" t="s">
        <v>49</v>
      </c>
      <c r="R1807" t="s">
        <v>184</v>
      </c>
      <c r="S1807" t="s">
        <v>1710</v>
      </c>
      <c r="T1807">
        <v>8.8559999999999999</v>
      </c>
      <c r="U1807">
        <v>3</v>
      </c>
      <c r="V1807">
        <v>0.2</v>
      </c>
      <c r="W1807">
        <v>2.8781999999999992</v>
      </c>
    </row>
    <row r="1808" spans="1:23" x14ac:dyDescent="0.3">
      <c r="A1808">
        <v>1807</v>
      </c>
      <c r="B1808" t="s">
        <v>4566</v>
      </c>
      <c r="C1808" s="1">
        <v>42729</v>
      </c>
      <c r="D1808">
        <v>2016</v>
      </c>
      <c r="E1808" t="s">
        <v>98</v>
      </c>
      <c r="F1808">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v>21.772800000000004</v>
      </c>
    </row>
    <row r="1809" spans="1:23" x14ac:dyDescent="0.3">
      <c r="A1809">
        <v>8824</v>
      </c>
      <c r="B1809" t="s">
        <v>10282</v>
      </c>
      <c r="C1809" s="1">
        <v>43042</v>
      </c>
      <c r="D1809">
        <v>2017</v>
      </c>
      <c r="E1809" t="s">
        <v>24</v>
      </c>
      <c r="F1809">
        <v>3</v>
      </c>
      <c r="G1809" t="s">
        <v>54</v>
      </c>
      <c r="H1809" t="s">
        <v>520</v>
      </c>
      <c r="I1809" t="s">
        <v>521</v>
      </c>
      <c r="J1809" t="s">
        <v>28</v>
      </c>
      <c r="K1809" t="s">
        <v>29</v>
      </c>
      <c r="L1809" t="s">
        <v>6073</v>
      </c>
      <c r="M1809" t="s">
        <v>58</v>
      </c>
      <c r="N1809">
        <v>32839</v>
      </c>
      <c r="O1809" t="s">
        <v>32</v>
      </c>
      <c r="P1809" t="s">
        <v>2797</v>
      </c>
      <c r="Q1809" t="s">
        <v>49</v>
      </c>
      <c r="R1809" t="s">
        <v>95</v>
      </c>
      <c r="S1809" t="s">
        <v>2798</v>
      </c>
      <c r="T1809">
        <v>10.688000000000001</v>
      </c>
      <c r="U1809">
        <v>2</v>
      </c>
      <c r="V1809">
        <v>0.2</v>
      </c>
      <c r="W1809">
        <v>3.7407999999999997</v>
      </c>
    </row>
    <row r="1810" spans="1:23" x14ac:dyDescent="0.3">
      <c r="A1810">
        <v>8823</v>
      </c>
      <c r="B1810" t="s">
        <v>10282</v>
      </c>
      <c r="C1810" s="1">
        <v>43042</v>
      </c>
      <c r="D1810">
        <v>2017</v>
      </c>
      <c r="E1810" t="s">
        <v>24</v>
      </c>
      <c r="F1810">
        <v>3</v>
      </c>
      <c r="G1810" t="s">
        <v>54</v>
      </c>
      <c r="H1810" t="s">
        <v>520</v>
      </c>
      <c r="I1810" t="s">
        <v>521</v>
      </c>
      <c r="J1810" t="s">
        <v>28</v>
      </c>
      <c r="K1810" t="s">
        <v>29</v>
      </c>
      <c r="L1810" t="s">
        <v>6073</v>
      </c>
      <c r="M1810" t="s">
        <v>58</v>
      </c>
      <c r="N1810">
        <v>32839</v>
      </c>
      <c r="O1810" t="s">
        <v>32</v>
      </c>
      <c r="P1810" t="s">
        <v>8380</v>
      </c>
      <c r="Q1810" t="s">
        <v>49</v>
      </c>
      <c r="R1810" t="s">
        <v>72</v>
      </c>
      <c r="S1810" t="s">
        <v>8381</v>
      </c>
      <c r="T1810">
        <v>55.984000000000009</v>
      </c>
      <c r="U1810">
        <v>2</v>
      </c>
      <c r="V1810">
        <v>0.2</v>
      </c>
      <c r="W1810">
        <v>4.1987999999999985</v>
      </c>
    </row>
    <row r="1811" spans="1:23" x14ac:dyDescent="0.3">
      <c r="A1811">
        <v>8822</v>
      </c>
      <c r="B1811" t="s">
        <v>10282</v>
      </c>
      <c r="C1811" s="1">
        <v>43042</v>
      </c>
      <c r="D1811">
        <v>2017</v>
      </c>
      <c r="E1811" t="s">
        <v>24</v>
      </c>
      <c r="F1811">
        <v>3</v>
      </c>
      <c r="G1811" t="s">
        <v>54</v>
      </c>
      <c r="H1811" t="s">
        <v>520</v>
      </c>
      <c r="I1811" t="s">
        <v>521</v>
      </c>
      <c r="J1811" t="s">
        <v>28</v>
      </c>
      <c r="K1811" t="s">
        <v>29</v>
      </c>
      <c r="L1811" t="s">
        <v>6073</v>
      </c>
      <c r="M1811" t="s">
        <v>58</v>
      </c>
      <c r="N1811">
        <v>32839</v>
      </c>
      <c r="O1811" t="s">
        <v>32</v>
      </c>
      <c r="P1811" t="s">
        <v>5239</v>
      </c>
      <c r="Q1811" t="s">
        <v>49</v>
      </c>
      <c r="R1811" t="s">
        <v>79</v>
      </c>
      <c r="S1811" t="s">
        <v>5240</v>
      </c>
      <c r="T1811">
        <v>4.0860000000000003</v>
      </c>
      <c r="U1811">
        <v>2</v>
      </c>
      <c r="V1811">
        <v>0.7</v>
      </c>
      <c r="W1811">
        <v>-2.9963999999999995</v>
      </c>
    </row>
    <row r="1812" spans="1:23" x14ac:dyDescent="0.3">
      <c r="A1812">
        <v>1811</v>
      </c>
      <c r="B1812" t="s">
        <v>4573</v>
      </c>
      <c r="C1812" s="1">
        <v>42666</v>
      </c>
      <c r="D1812">
        <v>2016</v>
      </c>
      <c r="E1812" t="s">
        <v>53</v>
      </c>
      <c r="F1812">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v>17.815199999999997</v>
      </c>
    </row>
    <row r="1813" spans="1:23" x14ac:dyDescent="0.3">
      <c r="A1813">
        <v>8820</v>
      </c>
      <c r="B1813" t="s">
        <v>10281</v>
      </c>
      <c r="C1813" s="1">
        <v>42336</v>
      </c>
      <c r="D1813">
        <v>2015</v>
      </c>
      <c r="E1813" t="s">
        <v>24</v>
      </c>
      <c r="F1813">
        <v>28</v>
      </c>
      <c r="G1813" t="s">
        <v>54</v>
      </c>
      <c r="H1813" t="s">
        <v>3675</v>
      </c>
      <c r="I1813" t="s">
        <v>3676</v>
      </c>
      <c r="J1813" t="s">
        <v>28</v>
      </c>
      <c r="K1813" t="s">
        <v>29</v>
      </c>
      <c r="L1813" t="s">
        <v>1253</v>
      </c>
      <c r="M1813" t="s">
        <v>110</v>
      </c>
      <c r="N1813">
        <v>78745</v>
      </c>
      <c r="O1813" t="s">
        <v>111</v>
      </c>
      <c r="P1813" t="s">
        <v>2578</v>
      </c>
      <c r="Q1813" t="s">
        <v>49</v>
      </c>
      <c r="R1813" t="s">
        <v>95</v>
      </c>
      <c r="S1813" t="s">
        <v>2579</v>
      </c>
      <c r="T1813">
        <v>335.52</v>
      </c>
      <c r="U1813">
        <v>4</v>
      </c>
      <c r="V1813">
        <v>0.2</v>
      </c>
      <c r="W1813">
        <v>117.43199999999999</v>
      </c>
    </row>
    <row r="1814" spans="1:23" x14ac:dyDescent="0.3">
      <c r="A1814">
        <v>8819</v>
      </c>
      <c r="B1814" t="s">
        <v>10278</v>
      </c>
      <c r="C1814" s="1">
        <v>42331</v>
      </c>
      <c r="D1814">
        <v>2015</v>
      </c>
      <c r="E1814" t="s">
        <v>24</v>
      </c>
      <c r="F1814">
        <v>23</v>
      </c>
      <c r="G1814" t="s">
        <v>25</v>
      </c>
      <c r="H1814" t="s">
        <v>5524</v>
      </c>
      <c r="I1814" t="s">
        <v>5525</v>
      </c>
      <c r="J1814" t="s">
        <v>28</v>
      </c>
      <c r="K1814" t="s">
        <v>29</v>
      </c>
      <c r="L1814" t="s">
        <v>533</v>
      </c>
      <c r="M1814" t="s">
        <v>257</v>
      </c>
      <c r="N1814">
        <v>19805</v>
      </c>
      <c r="O1814" t="s">
        <v>157</v>
      </c>
      <c r="P1814" t="s">
        <v>1916</v>
      </c>
      <c r="Q1814" t="s">
        <v>49</v>
      </c>
      <c r="R1814" t="s">
        <v>95</v>
      </c>
      <c r="S1814" t="s">
        <v>1917</v>
      </c>
      <c r="T1814">
        <v>38.880000000000003</v>
      </c>
      <c r="U1814">
        <v>6</v>
      </c>
      <c r="V1814">
        <v>0</v>
      </c>
      <c r="W1814">
        <v>18.662400000000002</v>
      </c>
    </row>
    <row r="1815" spans="1:23" x14ac:dyDescent="0.3">
      <c r="A1815">
        <v>8818</v>
      </c>
      <c r="B1815" t="s">
        <v>10278</v>
      </c>
      <c r="C1815" s="1">
        <v>42331</v>
      </c>
      <c r="D1815">
        <v>2015</v>
      </c>
      <c r="E1815" t="s">
        <v>24</v>
      </c>
      <c r="F1815">
        <v>23</v>
      </c>
      <c r="G1815" t="s">
        <v>25</v>
      </c>
      <c r="H1815" t="s">
        <v>5524</v>
      </c>
      <c r="I1815" t="s">
        <v>5525</v>
      </c>
      <c r="J1815" t="s">
        <v>28</v>
      </c>
      <c r="K1815" t="s">
        <v>29</v>
      </c>
      <c r="L1815" t="s">
        <v>533</v>
      </c>
      <c r="M1815" t="s">
        <v>257</v>
      </c>
      <c r="N1815">
        <v>19805</v>
      </c>
      <c r="O1815" t="s">
        <v>157</v>
      </c>
      <c r="P1815" t="s">
        <v>6125</v>
      </c>
      <c r="Q1815" t="s">
        <v>49</v>
      </c>
      <c r="R1815" t="s">
        <v>184</v>
      </c>
      <c r="S1815" t="s">
        <v>684</v>
      </c>
      <c r="T1815">
        <v>16.559999999999999</v>
      </c>
      <c r="U1815">
        <v>2</v>
      </c>
      <c r="V1815">
        <v>0</v>
      </c>
      <c r="W1815">
        <v>7.783199999999999</v>
      </c>
    </row>
    <row r="1816" spans="1:23" x14ac:dyDescent="0.3">
      <c r="A1816">
        <v>8817</v>
      </c>
      <c r="B1816" t="s">
        <v>10278</v>
      </c>
      <c r="C1816" s="1">
        <v>42331</v>
      </c>
      <c r="D1816">
        <v>2015</v>
      </c>
      <c r="E1816" t="s">
        <v>24</v>
      </c>
      <c r="F1816">
        <v>23</v>
      </c>
      <c r="G1816" t="s">
        <v>25</v>
      </c>
      <c r="H1816" t="s">
        <v>5524</v>
      </c>
      <c r="I1816" t="s">
        <v>5525</v>
      </c>
      <c r="J1816" t="s">
        <v>28</v>
      </c>
      <c r="K1816" t="s">
        <v>29</v>
      </c>
      <c r="L1816" t="s">
        <v>533</v>
      </c>
      <c r="M1816" t="s">
        <v>257</v>
      </c>
      <c r="N1816">
        <v>19805</v>
      </c>
      <c r="O1816" t="s">
        <v>157</v>
      </c>
      <c r="P1816" t="s">
        <v>738</v>
      </c>
      <c r="Q1816" t="s">
        <v>49</v>
      </c>
      <c r="R1816" t="s">
        <v>72</v>
      </c>
      <c r="S1816" t="s">
        <v>739</v>
      </c>
      <c r="T1816">
        <v>13.12</v>
      </c>
      <c r="U1816">
        <v>4</v>
      </c>
      <c r="V1816">
        <v>0</v>
      </c>
      <c r="W1816">
        <v>5.6416000000000004</v>
      </c>
    </row>
    <row r="1817" spans="1:23" x14ac:dyDescent="0.3">
      <c r="A1817">
        <v>1816</v>
      </c>
      <c r="B1817" t="s">
        <v>4583</v>
      </c>
      <c r="C1817" s="1">
        <v>42159</v>
      </c>
      <c r="D1817">
        <v>2015</v>
      </c>
      <c r="E1817" t="s">
        <v>41</v>
      </c>
      <c r="F1817">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v>3.4685999999999999</v>
      </c>
    </row>
    <row r="1818" spans="1:23" x14ac:dyDescent="0.3">
      <c r="A1818">
        <v>1817</v>
      </c>
      <c r="B1818" t="s">
        <v>4583</v>
      </c>
      <c r="C1818" s="1">
        <v>42159</v>
      </c>
      <c r="D1818">
        <v>2015</v>
      </c>
      <c r="E1818" t="s">
        <v>41</v>
      </c>
      <c r="F1818">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v>3.0557999999999996</v>
      </c>
    </row>
    <row r="1819" spans="1:23" x14ac:dyDescent="0.3">
      <c r="A1819">
        <v>1818</v>
      </c>
      <c r="B1819" t="s">
        <v>4586</v>
      </c>
      <c r="C1819" s="1">
        <v>42351</v>
      </c>
      <c r="D1819">
        <v>2015</v>
      </c>
      <c r="E1819" t="s">
        <v>98</v>
      </c>
      <c r="F1819">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v>4.5815999999999999</v>
      </c>
    </row>
    <row r="1820" spans="1:23" x14ac:dyDescent="0.3">
      <c r="A1820">
        <v>1819</v>
      </c>
      <c r="B1820" t="s">
        <v>4589</v>
      </c>
      <c r="C1820" s="1">
        <v>41784</v>
      </c>
      <c r="D1820">
        <v>2014</v>
      </c>
      <c r="E1820" t="s">
        <v>124</v>
      </c>
      <c r="F1820">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v>-166.32000000000005</v>
      </c>
    </row>
    <row r="1821" spans="1:23" x14ac:dyDescent="0.3">
      <c r="A1821">
        <v>8816</v>
      </c>
      <c r="B1821" t="s">
        <v>10278</v>
      </c>
      <c r="C1821" s="1">
        <v>42331</v>
      </c>
      <c r="D1821">
        <v>2015</v>
      </c>
      <c r="E1821" t="s">
        <v>24</v>
      </c>
      <c r="F1821">
        <v>23</v>
      </c>
      <c r="G1821" t="s">
        <v>25</v>
      </c>
      <c r="H1821" t="s">
        <v>5524</v>
      </c>
      <c r="I1821" t="s">
        <v>5525</v>
      </c>
      <c r="J1821" t="s">
        <v>28</v>
      </c>
      <c r="K1821" t="s">
        <v>29</v>
      </c>
      <c r="L1821" t="s">
        <v>533</v>
      </c>
      <c r="M1821" t="s">
        <v>257</v>
      </c>
      <c r="N1821">
        <v>19805</v>
      </c>
      <c r="O1821" t="s">
        <v>157</v>
      </c>
      <c r="P1821" t="s">
        <v>10279</v>
      </c>
      <c r="Q1821" t="s">
        <v>49</v>
      </c>
      <c r="R1821" t="s">
        <v>95</v>
      </c>
      <c r="S1821" t="s">
        <v>10280</v>
      </c>
      <c r="T1821">
        <v>44.099999999999994</v>
      </c>
      <c r="U1821">
        <v>6</v>
      </c>
      <c r="V1821">
        <v>0</v>
      </c>
      <c r="W1821">
        <v>20.726999999999997</v>
      </c>
    </row>
    <row r="1822" spans="1:23" x14ac:dyDescent="0.3">
      <c r="A1822">
        <v>1821</v>
      </c>
      <c r="B1822" t="s">
        <v>4596</v>
      </c>
      <c r="C1822" s="1">
        <v>42416</v>
      </c>
      <c r="D1822">
        <v>2016</v>
      </c>
      <c r="E1822" t="s">
        <v>568</v>
      </c>
      <c r="F1822">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v>-225.55680000000007</v>
      </c>
    </row>
    <row r="1823" spans="1:23" x14ac:dyDescent="0.3">
      <c r="A1823">
        <v>1822</v>
      </c>
      <c r="B1823" t="s">
        <v>4596</v>
      </c>
      <c r="C1823" s="1">
        <v>42416</v>
      </c>
      <c r="D1823">
        <v>2016</v>
      </c>
      <c r="E1823" t="s">
        <v>568</v>
      </c>
      <c r="F1823">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v>1.8312000000000004</v>
      </c>
    </row>
    <row r="1824" spans="1:23" x14ac:dyDescent="0.3">
      <c r="A1824">
        <v>8813</v>
      </c>
      <c r="B1824" t="s">
        <v>10276</v>
      </c>
      <c r="C1824" s="1">
        <v>42437</v>
      </c>
      <c r="D1824">
        <v>2016</v>
      </c>
      <c r="E1824" t="s">
        <v>237</v>
      </c>
      <c r="F1824">
        <v>8</v>
      </c>
      <c r="G1824" t="s">
        <v>54</v>
      </c>
      <c r="H1824" t="s">
        <v>642</v>
      </c>
      <c r="I1824" t="s">
        <v>643</v>
      </c>
      <c r="J1824" t="s">
        <v>44</v>
      </c>
      <c r="K1824" t="s">
        <v>29</v>
      </c>
      <c r="L1824" t="s">
        <v>340</v>
      </c>
      <c r="M1824" t="s">
        <v>250</v>
      </c>
      <c r="N1824">
        <v>49201</v>
      </c>
      <c r="O1824" t="s">
        <v>111</v>
      </c>
      <c r="P1824" t="s">
        <v>7207</v>
      </c>
      <c r="Q1824" t="s">
        <v>49</v>
      </c>
      <c r="R1824" t="s">
        <v>72</v>
      </c>
      <c r="S1824" t="s">
        <v>4246</v>
      </c>
      <c r="T1824">
        <v>13.899999999999999</v>
      </c>
      <c r="U1824">
        <v>5</v>
      </c>
      <c r="V1824">
        <v>0</v>
      </c>
      <c r="W1824">
        <v>3.7529999999999997</v>
      </c>
    </row>
    <row r="1825" spans="1:23" x14ac:dyDescent="0.3">
      <c r="A1825">
        <v>1824</v>
      </c>
      <c r="B1825" t="s">
        <v>4596</v>
      </c>
      <c r="C1825" s="1">
        <v>42416</v>
      </c>
      <c r="D1825">
        <v>2016</v>
      </c>
      <c r="E1825" t="s">
        <v>568</v>
      </c>
      <c r="F1825">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v>1.8144</v>
      </c>
    </row>
    <row r="1826" spans="1:23" x14ac:dyDescent="0.3">
      <c r="A1826">
        <v>1825</v>
      </c>
      <c r="B1826" t="s">
        <v>4603</v>
      </c>
      <c r="C1826" s="1">
        <v>42726</v>
      </c>
      <c r="D1826">
        <v>2016</v>
      </c>
      <c r="E1826" t="s">
        <v>98</v>
      </c>
      <c r="F182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v>-25.05599999999999</v>
      </c>
    </row>
    <row r="1827" spans="1:23" x14ac:dyDescent="0.3">
      <c r="A1827">
        <v>8812</v>
      </c>
      <c r="B1827" t="s">
        <v>10276</v>
      </c>
      <c r="C1827" s="1">
        <v>42437</v>
      </c>
      <c r="D1827">
        <v>2016</v>
      </c>
      <c r="E1827" t="s">
        <v>237</v>
      </c>
      <c r="F1827">
        <v>8</v>
      </c>
      <c r="G1827" t="s">
        <v>54</v>
      </c>
      <c r="H1827" t="s">
        <v>642</v>
      </c>
      <c r="I1827" t="s">
        <v>643</v>
      </c>
      <c r="J1827" t="s">
        <v>44</v>
      </c>
      <c r="K1827" t="s">
        <v>29</v>
      </c>
      <c r="L1827" t="s">
        <v>340</v>
      </c>
      <c r="M1827" t="s">
        <v>250</v>
      </c>
      <c r="N1827">
        <v>49201</v>
      </c>
      <c r="O1827" t="s">
        <v>111</v>
      </c>
      <c r="P1827" t="s">
        <v>4597</v>
      </c>
      <c r="Q1827" t="s">
        <v>49</v>
      </c>
      <c r="R1827" t="s">
        <v>82</v>
      </c>
      <c r="S1827" t="s">
        <v>4598</v>
      </c>
      <c r="T1827">
        <v>207.14400000000001</v>
      </c>
      <c r="U1827">
        <v>3</v>
      </c>
      <c r="V1827">
        <v>0.1</v>
      </c>
      <c r="W1827">
        <v>48.333599999999976</v>
      </c>
    </row>
    <row r="1828" spans="1:23" x14ac:dyDescent="0.3">
      <c r="A1828">
        <v>8811</v>
      </c>
      <c r="B1828" t="s">
        <v>10275</v>
      </c>
      <c r="C1828" s="1">
        <v>42885</v>
      </c>
      <c r="D1828">
        <v>2017</v>
      </c>
      <c r="E1828" t="s">
        <v>124</v>
      </c>
      <c r="F1828">
        <v>30</v>
      </c>
      <c r="G1828" t="s">
        <v>54</v>
      </c>
      <c r="H1828" t="s">
        <v>3540</v>
      </c>
      <c r="I1828" t="s">
        <v>3541</v>
      </c>
      <c r="J1828" t="s">
        <v>44</v>
      </c>
      <c r="K1828" t="s">
        <v>29</v>
      </c>
      <c r="L1828" t="s">
        <v>45</v>
      </c>
      <c r="M1828" t="s">
        <v>46</v>
      </c>
      <c r="N1828">
        <v>90004</v>
      </c>
      <c r="O1828" t="s">
        <v>47</v>
      </c>
      <c r="P1828" t="s">
        <v>3722</v>
      </c>
      <c r="Q1828" t="s">
        <v>49</v>
      </c>
      <c r="R1828" t="s">
        <v>95</v>
      </c>
      <c r="S1828" t="s">
        <v>3723</v>
      </c>
      <c r="T1828">
        <v>37.520000000000003</v>
      </c>
      <c r="U1828">
        <v>4</v>
      </c>
      <c r="V1828">
        <v>0</v>
      </c>
      <c r="W1828">
        <v>18.009600000000002</v>
      </c>
    </row>
    <row r="1829" spans="1:23" x14ac:dyDescent="0.3">
      <c r="A1829">
        <v>8810</v>
      </c>
      <c r="B1829" t="s">
        <v>10274</v>
      </c>
      <c r="C1829" s="1">
        <v>43034</v>
      </c>
      <c r="D1829">
        <v>2017</v>
      </c>
      <c r="E1829" t="s">
        <v>53</v>
      </c>
      <c r="F1829">
        <v>26</v>
      </c>
      <c r="G1829" t="s">
        <v>54</v>
      </c>
      <c r="H1829" t="s">
        <v>3713</v>
      </c>
      <c r="I1829" t="s">
        <v>3714</v>
      </c>
      <c r="J1829" t="s">
        <v>28</v>
      </c>
      <c r="K1829" t="s">
        <v>29</v>
      </c>
      <c r="L1829" t="s">
        <v>155</v>
      </c>
      <c r="M1829" t="s">
        <v>156</v>
      </c>
      <c r="N1829">
        <v>19134</v>
      </c>
      <c r="O1829" t="s">
        <v>157</v>
      </c>
      <c r="P1829" t="s">
        <v>3646</v>
      </c>
      <c r="Q1829" t="s">
        <v>49</v>
      </c>
      <c r="R1829" t="s">
        <v>50</v>
      </c>
      <c r="S1829" t="s">
        <v>3647</v>
      </c>
      <c r="T1829">
        <v>14.76</v>
      </c>
      <c r="U1829">
        <v>5</v>
      </c>
      <c r="V1829">
        <v>0.2</v>
      </c>
      <c r="W1829">
        <v>4.9815000000000005</v>
      </c>
    </row>
    <row r="1830" spans="1:23" x14ac:dyDescent="0.3">
      <c r="A1830">
        <v>1829</v>
      </c>
      <c r="B1830" t="s">
        <v>4613</v>
      </c>
      <c r="C1830" s="1">
        <v>42198</v>
      </c>
      <c r="D1830">
        <v>2015</v>
      </c>
      <c r="E1830" t="s">
        <v>152</v>
      </c>
      <c r="F1830">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v>18.662400000000002</v>
      </c>
    </row>
    <row r="1831" spans="1:23" x14ac:dyDescent="0.3">
      <c r="A1831">
        <v>8808</v>
      </c>
      <c r="B1831" t="s">
        <v>10274</v>
      </c>
      <c r="C1831" s="1">
        <v>43034</v>
      </c>
      <c r="D1831">
        <v>2017</v>
      </c>
      <c r="E1831" t="s">
        <v>53</v>
      </c>
      <c r="F1831">
        <v>26</v>
      </c>
      <c r="G1831" t="s">
        <v>54</v>
      </c>
      <c r="H1831" t="s">
        <v>3713</v>
      </c>
      <c r="I1831" t="s">
        <v>3714</v>
      </c>
      <c r="J1831" t="s">
        <v>28</v>
      </c>
      <c r="K1831" t="s">
        <v>29</v>
      </c>
      <c r="L1831" t="s">
        <v>155</v>
      </c>
      <c r="M1831" t="s">
        <v>156</v>
      </c>
      <c r="N1831">
        <v>19134</v>
      </c>
      <c r="O1831" t="s">
        <v>157</v>
      </c>
      <c r="P1831" t="s">
        <v>3165</v>
      </c>
      <c r="Q1831" t="s">
        <v>49</v>
      </c>
      <c r="R1831" t="s">
        <v>79</v>
      </c>
      <c r="S1831" t="s">
        <v>3166</v>
      </c>
      <c r="T1831">
        <v>33.282000000000004</v>
      </c>
      <c r="U1831">
        <v>3</v>
      </c>
      <c r="V1831">
        <v>0.7</v>
      </c>
      <c r="W1831">
        <v>-27.734999999999992</v>
      </c>
    </row>
    <row r="1832" spans="1:23" x14ac:dyDescent="0.3">
      <c r="A1832">
        <v>8806</v>
      </c>
      <c r="B1832" t="s">
        <v>10272</v>
      </c>
      <c r="C1832" s="1">
        <v>42966</v>
      </c>
      <c r="D1832">
        <v>2017</v>
      </c>
      <c r="E1832" t="s">
        <v>132</v>
      </c>
      <c r="F1832">
        <v>19</v>
      </c>
      <c r="G1832" t="s">
        <v>54</v>
      </c>
      <c r="H1832" t="s">
        <v>1367</v>
      </c>
      <c r="I1832" t="s">
        <v>1368</v>
      </c>
      <c r="J1832" t="s">
        <v>28</v>
      </c>
      <c r="K1832" t="s">
        <v>29</v>
      </c>
      <c r="L1832" t="s">
        <v>5141</v>
      </c>
      <c r="M1832" t="s">
        <v>128</v>
      </c>
      <c r="N1832">
        <v>84106</v>
      </c>
      <c r="O1832" t="s">
        <v>47</v>
      </c>
      <c r="P1832" t="s">
        <v>4664</v>
      </c>
      <c r="Q1832" t="s">
        <v>49</v>
      </c>
      <c r="R1832" t="s">
        <v>79</v>
      </c>
      <c r="S1832" t="s">
        <v>4665</v>
      </c>
      <c r="T1832">
        <v>102.72</v>
      </c>
      <c r="U1832">
        <v>3</v>
      </c>
      <c r="V1832">
        <v>0.2</v>
      </c>
      <c r="W1832">
        <v>37.235999999999997</v>
      </c>
    </row>
    <row r="1833" spans="1:23" x14ac:dyDescent="0.3">
      <c r="A1833">
        <v>8805</v>
      </c>
      <c r="B1833" t="s">
        <v>10271</v>
      </c>
      <c r="C1833" s="1">
        <v>42004</v>
      </c>
      <c r="D1833">
        <v>2014</v>
      </c>
      <c r="E1833" t="s">
        <v>98</v>
      </c>
      <c r="F1833">
        <v>31</v>
      </c>
      <c r="G1833" t="s">
        <v>199</v>
      </c>
      <c r="H1833" t="s">
        <v>6442</v>
      </c>
      <c r="I1833" t="s">
        <v>6443</v>
      </c>
      <c r="J1833" t="s">
        <v>44</v>
      </c>
      <c r="K1833" t="s">
        <v>29</v>
      </c>
      <c r="L1833" t="s">
        <v>278</v>
      </c>
      <c r="M1833" t="s">
        <v>279</v>
      </c>
      <c r="N1833">
        <v>10035</v>
      </c>
      <c r="O1833" t="s">
        <v>157</v>
      </c>
      <c r="P1833" t="s">
        <v>723</v>
      </c>
      <c r="Q1833" t="s">
        <v>49</v>
      </c>
      <c r="R1833" t="s">
        <v>50</v>
      </c>
      <c r="S1833" t="s">
        <v>724</v>
      </c>
      <c r="T1833">
        <v>18.899999999999999</v>
      </c>
      <c r="U1833">
        <v>3</v>
      </c>
      <c r="V1833">
        <v>0</v>
      </c>
      <c r="W1833">
        <v>8.6939999999999991</v>
      </c>
    </row>
    <row r="1834" spans="1:23" x14ac:dyDescent="0.3">
      <c r="A1834">
        <v>8801</v>
      </c>
      <c r="B1834" t="s">
        <v>10269</v>
      </c>
      <c r="C1834" s="1">
        <v>43062</v>
      </c>
      <c r="D1834">
        <v>2017</v>
      </c>
      <c r="E1834" t="s">
        <v>24</v>
      </c>
      <c r="F1834">
        <v>23</v>
      </c>
      <c r="G1834" t="s">
        <v>54</v>
      </c>
      <c r="H1834" t="s">
        <v>2438</v>
      </c>
      <c r="I1834" t="s">
        <v>2439</v>
      </c>
      <c r="J1834" t="s">
        <v>44</v>
      </c>
      <c r="K1834" t="s">
        <v>29</v>
      </c>
      <c r="L1834" t="s">
        <v>315</v>
      </c>
      <c r="M1834" t="s">
        <v>222</v>
      </c>
      <c r="N1834">
        <v>60623</v>
      </c>
      <c r="O1834" t="s">
        <v>111</v>
      </c>
      <c r="P1834" t="s">
        <v>5248</v>
      </c>
      <c r="Q1834" t="s">
        <v>49</v>
      </c>
      <c r="R1834" t="s">
        <v>95</v>
      </c>
      <c r="S1834" t="s">
        <v>5249</v>
      </c>
      <c r="T1834">
        <v>10.688000000000001</v>
      </c>
      <c r="U1834">
        <v>2</v>
      </c>
      <c r="V1834">
        <v>0.2</v>
      </c>
      <c r="W1834">
        <v>3.7407999999999997</v>
      </c>
    </row>
    <row r="1835" spans="1:23" x14ac:dyDescent="0.3">
      <c r="A1835">
        <v>8798</v>
      </c>
      <c r="B1835" t="s">
        <v>10266</v>
      </c>
      <c r="C1835" s="1">
        <v>42558</v>
      </c>
      <c r="D1835">
        <v>2016</v>
      </c>
      <c r="E1835" t="s">
        <v>152</v>
      </c>
      <c r="F1835">
        <v>7</v>
      </c>
      <c r="G1835" t="s">
        <v>54</v>
      </c>
      <c r="H1835" t="s">
        <v>686</v>
      </c>
      <c r="I1835" t="s">
        <v>687</v>
      </c>
      <c r="J1835" t="s">
        <v>28</v>
      </c>
      <c r="K1835" t="s">
        <v>29</v>
      </c>
      <c r="L1835" t="s">
        <v>164</v>
      </c>
      <c r="M1835" t="s">
        <v>128</v>
      </c>
      <c r="N1835">
        <v>84057</v>
      </c>
      <c r="O1835" t="s">
        <v>47</v>
      </c>
      <c r="P1835" t="s">
        <v>5018</v>
      </c>
      <c r="Q1835" t="s">
        <v>49</v>
      </c>
      <c r="R1835" t="s">
        <v>72</v>
      </c>
      <c r="S1835" t="s">
        <v>5019</v>
      </c>
      <c r="T1835">
        <v>45.98</v>
      </c>
      <c r="U1835">
        <v>2</v>
      </c>
      <c r="V1835">
        <v>0</v>
      </c>
      <c r="W1835">
        <v>12.874400000000001</v>
      </c>
    </row>
    <row r="1836" spans="1:23" x14ac:dyDescent="0.3">
      <c r="A1836">
        <v>1835</v>
      </c>
      <c r="B1836" t="s">
        <v>4624</v>
      </c>
      <c r="C1836" s="1">
        <v>42948</v>
      </c>
      <c r="D1836">
        <v>2017</v>
      </c>
      <c r="E1836" t="s">
        <v>132</v>
      </c>
      <c r="F183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v>12.700800000000001</v>
      </c>
    </row>
    <row r="1837" spans="1:23" x14ac:dyDescent="0.3">
      <c r="A1837">
        <v>1836</v>
      </c>
      <c r="B1837" t="s">
        <v>4629</v>
      </c>
      <c r="C1837" s="1">
        <v>41811</v>
      </c>
      <c r="D1837">
        <v>2014</v>
      </c>
      <c r="E1837" t="s">
        <v>41</v>
      </c>
      <c r="F1837">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v>6.2059999999999977</v>
      </c>
    </row>
    <row r="1838" spans="1:23" x14ac:dyDescent="0.3">
      <c r="A1838">
        <v>1837</v>
      </c>
      <c r="B1838" t="s">
        <v>4631</v>
      </c>
      <c r="C1838" s="1">
        <v>42785</v>
      </c>
      <c r="D1838">
        <v>2017</v>
      </c>
      <c r="E1838" t="s">
        <v>568</v>
      </c>
      <c r="F1838">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v>361.29939999999988</v>
      </c>
    </row>
    <row r="1839" spans="1:23" x14ac:dyDescent="0.3">
      <c r="A1839">
        <v>1838</v>
      </c>
      <c r="B1839" t="s">
        <v>4632</v>
      </c>
      <c r="C1839" s="1">
        <v>41852</v>
      </c>
      <c r="D1839">
        <v>2014</v>
      </c>
      <c r="E1839" t="s">
        <v>132</v>
      </c>
      <c r="F1839">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v>5.9210999999999983</v>
      </c>
    </row>
    <row r="1840" spans="1:23" x14ac:dyDescent="0.3">
      <c r="A1840">
        <v>8797</v>
      </c>
      <c r="B1840" t="s">
        <v>10266</v>
      </c>
      <c r="C1840" s="1">
        <v>42558</v>
      </c>
      <c r="D1840">
        <v>2016</v>
      </c>
      <c r="E1840" t="s">
        <v>152</v>
      </c>
      <c r="F1840">
        <v>7</v>
      </c>
      <c r="G1840" t="s">
        <v>54</v>
      </c>
      <c r="H1840" t="s">
        <v>686</v>
      </c>
      <c r="I1840" t="s">
        <v>687</v>
      </c>
      <c r="J1840" t="s">
        <v>28</v>
      </c>
      <c r="K1840" t="s">
        <v>29</v>
      </c>
      <c r="L1840" t="s">
        <v>164</v>
      </c>
      <c r="M1840" t="s">
        <v>128</v>
      </c>
      <c r="N1840">
        <v>84057</v>
      </c>
      <c r="O1840" t="s">
        <v>47</v>
      </c>
      <c r="P1840" t="s">
        <v>1916</v>
      </c>
      <c r="Q1840" t="s">
        <v>49</v>
      </c>
      <c r="R1840" t="s">
        <v>95</v>
      </c>
      <c r="S1840" t="s">
        <v>1917</v>
      </c>
      <c r="T1840">
        <v>12.96</v>
      </c>
      <c r="U1840">
        <v>2</v>
      </c>
      <c r="V1840">
        <v>0</v>
      </c>
      <c r="W1840">
        <v>6.2208000000000006</v>
      </c>
    </row>
    <row r="1841" spans="1:23" x14ac:dyDescent="0.3">
      <c r="A1841">
        <v>1840</v>
      </c>
      <c r="B1841" t="s">
        <v>4632</v>
      </c>
      <c r="C1841" s="1">
        <v>41852</v>
      </c>
      <c r="D1841">
        <v>2014</v>
      </c>
      <c r="E1841" t="s">
        <v>132</v>
      </c>
      <c r="F1841">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v>10.224499999999994</v>
      </c>
    </row>
    <row r="1842" spans="1:23" x14ac:dyDescent="0.3">
      <c r="A1842">
        <v>1841</v>
      </c>
      <c r="B1842" t="s">
        <v>4632</v>
      </c>
      <c r="C1842" s="1">
        <v>41852</v>
      </c>
      <c r="D1842">
        <v>2014</v>
      </c>
      <c r="E1842" t="s">
        <v>132</v>
      </c>
      <c r="F1842">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v>29.363999999999997</v>
      </c>
    </row>
    <row r="1843" spans="1:23" x14ac:dyDescent="0.3">
      <c r="A1843">
        <v>8794</v>
      </c>
      <c r="B1843" t="s">
        <v>10265</v>
      </c>
      <c r="C1843" s="1">
        <v>41992</v>
      </c>
      <c r="D1843">
        <v>2014</v>
      </c>
      <c r="E1843" t="s">
        <v>98</v>
      </c>
      <c r="F1843">
        <v>19</v>
      </c>
      <c r="G1843" t="s">
        <v>199</v>
      </c>
      <c r="H1843" t="s">
        <v>1400</v>
      </c>
      <c r="I1843" t="s">
        <v>1401</v>
      </c>
      <c r="J1843" t="s">
        <v>44</v>
      </c>
      <c r="K1843" t="s">
        <v>29</v>
      </c>
      <c r="L1843" t="s">
        <v>45</v>
      </c>
      <c r="M1843" t="s">
        <v>46</v>
      </c>
      <c r="N1843">
        <v>90008</v>
      </c>
      <c r="O1843" t="s">
        <v>47</v>
      </c>
      <c r="P1843" t="s">
        <v>1898</v>
      </c>
      <c r="Q1843" t="s">
        <v>49</v>
      </c>
      <c r="R1843" t="s">
        <v>281</v>
      </c>
      <c r="S1843" t="s">
        <v>1899</v>
      </c>
      <c r="T1843">
        <v>22.549999999999997</v>
      </c>
      <c r="U1843">
        <v>5</v>
      </c>
      <c r="V1843">
        <v>0</v>
      </c>
      <c r="W1843">
        <v>8.7945000000000011</v>
      </c>
    </row>
    <row r="1844" spans="1:23" x14ac:dyDescent="0.3">
      <c r="A1844">
        <v>1843</v>
      </c>
      <c r="B1844" t="s">
        <v>4643</v>
      </c>
      <c r="C1844" s="1">
        <v>42044</v>
      </c>
      <c r="D1844">
        <v>2015</v>
      </c>
      <c r="E1844" t="s">
        <v>568</v>
      </c>
      <c r="F1844">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v>13.532399999999996</v>
      </c>
    </row>
    <row r="1845" spans="1:23" x14ac:dyDescent="0.3">
      <c r="A1845">
        <v>8793</v>
      </c>
      <c r="B1845" t="s">
        <v>10265</v>
      </c>
      <c r="C1845" s="1">
        <v>41992</v>
      </c>
      <c r="D1845">
        <v>2014</v>
      </c>
      <c r="E1845" t="s">
        <v>98</v>
      </c>
      <c r="F1845">
        <v>19</v>
      </c>
      <c r="G1845" t="s">
        <v>199</v>
      </c>
      <c r="H1845" t="s">
        <v>1400</v>
      </c>
      <c r="I1845" t="s">
        <v>1401</v>
      </c>
      <c r="J1845" t="s">
        <v>44</v>
      </c>
      <c r="K1845" t="s">
        <v>29</v>
      </c>
      <c r="L1845" t="s">
        <v>45</v>
      </c>
      <c r="M1845" t="s">
        <v>46</v>
      </c>
      <c r="N1845">
        <v>90008</v>
      </c>
      <c r="O1845" t="s">
        <v>47</v>
      </c>
      <c r="P1845" t="s">
        <v>2245</v>
      </c>
      <c r="Q1845" t="s">
        <v>49</v>
      </c>
      <c r="R1845" t="s">
        <v>50</v>
      </c>
      <c r="S1845" t="s">
        <v>2246</v>
      </c>
      <c r="T1845">
        <v>14.62</v>
      </c>
      <c r="U1845">
        <v>2</v>
      </c>
      <c r="V1845">
        <v>0</v>
      </c>
      <c r="W1845">
        <v>6.8713999999999995</v>
      </c>
    </row>
    <row r="1846" spans="1:23" x14ac:dyDescent="0.3">
      <c r="A1846">
        <v>8791</v>
      </c>
      <c r="B1846" t="s">
        <v>10263</v>
      </c>
      <c r="C1846" s="1">
        <v>42253</v>
      </c>
      <c r="D1846">
        <v>2015</v>
      </c>
      <c r="E1846" t="s">
        <v>161</v>
      </c>
      <c r="F1846">
        <v>6</v>
      </c>
      <c r="G1846" t="s">
        <v>54</v>
      </c>
      <c r="H1846" t="s">
        <v>1165</v>
      </c>
      <c r="I1846" t="s">
        <v>1166</v>
      </c>
      <c r="J1846" t="s">
        <v>44</v>
      </c>
      <c r="K1846" t="s">
        <v>29</v>
      </c>
      <c r="L1846" t="s">
        <v>1482</v>
      </c>
      <c r="M1846" t="s">
        <v>331</v>
      </c>
      <c r="N1846">
        <v>23223</v>
      </c>
      <c r="O1846" t="s">
        <v>32</v>
      </c>
      <c r="P1846" t="s">
        <v>6249</v>
      </c>
      <c r="Q1846" t="s">
        <v>49</v>
      </c>
      <c r="R1846" t="s">
        <v>79</v>
      </c>
      <c r="S1846" t="s">
        <v>6250</v>
      </c>
      <c r="T1846">
        <v>46.62</v>
      </c>
      <c r="U1846">
        <v>9</v>
      </c>
      <c r="V1846">
        <v>0</v>
      </c>
      <c r="W1846">
        <v>21.445199999999996</v>
      </c>
    </row>
    <row r="1847" spans="1:23" x14ac:dyDescent="0.3">
      <c r="A1847">
        <v>1846</v>
      </c>
      <c r="B1847" t="s">
        <v>4649</v>
      </c>
      <c r="C1847" s="1">
        <v>42747</v>
      </c>
      <c r="D1847">
        <v>2017</v>
      </c>
      <c r="E1847" t="s">
        <v>166</v>
      </c>
      <c r="F1847">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v>19.238399999999999</v>
      </c>
    </row>
    <row r="1848" spans="1:23" x14ac:dyDescent="0.3">
      <c r="A1848">
        <v>8787</v>
      </c>
      <c r="B1848" t="s">
        <v>10261</v>
      </c>
      <c r="C1848" s="1">
        <v>42883</v>
      </c>
      <c r="D1848">
        <v>2017</v>
      </c>
      <c r="E1848" t="s">
        <v>124</v>
      </c>
      <c r="F1848">
        <v>28</v>
      </c>
      <c r="G1848" t="s">
        <v>54</v>
      </c>
      <c r="H1848" t="s">
        <v>6504</v>
      </c>
      <c r="I1848" t="s">
        <v>6505</v>
      </c>
      <c r="J1848" t="s">
        <v>44</v>
      </c>
      <c r="K1848" t="s">
        <v>29</v>
      </c>
      <c r="L1848" t="s">
        <v>556</v>
      </c>
      <c r="M1848" t="s">
        <v>322</v>
      </c>
      <c r="N1848">
        <v>85023</v>
      </c>
      <c r="O1848" t="s">
        <v>47</v>
      </c>
      <c r="P1848" t="s">
        <v>6306</v>
      </c>
      <c r="Q1848" t="s">
        <v>49</v>
      </c>
      <c r="R1848" t="s">
        <v>95</v>
      </c>
      <c r="S1848" t="s">
        <v>6307</v>
      </c>
      <c r="T1848">
        <v>15.552000000000003</v>
      </c>
      <c r="U1848">
        <v>3</v>
      </c>
      <c r="V1848">
        <v>0.2</v>
      </c>
      <c r="W1848">
        <v>5.4432</v>
      </c>
    </row>
    <row r="1849" spans="1:23" x14ac:dyDescent="0.3">
      <c r="A1849">
        <v>8785</v>
      </c>
      <c r="B1849" t="s">
        <v>10260</v>
      </c>
      <c r="C1849" s="1">
        <v>42811</v>
      </c>
      <c r="D1849">
        <v>2017</v>
      </c>
      <c r="E1849" t="s">
        <v>237</v>
      </c>
      <c r="F1849">
        <v>17</v>
      </c>
      <c r="G1849" t="s">
        <v>54</v>
      </c>
      <c r="H1849" t="s">
        <v>2974</v>
      </c>
      <c r="I1849" t="s">
        <v>2975</v>
      </c>
      <c r="J1849" t="s">
        <v>108</v>
      </c>
      <c r="K1849" t="s">
        <v>29</v>
      </c>
      <c r="L1849" t="s">
        <v>5159</v>
      </c>
      <c r="M1849" t="s">
        <v>347</v>
      </c>
      <c r="N1849">
        <v>37918</v>
      </c>
      <c r="O1849" t="s">
        <v>32</v>
      </c>
      <c r="P1849" t="s">
        <v>4779</v>
      </c>
      <c r="Q1849" t="s">
        <v>49</v>
      </c>
      <c r="R1849" t="s">
        <v>50</v>
      </c>
      <c r="S1849" t="s">
        <v>4780</v>
      </c>
      <c r="T1849">
        <v>4.6079999999999997</v>
      </c>
      <c r="U1849">
        <v>2</v>
      </c>
      <c r="V1849">
        <v>0.2</v>
      </c>
      <c r="W1849">
        <v>1.6704000000000001</v>
      </c>
    </row>
    <row r="1850" spans="1:23" x14ac:dyDescent="0.3">
      <c r="A1850">
        <v>1849</v>
      </c>
      <c r="B1850" t="s">
        <v>4652</v>
      </c>
      <c r="C1850" s="1">
        <v>42988</v>
      </c>
      <c r="D1850">
        <v>2017</v>
      </c>
      <c r="E1850" t="s">
        <v>161</v>
      </c>
      <c r="F1850">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v>2.2449999999999992</v>
      </c>
    </row>
    <row r="1851" spans="1:23" x14ac:dyDescent="0.3">
      <c r="A1851">
        <v>1850</v>
      </c>
      <c r="B1851" t="s">
        <v>4653</v>
      </c>
      <c r="C1851" s="1">
        <v>42205</v>
      </c>
      <c r="D1851">
        <v>2015</v>
      </c>
      <c r="E1851" t="s">
        <v>152</v>
      </c>
      <c r="F1851">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v>9.732800000000001</v>
      </c>
    </row>
    <row r="1852" spans="1:23" x14ac:dyDescent="0.3">
      <c r="A1852">
        <v>8783</v>
      </c>
      <c r="B1852" t="s">
        <v>10258</v>
      </c>
      <c r="C1852" s="1">
        <v>42628</v>
      </c>
      <c r="D1852">
        <v>2016</v>
      </c>
      <c r="E1852" t="s">
        <v>161</v>
      </c>
      <c r="F1852">
        <v>15</v>
      </c>
      <c r="G1852" t="s">
        <v>54</v>
      </c>
      <c r="H1852" t="s">
        <v>2127</v>
      </c>
      <c r="I1852" t="s">
        <v>2128</v>
      </c>
      <c r="J1852" t="s">
        <v>44</v>
      </c>
      <c r="K1852" t="s">
        <v>29</v>
      </c>
      <c r="L1852" t="s">
        <v>10259</v>
      </c>
      <c r="M1852" t="s">
        <v>6282</v>
      </c>
      <c r="N1852">
        <v>83301</v>
      </c>
      <c r="O1852" t="s">
        <v>47</v>
      </c>
      <c r="P1852" t="s">
        <v>4854</v>
      </c>
      <c r="Q1852" t="s">
        <v>49</v>
      </c>
      <c r="R1852" t="s">
        <v>79</v>
      </c>
      <c r="S1852" t="s">
        <v>4855</v>
      </c>
      <c r="T1852">
        <v>20.416</v>
      </c>
      <c r="U1852">
        <v>4</v>
      </c>
      <c r="V1852">
        <v>0.2</v>
      </c>
      <c r="W1852">
        <v>6.6351999999999984</v>
      </c>
    </row>
    <row r="1853" spans="1:23" x14ac:dyDescent="0.3">
      <c r="A1853">
        <v>1852</v>
      </c>
      <c r="B1853" t="s">
        <v>4653</v>
      </c>
      <c r="C1853" s="1">
        <v>42205</v>
      </c>
      <c r="D1853">
        <v>2015</v>
      </c>
      <c r="E1853" t="s">
        <v>152</v>
      </c>
      <c r="F1853">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v>11.879999999999999</v>
      </c>
    </row>
    <row r="1854" spans="1:23" x14ac:dyDescent="0.3">
      <c r="A1854">
        <v>1853</v>
      </c>
      <c r="B1854" t="s">
        <v>4653</v>
      </c>
      <c r="C1854" s="1">
        <v>42205</v>
      </c>
      <c r="D1854">
        <v>2015</v>
      </c>
      <c r="E1854" t="s">
        <v>152</v>
      </c>
      <c r="F1854">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v>49.10499999999999</v>
      </c>
    </row>
    <row r="1855" spans="1:23" x14ac:dyDescent="0.3">
      <c r="A1855">
        <v>1854</v>
      </c>
      <c r="B1855" t="s">
        <v>4653</v>
      </c>
      <c r="C1855" s="1">
        <v>42205</v>
      </c>
      <c r="D1855">
        <v>2015</v>
      </c>
      <c r="E1855" t="s">
        <v>152</v>
      </c>
      <c r="F1855">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v>45.975399999999993</v>
      </c>
    </row>
    <row r="1856" spans="1:23" x14ac:dyDescent="0.3">
      <c r="A1856">
        <v>1855</v>
      </c>
      <c r="B1856" t="s">
        <v>4653</v>
      </c>
      <c r="C1856" s="1">
        <v>42205</v>
      </c>
      <c r="D1856">
        <v>2015</v>
      </c>
      <c r="E1856" t="s">
        <v>152</v>
      </c>
      <c r="F185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v>38.177999999999997</v>
      </c>
    </row>
    <row r="1857" spans="1:23" x14ac:dyDescent="0.3">
      <c r="A1857">
        <v>1856</v>
      </c>
      <c r="B1857" t="s">
        <v>4661</v>
      </c>
      <c r="C1857" s="1">
        <v>41803</v>
      </c>
      <c r="D1857">
        <v>2014</v>
      </c>
      <c r="E1857" t="s">
        <v>41</v>
      </c>
      <c r="F1857">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v>4.7915999999999999</v>
      </c>
    </row>
    <row r="1858" spans="1:23" x14ac:dyDescent="0.3">
      <c r="A1858">
        <v>1857</v>
      </c>
      <c r="B1858" t="s">
        <v>4663</v>
      </c>
      <c r="C1858" s="1">
        <v>42867</v>
      </c>
      <c r="D1858">
        <v>2017</v>
      </c>
      <c r="E1858" t="s">
        <v>124</v>
      </c>
      <c r="F1858">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v>-15.990000000000002</v>
      </c>
    </row>
    <row r="1859" spans="1:23" x14ac:dyDescent="0.3">
      <c r="A1859">
        <v>1858</v>
      </c>
      <c r="B1859" t="s">
        <v>4663</v>
      </c>
      <c r="C1859" s="1">
        <v>42867</v>
      </c>
      <c r="D1859">
        <v>2017</v>
      </c>
      <c r="E1859" t="s">
        <v>124</v>
      </c>
      <c r="F1859">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v>-53.072000000000017</v>
      </c>
    </row>
    <row r="1860" spans="1:23" x14ac:dyDescent="0.3">
      <c r="A1860">
        <v>1859</v>
      </c>
      <c r="B1860" t="s">
        <v>4666</v>
      </c>
      <c r="C1860" s="1">
        <v>42250</v>
      </c>
      <c r="D1860">
        <v>2015</v>
      </c>
      <c r="E1860" t="s">
        <v>161</v>
      </c>
      <c r="F1860">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v>60.552800000000005</v>
      </c>
    </row>
    <row r="1861" spans="1:23" x14ac:dyDescent="0.3">
      <c r="A1861">
        <v>8781</v>
      </c>
      <c r="B1861" t="s">
        <v>10257</v>
      </c>
      <c r="C1861" s="1">
        <v>42064</v>
      </c>
      <c r="D1861">
        <v>2015</v>
      </c>
      <c r="E1861" t="s">
        <v>237</v>
      </c>
      <c r="F1861">
        <v>1</v>
      </c>
      <c r="G1861" t="s">
        <v>199</v>
      </c>
      <c r="H1861" t="s">
        <v>9550</v>
      </c>
      <c r="I1861" t="s">
        <v>9551</v>
      </c>
      <c r="J1861" t="s">
        <v>44</v>
      </c>
      <c r="K1861" t="s">
        <v>29</v>
      </c>
      <c r="L1861" t="s">
        <v>195</v>
      </c>
      <c r="M1861" t="s">
        <v>110</v>
      </c>
      <c r="N1861">
        <v>77070</v>
      </c>
      <c r="O1861" t="s">
        <v>111</v>
      </c>
      <c r="P1861" t="s">
        <v>5117</v>
      </c>
      <c r="Q1861" t="s">
        <v>49</v>
      </c>
      <c r="R1861" t="s">
        <v>72</v>
      </c>
      <c r="S1861" t="s">
        <v>5118</v>
      </c>
      <c r="T1861">
        <v>55.328000000000003</v>
      </c>
      <c r="U1861">
        <v>2</v>
      </c>
      <c r="V1861">
        <v>0.2</v>
      </c>
      <c r="W1861">
        <v>6.2243999999999957</v>
      </c>
    </row>
    <row r="1862" spans="1:23" x14ac:dyDescent="0.3">
      <c r="A1862">
        <v>8780</v>
      </c>
      <c r="B1862" t="s">
        <v>10256</v>
      </c>
      <c r="C1862" s="1">
        <v>42083</v>
      </c>
      <c r="D1862">
        <v>2015</v>
      </c>
      <c r="E1862" t="s">
        <v>237</v>
      </c>
      <c r="F1862">
        <v>20</v>
      </c>
      <c r="G1862" t="s">
        <v>25</v>
      </c>
      <c r="H1862" t="s">
        <v>2479</v>
      </c>
      <c r="I1862" t="s">
        <v>2480</v>
      </c>
      <c r="J1862" t="s">
        <v>28</v>
      </c>
      <c r="K1862" t="s">
        <v>29</v>
      </c>
      <c r="L1862" t="s">
        <v>1994</v>
      </c>
      <c r="M1862" t="s">
        <v>432</v>
      </c>
      <c r="N1862">
        <v>97301</v>
      </c>
      <c r="O1862" t="s">
        <v>47</v>
      </c>
      <c r="P1862" t="s">
        <v>3007</v>
      </c>
      <c r="Q1862" t="s">
        <v>49</v>
      </c>
      <c r="R1862" t="s">
        <v>63</v>
      </c>
      <c r="S1862" t="s">
        <v>3008</v>
      </c>
      <c r="T1862">
        <v>29.304000000000002</v>
      </c>
      <c r="U1862">
        <v>3</v>
      </c>
      <c r="V1862">
        <v>0.2</v>
      </c>
      <c r="W1862">
        <v>2.5641000000000034</v>
      </c>
    </row>
    <row r="1863" spans="1:23" x14ac:dyDescent="0.3">
      <c r="A1863">
        <v>8778</v>
      </c>
      <c r="B1863" t="s">
        <v>10254</v>
      </c>
      <c r="C1863" s="1">
        <v>42553</v>
      </c>
      <c r="D1863">
        <v>2016</v>
      </c>
      <c r="E1863" t="s">
        <v>152</v>
      </c>
      <c r="F1863">
        <v>2</v>
      </c>
      <c r="G1863" t="s">
        <v>199</v>
      </c>
      <c r="H1863" t="s">
        <v>910</v>
      </c>
      <c r="I1863" t="s">
        <v>911</v>
      </c>
      <c r="J1863" t="s">
        <v>44</v>
      </c>
      <c r="K1863" t="s">
        <v>29</v>
      </c>
      <c r="L1863" t="s">
        <v>1699</v>
      </c>
      <c r="M1863" t="s">
        <v>110</v>
      </c>
      <c r="N1863">
        <v>77340</v>
      </c>
      <c r="O1863" t="s">
        <v>111</v>
      </c>
      <c r="P1863" t="s">
        <v>6037</v>
      </c>
      <c r="Q1863" t="s">
        <v>49</v>
      </c>
      <c r="R1863" t="s">
        <v>95</v>
      </c>
      <c r="S1863" t="s">
        <v>6038</v>
      </c>
      <c r="T1863">
        <v>41.472000000000008</v>
      </c>
      <c r="U1863">
        <v>8</v>
      </c>
      <c r="V1863">
        <v>0.2</v>
      </c>
      <c r="W1863">
        <v>14.5152</v>
      </c>
    </row>
    <row r="1864" spans="1:23" x14ac:dyDescent="0.3">
      <c r="A1864">
        <v>1863</v>
      </c>
      <c r="B1864" t="s">
        <v>4672</v>
      </c>
      <c r="C1864" s="1">
        <v>41955</v>
      </c>
      <c r="D1864">
        <v>2014</v>
      </c>
      <c r="E1864" t="s">
        <v>24</v>
      </c>
      <c r="F1864">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v>4.9632000000000005</v>
      </c>
    </row>
    <row r="1865" spans="1:23" x14ac:dyDescent="0.3">
      <c r="A1865">
        <v>8776</v>
      </c>
      <c r="B1865" t="s">
        <v>10253</v>
      </c>
      <c r="C1865" s="1">
        <v>42709</v>
      </c>
      <c r="D1865">
        <v>2016</v>
      </c>
      <c r="E1865" t="s">
        <v>98</v>
      </c>
      <c r="F1865">
        <v>5</v>
      </c>
      <c r="G1865" t="s">
        <v>25</v>
      </c>
      <c r="H1865" t="s">
        <v>4104</v>
      </c>
      <c r="I1865" t="s">
        <v>4105</v>
      </c>
      <c r="J1865" t="s">
        <v>108</v>
      </c>
      <c r="K1865" t="s">
        <v>29</v>
      </c>
      <c r="L1865" t="s">
        <v>315</v>
      </c>
      <c r="M1865" t="s">
        <v>222</v>
      </c>
      <c r="N1865">
        <v>60623</v>
      </c>
      <c r="O1865" t="s">
        <v>111</v>
      </c>
      <c r="P1865" t="s">
        <v>654</v>
      </c>
      <c r="Q1865" t="s">
        <v>49</v>
      </c>
      <c r="R1865" t="s">
        <v>72</v>
      </c>
      <c r="S1865" t="s">
        <v>655</v>
      </c>
      <c r="T1865">
        <v>3.536</v>
      </c>
      <c r="U1865">
        <v>2</v>
      </c>
      <c r="V1865">
        <v>0.2</v>
      </c>
      <c r="W1865">
        <v>0.30940000000000001</v>
      </c>
    </row>
    <row r="1866" spans="1:23" x14ac:dyDescent="0.3">
      <c r="A1866">
        <v>8775</v>
      </c>
      <c r="B1866" t="s">
        <v>10252</v>
      </c>
      <c r="C1866" s="1">
        <v>42058</v>
      </c>
      <c r="D1866">
        <v>2015</v>
      </c>
      <c r="E1866" t="s">
        <v>568</v>
      </c>
      <c r="F1866">
        <v>23</v>
      </c>
      <c r="G1866" t="s">
        <v>54</v>
      </c>
      <c r="H1866" t="s">
        <v>9839</v>
      </c>
      <c r="I1866" t="s">
        <v>9840</v>
      </c>
      <c r="J1866" t="s">
        <v>108</v>
      </c>
      <c r="K1866" t="s">
        <v>29</v>
      </c>
      <c r="L1866" t="s">
        <v>278</v>
      </c>
      <c r="M1866" t="s">
        <v>279</v>
      </c>
      <c r="N1866">
        <v>10024</v>
      </c>
      <c r="O1866" t="s">
        <v>157</v>
      </c>
      <c r="P1866" t="s">
        <v>5239</v>
      </c>
      <c r="Q1866" t="s">
        <v>49</v>
      </c>
      <c r="R1866" t="s">
        <v>79</v>
      </c>
      <c r="S1866" t="s">
        <v>5240</v>
      </c>
      <c r="T1866">
        <v>10.896000000000001</v>
      </c>
      <c r="U1866">
        <v>2</v>
      </c>
      <c r="V1866">
        <v>0.2</v>
      </c>
      <c r="W1866">
        <v>3.8135999999999992</v>
      </c>
    </row>
    <row r="1867" spans="1:23" x14ac:dyDescent="0.3">
      <c r="A1867">
        <v>8774</v>
      </c>
      <c r="B1867" t="s">
        <v>10252</v>
      </c>
      <c r="C1867" s="1">
        <v>42058</v>
      </c>
      <c r="D1867">
        <v>2015</v>
      </c>
      <c r="E1867" t="s">
        <v>568</v>
      </c>
      <c r="F1867">
        <v>23</v>
      </c>
      <c r="G1867" t="s">
        <v>54</v>
      </c>
      <c r="H1867" t="s">
        <v>9839</v>
      </c>
      <c r="I1867" t="s">
        <v>9840</v>
      </c>
      <c r="J1867" t="s">
        <v>108</v>
      </c>
      <c r="K1867" t="s">
        <v>29</v>
      </c>
      <c r="L1867" t="s">
        <v>278</v>
      </c>
      <c r="M1867" t="s">
        <v>279</v>
      </c>
      <c r="N1867">
        <v>10024</v>
      </c>
      <c r="O1867" t="s">
        <v>157</v>
      </c>
      <c r="P1867" t="s">
        <v>2221</v>
      </c>
      <c r="Q1867" t="s">
        <v>49</v>
      </c>
      <c r="R1867" t="s">
        <v>82</v>
      </c>
      <c r="S1867" t="s">
        <v>2222</v>
      </c>
      <c r="T1867">
        <v>26.880000000000003</v>
      </c>
      <c r="U1867">
        <v>6</v>
      </c>
      <c r="V1867">
        <v>0</v>
      </c>
      <c r="W1867">
        <v>6.7200000000000006</v>
      </c>
    </row>
    <row r="1868" spans="1:23" x14ac:dyDescent="0.3">
      <c r="A1868">
        <v>8773</v>
      </c>
      <c r="B1868" t="s">
        <v>10251</v>
      </c>
      <c r="C1868" s="1">
        <v>42992</v>
      </c>
      <c r="D1868">
        <v>2017</v>
      </c>
      <c r="E1868" t="s">
        <v>161</v>
      </c>
      <c r="F1868">
        <v>14</v>
      </c>
      <c r="G1868" t="s">
        <v>199</v>
      </c>
      <c r="H1868" t="s">
        <v>5190</v>
      </c>
      <c r="I1868" t="s">
        <v>5191</v>
      </c>
      <c r="J1868" t="s">
        <v>44</v>
      </c>
      <c r="K1868" t="s">
        <v>29</v>
      </c>
      <c r="L1868" t="s">
        <v>4610</v>
      </c>
      <c r="M1868" t="s">
        <v>93</v>
      </c>
      <c r="N1868">
        <v>27604</v>
      </c>
      <c r="O1868" t="s">
        <v>32</v>
      </c>
      <c r="P1868" t="s">
        <v>4094</v>
      </c>
      <c r="Q1868" t="s">
        <v>49</v>
      </c>
      <c r="R1868" t="s">
        <v>95</v>
      </c>
      <c r="S1868" t="s">
        <v>4095</v>
      </c>
      <c r="T1868">
        <v>74.352000000000004</v>
      </c>
      <c r="U1868">
        <v>3</v>
      </c>
      <c r="V1868">
        <v>0.2</v>
      </c>
      <c r="W1868">
        <v>23.234999999999992</v>
      </c>
    </row>
    <row r="1869" spans="1:23" x14ac:dyDescent="0.3">
      <c r="A1869">
        <v>1868</v>
      </c>
      <c r="B1869" t="s">
        <v>4682</v>
      </c>
      <c r="C1869" s="1">
        <v>42180</v>
      </c>
      <c r="D1869">
        <v>2015</v>
      </c>
      <c r="E1869" t="s">
        <v>41</v>
      </c>
      <c r="F1869">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v>10.8864</v>
      </c>
    </row>
    <row r="1870" spans="1:23" x14ac:dyDescent="0.3">
      <c r="A1870">
        <v>1869</v>
      </c>
      <c r="B1870" t="s">
        <v>4682</v>
      </c>
      <c r="C1870" s="1">
        <v>42180</v>
      </c>
      <c r="D1870">
        <v>2015</v>
      </c>
      <c r="E1870" t="s">
        <v>41</v>
      </c>
      <c r="F1870">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v>-17.607599999999998</v>
      </c>
    </row>
    <row r="1871" spans="1:23" x14ac:dyDescent="0.3">
      <c r="A1871">
        <v>1870</v>
      </c>
      <c r="B1871" t="s">
        <v>4687</v>
      </c>
      <c r="C1871" s="1">
        <v>42608</v>
      </c>
      <c r="D1871">
        <v>2016</v>
      </c>
      <c r="E1871" t="s">
        <v>132</v>
      </c>
      <c r="F1871">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v>3.1104000000000003</v>
      </c>
    </row>
    <row r="1872" spans="1:23" x14ac:dyDescent="0.3">
      <c r="A1872">
        <v>1871</v>
      </c>
      <c r="B1872" t="s">
        <v>4688</v>
      </c>
      <c r="C1872" s="1">
        <v>41841</v>
      </c>
      <c r="D1872">
        <v>2014</v>
      </c>
      <c r="E1872" t="s">
        <v>152</v>
      </c>
      <c r="F1872">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v>25.792000000000002</v>
      </c>
    </row>
    <row r="1873" spans="1:23" x14ac:dyDescent="0.3">
      <c r="A1873">
        <v>8772</v>
      </c>
      <c r="B1873" t="s">
        <v>10251</v>
      </c>
      <c r="C1873" s="1">
        <v>42992</v>
      </c>
      <c r="D1873">
        <v>2017</v>
      </c>
      <c r="E1873" t="s">
        <v>161</v>
      </c>
      <c r="F1873">
        <v>14</v>
      </c>
      <c r="G1873" t="s">
        <v>199</v>
      </c>
      <c r="H1873" t="s">
        <v>5190</v>
      </c>
      <c r="I1873" t="s">
        <v>5191</v>
      </c>
      <c r="J1873" t="s">
        <v>44</v>
      </c>
      <c r="K1873" t="s">
        <v>29</v>
      </c>
      <c r="L1873" t="s">
        <v>4610</v>
      </c>
      <c r="M1873" t="s">
        <v>93</v>
      </c>
      <c r="N1873">
        <v>27604</v>
      </c>
      <c r="O1873" t="s">
        <v>32</v>
      </c>
      <c r="P1873" t="s">
        <v>4893</v>
      </c>
      <c r="Q1873" t="s">
        <v>49</v>
      </c>
      <c r="R1873" t="s">
        <v>82</v>
      </c>
      <c r="S1873" t="s">
        <v>4894</v>
      </c>
      <c r="T1873">
        <v>942.78400000000011</v>
      </c>
      <c r="U1873">
        <v>4</v>
      </c>
      <c r="V1873">
        <v>0.2</v>
      </c>
      <c r="W1873">
        <v>94.278400000000033</v>
      </c>
    </row>
    <row r="1874" spans="1:23" x14ac:dyDescent="0.3">
      <c r="A1874">
        <v>8768</v>
      </c>
      <c r="B1874" t="s">
        <v>10248</v>
      </c>
      <c r="C1874" s="1">
        <v>42329</v>
      </c>
      <c r="D1874">
        <v>2015</v>
      </c>
      <c r="E1874" t="s">
        <v>24</v>
      </c>
      <c r="F1874">
        <v>21</v>
      </c>
      <c r="G1874" t="s">
        <v>54</v>
      </c>
      <c r="H1874" t="s">
        <v>1550</v>
      </c>
      <c r="I1874" t="s">
        <v>1551</v>
      </c>
      <c r="J1874" t="s">
        <v>44</v>
      </c>
      <c r="K1874" t="s">
        <v>29</v>
      </c>
      <c r="L1874" t="s">
        <v>109</v>
      </c>
      <c r="M1874" t="s">
        <v>110</v>
      </c>
      <c r="N1874">
        <v>76106</v>
      </c>
      <c r="O1874" t="s">
        <v>111</v>
      </c>
      <c r="P1874" t="s">
        <v>1636</v>
      </c>
      <c r="Q1874" t="s">
        <v>49</v>
      </c>
      <c r="R1874" t="s">
        <v>79</v>
      </c>
      <c r="S1874" t="s">
        <v>1637</v>
      </c>
      <c r="T1874">
        <v>7.9799999999999986</v>
      </c>
      <c r="U1874">
        <v>5</v>
      </c>
      <c r="V1874">
        <v>0.8</v>
      </c>
      <c r="W1874">
        <v>-13.167000000000002</v>
      </c>
    </row>
    <row r="1875" spans="1:23" x14ac:dyDescent="0.3">
      <c r="A1875">
        <v>8767</v>
      </c>
      <c r="B1875" t="s">
        <v>10248</v>
      </c>
      <c r="C1875" s="1">
        <v>42329</v>
      </c>
      <c r="D1875">
        <v>2015</v>
      </c>
      <c r="E1875" t="s">
        <v>24</v>
      </c>
      <c r="F1875">
        <v>21</v>
      </c>
      <c r="G1875" t="s">
        <v>54</v>
      </c>
      <c r="H1875" t="s">
        <v>1550</v>
      </c>
      <c r="I1875" t="s">
        <v>1551</v>
      </c>
      <c r="J1875" t="s">
        <v>44</v>
      </c>
      <c r="K1875" t="s">
        <v>29</v>
      </c>
      <c r="L1875" t="s">
        <v>109</v>
      </c>
      <c r="M1875" t="s">
        <v>110</v>
      </c>
      <c r="N1875">
        <v>76106</v>
      </c>
      <c r="O1875" t="s">
        <v>111</v>
      </c>
      <c r="P1875" t="s">
        <v>9943</v>
      </c>
      <c r="Q1875" t="s">
        <v>49</v>
      </c>
      <c r="R1875" t="s">
        <v>82</v>
      </c>
      <c r="S1875" t="s">
        <v>9944</v>
      </c>
      <c r="T1875">
        <v>24.587999999999994</v>
      </c>
      <c r="U1875">
        <v>3</v>
      </c>
      <c r="V1875">
        <v>0.8</v>
      </c>
      <c r="W1875">
        <v>-67.617000000000019</v>
      </c>
    </row>
    <row r="1876" spans="1:23" x14ac:dyDescent="0.3">
      <c r="A1876">
        <v>1875</v>
      </c>
      <c r="B1876" t="s">
        <v>4701</v>
      </c>
      <c r="C1876" s="1">
        <v>41794</v>
      </c>
      <c r="D1876">
        <v>2014</v>
      </c>
      <c r="E1876" t="s">
        <v>41</v>
      </c>
      <c r="F187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v>5.8812000000000006</v>
      </c>
    </row>
    <row r="1877" spans="1:23" x14ac:dyDescent="0.3">
      <c r="A1877">
        <v>8766</v>
      </c>
      <c r="B1877" t="s">
        <v>10248</v>
      </c>
      <c r="C1877" s="1">
        <v>42329</v>
      </c>
      <c r="D1877">
        <v>2015</v>
      </c>
      <c r="E1877" t="s">
        <v>24</v>
      </c>
      <c r="F1877">
        <v>21</v>
      </c>
      <c r="G1877" t="s">
        <v>54</v>
      </c>
      <c r="H1877" t="s">
        <v>1550</v>
      </c>
      <c r="I1877" t="s">
        <v>1551</v>
      </c>
      <c r="J1877" t="s">
        <v>44</v>
      </c>
      <c r="K1877" t="s">
        <v>29</v>
      </c>
      <c r="L1877" t="s">
        <v>109</v>
      </c>
      <c r="M1877" t="s">
        <v>110</v>
      </c>
      <c r="N1877">
        <v>76106</v>
      </c>
      <c r="O1877" t="s">
        <v>111</v>
      </c>
      <c r="P1877" t="s">
        <v>114</v>
      </c>
      <c r="Q1877" t="s">
        <v>49</v>
      </c>
      <c r="R1877" t="s">
        <v>79</v>
      </c>
      <c r="S1877" t="s">
        <v>115</v>
      </c>
      <c r="T1877">
        <v>1.6959999999999997</v>
      </c>
      <c r="U1877">
        <v>2</v>
      </c>
      <c r="V1877">
        <v>0.8</v>
      </c>
      <c r="W1877">
        <v>-2.5440000000000005</v>
      </c>
    </row>
    <row r="1878" spans="1:23" x14ac:dyDescent="0.3">
      <c r="A1878">
        <v>8765</v>
      </c>
      <c r="B1878" t="s">
        <v>10248</v>
      </c>
      <c r="C1878" s="1">
        <v>42329</v>
      </c>
      <c r="D1878">
        <v>2015</v>
      </c>
      <c r="E1878" t="s">
        <v>24</v>
      </c>
      <c r="F1878">
        <v>21</v>
      </c>
      <c r="G1878" t="s">
        <v>54</v>
      </c>
      <c r="H1878" t="s">
        <v>1550</v>
      </c>
      <c r="I1878" t="s">
        <v>1551</v>
      </c>
      <c r="J1878" t="s">
        <v>44</v>
      </c>
      <c r="K1878" t="s">
        <v>29</v>
      </c>
      <c r="L1878" t="s">
        <v>109</v>
      </c>
      <c r="M1878" t="s">
        <v>110</v>
      </c>
      <c r="N1878">
        <v>76106</v>
      </c>
      <c r="O1878" t="s">
        <v>111</v>
      </c>
      <c r="P1878" t="s">
        <v>4886</v>
      </c>
      <c r="Q1878" t="s">
        <v>49</v>
      </c>
      <c r="R1878" t="s">
        <v>72</v>
      </c>
      <c r="S1878" t="s">
        <v>4887</v>
      </c>
      <c r="T1878">
        <v>5.3440000000000003</v>
      </c>
      <c r="U1878">
        <v>2</v>
      </c>
      <c r="V1878">
        <v>0.2</v>
      </c>
      <c r="W1878">
        <v>0.73479999999999923</v>
      </c>
    </row>
    <row r="1879" spans="1:23" x14ac:dyDescent="0.3">
      <c r="A1879">
        <v>8764</v>
      </c>
      <c r="B1879" t="s">
        <v>10247</v>
      </c>
      <c r="C1879" s="1">
        <v>42733</v>
      </c>
      <c r="D1879">
        <v>2016</v>
      </c>
      <c r="E1879" t="s">
        <v>98</v>
      </c>
      <c r="F1879">
        <v>29</v>
      </c>
      <c r="G1879" t="s">
        <v>54</v>
      </c>
      <c r="H1879" t="s">
        <v>3182</v>
      </c>
      <c r="I1879" t="s">
        <v>3183</v>
      </c>
      <c r="J1879" t="s">
        <v>28</v>
      </c>
      <c r="K1879" t="s">
        <v>29</v>
      </c>
      <c r="L1879" t="s">
        <v>5417</v>
      </c>
      <c r="M1879" t="s">
        <v>46</v>
      </c>
      <c r="N1879">
        <v>95823</v>
      </c>
      <c r="O1879" t="s">
        <v>47</v>
      </c>
      <c r="P1879" t="s">
        <v>5572</v>
      </c>
      <c r="Q1879" t="s">
        <v>49</v>
      </c>
      <c r="R1879" t="s">
        <v>592</v>
      </c>
      <c r="S1879" t="s">
        <v>5573</v>
      </c>
      <c r="T1879">
        <v>27.96</v>
      </c>
      <c r="U1879">
        <v>2</v>
      </c>
      <c r="V1879">
        <v>0</v>
      </c>
      <c r="W1879">
        <v>7.2696000000000005</v>
      </c>
    </row>
    <row r="1880" spans="1:23" x14ac:dyDescent="0.3">
      <c r="A1880">
        <v>8763</v>
      </c>
      <c r="B1880" t="s">
        <v>10247</v>
      </c>
      <c r="C1880" s="1">
        <v>42733</v>
      </c>
      <c r="D1880">
        <v>2016</v>
      </c>
      <c r="E1880" t="s">
        <v>98</v>
      </c>
      <c r="F1880">
        <v>29</v>
      </c>
      <c r="G1880" t="s">
        <v>54</v>
      </c>
      <c r="H1880" t="s">
        <v>3182</v>
      </c>
      <c r="I1880" t="s">
        <v>3183</v>
      </c>
      <c r="J1880" t="s">
        <v>28</v>
      </c>
      <c r="K1880" t="s">
        <v>29</v>
      </c>
      <c r="L1880" t="s">
        <v>5417</v>
      </c>
      <c r="M1880" t="s">
        <v>46</v>
      </c>
      <c r="N1880">
        <v>95823</v>
      </c>
      <c r="O1880" t="s">
        <v>47</v>
      </c>
      <c r="P1880" t="s">
        <v>3036</v>
      </c>
      <c r="Q1880" t="s">
        <v>49</v>
      </c>
      <c r="R1880" t="s">
        <v>63</v>
      </c>
      <c r="S1880" t="s">
        <v>3037</v>
      </c>
      <c r="T1880">
        <v>14.03</v>
      </c>
      <c r="U1880">
        <v>1</v>
      </c>
      <c r="V1880">
        <v>0</v>
      </c>
      <c r="W1880">
        <v>4.068699999999998</v>
      </c>
    </row>
    <row r="1881" spans="1:23" x14ac:dyDescent="0.3">
      <c r="A1881">
        <v>1880</v>
      </c>
      <c r="B1881" t="s">
        <v>4707</v>
      </c>
      <c r="C1881" s="1">
        <v>42822</v>
      </c>
      <c r="D1881">
        <v>2017</v>
      </c>
      <c r="E1881" t="s">
        <v>237</v>
      </c>
      <c r="F1881">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v>-48.119399999999985</v>
      </c>
    </row>
    <row r="1882" spans="1:23" x14ac:dyDescent="0.3">
      <c r="A1882">
        <v>1881</v>
      </c>
      <c r="B1882" t="s">
        <v>4708</v>
      </c>
      <c r="C1882" s="1">
        <v>42068</v>
      </c>
      <c r="D1882">
        <v>2015</v>
      </c>
      <c r="E1882" t="s">
        <v>237</v>
      </c>
      <c r="F1882">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v>14.669999999999998</v>
      </c>
    </row>
    <row r="1883" spans="1:23" x14ac:dyDescent="0.3">
      <c r="A1883">
        <v>8762</v>
      </c>
      <c r="B1883" t="s">
        <v>10246</v>
      </c>
      <c r="C1883" s="1">
        <v>42400</v>
      </c>
      <c r="D1883">
        <v>2016</v>
      </c>
      <c r="E1883" t="s">
        <v>166</v>
      </c>
      <c r="F1883">
        <v>31</v>
      </c>
      <c r="G1883" t="s">
        <v>54</v>
      </c>
      <c r="H1883" t="s">
        <v>3458</v>
      </c>
      <c r="I1883" t="s">
        <v>3459</v>
      </c>
      <c r="J1883" t="s">
        <v>108</v>
      </c>
      <c r="K1883" t="s">
        <v>29</v>
      </c>
      <c r="L1883" t="s">
        <v>1754</v>
      </c>
      <c r="M1883" t="s">
        <v>1288</v>
      </c>
      <c r="N1883">
        <v>30318</v>
      </c>
      <c r="O1883" t="s">
        <v>32</v>
      </c>
      <c r="P1883" t="s">
        <v>5603</v>
      </c>
      <c r="Q1883" t="s">
        <v>49</v>
      </c>
      <c r="R1883" t="s">
        <v>184</v>
      </c>
      <c r="S1883" t="s">
        <v>5604</v>
      </c>
      <c r="T1883">
        <v>125.36</v>
      </c>
      <c r="U1883">
        <v>8</v>
      </c>
      <c r="V1883">
        <v>0</v>
      </c>
      <c r="W1883">
        <v>58.919199999999989</v>
      </c>
    </row>
    <row r="1884" spans="1:23" x14ac:dyDescent="0.3">
      <c r="A1884">
        <v>1883</v>
      </c>
      <c r="B1884" t="s">
        <v>4708</v>
      </c>
      <c r="C1884" s="1">
        <v>42068</v>
      </c>
      <c r="D1884">
        <v>2015</v>
      </c>
      <c r="E1884" t="s">
        <v>237</v>
      </c>
      <c r="F1884">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v>67.608000000000004</v>
      </c>
    </row>
    <row r="1885" spans="1:23" x14ac:dyDescent="0.3">
      <c r="A1885">
        <v>1884</v>
      </c>
      <c r="B1885" t="s">
        <v>4710</v>
      </c>
      <c r="C1885" s="1">
        <v>42687</v>
      </c>
      <c r="D1885">
        <v>2016</v>
      </c>
      <c r="E1885" t="s">
        <v>24</v>
      </c>
      <c r="F1885">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v>78.6828</v>
      </c>
    </row>
    <row r="1886" spans="1:23" x14ac:dyDescent="0.3">
      <c r="A1886">
        <v>1885</v>
      </c>
      <c r="B1886" t="s">
        <v>4711</v>
      </c>
      <c r="C1886" s="1">
        <v>42754</v>
      </c>
      <c r="D1886">
        <v>2017</v>
      </c>
      <c r="E1886" t="s">
        <v>166</v>
      </c>
      <c r="F188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v>2.0999999999999996</v>
      </c>
    </row>
    <row r="1887" spans="1:23" x14ac:dyDescent="0.3">
      <c r="A1887">
        <v>8761</v>
      </c>
      <c r="B1887" t="s">
        <v>10246</v>
      </c>
      <c r="C1887" s="1">
        <v>42400</v>
      </c>
      <c r="D1887">
        <v>2016</v>
      </c>
      <c r="E1887" t="s">
        <v>166</v>
      </c>
      <c r="F1887">
        <v>31</v>
      </c>
      <c r="G1887" t="s">
        <v>54</v>
      </c>
      <c r="H1887" t="s">
        <v>3458</v>
      </c>
      <c r="I1887" t="s">
        <v>3459</v>
      </c>
      <c r="J1887" t="s">
        <v>108</v>
      </c>
      <c r="K1887" t="s">
        <v>29</v>
      </c>
      <c r="L1887" t="s">
        <v>1754</v>
      </c>
      <c r="M1887" t="s">
        <v>1288</v>
      </c>
      <c r="N1887">
        <v>30318</v>
      </c>
      <c r="O1887" t="s">
        <v>32</v>
      </c>
      <c r="P1887" t="s">
        <v>1760</v>
      </c>
      <c r="Q1887" t="s">
        <v>49</v>
      </c>
      <c r="R1887" t="s">
        <v>79</v>
      </c>
      <c r="S1887" t="s">
        <v>1761</v>
      </c>
      <c r="T1887">
        <v>1270.99</v>
      </c>
      <c r="U1887">
        <v>1</v>
      </c>
      <c r="V1887">
        <v>0</v>
      </c>
      <c r="W1887">
        <v>635.495</v>
      </c>
    </row>
    <row r="1888" spans="1:23" x14ac:dyDescent="0.3">
      <c r="A1888">
        <v>1887</v>
      </c>
      <c r="B1888" t="s">
        <v>4718</v>
      </c>
      <c r="C1888" s="1">
        <v>41772</v>
      </c>
      <c r="D1888">
        <v>2014</v>
      </c>
      <c r="E1888" t="s">
        <v>124</v>
      </c>
      <c r="F1888">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v>2.3976000000000002</v>
      </c>
    </row>
    <row r="1889" spans="1:23" x14ac:dyDescent="0.3">
      <c r="A1889">
        <v>1888</v>
      </c>
      <c r="B1889" t="s">
        <v>4718</v>
      </c>
      <c r="C1889" s="1">
        <v>41772</v>
      </c>
      <c r="D1889">
        <v>2014</v>
      </c>
      <c r="E1889" t="s">
        <v>124</v>
      </c>
      <c r="F1889">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v>-331.95999999999992</v>
      </c>
    </row>
    <row r="1890" spans="1:23" x14ac:dyDescent="0.3">
      <c r="A1890">
        <v>1889</v>
      </c>
      <c r="B1890" t="s">
        <v>4719</v>
      </c>
      <c r="C1890" s="1">
        <v>41933</v>
      </c>
      <c r="D1890">
        <v>2014</v>
      </c>
      <c r="E1890" t="s">
        <v>53</v>
      </c>
      <c r="F1890">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v>13.701599999999988</v>
      </c>
    </row>
    <row r="1891" spans="1:23" x14ac:dyDescent="0.3">
      <c r="A1891">
        <v>8760</v>
      </c>
      <c r="B1891" t="s">
        <v>10245</v>
      </c>
      <c r="C1891" s="1">
        <v>42573</v>
      </c>
      <c r="D1891">
        <v>2016</v>
      </c>
      <c r="E1891" t="s">
        <v>152</v>
      </c>
      <c r="F1891">
        <v>22</v>
      </c>
      <c r="G1891" t="s">
        <v>54</v>
      </c>
      <c r="H1891" t="s">
        <v>6887</v>
      </c>
      <c r="I1891" t="s">
        <v>6888</v>
      </c>
      <c r="J1891" t="s">
        <v>44</v>
      </c>
      <c r="K1891" t="s">
        <v>29</v>
      </c>
      <c r="L1891" t="s">
        <v>394</v>
      </c>
      <c r="M1891" t="s">
        <v>2755</v>
      </c>
      <c r="N1891">
        <v>21044</v>
      </c>
      <c r="O1891" t="s">
        <v>157</v>
      </c>
      <c r="P1891" t="s">
        <v>2956</v>
      </c>
      <c r="Q1891" t="s">
        <v>49</v>
      </c>
      <c r="R1891" t="s">
        <v>79</v>
      </c>
      <c r="S1891" t="s">
        <v>2957</v>
      </c>
      <c r="T1891">
        <v>5.4</v>
      </c>
      <c r="U1891">
        <v>3</v>
      </c>
      <c r="V1891">
        <v>0</v>
      </c>
      <c r="W1891">
        <v>2.5920000000000001</v>
      </c>
    </row>
    <row r="1892" spans="1:23" x14ac:dyDescent="0.3">
      <c r="A1892">
        <v>1891</v>
      </c>
      <c r="B1892" t="s">
        <v>4720</v>
      </c>
      <c r="C1892" s="1">
        <v>41712</v>
      </c>
      <c r="D1892">
        <v>2014</v>
      </c>
      <c r="E1892" t="s">
        <v>237</v>
      </c>
      <c r="F1892">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v>4.7519999999999998</v>
      </c>
    </row>
    <row r="1893" spans="1:23" x14ac:dyDescent="0.3">
      <c r="A1893">
        <v>1892</v>
      </c>
      <c r="B1893" t="s">
        <v>4720</v>
      </c>
      <c r="C1893" s="1">
        <v>41712</v>
      </c>
      <c r="D1893">
        <v>2014</v>
      </c>
      <c r="E1893" t="s">
        <v>237</v>
      </c>
      <c r="F1893">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v>1.2505999999999999</v>
      </c>
    </row>
    <row r="1894" spans="1:23" x14ac:dyDescent="0.3">
      <c r="A1894">
        <v>1893</v>
      </c>
      <c r="B1894" t="s">
        <v>4723</v>
      </c>
      <c r="C1894" s="1">
        <v>43091</v>
      </c>
      <c r="D1894">
        <v>2017</v>
      </c>
      <c r="E1894" t="s">
        <v>98</v>
      </c>
      <c r="F1894">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v>2.9339999999999997</v>
      </c>
    </row>
    <row r="1895" spans="1:23" x14ac:dyDescent="0.3">
      <c r="A1895">
        <v>1894</v>
      </c>
      <c r="B1895" t="s">
        <v>4725</v>
      </c>
      <c r="C1895" s="1">
        <v>42698</v>
      </c>
      <c r="D1895">
        <v>2016</v>
      </c>
      <c r="E1895" t="s">
        <v>24</v>
      </c>
      <c r="F1895">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v>7.7449999999999983</v>
      </c>
    </row>
    <row r="1896" spans="1:23" x14ac:dyDescent="0.3">
      <c r="A1896">
        <v>1895</v>
      </c>
      <c r="B1896" t="s">
        <v>4729</v>
      </c>
      <c r="C1896" s="1">
        <v>43071</v>
      </c>
      <c r="D1896">
        <v>2017</v>
      </c>
      <c r="E1896" t="s">
        <v>98</v>
      </c>
      <c r="F189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v>10.395</v>
      </c>
    </row>
    <row r="1897" spans="1:23" x14ac:dyDescent="0.3">
      <c r="A1897">
        <v>1896</v>
      </c>
      <c r="B1897" t="s">
        <v>4735</v>
      </c>
      <c r="C1897" s="1">
        <v>42369</v>
      </c>
      <c r="D1897">
        <v>2015</v>
      </c>
      <c r="E1897" t="s">
        <v>98</v>
      </c>
      <c r="F1897">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v>152.49499999999998</v>
      </c>
    </row>
    <row r="1898" spans="1:23" x14ac:dyDescent="0.3">
      <c r="A1898">
        <v>1897</v>
      </c>
      <c r="B1898" t="s">
        <v>4737</v>
      </c>
      <c r="C1898" s="1">
        <v>43011</v>
      </c>
      <c r="D1898">
        <v>2017</v>
      </c>
      <c r="E1898" t="s">
        <v>53</v>
      </c>
      <c r="F1898">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v>843.17059999999992</v>
      </c>
    </row>
    <row r="1899" spans="1:23" x14ac:dyDescent="0.3">
      <c r="A1899">
        <v>1898</v>
      </c>
      <c r="B1899" t="s">
        <v>4742</v>
      </c>
      <c r="C1899" s="1">
        <v>41880</v>
      </c>
      <c r="D1899">
        <v>2014</v>
      </c>
      <c r="E1899" t="s">
        <v>132</v>
      </c>
      <c r="F1899">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v>10.805399999999997</v>
      </c>
    </row>
    <row r="1900" spans="1:23" x14ac:dyDescent="0.3">
      <c r="A1900">
        <v>1899</v>
      </c>
      <c r="B1900" t="s">
        <v>4742</v>
      </c>
      <c r="C1900" s="1">
        <v>41880</v>
      </c>
      <c r="D1900">
        <v>2014</v>
      </c>
      <c r="E1900" t="s">
        <v>132</v>
      </c>
      <c r="F1900">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v>-336.78399999999988</v>
      </c>
    </row>
    <row r="1901" spans="1:23" x14ac:dyDescent="0.3">
      <c r="A1901">
        <v>8758</v>
      </c>
      <c r="B1901" t="s">
        <v>10245</v>
      </c>
      <c r="C1901" s="1">
        <v>42573</v>
      </c>
      <c r="D1901">
        <v>2016</v>
      </c>
      <c r="E1901" t="s">
        <v>152</v>
      </c>
      <c r="F1901">
        <v>22</v>
      </c>
      <c r="G1901" t="s">
        <v>54</v>
      </c>
      <c r="H1901" t="s">
        <v>6887</v>
      </c>
      <c r="I1901" t="s">
        <v>6888</v>
      </c>
      <c r="J1901" t="s">
        <v>44</v>
      </c>
      <c r="K1901" t="s">
        <v>29</v>
      </c>
      <c r="L1901" t="s">
        <v>394</v>
      </c>
      <c r="M1901" t="s">
        <v>2755</v>
      </c>
      <c r="N1901">
        <v>21044</v>
      </c>
      <c r="O1901" t="s">
        <v>157</v>
      </c>
      <c r="P1901" t="s">
        <v>1073</v>
      </c>
      <c r="Q1901" t="s">
        <v>49</v>
      </c>
      <c r="R1901" t="s">
        <v>95</v>
      </c>
      <c r="S1901" t="s">
        <v>1074</v>
      </c>
      <c r="T1901">
        <v>51.84</v>
      </c>
      <c r="U1901">
        <v>8</v>
      </c>
      <c r="V1901">
        <v>0</v>
      </c>
      <c r="W1901">
        <v>24.883200000000002</v>
      </c>
    </row>
    <row r="1902" spans="1:23" x14ac:dyDescent="0.3">
      <c r="A1902">
        <v>1901</v>
      </c>
      <c r="B1902" t="s">
        <v>4747</v>
      </c>
      <c r="C1902" s="1">
        <v>42550</v>
      </c>
      <c r="D1902">
        <v>2016</v>
      </c>
      <c r="E1902" t="s">
        <v>41</v>
      </c>
      <c r="F1902">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v>19.188000000000002</v>
      </c>
    </row>
    <row r="1903" spans="1:23" x14ac:dyDescent="0.3">
      <c r="A1903">
        <v>8757</v>
      </c>
      <c r="B1903" t="s">
        <v>10245</v>
      </c>
      <c r="C1903" s="1">
        <v>42573</v>
      </c>
      <c r="D1903">
        <v>2016</v>
      </c>
      <c r="E1903" t="s">
        <v>152</v>
      </c>
      <c r="F1903">
        <v>22</v>
      </c>
      <c r="G1903" t="s">
        <v>54</v>
      </c>
      <c r="H1903" t="s">
        <v>6887</v>
      </c>
      <c r="I1903" t="s">
        <v>6888</v>
      </c>
      <c r="J1903" t="s">
        <v>44</v>
      </c>
      <c r="K1903" t="s">
        <v>29</v>
      </c>
      <c r="L1903" t="s">
        <v>394</v>
      </c>
      <c r="M1903" t="s">
        <v>2755</v>
      </c>
      <c r="N1903">
        <v>21044</v>
      </c>
      <c r="O1903" t="s">
        <v>157</v>
      </c>
      <c r="P1903" t="s">
        <v>2155</v>
      </c>
      <c r="Q1903" t="s">
        <v>49</v>
      </c>
      <c r="R1903" t="s">
        <v>82</v>
      </c>
      <c r="S1903" t="s">
        <v>2156</v>
      </c>
      <c r="T1903">
        <v>37.68</v>
      </c>
      <c r="U1903">
        <v>2</v>
      </c>
      <c r="V1903">
        <v>0</v>
      </c>
      <c r="W1903">
        <v>10.5504</v>
      </c>
    </row>
    <row r="1904" spans="1:23" x14ac:dyDescent="0.3">
      <c r="A1904">
        <v>1903</v>
      </c>
      <c r="B1904" t="s">
        <v>4751</v>
      </c>
      <c r="C1904" s="1">
        <v>43029</v>
      </c>
      <c r="D1904">
        <v>2017</v>
      </c>
      <c r="E1904" t="s">
        <v>53</v>
      </c>
      <c r="F1904">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v>1.8144</v>
      </c>
    </row>
    <row r="1905" spans="1:23" x14ac:dyDescent="0.3">
      <c r="A1905">
        <v>8756</v>
      </c>
      <c r="B1905" t="s">
        <v>10244</v>
      </c>
      <c r="C1905" s="1">
        <v>42987</v>
      </c>
      <c r="D1905">
        <v>2017</v>
      </c>
      <c r="E1905" t="s">
        <v>161</v>
      </c>
      <c r="F1905">
        <v>9</v>
      </c>
      <c r="G1905" t="s">
        <v>199</v>
      </c>
      <c r="H1905" t="s">
        <v>4852</v>
      </c>
      <c r="I1905" t="s">
        <v>4853</v>
      </c>
      <c r="J1905" t="s">
        <v>28</v>
      </c>
      <c r="K1905" t="s">
        <v>29</v>
      </c>
      <c r="L1905" t="s">
        <v>2855</v>
      </c>
      <c r="M1905" t="s">
        <v>510</v>
      </c>
      <c r="N1905">
        <v>43615</v>
      </c>
      <c r="O1905" t="s">
        <v>157</v>
      </c>
      <c r="P1905" t="s">
        <v>4515</v>
      </c>
      <c r="Q1905" t="s">
        <v>49</v>
      </c>
      <c r="R1905" t="s">
        <v>79</v>
      </c>
      <c r="S1905" t="s">
        <v>4516</v>
      </c>
      <c r="T1905">
        <v>6.2580000000000009</v>
      </c>
      <c r="U1905">
        <v>2</v>
      </c>
      <c r="V1905">
        <v>0.7</v>
      </c>
      <c r="W1905">
        <v>-5.2149999999999999</v>
      </c>
    </row>
    <row r="1906" spans="1:23" x14ac:dyDescent="0.3">
      <c r="A1906">
        <v>8755</v>
      </c>
      <c r="B1906" t="s">
        <v>10244</v>
      </c>
      <c r="C1906" s="1">
        <v>42987</v>
      </c>
      <c r="D1906">
        <v>2017</v>
      </c>
      <c r="E1906" t="s">
        <v>161</v>
      </c>
      <c r="F1906">
        <v>9</v>
      </c>
      <c r="G1906" t="s">
        <v>199</v>
      </c>
      <c r="H1906" t="s">
        <v>4852</v>
      </c>
      <c r="I1906" t="s">
        <v>4853</v>
      </c>
      <c r="J1906" t="s">
        <v>28</v>
      </c>
      <c r="K1906" t="s">
        <v>29</v>
      </c>
      <c r="L1906" t="s">
        <v>2855</v>
      </c>
      <c r="M1906" t="s">
        <v>510</v>
      </c>
      <c r="N1906">
        <v>43615</v>
      </c>
      <c r="O1906" t="s">
        <v>157</v>
      </c>
      <c r="P1906" t="s">
        <v>3184</v>
      </c>
      <c r="Q1906" t="s">
        <v>49</v>
      </c>
      <c r="R1906" t="s">
        <v>79</v>
      </c>
      <c r="S1906" t="s">
        <v>3185</v>
      </c>
      <c r="T1906">
        <v>4.8600000000000012</v>
      </c>
      <c r="U1906">
        <v>3</v>
      </c>
      <c r="V1906">
        <v>0.7</v>
      </c>
      <c r="W1906">
        <v>-3.5640000000000001</v>
      </c>
    </row>
    <row r="1907" spans="1:23" x14ac:dyDescent="0.3">
      <c r="A1907">
        <v>1906</v>
      </c>
      <c r="B1907" t="s">
        <v>4754</v>
      </c>
      <c r="C1907" s="1">
        <v>43029</v>
      </c>
      <c r="D1907">
        <v>2017</v>
      </c>
      <c r="E1907" t="s">
        <v>53</v>
      </c>
      <c r="F1907">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v>9.091199999999958</v>
      </c>
    </row>
    <row r="1908" spans="1:23" x14ac:dyDescent="0.3">
      <c r="A1908">
        <v>1907</v>
      </c>
      <c r="B1908" t="s">
        <v>4757</v>
      </c>
      <c r="C1908" s="1">
        <v>42507</v>
      </c>
      <c r="D1908">
        <v>2016</v>
      </c>
      <c r="E1908" t="s">
        <v>124</v>
      </c>
      <c r="F1908">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v>-2.1648000000000005</v>
      </c>
    </row>
    <row r="1909" spans="1:23" x14ac:dyDescent="0.3">
      <c r="A1909">
        <v>1908</v>
      </c>
      <c r="B1909" t="s">
        <v>4757</v>
      </c>
      <c r="C1909" s="1">
        <v>42507</v>
      </c>
      <c r="D1909">
        <v>2016</v>
      </c>
      <c r="E1909" t="s">
        <v>124</v>
      </c>
      <c r="F1909">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v>-21.61440000000001</v>
      </c>
    </row>
    <row r="1910" spans="1:23" x14ac:dyDescent="0.3">
      <c r="A1910">
        <v>8754</v>
      </c>
      <c r="B1910" t="s">
        <v>10244</v>
      </c>
      <c r="C1910" s="1">
        <v>42987</v>
      </c>
      <c r="D1910">
        <v>2017</v>
      </c>
      <c r="E1910" t="s">
        <v>161</v>
      </c>
      <c r="F1910">
        <v>9</v>
      </c>
      <c r="G1910" t="s">
        <v>199</v>
      </c>
      <c r="H1910" t="s">
        <v>4852</v>
      </c>
      <c r="I1910" t="s">
        <v>4853</v>
      </c>
      <c r="J1910" t="s">
        <v>28</v>
      </c>
      <c r="K1910" t="s">
        <v>29</v>
      </c>
      <c r="L1910" t="s">
        <v>2855</v>
      </c>
      <c r="M1910" t="s">
        <v>510</v>
      </c>
      <c r="N1910">
        <v>43615</v>
      </c>
      <c r="O1910" t="s">
        <v>157</v>
      </c>
      <c r="P1910" t="s">
        <v>4584</v>
      </c>
      <c r="Q1910" t="s">
        <v>49</v>
      </c>
      <c r="R1910" t="s">
        <v>50</v>
      </c>
      <c r="S1910" t="s">
        <v>4585</v>
      </c>
      <c r="T1910">
        <v>17.712</v>
      </c>
      <c r="U1910">
        <v>6</v>
      </c>
      <c r="V1910">
        <v>0.2</v>
      </c>
      <c r="W1910">
        <v>5.9777999999999993</v>
      </c>
    </row>
    <row r="1911" spans="1:23" x14ac:dyDescent="0.3">
      <c r="A1911">
        <v>8752</v>
      </c>
      <c r="B1911" t="s">
        <v>10241</v>
      </c>
      <c r="C1911" s="1">
        <v>42495</v>
      </c>
      <c r="D1911">
        <v>2016</v>
      </c>
      <c r="E1911" t="s">
        <v>124</v>
      </c>
      <c r="F1911">
        <v>5</v>
      </c>
      <c r="G1911" t="s">
        <v>54</v>
      </c>
      <c r="H1911" t="s">
        <v>452</v>
      </c>
      <c r="I1911" t="s">
        <v>453</v>
      </c>
      <c r="J1911" t="s">
        <v>108</v>
      </c>
      <c r="K1911" t="s">
        <v>29</v>
      </c>
      <c r="L1911" t="s">
        <v>5669</v>
      </c>
      <c r="M1911" t="s">
        <v>58</v>
      </c>
      <c r="N1911">
        <v>32303</v>
      </c>
      <c r="O1911" t="s">
        <v>32</v>
      </c>
      <c r="P1911" t="s">
        <v>10242</v>
      </c>
      <c r="Q1911" t="s">
        <v>49</v>
      </c>
      <c r="R1911" t="s">
        <v>95</v>
      </c>
      <c r="S1911" t="s">
        <v>10243</v>
      </c>
      <c r="T1911">
        <v>93.248000000000005</v>
      </c>
      <c r="U1911">
        <v>4</v>
      </c>
      <c r="V1911">
        <v>0.2</v>
      </c>
      <c r="W1911">
        <v>31.4712</v>
      </c>
    </row>
    <row r="1912" spans="1:23" x14ac:dyDescent="0.3">
      <c r="A1912">
        <v>8750</v>
      </c>
      <c r="B1912" t="s">
        <v>10240</v>
      </c>
      <c r="C1912" s="1">
        <v>42171</v>
      </c>
      <c r="D1912">
        <v>2015</v>
      </c>
      <c r="E1912" t="s">
        <v>41</v>
      </c>
      <c r="F1912">
        <v>16</v>
      </c>
      <c r="G1912" t="s">
        <v>199</v>
      </c>
      <c r="H1912" t="s">
        <v>578</v>
      </c>
      <c r="I1912" t="s">
        <v>579</v>
      </c>
      <c r="J1912" t="s">
        <v>28</v>
      </c>
      <c r="K1912" t="s">
        <v>29</v>
      </c>
      <c r="L1912" t="s">
        <v>278</v>
      </c>
      <c r="M1912" t="s">
        <v>279</v>
      </c>
      <c r="N1912">
        <v>10009</v>
      </c>
      <c r="O1912" t="s">
        <v>157</v>
      </c>
      <c r="P1912" t="s">
        <v>1760</v>
      </c>
      <c r="Q1912" t="s">
        <v>49</v>
      </c>
      <c r="R1912" t="s">
        <v>79</v>
      </c>
      <c r="S1912" t="s">
        <v>1761</v>
      </c>
      <c r="T1912">
        <v>3050.3760000000002</v>
      </c>
      <c r="U1912">
        <v>3</v>
      </c>
      <c r="V1912">
        <v>0.2</v>
      </c>
      <c r="W1912">
        <v>1143.8910000000001</v>
      </c>
    </row>
    <row r="1913" spans="1:23" x14ac:dyDescent="0.3">
      <c r="A1913">
        <v>1912</v>
      </c>
      <c r="B1913" t="s">
        <v>4770</v>
      </c>
      <c r="C1913" s="1">
        <v>42919</v>
      </c>
      <c r="D1913">
        <v>2017</v>
      </c>
      <c r="E1913" t="s">
        <v>152</v>
      </c>
      <c r="F1913">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v>92.43989999999998</v>
      </c>
    </row>
    <row r="1914" spans="1:23" x14ac:dyDescent="0.3">
      <c r="A1914">
        <v>8748</v>
      </c>
      <c r="B1914" t="s">
        <v>10239</v>
      </c>
      <c r="C1914" s="1">
        <v>42768</v>
      </c>
      <c r="D1914">
        <v>2017</v>
      </c>
      <c r="E1914" t="s">
        <v>568</v>
      </c>
      <c r="F1914">
        <v>2</v>
      </c>
      <c r="G1914" t="s">
        <v>54</v>
      </c>
      <c r="H1914" t="s">
        <v>5746</v>
      </c>
      <c r="I1914" t="s">
        <v>5747</v>
      </c>
      <c r="J1914" t="s">
        <v>44</v>
      </c>
      <c r="K1914" t="s">
        <v>29</v>
      </c>
      <c r="L1914" t="s">
        <v>963</v>
      </c>
      <c r="M1914" t="s">
        <v>46</v>
      </c>
      <c r="N1914">
        <v>92105</v>
      </c>
      <c r="O1914" t="s">
        <v>47</v>
      </c>
      <c r="P1914" t="s">
        <v>2405</v>
      </c>
      <c r="Q1914" t="s">
        <v>49</v>
      </c>
      <c r="R1914" t="s">
        <v>79</v>
      </c>
      <c r="S1914" t="s">
        <v>2406</v>
      </c>
      <c r="T1914">
        <v>30.960000000000004</v>
      </c>
      <c r="U1914">
        <v>2</v>
      </c>
      <c r="V1914">
        <v>0.2</v>
      </c>
      <c r="W1914">
        <v>10.061999999999998</v>
      </c>
    </row>
    <row r="1915" spans="1:23" x14ac:dyDescent="0.3">
      <c r="A1915">
        <v>8746</v>
      </c>
      <c r="B1915" t="s">
        <v>10238</v>
      </c>
      <c r="C1915" s="1">
        <v>42330</v>
      </c>
      <c r="D1915">
        <v>2015</v>
      </c>
      <c r="E1915" t="s">
        <v>24</v>
      </c>
      <c r="F1915">
        <v>22</v>
      </c>
      <c r="G1915" t="s">
        <v>25</v>
      </c>
      <c r="H1915" t="s">
        <v>10114</v>
      </c>
      <c r="I1915" t="s">
        <v>10115</v>
      </c>
      <c r="J1915" t="s">
        <v>108</v>
      </c>
      <c r="K1915" t="s">
        <v>29</v>
      </c>
      <c r="L1915" t="s">
        <v>8816</v>
      </c>
      <c r="M1915" t="s">
        <v>1261</v>
      </c>
      <c r="N1915">
        <v>2138</v>
      </c>
      <c r="O1915" t="s">
        <v>157</v>
      </c>
      <c r="P1915" t="s">
        <v>8902</v>
      </c>
      <c r="Q1915" t="s">
        <v>49</v>
      </c>
      <c r="R1915" t="s">
        <v>95</v>
      </c>
      <c r="S1915" t="s">
        <v>8903</v>
      </c>
      <c r="T1915">
        <v>59.94</v>
      </c>
      <c r="U1915">
        <v>3</v>
      </c>
      <c r="V1915">
        <v>0</v>
      </c>
      <c r="W1915">
        <v>28.171799999999998</v>
      </c>
    </row>
    <row r="1916" spans="1:23" x14ac:dyDescent="0.3">
      <c r="A1916">
        <v>1915</v>
      </c>
      <c r="B1916" t="s">
        <v>4778</v>
      </c>
      <c r="C1916" s="1">
        <v>42855</v>
      </c>
      <c r="D1916">
        <v>2017</v>
      </c>
      <c r="E1916" t="s">
        <v>89</v>
      </c>
      <c r="F191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v>1.6704000000000001</v>
      </c>
    </row>
    <row r="1917" spans="1:23" x14ac:dyDescent="0.3">
      <c r="A1917">
        <v>1916</v>
      </c>
      <c r="B1917" t="s">
        <v>4778</v>
      </c>
      <c r="C1917" s="1">
        <v>42855</v>
      </c>
      <c r="D1917">
        <v>2017</v>
      </c>
      <c r="E1917" t="s">
        <v>89</v>
      </c>
      <c r="F1917">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v>4.8524999999999991</v>
      </c>
    </row>
    <row r="1918" spans="1:23" x14ac:dyDescent="0.3">
      <c r="A1918">
        <v>1917</v>
      </c>
      <c r="B1918" t="s">
        <v>4778</v>
      </c>
      <c r="C1918" s="1">
        <v>42855</v>
      </c>
      <c r="D1918">
        <v>2017</v>
      </c>
      <c r="E1918" t="s">
        <v>89</v>
      </c>
      <c r="F1918">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v>3.8843999999999994</v>
      </c>
    </row>
    <row r="1919" spans="1:23" x14ac:dyDescent="0.3">
      <c r="A1919">
        <v>1918</v>
      </c>
      <c r="B1919" t="s">
        <v>4781</v>
      </c>
      <c r="C1919" s="1">
        <v>42316</v>
      </c>
      <c r="D1919">
        <v>2015</v>
      </c>
      <c r="E1919" t="s">
        <v>24</v>
      </c>
      <c r="F1919">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v>3.3784999999999989</v>
      </c>
    </row>
    <row r="1920" spans="1:23" x14ac:dyDescent="0.3">
      <c r="A1920">
        <v>8745</v>
      </c>
      <c r="B1920" t="s">
        <v>10238</v>
      </c>
      <c r="C1920" s="1">
        <v>42330</v>
      </c>
      <c r="D1920">
        <v>2015</v>
      </c>
      <c r="E1920" t="s">
        <v>24</v>
      </c>
      <c r="F1920">
        <v>22</v>
      </c>
      <c r="G1920" t="s">
        <v>25</v>
      </c>
      <c r="H1920" t="s">
        <v>10114</v>
      </c>
      <c r="I1920" t="s">
        <v>10115</v>
      </c>
      <c r="J1920" t="s">
        <v>108</v>
      </c>
      <c r="K1920" t="s">
        <v>29</v>
      </c>
      <c r="L1920" t="s">
        <v>8816</v>
      </c>
      <c r="M1920" t="s">
        <v>1261</v>
      </c>
      <c r="N1920">
        <v>2138</v>
      </c>
      <c r="O1920" t="s">
        <v>157</v>
      </c>
      <c r="P1920" t="s">
        <v>136</v>
      </c>
      <c r="Q1920" t="s">
        <v>49</v>
      </c>
      <c r="R1920" t="s">
        <v>72</v>
      </c>
      <c r="S1920" t="s">
        <v>137</v>
      </c>
      <c r="T1920">
        <v>17.12</v>
      </c>
      <c r="U1920">
        <v>4</v>
      </c>
      <c r="V1920">
        <v>0</v>
      </c>
      <c r="W1920">
        <v>4.9647999999999985</v>
      </c>
    </row>
    <row r="1921" spans="1:23" x14ac:dyDescent="0.3">
      <c r="A1921">
        <v>1920</v>
      </c>
      <c r="B1921" t="s">
        <v>4785</v>
      </c>
      <c r="C1921" s="1">
        <v>42964</v>
      </c>
      <c r="D1921">
        <v>2017</v>
      </c>
      <c r="E1921" t="s">
        <v>132</v>
      </c>
      <c r="F1921">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v>302.37299999999993</v>
      </c>
    </row>
    <row r="1922" spans="1:23" x14ac:dyDescent="0.3">
      <c r="A1922">
        <v>8742</v>
      </c>
      <c r="B1922" t="s">
        <v>10236</v>
      </c>
      <c r="C1922" s="1">
        <v>42317</v>
      </c>
      <c r="D1922">
        <v>2015</v>
      </c>
      <c r="E1922" t="s">
        <v>24</v>
      </c>
      <c r="F1922">
        <v>9</v>
      </c>
      <c r="G1922" t="s">
        <v>1306</v>
      </c>
      <c r="H1922" t="s">
        <v>2727</v>
      </c>
      <c r="I1922" t="s">
        <v>2728</v>
      </c>
      <c r="J1922" t="s">
        <v>108</v>
      </c>
      <c r="K1922" t="s">
        <v>29</v>
      </c>
      <c r="L1922" t="s">
        <v>1497</v>
      </c>
      <c r="M1922" t="s">
        <v>266</v>
      </c>
      <c r="N1922">
        <v>46226</v>
      </c>
      <c r="O1922" t="s">
        <v>111</v>
      </c>
      <c r="P1922" t="s">
        <v>763</v>
      </c>
      <c r="Q1922" t="s">
        <v>49</v>
      </c>
      <c r="R1922" t="s">
        <v>79</v>
      </c>
      <c r="S1922" t="s">
        <v>764</v>
      </c>
      <c r="T1922">
        <v>10.74</v>
      </c>
      <c r="U1922">
        <v>3</v>
      </c>
      <c r="V1922">
        <v>0</v>
      </c>
      <c r="W1922">
        <v>5.1551999999999998</v>
      </c>
    </row>
    <row r="1923" spans="1:23" x14ac:dyDescent="0.3">
      <c r="A1923">
        <v>1922</v>
      </c>
      <c r="B1923" t="s">
        <v>4792</v>
      </c>
      <c r="C1923" s="1">
        <v>42280</v>
      </c>
      <c r="D1923">
        <v>2015</v>
      </c>
      <c r="E1923" t="s">
        <v>53</v>
      </c>
      <c r="F1923">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v>1.5007999999999999</v>
      </c>
    </row>
    <row r="1924" spans="1:23" x14ac:dyDescent="0.3">
      <c r="A1924">
        <v>8741</v>
      </c>
      <c r="B1924" t="s">
        <v>10235</v>
      </c>
      <c r="C1924" s="1">
        <v>42575</v>
      </c>
      <c r="D1924">
        <v>2016</v>
      </c>
      <c r="E1924" t="s">
        <v>152</v>
      </c>
      <c r="F1924">
        <v>24</v>
      </c>
      <c r="G1924" t="s">
        <v>199</v>
      </c>
      <c r="H1924" t="s">
        <v>4283</v>
      </c>
      <c r="I1924" t="s">
        <v>4284</v>
      </c>
      <c r="J1924" t="s">
        <v>28</v>
      </c>
      <c r="K1924" t="s">
        <v>29</v>
      </c>
      <c r="L1924" t="s">
        <v>4290</v>
      </c>
      <c r="M1924" t="s">
        <v>751</v>
      </c>
      <c r="N1924">
        <v>70506</v>
      </c>
      <c r="O1924" t="s">
        <v>32</v>
      </c>
      <c r="P1924" t="s">
        <v>4253</v>
      </c>
      <c r="Q1924" t="s">
        <v>49</v>
      </c>
      <c r="R1924" t="s">
        <v>72</v>
      </c>
      <c r="S1924" t="s">
        <v>4254</v>
      </c>
      <c r="T1924">
        <v>73.2</v>
      </c>
      <c r="U1924">
        <v>5</v>
      </c>
      <c r="V1924">
        <v>0</v>
      </c>
      <c r="W1924">
        <v>21.227999999999998</v>
      </c>
    </row>
    <row r="1925" spans="1:23" x14ac:dyDescent="0.3">
      <c r="A1925">
        <v>1924</v>
      </c>
      <c r="B1925" t="s">
        <v>4795</v>
      </c>
      <c r="C1925" s="1">
        <v>42559</v>
      </c>
      <c r="D1925">
        <v>2016</v>
      </c>
      <c r="E1925" t="s">
        <v>152</v>
      </c>
      <c r="F1925">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v>3.571200000000001</v>
      </c>
    </row>
    <row r="1926" spans="1:23" x14ac:dyDescent="0.3">
      <c r="A1926">
        <v>1925</v>
      </c>
      <c r="B1926" t="s">
        <v>4800</v>
      </c>
      <c r="C1926" s="1">
        <v>43074</v>
      </c>
      <c r="D1926">
        <v>2017</v>
      </c>
      <c r="E1926" t="s">
        <v>98</v>
      </c>
      <c r="F192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v>41.822999999999993</v>
      </c>
    </row>
    <row r="1927" spans="1:23" x14ac:dyDescent="0.3">
      <c r="A1927">
        <v>8739</v>
      </c>
      <c r="B1927" t="s">
        <v>10234</v>
      </c>
      <c r="C1927" s="1">
        <v>43077</v>
      </c>
      <c r="D1927">
        <v>2017</v>
      </c>
      <c r="E1927" t="s">
        <v>98</v>
      </c>
      <c r="F1927">
        <v>8</v>
      </c>
      <c r="G1927" t="s">
        <v>199</v>
      </c>
      <c r="H1927" t="s">
        <v>686</v>
      </c>
      <c r="I1927" t="s">
        <v>687</v>
      </c>
      <c r="J1927" t="s">
        <v>28</v>
      </c>
      <c r="K1927" t="s">
        <v>29</v>
      </c>
      <c r="L1927" t="s">
        <v>155</v>
      </c>
      <c r="M1927" t="s">
        <v>156</v>
      </c>
      <c r="N1927">
        <v>19140</v>
      </c>
      <c r="O1927" t="s">
        <v>157</v>
      </c>
      <c r="P1927" t="s">
        <v>694</v>
      </c>
      <c r="Q1927" t="s">
        <v>49</v>
      </c>
      <c r="R1927" t="s">
        <v>72</v>
      </c>
      <c r="S1927" t="s">
        <v>695</v>
      </c>
      <c r="T1927">
        <v>13.247999999999999</v>
      </c>
      <c r="U1927">
        <v>4</v>
      </c>
      <c r="V1927">
        <v>0.2</v>
      </c>
      <c r="W1927">
        <v>3.6431999999999998</v>
      </c>
    </row>
    <row r="1928" spans="1:23" x14ac:dyDescent="0.3">
      <c r="A1928">
        <v>8738</v>
      </c>
      <c r="B1928" t="s">
        <v>10233</v>
      </c>
      <c r="C1928" s="1">
        <v>42831</v>
      </c>
      <c r="D1928">
        <v>2017</v>
      </c>
      <c r="E1928" t="s">
        <v>89</v>
      </c>
      <c r="F1928">
        <v>6</v>
      </c>
      <c r="G1928" t="s">
        <v>54</v>
      </c>
      <c r="H1928" t="s">
        <v>7144</v>
      </c>
      <c r="I1928" t="s">
        <v>7145</v>
      </c>
      <c r="J1928" t="s">
        <v>44</v>
      </c>
      <c r="K1928" t="s">
        <v>29</v>
      </c>
      <c r="L1928" t="s">
        <v>6266</v>
      </c>
      <c r="M1928" t="s">
        <v>347</v>
      </c>
      <c r="N1928">
        <v>37421</v>
      </c>
      <c r="O1928" t="s">
        <v>32</v>
      </c>
      <c r="P1928" t="s">
        <v>3184</v>
      </c>
      <c r="Q1928" t="s">
        <v>49</v>
      </c>
      <c r="R1928" t="s">
        <v>79</v>
      </c>
      <c r="S1928" t="s">
        <v>3185</v>
      </c>
      <c r="T1928">
        <v>8.1000000000000014</v>
      </c>
      <c r="U1928">
        <v>5</v>
      </c>
      <c r="V1928">
        <v>0.7</v>
      </c>
      <c r="W1928">
        <v>-5.9399999999999977</v>
      </c>
    </row>
    <row r="1929" spans="1:23" x14ac:dyDescent="0.3">
      <c r="A1929">
        <v>1928</v>
      </c>
      <c r="B1929" t="s">
        <v>4805</v>
      </c>
      <c r="C1929" s="1">
        <v>43067</v>
      </c>
      <c r="D1929">
        <v>2017</v>
      </c>
      <c r="E1929" t="s">
        <v>24</v>
      </c>
      <c r="F1929">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v>31.068799999999996</v>
      </c>
    </row>
    <row r="1930" spans="1:23" x14ac:dyDescent="0.3">
      <c r="A1930">
        <v>1929</v>
      </c>
      <c r="B1930" t="s">
        <v>4806</v>
      </c>
      <c r="C1930" s="1">
        <v>42810</v>
      </c>
      <c r="D1930">
        <v>2017</v>
      </c>
      <c r="E1930" t="s">
        <v>237</v>
      </c>
      <c r="F1930">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v>3.1104000000000003</v>
      </c>
    </row>
    <row r="1931" spans="1:23" x14ac:dyDescent="0.3">
      <c r="A1931">
        <v>1930</v>
      </c>
      <c r="B1931" t="s">
        <v>4806</v>
      </c>
      <c r="C1931" s="1">
        <v>42810</v>
      </c>
      <c r="D1931">
        <v>2017</v>
      </c>
      <c r="E1931" t="s">
        <v>237</v>
      </c>
      <c r="F1931">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v>1.8603999999999985</v>
      </c>
    </row>
    <row r="1932" spans="1:23" x14ac:dyDescent="0.3">
      <c r="A1932">
        <v>8737</v>
      </c>
      <c r="B1932" t="s">
        <v>10232</v>
      </c>
      <c r="C1932" s="1">
        <v>42617</v>
      </c>
      <c r="D1932">
        <v>2016</v>
      </c>
      <c r="E1932" t="s">
        <v>161</v>
      </c>
      <c r="F1932">
        <v>4</v>
      </c>
      <c r="G1932" t="s">
        <v>54</v>
      </c>
      <c r="H1932" t="s">
        <v>4534</v>
      </c>
      <c r="I1932" t="s">
        <v>4535</v>
      </c>
      <c r="J1932" t="s">
        <v>44</v>
      </c>
      <c r="K1932" t="s">
        <v>29</v>
      </c>
      <c r="L1932" t="s">
        <v>8184</v>
      </c>
      <c r="M1932" t="s">
        <v>241</v>
      </c>
      <c r="N1932">
        <v>55125</v>
      </c>
      <c r="O1932" t="s">
        <v>111</v>
      </c>
      <c r="P1932" t="s">
        <v>2029</v>
      </c>
      <c r="Q1932" t="s">
        <v>49</v>
      </c>
      <c r="R1932" t="s">
        <v>63</v>
      </c>
      <c r="S1932" t="s">
        <v>2030</v>
      </c>
      <c r="T1932">
        <v>535.41</v>
      </c>
      <c r="U1932">
        <v>3</v>
      </c>
      <c r="V1932">
        <v>0</v>
      </c>
      <c r="W1932">
        <v>160.62299999999993</v>
      </c>
    </row>
    <row r="1933" spans="1:23" x14ac:dyDescent="0.3">
      <c r="A1933">
        <v>8736</v>
      </c>
      <c r="B1933" t="s">
        <v>10231</v>
      </c>
      <c r="C1933" s="1">
        <v>41677</v>
      </c>
      <c r="D1933">
        <v>2014</v>
      </c>
      <c r="E1933" t="s">
        <v>568</v>
      </c>
      <c r="F1933">
        <v>7</v>
      </c>
      <c r="G1933" t="s">
        <v>25</v>
      </c>
      <c r="H1933" t="s">
        <v>2438</v>
      </c>
      <c r="I1933" t="s">
        <v>2439</v>
      </c>
      <c r="J1933" t="s">
        <v>44</v>
      </c>
      <c r="K1933" t="s">
        <v>29</v>
      </c>
      <c r="L1933" t="s">
        <v>278</v>
      </c>
      <c r="M1933" t="s">
        <v>279</v>
      </c>
      <c r="N1933">
        <v>10024</v>
      </c>
      <c r="O1933" t="s">
        <v>157</v>
      </c>
      <c r="P1933" t="s">
        <v>2828</v>
      </c>
      <c r="Q1933" t="s">
        <v>49</v>
      </c>
      <c r="R1933" t="s">
        <v>63</v>
      </c>
      <c r="S1933" t="s">
        <v>2829</v>
      </c>
      <c r="T1933">
        <v>64.959999999999994</v>
      </c>
      <c r="U1933">
        <v>4</v>
      </c>
      <c r="V1933">
        <v>0</v>
      </c>
      <c r="W1933">
        <v>9.7439999999999998</v>
      </c>
    </row>
    <row r="1934" spans="1:23" x14ac:dyDescent="0.3">
      <c r="A1934">
        <v>8733</v>
      </c>
      <c r="B1934" t="s">
        <v>10230</v>
      </c>
      <c r="C1934" s="1">
        <v>42913</v>
      </c>
      <c r="D1934">
        <v>2017</v>
      </c>
      <c r="E1934" t="s">
        <v>41</v>
      </c>
      <c r="F1934">
        <v>27</v>
      </c>
      <c r="G1934" t="s">
        <v>25</v>
      </c>
      <c r="H1934" t="s">
        <v>3906</v>
      </c>
      <c r="I1934" t="s">
        <v>3907</v>
      </c>
      <c r="J1934" t="s">
        <v>44</v>
      </c>
      <c r="K1934" t="s">
        <v>29</v>
      </c>
      <c r="L1934" t="s">
        <v>101</v>
      </c>
      <c r="M1934" t="s">
        <v>102</v>
      </c>
      <c r="N1934">
        <v>98105</v>
      </c>
      <c r="O1934" t="s">
        <v>47</v>
      </c>
      <c r="P1934" t="s">
        <v>6197</v>
      </c>
      <c r="Q1934" t="s">
        <v>49</v>
      </c>
      <c r="R1934" t="s">
        <v>95</v>
      </c>
      <c r="S1934" t="s">
        <v>6198</v>
      </c>
      <c r="T1934">
        <v>19.440000000000001</v>
      </c>
      <c r="U1934">
        <v>3</v>
      </c>
      <c r="V1934">
        <v>0</v>
      </c>
      <c r="W1934">
        <v>9.3312000000000008</v>
      </c>
    </row>
    <row r="1935" spans="1:23" x14ac:dyDescent="0.3">
      <c r="A1935">
        <v>8732</v>
      </c>
      <c r="B1935" t="s">
        <v>10229</v>
      </c>
      <c r="C1935" s="1">
        <v>42216</v>
      </c>
      <c r="D1935">
        <v>2015</v>
      </c>
      <c r="E1935" t="s">
        <v>152</v>
      </c>
      <c r="F1935">
        <v>31</v>
      </c>
      <c r="G1935" t="s">
        <v>54</v>
      </c>
      <c r="H1935" t="s">
        <v>2346</v>
      </c>
      <c r="I1935" t="s">
        <v>2347</v>
      </c>
      <c r="J1935" t="s">
        <v>44</v>
      </c>
      <c r="K1935" t="s">
        <v>29</v>
      </c>
      <c r="L1935" t="s">
        <v>5105</v>
      </c>
      <c r="M1935" t="s">
        <v>610</v>
      </c>
      <c r="N1935">
        <v>63116</v>
      </c>
      <c r="O1935" t="s">
        <v>111</v>
      </c>
      <c r="P1935" t="s">
        <v>1422</v>
      </c>
      <c r="Q1935" t="s">
        <v>49</v>
      </c>
      <c r="R1935" t="s">
        <v>592</v>
      </c>
      <c r="S1935" t="s">
        <v>1423</v>
      </c>
      <c r="T1935">
        <v>52.59</v>
      </c>
      <c r="U1935">
        <v>3</v>
      </c>
      <c r="V1935">
        <v>0</v>
      </c>
      <c r="W1935">
        <v>15.776999999999996</v>
      </c>
    </row>
    <row r="1936" spans="1:23" x14ac:dyDescent="0.3">
      <c r="A1936">
        <v>1935</v>
      </c>
      <c r="B1936" t="s">
        <v>4815</v>
      </c>
      <c r="C1936" s="1">
        <v>43066</v>
      </c>
      <c r="D1936">
        <v>2017</v>
      </c>
      <c r="E1936" t="s">
        <v>24</v>
      </c>
      <c r="F193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v>114.93849999999998</v>
      </c>
    </row>
    <row r="1937" spans="1:23" x14ac:dyDescent="0.3">
      <c r="A1937">
        <v>8730</v>
      </c>
      <c r="B1937" t="s">
        <v>10228</v>
      </c>
      <c r="C1937" s="1">
        <v>42365</v>
      </c>
      <c r="D1937">
        <v>2015</v>
      </c>
      <c r="E1937" t="s">
        <v>98</v>
      </c>
      <c r="F1937">
        <v>27</v>
      </c>
      <c r="G1937" t="s">
        <v>54</v>
      </c>
      <c r="H1937" t="s">
        <v>1173</v>
      </c>
      <c r="I1937" t="s">
        <v>1174</v>
      </c>
      <c r="J1937" t="s">
        <v>44</v>
      </c>
      <c r="K1937" t="s">
        <v>29</v>
      </c>
      <c r="L1937" t="s">
        <v>1201</v>
      </c>
      <c r="M1937" t="s">
        <v>347</v>
      </c>
      <c r="N1937">
        <v>37130</v>
      </c>
      <c r="O1937" t="s">
        <v>32</v>
      </c>
      <c r="P1937" t="s">
        <v>4794</v>
      </c>
      <c r="Q1937" t="s">
        <v>49</v>
      </c>
      <c r="R1937" t="s">
        <v>63</v>
      </c>
      <c r="S1937" t="s">
        <v>2674</v>
      </c>
      <c r="T1937">
        <v>22.512000000000004</v>
      </c>
      <c r="U1937">
        <v>3</v>
      </c>
      <c r="V1937">
        <v>0.2</v>
      </c>
      <c r="W1937">
        <v>2.2511999999999999</v>
      </c>
    </row>
    <row r="1938" spans="1:23" x14ac:dyDescent="0.3">
      <c r="A1938">
        <v>8726</v>
      </c>
      <c r="B1938" t="s">
        <v>10227</v>
      </c>
      <c r="C1938" s="1">
        <v>42812</v>
      </c>
      <c r="D1938">
        <v>2017</v>
      </c>
      <c r="E1938" t="s">
        <v>237</v>
      </c>
      <c r="F1938">
        <v>18</v>
      </c>
      <c r="G1938" t="s">
        <v>54</v>
      </c>
      <c r="H1938" t="s">
        <v>2913</v>
      </c>
      <c r="I1938" t="s">
        <v>2914</v>
      </c>
      <c r="J1938" t="s">
        <v>28</v>
      </c>
      <c r="K1938" t="s">
        <v>29</v>
      </c>
      <c r="L1938" t="s">
        <v>101</v>
      </c>
      <c r="M1938" t="s">
        <v>102</v>
      </c>
      <c r="N1938">
        <v>98115</v>
      </c>
      <c r="O1938" t="s">
        <v>47</v>
      </c>
      <c r="P1938" t="s">
        <v>2682</v>
      </c>
      <c r="Q1938" t="s">
        <v>49</v>
      </c>
      <c r="R1938" t="s">
        <v>72</v>
      </c>
      <c r="S1938" t="s">
        <v>2683</v>
      </c>
      <c r="T1938">
        <v>46.2</v>
      </c>
      <c r="U1938">
        <v>4</v>
      </c>
      <c r="V1938">
        <v>0</v>
      </c>
      <c r="W1938">
        <v>21.251999999999999</v>
      </c>
    </row>
    <row r="1939" spans="1:23" x14ac:dyDescent="0.3">
      <c r="A1939">
        <v>1938</v>
      </c>
      <c r="B1939" t="s">
        <v>4819</v>
      </c>
      <c r="C1939" s="1">
        <v>42559</v>
      </c>
      <c r="D1939">
        <v>2016</v>
      </c>
      <c r="E1939" t="s">
        <v>152</v>
      </c>
      <c r="F1939">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v>-13.311999999999998</v>
      </c>
    </row>
    <row r="1940" spans="1:23" x14ac:dyDescent="0.3">
      <c r="A1940">
        <v>1939</v>
      </c>
      <c r="B1940" t="s">
        <v>4819</v>
      </c>
      <c r="C1940" s="1">
        <v>42559</v>
      </c>
      <c r="D1940">
        <v>2016</v>
      </c>
      <c r="E1940" t="s">
        <v>152</v>
      </c>
      <c r="F1940">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v>-1.2558000000000051</v>
      </c>
    </row>
    <row r="1941" spans="1:23" x14ac:dyDescent="0.3">
      <c r="A1941">
        <v>1940</v>
      </c>
      <c r="B1941" t="s">
        <v>4819</v>
      </c>
      <c r="C1941" s="1">
        <v>42559</v>
      </c>
      <c r="D1941">
        <v>2016</v>
      </c>
      <c r="E1941" t="s">
        <v>152</v>
      </c>
      <c r="F1941">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v>-6.1151999999999997</v>
      </c>
    </row>
    <row r="1942" spans="1:23" x14ac:dyDescent="0.3">
      <c r="A1942">
        <v>8725</v>
      </c>
      <c r="B1942" t="s">
        <v>10226</v>
      </c>
      <c r="C1942" s="1">
        <v>42733</v>
      </c>
      <c r="D1942">
        <v>2016</v>
      </c>
      <c r="E1942" t="s">
        <v>98</v>
      </c>
      <c r="F1942">
        <v>29</v>
      </c>
      <c r="G1942" t="s">
        <v>25</v>
      </c>
      <c r="H1942" t="s">
        <v>8250</v>
      </c>
      <c r="I1942" t="s">
        <v>8251</v>
      </c>
      <c r="J1942" t="s">
        <v>108</v>
      </c>
      <c r="K1942" t="s">
        <v>29</v>
      </c>
      <c r="L1942" t="s">
        <v>1436</v>
      </c>
      <c r="M1942" t="s">
        <v>58</v>
      </c>
      <c r="N1942">
        <v>33178</v>
      </c>
      <c r="O1942" t="s">
        <v>32</v>
      </c>
      <c r="P1942" t="s">
        <v>7948</v>
      </c>
      <c r="Q1942" t="s">
        <v>49</v>
      </c>
      <c r="R1942" t="s">
        <v>95</v>
      </c>
      <c r="S1942" t="s">
        <v>7949</v>
      </c>
      <c r="T1942">
        <v>25.344000000000001</v>
      </c>
      <c r="U1942">
        <v>6</v>
      </c>
      <c r="V1942">
        <v>0.2</v>
      </c>
      <c r="W1942">
        <v>8.8704000000000018</v>
      </c>
    </row>
    <row r="1943" spans="1:23" x14ac:dyDescent="0.3">
      <c r="A1943">
        <v>1942</v>
      </c>
      <c r="B1943" t="s">
        <v>4827</v>
      </c>
      <c r="C1943" s="1">
        <v>42976</v>
      </c>
      <c r="D1943">
        <v>2017</v>
      </c>
      <c r="E1943" t="s">
        <v>132</v>
      </c>
      <c r="F1943">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v>17.759999999999998</v>
      </c>
    </row>
    <row r="1944" spans="1:23" x14ac:dyDescent="0.3">
      <c r="A1944">
        <v>1943</v>
      </c>
      <c r="B1944" t="s">
        <v>4827</v>
      </c>
      <c r="C1944" s="1">
        <v>42976</v>
      </c>
      <c r="D1944">
        <v>2017</v>
      </c>
      <c r="E1944" t="s">
        <v>132</v>
      </c>
      <c r="F1944">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v>2.4009999999999998</v>
      </c>
    </row>
    <row r="1945" spans="1:23" x14ac:dyDescent="0.3">
      <c r="A1945">
        <v>1944</v>
      </c>
      <c r="B1945" t="s">
        <v>4827</v>
      </c>
      <c r="C1945" s="1">
        <v>42976</v>
      </c>
      <c r="D1945">
        <v>2017</v>
      </c>
      <c r="E1945" t="s">
        <v>132</v>
      </c>
      <c r="F1945">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v>-5.1840000000000011</v>
      </c>
    </row>
    <row r="1946" spans="1:23" x14ac:dyDescent="0.3">
      <c r="A1946">
        <v>8724</v>
      </c>
      <c r="B1946" t="s">
        <v>10226</v>
      </c>
      <c r="C1946" s="1">
        <v>42733</v>
      </c>
      <c r="D1946">
        <v>2016</v>
      </c>
      <c r="E1946" t="s">
        <v>98</v>
      </c>
      <c r="F1946">
        <v>29</v>
      </c>
      <c r="G1946" t="s">
        <v>25</v>
      </c>
      <c r="H1946" t="s">
        <v>8250</v>
      </c>
      <c r="I1946" t="s">
        <v>8251</v>
      </c>
      <c r="J1946" t="s">
        <v>108</v>
      </c>
      <c r="K1946" t="s">
        <v>29</v>
      </c>
      <c r="L1946" t="s">
        <v>1436</v>
      </c>
      <c r="M1946" t="s">
        <v>58</v>
      </c>
      <c r="N1946">
        <v>33178</v>
      </c>
      <c r="O1946" t="s">
        <v>32</v>
      </c>
      <c r="P1946" t="s">
        <v>1883</v>
      </c>
      <c r="Q1946" t="s">
        <v>49</v>
      </c>
      <c r="R1946" t="s">
        <v>95</v>
      </c>
      <c r="S1946" t="s">
        <v>1884</v>
      </c>
      <c r="T1946">
        <v>37.408000000000001</v>
      </c>
      <c r="U1946">
        <v>7</v>
      </c>
      <c r="V1946">
        <v>0.2</v>
      </c>
      <c r="W1946">
        <v>13.0928</v>
      </c>
    </row>
    <row r="1947" spans="1:23" x14ac:dyDescent="0.3">
      <c r="A1947">
        <v>1946</v>
      </c>
      <c r="B1947" t="s">
        <v>4828</v>
      </c>
      <c r="C1947" s="1">
        <v>42541</v>
      </c>
      <c r="D1947">
        <v>2016</v>
      </c>
      <c r="E1947" t="s">
        <v>41</v>
      </c>
      <c r="F1947">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v>3.6288</v>
      </c>
    </row>
    <row r="1948" spans="1:23" x14ac:dyDescent="0.3">
      <c r="A1948">
        <v>1947</v>
      </c>
      <c r="B1948" t="s">
        <v>4829</v>
      </c>
      <c r="C1948" s="1">
        <v>42980</v>
      </c>
      <c r="D1948">
        <v>2017</v>
      </c>
      <c r="E1948" t="s">
        <v>161</v>
      </c>
      <c r="F1948">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v>6.468</v>
      </c>
    </row>
    <row r="1949" spans="1:23" x14ac:dyDescent="0.3">
      <c r="A1949">
        <v>8723</v>
      </c>
      <c r="B1949" t="s">
        <v>10225</v>
      </c>
      <c r="C1949" s="1">
        <v>42533</v>
      </c>
      <c r="D1949">
        <v>2016</v>
      </c>
      <c r="E1949" t="s">
        <v>41</v>
      </c>
      <c r="F1949">
        <v>12</v>
      </c>
      <c r="G1949" t="s">
        <v>25</v>
      </c>
      <c r="H1949" t="s">
        <v>5173</v>
      </c>
      <c r="I1949" t="s">
        <v>5174</v>
      </c>
      <c r="J1949" t="s">
        <v>108</v>
      </c>
      <c r="K1949" t="s">
        <v>29</v>
      </c>
      <c r="L1949" t="s">
        <v>195</v>
      </c>
      <c r="M1949" t="s">
        <v>110</v>
      </c>
      <c r="N1949">
        <v>77070</v>
      </c>
      <c r="O1949" t="s">
        <v>111</v>
      </c>
      <c r="P1949" t="s">
        <v>188</v>
      </c>
      <c r="Q1949" t="s">
        <v>49</v>
      </c>
      <c r="R1949" t="s">
        <v>79</v>
      </c>
      <c r="S1949" t="s">
        <v>189</v>
      </c>
      <c r="T1949">
        <v>1.5239999999999996</v>
      </c>
      <c r="U1949">
        <v>2</v>
      </c>
      <c r="V1949">
        <v>0.8</v>
      </c>
      <c r="W1949">
        <v>-2.6670000000000007</v>
      </c>
    </row>
    <row r="1950" spans="1:23" x14ac:dyDescent="0.3">
      <c r="A1950">
        <v>8722</v>
      </c>
      <c r="B1950" t="s">
        <v>10225</v>
      </c>
      <c r="C1950" s="1">
        <v>42533</v>
      </c>
      <c r="D1950">
        <v>2016</v>
      </c>
      <c r="E1950" t="s">
        <v>41</v>
      </c>
      <c r="F1950">
        <v>12</v>
      </c>
      <c r="G1950" t="s">
        <v>25</v>
      </c>
      <c r="H1950" t="s">
        <v>5173</v>
      </c>
      <c r="I1950" t="s">
        <v>5174</v>
      </c>
      <c r="J1950" t="s">
        <v>108</v>
      </c>
      <c r="K1950" t="s">
        <v>29</v>
      </c>
      <c r="L1950" t="s">
        <v>195</v>
      </c>
      <c r="M1950" t="s">
        <v>110</v>
      </c>
      <c r="N1950">
        <v>77070</v>
      </c>
      <c r="O1950" t="s">
        <v>111</v>
      </c>
      <c r="P1950" t="s">
        <v>4794</v>
      </c>
      <c r="Q1950" t="s">
        <v>49</v>
      </c>
      <c r="R1950" t="s">
        <v>63</v>
      </c>
      <c r="S1950" t="s">
        <v>2674</v>
      </c>
      <c r="T1950">
        <v>67.536000000000016</v>
      </c>
      <c r="U1950">
        <v>9</v>
      </c>
      <c r="V1950">
        <v>0.2</v>
      </c>
      <c r="W1950">
        <v>6.7535999999999987</v>
      </c>
    </row>
    <row r="1951" spans="1:23" x14ac:dyDescent="0.3">
      <c r="A1951">
        <v>1950</v>
      </c>
      <c r="B1951" t="s">
        <v>4829</v>
      </c>
      <c r="C1951" s="1">
        <v>42980</v>
      </c>
      <c r="D1951">
        <v>2017</v>
      </c>
      <c r="E1951" t="s">
        <v>161</v>
      </c>
      <c r="F1951">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v>3.7641999999999989</v>
      </c>
    </row>
    <row r="1952" spans="1:23" x14ac:dyDescent="0.3">
      <c r="A1952">
        <v>1951</v>
      </c>
      <c r="B1952" t="s">
        <v>4829</v>
      </c>
      <c r="C1952" s="1">
        <v>42980</v>
      </c>
      <c r="D1952">
        <v>2017</v>
      </c>
      <c r="E1952" t="s">
        <v>161</v>
      </c>
      <c r="F1952">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v>8.9207999999999998</v>
      </c>
    </row>
    <row r="1953" spans="1:23" x14ac:dyDescent="0.3">
      <c r="A1953">
        <v>8720</v>
      </c>
      <c r="B1953" t="s">
        <v>10225</v>
      </c>
      <c r="C1953" s="1">
        <v>42533</v>
      </c>
      <c r="D1953">
        <v>2016</v>
      </c>
      <c r="E1953" t="s">
        <v>41</v>
      </c>
      <c r="F1953">
        <v>12</v>
      </c>
      <c r="G1953" t="s">
        <v>25</v>
      </c>
      <c r="H1953" t="s">
        <v>5173</v>
      </c>
      <c r="I1953" t="s">
        <v>5174</v>
      </c>
      <c r="J1953" t="s">
        <v>108</v>
      </c>
      <c r="K1953" t="s">
        <v>29</v>
      </c>
      <c r="L1953" t="s">
        <v>195</v>
      </c>
      <c r="M1953" t="s">
        <v>110</v>
      </c>
      <c r="N1953">
        <v>77070</v>
      </c>
      <c r="O1953" t="s">
        <v>111</v>
      </c>
      <c r="P1953" t="s">
        <v>7356</v>
      </c>
      <c r="Q1953" t="s">
        <v>49</v>
      </c>
      <c r="R1953" t="s">
        <v>95</v>
      </c>
      <c r="S1953" t="s">
        <v>7357</v>
      </c>
      <c r="T1953">
        <v>15.552000000000003</v>
      </c>
      <c r="U1953">
        <v>3</v>
      </c>
      <c r="V1953">
        <v>0.2</v>
      </c>
      <c r="W1953">
        <v>5.6375999999999999</v>
      </c>
    </row>
    <row r="1954" spans="1:23" x14ac:dyDescent="0.3">
      <c r="A1954">
        <v>1953</v>
      </c>
      <c r="B1954" t="s">
        <v>4829</v>
      </c>
      <c r="C1954" s="1">
        <v>42980</v>
      </c>
      <c r="D1954">
        <v>2017</v>
      </c>
      <c r="E1954" t="s">
        <v>161</v>
      </c>
      <c r="F1954">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v>9.0719999999999992</v>
      </c>
    </row>
    <row r="1955" spans="1:23" x14ac:dyDescent="0.3">
      <c r="A1955">
        <v>8719</v>
      </c>
      <c r="B1955" t="s">
        <v>10225</v>
      </c>
      <c r="C1955" s="1">
        <v>42533</v>
      </c>
      <c r="D1955">
        <v>2016</v>
      </c>
      <c r="E1955" t="s">
        <v>41</v>
      </c>
      <c r="F1955">
        <v>12</v>
      </c>
      <c r="G1955" t="s">
        <v>25</v>
      </c>
      <c r="H1955" t="s">
        <v>5173</v>
      </c>
      <c r="I1955" t="s">
        <v>5174</v>
      </c>
      <c r="J1955" t="s">
        <v>108</v>
      </c>
      <c r="K1955" t="s">
        <v>29</v>
      </c>
      <c r="L1955" t="s">
        <v>195</v>
      </c>
      <c r="M1955" t="s">
        <v>110</v>
      </c>
      <c r="N1955">
        <v>77070</v>
      </c>
      <c r="O1955" t="s">
        <v>111</v>
      </c>
      <c r="P1955" t="s">
        <v>5192</v>
      </c>
      <c r="Q1955" t="s">
        <v>49</v>
      </c>
      <c r="R1955" t="s">
        <v>72</v>
      </c>
      <c r="S1955" t="s">
        <v>5193</v>
      </c>
      <c r="T1955">
        <v>11.264000000000001</v>
      </c>
      <c r="U1955">
        <v>8</v>
      </c>
      <c r="V1955">
        <v>0.2</v>
      </c>
      <c r="W1955">
        <v>3.9423999999999997</v>
      </c>
    </row>
    <row r="1956" spans="1:23" x14ac:dyDescent="0.3">
      <c r="A1956">
        <v>1955</v>
      </c>
      <c r="B1956" t="s">
        <v>4829</v>
      </c>
      <c r="C1956" s="1">
        <v>42980</v>
      </c>
      <c r="D1956">
        <v>2017</v>
      </c>
      <c r="E1956" t="s">
        <v>161</v>
      </c>
      <c r="F195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v>2.2139999999999995</v>
      </c>
    </row>
    <row r="1957" spans="1:23" x14ac:dyDescent="0.3">
      <c r="A1957">
        <v>8717</v>
      </c>
      <c r="B1957" t="s">
        <v>10225</v>
      </c>
      <c r="C1957" s="1">
        <v>42533</v>
      </c>
      <c r="D1957">
        <v>2016</v>
      </c>
      <c r="E1957" t="s">
        <v>41</v>
      </c>
      <c r="F1957">
        <v>12</v>
      </c>
      <c r="G1957" t="s">
        <v>25</v>
      </c>
      <c r="H1957" t="s">
        <v>5173</v>
      </c>
      <c r="I1957" t="s">
        <v>5174</v>
      </c>
      <c r="J1957" t="s">
        <v>108</v>
      </c>
      <c r="K1957" t="s">
        <v>29</v>
      </c>
      <c r="L1957" t="s">
        <v>195</v>
      </c>
      <c r="M1957" t="s">
        <v>110</v>
      </c>
      <c r="N1957">
        <v>77070</v>
      </c>
      <c r="O1957" t="s">
        <v>111</v>
      </c>
      <c r="P1957" t="s">
        <v>5966</v>
      </c>
      <c r="Q1957" t="s">
        <v>49</v>
      </c>
      <c r="R1957" t="s">
        <v>82</v>
      </c>
      <c r="S1957" t="s">
        <v>5967</v>
      </c>
      <c r="T1957">
        <v>64.383999999999986</v>
      </c>
      <c r="U1957">
        <v>4</v>
      </c>
      <c r="V1957">
        <v>0.8</v>
      </c>
      <c r="W1957">
        <v>-160.96</v>
      </c>
    </row>
    <row r="1958" spans="1:23" x14ac:dyDescent="0.3">
      <c r="A1958">
        <v>8716</v>
      </c>
      <c r="B1958" t="s">
        <v>10223</v>
      </c>
      <c r="C1958" s="1">
        <v>43055</v>
      </c>
      <c r="D1958">
        <v>2017</v>
      </c>
      <c r="E1958" t="s">
        <v>24</v>
      </c>
      <c r="F1958">
        <v>16</v>
      </c>
      <c r="G1958" t="s">
        <v>25</v>
      </c>
      <c r="H1958" t="s">
        <v>2624</v>
      </c>
      <c r="I1958" t="s">
        <v>2625</v>
      </c>
      <c r="J1958" t="s">
        <v>44</v>
      </c>
      <c r="K1958" t="s">
        <v>29</v>
      </c>
      <c r="L1958" t="s">
        <v>10224</v>
      </c>
      <c r="M1958" t="s">
        <v>510</v>
      </c>
      <c r="N1958">
        <v>44035</v>
      </c>
      <c r="O1958" t="s">
        <v>157</v>
      </c>
      <c r="P1958" t="s">
        <v>2056</v>
      </c>
      <c r="Q1958" t="s">
        <v>49</v>
      </c>
      <c r="R1958" t="s">
        <v>79</v>
      </c>
      <c r="S1958" t="s">
        <v>2057</v>
      </c>
      <c r="T1958">
        <v>1.8240000000000003</v>
      </c>
      <c r="U1958">
        <v>1</v>
      </c>
      <c r="V1958">
        <v>0.7</v>
      </c>
      <c r="W1958">
        <v>-1.3983999999999996</v>
      </c>
    </row>
    <row r="1959" spans="1:23" x14ac:dyDescent="0.3">
      <c r="A1959">
        <v>1958</v>
      </c>
      <c r="B1959" t="s">
        <v>4829</v>
      </c>
      <c r="C1959" s="1">
        <v>42980</v>
      </c>
      <c r="D1959">
        <v>2017</v>
      </c>
      <c r="E1959" t="s">
        <v>161</v>
      </c>
      <c r="F1959">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v>7.7039999999999988</v>
      </c>
    </row>
    <row r="1960" spans="1:23" x14ac:dyDescent="0.3">
      <c r="A1960">
        <v>1959</v>
      </c>
      <c r="B1960" t="s">
        <v>4836</v>
      </c>
      <c r="C1960" s="1">
        <v>42988</v>
      </c>
      <c r="D1960">
        <v>2017</v>
      </c>
      <c r="E1960" t="s">
        <v>161</v>
      </c>
      <c r="F1960">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v>7.7759999999999998</v>
      </c>
    </row>
    <row r="1961" spans="1:23" x14ac:dyDescent="0.3">
      <c r="A1961">
        <v>1960</v>
      </c>
      <c r="B1961" t="s">
        <v>4836</v>
      </c>
      <c r="C1961" s="1">
        <v>42988</v>
      </c>
      <c r="D1961">
        <v>2017</v>
      </c>
      <c r="E1961" t="s">
        <v>161</v>
      </c>
      <c r="F1961">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v>14.615700000000004</v>
      </c>
    </row>
    <row r="1962" spans="1:23" x14ac:dyDescent="0.3">
      <c r="A1962">
        <v>8715</v>
      </c>
      <c r="B1962" t="s">
        <v>10222</v>
      </c>
      <c r="C1962" s="1">
        <v>42927</v>
      </c>
      <c r="D1962">
        <v>2017</v>
      </c>
      <c r="E1962" t="s">
        <v>152</v>
      </c>
      <c r="F1962">
        <v>11</v>
      </c>
      <c r="G1962" t="s">
        <v>54</v>
      </c>
      <c r="H1962" t="s">
        <v>7647</v>
      </c>
      <c r="I1962" t="s">
        <v>7648</v>
      </c>
      <c r="J1962" t="s">
        <v>44</v>
      </c>
      <c r="K1962" t="s">
        <v>29</v>
      </c>
      <c r="L1962" t="s">
        <v>963</v>
      </c>
      <c r="M1962" t="s">
        <v>46</v>
      </c>
      <c r="N1962">
        <v>92105</v>
      </c>
      <c r="O1962" t="s">
        <v>47</v>
      </c>
      <c r="P1962" t="s">
        <v>3880</v>
      </c>
      <c r="Q1962" t="s">
        <v>49</v>
      </c>
      <c r="R1962" t="s">
        <v>79</v>
      </c>
      <c r="S1962" t="s">
        <v>3881</v>
      </c>
      <c r="T1962">
        <v>29.800000000000004</v>
      </c>
      <c r="U1962">
        <v>5</v>
      </c>
      <c r="V1962">
        <v>0.2</v>
      </c>
      <c r="W1962">
        <v>9.3124999999999982</v>
      </c>
    </row>
    <row r="1963" spans="1:23" x14ac:dyDescent="0.3">
      <c r="A1963">
        <v>8711</v>
      </c>
      <c r="B1963" t="s">
        <v>10219</v>
      </c>
      <c r="C1963" s="1">
        <v>41959</v>
      </c>
      <c r="D1963">
        <v>2014</v>
      </c>
      <c r="E1963" t="s">
        <v>24</v>
      </c>
      <c r="F1963">
        <v>16</v>
      </c>
      <c r="G1963" t="s">
        <v>199</v>
      </c>
      <c r="H1963" t="s">
        <v>2127</v>
      </c>
      <c r="I1963" t="s">
        <v>2128</v>
      </c>
      <c r="J1963" t="s">
        <v>44</v>
      </c>
      <c r="K1963" t="s">
        <v>29</v>
      </c>
      <c r="L1963" t="s">
        <v>45</v>
      </c>
      <c r="M1963" t="s">
        <v>46</v>
      </c>
      <c r="N1963">
        <v>90008</v>
      </c>
      <c r="O1963" t="s">
        <v>47</v>
      </c>
      <c r="P1963" t="s">
        <v>699</v>
      </c>
      <c r="Q1963" t="s">
        <v>49</v>
      </c>
      <c r="R1963" t="s">
        <v>63</v>
      </c>
      <c r="S1963" t="s">
        <v>700</v>
      </c>
      <c r="T1963">
        <v>344.90999999999997</v>
      </c>
      <c r="U1963">
        <v>3</v>
      </c>
      <c r="V1963">
        <v>0</v>
      </c>
      <c r="W1963">
        <v>10.347300000000004</v>
      </c>
    </row>
    <row r="1964" spans="1:23" x14ac:dyDescent="0.3">
      <c r="A1964">
        <v>1963</v>
      </c>
      <c r="B1964" t="s">
        <v>4836</v>
      </c>
      <c r="C1964" s="1">
        <v>42988</v>
      </c>
      <c r="D1964">
        <v>2017</v>
      </c>
      <c r="E1964" t="s">
        <v>161</v>
      </c>
      <c r="F1964">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v>6.5808</v>
      </c>
    </row>
    <row r="1965" spans="1:23" x14ac:dyDescent="0.3">
      <c r="A1965">
        <v>1964</v>
      </c>
      <c r="B1965" t="s">
        <v>4836</v>
      </c>
      <c r="C1965" s="1">
        <v>42988</v>
      </c>
      <c r="D1965">
        <v>2017</v>
      </c>
      <c r="E1965" t="s">
        <v>161</v>
      </c>
      <c r="F1965">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v>11.703000000000001</v>
      </c>
    </row>
    <row r="1966" spans="1:23" x14ac:dyDescent="0.3">
      <c r="A1966">
        <v>1965</v>
      </c>
      <c r="B1966" t="s">
        <v>4836</v>
      </c>
      <c r="C1966" s="1">
        <v>42988</v>
      </c>
      <c r="D1966">
        <v>2017</v>
      </c>
      <c r="E1966" t="s">
        <v>161</v>
      </c>
      <c r="F196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v>17.177399999999977</v>
      </c>
    </row>
    <row r="1967" spans="1:23" x14ac:dyDescent="0.3">
      <c r="A1967">
        <v>1966</v>
      </c>
      <c r="B1967" t="s">
        <v>4836</v>
      </c>
      <c r="C1967" s="1">
        <v>42988</v>
      </c>
      <c r="D1967">
        <v>2017</v>
      </c>
      <c r="E1967" t="s">
        <v>161</v>
      </c>
      <c r="F1967">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v>7.2539999999999978</v>
      </c>
    </row>
    <row r="1968" spans="1:23" x14ac:dyDescent="0.3">
      <c r="A1968">
        <v>8708</v>
      </c>
      <c r="B1968" t="s">
        <v>10218</v>
      </c>
      <c r="C1968" s="1">
        <v>41890</v>
      </c>
      <c r="D1968">
        <v>2014</v>
      </c>
      <c r="E1968" t="s">
        <v>161</v>
      </c>
      <c r="F1968">
        <v>8</v>
      </c>
      <c r="G1968" t="s">
        <v>54</v>
      </c>
      <c r="H1968" t="s">
        <v>3812</v>
      </c>
      <c r="I1968" t="s">
        <v>3813</v>
      </c>
      <c r="J1968" t="s">
        <v>108</v>
      </c>
      <c r="K1968" t="s">
        <v>29</v>
      </c>
      <c r="L1968" t="s">
        <v>278</v>
      </c>
      <c r="M1968" t="s">
        <v>279</v>
      </c>
      <c r="N1968">
        <v>10009</v>
      </c>
      <c r="O1968" t="s">
        <v>157</v>
      </c>
      <c r="P1968" t="s">
        <v>5192</v>
      </c>
      <c r="Q1968" t="s">
        <v>49</v>
      </c>
      <c r="R1968" t="s">
        <v>72</v>
      </c>
      <c r="S1968" t="s">
        <v>5193</v>
      </c>
      <c r="T1968">
        <v>3.52</v>
      </c>
      <c r="U1968">
        <v>2</v>
      </c>
      <c r="V1968">
        <v>0</v>
      </c>
      <c r="W1968">
        <v>1.6896</v>
      </c>
    </row>
    <row r="1969" spans="1:23" x14ac:dyDescent="0.3">
      <c r="A1969">
        <v>1968</v>
      </c>
      <c r="B1969" t="s">
        <v>4845</v>
      </c>
      <c r="C1969" s="1">
        <v>43090</v>
      </c>
      <c r="D1969">
        <v>2017</v>
      </c>
      <c r="E1969" t="s">
        <v>98</v>
      </c>
      <c r="F1969">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v>20.154999999999994</v>
      </c>
    </row>
    <row r="1970" spans="1:23" x14ac:dyDescent="0.3">
      <c r="A1970">
        <v>1969</v>
      </c>
      <c r="B1970" t="s">
        <v>4845</v>
      </c>
      <c r="C1970" s="1">
        <v>43090</v>
      </c>
      <c r="D1970">
        <v>2017</v>
      </c>
      <c r="E1970" t="s">
        <v>98</v>
      </c>
      <c r="F1970">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v>79.891199999999998</v>
      </c>
    </row>
    <row r="1971" spans="1:23" x14ac:dyDescent="0.3">
      <c r="A1971">
        <v>8706</v>
      </c>
      <c r="B1971" t="s">
        <v>10217</v>
      </c>
      <c r="C1971" s="1">
        <v>41913</v>
      </c>
      <c r="D1971">
        <v>2014</v>
      </c>
      <c r="E1971" t="s">
        <v>53</v>
      </c>
      <c r="F1971">
        <v>1</v>
      </c>
      <c r="G1971" t="s">
        <v>54</v>
      </c>
      <c r="H1971" t="s">
        <v>7360</v>
      </c>
      <c r="I1971" t="s">
        <v>7361</v>
      </c>
      <c r="J1971" t="s">
        <v>108</v>
      </c>
      <c r="K1971" t="s">
        <v>29</v>
      </c>
      <c r="L1971" t="s">
        <v>3340</v>
      </c>
      <c r="M1971" t="s">
        <v>1409</v>
      </c>
      <c r="N1971">
        <v>89502</v>
      </c>
      <c r="O1971" t="s">
        <v>47</v>
      </c>
      <c r="P1971" t="s">
        <v>9922</v>
      </c>
      <c r="Q1971" t="s">
        <v>49</v>
      </c>
      <c r="R1971" t="s">
        <v>281</v>
      </c>
      <c r="S1971" t="s">
        <v>9923</v>
      </c>
      <c r="T1971">
        <v>4.71</v>
      </c>
      <c r="U1971">
        <v>1</v>
      </c>
      <c r="V1971">
        <v>0</v>
      </c>
      <c r="W1971">
        <v>0</v>
      </c>
    </row>
    <row r="1972" spans="1:23" x14ac:dyDescent="0.3">
      <c r="A1972">
        <v>1971</v>
      </c>
      <c r="B1972" t="s">
        <v>4850</v>
      </c>
      <c r="C1972" s="1">
        <v>42861</v>
      </c>
      <c r="D1972">
        <v>2017</v>
      </c>
      <c r="E1972" t="s">
        <v>124</v>
      </c>
      <c r="F1972">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v>0.64079999999999981</v>
      </c>
    </row>
    <row r="1973" spans="1:23" x14ac:dyDescent="0.3">
      <c r="A1973">
        <v>8704</v>
      </c>
      <c r="B1973" t="s">
        <v>10215</v>
      </c>
      <c r="C1973" s="1">
        <v>42064</v>
      </c>
      <c r="D1973">
        <v>2015</v>
      </c>
      <c r="E1973" t="s">
        <v>237</v>
      </c>
      <c r="F1973">
        <v>1</v>
      </c>
      <c r="G1973" t="s">
        <v>54</v>
      </c>
      <c r="H1973" t="s">
        <v>2196</v>
      </c>
      <c r="I1973" t="s">
        <v>2197</v>
      </c>
      <c r="J1973" t="s">
        <v>28</v>
      </c>
      <c r="K1973" t="s">
        <v>29</v>
      </c>
      <c r="L1973" t="s">
        <v>155</v>
      </c>
      <c r="M1973" t="s">
        <v>156</v>
      </c>
      <c r="N1973">
        <v>19120</v>
      </c>
      <c r="O1973" t="s">
        <v>157</v>
      </c>
      <c r="P1973" t="s">
        <v>4444</v>
      </c>
      <c r="Q1973" t="s">
        <v>49</v>
      </c>
      <c r="R1973" t="s">
        <v>82</v>
      </c>
      <c r="S1973" t="s">
        <v>4445</v>
      </c>
      <c r="T1973">
        <v>3.5520000000000005</v>
      </c>
      <c r="U1973">
        <v>2</v>
      </c>
      <c r="V1973">
        <v>0.2</v>
      </c>
      <c r="W1973">
        <v>0.44399999999999973</v>
      </c>
    </row>
    <row r="1974" spans="1:23" x14ac:dyDescent="0.3">
      <c r="A1974">
        <v>1973</v>
      </c>
      <c r="B1974" t="s">
        <v>4851</v>
      </c>
      <c r="C1974" s="1">
        <v>41987</v>
      </c>
      <c r="D1974">
        <v>2014</v>
      </c>
      <c r="E1974" t="s">
        <v>98</v>
      </c>
      <c r="F1974">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v>-8.6768000000000018</v>
      </c>
    </row>
    <row r="1975" spans="1:23" x14ac:dyDescent="0.3">
      <c r="A1975">
        <v>1974</v>
      </c>
      <c r="B1975" t="s">
        <v>4851</v>
      </c>
      <c r="C1975" s="1">
        <v>41987</v>
      </c>
      <c r="D1975">
        <v>2014</v>
      </c>
      <c r="E1975" t="s">
        <v>98</v>
      </c>
      <c r="F1975">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v>0.4705999999999998</v>
      </c>
    </row>
    <row r="1976" spans="1:23" x14ac:dyDescent="0.3">
      <c r="A1976">
        <v>8703</v>
      </c>
      <c r="B1976" t="s">
        <v>10212</v>
      </c>
      <c r="C1976" s="1">
        <v>42901</v>
      </c>
      <c r="D1976">
        <v>2017</v>
      </c>
      <c r="E1976" t="s">
        <v>41</v>
      </c>
      <c r="F1976">
        <v>15</v>
      </c>
      <c r="G1976" t="s">
        <v>54</v>
      </c>
      <c r="H1976" t="s">
        <v>1159</v>
      </c>
      <c r="I1976" t="s">
        <v>1160</v>
      </c>
      <c r="J1976" t="s">
        <v>44</v>
      </c>
      <c r="K1976" t="s">
        <v>29</v>
      </c>
      <c r="L1976" t="s">
        <v>5683</v>
      </c>
      <c r="M1976" t="s">
        <v>347</v>
      </c>
      <c r="N1976">
        <v>37211</v>
      </c>
      <c r="O1976" t="s">
        <v>32</v>
      </c>
      <c r="P1976" t="s">
        <v>10213</v>
      </c>
      <c r="Q1976" t="s">
        <v>49</v>
      </c>
      <c r="R1976" t="s">
        <v>95</v>
      </c>
      <c r="S1976" t="s">
        <v>10214</v>
      </c>
      <c r="T1976">
        <v>91.360000000000014</v>
      </c>
      <c r="U1976">
        <v>5</v>
      </c>
      <c r="V1976">
        <v>0.2</v>
      </c>
      <c r="W1976">
        <v>29.691999999999993</v>
      </c>
    </row>
    <row r="1977" spans="1:23" x14ac:dyDescent="0.3">
      <c r="A1977">
        <v>1976</v>
      </c>
      <c r="B1977" t="s">
        <v>4858</v>
      </c>
      <c r="C1977" s="1">
        <v>41930</v>
      </c>
      <c r="D1977">
        <v>2014</v>
      </c>
      <c r="E1977" t="s">
        <v>53</v>
      </c>
      <c r="F1977">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v>11.038799999999981</v>
      </c>
    </row>
    <row r="1978" spans="1:23" x14ac:dyDescent="0.3">
      <c r="A1978">
        <v>8702</v>
      </c>
      <c r="B1978" t="s">
        <v>10212</v>
      </c>
      <c r="C1978" s="1">
        <v>42901</v>
      </c>
      <c r="D1978">
        <v>2017</v>
      </c>
      <c r="E1978" t="s">
        <v>41</v>
      </c>
      <c r="F1978">
        <v>15</v>
      </c>
      <c r="G1978" t="s">
        <v>54</v>
      </c>
      <c r="H1978" t="s">
        <v>1159</v>
      </c>
      <c r="I1978" t="s">
        <v>1160</v>
      </c>
      <c r="J1978" t="s">
        <v>44</v>
      </c>
      <c r="K1978" t="s">
        <v>29</v>
      </c>
      <c r="L1978" t="s">
        <v>5683</v>
      </c>
      <c r="M1978" t="s">
        <v>347</v>
      </c>
      <c r="N1978">
        <v>37211</v>
      </c>
      <c r="O1978" t="s">
        <v>32</v>
      </c>
      <c r="P1978" t="s">
        <v>2029</v>
      </c>
      <c r="Q1978" t="s">
        <v>49</v>
      </c>
      <c r="R1978" t="s">
        <v>63</v>
      </c>
      <c r="S1978" t="s">
        <v>2030</v>
      </c>
      <c r="T1978">
        <v>142.77600000000001</v>
      </c>
      <c r="U1978">
        <v>1</v>
      </c>
      <c r="V1978">
        <v>0.2</v>
      </c>
      <c r="W1978">
        <v>17.84699999999998</v>
      </c>
    </row>
    <row r="1979" spans="1:23" x14ac:dyDescent="0.3">
      <c r="A1979">
        <v>8701</v>
      </c>
      <c r="B1979" t="s">
        <v>10212</v>
      </c>
      <c r="C1979" s="1">
        <v>42901</v>
      </c>
      <c r="D1979">
        <v>2017</v>
      </c>
      <c r="E1979" t="s">
        <v>41</v>
      </c>
      <c r="F1979">
        <v>15</v>
      </c>
      <c r="G1979" t="s">
        <v>54</v>
      </c>
      <c r="H1979" t="s">
        <v>1159</v>
      </c>
      <c r="I1979" t="s">
        <v>1160</v>
      </c>
      <c r="J1979" t="s">
        <v>44</v>
      </c>
      <c r="K1979" t="s">
        <v>29</v>
      </c>
      <c r="L1979" t="s">
        <v>5683</v>
      </c>
      <c r="M1979" t="s">
        <v>347</v>
      </c>
      <c r="N1979">
        <v>37211</v>
      </c>
      <c r="O1979" t="s">
        <v>32</v>
      </c>
      <c r="P1979" t="s">
        <v>1445</v>
      </c>
      <c r="Q1979" t="s">
        <v>49</v>
      </c>
      <c r="R1979" t="s">
        <v>82</v>
      </c>
      <c r="S1979" t="s">
        <v>1446</v>
      </c>
      <c r="T1979">
        <v>76.608000000000004</v>
      </c>
      <c r="U1979">
        <v>8</v>
      </c>
      <c r="V1979">
        <v>0.2</v>
      </c>
      <c r="W1979">
        <v>6.7031999999999954</v>
      </c>
    </row>
    <row r="1980" spans="1:23" x14ac:dyDescent="0.3">
      <c r="A1980">
        <v>1979</v>
      </c>
      <c r="B1980" t="s">
        <v>4863</v>
      </c>
      <c r="C1980" s="1">
        <v>42132</v>
      </c>
      <c r="D1980">
        <v>2015</v>
      </c>
      <c r="E1980" t="s">
        <v>124</v>
      </c>
      <c r="F1980">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v>0.59039999999999915</v>
      </c>
    </row>
    <row r="1981" spans="1:23" x14ac:dyDescent="0.3">
      <c r="A1981">
        <v>8695</v>
      </c>
      <c r="B1981" t="s">
        <v>10210</v>
      </c>
      <c r="C1981" s="1">
        <v>41874</v>
      </c>
      <c r="D1981">
        <v>2014</v>
      </c>
      <c r="E1981" t="s">
        <v>132</v>
      </c>
      <c r="F1981">
        <v>23</v>
      </c>
      <c r="G1981" t="s">
        <v>25</v>
      </c>
      <c r="H1981" t="s">
        <v>1133</v>
      </c>
      <c r="I1981" t="s">
        <v>1134</v>
      </c>
      <c r="J1981" t="s">
        <v>108</v>
      </c>
      <c r="K1981" t="s">
        <v>29</v>
      </c>
      <c r="L1981" t="s">
        <v>6492</v>
      </c>
      <c r="M1981" t="s">
        <v>250</v>
      </c>
      <c r="N1981">
        <v>49505</v>
      </c>
      <c r="O1981" t="s">
        <v>111</v>
      </c>
      <c r="P1981" t="s">
        <v>2145</v>
      </c>
      <c r="Q1981" t="s">
        <v>49</v>
      </c>
      <c r="R1981" t="s">
        <v>95</v>
      </c>
      <c r="S1981" t="s">
        <v>2146</v>
      </c>
      <c r="T1981">
        <v>19.440000000000001</v>
      </c>
      <c r="U1981">
        <v>3</v>
      </c>
      <c r="V1981">
        <v>0</v>
      </c>
      <c r="W1981">
        <v>9.5256000000000007</v>
      </c>
    </row>
    <row r="1982" spans="1:23" x14ac:dyDescent="0.3">
      <c r="A1982">
        <v>1981</v>
      </c>
      <c r="B1982" t="s">
        <v>4866</v>
      </c>
      <c r="C1982" s="1">
        <v>42474</v>
      </c>
      <c r="D1982">
        <v>2016</v>
      </c>
      <c r="E1982" t="s">
        <v>89</v>
      </c>
      <c r="F1982">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v>4.2976000000000028</v>
      </c>
    </row>
    <row r="1983" spans="1:23" x14ac:dyDescent="0.3">
      <c r="A1983">
        <v>1982</v>
      </c>
      <c r="B1983" t="s">
        <v>4867</v>
      </c>
      <c r="C1983" s="1">
        <v>42352</v>
      </c>
      <c r="D1983">
        <v>2015</v>
      </c>
      <c r="E1983" t="s">
        <v>98</v>
      </c>
      <c r="F1983">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v>1.8047999999999997</v>
      </c>
    </row>
    <row r="1984" spans="1:23" x14ac:dyDescent="0.3">
      <c r="A1984">
        <v>8690</v>
      </c>
      <c r="B1984" t="s">
        <v>10207</v>
      </c>
      <c r="C1984" s="1">
        <v>41999</v>
      </c>
      <c r="D1984">
        <v>2014</v>
      </c>
      <c r="E1984" t="s">
        <v>98</v>
      </c>
      <c r="F1984">
        <v>26</v>
      </c>
      <c r="G1984" t="s">
        <v>54</v>
      </c>
      <c r="H1984" t="s">
        <v>6178</v>
      </c>
      <c r="I1984" t="s">
        <v>6179</v>
      </c>
      <c r="J1984" t="s">
        <v>44</v>
      </c>
      <c r="K1984" t="s">
        <v>29</v>
      </c>
      <c r="L1984" t="s">
        <v>155</v>
      </c>
      <c r="M1984" t="s">
        <v>156</v>
      </c>
      <c r="N1984">
        <v>19140</v>
      </c>
      <c r="O1984" t="s">
        <v>157</v>
      </c>
      <c r="P1984" t="s">
        <v>4886</v>
      </c>
      <c r="Q1984" t="s">
        <v>49</v>
      </c>
      <c r="R1984" t="s">
        <v>72</v>
      </c>
      <c r="S1984" t="s">
        <v>4887</v>
      </c>
      <c r="T1984">
        <v>8.016</v>
      </c>
      <c r="U1984">
        <v>3</v>
      </c>
      <c r="V1984">
        <v>0.2</v>
      </c>
      <c r="W1984">
        <v>1.102199999999999</v>
      </c>
    </row>
    <row r="1985" spans="1:23" x14ac:dyDescent="0.3">
      <c r="A1985">
        <v>1984</v>
      </c>
      <c r="B1985" t="s">
        <v>4872</v>
      </c>
      <c r="C1985" s="1">
        <v>41968</v>
      </c>
      <c r="D1985">
        <v>2014</v>
      </c>
      <c r="E1985" t="s">
        <v>24</v>
      </c>
      <c r="F1985">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v>93.055199999999957</v>
      </c>
    </row>
    <row r="1986" spans="1:23" x14ac:dyDescent="0.3">
      <c r="A1986">
        <v>8689</v>
      </c>
      <c r="B1986" t="s">
        <v>10206</v>
      </c>
      <c r="C1986" s="1">
        <v>42547</v>
      </c>
      <c r="D1986">
        <v>2016</v>
      </c>
      <c r="E1986" t="s">
        <v>41</v>
      </c>
      <c r="F1986">
        <v>26</v>
      </c>
      <c r="G1986" t="s">
        <v>1306</v>
      </c>
      <c r="H1986" t="s">
        <v>2842</v>
      </c>
      <c r="I1986" t="s">
        <v>2843</v>
      </c>
      <c r="J1986" t="s">
        <v>44</v>
      </c>
      <c r="K1986" t="s">
        <v>29</v>
      </c>
      <c r="L1986" t="s">
        <v>45</v>
      </c>
      <c r="M1986" t="s">
        <v>46</v>
      </c>
      <c r="N1986">
        <v>90036</v>
      </c>
      <c r="O1986" t="s">
        <v>47</v>
      </c>
      <c r="P1986" t="s">
        <v>3559</v>
      </c>
      <c r="Q1986" t="s">
        <v>49</v>
      </c>
      <c r="R1986" t="s">
        <v>95</v>
      </c>
      <c r="S1986" t="s">
        <v>3560</v>
      </c>
      <c r="T1986">
        <v>12.48</v>
      </c>
      <c r="U1986">
        <v>2</v>
      </c>
      <c r="V1986">
        <v>0</v>
      </c>
      <c r="W1986">
        <v>5.6159999999999997</v>
      </c>
    </row>
    <row r="1987" spans="1:23" x14ac:dyDescent="0.3">
      <c r="A1987">
        <v>1986</v>
      </c>
      <c r="B1987" t="s">
        <v>4872</v>
      </c>
      <c r="C1987" s="1">
        <v>41968</v>
      </c>
      <c r="D1987">
        <v>2014</v>
      </c>
      <c r="E1987" t="s">
        <v>24</v>
      </c>
      <c r="F1987">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v>12.3096</v>
      </c>
    </row>
    <row r="1988" spans="1:23" x14ac:dyDescent="0.3">
      <c r="A1988">
        <v>8688</v>
      </c>
      <c r="B1988" t="s">
        <v>10206</v>
      </c>
      <c r="C1988" s="1">
        <v>42547</v>
      </c>
      <c r="D1988">
        <v>2016</v>
      </c>
      <c r="E1988" t="s">
        <v>41</v>
      </c>
      <c r="F1988">
        <v>26</v>
      </c>
      <c r="G1988" t="s">
        <v>1306</v>
      </c>
      <c r="H1988" t="s">
        <v>2842</v>
      </c>
      <c r="I1988" t="s">
        <v>2843</v>
      </c>
      <c r="J1988" t="s">
        <v>44</v>
      </c>
      <c r="K1988" t="s">
        <v>29</v>
      </c>
      <c r="L1988" t="s">
        <v>45</v>
      </c>
      <c r="M1988" t="s">
        <v>46</v>
      </c>
      <c r="N1988">
        <v>90036</v>
      </c>
      <c r="O1988" t="s">
        <v>47</v>
      </c>
      <c r="P1988" t="s">
        <v>1190</v>
      </c>
      <c r="Q1988" t="s">
        <v>49</v>
      </c>
      <c r="R1988" t="s">
        <v>281</v>
      </c>
      <c r="S1988" t="s">
        <v>1191</v>
      </c>
      <c r="T1988">
        <v>17.899999999999999</v>
      </c>
      <c r="U1988">
        <v>5</v>
      </c>
      <c r="V1988">
        <v>0</v>
      </c>
      <c r="W1988">
        <v>8.9499999999999993</v>
      </c>
    </row>
    <row r="1989" spans="1:23" x14ac:dyDescent="0.3">
      <c r="A1989">
        <v>1988</v>
      </c>
      <c r="B1989" t="s">
        <v>4876</v>
      </c>
      <c r="C1989" s="1">
        <v>42317</v>
      </c>
      <c r="D1989">
        <v>2015</v>
      </c>
      <c r="E1989" t="s">
        <v>24</v>
      </c>
      <c r="F1989">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v>7.9212000000000007</v>
      </c>
    </row>
    <row r="1990" spans="1:23" x14ac:dyDescent="0.3">
      <c r="A1990">
        <v>8687</v>
      </c>
      <c r="B1990" t="s">
        <v>10206</v>
      </c>
      <c r="C1990" s="1">
        <v>42547</v>
      </c>
      <c r="D1990">
        <v>2016</v>
      </c>
      <c r="E1990" t="s">
        <v>41</v>
      </c>
      <c r="F1990">
        <v>26</v>
      </c>
      <c r="G1990" t="s">
        <v>1306</v>
      </c>
      <c r="H1990" t="s">
        <v>2842</v>
      </c>
      <c r="I1990" t="s">
        <v>2843</v>
      </c>
      <c r="J1990" t="s">
        <v>44</v>
      </c>
      <c r="K1990" t="s">
        <v>29</v>
      </c>
      <c r="L1990" t="s">
        <v>45</v>
      </c>
      <c r="M1990" t="s">
        <v>46</v>
      </c>
      <c r="N1990">
        <v>90036</v>
      </c>
      <c r="O1990" t="s">
        <v>47</v>
      </c>
      <c r="P1990" t="s">
        <v>1623</v>
      </c>
      <c r="Q1990" t="s">
        <v>49</v>
      </c>
      <c r="R1990" t="s">
        <v>592</v>
      </c>
      <c r="S1990" t="s">
        <v>1624</v>
      </c>
      <c r="T1990">
        <v>231.72</v>
      </c>
      <c r="U1990">
        <v>2</v>
      </c>
      <c r="V1990">
        <v>0</v>
      </c>
      <c r="W1990">
        <v>11.585999999999984</v>
      </c>
    </row>
    <row r="1991" spans="1:23" x14ac:dyDescent="0.3">
      <c r="A1991">
        <v>1990</v>
      </c>
      <c r="B1991" t="s">
        <v>4876</v>
      </c>
      <c r="C1991" s="1">
        <v>42317</v>
      </c>
      <c r="D1991">
        <v>2015</v>
      </c>
      <c r="E1991" t="s">
        <v>24</v>
      </c>
      <c r="F1991">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v>12.323399999999999</v>
      </c>
    </row>
    <row r="1992" spans="1:23" x14ac:dyDescent="0.3">
      <c r="A1992">
        <v>1991</v>
      </c>
      <c r="B1992" t="s">
        <v>4876</v>
      </c>
      <c r="C1992" s="1">
        <v>42317</v>
      </c>
      <c r="D1992">
        <v>2015</v>
      </c>
      <c r="E1992" t="s">
        <v>24</v>
      </c>
      <c r="F1992">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v>8.4966000000000008</v>
      </c>
    </row>
    <row r="1993" spans="1:23" x14ac:dyDescent="0.3">
      <c r="A1993">
        <v>1992</v>
      </c>
      <c r="B1993" t="s">
        <v>4884</v>
      </c>
      <c r="C1993" s="1">
        <v>42790</v>
      </c>
      <c r="D1993">
        <v>2017</v>
      </c>
      <c r="E1993" t="s">
        <v>568</v>
      </c>
      <c r="F1993">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v>-3.7995999999999981</v>
      </c>
    </row>
    <row r="1994" spans="1:23" x14ac:dyDescent="0.3">
      <c r="A1994">
        <v>1993</v>
      </c>
      <c r="B1994" t="s">
        <v>4885</v>
      </c>
      <c r="C1994" s="1">
        <v>42911</v>
      </c>
      <c r="D1994">
        <v>2017</v>
      </c>
      <c r="E1994" t="s">
        <v>41</v>
      </c>
      <c r="F1994">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v>26.640000000000004</v>
      </c>
    </row>
    <row r="1995" spans="1:23" x14ac:dyDescent="0.3">
      <c r="A1995">
        <v>1994</v>
      </c>
      <c r="B1995" t="s">
        <v>4885</v>
      </c>
      <c r="C1995" s="1">
        <v>42911</v>
      </c>
      <c r="D1995">
        <v>2017</v>
      </c>
      <c r="E1995" t="s">
        <v>41</v>
      </c>
      <c r="F1995">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v>0.73479999999999923</v>
      </c>
    </row>
    <row r="1996" spans="1:23" x14ac:dyDescent="0.3">
      <c r="A1996">
        <v>1995</v>
      </c>
      <c r="B1996" t="s">
        <v>4885</v>
      </c>
      <c r="C1996" s="1">
        <v>42911</v>
      </c>
      <c r="D1996">
        <v>2017</v>
      </c>
      <c r="E1996" t="s">
        <v>41</v>
      </c>
      <c r="F199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v>-2.1194999999999999</v>
      </c>
    </row>
    <row r="1997" spans="1:23" x14ac:dyDescent="0.3">
      <c r="A1997">
        <v>1996</v>
      </c>
      <c r="B1997" t="s">
        <v>4890</v>
      </c>
      <c r="C1997" s="1">
        <v>43071</v>
      </c>
      <c r="D1997">
        <v>2017</v>
      </c>
      <c r="E1997" t="s">
        <v>98</v>
      </c>
      <c r="F1997">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v>-766.01199999999994</v>
      </c>
    </row>
    <row r="1998" spans="1:23" x14ac:dyDescent="0.3">
      <c r="A1998">
        <v>8686</v>
      </c>
      <c r="B1998" t="s">
        <v>10205</v>
      </c>
      <c r="C1998" s="1">
        <v>43053</v>
      </c>
      <c r="D1998">
        <v>2017</v>
      </c>
      <c r="E1998" t="s">
        <v>24</v>
      </c>
      <c r="F1998">
        <v>14</v>
      </c>
      <c r="G1998" t="s">
        <v>25</v>
      </c>
      <c r="H1998" t="s">
        <v>3906</v>
      </c>
      <c r="I1998" t="s">
        <v>3907</v>
      </c>
      <c r="J1998" t="s">
        <v>44</v>
      </c>
      <c r="K1998" t="s">
        <v>29</v>
      </c>
      <c r="L1998" t="s">
        <v>4125</v>
      </c>
      <c r="M1998" t="s">
        <v>279</v>
      </c>
      <c r="N1998">
        <v>13601</v>
      </c>
      <c r="O1998" t="s">
        <v>157</v>
      </c>
      <c r="P1998" t="s">
        <v>4960</v>
      </c>
      <c r="Q1998" t="s">
        <v>49</v>
      </c>
      <c r="R1998" t="s">
        <v>63</v>
      </c>
      <c r="S1998" t="s">
        <v>4961</v>
      </c>
      <c r="T1998">
        <v>96.359999999999985</v>
      </c>
      <c r="U1998">
        <v>6</v>
      </c>
      <c r="V1998">
        <v>0</v>
      </c>
      <c r="W1998">
        <v>25.053599999999996</v>
      </c>
    </row>
    <row r="1999" spans="1:23" x14ac:dyDescent="0.3">
      <c r="A1999">
        <v>1998</v>
      </c>
      <c r="B1999" t="s">
        <v>4895</v>
      </c>
      <c r="C1999" s="1">
        <v>41676</v>
      </c>
      <c r="D1999">
        <v>2014</v>
      </c>
      <c r="E1999" t="s">
        <v>568</v>
      </c>
      <c r="F1999">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v>7.1999999999999993</v>
      </c>
    </row>
    <row r="2000" spans="1:23" x14ac:dyDescent="0.3">
      <c r="A2000">
        <v>8684</v>
      </c>
      <c r="B2000" t="s">
        <v>10203</v>
      </c>
      <c r="C2000" s="1">
        <v>43064</v>
      </c>
      <c r="D2000">
        <v>2017</v>
      </c>
      <c r="E2000" t="s">
        <v>24</v>
      </c>
      <c r="F2000">
        <v>25</v>
      </c>
      <c r="G2000" t="s">
        <v>54</v>
      </c>
      <c r="H2000" t="s">
        <v>2967</v>
      </c>
      <c r="I2000" t="s">
        <v>2968</v>
      </c>
      <c r="J2000" t="s">
        <v>28</v>
      </c>
      <c r="K2000" t="s">
        <v>29</v>
      </c>
      <c r="L2000" t="s">
        <v>135</v>
      </c>
      <c r="M2000" t="s">
        <v>46</v>
      </c>
      <c r="N2000">
        <v>94122</v>
      </c>
      <c r="O2000" t="s">
        <v>47</v>
      </c>
      <c r="P2000" t="s">
        <v>2660</v>
      </c>
      <c r="Q2000" t="s">
        <v>49</v>
      </c>
      <c r="R2000" t="s">
        <v>72</v>
      </c>
      <c r="S2000" t="s">
        <v>2661</v>
      </c>
      <c r="T2000">
        <v>5.16</v>
      </c>
      <c r="U2000">
        <v>2</v>
      </c>
      <c r="V2000">
        <v>0</v>
      </c>
      <c r="W2000">
        <v>1.3416000000000001</v>
      </c>
    </row>
    <row r="2001" spans="1:23" x14ac:dyDescent="0.3">
      <c r="A2001">
        <v>8682</v>
      </c>
      <c r="B2001" t="s">
        <v>10201</v>
      </c>
      <c r="C2001" s="1">
        <v>42705</v>
      </c>
      <c r="D2001">
        <v>2016</v>
      </c>
      <c r="E2001" t="s">
        <v>98</v>
      </c>
      <c r="F2001">
        <v>1</v>
      </c>
      <c r="G2001" t="s">
        <v>25</v>
      </c>
      <c r="H2001" t="s">
        <v>595</v>
      </c>
      <c r="I2001" t="s">
        <v>596</v>
      </c>
      <c r="J2001" t="s">
        <v>44</v>
      </c>
      <c r="K2001" t="s">
        <v>29</v>
      </c>
      <c r="L2001" t="s">
        <v>1482</v>
      </c>
      <c r="M2001" t="s">
        <v>331</v>
      </c>
      <c r="N2001">
        <v>23223</v>
      </c>
      <c r="O2001" t="s">
        <v>32</v>
      </c>
      <c r="P2001" t="s">
        <v>2349</v>
      </c>
      <c r="Q2001" t="s">
        <v>49</v>
      </c>
      <c r="R2001" t="s">
        <v>592</v>
      </c>
      <c r="S2001" t="s">
        <v>2350</v>
      </c>
      <c r="T2001">
        <v>40.700000000000003</v>
      </c>
      <c r="U2001">
        <v>5</v>
      </c>
      <c r="V2001">
        <v>0</v>
      </c>
      <c r="W2001">
        <v>11.802999999999999</v>
      </c>
    </row>
    <row r="2002" spans="1:23" x14ac:dyDescent="0.3">
      <c r="A2002">
        <v>8681</v>
      </c>
      <c r="B2002" t="s">
        <v>10201</v>
      </c>
      <c r="C2002" s="1">
        <v>42705</v>
      </c>
      <c r="D2002">
        <v>2016</v>
      </c>
      <c r="E2002" t="s">
        <v>98</v>
      </c>
      <c r="F2002">
        <v>1</v>
      </c>
      <c r="G2002" t="s">
        <v>25</v>
      </c>
      <c r="H2002" t="s">
        <v>595</v>
      </c>
      <c r="I2002" t="s">
        <v>596</v>
      </c>
      <c r="J2002" t="s">
        <v>44</v>
      </c>
      <c r="K2002" t="s">
        <v>29</v>
      </c>
      <c r="L2002" t="s">
        <v>1482</v>
      </c>
      <c r="M2002" t="s">
        <v>331</v>
      </c>
      <c r="N2002">
        <v>23223</v>
      </c>
      <c r="O2002" t="s">
        <v>32</v>
      </c>
      <c r="P2002" t="s">
        <v>953</v>
      </c>
      <c r="Q2002" t="s">
        <v>49</v>
      </c>
      <c r="R2002" t="s">
        <v>82</v>
      </c>
      <c r="S2002" t="s">
        <v>954</v>
      </c>
      <c r="T2002">
        <v>2104.5499999999997</v>
      </c>
      <c r="U2002">
        <v>7</v>
      </c>
      <c r="V2002">
        <v>0</v>
      </c>
      <c r="W2002">
        <v>694.50149999999985</v>
      </c>
    </row>
    <row r="2003" spans="1:23" x14ac:dyDescent="0.3">
      <c r="A2003">
        <v>2002</v>
      </c>
      <c r="B2003" t="s">
        <v>4897</v>
      </c>
      <c r="C2003" s="1">
        <v>42836</v>
      </c>
      <c r="D2003">
        <v>2017</v>
      </c>
      <c r="E2003" t="s">
        <v>89</v>
      </c>
      <c r="F2003">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v>14.232399999999998</v>
      </c>
    </row>
    <row r="2004" spans="1:23" x14ac:dyDescent="0.3">
      <c r="A2004">
        <v>2003</v>
      </c>
      <c r="B2004" t="s">
        <v>4900</v>
      </c>
      <c r="C2004" s="1">
        <v>43094</v>
      </c>
      <c r="D2004">
        <v>2017</v>
      </c>
      <c r="E2004" t="s">
        <v>98</v>
      </c>
      <c r="F2004">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v>9.5940000000000012</v>
      </c>
    </row>
    <row r="2005" spans="1:23" x14ac:dyDescent="0.3">
      <c r="A2005">
        <v>8679</v>
      </c>
      <c r="B2005" t="s">
        <v>10200</v>
      </c>
      <c r="C2005" s="1">
        <v>42615</v>
      </c>
      <c r="D2005">
        <v>2016</v>
      </c>
      <c r="E2005" t="s">
        <v>161</v>
      </c>
      <c r="F2005">
        <v>2</v>
      </c>
      <c r="G2005" t="s">
        <v>25</v>
      </c>
      <c r="H2005" t="s">
        <v>2331</v>
      </c>
      <c r="I2005" t="s">
        <v>2332</v>
      </c>
      <c r="J2005" t="s">
        <v>108</v>
      </c>
      <c r="K2005" t="s">
        <v>29</v>
      </c>
      <c r="L2005" t="s">
        <v>195</v>
      </c>
      <c r="M2005" t="s">
        <v>110</v>
      </c>
      <c r="N2005">
        <v>77070</v>
      </c>
      <c r="O2005" t="s">
        <v>111</v>
      </c>
      <c r="P2005" t="s">
        <v>2498</v>
      </c>
      <c r="Q2005" t="s">
        <v>49</v>
      </c>
      <c r="R2005" t="s">
        <v>79</v>
      </c>
      <c r="S2005" t="s">
        <v>2499</v>
      </c>
      <c r="T2005">
        <v>8.6079999999999988</v>
      </c>
      <c r="U2005">
        <v>8</v>
      </c>
      <c r="V2005">
        <v>0.8</v>
      </c>
      <c r="W2005">
        <v>-13.342400000000001</v>
      </c>
    </row>
    <row r="2006" spans="1:23" x14ac:dyDescent="0.3">
      <c r="A2006">
        <v>2005</v>
      </c>
      <c r="B2006" t="s">
        <v>4901</v>
      </c>
      <c r="C2006" s="1">
        <v>42836</v>
      </c>
      <c r="D2006">
        <v>2017</v>
      </c>
      <c r="E2006" t="s">
        <v>89</v>
      </c>
      <c r="F200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v>-17.045999999999999</v>
      </c>
    </row>
    <row r="2007" spans="1:23" x14ac:dyDescent="0.3">
      <c r="A2007">
        <v>2006</v>
      </c>
      <c r="B2007" t="s">
        <v>4903</v>
      </c>
      <c r="C2007" s="1">
        <v>42004</v>
      </c>
      <c r="D2007">
        <v>2014</v>
      </c>
      <c r="E2007" t="s">
        <v>98</v>
      </c>
      <c r="F2007">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v>11.575199999999999</v>
      </c>
    </row>
    <row r="2008" spans="1:23" x14ac:dyDescent="0.3">
      <c r="A2008">
        <v>8676</v>
      </c>
      <c r="B2008" t="s">
        <v>10197</v>
      </c>
      <c r="C2008" s="1">
        <v>42782</v>
      </c>
      <c r="D2008">
        <v>2017</v>
      </c>
      <c r="E2008" t="s">
        <v>568</v>
      </c>
      <c r="F2008">
        <v>16</v>
      </c>
      <c r="G2008" t="s">
        <v>54</v>
      </c>
      <c r="H2008" t="s">
        <v>4891</v>
      </c>
      <c r="I2008" t="s">
        <v>4892</v>
      </c>
      <c r="J2008" t="s">
        <v>28</v>
      </c>
      <c r="K2008" t="s">
        <v>29</v>
      </c>
      <c r="L2008" t="s">
        <v>369</v>
      </c>
      <c r="M2008" t="s">
        <v>222</v>
      </c>
      <c r="N2008">
        <v>62521</v>
      </c>
      <c r="O2008" t="s">
        <v>111</v>
      </c>
      <c r="P2008" t="s">
        <v>2005</v>
      </c>
      <c r="Q2008" t="s">
        <v>49</v>
      </c>
      <c r="R2008" t="s">
        <v>72</v>
      </c>
      <c r="S2008" t="s">
        <v>2006</v>
      </c>
      <c r="T2008">
        <v>28.031999999999996</v>
      </c>
      <c r="U2008">
        <v>6</v>
      </c>
      <c r="V2008">
        <v>0.2</v>
      </c>
      <c r="W2008">
        <v>3.5039999999999996</v>
      </c>
    </row>
    <row r="2009" spans="1:23" x14ac:dyDescent="0.3">
      <c r="A2009">
        <v>8675</v>
      </c>
      <c r="B2009" t="s">
        <v>10197</v>
      </c>
      <c r="C2009" s="1">
        <v>42782</v>
      </c>
      <c r="D2009">
        <v>2017</v>
      </c>
      <c r="E2009" t="s">
        <v>568</v>
      </c>
      <c r="F2009">
        <v>16</v>
      </c>
      <c r="G2009" t="s">
        <v>54</v>
      </c>
      <c r="H2009" t="s">
        <v>4891</v>
      </c>
      <c r="I2009" t="s">
        <v>4892</v>
      </c>
      <c r="J2009" t="s">
        <v>28</v>
      </c>
      <c r="K2009" t="s">
        <v>29</v>
      </c>
      <c r="L2009" t="s">
        <v>369</v>
      </c>
      <c r="M2009" t="s">
        <v>222</v>
      </c>
      <c r="N2009">
        <v>62521</v>
      </c>
      <c r="O2009" t="s">
        <v>111</v>
      </c>
      <c r="P2009" t="s">
        <v>848</v>
      </c>
      <c r="Q2009" t="s">
        <v>49</v>
      </c>
      <c r="R2009" t="s">
        <v>63</v>
      </c>
      <c r="S2009" t="s">
        <v>849</v>
      </c>
      <c r="T2009">
        <v>50.352000000000004</v>
      </c>
      <c r="U2009">
        <v>3</v>
      </c>
      <c r="V2009">
        <v>0.2</v>
      </c>
      <c r="W2009">
        <v>-8.1822000000000052</v>
      </c>
    </row>
    <row r="2010" spans="1:23" x14ac:dyDescent="0.3">
      <c r="A2010">
        <v>2009</v>
      </c>
      <c r="B2010" t="s">
        <v>4907</v>
      </c>
      <c r="C2010" s="1">
        <v>41958</v>
      </c>
      <c r="D2010">
        <v>2014</v>
      </c>
      <c r="E2010" t="s">
        <v>24</v>
      </c>
      <c r="F2010">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v>0.47519999999999984</v>
      </c>
    </row>
    <row r="2011" spans="1:23" x14ac:dyDescent="0.3">
      <c r="A2011">
        <v>2010</v>
      </c>
      <c r="B2011" t="s">
        <v>4907</v>
      </c>
      <c r="C2011" s="1">
        <v>41958</v>
      </c>
      <c r="D2011">
        <v>2014</v>
      </c>
      <c r="E2011" t="s">
        <v>24</v>
      </c>
      <c r="F2011">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v>29.142400000000009</v>
      </c>
    </row>
    <row r="2012" spans="1:23" x14ac:dyDescent="0.3">
      <c r="A2012">
        <v>2011</v>
      </c>
      <c r="B2012" t="s">
        <v>4907</v>
      </c>
      <c r="C2012" s="1">
        <v>41958</v>
      </c>
      <c r="D2012">
        <v>2014</v>
      </c>
      <c r="E2012" t="s">
        <v>24</v>
      </c>
      <c r="F2012">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v>7.7799999999999976</v>
      </c>
    </row>
    <row r="2013" spans="1:23" x14ac:dyDescent="0.3">
      <c r="A2013">
        <v>8673</v>
      </c>
      <c r="B2013" t="s">
        <v>10197</v>
      </c>
      <c r="C2013" s="1">
        <v>42782</v>
      </c>
      <c r="D2013">
        <v>2017</v>
      </c>
      <c r="E2013" t="s">
        <v>568</v>
      </c>
      <c r="F2013">
        <v>16</v>
      </c>
      <c r="G2013" t="s">
        <v>54</v>
      </c>
      <c r="H2013" t="s">
        <v>4891</v>
      </c>
      <c r="I2013" t="s">
        <v>4892</v>
      </c>
      <c r="J2013" t="s">
        <v>28</v>
      </c>
      <c r="K2013" t="s">
        <v>29</v>
      </c>
      <c r="L2013" t="s">
        <v>369</v>
      </c>
      <c r="M2013" t="s">
        <v>222</v>
      </c>
      <c r="N2013">
        <v>62521</v>
      </c>
      <c r="O2013" t="s">
        <v>111</v>
      </c>
      <c r="P2013" t="s">
        <v>1106</v>
      </c>
      <c r="Q2013" t="s">
        <v>49</v>
      </c>
      <c r="R2013" t="s">
        <v>281</v>
      </c>
      <c r="S2013" t="s">
        <v>1107</v>
      </c>
      <c r="T2013">
        <v>18.368000000000002</v>
      </c>
      <c r="U2013">
        <v>2</v>
      </c>
      <c r="V2013">
        <v>0.2</v>
      </c>
      <c r="W2013">
        <v>6.1991999999999994</v>
      </c>
    </row>
    <row r="2014" spans="1:23" x14ac:dyDescent="0.3">
      <c r="A2014">
        <v>2013</v>
      </c>
      <c r="B2014" t="s">
        <v>4909</v>
      </c>
      <c r="C2014" s="1">
        <v>42349</v>
      </c>
      <c r="D2014">
        <v>2015</v>
      </c>
      <c r="E2014" t="s">
        <v>98</v>
      </c>
      <c r="F2014">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v>4.6344000000000012</v>
      </c>
    </row>
    <row r="2015" spans="1:23" x14ac:dyDescent="0.3">
      <c r="A2015">
        <v>8672</v>
      </c>
      <c r="B2015" t="s">
        <v>10196</v>
      </c>
      <c r="C2015" s="1">
        <v>42000</v>
      </c>
      <c r="D2015">
        <v>2014</v>
      </c>
      <c r="E2015" t="s">
        <v>98</v>
      </c>
      <c r="F2015">
        <v>27</v>
      </c>
      <c r="G2015" t="s">
        <v>25</v>
      </c>
      <c r="H2015" t="s">
        <v>419</v>
      </c>
      <c r="I2015" t="s">
        <v>420</v>
      </c>
      <c r="J2015" t="s">
        <v>28</v>
      </c>
      <c r="K2015" t="s">
        <v>29</v>
      </c>
      <c r="L2015" t="s">
        <v>2198</v>
      </c>
      <c r="M2015" t="s">
        <v>510</v>
      </c>
      <c r="N2015">
        <v>44105</v>
      </c>
      <c r="O2015" t="s">
        <v>157</v>
      </c>
      <c r="P2015" t="s">
        <v>985</v>
      </c>
      <c r="Q2015" t="s">
        <v>49</v>
      </c>
      <c r="R2015" t="s">
        <v>63</v>
      </c>
      <c r="S2015" t="s">
        <v>986</v>
      </c>
      <c r="T2015">
        <v>118.16</v>
      </c>
      <c r="U2015">
        <v>2</v>
      </c>
      <c r="V2015">
        <v>0.2</v>
      </c>
      <c r="W2015">
        <v>-25.108999999999988</v>
      </c>
    </row>
    <row r="2016" spans="1:23" x14ac:dyDescent="0.3">
      <c r="A2016">
        <v>2015</v>
      </c>
      <c r="B2016" t="s">
        <v>4914</v>
      </c>
      <c r="C2016" s="1">
        <v>42631</v>
      </c>
      <c r="D2016">
        <v>2016</v>
      </c>
      <c r="E2016" t="s">
        <v>161</v>
      </c>
      <c r="F201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v>6.0167999999999999</v>
      </c>
    </row>
    <row r="2017" spans="1:23" x14ac:dyDescent="0.3">
      <c r="A2017">
        <v>2016</v>
      </c>
      <c r="B2017" t="s">
        <v>4914</v>
      </c>
      <c r="C2017" s="1">
        <v>42631</v>
      </c>
      <c r="D2017">
        <v>2016</v>
      </c>
      <c r="E2017" t="s">
        <v>161</v>
      </c>
      <c r="F2017">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v>117.0104</v>
      </c>
    </row>
    <row r="2018" spans="1:23" x14ac:dyDescent="0.3">
      <c r="A2018">
        <v>2017</v>
      </c>
      <c r="B2018" t="s">
        <v>4919</v>
      </c>
      <c r="C2018" s="1">
        <v>42082</v>
      </c>
      <c r="D2018">
        <v>2015</v>
      </c>
      <c r="E2018" t="s">
        <v>237</v>
      </c>
      <c r="F2018">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v>6.3684000000000003</v>
      </c>
    </row>
    <row r="2019" spans="1:23" x14ac:dyDescent="0.3">
      <c r="A2019">
        <v>2018</v>
      </c>
      <c r="B2019" t="s">
        <v>4919</v>
      </c>
      <c r="C2019" s="1">
        <v>42082</v>
      </c>
      <c r="D2019">
        <v>2015</v>
      </c>
      <c r="E2019" t="s">
        <v>237</v>
      </c>
      <c r="F2019">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v>6.8713999999999995</v>
      </c>
    </row>
    <row r="2020" spans="1:23" x14ac:dyDescent="0.3">
      <c r="A2020">
        <v>2019</v>
      </c>
      <c r="B2020" t="s">
        <v>4919</v>
      </c>
      <c r="C2020" s="1">
        <v>42082</v>
      </c>
      <c r="D2020">
        <v>2015</v>
      </c>
      <c r="E2020" t="s">
        <v>237</v>
      </c>
      <c r="F2020">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v>8.6736000000000004</v>
      </c>
    </row>
    <row r="2021" spans="1:23" x14ac:dyDescent="0.3">
      <c r="A2021">
        <v>2020</v>
      </c>
      <c r="B2021" t="s">
        <v>4919</v>
      </c>
      <c r="C2021" s="1">
        <v>42082</v>
      </c>
      <c r="D2021">
        <v>2015</v>
      </c>
      <c r="E2021" t="s">
        <v>237</v>
      </c>
      <c r="F2021">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v>19.668600000000001</v>
      </c>
    </row>
    <row r="2022" spans="1:23" x14ac:dyDescent="0.3">
      <c r="A2022">
        <v>2021</v>
      </c>
      <c r="B2022" t="s">
        <v>4921</v>
      </c>
      <c r="C2022" s="1">
        <v>42632</v>
      </c>
      <c r="D2022">
        <v>2016</v>
      </c>
      <c r="E2022" t="s">
        <v>161</v>
      </c>
      <c r="F2022">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v>481.86899999999986</v>
      </c>
    </row>
    <row r="2023" spans="1:23" x14ac:dyDescent="0.3">
      <c r="A2023">
        <v>2022</v>
      </c>
      <c r="B2023" t="s">
        <v>4921</v>
      </c>
      <c r="C2023" s="1">
        <v>42632</v>
      </c>
      <c r="D2023">
        <v>2016</v>
      </c>
      <c r="E2023" t="s">
        <v>161</v>
      </c>
      <c r="F2023">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v>7.6679999999999993</v>
      </c>
    </row>
    <row r="2024" spans="1:23" x14ac:dyDescent="0.3">
      <c r="A2024">
        <v>2023</v>
      </c>
      <c r="B2024" t="s">
        <v>4921</v>
      </c>
      <c r="C2024" s="1">
        <v>42632</v>
      </c>
      <c r="D2024">
        <v>2016</v>
      </c>
      <c r="E2024" t="s">
        <v>161</v>
      </c>
      <c r="F2024">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v>23.774400000000004</v>
      </c>
    </row>
    <row r="2025" spans="1:23" x14ac:dyDescent="0.3">
      <c r="A2025">
        <v>8670</v>
      </c>
      <c r="B2025" t="s">
        <v>10195</v>
      </c>
      <c r="C2025" s="1">
        <v>42358</v>
      </c>
      <c r="D2025">
        <v>2015</v>
      </c>
      <c r="E2025" t="s">
        <v>98</v>
      </c>
      <c r="F2025">
        <v>20</v>
      </c>
      <c r="G2025" t="s">
        <v>25</v>
      </c>
      <c r="H2025" t="s">
        <v>4064</v>
      </c>
      <c r="I2025" t="s">
        <v>4065</v>
      </c>
      <c r="J2025" t="s">
        <v>28</v>
      </c>
      <c r="K2025" t="s">
        <v>29</v>
      </c>
      <c r="L2025" t="s">
        <v>45</v>
      </c>
      <c r="M2025" t="s">
        <v>46</v>
      </c>
      <c r="N2025">
        <v>90036</v>
      </c>
      <c r="O2025" t="s">
        <v>47</v>
      </c>
      <c r="P2025" t="s">
        <v>4472</v>
      </c>
      <c r="Q2025" t="s">
        <v>49</v>
      </c>
      <c r="R2025" t="s">
        <v>95</v>
      </c>
      <c r="S2025" t="s">
        <v>197</v>
      </c>
      <c r="T2025">
        <v>17.12</v>
      </c>
      <c r="U2025">
        <v>4</v>
      </c>
      <c r="V2025">
        <v>0</v>
      </c>
      <c r="W2025">
        <v>7.7039999999999988</v>
      </c>
    </row>
    <row r="2026" spans="1:23" x14ac:dyDescent="0.3">
      <c r="A2026">
        <v>2025</v>
      </c>
      <c r="B2026" t="s">
        <v>4924</v>
      </c>
      <c r="C2026" s="1">
        <v>42967</v>
      </c>
      <c r="D2026">
        <v>2017</v>
      </c>
      <c r="E2026" t="s">
        <v>132</v>
      </c>
      <c r="F202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v>77.71399999999997</v>
      </c>
    </row>
    <row r="2027" spans="1:23" x14ac:dyDescent="0.3">
      <c r="A2027">
        <v>8668</v>
      </c>
      <c r="B2027" t="s">
        <v>10194</v>
      </c>
      <c r="C2027" s="1">
        <v>42726</v>
      </c>
      <c r="D2027">
        <v>2016</v>
      </c>
      <c r="E2027" t="s">
        <v>98</v>
      </c>
      <c r="F2027">
        <v>22</v>
      </c>
      <c r="G2027" t="s">
        <v>25</v>
      </c>
      <c r="H2027" t="s">
        <v>4465</v>
      </c>
      <c r="I2027" t="s">
        <v>4466</v>
      </c>
      <c r="J2027" t="s">
        <v>108</v>
      </c>
      <c r="K2027" t="s">
        <v>29</v>
      </c>
      <c r="L2027" t="s">
        <v>101</v>
      </c>
      <c r="M2027" t="s">
        <v>102</v>
      </c>
      <c r="N2027">
        <v>98115</v>
      </c>
      <c r="O2027" t="s">
        <v>47</v>
      </c>
      <c r="P2027" t="s">
        <v>688</v>
      </c>
      <c r="Q2027" t="s">
        <v>49</v>
      </c>
      <c r="R2027" t="s">
        <v>79</v>
      </c>
      <c r="S2027" t="s">
        <v>689</v>
      </c>
      <c r="T2027">
        <v>55.360000000000007</v>
      </c>
      <c r="U2027">
        <v>4</v>
      </c>
      <c r="V2027">
        <v>0.2</v>
      </c>
      <c r="W2027">
        <v>19.375999999999998</v>
      </c>
    </row>
    <row r="2028" spans="1:23" x14ac:dyDescent="0.3">
      <c r="A2028">
        <v>2027</v>
      </c>
      <c r="B2028" t="s">
        <v>4926</v>
      </c>
      <c r="C2028" s="1">
        <v>42621</v>
      </c>
      <c r="D2028">
        <v>2016</v>
      </c>
      <c r="E2028" t="s">
        <v>161</v>
      </c>
      <c r="F2028">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v>11.558399999999999</v>
      </c>
    </row>
    <row r="2029" spans="1:23" x14ac:dyDescent="0.3">
      <c r="A2029">
        <v>2028</v>
      </c>
      <c r="B2029" t="s">
        <v>4926</v>
      </c>
      <c r="C2029" s="1">
        <v>42621</v>
      </c>
      <c r="D2029">
        <v>2016</v>
      </c>
      <c r="E2029" t="s">
        <v>161</v>
      </c>
      <c r="F2029">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v>23.497599999999995</v>
      </c>
    </row>
    <row r="2030" spans="1:23" x14ac:dyDescent="0.3">
      <c r="A2030">
        <v>2029</v>
      </c>
      <c r="B2030" t="s">
        <v>4927</v>
      </c>
      <c r="C2030" s="1">
        <v>42334</v>
      </c>
      <c r="D2030">
        <v>2015</v>
      </c>
      <c r="E2030" t="s">
        <v>24</v>
      </c>
      <c r="F2030">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v>6.9230999999999998</v>
      </c>
    </row>
    <row r="2031" spans="1:23" x14ac:dyDescent="0.3">
      <c r="A2031">
        <v>2030</v>
      </c>
      <c r="B2031" t="s">
        <v>4927</v>
      </c>
      <c r="C2031" s="1">
        <v>42334</v>
      </c>
      <c r="D2031">
        <v>2015</v>
      </c>
      <c r="E2031" t="s">
        <v>24</v>
      </c>
      <c r="F2031">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v>25.175999999999998</v>
      </c>
    </row>
    <row r="2032" spans="1:23" x14ac:dyDescent="0.3">
      <c r="A2032">
        <v>2031</v>
      </c>
      <c r="B2032" t="s">
        <v>4927</v>
      </c>
      <c r="C2032" s="1">
        <v>42334</v>
      </c>
      <c r="D2032">
        <v>2015</v>
      </c>
      <c r="E2032" t="s">
        <v>24</v>
      </c>
      <c r="F2032">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v>30.52</v>
      </c>
    </row>
    <row r="2033" spans="1:23" x14ac:dyDescent="0.3">
      <c r="A2033">
        <v>2032</v>
      </c>
      <c r="B2033" t="s">
        <v>4927</v>
      </c>
      <c r="C2033" s="1">
        <v>42334</v>
      </c>
      <c r="D2033">
        <v>2015</v>
      </c>
      <c r="E2033" t="s">
        <v>24</v>
      </c>
      <c r="F2033">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v>5.1464999999999996</v>
      </c>
    </row>
    <row r="2034" spans="1:23" x14ac:dyDescent="0.3">
      <c r="A2034">
        <v>2033</v>
      </c>
      <c r="B2034" t="s">
        <v>4931</v>
      </c>
      <c r="C2034" s="1">
        <v>42713</v>
      </c>
      <c r="D2034">
        <v>2016</v>
      </c>
      <c r="E2034" t="s">
        <v>98</v>
      </c>
      <c r="F2034">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v>3.2871999999999999</v>
      </c>
    </row>
    <row r="2035" spans="1:23" x14ac:dyDescent="0.3">
      <c r="A2035">
        <v>2034</v>
      </c>
      <c r="B2035" t="s">
        <v>4931</v>
      </c>
      <c r="C2035" s="1">
        <v>42713</v>
      </c>
      <c r="D2035">
        <v>2016</v>
      </c>
      <c r="E2035" t="s">
        <v>98</v>
      </c>
      <c r="F2035">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v>0.8162000000000007</v>
      </c>
    </row>
    <row r="2036" spans="1:23" x14ac:dyDescent="0.3">
      <c r="A2036">
        <v>2035</v>
      </c>
      <c r="B2036" t="s">
        <v>4932</v>
      </c>
      <c r="C2036" s="1">
        <v>43003</v>
      </c>
      <c r="D2036">
        <v>2017</v>
      </c>
      <c r="E2036" t="s">
        <v>161</v>
      </c>
      <c r="F203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v>3.8822000000000001</v>
      </c>
    </row>
    <row r="2037" spans="1:23" x14ac:dyDescent="0.3">
      <c r="A2037">
        <v>8667</v>
      </c>
      <c r="B2037" t="s">
        <v>10191</v>
      </c>
      <c r="C2037" s="1">
        <v>42734</v>
      </c>
      <c r="D2037">
        <v>2016</v>
      </c>
      <c r="E2037" t="s">
        <v>98</v>
      </c>
      <c r="F2037">
        <v>30</v>
      </c>
      <c r="G2037" t="s">
        <v>199</v>
      </c>
      <c r="H2037" t="s">
        <v>10192</v>
      </c>
      <c r="I2037" t="s">
        <v>10193</v>
      </c>
      <c r="J2037" t="s">
        <v>44</v>
      </c>
      <c r="K2037" t="s">
        <v>29</v>
      </c>
      <c r="L2037" t="s">
        <v>155</v>
      </c>
      <c r="M2037" t="s">
        <v>156</v>
      </c>
      <c r="N2037">
        <v>19140</v>
      </c>
      <c r="O2037" t="s">
        <v>157</v>
      </c>
      <c r="P2037" t="s">
        <v>6829</v>
      </c>
      <c r="Q2037" t="s">
        <v>49</v>
      </c>
      <c r="R2037" t="s">
        <v>72</v>
      </c>
      <c r="S2037" t="s">
        <v>6830</v>
      </c>
      <c r="T2037">
        <v>16.520000000000003</v>
      </c>
      <c r="U2037">
        <v>5</v>
      </c>
      <c r="V2037">
        <v>0.2</v>
      </c>
      <c r="W2037">
        <v>1.6519999999999992</v>
      </c>
    </row>
    <row r="2038" spans="1:23" x14ac:dyDescent="0.3">
      <c r="A2038">
        <v>2037</v>
      </c>
      <c r="B2038" t="s">
        <v>4935</v>
      </c>
      <c r="C2038" s="1">
        <v>42027</v>
      </c>
      <c r="D2038">
        <v>2015</v>
      </c>
      <c r="E2038" t="s">
        <v>166</v>
      </c>
      <c r="F2038">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v>13.9392</v>
      </c>
    </row>
    <row r="2039" spans="1:23" x14ac:dyDescent="0.3">
      <c r="A2039">
        <v>2038</v>
      </c>
      <c r="B2039" t="s">
        <v>4935</v>
      </c>
      <c r="C2039" s="1">
        <v>42027</v>
      </c>
      <c r="D2039">
        <v>2015</v>
      </c>
      <c r="E2039" t="s">
        <v>166</v>
      </c>
      <c r="F2039">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v>6.8713999999999995</v>
      </c>
    </row>
    <row r="2040" spans="1:23" x14ac:dyDescent="0.3">
      <c r="A2040">
        <v>2039</v>
      </c>
      <c r="B2040" t="s">
        <v>4937</v>
      </c>
      <c r="C2040" s="1">
        <v>42173</v>
      </c>
      <c r="D2040">
        <v>2015</v>
      </c>
      <c r="E2040" t="s">
        <v>41</v>
      </c>
      <c r="F2040">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v>4.3326000000000002</v>
      </c>
    </row>
    <row r="2041" spans="1:23" x14ac:dyDescent="0.3">
      <c r="A2041">
        <v>2040</v>
      </c>
      <c r="B2041" t="s">
        <v>4937</v>
      </c>
      <c r="C2041" s="1">
        <v>42173</v>
      </c>
      <c r="D2041">
        <v>2015</v>
      </c>
      <c r="E2041" t="s">
        <v>41</v>
      </c>
      <c r="F2041">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v>-3.3263999999999996</v>
      </c>
    </row>
    <row r="2042" spans="1:23" x14ac:dyDescent="0.3">
      <c r="A2042">
        <v>2041</v>
      </c>
      <c r="B2042" t="s">
        <v>4937</v>
      </c>
      <c r="C2042" s="1">
        <v>42173</v>
      </c>
      <c r="D2042">
        <v>2015</v>
      </c>
      <c r="E2042" t="s">
        <v>41</v>
      </c>
      <c r="F2042">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v>-6.1039999999999974</v>
      </c>
    </row>
    <row r="2043" spans="1:23" x14ac:dyDescent="0.3">
      <c r="A2043">
        <v>8666</v>
      </c>
      <c r="B2043" t="s">
        <v>10190</v>
      </c>
      <c r="C2043" s="1">
        <v>42691</v>
      </c>
      <c r="D2043">
        <v>2016</v>
      </c>
      <c r="E2043" t="s">
        <v>24</v>
      </c>
      <c r="F2043">
        <v>17</v>
      </c>
      <c r="G2043" t="s">
        <v>199</v>
      </c>
      <c r="H2043" t="s">
        <v>6679</v>
      </c>
      <c r="I2043" t="s">
        <v>6680</v>
      </c>
      <c r="J2043" t="s">
        <v>108</v>
      </c>
      <c r="K2043" t="s">
        <v>29</v>
      </c>
      <c r="L2043" t="s">
        <v>135</v>
      </c>
      <c r="M2043" t="s">
        <v>46</v>
      </c>
      <c r="N2043">
        <v>94122</v>
      </c>
      <c r="O2043" t="s">
        <v>47</v>
      </c>
      <c r="P2043" t="s">
        <v>2191</v>
      </c>
      <c r="Q2043" t="s">
        <v>49</v>
      </c>
      <c r="R2043" t="s">
        <v>592</v>
      </c>
      <c r="S2043" t="s">
        <v>2192</v>
      </c>
      <c r="T2043">
        <v>49.5</v>
      </c>
      <c r="U2043">
        <v>5</v>
      </c>
      <c r="V2043">
        <v>0</v>
      </c>
      <c r="W2043">
        <v>13.365</v>
      </c>
    </row>
    <row r="2044" spans="1:23" x14ac:dyDescent="0.3">
      <c r="A2044">
        <v>2043</v>
      </c>
      <c r="B2044" t="s">
        <v>4940</v>
      </c>
      <c r="C2044" s="1">
        <v>42279</v>
      </c>
      <c r="D2044">
        <v>2015</v>
      </c>
      <c r="E2044" t="s">
        <v>53</v>
      </c>
      <c r="F2044">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v>20.1264</v>
      </c>
    </row>
    <row r="2045" spans="1:23" x14ac:dyDescent="0.3">
      <c r="A2045">
        <v>2044</v>
      </c>
      <c r="B2045" t="s">
        <v>4943</v>
      </c>
      <c r="C2045" s="1">
        <v>43057</v>
      </c>
      <c r="D2045">
        <v>2017</v>
      </c>
      <c r="E2045" t="s">
        <v>24</v>
      </c>
      <c r="F2045">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v>7.7728000000000002</v>
      </c>
    </row>
    <row r="2046" spans="1:23" x14ac:dyDescent="0.3">
      <c r="A2046">
        <v>2045</v>
      </c>
      <c r="B2046" t="s">
        <v>4944</v>
      </c>
      <c r="C2046" s="1">
        <v>41868</v>
      </c>
      <c r="D2046">
        <v>2014</v>
      </c>
      <c r="E2046" t="s">
        <v>132</v>
      </c>
      <c r="F204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v>5.4432</v>
      </c>
    </row>
    <row r="2047" spans="1:23" x14ac:dyDescent="0.3">
      <c r="A2047">
        <v>2046</v>
      </c>
      <c r="B2047" t="s">
        <v>4945</v>
      </c>
      <c r="C2047" s="1">
        <v>42568</v>
      </c>
      <c r="D2047">
        <v>2016</v>
      </c>
      <c r="E2047" t="s">
        <v>152</v>
      </c>
      <c r="F2047">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v>45.539199999999994</v>
      </c>
    </row>
    <row r="2048" spans="1:23" x14ac:dyDescent="0.3">
      <c r="A2048">
        <v>8664</v>
      </c>
      <c r="B2048" t="s">
        <v>10188</v>
      </c>
      <c r="C2048" s="1">
        <v>42136</v>
      </c>
      <c r="D2048">
        <v>2015</v>
      </c>
      <c r="E2048" t="s">
        <v>124</v>
      </c>
      <c r="F2048">
        <v>12</v>
      </c>
      <c r="G2048" t="s">
        <v>54</v>
      </c>
      <c r="H2048" t="s">
        <v>4283</v>
      </c>
      <c r="I2048" t="s">
        <v>4284</v>
      </c>
      <c r="J2048" t="s">
        <v>28</v>
      </c>
      <c r="K2048" t="s">
        <v>29</v>
      </c>
      <c r="L2048" t="s">
        <v>195</v>
      </c>
      <c r="M2048" t="s">
        <v>110</v>
      </c>
      <c r="N2048">
        <v>77041</v>
      </c>
      <c r="O2048" t="s">
        <v>111</v>
      </c>
      <c r="P2048" t="s">
        <v>2362</v>
      </c>
      <c r="Q2048" t="s">
        <v>49</v>
      </c>
      <c r="R2048" t="s">
        <v>95</v>
      </c>
      <c r="S2048" t="s">
        <v>2363</v>
      </c>
      <c r="T2048">
        <v>127.90400000000001</v>
      </c>
      <c r="U2048">
        <v>7</v>
      </c>
      <c r="V2048">
        <v>0.2</v>
      </c>
      <c r="W2048">
        <v>41.568799999999996</v>
      </c>
    </row>
    <row r="2049" spans="1:23" x14ac:dyDescent="0.3">
      <c r="A2049">
        <v>2048</v>
      </c>
      <c r="B2049" t="s">
        <v>4945</v>
      </c>
      <c r="C2049" s="1">
        <v>42568</v>
      </c>
      <c r="D2049">
        <v>2016</v>
      </c>
      <c r="E2049" t="s">
        <v>152</v>
      </c>
      <c r="F2049">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v>26.630399999999998</v>
      </c>
    </row>
    <row r="2050" spans="1:23" x14ac:dyDescent="0.3">
      <c r="A2050">
        <v>8660</v>
      </c>
      <c r="B2050" t="s">
        <v>10186</v>
      </c>
      <c r="C2050" s="1">
        <v>42616</v>
      </c>
      <c r="D2050">
        <v>2016</v>
      </c>
      <c r="E2050" t="s">
        <v>161</v>
      </c>
      <c r="F2050">
        <v>3</v>
      </c>
      <c r="G2050" t="s">
        <v>54</v>
      </c>
      <c r="H2050" t="s">
        <v>5195</v>
      </c>
      <c r="I2050" t="s">
        <v>5196</v>
      </c>
      <c r="J2050" t="s">
        <v>44</v>
      </c>
      <c r="K2050" t="s">
        <v>29</v>
      </c>
      <c r="L2050" t="s">
        <v>1023</v>
      </c>
      <c r="M2050" t="s">
        <v>510</v>
      </c>
      <c r="N2050">
        <v>45231</v>
      </c>
      <c r="O2050" t="s">
        <v>157</v>
      </c>
      <c r="P2050" t="s">
        <v>5853</v>
      </c>
      <c r="Q2050" t="s">
        <v>49</v>
      </c>
      <c r="R2050" t="s">
        <v>95</v>
      </c>
      <c r="S2050" t="s">
        <v>5854</v>
      </c>
      <c r="T2050">
        <v>30.96</v>
      </c>
      <c r="U2050">
        <v>6</v>
      </c>
      <c r="V2050">
        <v>0.2</v>
      </c>
      <c r="W2050">
        <v>11.223000000000001</v>
      </c>
    </row>
    <row r="2051" spans="1:23" x14ac:dyDescent="0.3">
      <c r="A2051">
        <v>2050</v>
      </c>
      <c r="B2051" t="s">
        <v>4949</v>
      </c>
      <c r="C2051" s="1">
        <v>42196</v>
      </c>
      <c r="D2051">
        <v>2015</v>
      </c>
      <c r="E2051" t="s">
        <v>152</v>
      </c>
      <c r="F2051">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v>-2.0015999999999998</v>
      </c>
    </row>
    <row r="2052" spans="1:23" x14ac:dyDescent="0.3">
      <c r="A2052">
        <v>2051</v>
      </c>
      <c r="B2052" t="s">
        <v>4949</v>
      </c>
      <c r="C2052" s="1">
        <v>42196</v>
      </c>
      <c r="D2052">
        <v>2015</v>
      </c>
      <c r="E2052" t="s">
        <v>152</v>
      </c>
      <c r="F2052">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v>-4.7519999999999989</v>
      </c>
    </row>
    <row r="2053" spans="1:23" x14ac:dyDescent="0.3">
      <c r="A2053">
        <v>8659</v>
      </c>
      <c r="B2053" t="s">
        <v>10185</v>
      </c>
      <c r="C2053" s="1">
        <v>42542</v>
      </c>
      <c r="D2053">
        <v>2016</v>
      </c>
      <c r="E2053" t="s">
        <v>41</v>
      </c>
      <c r="F2053">
        <v>21</v>
      </c>
      <c r="G2053" t="s">
        <v>54</v>
      </c>
      <c r="H2053" t="s">
        <v>355</v>
      </c>
      <c r="I2053" t="s">
        <v>356</v>
      </c>
      <c r="J2053" t="s">
        <v>44</v>
      </c>
      <c r="K2053" t="s">
        <v>29</v>
      </c>
      <c r="L2053" t="s">
        <v>315</v>
      </c>
      <c r="M2053" t="s">
        <v>222</v>
      </c>
      <c r="N2053">
        <v>60623</v>
      </c>
      <c r="O2053" t="s">
        <v>111</v>
      </c>
      <c r="P2053" t="s">
        <v>3189</v>
      </c>
      <c r="Q2053" t="s">
        <v>49</v>
      </c>
      <c r="R2053" t="s">
        <v>79</v>
      </c>
      <c r="S2053" t="s">
        <v>3190</v>
      </c>
      <c r="T2053">
        <v>0.83599999999999974</v>
      </c>
      <c r="U2053">
        <v>1</v>
      </c>
      <c r="V2053">
        <v>0.8</v>
      </c>
      <c r="W2053">
        <v>-1.3376000000000001</v>
      </c>
    </row>
    <row r="2054" spans="1:23" x14ac:dyDescent="0.3">
      <c r="A2054">
        <v>2053</v>
      </c>
      <c r="B2054" t="s">
        <v>4949</v>
      </c>
      <c r="C2054" s="1">
        <v>42196</v>
      </c>
      <c r="D2054">
        <v>2015</v>
      </c>
      <c r="E2054" t="s">
        <v>152</v>
      </c>
      <c r="F2054">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v>0.83399999999999963</v>
      </c>
    </row>
    <row r="2055" spans="1:23" x14ac:dyDescent="0.3">
      <c r="A2055">
        <v>8658</v>
      </c>
      <c r="B2055" t="s">
        <v>10184</v>
      </c>
      <c r="C2055" s="1">
        <v>41895</v>
      </c>
      <c r="D2055">
        <v>2014</v>
      </c>
      <c r="E2055" t="s">
        <v>161</v>
      </c>
      <c r="F2055">
        <v>13</v>
      </c>
      <c r="G2055" t="s">
        <v>1306</v>
      </c>
      <c r="H2055" t="s">
        <v>2196</v>
      </c>
      <c r="I2055" t="s">
        <v>2197</v>
      </c>
      <c r="J2055" t="s">
        <v>28</v>
      </c>
      <c r="K2055" t="s">
        <v>29</v>
      </c>
      <c r="L2055" t="s">
        <v>101</v>
      </c>
      <c r="M2055" t="s">
        <v>102</v>
      </c>
      <c r="N2055">
        <v>98103</v>
      </c>
      <c r="O2055" t="s">
        <v>47</v>
      </c>
      <c r="P2055" t="s">
        <v>4837</v>
      </c>
      <c r="Q2055" t="s">
        <v>49</v>
      </c>
      <c r="R2055" t="s">
        <v>82</v>
      </c>
      <c r="S2055" t="s">
        <v>4838</v>
      </c>
      <c r="T2055">
        <v>22.66</v>
      </c>
      <c r="U2055">
        <v>2</v>
      </c>
      <c r="V2055">
        <v>0</v>
      </c>
      <c r="W2055">
        <v>9.743800000000002</v>
      </c>
    </row>
    <row r="2056" spans="1:23" x14ac:dyDescent="0.3">
      <c r="A2056">
        <v>8657</v>
      </c>
      <c r="B2056" t="s">
        <v>10184</v>
      </c>
      <c r="C2056" s="1">
        <v>41895</v>
      </c>
      <c r="D2056">
        <v>2014</v>
      </c>
      <c r="E2056" t="s">
        <v>161</v>
      </c>
      <c r="F2056">
        <v>13</v>
      </c>
      <c r="G2056" t="s">
        <v>1306</v>
      </c>
      <c r="H2056" t="s">
        <v>2196</v>
      </c>
      <c r="I2056" t="s">
        <v>2197</v>
      </c>
      <c r="J2056" t="s">
        <v>28</v>
      </c>
      <c r="K2056" t="s">
        <v>29</v>
      </c>
      <c r="L2056" t="s">
        <v>101</v>
      </c>
      <c r="M2056" t="s">
        <v>102</v>
      </c>
      <c r="N2056">
        <v>98103</v>
      </c>
      <c r="O2056" t="s">
        <v>47</v>
      </c>
      <c r="P2056" t="s">
        <v>6028</v>
      </c>
      <c r="Q2056" t="s">
        <v>49</v>
      </c>
      <c r="R2056" t="s">
        <v>95</v>
      </c>
      <c r="S2056" t="s">
        <v>6029</v>
      </c>
      <c r="T2056">
        <v>48.94</v>
      </c>
      <c r="U2056">
        <v>1</v>
      </c>
      <c r="V2056">
        <v>0</v>
      </c>
      <c r="W2056">
        <v>24.47</v>
      </c>
    </row>
    <row r="2057" spans="1:23" x14ac:dyDescent="0.3">
      <c r="A2057">
        <v>8653</v>
      </c>
      <c r="B2057" t="s">
        <v>10184</v>
      </c>
      <c r="C2057" s="1">
        <v>41895</v>
      </c>
      <c r="D2057">
        <v>2014</v>
      </c>
      <c r="E2057" t="s">
        <v>161</v>
      </c>
      <c r="F2057">
        <v>13</v>
      </c>
      <c r="G2057" t="s">
        <v>1306</v>
      </c>
      <c r="H2057" t="s">
        <v>2196</v>
      </c>
      <c r="I2057" t="s">
        <v>2197</v>
      </c>
      <c r="J2057" t="s">
        <v>28</v>
      </c>
      <c r="K2057" t="s">
        <v>29</v>
      </c>
      <c r="L2057" t="s">
        <v>101</v>
      </c>
      <c r="M2057" t="s">
        <v>102</v>
      </c>
      <c r="N2057">
        <v>98103</v>
      </c>
      <c r="O2057" t="s">
        <v>47</v>
      </c>
      <c r="P2057" t="s">
        <v>1967</v>
      </c>
      <c r="Q2057" t="s">
        <v>49</v>
      </c>
      <c r="R2057" t="s">
        <v>592</v>
      </c>
      <c r="S2057" t="s">
        <v>1968</v>
      </c>
      <c r="T2057">
        <v>7.3</v>
      </c>
      <c r="U2057">
        <v>2</v>
      </c>
      <c r="V2057">
        <v>0</v>
      </c>
      <c r="W2057">
        <v>2.1899999999999995</v>
      </c>
    </row>
    <row r="2058" spans="1:23" x14ac:dyDescent="0.3">
      <c r="A2058">
        <v>8651</v>
      </c>
      <c r="B2058" t="s">
        <v>10184</v>
      </c>
      <c r="C2058" s="1">
        <v>41895</v>
      </c>
      <c r="D2058">
        <v>2014</v>
      </c>
      <c r="E2058" t="s">
        <v>161</v>
      </c>
      <c r="F2058">
        <v>13</v>
      </c>
      <c r="G2058" t="s">
        <v>1306</v>
      </c>
      <c r="H2058" t="s">
        <v>2196</v>
      </c>
      <c r="I2058" t="s">
        <v>2197</v>
      </c>
      <c r="J2058" t="s">
        <v>28</v>
      </c>
      <c r="K2058" t="s">
        <v>29</v>
      </c>
      <c r="L2058" t="s">
        <v>101</v>
      </c>
      <c r="M2058" t="s">
        <v>102</v>
      </c>
      <c r="N2058">
        <v>98103</v>
      </c>
      <c r="O2058" t="s">
        <v>47</v>
      </c>
      <c r="P2058" t="s">
        <v>7856</v>
      </c>
      <c r="Q2058" t="s">
        <v>49</v>
      </c>
      <c r="R2058" t="s">
        <v>281</v>
      </c>
      <c r="S2058" t="s">
        <v>7857</v>
      </c>
      <c r="T2058">
        <v>5.6999999999999993</v>
      </c>
      <c r="U2058">
        <v>5</v>
      </c>
      <c r="V2058">
        <v>0</v>
      </c>
      <c r="W2058">
        <v>2.6789999999999998</v>
      </c>
    </row>
    <row r="2059" spans="1:23" x14ac:dyDescent="0.3">
      <c r="A2059">
        <v>8650</v>
      </c>
      <c r="B2059" t="s">
        <v>10183</v>
      </c>
      <c r="C2059" s="1">
        <v>42580</v>
      </c>
      <c r="D2059">
        <v>2016</v>
      </c>
      <c r="E2059" t="s">
        <v>152</v>
      </c>
      <c r="F2059">
        <v>29</v>
      </c>
      <c r="G2059" t="s">
        <v>54</v>
      </c>
      <c r="H2059" t="s">
        <v>5932</v>
      </c>
      <c r="I2059" t="s">
        <v>5933</v>
      </c>
      <c r="J2059" t="s">
        <v>28</v>
      </c>
      <c r="K2059" t="s">
        <v>29</v>
      </c>
      <c r="L2059" t="s">
        <v>479</v>
      </c>
      <c r="M2059" t="s">
        <v>93</v>
      </c>
      <c r="N2059">
        <v>28205</v>
      </c>
      <c r="O2059" t="s">
        <v>32</v>
      </c>
      <c r="P2059" t="s">
        <v>1847</v>
      </c>
      <c r="Q2059" t="s">
        <v>49</v>
      </c>
      <c r="R2059" t="s">
        <v>79</v>
      </c>
      <c r="S2059" t="s">
        <v>1848</v>
      </c>
      <c r="T2059">
        <v>27.396000000000004</v>
      </c>
      <c r="U2059">
        <v>3</v>
      </c>
      <c r="V2059">
        <v>0.7</v>
      </c>
      <c r="W2059">
        <v>-20.090399999999995</v>
      </c>
    </row>
    <row r="2060" spans="1:23" x14ac:dyDescent="0.3">
      <c r="A2060">
        <v>8649</v>
      </c>
      <c r="B2060" t="s">
        <v>10183</v>
      </c>
      <c r="C2060" s="1">
        <v>42580</v>
      </c>
      <c r="D2060">
        <v>2016</v>
      </c>
      <c r="E2060" t="s">
        <v>152</v>
      </c>
      <c r="F2060">
        <v>29</v>
      </c>
      <c r="G2060" t="s">
        <v>54</v>
      </c>
      <c r="H2060" t="s">
        <v>5932</v>
      </c>
      <c r="I2060" t="s">
        <v>5933</v>
      </c>
      <c r="J2060" t="s">
        <v>28</v>
      </c>
      <c r="K2060" t="s">
        <v>29</v>
      </c>
      <c r="L2060" t="s">
        <v>479</v>
      </c>
      <c r="M2060" t="s">
        <v>93</v>
      </c>
      <c r="N2060">
        <v>28205</v>
      </c>
      <c r="O2060" t="s">
        <v>32</v>
      </c>
      <c r="P2060" t="s">
        <v>2815</v>
      </c>
      <c r="Q2060" t="s">
        <v>49</v>
      </c>
      <c r="R2060" t="s">
        <v>63</v>
      </c>
      <c r="S2060" t="s">
        <v>2816</v>
      </c>
      <c r="T2060">
        <v>704.76</v>
      </c>
      <c r="U2060">
        <v>5</v>
      </c>
      <c r="V2060">
        <v>0.2</v>
      </c>
      <c r="W2060">
        <v>26.428499999999957</v>
      </c>
    </row>
    <row r="2061" spans="1:23" x14ac:dyDescent="0.3">
      <c r="A2061">
        <v>2060</v>
      </c>
      <c r="B2061" t="s">
        <v>4958</v>
      </c>
      <c r="C2061" s="1">
        <v>41943</v>
      </c>
      <c r="D2061">
        <v>2014</v>
      </c>
      <c r="E2061" t="s">
        <v>53</v>
      </c>
      <c r="F2061">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v>5.2164000000000001</v>
      </c>
    </row>
    <row r="2062" spans="1:23" x14ac:dyDescent="0.3">
      <c r="A2062">
        <v>2061</v>
      </c>
      <c r="B2062" t="s">
        <v>4958</v>
      </c>
      <c r="C2062" s="1">
        <v>41943</v>
      </c>
      <c r="D2062">
        <v>2014</v>
      </c>
      <c r="E2062" t="s">
        <v>53</v>
      </c>
      <c r="F2062">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v>20.877999999999997</v>
      </c>
    </row>
    <row r="2063" spans="1:23" x14ac:dyDescent="0.3">
      <c r="A2063">
        <v>2062</v>
      </c>
      <c r="B2063" t="s">
        <v>4958</v>
      </c>
      <c r="C2063" s="1">
        <v>41943</v>
      </c>
      <c r="D2063">
        <v>2014</v>
      </c>
      <c r="E2063" t="s">
        <v>53</v>
      </c>
      <c r="F2063">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v>5.3891999999999989</v>
      </c>
    </row>
    <row r="2064" spans="1:23" x14ac:dyDescent="0.3">
      <c r="A2064">
        <v>2063</v>
      </c>
      <c r="B2064" t="s">
        <v>4958</v>
      </c>
      <c r="C2064" s="1">
        <v>41943</v>
      </c>
      <c r="D2064">
        <v>2014</v>
      </c>
      <c r="E2064" t="s">
        <v>53</v>
      </c>
      <c r="F2064">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v>30.427800000000005</v>
      </c>
    </row>
    <row r="2065" spans="1:23" x14ac:dyDescent="0.3">
      <c r="A2065">
        <v>2064</v>
      </c>
      <c r="B2065" t="s">
        <v>4958</v>
      </c>
      <c r="C2065" s="1">
        <v>41943</v>
      </c>
      <c r="D2065">
        <v>2014</v>
      </c>
      <c r="E2065" t="s">
        <v>53</v>
      </c>
      <c r="F2065">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v>6.0299999999999994</v>
      </c>
    </row>
    <row r="2066" spans="1:23" x14ac:dyDescent="0.3">
      <c r="A2066">
        <v>2065</v>
      </c>
      <c r="B2066" t="s">
        <v>4958</v>
      </c>
      <c r="C2066" s="1">
        <v>41943</v>
      </c>
      <c r="D2066">
        <v>2014</v>
      </c>
      <c r="E2066" t="s">
        <v>53</v>
      </c>
      <c r="F206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v>12.169199999999989</v>
      </c>
    </row>
    <row r="2067" spans="1:23" x14ac:dyDescent="0.3">
      <c r="A2067">
        <v>8645</v>
      </c>
      <c r="B2067" t="s">
        <v>10180</v>
      </c>
      <c r="C2067" s="1">
        <v>42316</v>
      </c>
      <c r="D2067">
        <v>2015</v>
      </c>
      <c r="E2067" t="s">
        <v>24</v>
      </c>
      <c r="F2067">
        <v>8</v>
      </c>
      <c r="G2067" t="s">
        <v>54</v>
      </c>
      <c r="H2067" t="s">
        <v>3115</v>
      </c>
      <c r="I2067" t="s">
        <v>3116</v>
      </c>
      <c r="J2067" t="s">
        <v>44</v>
      </c>
      <c r="K2067" t="s">
        <v>29</v>
      </c>
      <c r="L2067" t="s">
        <v>1539</v>
      </c>
      <c r="M2067" t="s">
        <v>93</v>
      </c>
      <c r="N2067">
        <v>28540</v>
      </c>
      <c r="O2067" t="s">
        <v>32</v>
      </c>
      <c r="P2067" t="s">
        <v>1621</v>
      </c>
      <c r="Q2067" t="s">
        <v>49</v>
      </c>
      <c r="R2067" t="s">
        <v>79</v>
      </c>
      <c r="S2067" t="s">
        <v>1622</v>
      </c>
      <c r="T2067">
        <v>39.878999999999998</v>
      </c>
      <c r="U2067">
        <v>7</v>
      </c>
      <c r="V2067">
        <v>0.7</v>
      </c>
      <c r="W2067">
        <v>-29.244599999999991</v>
      </c>
    </row>
    <row r="2068" spans="1:23" x14ac:dyDescent="0.3">
      <c r="A2068">
        <v>8644</v>
      </c>
      <c r="B2068" t="s">
        <v>10180</v>
      </c>
      <c r="C2068" s="1">
        <v>42316</v>
      </c>
      <c r="D2068">
        <v>2015</v>
      </c>
      <c r="E2068" t="s">
        <v>24</v>
      </c>
      <c r="F2068">
        <v>8</v>
      </c>
      <c r="G2068" t="s">
        <v>54</v>
      </c>
      <c r="H2068" t="s">
        <v>3115</v>
      </c>
      <c r="I2068" t="s">
        <v>3116</v>
      </c>
      <c r="J2068" t="s">
        <v>44</v>
      </c>
      <c r="K2068" t="s">
        <v>29</v>
      </c>
      <c r="L2068" t="s">
        <v>1539</v>
      </c>
      <c r="M2068" t="s">
        <v>93</v>
      </c>
      <c r="N2068">
        <v>28540</v>
      </c>
      <c r="O2068" t="s">
        <v>32</v>
      </c>
      <c r="P2068" t="s">
        <v>7199</v>
      </c>
      <c r="Q2068" t="s">
        <v>49</v>
      </c>
      <c r="R2068" t="s">
        <v>50</v>
      </c>
      <c r="S2068" t="s">
        <v>7200</v>
      </c>
      <c r="T2068">
        <v>5.04</v>
      </c>
      <c r="U2068">
        <v>1</v>
      </c>
      <c r="V2068">
        <v>0.2</v>
      </c>
      <c r="W2068">
        <v>1.6379999999999997</v>
      </c>
    </row>
    <row r="2069" spans="1:23" x14ac:dyDescent="0.3">
      <c r="A2069">
        <v>2068</v>
      </c>
      <c r="B2069" t="s">
        <v>4958</v>
      </c>
      <c r="C2069" s="1">
        <v>41943</v>
      </c>
      <c r="D2069">
        <v>2014</v>
      </c>
      <c r="E2069" t="s">
        <v>53</v>
      </c>
      <c r="F2069">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v>3.7169999999999996</v>
      </c>
    </row>
    <row r="2070" spans="1:23" x14ac:dyDescent="0.3">
      <c r="A2070">
        <v>8643</v>
      </c>
      <c r="B2070" t="s">
        <v>10180</v>
      </c>
      <c r="C2070" s="1">
        <v>42316</v>
      </c>
      <c r="D2070">
        <v>2015</v>
      </c>
      <c r="E2070" t="s">
        <v>24</v>
      </c>
      <c r="F2070">
        <v>8</v>
      </c>
      <c r="G2070" t="s">
        <v>54</v>
      </c>
      <c r="H2070" t="s">
        <v>3115</v>
      </c>
      <c r="I2070" t="s">
        <v>3116</v>
      </c>
      <c r="J2070" t="s">
        <v>44</v>
      </c>
      <c r="K2070" t="s">
        <v>29</v>
      </c>
      <c r="L2070" t="s">
        <v>1539</v>
      </c>
      <c r="M2070" t="s">
        <v>93</v>
      </c>
      <c r="N2070">
        <v>28540</v>
      </c>
      <c r="O2070" t="s">
        <v>32</v>
      </c>
      <c r="P2070" t="s">
        <v>1190</v>
      </c>
      <c r="Q2070" t="s">
        <v>49</v>
      </c>
      <c r="R2070" t="s">
        <v>281</v>
      </c>
      <c r="S2070" t="s">
        <v>1191</v>
      </c>
      <c r="T2070">
        <v>31.504000000000005</v>
      </c>
      <c r="U2070">
        <v>11</v>
      </c>
      <c r="V2070">
        <v>0.2</v>
      </c>
      <c r="W2070">
        <v>11.814</v>
      </c>
    </row>
    <row r="2071" spans="1:23" x14ac:dyDescent="0.3">
      <c r="A2071">
        <v>8642</v>
      </c>
      <c r="B2071" t="s">
        <v>10179</v>
      </c>
      <c r="C2071" s="1">
        <v>43071</v>
      </c>
      <c r="D2071">
        <v>2017</v>
      </c>
      <c r="E2071" t="s">
        <v>98</v>
      </c>
      <c r="F2071">
        <v>2</v>
      </c>
      <c r="G2071" t="s">
        <v>1306</v>
      </c>
      <c r="H2071" t="s">
        <v>5339</v>
      </c>
      <c r="I2071" t="s">
        <v>5340</v>
      </c>
      <c r="J2071" t="s">
        <v>28</v>
      </c>
      <c r="K2071" t="s">
        <v>29</v>
      </c>
      <c r="L2071" t="s">
        <v>1402</v>
      </c>
      <c r="M2071" t="s">
        <v>322</v>
      </c>
      <c r="N2071">
        <v>85345</v>
      </c>
      <c r="O2071" t="s">
        <v>47</v>
      </c>
      <c r="P2071" t="s">
        <v>1740</v>
      </c>
      <c r="Q2071" t="s">
        <v>49</v>
      </c>
      <c r="R2071" t="s">
        <v>79</v>
      </c>
      <c r="S2071" t="s">
        <v>1741</v>
      </c>
      <c r="T2071">
        <v>67.860000000000014</v>
      </c>
      <c r="U2071">
        <v>6</v>
      </c>
      <c r="V2071">
        <v>0.7</v>
      </c>
      <c r="W2071">
        <v>-45.239999999999995</v>
      </c>
    </row>
    <row r="2072" spans="1:23" x14ac:dyDescent="0.3">
      <c r="A2072">
        <v>2071</v>
      </c>
      <c r="B2072" t="s">
        <v>4973</v>
      </c>
      <c r="C2072" s="1">
        <v>42572</v>
      </c>
      <c r="D2072">
        <v>2016</v>
      </c>
      <c r="E2072" t="s">
        <v>152</v>
      </c>
      <c r="F2072">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v>-1.294</v>
      </c>
    </row>
    <row r="2073" spans="1:23" x14ac:dyDescent="0.3">
      <c r="A2073">
        <v>8641</v>
      </c>
      <c r="B2073" t="s">
        <v>10178</v>
      </c>
      <c r="C2073" s="1">
        <v>42747</v>
      </c>
      <c r="D2073">
        <v>2017</v>
      </c>
      <c r="E2073" t="s">
        <v>166</v>
      </c>
      <c r="F2073">
        <v>12</v>
      </c>
      <c r="G2073" t="s">
        <v>54</v>
      </c>
      <c r="H2073" t="s">
        <v>925</v>
      </c>
      <c r="I2073" t="s">
        <v>926</v>
      </c>
      <c r="J2073" t="s">
        <v>44</v>
      </c>
      <c r="K2073" t="s">
        <v>29</v>
      </c>
      <c r="L2073" t="s">
        <v>830</v>
      </c>
      <c r="M2073" t="s">
        <v>110</v>
      </c>
      <c r="N2073">
        <v>75217</v>
      </c>
      <c r="O2073" t="s">
        <v>111</v>
      </c>
      <c r="P2073" t="s">
        <v>2711</v>
      </c>
      <c r="Q2073" t="s">
        <v>49</v>
      </c>
      <c r="R2073" t="s">
        <v>79</v>
      </c>
      <c r="S2073" t="s">
        <v>2712</v>
      </c>
      <c r="T2073">
        <v>760.97999999999979</v>
      </c>
      <c r="U2073">
        <v>5</v>
      </c>
      <c r="V2073">
        <v>0.8</v>
      </c>
      <c r="W2073">
        <v>-1141.47</v>
      </c>
    </row>
    <row r="2074" spans="1:23" x14ac:dyDescent="0.3">
      <c r="A2074">
        <v>2073</v>
      </c>
      <c r="B2074" t="s">
        <v>4980</v>
      </c>
      <c r="C2074" s="1">
        <v>42700</v>
      </c>
      <c r="D2074">
        <v>2016</v>
      </c>
      <c r="E2074" t="s">
        <v>24</v>
      </c>
      <c r="F2074">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v>2.5591999999999997</v>
      </c>
    </row>
    <row r="2075" spans="1:23" x14ac:dyDescent="0.3">
      <c r="A2075">
        <v>8640</v>
      </c>
      <c r="B2075" t="s">
        <v>10177</v>
      </c>
      <c r="C2075" s="1">
        <v>41986</v>
      </c>
      <c r="D2075">
        <v>2014</v>
      </c>
      <c r="E2075" t="s">
        <v>98</v>
      </c>
      <c r="F2075">
        <v>13</v>
      </c>
      <c r="G2075" t="s">
        <v>25</v>
      </c>
      <c r="H2075" t="s">
        <v>1466</v>
      </c>
      <c r="I2075" t="s">
        <v>1467</v>
      </c>
      <c r="J2075" t="s">
        <v>44</v>
      </c>
      <c r="K2075" t="s">
        <v>29</v>
      </c>
      <c r="L2075" t="s">
        <v>30</v>
      </c>
      <c r="M2075" t="s">
        <v>31</v>
      </c>
      <c r="N2075">
        <v>42420</v>
      </c>
      <c r="O2075" t="s">
        <v>32</v>
      </c>
      <c r="P2075" t="s">
        <v>3609</v>
      </c>
      <c r="Q2075" t="s">
        <v>49</v>
      </c>
      <c r="R2075" t="s">
        <v>79</v>
      </c>
      <c r="S2075" t="s">
        <v>3610</v>
      </c>
      <c r="T2075">
        <v>12.39</v>
      </c>
      <c r="U2075">
        <v>3</v>
      </c>
      <c r="V2075">
        <v>0</v>
      </c>
      <c r="W2075">
        <v>5.8232999999999997</v>
      </c>
    </row>
    <row r="2076" spans="1:23" x14ac:dyDescent="0.3">
      <c r="A2076">
        <v>8637</v>
      </c>
      <c r="B2076" t="s">
        <v>10174</v>
      </c>
      <c r="C2076" s="1">
        <v>41759</v>
      </c>
      <c r="D2076">
        <v>2014</v>
      </c>
      <c r="E2076" t="s">
        <v>89</v>
      </c>
      <c r="F2076">
        <v>30</v>
      </c>
      <c r="G2076" t="s">
        <v>199</v>
      </c>
      <c r="H2076" t="s">
        <v>5246</v>
      </c>
      <c r="I2076" t="s">
        <v>5247</v>
      </c>
      <c r="J2076" t="s">
        <v>28</v>
      </c>
      <c r="K2076" t="s">
        <v>29</v>
      </c>
      <c r="L2076" t="s">
        <v>1491</v>
      </c>
      <c r="M2076" t="s">
        <v>31</v>
      </c>
      <c r="N2076">
        <v>40214</v>
      </c>
      <c r="O2076" t="s">
        <v>32</v>
      </c>
      <c r="P2076" t="s">
        <v>2135</v>
      </c>
      <c r="Q2076" t="s">
        <v>49</v>
      </c>
      <c r="R2076" t="s">
        <v>63</v>
      </c>
      <c r="S2076" t="s">
        <v>2136</v>
      </c>
      <c r="T2076">
        <v>826</v>
      </c>
      <c r="U2076">
        <v>5</v>
      </c>
      <c r="V2076">
        <v>0</v>
      </c>
      <c r="W2076">
        <v>214.76</v>
      </c>
    </row>
    <row r="2077" spans="1:23" x14ac:dyDescent="0.3">
      <c r="A2077">
        <v>8636</v>
      </c>
      <c r="B2077" t="s">
        <v>10174</v>
      </c>
      <c r="C2077" s="1">
        <v>41759</v>
      </c>
      <c r="D2077">
        <v>2014</v>
      </c>
      <c r="E2077" t="s">
        <v>89</v>
      </c>
      <c r="F2077">
        <v>30</v>
      </c>
      <c r="G2077" t="s">
        <v>199</v>
      </c>
      <c r="H2077" t="s">
        <v>5246</v>
      </c>
      <c r="I2077" t="s">
        <v>5247</v>
      </c>
      <c r="J2077" t="s">
        <v>28</v>
      </c>
      <c r="K2077" t="s">
        <v>29</v>
      </c>
      <c r="L2077" t="s">
        <v>1491</v>
      </c>
      <c r="M2077" t="s">
        <v>31</v>
      </c>
      <c r="N2077">
        <v>40214</v>
      </c>
      <c r="O2077" t="s">
        <v>32</v>
      </c>
      <c r="P2077" t="s">
        <v>8380</v>
      </c>
      <c r="Q2077" t="s">
        <v>49</v>
      </c>
      <c r="R2077" t="s">
        <v>72</v>
      </c>
      <c r="S2077" t="s">
        <v>8381</v>
      </c>
      <c r="T2077">
        <v>174.95000000000002</v>
      </c>
      <c r="U2077">
        <v>5</v>
      </c>
      <c r="V2077">
        <v>0</v>
      </c>
      <c r="W2077">
        <v>45.487000000000002</v>
      </c>
    </row>
    <row r="2078" spans="1:23" x14ac:dyDescent="0.3">
      <c r="A2078">
        <v>2077</v>
      </c>
      <c r="B2078" t="s">
        <v>4989</v>
      </c>
      <c r="C2078" s="1">
        <v>42990</v>
      </c>
      <c r="D2078">
        <v>2017</v>
      </c>
      <c r="E2078" t="s">
        <v>161</v>
      </c>
      <c r="F2078">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v>19.950000000000003</v>
      </c>
    </row>
    <row r="2079" spans="1:23" x14ac:dyDescent="0.3">
      <c r="A2079">
        <v>2078</v>
      </c>
      <c r="B2079" t="s">
        <v>4989</v>
      </c>
      <c r="C2079" s="1">
        <v>42990</v>
      </c>
      <c r="D2079">
        <v>2017</v>
      </c>
      <c r="E2079" t="s">
        <v>161</v>
      </c>
      <c r="F2079">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v>26.349399999999992</v>
      </c>
    </row>
    <row r="2080" spans="1:23" x14ac:dyDescent="0.3">
      <c r="A2080">
        <v>2079</v>
      </c>
      <c r="B2080" t="s">
        <v>4989</v>
      </c>
      <c r="C2080" s="1">
        <v>42990</v>
      </c>
      <c r="D2080">
        <v>2017</v>
      </c>
      <c r="E2080" t="s">
        <v>161</v>
      </c>
      <c r="F2080">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v>45.527999999999992</v>
      </c>
    </row>
    <row r="2081" spans="1:23" x14ac:dyDescent="0.3">
      <c r="A2081">
        <v>2080</v>
      </c>
      <c r="B2081" t="s">
        <v>4992</v>
      </c>
      <c r="C2081" s="1">
        <v>42362</v>
      </c>
      <c r="D2081">
        <v>2015</v>
      </c>
      <c r="E2081" t="s">
        <v>98</v>
      </c>
      <c r="F2081">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v>37.181199999999997</v>
      </c>
    </row>
    <row r="2082" spans="1:23" x14ac:dyDescent="0.3">
      <c r="A2082">
        <v>8634</v>
      </c>
      <c r="B2082" t="s">
        <v>10172</v>
      </c>
      <c r="C2082" s="1">
        <v>42579</v>
      </c>
      <c r="D2082">
        <v>2016</v>
      </c>
      <c r="E2082" t="s">
        <v>152</v>
      </c>
      <c r="F2082">
        <v>28</v>
      </c>
      <c r="G2082" t="s">
        <v>199</v>
      </c>
      <c r="H2082" t="s">
        <v>1910</v>
      </c>
      <c r="I2082" t="s">
        <v>1911</v>
      </c>
      <c r="J2082" t="s">
        <v>28</v>
      </c>
      <c r="K2082" t="s">
        <v>29</v>
      </c>
      <c r="L2082" t="s">
        <v>8120</v>
      </c>
      <c r="M2082" t="s">
        <v>156</v>
      </c>
      <c r="N2082">
        <v>18018</v>
      </c>
      <c r="O2082" t="s">
        <v>157</v>
      </c>
      <c r="P2082" t="s">
        <v>7656</v>
      </c>
      <c r="Q2082" t="s">
        <v>49</v>
      </c>
      <c r="R2082" t="s">
        <v>82</v>
      </c>
      <c r="S2082" t="s">
        <v>7657</v>
      </c>
      <c r="T2082">
        <v>9.48</v>
      </c>
      <c r="U2082">
        <v>3</v>
      </c>
      <c r="V2082">
        <v>0.2</v>
      </c>
      <c r="W2082">
        <v>0.7110000000000003</v>
      </c>
    </row>
    <row r="2083" spans="1:23" x14ac:dyDescent="0.3">
      <c r="A2083">
        <v>8633</v>
      </c>
      <c r="B2083" t="s">
        <v>10172</v>
      </c>
      <c r="C2083" s="1">
        <v>42579</v>
      </c>
      <c r="D2083">
        <v>2016</v>
      </c>
      <c r="E2083" t="s">
        <v>152</v>
      </c>
      <c r="F2083">
        <v>28</v>
      </c>
      <c r="G2083" t="s">
        <v>199</v>
      </c>
      <c r="H2083" t="s">
        <v>1910</v>
      </c>
      <c r="I2083" t="s">
        <v>1911</v>
      </c>
      <c r="J2083" t="s">
        <v>28</v>
      </c>
      <c r="K2083" t="s">
        <v>29</v>
      </c>
      <c r="L2083" t="s">
        <v>8120</v>
      </c>
      <c r="M2083" t="s">
        <v>156</v>
      </c>
      <c r="N2083">
        <v>18018</v>
      </c>
      <c r="O2083" t="s">
        <v>157</v>
      </c>
      <c r="P2083" t="s">
        <v>2711</v>
      </c>
      <c r="Q2083" t="s">
        <v>49</v>
      </c>
      <c r="R2083" t="s">
        <v>79</v>
      </c>
      <c r="S2083" t="s">
        <v>2712</v>
      </c>
      <c r="T2083">
        <v>1369.7640000000001</v>
      </c>
      <c r="U2083">
        <v>6</v>
      </c>
      <c r="V2083">
        <v>0.7</v>
      </c>
      <c r="W2083">
        <v>-913.17599999999993</v>
      </c>
    </row>
    <row r="2084" spans="1:23" x14ac:dyDescent="0.3">
      <c r="A2084">
        <v>2083</v>
      </c>
      <c r="B2084" t="s">
        <v>4995</v>
      </c>
      <c r="C2084" s="1">
        <v>42789</v>
      </c>
      <c r="D2084">
        <v>2017</v>
      </c>
      <c r="E2084" t="s">
        <v>568</v>
      </c>
      <c r="F2084">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v>16.847999999999999</v>
      </c>
    </row>
    <row r="2085" spans="1:23" x14ac:dyDescent="0.3">
      <c r="A2085">
        <v>2084</v>
      </c>
      <c r="B2085" t="s">
        <v>4996</v>
      </c>
      <c r="C2085" s="1">
        <v>41966</v>
      </c>
      <c r="D2085">
        <v>2014</v>
      </c>
      <c r="E2085" t="s">
        <v>24</v>
      </c>
      <c r="F2085">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v>8.879999999999999</v>
      </c>
    </row>
    <row r="2086" spans="1:23" x14ac:dyDescent="0.3">
      <c r="A2086">
        <v>2085</v>
      </c>
      <c r="B2086" t="s">
        <v>4997</v>
      </c>
      <c r="C2086" s="1">
        <v>42544</v>
      </c>
      <c r="D2086">
        <v>2016</v>
      </c>
      <c r="E2086" t="s">
        <v>41</v>
      </c>
      <c r="F208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v>56.175200000000004</v>
      </c>
    </row>
    <row r="2087" spans="1:23" x14ac:dyDescent="0.3">
      <c r="A2087">
        <v>2086</v>
      </c>
      <c r="B2087" t="s">
        <v>4997</v>
      </c>
      <c r="C2087" s="1">
        <v>42544</v>
      </c>
      <c r="D2087">
        <v>2016</v>
      </c>
      <c r="E2087" t="s">
        <v>41</v>
      </c>
      <c r="F2087">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v>8.6715</v>
      </c>
    </row>
    <row r="2088" spans="1:23" x14ac:dyDescent="0.3">
      <c r="A2088">
        <v>2087</v>
      </c>
      <c r="B2088" t="s">
        <v>4997</v>
      </c>
      <c r="C2088" s="1">
        <v>42544</v>
      </c>
      <c r="D2088">
        <v>2016</v>
      </c>
      <c r="E2088" t="s">
        <v>41</v>
      </c>
      <c r="F2088">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v>38.988000000000014</v>
      </c>
    </row>
    <row r="2089" spans="1:23" x14ac:dyDescent="0.3">
      <c r="A2089">
        <v>2088</v>
      </c>
      <c r="B2089" t="s">
        <v>4997</v>
      </c>
      <c r="C2089" s="1">
        <v>42544</v>
      </c>
      <c r="D2089">
        <v>2016</v>
      </c>
      <c r="E2089" t="s">
        <v>41</v>
      </c>
      <c r="F2089">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v>68.963099999999997</v>
      </c>
    </row>
    <row r="2090" spans="1:23" x14ac:dyDescent="0.3">
      <c r="A2090">
        <v>2089</v>
      </c>
      <c r="B2090" t="s">
        <v>4997</v>
      </c>
      <c r="C2090" s="1">
        <v>42544</v>
      </c>
      <c r="D2090">
        <v>2016</v>
      </c>
      <c r="E2090" t="s">
        <v>41</v>
      </c>
      <c r="F2090">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v>1.4651999999999998</v>
      </c>
    </row>
    <row r="2091" spans="1:23" x14ac:dyDescent="0.3">
      <c r="A2091">
        <v>2090</v>
      </c>
      <c r="B2091" t="s">
        <v>5002</v>
      </c>
      <c r="C2091" s="1">
        <v>42303</v>
      </c>
      <c r="D2091">
        <v>2015</v>
      </c>
      <c r="E2091" t="s">
        <v>53</v>
      </c>
      <c r="F2091">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v>2.6495999999999995</v>
      </c>
    </row>
    <row r="2092" spans="1:23" x14ac:dyDescent="0.3">
      <c r="A2092">
        <v>2091</v>
      </c>
      <c r="B2092" t="s">
        <v>5006</v>
      </c>
      <c r="C2092" s="1">
        <v>42931</v>
      </c>
      <c r="D2092">
        <v>2017</v>
      </c>
      <c r="E2092" t="s">
        <v>152</v>
      </c>
      <c r="F2092">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v>13.009499999999999</v>
      </c>
    </row>
    <row r="2093" spans="1:23" x14ac:dyDescent="0.3">
      <c r="A2093">
        <v>8631</v>
      </c>
      <c r="B2093" t="s">
        <v>10171</v>
      </c>
      <c r="C2093" s="1">
        <v>42254</v>
      </c>
      <c r="D2093">
        <v>2015</v>
      </c>
      <c r="E2093" t="s">
        <v>161</v>
      </c>
      <c r="F2093">
        <v>7</v>
      </c>
      <c r="G2093" t="s">
        <v>54</v>
      </c>
      <c r="H2093" t="s">
        <v>1165</v>
      </c>
      <c r="I2093" t="s">
        <v>1166</v>
      </c>
      <c r="J2093" t="s">
        <v>44</v>
      </c>
      <c r="K2093" t="s">
        <v>29</v>
      </c>
      <c r="L2093" t="s">
        <v>278</v>
      </c>
      <c r="M2093" t="s">
        <v>279</v>
      </c>
      <c r="N2093">
        <v>10011</v>
      </c>
      <c r="O2093" t="s">
        <v>157</v>
      </c>
      <c r="P2093" t="s">
        <v>3163</v>
      </c>
      <c r="Q2093" t="s">
        <v>49</v>
      </c>
      <c r="R2093" t="s">
        <v>281</v>
      </c>
      <c r="S2093" t="s">
        <v>3164</v>
      </c>
      <c r="T2093">
        <v>7.24</v>
      </c>
      <c r="U2093">
        <v>4</v>
      </c>
      <c r="V2093">
        <v>0</v>
      </c>
      <c r="W2093">
        <v>2.3891999999999998</v>
      </c>
    </row>
    <row r="2094" spans="1:23" x14ac:dyDescent="0.3">
      <c r="A2094">
        <v>8629</v>
      </c>
      <c r="B2094" t="s">
        <v>10171</v>
      </c>
      <c r="C2094" s="1">
        <v>42254</v>
      </c>
      <c r="D2094">
        <v>2015</v>
      </c>
      <c r="E2094" t="s">
        <v>161</v>
      </c>
      <c r="F2094">
        <v>7</v>
      </c>
      <c r="G2094" t="s">
        <v>54</v>
      </c>
      <c r="H2094" t="s">
        <v>1165</v>
      </c>
      <c r="I2094" t="s">
        <v>1166</v>
      </c>
      <c r="J2094" t="s">
        <v>44</v>
      </c>
      <c r="K2094" t="s">
        <v>29</v>
      </c>
      <c r="L2094" t="s">
        <v>278</v>
      </c>
      <c r="M2094" t="s">
        <v>279</v>
      </c>
      <c r="N2094">
        <v>10011</v>
      </c>
      <c r="O2094" t="s">
        <v>157</v>
      </c>
      <c r="P2094" t="s">
        <v>2095</v>
      </c>
      <c r="Q2094" t="s">
        <v>49</v>
      </c>
      <c r="R2094" t="s">
        <v>79</v>
      </c>
      <c r="S2094" t="s">
        <v>2096</v>
      </c>
      <c r="T2094">
        <v>6.0960000000000001</v>
      </c>
      <c r="U2094">
        <v>2</v>
      </c>
      <c r="V2094">
        <v>0.2</v>
      </c>
      <c r="W2094">
        <v>2.0573999999999995</v>
      </c>
    </row>
    <row r="2095" spans="1:23" x14ac:dyDescent="0.3">
      <c r="A2095">
        <v>2094</v>
      </c>
      <c r="B2095" t="s">
        <v>5011</v>
      </c>
      <c r="C2095" s="1">
        <v>42107</v>
      </c>
      <c r="D2095">
        <v>2015</v>
      </c>
      <c r="E2095" t="s">
        <v>89</v>
      </c>
      <c r="F2095">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v>0.38640000000000008</v>
      </c>
    </row>
    <row r="2096" spans="1:23" x14ac:dyDescent="0.3">
      <c r="A2096">
        <v>2095</v>
      </c>
      <c r="B2096" t="s">
        <v>5012</v>
      </c>
      <c r="C2096" s="1">
        <v>42333</v>
      </c>
      <c r="D2096">
        <v>2015</v>
      </c>
      <c r="E2096" t="s">
        <v>24</v>
      </c>
      <c r="F209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v>1.4759999999999982</v>
      </c>
    </row>
    <row r="2097" spans="1:23" x14ac:dyDescent="0.3">
      <c r="A2097">
        <v>2096</v>
      </c>
      <c r="B2097" t="s">
        <v>5015</v>
      </c>
      <c r="C2097" s="1">
        <v>42505</v>
      </c>
      <c r="D2097">
        <v>2016</v>
      </c>
      <c r="E2097" t="s">
        <v>124</v>
      </c>
      <c r="F2097">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v>240.56479999999999</v>
      </c>
    </row>
    <row r="2098" spans="1:23" x14ac:dyDescent="0.3">
      <c r="A2098">
        <v>2097</v>
      </c>
      <c r="B2098" t="s">
        <v>5015</v>
      </c>
      <c r="C2098" s="1">
        <v>42505</v>
      </c>
      <c r="D2098">
        <v>2016</v>
      </c>
      <c r="E2098" t="s">
        <v>124</v>
      </c>
      <c r="F2098">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v>25.748800000000003</v>
      </c>
    </row>
    <row r="2099" spans="1:23" x14ac:dyDescent="0.3">
      <c r="A2099">
        <v>2098</v>
      </c>
      <c r="B2099" t="s">
        <v>5015</v>
      </c>
      <c r="C2099" s="1">
        <v>42505</v>
      </c>
      <c r="D2099">
        <v>2016</v>
      </c>
      <c r="E2099" t="s">
        <v>124</v>
      </c>
      <c r="F2099">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v>2.1683999999999997</v>
      </c>
    </row>
    <row r="2100" spans="1:23" x14ac:dyDescent="0.3">
      <c r="A2100">
        <v>2099</v>
      </c>
      <c r="B2100" t="s">
        <v>5020</v>
      </c>
      <c r="C2100" s="1">
        <v>42985</v>
      </c>
      <c r="D2100">
        <v>2017</v>
      </c>
      <c r="E2100" t="s">
        <v>161</v>
      </c>
      <c r="F2100">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v>2.3550000000000022</v>
      </c>
    </row>
    <row r="2101" spans="1:23" x14ac:dyDescent="0.3">
      <c r="A2101">
        <v>8627</v>
      </c>
      <c r="B2101" t="s">
        <v>10171</v>
      </c>
      <c r="C2101" s="1">
        <v>42254</v>
      </c>
      <c r="D2101">
        <v>2015</v>
      </c>
      <c r="E2101" t="s">
        <v>161</v>
      </c>
      <c r="F2101">
        <v>7</v>
      </c>
      <c r="G2101" t="s">
        <v>54</v>
      </c>
      <c r="H2101" t="s">
        <v>1165</v>
      </c>
      <c r="I2101" t="s">
        <v>1166</v>
      </c>
      <c r="J2101" t="s">
        <v>44</v>
      </c>
      <c r="K2101" t="s">
        <v>29</v>
      </c>
      <c r="L2101" t="s">
        <v>278</v>
      </c>
      <c r="M2101" t="s">
        <v>279</v>
      </c>
      <c r="N2101">
        <v>10011</v>
      </c>
      <c r="O2101" t="s">
        <v>157</v>
      </c>
      <c r="P2101" t="s">
        <v>5039</v>
      </c>
      <c r="Q2101" t="s">
        <v>49</v>
      </c>
      <c r="R2101" t="s">
        <v>63</v>
      </c>
      <c r="S2101" t="s">
        <v>5040</v>
      </c>
      <c r="T2101">
        <v>70.260000000000005</v>
      </c>
      <c r="U2101">
        <v>3</v>
      </c>
      <c r="V2101">
        <v>0</v>
      </c>
      <c r="W2101">
        <v>18.970199999999998</v>
      </c>
    </row>
    <row r="2102" spans="1:23" x14ac:dyDescent="0.3">
      <c r="A2102">
        <v>2101</v>
      </c>
      <c r="B2102" t="s">
        <v>5021</v>
      </c>
      <c r="C2102" s="1">
        <v>41708</v>
      </c>
      <c r="D2102">
        <v>2014</v>
      </c>
      <c r="E2102" t="s">
        <v>237</v>
      </c>
      <c r="F2102">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v>-15.910200000000088</v>
      </c>
    </row>
    <row r="2103" spans="1:23" x14ac:dyDescent="0.3">
      <c r="A2103">
        <v>2102</v>
      </c>
      <c r="B2103" t="s">
        <v>5021</v>
      </c>
      <c r="C2103" s="1">
        <v>41708</v>
      </c>
      <c r="D2103">
        <v>2014</v>
      </c>
      <c r="E2103" t="s">
        <v>237</v>
      </c>
      <c r="F2103">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v>9.3563999999999936</v>
      </c>
    </row>
    <row r="2104" spans="1:23" x14ac:dyDescent="0.3">
      <c r="A2104">
        <v>8626</v>
      </c>
      <c r="B2104" t="s">
        <v>10170</v>
      </c>
      <c r="C2104" s="1">
        <v>42346</v>
      </c>
      <c r="D2104">
        <v>2015</v>
      </c>
      <c r="E2104" t="s">
        <v>98</v>
      </c>
      <c r="F2104">
        <v>8</v>
      </c>
      <c r="G2104" t="s">
        <v>54</v>
      </c>
      <c r="H2104" t="s">
        <v>3652</v>
      </c>
      <c r="I2104" t="s">
        <v>3653</v>
      </c>
      <c r="J2104" t="s">
        <v>44</v>
      </c>
      <c r="K2104" t="s">
        <v>29</v>
      </c>
      <c r="L2104" t="s">
        <v>1097</v>
      </c>
      <c r="M2104" t="s">
        <v>469</v>
      </c>
      <c r="N2104">
        <v>80906</v>
      </c>
      <c r="O2104" t="s">
        <v>47</v>
      </c>
      <c r="P2104" t="s">
        <v>4917</v>
      </c>
      <c r="Q2104" t="s">
        <v>49</v>
      </c>
      <c r="R2104" t="s">
        <v>95</v>
      </c>
      <c r="S2104" t="s">
        <v>4918</v>
      </c>
      <c r="T2104">
        <v>15.696000000000002</v>
      </c>
      <c r="U2104">
        <v>3</v>
      </c>
      <c r="V2104">
        <v>0.2</v>
      </c>
      <c r="W2104">
        <v>5.1011999999999995</v>
      </c>
    </row>
    <row r="2105" spans="1:23" x14ac:dyDescent="0.3">
      <c r="A2105">
        <v>2104</v>
      </c>
      <c r="B2105" t="s">
        <v>5027</v>
      </c>
      <c r="C2105" s="1">
        <v>42818</v>
      </c>
      <c r="D2105">
        <v>2017</v>
      </c>
      <c r="E2105" t="s">
        <v>237</v>
      </c>
      <c r="F2105">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v>106.52159999999999</v>
      </c>
    </row>
    <row r="2106" spans="1:23" x14ac:dyDescent="0.3">
      <c r="A2106">
        <v>8624</v>
      </c>
      <c r="B2106" t="s">
        <v>10169</v>
      </c>
      <c r="C2106" s="1">
        <v>42321</v>
      </c>
      <c r="D2106">
        <v>2015</v>
      </c>
      <c r="E2106" t="s">
        <v>24</v>
      </c>
      <c r="F2106">
        <v>13</v>
      </c>
      <c r="G2106" t="s">
        <v>54</v>
      </c>
      <c r="H2106" t="s">
        <v>2098</v>
      </c>
      <c r="I2106" t="s">
        <v>2099</v>
      </c>
      <c r="J2106" t="s">
        <v>28</v>
      </c>
      <c r="K2106" t="s">
        <v>29</v>
      </c>
      <c r="L2106" t="s">
        <v>1436</v>
      </c>
      <c r="M2106" t="s">
        <v>58</v>
      </c>
      <c r="N2106">
        <v>33178</v>
      </c>
      <c r="O2106" t="s">
        <v>32</v>
      </c>
      <c r="P2106" t="s">
        <v>4321</v>
      </c>
      <c r="Q2106" t="s">
        <v>49</v>
      </c>
      <c r="R2106" t="s">
        <v>79</v>
      </c>
      <c r="S2106" t="s">
        <v>4322</v>
      </c>
      <c r="T2106">
        <v>121.10400000000003</v>
      </c>
      <c r="U2106">
        <v>6</v>
      </c>
      <c r="V2106">
        <v>0.7</v>
      </c>
      <c r="W2106">
        <v>-100.91999999999999</v>
      </c>
    </row>
    <row r="2107" spans="1:23" x14ac:dyDescent="0.3">
      <c r="A2107">
        <v>2106</v>
      </c>
      <c r="B2107" t="s">
        <v>5029</v>
      </c>
      <c r="C2107" s="1">
        <v>41912</v>
      </c>
      <c r="D2107">
        <v>2014</v>
      </c>
      <c r="E2107" t="s">
        <v>161</v>
      </c>
      <c r="F2107">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v>5.4432</v>
      </c>
    </row>
    <row r="2108" spans="1:23" x14ac:dyDescent="0.3">
      <c r="A2108">
        <v>2107</v>
      </c>
      <c r="B2108" t="s">
        <v>5032</v>
      </c>
      <c r="C2108" s="1">
        <v>41908</v>
      </c>
      <c r="D2108">
        <v>2014</v>
      </c>
      <c r="E2108" t="s">
        <v>161</v>
      </c>
      <c r="F2108">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v>-1.4016000000000002</v>
      </c>
    </row>
    <row r="2109" spans="1:23" x14ac:dyDescent="0.3">
      <c r="A2109">
        <v>2108</v>
      </c>
      <c r="B2109" t="s">
        <v>5034</v>
      </c>
      <c r="C2109" s="1">
        <v>42308</v>
      </c>
      <c r="D2109">
        <v>2015</v>
      </c>
      <c r="E2109" t="s">
        <v>53</v>
      </c>
      <c r="F2109">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v>9.3905999999999992</v>
      </c>
    </row>
    <row r="2110" spans="1:23" x14ac:dyDescent="0.3">
      <c r="A2110">
        <v>2109</v>
      </c>
      <c r="B2110" t="s">
        <v>5034</v>
      </c>
      <c r="C2110" s="1">
        <v>42308</v>
      </c>
      <c r="D2110">
        <v>2015</v>
      </c>
      <c r="E2110" t="s">
        <v>53</v>
      </c>
      <c r="F2110">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v>124.48499999999999</v>
      </c>
    </row>
    <row r="2111" spans="1:23" x14ac:dyDescent="0.3">
      <c r="A2111">
        <v>2110</v>
      </c>
      <c r="B2111" t="s">
        <v>5034</v>
      </c>
      <c r="C2111" s="1">
        <v>42308</v>
      </c>
      <c r="D2111">
        <v>2015</v>
      </c>
      <c r="E2111" t="s">
        <v>53</v>
      </c>
      <c r="F2111">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v>1.2599999999999998</v>
      </c>
    </row>
    <row r="2112" spans="1:23" x14ac:dyDescent="0.3">
      <c r="A2112">
        <v>2111</v>
      </c>
      <c r="B2112" t="s">
        <v>5034</v>
      </c>
      <c r="C2112" s="1">
        <v>42308</v>
      </c>
      <c r="D2112">
        <v>2015</v>
      </c>
      <c r="E2112" t="s">
        <v>53</v>
      </c>
      <c r="F2112">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v>8.0269999999999992</v>
      </c>
    </row>
    <row r="2113" spans="1:23" x14ac:dyDescent="0.3">
      <c r="A2113">
        <v>8623</v>
      </c>
      <c r="B2113" t="s">
        <v>10168</v>
      </c>
      <c r="C2113" s="1">
        <v>42701</v>
      </c>
      <c r="D2113">
        <v>2016</v>
      </c>
      <c r="E2113" t="s">
        <v>24</v>
      </c>
      <c r="F2113">
        <v>27</v>
      </c>
      <c r="G2113" t="s">
        <v>54</v>
      </c>
      <c r="H2113" t="s">
        <v>5699</v>
      </c>
      <c r="I2113" t="s">
        <v>5700</v>
      </c>
      <c r="J2113" t="s">
        <v>28</v>
      </c>
      <c r="K2113" t="s">
        <v>29</v>
      </c>
      <c r="L2113" t="s">
        <v>556</v>
      </c>
      <c r="M2113" t="s">
        <v>322</v>
      </c>
      <c r="N2113">
        <v>85023</v>
      </c>
      <c r="O2113" t="s">
        <v>47</v>
      </c>
      <c r="P2113" t="s">
        <v>1055</v>
      </c>
      <c r="Q2113" t="s">
        <v>49</v>
      </c>
      <c r="R2113" t="s">
        <v>63</v>
      </c>
      <c r="S2113" t="s">
        <v>1056</v>
      </c>
      <c r="T2113">
        <v>39.808</v>
      </c>
      <c r="U2113">
        <v>4</v>
      </c>
      <c r="V2113">
        <v>0.2</v>
      </c>
      <c r="W2113">
        <v>3.9808000000000003</v>
      </c>
    </row>
    <row r="2114" spans="1:23" x14ac:dyDescent="0.3">
      <c r="A2114">
        <v>2113</v>
      </c>
      <c r="B2114" t="s">
        <v>5034</v>
      </c>
      <c r="C2114" s="1">
        <v>42308</v>
      </c>
      <c r="D2114">
        <v>2015</v>
      </c>
      <c r="E2114" t="s">
        <v>53</v>
      </c>
      <c r="F2114">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v>8.0190000000000001</v>
      </c>
    </row>
    <row r="2115" spans="1:23" x14ac:dyDescent="0.3">
      <c r="A2115">
        <v>8622</v>
      </c>
      <c r="B2115" t="s">
        <v>10167</v>
      </c>
      <c r="C2115" s="1">
        <v>42868</v>
      </c>
      <c r="D2115">
        <v>2017</v>
      </c>
      <c r="E2115" t="s">
        <v>124</v>
      </c>
      <c r="F2115">
        <v>13</v>
      </c>
      <c r="G2115" t="s">
        <v>54</v>
      </c>
      <c r="H2115" t="s">
        <v>3308</v>
      </c>
      <c r="I2115" t="s">
        <v>3309</v>
      </c>
      <c r="J2115" t="s">
        <v>44</v>
      </c>
      <c r="K2115" t="s">
        <v>29</v>
      </c>
      <c r="L2115" t="s">
        <v>626</v>
      </c>
      <c r="M2115" t="s">
        <v>347</v>
      </c>
      <c r="N2115">
        <v>37064</v>
      </c>
      <c r="O2115" t="s">
        <v>32</v>
      </c>
      <c r="P2115" t="s">
        <v>449</v>
      </c>
      <c r="Q2115" t="s">
        <v>49</v>
      </c>
      <c r="R2115" t="s">
        <v>82</v>
      </c>
      <c r="S2115" t="s">
        <v>450</v>
      </c>
      <c r="T2115">
        <v>20.768000000000001</v>
      </c>
      <c r="U2115">
        <v>2</v>
      </c>
      <c r="V2115">
        <v>0.2</v>
      </c>
      <c r="W2115">
        <v>2.3363999999999976</v>
      </c>
    </row>
    <row r="2116" spans="1:23" x14ac:dyDescent="0.3">
      <c r="A2116">
        <v>2115</v>
      </c>
      <c r="B2116" t="s">
        <v>5034</v>
      </c>
      <c r="C2116" s="1">
        <v>42308</v>
      </c>
      <c r="D2116">
        <v>2015</v>
      </c>
      <c r="E2116" t="s">
        <v>53</v>
      </c>
      <c r="F211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v>12.646799999999999</v>
      </c>
    </row>
    <row r="2117" spans="1:23" x14ac:dyDescent="0.3">
      <c r="A2117">
        <v>8620</v>
      </c>
      <c r="B2117" t="s">
        <v>10165</v>
      </c>
      <c r="C2117" s="1">
        <v>42986</v>
      </c>
      <c r="D2117">
        <v>2017</v>
      </c>
      <c r="E2117" t="s">
        <v>161</v>
      </c>
      <c r="F2117">
        <v>8</v>
      </c>
      <c r="G2117" t="s">
        <v>25</v>
      </c>
      <c r="H2117" t="s">
        <v>2631</v>
      </c>
      <c r="I2117" t="s">
        <v>2632</v>
      </c>
      <c r="J2117" t="s">
        <v>44</v>
      </c>
      <c r="K2117" t="s">
        <v>29</v>
      </c>
      <c r="L2117" t="s">
        <v>278</v>
      </c>
      <c r="M2117" t="s">
        <v>279</v>
      </c>
      <c r="N2117">
        <v>10024</v>
      </c>
      <c r="O2117" t="s">
        <v>157</v>
      </c>
      <c r="P2117" t="s">
        <v>6860</v>
      </c>
      <c r="Q2117" t="s">
        <v>49</v>
      </c>
      <c r="R2117" t="s">
        <v>63</v>
      </c>
      <c r="S2117" t="s">
        <v>6861</v>
      </c>
      <c r="T2117">
        <v>65.12</v>
      </c>
      <c r="U2117">
        <v>4</v>
      </c>
      <c r="V2117">
        <v>0</v>
      </c>
      <c r="W2117">
        <v>16.931200000000004</v>
      </c>
    </row>
    <row r="2118" spans="1:23" x14ac:dyDescent="0.3">
      <c r="A2118">
        <v>8618</v>
      </c>
      <c r="B2118" t="s">
        <v>10163</v>
      </c>
      <c r="C2118" s="1">
        <v>42623</v>
      </c>
      <c r="D2118">
        <v>2016</v>
      </c>
      <c r="E2118" t="s">
        <v>161</v>
      </c>
      <c r="F2118">
        <v>10</v>
      </c>
      <c r="G2118" t="s">
        <v>54</v>
      </c>
      <c r="H2118" t="s">
        <v>3572</v>
      </c>
      <c r="I2118" t="s">
        <v>3573</v>
      </c>
      <c r="J2118" t="s">
        <v>28</v>
      </c>
      <c r="K2118" t="s">
        <v>29</v>
      </c>
      <c r="L2118" t="s">
        <v>2553</v>
      </c>
      <c r="M2118" t="s">
        <v>102</v>
      </c>
      <c r="N2118">
        <v>98026</v>
      </c>
      <c r="O2118" t="s">
        <v>47</v>
      </c>
      <c r="P2118" t="s">
        <v>2868</v>
      </c>
      <c r="Q2118" t="s">
        <v>49</v>
      </c>
      <c r="R2118" t="s">
        <v>79</v>
      </c>
      <c r="S2118" t="s">
        <v>2869</v>
      </c>
      <c r="T2118">
        <v>39.624000000000009</v>
      </c>
      <c r="U2118">
        <v>3</v>
      </c>
      <c r="V2118">
        <v>0.2</v>
      </c>
      <c r="W2118">
        <v>13.868400000000001</v>
      </c>
    </row>
    <row r="2119" spans="1:23" x14ac:dyDescent="0.3">
      <c r="A2119">
        <v>2118</v>
      </c>
      <c r="B2119" t="s">
        <v>5044</v>
      </c>
      <c r="C2119" s="1">
        <v>42632</v>
      </c>
      <c r="D2119">
        <v>2016</v>
      </c>
      <c r="E2119" t="s">
        <v>161</v>
      </c>
      <c r="F2119">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v>73.544799999999995</v>
      </c>
    </row>
    <row r="2120" spans="1:23" x14ac:dyDescent="0.3">
      <c r="A2120">
        <v>2119</v>
      </c>
      <c r="B2120" t="s">
        <v>5048</v>
      </c>
      <c r="C2120" s="1">
        <v>42838</v>
      </c>
      <c r="D2120">
        <v>2017</v>
      </c>
      <c r="E2120" t="s">
        <v>89</v>
      </c>
      <c r="F2120">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v>2.3759999999999999</v>
      </c>
    </row>
    <row r="2121" spans="1:23" x14ac:dyDescent="0.3">
      <c r="A2121">
        <v>2120</v>
      </c>
      <c r="B2121" t="s">
        <v>5048</v>
      </c>
      <c r="C2121" s="1">
        <v>42838</v>
      </c>
      <c r="D2121">
        <v>2017</v>
      </c>
      <c r="E2121" t="s">
        <v>89</v>
      </c>
      <c r="F2121">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v>302.37299999999993</v>
      </c>
    </row>
    <row r="2122" spans="1:23" x14ac:dyDescent="0.3">
      <c r="A2122">
        <v>2121</v>
      </c>
      <c r="B2122" t="s">
        <v>5049</v>
      </c>
      <c r="C2122" s="1">
        <v>42742</v>
      </c>
      <c r="D2122">
        <v>2017</v>
      </c>
      <c r="E2122" t="s">
        <v>166</v>
      </c>
      <c r="F2122">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v>-1.9656000000000002</v>
      </c>
    </row>
    <row r="2123" spans="1:23" x14ac:dyDescent="0.3">
      <c r="A2123">
        <v>8617</v>
      </c>
      <c r="B2123" t="s">
        <v>10163</v>
      </c>
      <c r="C2123" s="1">
        <v>42623</v>
      </c>
      <c r="D2123">
        <v>2016</v>
      </c>
      <c r="E2123" t="s">
        <v>161</v>
      </c>
      <c r="F2123">
        <v>10</v>
      </c>
      <c r="G2123" t="s">
        <v>54</v>
      </c>
      <c r="H2123" t="s">
        <v>3572</v>
      </c>
      <c r="I2123" t="s">
        <v>3573</v>
      </c>
      <c r="J2123" t="s">
        <v>28</v>
      </c>
      <c r="K2123" t="s">
        <v>29</v>
      </c>
      <c r="L2123" t="s">
        <v>2553</v>
      </c>
      <c r="M2123" t="s">
        <v>102</v>
      </c>
      <c r="N2123">
        <v>98026</v>
      </c>
      <c r="O2123" t="s">
        <v>47</v>
      </c>
      <c r="P2123" t="s">
        <v>3296</v>
      </c>
      <c r="Q2123" t="s">
        <v>49</v>
      </c>
      <c r="R2123" t="s">
        <v>95</v>
      </c>
      <c r="S2123" t="s">
        <v>3297</v>
      </c>
      <c r="T2123">
        <v>81.98</v>
      </c>
      <c r="U2123">
        <v>2</v>
      </c>
      <c r="V2123">
        <v>0</v>
      </c>
      <c r="W2123">
        <v>40.170200000000001</v>
      </c>
    </row>
    <row r="2124" spans="1:23" x14ac:dyDescent="0.3">
      <c r="A2124">
        <v>8616</v>
      </c>
      <c r="B2124" t="s">
        <v>10163</v>
      </c>
      <c r="C2124" s="1">
        <v>42623</v>
      </c>
      <c r="D2124">
        <v>2016</v>
      </c>
      <c r="E2124" t="s">
        <v>161</v>
      </c>
      <c r="F2124">
        <v>10</v>
      </c>
      <c r="G2124" t="s">
        <v>54</v>
      </c>
      <c r="H2124" t="s">
        <v>3572</v>
      </c>
      <c r="I2124" t="s">
        <v>3573</v>
      </c>
      <c r="J2124" t="s">
        <v>28</v>
      </c>
      <c r="K2124" t="s">
        <v>29</v>
      </c>
      <c r="L2124" t="s">
        <v>2553</v>
      </c>
      <c r="M2124" t="s">
        <v>102</v>
      </c>
      <c r="N2124">
        <v>98026</v>
      </c>
      <c r="O2124" t="s">
        <v>47</v>
      </c>
      <c r="P2124" t="s">
        <v>3899</v>
      </c>
      <c r="Q2124" t="s">
        <v>49</v>
      </c>
      <c r="R2124" t="s">
        <v>79</v>
      </c>
      <c r="S2124" t="s">
        <v>1230</v>
      </c>
      <c r="T2124">
        <v>14.256000000000002</v>
      </c>
      <c r="U2124">
        <v>3</v>
      </c>
      <c r="V2124">
        <v>0.2</v>
      </c>
      <c r="W2124">
        <v>4.4550000000000001</v>
      </c>
    </row>
    <row r="2125" spans="1:23" x14ac:dyDescent="0.3">
      <c r="A2125">
        <v>2124</v>
      </c>
      <c r="B2125" t="s">
        <v>5053</v>
      </c>
      <c r="C2125" s="1">
        <v>43000</v>
      </c>
      <c r="D2125">
        <v>2017</v>
      </c>
      <c r="E2125" t="s">
        <v>161</v>
      </c>
      <c r="F2125">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v>13.3056</v>
      </c>
    </row>
    <row r="2126" spans="1:23" x14ac:dyDescent="0.3">
      <c r="A2126">
        <v>2125</v>
      </c>
      <c r="B2126" t="s">
        <v>5054</v>
      </c>
      <c r="C2126" s="1">
        <v>43070</v>
      </c>
      <c r="D2126">
        <v>2017</v>
      </c>
      <c r="E2126" t="s">
        <v>98</v>
      </c>
      <c r="F212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v>35.329499999999996</v>
      </c>
    </row>
    <row r="2127" spans="1:23" x14ac:dyDescent="0.3">
      <c r="A2127">
        <v>8615</v>
      </c>
      <c r="B2127" t="s">
        <v>10163</v>
      </c>
      <c r="C2127" s="1">
        <v>42623</v>
      </c>
      <c r="D2127">
        <v>2016</v>
      </c>
      <c r="E2127" t="s">
        <v>161</v>
      </c>
      <c r="F2127">
        <v>10</v>
      </c>
      <c r="G2127" t="s">
        <v>54</v>
      </c>
      <c r="H2127" t="s">
        <v>3572</v>
      </c>
      <c r="I2127" t="s">
        <v>3573</v>
      </c>
      <c r="J2127" t="s">
        <v>28</v>
      </c>
      <c r="K2127" t="s">
        <v>29</v>
      </c>
      <c r="L2127" t="s">
        <v>2553</v>
      </c>
      <c r="M2127" t="s">
        <v>102</v>
      </c>
      <c r="N2127">
        <v>98026</v>
      </c>
      <c r="O2127" t="s">
        <v>47</v>
      </c>
      <c r="P2127" t="s">
        <v>7404</v>
      </c>
      <c r="Q2127" t="s">
        <v>49</v>
      </c>
      <c r="R2127" t="s">
        <v>50</v>
      </c>
      <c r="S2127" t="s">
        <v>7405</v>
      </c>
      <c r="T2127">
        <v>7.38</v>
      </c>
      <c r="U2127">
        <v>2</v>
      </c>
      <c r="V2127">
        <v>0</v>
      </c>
      <c r="W2127">
        <v>3.4685999999999999</v>
      </c>
    </row>
    <row r="2128" spans="1:23" x14ac:dyDescent="0.3">
      <c r="A2128">
        <v>8613</v>
      </c>
      <c r="B2128" t="s">
        <v>10161</v>
      </c>
      <c r="C2128" s="1">
        <v>42397</v>
      </c>
      <c r="D2128">
        <v>2016</v>
      </c>
      <c r="E2128" t="s">
        <v>166</v>
      </c>
      <c r="F2128">
        <v>28</v>
      </c>
      <c r="G2128" t="s">
        <v>25</v>
      </c>
      <c r="H2128" t="s">
        <v>3652</v>
      </c>
      <c r="I2128" t="s">
        <v>3653</v>
      </c>
      <c r="J2128" t="s">
        <v>44</v>
      </c>
      <c r="K2128" t="s">
        <v>29</v>
      </c>
      <c r="L2128" t="s">
        <v>45</v>
      </c>
      <c r="M2128" t="s">
        <v>46</v>
      </c>
      <c r="N2128">
        <v>90036</v>
      </c>
      <c r="O2128" t="s">
        <v>47</v>
      </c>
      <c r="P2128" t="s">
        <v>1579</v>
      </c>
      <c r="Q2128" t="s">
        <v>49</v>
      </c>
      <c r="R2128" t="s">
        <v>72</v>
      </c>
      <c r="S2128" t="s">
        <v>1580</v>
      </c>
      <c r="T2128">
        <v>39.68</v>
      </c>
      <c r="U2128">
        <v>2</v>
      </c>
      <c r="V2128">
        <v>0</v>
      </c>
      <c r="W2128">
        <v>10.316800000000001</v>
      </c>
    </row>
    <row r="2129" spans="1:23" x14ac:dyDescent="0.3">
      <c r="A2129">
        <v>8609</v>
      </c>
      <c r="B2129" t="s">
        <v>10159</v>
      </c>
      <c r="C2129" s="1">
        <v>41794</v>
      </c>
      <c r="D2129">
        <v>2014</v>
      </c>
      <c r="E2129" t="s">
        <v>41</v>
      </c>
      <c r="F2129">
        <v>4</v>
      </c>
      <c r="G2129" t="s">
        <v>54</v>
      </c>
      <c r="H2129" t="s">
        <v>5205</v>
      </c>
      <c r="I2129" t="s">
        <v>5206</v>
      </c>
      <c r="J2129" t="s">
        <v>28</v>
      </c>
      <c r="K2129" t="s">
        <v>29</v>
      </c>
      <c r="L2129" t="s">
        <v>278</v>
      </c>
      <c r="M2129" t="s">
        <v>279</v>
      </c>
      <c r="N2129">
        <v>10035</v>
      </c>
      <c r="O2129" t="s">
        <v>157</v>
      </c>
      <c r="P2129" t="s">
        <v>4113</v>
      </c>
      <c r="Q2129" t="s">
        <v>49</v>
      </c>
      <c r="R2129" t="s">
        <v>82</v>
      </c>
      <c r="S2129" t="s">
        <v>4114</v>
      </c>
      <c r="T2129">
        <v>15.56</v>
      </c>
      <c r="U2129">
        <v>4</v>
      </c>
      <c r="V2129">
        <v>0</v>
      </c>
      <c r="W2129">
        <v>4.0456000000000003</v>
      </c>
    </row>
    <row r="2130" spans="1:23" x14ac:dyDescent="0.3">
      <c r="A2130">
        <v>2129</v>
      </c>
      <c r="B2130" t="s">
        <v>5062</v>
      </c>
      <c r="C2130" s="1">
        <v>42281</v>
      </c>
      <c r="D2130">
        <v>2015</v>
      </c>
      <c r="E2130" t="s">
        <v>53</v>
      </c>
      <c r="F2130">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v>7.2576000000000001</v>
      </c>
    </row>
    <row r="2131" spans="1:23" x14ac:dyDescent="0.3">
      <c r="A2131">
        <v>2130</v>
      </c>
      <c r="B2131" t="s">
        <v>5065</v>
      </c>
      <c r="C2131" s="1">
        <v>41779</v>
      </c>
      <c r="D2131">
        <v>2014</v>
      </c>
      <c r="E2131" t="s">
        <v>124</v>
      </c>
      <c r="F2131">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v>9.3184000000000005</v>
      </c>
    </row>
    <row r="2132" spans="1:23" x14ac:dyDescent="0.3">
      <c r="A2132">
        <v>2131</v>
      </c>
      <c r="B2132" t="s">
        <v>5065</v>
      </c>
      <c r="C2132" s="1">
        <v>41779</v>
      </c>
      <c r="D2132">
        <v>2014</v>
      </c>
      <c r="E2132" t="s">
        <v>124</v>
      </c>
      <c r="F2132">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v>11.9412</v>
      </c>
    </row>
    <row r="2133" spans="1:23" x14ac:dyDescent="0.3">
      <c r="A2133">
        <v>8602</v>
      </c>
      <c r="B2133" t="s">
        <v>10155</v>
      </c>
      <c r="C2133" s="1">
        <v>41969</v>
      </c>
      <c r="D2133">
        <v>2014</v>
      </c>
      <c r="E2133" t="s">
        <v>24</v>
      </c>
      <c r="F2133">
        <v>26</v>
      </c>
      <c r="G2133" t="s">
        <v>54</v>
      </c>
      <c r="H2133" t="s">
        <v>5606</v>
      </c>
      <c r="I2133" t="s">
        <v>5607</v>
      </c>
      <c r="J2133" t="s">
        <v>44</v>
      </c>
      <c r="K2133" t="s">
        <v>29</v>
      </c>
      <c r="L2133" t="s">
        <v>3510</v>
      </c>
      <c r="M2133" t="s">
        <v>46</v>
      </c>
      <c r="N2133">
        <v>93727</v>
      </c>
      <c r="O2133" t="s">
        <v>47</v>
      </c>
      <c r="P2133" t="s">
        <v>5411</v>
      </c>
      <c r="Q2133" t="s">
        <v>49</v>
      </c>
      <c r="R2133" t="s">
        <v>79</v>
      </c>
      <c r="S2133" t="s">
        <v>5412</v>
      </c>
      <c r="T2133">
        <v>7.3120000000000012</v>
      </c>
      <c r="U2133">
        <v>1</v>
      </c>
      <c r="V2133">
        <v>0.2</v>
      </c>
      <c r="W2133">
        <v>2.5591999999999997</v>
      </c>
    </row>
    <row r="2134" spans="1:23" x14ac:dyDescent="0.3">
      <c r="A2134">
        <v>2133</v>
      </c>
      <c r="B2134" t="s">
        <v>5072</v>
      </c>
      <c r="C2134" s="1">
        <v>42328</v>
      </c>
      <c r="D2134">
        <v>2015</v>
      </c>
      <c r="E2134" t="s">
        <v>24</v>
      </c>
      <c r="F2134">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v>9.0389999999999997</v>
      </c>
    </row>
    <row r="2135" spans="1:23" x14ac:dyDescent="0.3">
      <c r="A2135">
        <v>2134</v>
      </c>
      <c r="B2135" t="s">
        <v>5075</v>
      </c>
      <c r="C2135" s="1">
        <v>42338</v>
      </c>
      <c r="D2135">
        <v>2015</v>
      </c>
      <c r="E2135" t="s">
        <v>24</v>
      </c>
      <c r="F2135">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v>-122.39280000000002</v>
      </c>
    </row>
    <row r="2136" spans="1:23" x14ac:dyDescent="0.3">
      <c r="A2136">
        <v>2135</v>
      </c>
      <c r="B2136" t="s">
        <v>5075</v>
      </c>
      <c r="C2136" s="1">
        <v>42338</v>
      </c>
      <c r="D2136">
        <v>2015</v>
      </c>
      <c r="E2136" t="s">
        <v>24</v>
      </c>
      <c r="F213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v>-2.3813999999999993</v>
      </c>
    </row>
    <row r="2137" spans="1:23" x14ac:dyDescent="0.3">
      <c r="A2137">
        <v>8601</v>
      </c>
      <c r="B2137" t="s">
        <v>10155</v>
      </c>
      <c r="C2137" s="1">
        <v>41969</v>
      </c>
      <c r="D2137">
        <v>2014</v>
      </c>
      <c r="E2137" t="s">
        <v>24</v>
      </c>
      <c r="F2137">
        <v>26</v>
      </c>
      <c r="G2137" t="s">
        <v>54</v>
      </c>
      <c r="H2137" t="s">
        <v>5606</v>
      </c>
      <c r="I2137" t="s">
        <v>5607</v>
      </c>
      <c r="J2137" t="s">
        <v>44</v>
      </c>
      <c r="K2137" t="s">
        <v>29</v>
      </c>
      <c r="L2137" t="s">
        <v>3510</v>
      </c>
      <c r="M2137" t="s">
        <v>46</v>
      </c>
      <c r="N2137">
        <v>93727</v>
      </c>
      <c r="O2137" t="s">
        <v>47</v>
      </c>
      <c r="P2137" t="s">
        <v>5153</v>
      </c>
      <c r="Q2137" t="s">
        <v>49</v>
      </c>
      <c r="R2137" t="s">
        <v>82</v>
      </c>
      <c r="S2137" t="s">
        <v>5154</v>
      </c>
      <c r="T2137">
        <v>40.54</v>
      </c>
      <c r="U2137">
        <v>2</v>
      </c>
      <c r="V2137">
        <v>0</v>
      </c>
      <c r="W2137">
        <v>11.351200000000002</v>
      </c>
    </row>
    <row r="2138" spans="1:23" x14ac:dyDescent="0.3">
      <c r="A2138">
        <v>8600</v>
      </c>
      <c r="B2138" t="s">
        <v>10155</v>
      </c>
      <c r="C2138" s="1">
        <v>41969</v>
      </c>
      <c r="D2138">
        <v>2014</v>
      </c>
      <c r="E2138" t="s">
        <v>24</v>
      </c>
      <c r="F2138">
        <v>26</v>
      </c>
      <c r="G2138" t="s">
        <v>54</v>
      </c>
      <c r="H2138" t="s">
        <v>5606</v>
      </c>
      <c r="I2138" t="s">
        <v>5607</v>
      </c>
      <c r="J2138" t="s">
        <v>44</v>
      </c>
      <c r="K2138" t="s">
        <v>29</v>
      </c>
      <c r="L2138" t="s">
        <v>3510</v>
      </c>
      <c r="M2138" t="s">
        <v>46</v>
      </c>
      <c r="N2138">
        <v>93727</v>
      </c>
      <c r="O2138" t="s">
        <v>47</v>
      </c>
      <c r="P2138" t="s">
        <v>4080</v>
      </c>
      <c r="Q2138" t="s">
        <v>49</v>
      </c>
      <c r="R2138" t="s">
        <v>95</v>
      </c>
      <c r="S2138" t="s">
        <v>4081</v>
      </c>
      <c r="T2138">
        <v>14.940000000000001</v>
      </c>
      <c r="U2138">
        <v>3</v>
      </c>
      <c r="V2138">
        <v>0</v>
      </c>
      <c r="W2138">
        <v>7.0218000000000007</v>
      </c>
    </row>
    <row r="2139" spans="1:23" x14ac:dyDescent="0.3">
      <c r="A2139">
        <v>2138</v>
      </c>
      <c r="B2139" t="s">
        <v>5080</v>
      </c>
      <c r="C2139" s="1">
        <v>42369</v>
      </c>
      <c r="D2139">
        <v>2015</v>
      </c>
      <c r="E2139" t="s">
        <v>98</v>
      </c>
      <c r="F2139">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v>-5.8496000000000024</v>
      </c>
    </row>
    <row r="2140" spans="1:23" x14ac:dyDescent="0.3">
      <c r="A2140">
        <v>2139</v>
      </c>
      <c r="B2140" t="s">
        <v>5085</v>
      </c>
      <c r="C2140" s="1">
        <v>43055</v>
      </c>
      <c r="D2140">
        <v>2017</v>
      </c>
      <c r="E2140" t="s">
        <v>24</v>
      </c>
      <c r="F2140">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v>73.41</v>
      </c>
    </row>
    <row r="2141" spans="1:23" x14ac:dyDescent="0.3">
      <c r="A2141">
        <v>2140</v>
      </c>
      <c r="B2141" t="s">
        <v>5086</v>
      </c>
      <c r="C2141" s="1">
        <v>41796</v>
      </c>
      <c r="D2141">
        <v>2014</v>
      </c>
      <c r="E2141" t="s">
        <v>41</v>
      </c>
      <c r="F2141">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v>50.471099999999993</v>
      </c>
    </row>
    <row r="2142" spans="1:23" x14ac:dyDescent="0.3">
      <c r="A2142">
        <v>2141</v>
      </c>
      <c r="B2142" t="s">
        <v>5086</v>
      </c>
      <c r="C2142" s="1">
        <v>41796</v>
      </c>
      <c r="D2142">
        <v>2014</v>
      </c>
      <c r="E2142" t="s">
        <v>41</v>
      </c>
      <c r="F2142">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v>4.4564000000000004</v>
      </c>
    </row>
    <row r="2143" spans="1:23" x14ac:dyDescent="0.3">
      <c r="A2143">
        <v>8599</v>
      </c>
      <c r="B2143" t="s">
        <v>10155</v>
      </c>
      <c r="C2143" s="1">
        <v>41969</v>
      </c>
      <c r="D2143">
        <v>2014</v>
      </c>
      <c r="E2143" t="s">
        <v>24</v>
      </c>
      <c r="F2143">
        <v>26</v>
      </c>
      <c r="G2143" t="s">
        <v>54</v>
      </c>
      <c r="H2143" t="s">
        <v>5606</v>
      </c>
      <c r="I2143" t="s">
        <v>5607</v>
      </c>
      <c r="J2143" t="s">
        <v>44</v>
      </c>
      <c r="K2143" t="s">
        <v>29</v>
      </c>
      <c r="L2143" t="s">
        <v>3510</v>
      </c>
      <c r="M2143" t="s">
        <v>46</v>
      </c>
      <c r="N2143">
        <v>93727</v>
      </c>
      <c r="O2143" t="s">
        <v>47</v>
      </c>
      <c r="P2143" t="s">
        <v>2956</v>
      </c>
      <c r="Q2143" t="s">
        <v>49</v>
      </c>
      <c r="R2143" t="s">
        <v>79</v>
      </c>
      <c r="S2143" t="s">
        <v>2957</v>
      </c>
      <c r="T2143">
        <v>4.32</v>
      </c>
      <c r="U2143">
        <v>3</v>
      </c>
      <c r="V2143">
        <v>0.2</v>
      </c>
      <c r="W2143">
        <v>1.512</v>
      </c>
    </row>
    <row r="2144" spans="1:23" x14ac:dyDescent="0.3">
      <c r="A2144">
        <v>2143</v>
      </c>
      <c r="B2144" t="s">
        <v>5091</v>
      </c>
      <c r="C2144" s="1">
        <v>42614</v>
      </c>
      <c r="D2144">
        <v>2016</v>
      </c>
      <c r="E2144" t="s">
        <v>161</v>
      </c>
      <c r="F2144">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v>9.9059999999999988</v>
      </c>
    </row>
    <row r="2145" spans="1:23" x14ac:dyDescent="0.3">
      <c r="A2145">
        <v>8598</v>
      </c>
      <c r="B2145" t="s">
        <v>10154</v>
      </c>
      <c r="C2145" s="1">
        <v>42670</v>
      </c>
      <c r="D2145">
        <v>2016</v>
      </c>
      <c r="E2145" t="s">
        <v>53</v>
      </c>
      <c r="F2145">
        <v>27</v>
      </c>
      <c r="G2145" t="s">
        <v>54</v>
      </c>
      <c r="H2145" t="s">
        <v>487</v>
      </c>
      <c r="I2145" t="s">
        <v>488</v>
      </c>
      <c r="J2145" t="s">
        <v>108</v>
      </c>
      <c r="K2145" t="s">
        <v>29</v>
      </c>
      <c r="L2145" t="s">
        <v>135</v>
      </c>
      <c r="M2145" t="s">
        <v>46</v>
      </c>
      <c r="N2145">
        <v>94122</v>
      </c>
      <c r="O2145" t="s">
        <v>47</v>
      </c>
      <c r="P2145" t="s">
        <v>8913</v>
      </c>
      <c r="Q2145" t="s">
        <v>49</v>
      </c>
      <c r="R2145" t="s">
        <v>79</v>
      </c>
      <c r="S2145" t="s">
        <v>8914</v>
      </c>
      <c r="T2145">
        <v>67.13600000000001</v>
      </c>
      <c r="U2145">
        <v>4</v>
      </c>
      <c r="V2145">
        <v>0.2</v>
      </c>
      <c r="W2145">
        <v>25.175999999999998</v>
      </c>
    </row>
    <row r="2146" spans="1:23" x14ac:dyDescent="0.3">
      <c r="A2146">
        <v>2145</v>
      </c>
      <c r="B2146" t="s">
        <v>5091</v>
      </c>
      <c r="C2146" s="1">
        <v>42614</v>
      </c>
      <c r="D2146">
        <v>2016</v>
      </c>
      <c r="E2146" t="s">
        <v>161</v>
      </c>
      <c r="F214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v>5.4235999999999995</v>
      </c>
    </row>
    <row r="2147" spans="1:23" x14ac:dyDescent="0.3">
      <c r="A2147">
        <v>8597</v>
      </c>
      <c r="B2147" t="s">
        <v>10153</v>
      </c>
      <c r="C2147" s="1">
        <v>41764</v>
      </c>
      <c r="D2147">
        <v>2014</v>
      </c>
      <c r="E2147" t="s">
        <v>124</v>
      </c>
      <c r="F2147">
        <v>5</v>
      </c>
      <c r="G2147" t="s">
        <v>199</v>
      </c>
      <c r="H2147" t="s">
        <v>2046</v>
      </c>
      <c r="I2147" t="s">
        <v>2047</v>
      </c>
      <c r="J2147" t="s">
        <v>44</v>
      </c>
      <c r="K2147" t="s">
        <v>29</v>
      </c>
      <c r="L2147" t="s">
        <v>1143</v>
      </c>
      <c r="M2147" t="s">
        <v>331</v>
      </c>
      <c r="N2147">
        <v>22204</v>
      </c>
      <c r="O2147" t="s">
        <v>32</v>
      </c>
      <c r="P2147" t="s">
        <v>1070</v>
      </c>
      <c r="Q2147" t="s">
        <v>49</v>
      </c>
      <c r="R2147" t="s">
        <v>95</v>
      </c>
      <c r="S2147" t="s">
        <v>197</v>
      </c>
      <c r="T2147">
        <v>35.44</v>
      </c>
      <c r="U2147">
        <v>1</v>
      </c>
      <c r="V2147">
        <v>0</v>
      </c>
      <c r="W2147">
        <v>16.656799999999997</v>
      </c>
    </row>
    <row r="2148" spans="1:23" x14ac:dyDescent="0.3">
      <c r="A2148">
        <v>2147</v>
      </c>
      <c r="B2148" t="s">
        <v>5092</v>
      </c>
      <c r="C2148" s="1">
        <v>42546</v>
      </c>
      <c r="D2148">
        <v>2016</v>
      </c>
      <c r="E2148" t="s">
        <v>41</v>
      </c>
      <c r="F2148">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v>-27.93119999999999</v>
      </c>
    </row>
    <row r="2149" spans="1:23" x14ac:dyDescent="0.3">
      <c r="A2149">
        <v>2148</v>
      </c>
      <c r="B2149" t="s">
        <v>5092</v>
      </c>
      <c r="C2149" s="1">
        <v>42546</v>
      </c>
      <c r="D2149">
        <v>2016</v>
      </c>
      <c r="E2149" t="s">
        <v>41</v>
      </c>
      <c r="F2149">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v>-50.870400000000018</v>
      </c>
    </row>
    <row r="2150" spans="1:23" x14ac:dyDescent="0.3">
      <c r="A2150">
        <v>8596</v>
      </c>
      <c r="B2150" t="s">
        <v>10153</v>
      </c>
      <c r="C2150" s="1">
        <v>41764</v>
      </c>
      <c r="D2150">
        <v>2014</v>
      </c>
      <c r="E2150" t="s">
        <v>124</v>
      </c>
      <c r="F2150">
        <v>5</v>
      </c>
      <c r="G2150" t="s">
        <v>199</v>
      </c>
      <c r="H2150" t="s">
        <v>2046</v>
      </c>
      <c r="I2150" t="s">
        <v>2047</v>
      </c>
      <c r="J2150" t="s">
        <v>44</v>
      </c>
      <c r="K2150" t="s">
        <v>29</v>
      </c>
      <c r="L2150" t="s">
        <v>1143</v>
      </c>
      <c r="M2150" t="s">
        <v>331</v>
      </c>
      <c r="N2150">
        <v>22204</v>
      </c>
      <c r="O2150" t="s">
        <v>32</v>
      </c>
      <c r="P2150" t="s">
        <v>3899</v>
      </c>
      <c r="Q2150" t="s">
        <v>49</v>
      </c>
      <c r="R2150" t="s">
        <v>79</v>
      </c>
      <c r="S2150" t="s">
        <v>1230</v>
      </c>
      <c r="T2150">
        <v>11.88</v>
      </c>
      <c r="U2150">
        <v>2</v>
      </c>
      <c r="V2150">
        <v>0</v>
      </c>
      <c r="W2150">
        <v>5.3460000000000001</v>
      </c>
    </row>
    <row r="2151" spans="1:23" x14ac:dyDescent="0.3">
      <c r="A2151">
        <v>8592</v>
      </c>
      <c r="B2151" t="s">
        <v>10150</v>
      </c>
      <c r="C2151" s="1">
        <v>42848</v>
      </c>
      <c r="D2151">
        <v>2017</v>
      </c>
      <c r="E2151" t="s">
        <v>89</v>
      </c>
      <c r="F2151">
        <v>23</v>
      </c>
      <c r="G2151" t="s">
        <v>199</v>
      </c>
      <c r="H2151" t="s">
        <v>55</v>
      </c>
      <c r="I2151" t="s">
        <v>56</v>
      </c>
      <c r="J2151" t="s">
        <v>28</v>
      </c>
      <c r="K2151" t="s">
        <v>29</v>
      </c>
      <c r="L2151" t="s">
        <v>10151</v>
      </c>
      <c r="M2151" t="s">
        <v>469</v>
      </c>
      <c r="N2151">
        <v>80634</v>
      </c>
      <c r="O2151" t="s">
        <v>47</v>
      </c>
      <c r="P2151" t="s">
        <v>4153</v>
      </c>
      <c r="Q2151" t="s">
        <v>49</v>
      </c>
      <c r="R2151" t="s">
        <v>184</v>
      </c>
      <c r="S2151" t="s">
        <v>684</v>
      </c>
      <c r="T2151">
        <v>18.687999999999999</v>
      </c>
      <c r="U2151">
        <v>2</v>
      </c>
      <c r="V2151">
        <v>0.2</v>
      </c>
      <c r="W2151">
        <v>7.008</v>
      </c>
    </row>
    <row r="2152" spans="1:23" x14ac:dyDescent="0.3">
      <c r="A2152">
        <v>8591</v>
      </c>
      <c r="B2152" t="s">
        <v>10149</v>
      </c>
      <c r="C2152" s="1">
        <v>43007</v>
      </c>
      <c r="D2152">
        <v>2017</v>
      </c>
      <c r="E2152" t="s">
        <v>161</v>
      </c>
      <c r="F2152">
        <v>29</v>
      </c>
      <c r="G2152" t="s">
        <v>199</v>
      </c>
      <c r="H2152" t="s">
        <v>807</v>
      </c>
      <c r="I2152" t="s">
        <v>808</v>
      </c>
      <c r="J2152" t="s">
        <v>44</v>
      </c>
      <c r="K2152" t="s">
        <v>29</v>
      </c>
      <c r="L2152" t="s">
        <v>6124</v>
      </c>
      <c r="M2152" t="s">
        <v>279</v>
      </c>
      <c r="N2152">
        <v>11550</v>
      </c>
      <c r="O2152" t="s">
        <v>157</v>
      </c>
      <c r="P2152" t="s">
        <v>6461</v>
      </c>
      <c r="Q2152" t="s">
        <v>49</v>
      </c>
      <c r="R2152" t="s">
        <v>184</v>
      </c>
      <c r="S2152" t="s">
        <v>6462</v>
      </c>
      <c r="T2152">
        <v>7.98</v>
      </c>
      <c r="U2152">
        <v>3</v>
      </c>
      <c r="V2152">
        <v>0</v>
      </c>
      <c r="W2152">
        <v>3.9102000000000006</v>
      </c>
    </row>
    <row r="2153" spans="1:23" x14ac:dyDescent="0.3">
      <c r="A2153">
        <v>8590</v>
      </c>
      <c r="B2153" t="s">
        <v>10148</v>
      </c>
      <c r="C2153" s="1">
        <v>42764</v>
      </c>
      <c r="D2153">
        <v>2017</v>
      </c>
      <c r="E2153" t="s">
        <v>166</v>
      </c>
      <c r="F2153">
        <v>29</v>
      </c>
      <c r="G2153" t="s">
        <v>199</v>
      </c>
      <c r="H2153" t="s">
        <v>3572</v>
      </c>
      <c r="I2153" t="s">
        <v>3573</v>
      </c>
      <c r="J2153" t="s">
        <v>28</v>
      </c>
      <c r="K2153" t="s">
        <v>29</v>
      </c>
      <c r="L2153" t="s">
        <v>155</v>
      </c>
      <c r="M2153" t="s">
        <v>156</v>
      </c>
      <c r="N2153">
        <v>19120</v>
      </c>
      <c r="O2153" t="s">
        <v>157</v>
      </c>
      <c r="P2153" t="s">
        <v>378</v>
      </c>
      <c r="Q2153" t="s">
        <v>49</v>
      </c>
      <c r="R2153" t="s">
        <v>72</v>
      </c>
      <c r="S2153" t="s">
        <v>379</v>
      </c>
      <c r="T2153">
        <v>4.7679999999999998</v>
      </c>
      <c r="U2153">
        <v>2</v>
      </c>
      <c r="V2153">
        <v>0.2</v>
      </c>
      <c r="W2153">
        <v>0.47680000000000011</v>
      </c>
    </row>
    <row r="2154" spans="1:23" x14ac:dyDescent="0.3">
      <c r="A2154">
        <v>2153</v>
      </c>
      <c r="B2154" t="s">
        <v>5106</v>
      </c>
      <c r="C2154" s="1">
        <v>42330</v>
      </c>
      <c r="D2154">
        <v>2015</v>
      </c>
      <c r="E2154" t="s">
        <v>24</v>
      </c>
      <c r="F2154">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v>7.0218000000000007</v>
      </c>
    </row>
    <row r="2155" spans="1:23" x14ac:dyDescent="0.3">
      <c r="A2155">
        <v>2154</v>
      </c>
      <c r="B2155" t="s">
        <v>5107</v>
      </c>
      <c r="C2155" s="1">
        <v>42565</v>
      </c>
      <c r="D2155">
        <v>2016</v>
      </c>
      <c r="E2155" t="s">
        <v>152</v>
      </c>
      <c r="F2155">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v>5.133</v>
      </c>
    </row>
    <row r="2156" spans="1:23" x14ac:dyDescent="0.3">
      <c r="A2156">
        <v>8589</v>
      </c>
      <c r="B2156" t="s">
        <v>10147</v>
      </c>
      <c r="C2156" s="1">
        <v>42139</v>
      </c>
      <c r="D2156">
        <v>2015</v>
      </c>
      <c r="E2156" t="s">
        <v>124</v>
      </c>
      <c r="F2156">
        <v>15</v>
      </c>
      <c r="G2156" t="s">
        <v>54</v>
      </c>
      <c r="H2156" t="s">
        <v>6773</v>
      </c>
      <c r="I2156" t="s">
        <v>6774</v>
      </c>
      <c r="J2156" t="s">
        <v>44</v>
      </c>
      <c r="K2156" t="s">
        <v>29</v>
      </c>
      <c r="L2156" t="s">
        <v>155</v>
      </c>
      <c r="M2156" t="s">
        <v>156</v>
      </c>
      <c r="N2156">
        <v>19140</v>
      </c>
      <c r="O2156" t="s">
        <v>157</v>
      </c>
      <c r="P2156" t="s">
        <v>2234</v>
      </c>
      <c r="Q2156" t="s">
        <v>49</v>
      </c>
      <c r="R2156" t="s">
        <v>63</v>
      </c>
      <c r="S2156" t="s">
        <v>2235</v>
      </c>
      <c r="T2156">
        <v>51.967999999999996</v>
      </c>
      <c r="U2156">
        <v>2</v>
      </c>
      <c r="V2156">
        <v>0.2</v>
      </c>
      <c r="W2156">
        <v>-10.393600000000001</v>
      </c>
    </row>
    <row r="2157" spans="1:23" x14ac:dyDescent="0.3">
      <c r="A2157">
        <v>2156</v>
      </c>
      <c r="B2157" t="s">
        <v>5109</v>
      </c>
      <c r="C2157" s="1">
        <v>42576</v>
      </c>
      <c r="D2157">
        <v>2016</v>
      </c>
      <c r="E2157" t="s">
        <v>152</v>
      </c>
      <c r="F2157">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v>10.74</v>
      </c>
    </row>
    <row r="2158" spans="1:23" x14ac:dyDescent="0.3">
      <c r="A2158">
        <v>2157</v>
      </c>
      <c r="B2158" t="s">
        <v>5110</v>
      </c>
      <c r="C2158" s="1">
        <v>41812</v>
      </c>
      <c r="D2158">
        <v>2014</v>
      </c>
      <c r="E2158" t="s">
        <v>41</v>
      </c>
      <c r="F2158">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v>0</v>
      </c>
    </row>
    <row r="2159" spans="1:23" x14ac:dyDescent="0.3">
      <c r="A2159">
        <v>2158</v>
      </c>
      <c r="B2159" t="s">
        <v>5110</v>
      </c>
      <c r="C2159" s="1">
        <v>41812</v>
      </c>
      <c r="D2159">
        <v>2014</v>
      </c>
      <c r="E2159" t="s">
        <v>41</v>
      </c>
      <c r="F2159">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v>9.716399999999993</v>
      </c>
    </row>
    <row r="2160" spans="1:23" x14ac:dyDescent="0.3">
      <c r="A2160">
        <v>2159</v>
      </c>
      <c r="B2160" t="s">
        <v>5111</v>
      </c>
      <c r="C2160" s="1">
        <v>43029</v>
      </c>
      <c r="D2160">
        <v>2017</v>
      </c>
      <c r="E2160" t="s">
        <v>53</v>
      </c>
      <c r="F2160">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v>2.0087999999999973</v>
      </c>
    </row>
    <row r="2161" spans="1:23" x14ac:dyDescent="0.3">
      <c r="A2161">
        <v>2160</v>
      </c>
      <c r="B2161" t="s">
        <v>5114</v>
      </c>
      <c r="C2161" s="1">
        <v>42616</v>
      </c>
      <c r="D2161">
        <v>2016</v>
      </c>
      <c r="E2161" t="s">
        <v>161</v>
      </c>
      <c r="F2161">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v>-14.973600000000001</v>
      </c>
    </row>
    <row r="2162" spans="1:23" x14ac:dyDescent="0.3">
      <c r="A2162">
        <v>8588</v>
      </c>
      <c r="B2162" t="s">
        <v>10146</v>
      </c>
      <c r="C2162" s="1">
        <v>42927</v>
      </c>
      <c r="D2162">
        <v>2017</v>
      </c>
      <c r="E2162" t="s">
        <v>152</v>
      </c>
      <c r="F2162">
        <v>11</v>
      </c>
      <c r="G2162" t="s">
        <v>54</v>
      </c>
      <c r="H2162" t="s">
        <v>1823</v>
      </c>
      <c r="I2162" t="s">
        <v>1824</v>
      </c>
      <c r="J2162" t="s">
        <v>44</v>
      </c>
      <c r="K2162" t="s">
        <v>29</v>
      </c>
      <c r="L2162" t="s">
        <v>45</v>
      </c>
      <c r="M2162" t="s">
        <v>46</v>
      </c>
      <c r="N2162">
        <v>90049</v>
      </c>
      <c r="O2162" t="s">
        <v>47</v>
      </c>
      <c r="P2162" t="s">
        <v>2878</v>
      </c>
      <c r="Q2162" t="s">
        <v>49</v>
      </c>
      <c r="R2162" t="s">
        <v>82</v>
      </c>
      <c r="S2162" t="s">
        <v>2879</v>
      </c>
      <c r="T2162">
        <v>168.1</v>
      </c>
      <c r="U2162">
        <v>5</v>
      </c>
      <c r="V2162">
        <v>0</v>
      </c>
      <c r="W2162">
        <v>43.705999999999996</v>
      </c>
    </row>
    <row r="2163" spans="1:23" x14ac:dyDescent="0.3">
      <c r="A2163">
        <v>2162</v>
      </c>
      <c r="B2163" t="s">
        <v>5116</v>
      </c>
      <c r="C2163" s="1">
        <v>42376</v>
      </c>
      <c r="D2163">
        <v>2016</v>
      </c>
      <c r="E2163" t="s">
        <v>166</v>
      </c>
      <c r="F2163">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v>10.028199999999998</v>
      </c>
    </row>
    <row r="2164" spans="1:23" x14ac:dyDescent="0.3">
      <c r="A2164">
        <v>2163</v>
      </c>
      <c r="B2164" t="s">
        <v>5119</v>
      </c>
      <c r="C2164" s="1">
        <v>42807</v>
      </c>
      <c r="D2164">
        <v>2017</v>
      </c>
      <c r="E2164" t="s">
        <v>237</v>
      </c>
      <c r="F2164">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v>150.98399999999998</v>
      </c>
    </row>
    <row r="2165" spans="1:23" x14ac:dyDescent="0.3">
      <c r="A2165">
        <v>8586</v>
      </c>
      <c r="B2165" t="s">
        <v>10145</v>
      </c>
      <c r="C2165" s="1">
        <v>43078</v>
      </c>
      <c r="D2165">
        <v>2017</v>
      </c>
      <c r="E2165" t="s">
        <v>98</v>
      </c>
      <c r="F2165">
        <v>9</v>
      </c>
      <c r="G2165" t="s">
        <v>54</v>
      </c>
      <c r="H2165" t="s">
        <v>7440</v>
      </c>
      <c r="I2165" t="s">
        <v>7441</v>
      </c>
      <c r="J2165" t="s">
        <v>28</v>
      </c>
      <c r="K2165" t="s">
        <v>29</v>
      </c>
      <c r="L2165" t="s">
        <v>155</v>
      </c>
      <c r="M2165" t="s">
        <v>156</v>
      </c>
      <c r="N2165">
        <v>19134</v>
      </c>
      <c r="O2165" t="s">
        <v>157</v>
      </c>
      <c r="P2165" t="s">
        <v>4337</v>
      </c>
      <c r="Q2165" t="s">
        <v>49</v>
      </c>
      <c r="R2165" t="s">
        <v>79</v>
      </c>
      <c r="S2165" t="s">
        <v>4338</v>
      </c>
      <c r="T2165">
        <v>11.088000000000003</v>
      </c>
      <c r="U2165">
        <v>7</v>
      </c>
      <c r="V2165">
        <v>0.7</v>
      </c>
      <c r="W2165">
        <v>-8.1311999999999998</v>
      </c>
    </row>
    <row r="2166" spans="1:23" x14ac:dyDescent="0.3">
      <c r="A2166">
        <v>2165</v>
      </c>
      <c r="B2166" t="s">
        <v>5123</v>
      </c>
      <c r="C2166" s="1">
        <v>42656</v>
      </c>
      <c r="D2166">
        <v>2016</v>
      </c>
      <c r="E2166" t="s">
        <v>53</v>
      </c>
      <c r="F216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v>3.0043999999999995</v>
      </c>
    </row>
    <row r="2167" spans="1:23" x14ac:dyDescent="0.3">
      <c r="A2167">
        <v>8585</v>
      </c>
      <c r="B2167" t="s">
        <v>10144</v>
      </c>
      <c r="C2167" s="1">
        <v>41674</v>
      </c>
      <c r="D2167">
        <v>2014</v>
      </c>
      <c r="E2167" t="s">
        <v>568</v>
      </c>
      <c r="F2167">
        <v>4</v>
      </c>
      <c r="G2167" t="s">
        <v>25</v>
      </c>
      <c r="H2167" t="s">
        <v>8750</v>
      </c>
      <c r="I2167" t="s">
        <v>8751</v>
      </c>
      <c r="J2167" t="s">
        <v>44</v>
      </c>
      <c r="K2167" t="s">
        <v>29</v>
      </c>
      <c r="L2167" t="s">
        <v>3359</v>
      </c>
      <c r="M2167" t="s">
        <v>46</v>
      </c>
      <c r="N2167">
        <v>92025</v>
      </c>
      <c r="O2167" t="s">
        <v>47</v>
      </c>
      <c r="P2167" t="s">
        <v>3263</v>
      </c>
      <c r="Q2167" t="s">
        <v>49</v>
      </c>
      <c r="R2167" t="s">
        <v>79</v>
      </c>
      <c r="S2167" t="s">
        <v>3264</v>
      </c>
      <c r="T2167">
        <v>17.248000000000001</v>
      </c>
      <c r="U2167">
        <v>2</v>
      </c>
      <c r="V2167">
        <v>0.2</v>
      </c>
      <c r="W2167">
        <v>6.0367999999999986</v>
      </c>
    </row>
    <row r="2168" spans="1:23" x14ac:dyDescent="0.3">
      <c r="A2168">
        <v>2167</v>
      </c>
      <c r="B2168" t="s">
        <v>5123</v>
      </c>
      <c r="C2168" s="1">
        <v>42656</v>
      </c>
      <c r="D2168">
        <v>2016</v>
      </c>
      <c r="E2168" t="s">
        <v>53</v>
      </c>
      <c r="F2168">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v>1.1904000000000003</v>
      </c>
    </row>
    <row r="2169" spans="1:23" x14ac:dyDescent="0.3">
      <c r="A2169">
        <v>2168</v>
      </c>
      <c r="B2169" t="s">
        <v>5123</v>
      </c>
      <c r="C2169" s="1">
        <v>42656</v>
      </c>
      <c r="D2169">
        <v>2016</v>
      </c>
      <c r="E2169" t="s">
        <v>53</v>
      </c>
      <c r="F2169">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v>-11.000500000000008</v>
      </c>
    </row>
    <row r="2170" spans="1:23" x14ac:dyDescent="0.3">
      <c r="A2170">
        <v>2169</v>
      </c>
      <c r="B2170" t="s">
        <v>5126</v>
      </c>
      <c r="C2170" s="1">
        <v>42762</v>
      </c>
      <c r="D2170">
        <v>2017</v>
      </c>
      <c r="E2170" t="s">
        <v>166</v>
      </c>
      <c r="F2170">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v>1.7519999999999998</v>
      </c>
    </row>
    <row r="2171" spans="1:23" x14ac:dyDescent="0.3">
      <c r="A2171">
        <v>8584</v>
      </c>
      <c r="B2171" t="s">
        <v>10142</v>
      </c>
      <c r="C2171" s="1">
        <v>41779</v>
      </c>
      <c r="D2171">
        <v>2014</v>
      </c>
      <c r="E2171" t="s">
        <v>124</v>
      </c>
      <c r="F2171">
        <v>20</v>
      </c>
      <c r="G2171" t="s">
        <v>25</v>
      </c>
      <c r="H2171" t="s">
        <v>4946</v>
      </c>
      <c r="I2171" t="s">
        <v>4947</v>
      </c>
      <c r="J2171" t="s">
        <v>44</v>
      </c>
      <c r="K2171" t="s">
        <v>29</v>
      </c>
      <c r="L2171" t="s">
        <v>10143</v>
      </c>
      <c r="M2171" t="s">
        <v>110</v>
      </c>
      <c r="N2171">
        <v>78666</v>
      </c>
      <c r="O2171" t="s">
        <v>111</v>
      </c>
      <c r="P2171" t="s">
        <v>8544</v>
      </c>
      <c r="Q2171" t="s">
        <v>49</v>
      </c>
      <c r="R2171" t="s">
        <v>63</v>
      </c>
      <c r="S2171" t="s">
        <v>8545</v>
      </c>
      <c r="T2171">
        <v>66.959999999999994</v>
      </c>
      <c r="U2171">
        <v>5</v>
      </c>
      <c r="V2171">
        <v>0.2</v>
      </c>
      <c r="W2171">
        <v>-13.392000000000003</v>
      </c>
    </row>
    <row r="2172" spans="1:23" x14ac:dyDescent="0.3">
      <c r="A2172">
        <v>8582</v>
      </c>
      <c r="B2172" t="s">
        <v>10142</v>
      </c>
      <c r="C2172" s="1">
        <v>41779</v>
      </c>
      <c r="D2172">
        <v>2014</v>
      </c>
      <c r="E2172" t="s">
        <v>124</v>
      </c>
      <c r="F2172">
        <v>20</v>
      </c>
      <c r="G2172" t="s">
        <v>25</v>
      </c>
      <c r="H2172" t="s">
        <v>4946</v>
      </c>
      <c r="I2172" t="s">
        <v>4947</v>
      </c>
      <c r="J2172" t="s">
        <v>44</v>
      </c>
      <c r="K2172" t="s">
        <v>29</v>
      </c>
      <c r="L2172" t="s">
        <v>10143</v>
      </c>
      <c r="M2172" t="s">
        <v>110</v>
      </c>
      <c r="N2172">
        <v>78666</v>
      </c>
      <c r="O2172" t="s">
        <v>111</v>
      </c>
      <c r="P2172" t="s">
        <v>2876</v>
      </c>
      <c r="Q2172" t="s">
        <v>49</v>
      </c>
      <c r="R2172" t="s">
        <v>95</v>
      </c>
      <c r="S2172" t="s">
        <v>2877</v>
      </c>
      <c r="T2172">
        <v>10.368000000000002</v>
      </c>
      <c r="U2172">
        <v>2</v>
      </c>
      <c r="V2172">
        <v>0.2</v>
      </c>
      <c r="W2172">
        <v>3.6288</v>
      </c>
    </row>
    <row r="2173" spans="1:23" x14ac:dyDescent="0.3">
      <c r="A2173">
        <v>8580</v>
      </c>
      <c r="B2173" t="s">
        <v>10141</v>
      </c>
      <c r="C2173" s="1">
        <v>42731</v>
      </c>
      <c r="D2173">
        <v>2016</v>
      </c>
      <c r="E2173" t="s">
        <v>98</v>
      </c>
      <c r="F2173">
        <v>27</v>
      </c>
      <c r="G2173" t="s">
        <v>54</v>
      </c>
      <c r="H2173" t="s">
        <v>4480</v>
      </c>
      <c r="I2173" t="s">
        <v>4481</v>
      </c>
      <c r="J2173" t="s">
        <v>28</v>
      </c>
      <c r="K2173" t="s">
        <v>29</v>
      </c>
      <c r="L2173" t="s">
        <v>1491</v>
      </c>
      <c r="M2173" t="s">
        <v>31</v>
      </c>
      <c r="N2173">
        <v>40214</v>
      </c>
      <c r="O2173" t="s">
        <v>32</v>
      </c>
      <c r="P2173" t="s">
        <v>9069</v>
      </c>
      <c r="Q2173" t="s">
        <v>49</v>
      </c>
      <c r="R2173" t="s">
        <v>50</v>
      </c>
      <c r="S2173" t="s">
        <v>9070</v>
      </c>
      <c r="T2173">
        <v>2.61</v>
      </c>
      <c r="U2173">
        <v>1</v>
      </c>
      <c r="V2173">
        <v>0</v>
      </c>
      <c r="W2173">
        <v>1.2005999999999999</v>
      </c>
    </row>
    <row r="2174" spans="1:23" x14ac:dyDescent="0.3">
      <c r="A2174">
        <v>2173</v>
      </c>
      <c r="B2174" t="s">
        <v>5131</v>
      </c>
      <c r="C2174" s="1">
        <v>41852</v>
      </c>
      <c r="D2174">
        <v>2014</v>
      </c>
      <c r="E2174" t="s">
        <v>132</v>
      </c>
      <c r="F2174">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v>6.9131999999999998</v>
      </c>
    </row>
    <row r="2175" spans="1:23" x14ac:dyDescent="0.3">
      <c r="A2175">
        <v>2174</v>
      </c>
      <c r="B2175" t="s">
        <v>5136</v>
      </c>
      <c r="C2175" s="1">
        <v>42581</v>
      </c>
      <c r="D2175">
        <v>2016</v>
      </c>
      <c r="E2175" t="s">
        <v>152</v>
      </c>
      <c r="F2175">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v>-13.895999999999997</v>
      </c>
    </row>
    <row r="2176" spans="1:23" x14ac:dyDescent="0.3">
      <c r="A2176">
        <v>2175</v>
      </c>
      <c r="B2176" t="s">
        <v>5137</v>
      </c>
      <c r="C2176" s="1">
        <v>42215</v>
      </c>
      <c r="D2176">
        <v>2015</v>
      </c>
      <c r="E2176" t="s">
        <v>152</v>
      </c>
      <c r="F217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v>6.1792000000000016</v>
      </c>
    </row>
    <row r="2177" spans="1:23" x14ac:dyDescent="0.3">
      <c r="A2177">
        <v>2176</v>
      </c>
      <c r="B2177" t="s">
        <v>5138</v>
      </c>
      <c r="C2177" s="1">
        <v>42658</v>
      </c>
      <c r="D2177">
        <v>2016</v>
      </c>
      <c r="E2177" t="s">
        <v>53</v>
      </c>
      <c r="F2177">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v>21.012799999999999</v>
      </c>
    </row>
    <row r="2178" spans="1:23" x14ac:dyDescent="0.3">
      <c r="A2178">
        <v>2177</v>
      </c>
      <c r="B2178" t="s">
        <v>5138</v>
      </c>
      <c r="C2178" s="1">
        <v>42658</v>
      </c>
      <c r="D2178">
        <v>2016</v>
      </c>
      <c r="E2178" t="s">
        <v>53</v>
      </c>
      <c r="F2178">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v>28.857599999999998</v>
      </c>
    </row>
    <row r="2179" spans="1:23" x14ac:dyDescent="0.3">
      <c r="A2179">
        <v>2178</v>
      </c>
      <c r="B2179" t="s">
        <v>5138</v>
      </c>
      <c r="C2179" s="1">
        <v>42658</v>
      </c>
      <c r="D2179">
        <v>2016</v>
      </c>
      <c r="E2179" t="s">
        <v>53</v>
      </c>
      <c r="F2179">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v>13.037499999999998</v>
      </c>
    </row>
    <row r="2180" spans="1:23" x14ac:dyDescent="0.3">
      <c r="A2180">
        <v>2179</v>
      </c>
      <c r="B2180" t="s">
        <v>5138</v>
      </c>
      <c r="C2180" s="1">
        <v>42658</v>
      </c>
      <c r="D2180">
        <v>2016</v>
      </c>
      <c r="E2180" t="s">
        <v>53</v>
      </c>
      <c r="F2180">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v>32.935999999999993</v>
      </c>
    </row>
    <row r="2181" spans="1:23" x14ac:dyDescent="0.3">
      <c r="A2181">
        <v>2180</v>
      </c>
      <c r="B2181" t="s">
        <v>5144</v>
      </c>
      <c r="C2181" s="1">
        <v>42497</v>
      </c>
      <c r="D2181">
        <v>2016</v>
      </c>
      <c r="E2181" t="s">
        <v>124</v>
      </c>
      <c r="F2181">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v>30.896599999999996</v>
      </c>
    </row>
    <row r="2182" spans="1:23" x14ac:dyDescent="0.3">
      <c r="A2182">
        <v>2181</v>
      </c>
      <c r="B2182" t="s">
        <v>5144</v>
      </c>
      <c r="C2182" s="1">
        <v>42497</v>
      </c>
      <c r="D2182">
        <v>2016</v>
      </c>
      <c r="E2182" t="s">
        <v>124</v>
      </c>
      <c r="F2182">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v>22.200000000000003</v>
      </c>
    </row>
    <row r="2183" spans="1:23" x14ac:dyDescent="0.3">
      <c r="A2183">
        <v>8579</v>
      </c>
      <c r="B2183" t="s">
        <v>10140</v>
      </c>
      <c r="C2183" s="1">
        <v>43091</v>
      </c>
      <c r="D2183">
        <v>2017</v>
      </c>
      <c r="E2183" t="s">
        <v>98</v>
      </c>
      <c r="F2183">
        <v>22</v>
      </c>
      <c r="G2183" t="s">
        <v>54</v>
      </c>
      <c r="H2183" t="s">
        <v>4168</v>
      </c>
      <c r="I2183" t="s">
        <v>4169</v>
      </c>
      <c r="J2183" t="s">
        <v>28</v>
      </c>
      <c r="K2183" t="s">
        <v>29</v>
      </c>
      <c r="L2183" t="s">
        <v>401</v>
      </c>
      <c r="M2183" t="s">
        <v>241</v>
      </c>
      <c r="N2183">
        <v>55901</v>
      </c>
      <c r="O2183" t="s">
        <v>111</v>
      </c>
      <c r="P2183" t="s">
        <v>969</v>
      </c>
      <c r="Q2183" t="s">
        <v>49</v>
      </c>
      <c r="R2183" t="s">
        <v>63</v>
      </c>
      <c r="S2183" t="s">
        <v>1759</v>
      </c>
      <c r="T2183">
        <v>31.16</v>
      </c>
      <c r="U2183">
        <v>2</v>
      </c>
      <c r="V2183">
        <v>0</v>
      </c>
      <c r="W2183">
        <v>7.7899999999999991</v>
      </c>
    </row>
    <row r="2184" spans="1:23" x14ac:dyDescent="0.3">
      <c r="A2184">
        <v>8576</v>
      </c>
      <c r="B2184" t="s">
        <v>10138</v>
      </c>
      <c r="C2184" s="1">
        <v>42974</v>
      </c>
      <c r="D2184">
        <v>2017</v>
      </c>
      <c r="E2184" t="s">
        <v>132</v>
      </c>
      <c r="F2184">
        <v>27</v>
      </c>
      <c r="G2184" t="s">
        <v>25</v>
      </c>
      <c r="H2184" t="s">
        <v>3890</v>
      </c>
      <c r="I2184" t="s">
        <v>3891</v>
      </c>
      <c r="J2184" t="s">
        <v>28</v>
      </c>
      <c r="K2184" t="s">
        <v>29</v>
      </c>
      <c r="L2184" t="s">
        <v>6872</v>
      </c>
      <c r="M2184" t="s">
        <v>58</v>
      </c>
      <c r="N2184">
        <v>34952</v>
      </c>
      <c r="O2184" t="s">
        <v>32</v>
      </c>
      <c r="P2184" t="s">
        <v>2221</v>
      </c>
      <c r="Q2184" t="s">
        <v>49</v>
      </c>
      <c r="R2184" t="s">
        <v>82</v>
      </c>
      <c r="S2184" t="s">
        <v>2222</v>
      </c>
      <c r="T2184">
        <v>14.336000000000002</v>
      </c>
      <c r="U2184">
        <v>4</v>
      </c>
      <c r="V2184">
        <v>0.2</v>
      </c>
      <c r="W2184">
        <v>0.89599999999999991</v>
      </c>
    </row>
    <row r="2185" spans="1:23" x14ac:dyDescent="0.3">
      <c r="A2185">
        <v>8575</v>
      </c>
      <c r="B2185" t="s">
        <v>10137</v>
      </c>
      <c r="C2185" s="1">
        <v>41901</v>
      </c>
      <c r="D2185">
        <v>2014</v>
      </c>
      <c r="E2185" t="s">
        <v>161</v>
      </c>
      <c r="F2185">
        <v>19</v>
      </c>
      <c r="G2185" t="s">
        <v>1306</v>
      </c>
      <c r="H2185" t="s">
        <v>736</v>
      </c>
      <c r="I2185" t="s">
        <v>737</v>
      </c>
      <c r="J2185" t="s">
        <v>108</v>
      </c>
      <c r="K2185" t="s">
        <v>29</v>
      </c>
      <c r="L2185" t="s">
        <v>135</v>
      </c>
      <c r="M2185" t="s">
        <v>46</v>
      </c>
      <c r="N2185">
        <v>94110</v>
      </c>
      <c r="O2185" t="s">
        <v>47</v>
      </c>
      <c r="P2185" t="s">
        <v>3817</v>
      </c>
      <c r="Q2185" t="s">
        <v>49</v>
      </c>
      <c r="R2185" t="s">
        <v>281</v>
      </c>
      <c r="S2185" t="s">
        <v>3818</v>
      </c>
      <c r="T2185">
        <v>5.67</v>
      </c>
      <c r="U2185">
        <v>3</v>
      </c>
      <c r="V2185">
        <v>0</v>
      </c>
      <c r="W2185">
        <v>0.11340000000000017</v>
      </c>
    </row>
    <row r="2186" spans="1:23" x14ac:dyDescent="0.3">
      <c r="A2186">
        <v>8574</v>
      </c>
      <c r="B2186" t="s">
        <v>10136</v>
      </c>
      <c r="C2186" s="1">
        <v>42297</v>
      </c>
      <c r="D2186">
        <v>2015</v>
      </c>
      <c r="E2186" t="s">
        <v>53</v>
      </c>
      <c r="F2186">
        <v>20</v>
      </c>
      <c r="G2186" t="s">
        <v>199</v>
      </c>
      <c r="H2186" t="s">
        <v>4009</v>
      </c>
      <c r="I2186" t="s">
        <v>4010</v>
      </c>
      <c r="J2186" t="s">
        <v>28</v>
      </c>
      <c r="K2186" t="s">
        <v>29</v>
      </c>
      <c r="L2186" t="s">
        <v>278</v>
      </c>
      <c r="M2186" t="s">
        <v>279</v>
      </c>
      <c r="N2186">
        <v>10035</v>
      </c>
      <c r="O2186" t="s">
        <v>157</v>
      </c>
      <c r="P2186" t="s">
        <v>196</v>
      </c>
      <c r="Q2186" t="s">
        <v>49</v>
      </c>
      <c r="R2186" t="s">
        <v>95</v>
      </c>
      <c r="S2186" t="s">
        <v>197</v>
      </c>
      <c r="T2186">
        <v>24.56</v>
      </c>
      <c r="U2186">
        <v>2</v>
      </c>
      <c r="V2186">
        <v>0</v>
      </c>
      <c r="W2186">
        <v>11.543199999999999</v>
      </c>
    </row>
    <row r="2187" spans="1:23" x14ac:dyDescent="0.3">
      <c r="A2187">
        <v>2186</v>
      </c>
      <c r="B2187" t="s">
        <v>5147</v>
      </c>
      <c r="C2187" s="1">
        <v>42948</v>
      </c>
      <c r="D2187">
        <v>2017</v>
      </c>
      <c r="E2187" t="s">
        <v>132</v>
      </c>
      <c r="F2187">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v>18.5274</v>
      </c>
    </row>
    <row r="2188" spans="1:23" x14ac:dyDescent="0.3">
      <c r="A2188">
        <v>8572</v>
      </c>
      <c r="B2188" t="s">
        <v>10134</v>
      </c>
      <c r="C2188" s="1">
        <v>42463</v>
      </c>
      <c r="D2188">
        <v>2016</v>
      </c>
      <c r="E2188" t="s">
        <v>89</v>
      </c>
      <c r="F2188">
        <v>3</v>
      </c>
      <c r="G2188" t="s">
        <v>1306</v>
      </c>
      <c r="H2188" t="s">
        <v>2164</v>
      </c>
      <c r="I2188" t="s">
        <v>2165</v>
      </c>
      <c r="J2188" t="s">
        <v>108</v>
      </c>
      <c r="K2188" t="s">
        <v>29</v>
      </c>
      <c r="L2188" t="s">
        <v>830</v>
      </c>
      <c r="M2188" t="s">
        <v>110</v>
      </c>
      <c r="N2188">
        <v>75081</v>
      </c>
      <c r="O2188" t="s">
        <v>111</v>
      </c>
      <c r="P2188" t="s">
        <v>4483</v>
      </c>
      <c r="Q2188" t="s">
        <v>49</v>
      </c>
      <c r="R2188" t="s">
        <v>95</v>
      </c>
      <c r="S2188" t="s">
        <v>4484</v>
      </c>
      <c r="T2188">
        <v>10.272000000000002</v>
      </c>
      <c r="U2188">
        <v>3</v>
      </c>
      <c r="V2188">
        <v>0.2</v>
      </c>
      <c r="W2188">
        <v>3.2099999999999982</v>
      </c>
    </row>
    <row r="2189" spans="1:23" x14ac:dyDescent="0.3">
      <c r="A2189">
        <v>2188</v>
      </c>
      <c r="B2189" t="s">
        <v>5151</v>
      </c>
      <c r="C2189" s="1">
        <v>42957</v>
      </c>
      <c r="D2189">
        <v>2017</v>
      </c>
      <c r="E2189" t="s">
        <v>132</v>
      </c>
      <c r="F2189">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v>35.04</v>
      </c>
    </row>
    <row r="2190" spans="1:23" x14ac:dyDescent="0.3">
      <c r="A2190">
        <v>8570</v>
      </c>
      <c r="B2190" t="s">
        <v>10133</v>
      </c>
      <c r="C2190" s="1">
        <v>42710</v>
      </c>
      <c r="D2190">
        <v>2016</v>
      </c>
      <c r="E2190" t="s">
        <v>98</v>
      </c>
      <c r="F2190">
        <v>6</v>
      </c>
      <c r="G2190" t="s">
        <v>54</v>
      </c>
      <c r="H2190" t="s">
        <v>2657</v>
      </c>
      <c r="I2190" t="s">
        <v>2658</v>
      </c>
      <c r="J2190" t="s">
        <v>44</v>
      </c>
      <c r="K2190" t="s">
        <v>29</v>
      </c>
      <c r="L2190" t="s">
        <v>6124</v>
      </c>
      <c r="M2190" t="s">
        <v>279</v>
      </c>
      <c r="N2190">
        <v>11550</v>
      </c>
      <c r="O2190" t="s">
        <v>157</v>
      </c>
      <c r="P2190" t="s">
        <v>443</v>
      </c>
      <c r="Q2190" t="s">
        <v>49</v>
      </c>
      <c r="R2190" t="s">
        <v>79</v>
      </c>
      <c r="S2190" t="s">
        <v>444</v>
      </c>
      <c r="T2190">
        <v>222.35199999999998</v>
      </c>
      <c r="U2190">
        <v>13</v>
      </c>
      <c r="V2190">
        <v>0.2</v>
      </c>
      <c r="W2190">
        <v>77.823200000000014</v>
      </c>
    </row>
    <row r="2191" spans="1:23" x14ac:dyDescent="0.3">
      <c r="A2191">
        <v>8569</v>
      </c>
      <c r="B2191" t="s">
        <v>10133</v>
      </c>
      <c r="C2191" s="1">
        <v>42710</v>
      </c>
      <c r="D2191">
        <v>2016</v>
      </c>
      <c r="E2191" t="s">
        <v>98</v>
      </c>
      <c r="F2191">
        <v>6</v>
      </c>
      <c r="G2191" t="s">
        <v>54</v>
      </c>
      <c r="H2191" t="s">
        <v>2657</v>
      </c>
      <c r="I2191" t="s">
        <v>2658</v>
      </c>
      <c r="J2191" t="s">
        <v>44</v>
      </c>
      <c r="K2191" t="s">
        <v>29</v>
      </c>
      <c r="L2191" t="s">
        <v>6124</v>
      </c>
      <c r="M2191" t="s">
        <v>279</v>
      </c>
      <c r="N2191">
        <v>11550</v>
      </c>
      <c r="O2191" t="s">
        <v>157</v>
      </c>
      <c r="P2191" t="s">
        <v>7011</v>
      </c>
      <c r="Q2191" t="s">
        <v>49</v>
      </c>
      <c r="R2191" t="s">
        <v>79</v>
      </c>
      <c r="S2191" t="s">
        <v>7012</v>
      </c>
      <c r="T2191">
        <v>968.74400000000014</v>
      </c>
      <c r="U2191">
        <v>7</v>
      </c>
      <c r="V2191">
        <v>0.2</v>
      </c>
      <c r="W2191">
        <v>314.84180000000003</v>
      </c>
    </row>
    <row r="2192" spans="1:23" x14ac:dyDescent="0.3">
      <c r="A2192">
        <v>2191</v>
      </c>
      <c r="B2192" t="s">
        <v>5152</v>
      </c>
      <c r="C2192" s="1">
        <v>42546</v>
      </c>
      <c r="D2192">
        <v>2016</v>
      </c>
      <c r="E2192" t="s">
        <v>41</v>
      </c>
      <c r="F2192">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v>17.026800000000001</v>
      </c>
    </row>
    <row r="2193" spans="1:23" x14ac:dyDescent="0.3">
      <c r="A2193">
        <v>2192</v>
      </c>
      <c r="B2193" t="s">
        <v>5155</v>
      </c>
      <c r="C2193" s="1">
        <v>42714</v>
      </c>
      <c r="D2193">
        <v>2016</v>
      </c>
      <c r="E2193" t="s">
        <v>98</v>
      </c>
      <c r="F2193">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v>51.823799999999999</v>
      </c>
    </row>
    <row r="2194" spans="1:23" x14ac:dyDescent="0.3">
      <c r="A2194">
        <v>2193</v>
      </c>
      <c r="B2194" t="s">
        <v>5155</v>
      </c>
      <c r="C2194" s="1">
        <v>42714</v>
      </c>
      <c r="D2194">
        <v>2016</v>
      </c>
      <c r="E2194" t="s">
        <v>98</v>
      </c>
      <c r="F2194">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v>22.869</v>
      </c>
    </row>
    <row r="2195" spans="1:23" x14ac:dyDescent="0.3">
      <c r="A2195">
        <v>2194</v>
      </c>
      <c r="B2195" t="s">
        <v>5155</v>
      </c>
      <c r="C2195" s="1">
        <v>42714</v>
      </c>
      <c r="D2195">
        <v>2016</v>
      </c>
      <c r="E2195" t="s">
        <v>98</v>
      </c>
      <c r="F2195">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v>55.763999999999996</v>
      </c>
    </row>
    <row r="2196" spans="1:23" x14ac:dyDescent="0.3">
      <c r="A2196">
        <v>2195</v>
      </c>
      <c r="B2196" t="s">
        <v>5155</v>
      </c>
      <c r="C2196" s="1">
        <v>42714</v>
      </c>
      <c r="D2196">
        <v>2016</v>
      </c>
      <c r="E2196" t="s">
        <v>98</v>
      </c>
      <c r="F219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v>12.285</v>
      </c>
    </row>
    <row r="2197" spans="1:23" x14ac:dyDescent="0.3">
      <c r="A2197">
        <v>8568</v>
      </c>
      <c r="B2197" t="s">
        <v>10132</v>
      </c>
      <c r="C2197" s="1">
        <v>42684</v>
      </c>
      <c r="D2197">
        <v>2016</v>
      </c>
      <c r="E2197" t="s">
        <v>24</v>
      </c>
      <c r="F2197">
        <v>10</v>
      </c>
      <c r="G2197" t="s">
        <v>199</v>
      </c>
      <c r="H2197" t="s">
        <v>2322</v>
      </c>
      <c r="I2197" t="s">
        <v>2323</v>
      </c>
      <c r="J2197" t="s">
        <v>28</v>
      </c>
      <c r="K2197" t="s">
        <v>29</v>
      </c>
      <c r="L2197" t="s">
        <v>288</v>
      </c>
      <c r="M2197" t="s">
        <v>510</v>
      </c>
      <c r="N2197">
        <v>45373</v>
      </c>
      <c r="O2197" t="s">
        <v>157</v>
      </c>
      <c r="P2197" t="s">
        <v>5286</v>
      </c>
      <c r="Q2197" t="s">
        <v>49</v>
      </c>
      <c r="R2197" t="s">
        <v>95</v>
      </c>
      <c r="S2197" t="s">
        <v>5287</v>
      </c>
      <c r="T2197">
        <v>31.104000000000006</v>
      </c>
      <c r="U2197">
        <v>6</v>
      </c>
      <c r="V2197">
        <v>0.2</v>
      </c>
      <c r="W2197">
        <v>10.8864</v>
      </c>
    </row>
    <row r="2198" spans="1:23" x14ac:dyDescent="0.3">
      <c r="A2198">
        <v>2197</v>
      </c>
      <c r="B2198" t="s">
        <v>5158</v>
      </c>
      <c r="C2198" s="1">
        <v>42705</v>
      </c>
      <c r="D2198">
        <v>2016</v>
      </c>
      <c r="E2198" t="s">
        <v>98</v>
      </c>
      <c r="F2198">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v>0.41160000000000019</v>
      </c>
    </row>
    <row r="2199" spans="1:23" x14ac:dyDescent="0.3">
      <c r="A2199">
        <v>2198</v>
      </c>
      <c r="B2199" t="s">
        <v>5160</v>
      </c>
      <c r="C2199" s="1">
        <v>41971</v>
      </c>
      <c r="D2199">
        <v>2014</v>
      </c>
      <c r="E2199" t="s">
        <v>24</v>
      </c>
      <c r="F2199">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v>3.9609000000000001</v>
      </c>
    </row>
    <row r="2200" spans="1:23" x14ac:dyDescent="0.3">
      <c r="A2200">
        <v>2199</v>
      </c>
      <c r="B2200" t="s">
        <v>5161</v>
      </c>
      <c r="C2200" s="1">
        <v>42091</v>
      </c>
      <c r="D2200">
        <v>2015</v>
      </c>
      <c r="E2200" t="s">
        <v>237</v>
      </c>
      <c r="F2200">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v>5.4432</v>
      </c>
    </row>
    <row r="2201" spans="1:23" x14ac:dyDescent="0.3">
      <c r="A2201">
        <v>2200</v>
      </c>
      <c r="B2201" t="s">
        <v>5161</v>
      </c>
      <c r="C2201" s="1">
        <v>42091</v>
      </c>
      <c r="D2201">
        <v>2015</v>
      </c>
      <c r="E2201" t="s">
        <v>237</v>
      </c>
      <c r="F2201">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v>1.7003999999999999</v>
      </c>
    </row>
    <row r="2202" spans="1:23" x14ac:dyDescent="0.3">
      <c r="A2202">
        <v>8567</v>
      </c>
      <c r="B2202" t="s">
        <v>10131</v>
      </c>
      <c r="C2202" s="1">
        <v>42691</v>
      </c>
      <c r="D2202">
        <v>2016</v>
      </c>
      <c r="E2202" t="s">
        <v>24</v>
      </c>
      <c r="F2202">
        <v>17</v>
      </c>
      <c r="G2202" t="s">
        <v>199</v>
      </c>
      <c r="H2202" t="s">
        <v>8390</v>
      </c>
      <c r="I2202" t="s">
        <v>8391</v>
      </c>
      <c r="J2202" t="s">
        <v>28</v>
      </c>
      <c r="K2202" t="s">
        <v>29</v>
      </c>
      <c r="L2202" t="s">
        <v>7419</v>
      </c>
      <c r="M2202" t="s">
        <v>110</v>
      </c>
      <c r="N2202">
        <v>75056</v>
      </c>
      <c r="O2202" t="s">
        <v>111</v>
      </c>
      <c r="P2202" t="s">
        <v>5783</v>
      </c>
      <c r="Q2202" t="s">
        <v>49</v>
      </c>
      <c r="R2202" t="s">
        <v>95</v>
      </c>
      <c r="S2202" t="s">
        <v>5784</v>
      </c>
      <c r="T2202">
        <v>15.231999999999999</v>
      </c>
      <c r="U2202">
        <v>4</v>
      </c>
      <c r="V2202">
        <v>0.2</v>
      </c>
      <c r="W2202">
        <v>5.5215999999999994</v>
      </c>
    </row>
    <row r="2203" spans="1:23" x14ac:dyDescent="0.3">
      <c r="A2203">
        <v>8564</v>
      </c>
      <c r="B2203" t="s">
        <v>10129</v>
      </c>
      <c r="C2203" s="1">
        <v>42855</v>
      </c>
      <c r="D2203">
        <v>2017</v>
      </c>
      <c r="E2203" t="s">
        <v>89</v>
      </c>
      <c r="F2203">
        <v>30</v>
      </c>
      <c r="G2203" t="s">
        <v>54</v>
      </c>
      <c r="H2203" t="s">
        <v>3525</v>
      </c>
      <c r="I2203" t="s">
        <v>3526</v>
      </c>
      <c r="J2203" t="s">
        <v>108</v>
      </c>
      <c r="K2203" t="s">
        <v>29</v>
      </c>
      <c r="L2203" t="s">
        <v>10130</v>
      </c>
      <c r="M2203" t="s">
        <v>58</v>
      </c>
      <c r="N2203">
        <v>32771</v>
      </c>
      <c r="O2203" t="s">
        <v>32</v>
      </c>
      <c r="P2203" t="s">
        <v>3831</v>
      </c>
      <c r="Q2203" t="s">
        <v>49</v>
      </c>
      <c r="R2203" t="s">
        <v>79</v>
      </c>
      <c r="S2203" t="s">
        <v>3832</v>
      </c>
      <c r="T2203">
        <v>4.8420000000000005</v>
      </c>
      <c r="U2203">
        <v>3</v>
      </c>
      <c r="V2203">
        <v>0.7</v>
      </c>
      <c r="W2203">
        <v>-3.5507999999999988</v>
      </c>
    </row>
    <row r="2204" spans="1:23" x14ac:dyDescent="0.3">
      <c r="A2204">
        <v>2203</v>
      </c>
      <c r="B2204" t="s">
        <v>5164</v>
      </c>
      <c r="C2204" s="1">
        <v>42253</v>
      </c>
      <c r="D2204">
        <v>2015</v>
      </c>
      <c r="E2204" t="s">
        <v>161</v>
      </c>
      <c r="F2204">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v>2.1335999999999999</v>
      </c>
    </row>
    <row r="2205" spans="1:23" x14ac:dyDescent="0.3">
      <c r="A2205">
        <v>8559</v>
      </c>
      <c r="B2205" t="s">
        <v>10127</v>
      </c>
      <c r="C2205" s="1">
        <v>42727</v>
      </c>
      <c r="D2205">
        <v>2016</v>
      </c>
      <c r="E2205" t="s">
        <v>98</v>
      </c>
      <c r="F2205">
        <v>23</v>
      </c>
      <c r="G2205" t="s">
        <v>25</v>
      </c>
      <c r="H2205" t="s">
        <v>1362</v>
      </c>
      <c r="I2205" t="s">
        <v>1363</v>
      </c>
      <c r="J2205" t="s">
        <v>44</v>
      </c>
      <c r="K2205" t="s">
        <v>29</v>
      </c>
      <c r="L2205" t="s">
        <v>195</v>
      </c>
      <c r="M2205" t="s">
        <v>110</v>
      </c>
      <c r="N2205">
        <v>77041</v>
      </c>
      <c r="O2205" t="s">
        <v>111</v>
      </c>
      <c r="P2205" t="s">
        <v>7199</v>
      </c>
      <c r="Q2205" t="s">
        <v>49</v>
      </c>
      <c r="R2205" t="s">
        <v>50</v>
      </c>
      <c r="S2205" t="s">
        <v>7200</v>
      </c>
      <c r="T2205">
        <v>45.36</v>
      </c>
      <c r="U2205">
        <v>9</v>
      </c>
      <c r="V2205">
        <v>0.2</v>
      </c>
      <c r="W2205">
        <v>14.741999999999997</v>
      </c>
    </row>
    <row r="2206" spans="1:23" x14ac:dyDescent="0.3">
      <c r="A2206">
        <v>8557</v>
      </c>
      <c r="B2206" t="s">
        <v>10126</v>
      </c>
      <c r="C2206" s="1">
        <v>42085</v>
      </c>
      <c r="D2206">
        <v>2015</v>
      </c>
      <c r="E2206" t="s">
        <v>237</v>
      </c>
      <c r="F2206">
        <v>22</v>
      </c>
      <c r="G2206" t="s">
        <v>1306</v>
      </c>
      <c r="H2206" t="s">
        <v>2421</v>
      </c>
      <c r="I2206" t="s">
        <v>2422</v>
      </c>
      <c r="J2206" t="s">
        <v>28</v>
      </c>
      <c r="K2206" t="s">
        <v>29</v>
      </c>
      <c r="L2206" t="s">
        <v>6847</v>
      </c>
      <c r="M2206" t="s">
        <v>58</v>
      </c>
      <c r="N2206">
        <v>33317</v>
      </c>
      <c r="O2206" t="s">
        <v>32</v>
      </c>
      <c r="P2206" t="s">
        <v>8365</v>
      </c>
      <c r="Q2206" t="s">
        <v>49</v>
      </c>
      <c r="R2206" t="s">
        <v>63</v>
      </c>
      <c r="S2206" t="s">
        <v>8366</v>
      </c>
      <c r="T2206">
        <v>150.40799999999999</v>
      </c>
      <c r="U2206">
        <v>9</v>
      </c>
      <c r="V2206">
        <v>0.2</v>
      </c>
      <c r="W2206">
        <v>-33.841799999999999</v>
      </c>
    </row>
    <row r="2207" spans="1:23" x14ac:dyDescent="0.3">
      <c r="A2207">
        <v>2206</v>
      </c>
      <c r="B2207" t="s">
        <v>5169</v>
      </c>
      <c r="C2207" s="1">
        <v>42623</v>
      </c>
      <c r="D2207">
        <v>2016</v>
      </c>
      <c r="E2207" t="s">
        <v>161</v>
      </c>
      <c r="F2207">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v>8.4449999999999896</v>
      </c>
    </row>
    <row r="2208" spans="1:23" x14ac:dyDescent="0.3">
      <c r="A2208">
        <v>2207</v>
      </c>
      <c r="B2208" t="s">
        <v>5172</v>
      </c>
      <c r="C2208" s="1">
        <v>41834</v>
      </c>
      <c r="D2208">
        <v>2014</v>
      </c>
      <c r="E2208" t="s">
        <v>152</v>
      </c>
      <c r="F2208">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v>-46.394600000000011</v>
      </c>
    </row>
    <row r="2209" spans="1:23" x14ac:dyDescent="0.3">
      <c r="A2209">
        <v>8552</v>
      </c>
      <c r="B2209" t="s">
        <v>10122</v>
      </c>
      <c r="C2209" s="1">
        <v>42202</v>
      </c>
      <c r="D2209">
        <v>2015</v>
      </c>
      <c r="E2209" t="s">
        <v>152</v>
      </c>
      <c r="F2209">
        <v>17</v>
      </c>
      <c r="G2209" t="s">
        <v>54</v>
      </c>
      <c r="H2209" t="s">
        <v>1286</v>
      </c>
      <c r="I2209" t="s">
        <v>1287</v>
      </c>
      <c r="J2209" t="s">
        <v>44</v>
      </c>
      <c r="K2209" t="s">
        <v>29</v>
      </c>
      <c r="L2209" t="s">
        <v>195</v>
      </c>
      <c r="M2209" t="s">
        <v>110</v>
      </c>
      <c r="N2209">
        <v>77041</v>
      </c>
      <c r="O2209" t="s">
        <v>111</v>
      </c>
      <c r="P2209" t="s">
        <v>1898</v>
      </c>
      <c r="Q2209" t="s">
        <v>49</v>
      </c>
      <c r="R2209" t="s">
        <v>281</v>
      </c>
      <c r="S2209" t="s">
        <v>1899</v>
      </c>
      <c r="T2209">
        <v>14.432</v>
      </c>
      <c r="U2209">
        <v>4</v>
      </c>
      <c r="V2209">
        <v>0.2</v>
      </c>
      <c r="W2209">
        <v>3.4276000000000004</v>
      </c>
    </row>
    <row r="2210" spans="1:23" x14ac:dyDescent="0.3">
      <c r="A2210">
        <v>2209</v>
      </c>
      <c r="B2210" t="s">
        <v>5175</v>
      </c>
      <c r="C2210" s="1">
        <v>42238</v>
      </c>
      <c r="D2210">
        <v>2015</v>
      </c>
      <c r="E2210" t="s">
        <v>132</v>
      </c>
      <c r="F2210">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v>7.5991999999999997</v>
      </c>
    </row>
    <row r="2211" spans="1:23" x14ac:dyDescent="0.3">
      <c r="A2211">
        <v>8551</v>
      </c>
      <c r="B2211" t="s">
        <v>10122</v>
      </c>
      <c r="C2211" s="1">
        <v>42202</v>
      </c>
      <c r="D2211">
        <v>2015</v>
      </c>
      <c r="E2211" t="s">
        <v>152</v>
      </c>
      <c r="F2211">
        <v>17</v>
      </c>
      <c r="G2211" t="s">
        <v>54</v>
      </c>
      <c r="H2211" t="s">
        <v>1286</v>
      </c>
      <c r="I2211" t="s">
        <v>1287</v>
      </c>
      <c r="J2211" t="s">
        <v>44</v>
      </c>
      <c r="K2211" t="s">
        <v>29</v>
      </c>
      <c r="L2211" t="s">
        <v>195</v>
      </c>
      <c r="M2211" t="s">
        <v>110</v>
      </c>
      <c r="N2211">
        <v>77041</v>
      </c>
      <c r="O2211" t="s">
        <v>111</v>
      </c>
      <c r="P2211" t="s">
        <v>9069</v>
      </c>
      <c r="Q2211" t="s">
        <v>49</v>
      </c>
      <c r="R2211" t="s">
        <v>50</v>
      </c>
      <c r="S2211" t="s">
        <v>9070</v>
      </c>
      <c r="T2211">
        <v>6.2640000000000002</v>
      </c>
      <c r="U2211">
        <v>3</v>
      </c>
      <c r="V2211">
        <v>0.2</v>
      </c>
      <c r="W2211">
        <v>2.0358000000000001</v>
      </c>
    </row>
    <row r="2212" spans="1:23" x14ac:dyDescent="0.3">
      <c r="A2212">
        <v>2211</v>
      </c>
      <c r="B2212" t="s">
        <v>5176</v>
      </c>
      <c r="C2212" s="1">
        <v>41957</v>
      </c>
      <c r="D2212">
        <v>2014</v>
      </c>
      <c r="E2212" t="s">
        <v>24</v>
      </c>
      <c r="F2212">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v>21.023999999999997</v>
      </c>
    </row>
    <row r="2213" spans="1:23" x14ac:dyDescent="0.3">
      <c r="A2213">
        <v>2212</v>
      </c>
      <c r="B2213" t="s">
        <v>5181</v>
      </c>
      <c r="C2213" s="1">
        <v>42701</v>
      </c>
      <c r="D2213">
        <v>2016</v>
      </c>
      <c r="E2213" t="s">
        <v>24</v>
      </c>
      <c r="F2213">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v>29.7408</v>
      </c>
    </row>
    <row r="2214" spans="1:23" x14ac:dyDescent="0.3">
      <c r="A2214">
        <v>8549</v>
      </c>
      <c r="B2214" t="s">
        <v>10120</v>
      </c>
      <c r="C2214" s="1">
        <v>42343</v>
      </c>
      <c r="D2214">
        <v>2015</v>
      </c>
      <c r="E2214" t="s">
        <v>98</v>
      </c>
      <c r="F2214">
        <v>5</v>
      </c>
      <c r="G2214" t="s">
        <v>54</v>
      </c>
      <c r="H2214" t="s">
        <v>2780</v>
      </c>
      <c r="I2214" t="s">
        <v>2781</v>
      </c>
      <c r="J2214" t="s">
        <v>44</v>
      </c>
      <c r="K2214" t="s">
        <v>29</v>
      </c>
      <c r="L2214" t="s">
        <v>45</v>
      </c>
      <c r="M2214" t="s">
        <v>46</v>
      </c>
      <c r="N2214">
        <v>90049</v>
      </c>
      <c r="O2214" t="s">
        <v>47</v>
      </c>
      <c r="P2214" t="s">
        <v>3221</v>
      </c>
      <c r="Q2214" t="s">
        <v>49</v>
      </c>
      <c r="R2214" t="s">
        <v>50</v>
      </c>
      <c r="S2214" t="s">
        <v>3222</v>
      </c>
      <c r="T2214">
        <v>12.6</v>
      </c>
      <c r="U2214">
        <v>4</v>
      </c>
      <c r="V2214">
        <v>0</v>
      </c>
      <c r="W2214">
        <v>6.048</v>
      </c>
    </row>
    <row r="2215" spans="1:23" x14ac:dyDescent="0.3">
      <c r="A2215">
        <v>2214</v>
      </c>
      <c r="B2215" t="s">
        <v>5186</v>
      </c>
      <c r="C2215" s="1">
        <v>43009</v>
      </c>
      <c r="D2215">
        <v>2017</v>
      </c>
      <c r="E2215" t="s">
        <v>53</v>
      </c>
      <c r="F2215">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v>0.504</v>
      </c>
    </row>
    <row r="2216" spans="1:23" x14ac:dyDescent="0.3">
      <c r="A2216">
        <v>2215</v>
      </c>
      <c r="B2216" t="s">
        <v>5186</v>
      </c>
      <c r="C2216" s="1">
        <v>43009</v>
      </c>
      <c r="D2216">
        <v>2017</v>
      </c>
      <c r="E2216" t="s">
        <v>53</v>
      </c>
      <c r="F221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v>20.849399999999996</v>
      </c>
    </row>
    <row r="2217" spans="1:23" x14ac:dyDescent="0.3">
      <c r="A2217">
        <v>2216</v>
      </c>
      <c r="B2217" t="s">
        <v>5186</v>
      </c>
      <c r="C2217" s="1">
        <v>43009</v>
      </c>
      <c r="D2217">
        <v>2017</v>
      </c>
      <c r="E2217" t="s">
        <v>53</v>
      </c>
      <c r="F2217">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v>60.490000000000009</v>
      </c>
    </row>
    <row r="2218" spans="1:23" x14ac:dyDescent="0.3">
      <c r="A2218">
        <v>8547</v>
      </c>
      <c r="B2218" t="s">
        <v>10119</v>
      </c>
      <c r="C2218" s="1">
        <v>42456</v>
      </c>
      <c r="D2218">
        <v>2016</v>
      </c>
      <c r="E2218" t="s">
        <v>237</v>
      </c>
      <c r="F2218">
        <v>27</v>
      </c>
      <c r="G2218" t="s">
        <v>54</v>
      </c>
      <c r="H2218" t="s">
        <v>893</v>
      </c>
      <c r="I2218" t="s">
        <v>894</v>
      </c>
      <c r="J2218" t="s">
        <v>44</v>
      </c>
      <c r="K2218" t="s">
        <v>29</v>
      </c>
      <c r="L2218" t="s">
        <v>509</v>
      </c>
      <c r="M2218" t="s">
        <v>1288</v>
      </c>
      <c r="N2218">
        <v>31907</v>
      </c>
      <c r="O2218" t="s">
        <v>32</v>
      </c>
      <c r="P2218" t="s">
        <v>6570</v>
      </c>
      <c r="Q2218" t="s">
        <v>49</v>
      </c>
      <c r="R2218" t="s">
        <v>79</v>
      </c>
      <c r="S2218" t="s">
        <v>6571</v>
      </c>
      <c r="T2218">
        <v>32.54</v>
      </c>
      <c r="U2218">
        <v>2</v>
      </c>
      <c r="V2218">
        <v>0</v>
      </c>
      <c r="W2218">
        <v>15.944599999999998</v>
      </c>
    </row>
    <row r="2219" spans="1:23" x14ac:dyDescent="0.3">
      <c r="A2219">
        <v>2218</v>
      </c>
      <c r="B2219" t="s">
        <v>5189</v>
      </c>
      <c r="C2219" s="1">
        <v>41902</v>
      </c>
      <c r="D2219">
        <v>2014</v>
      </c>
      <c r="E2219" t="s">
        <v>161</v>
      </c>
      <c r="F2219">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v>0.98559999999999992</v>
      </c>
    </row>
    <row r="2220" spans="1:23" x14ac:dyDescent="0.3">
      <c r="A2220">
        <v>2219</v>
      </c>
      <c r="B2220" t="s">
        <v>5194</v>
      </c>
      <c r="C2220" s="1">
        <v>42944</v>
      </c>
      <c r="D2220">
        <v>2017</v>
      </c>
      <c r="E2220" t="s">
        <v>152</v>
      </c>
      <c r="F2220">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v>3.6191999999999993</v>
      </c>
    </row>
    <row r="2221" spans="1:23" x14ac:dyDescent="0.3">
      <c r="A2221">
        <v>2220</v>
      </c>
      <c r="B2221" t="s">
        <v>5194</v>
      </c>
      <c r="C2221" s="1">
        <v>42944</v>
      </c>
      <c r="D2221">
        <v>2017</v>
      </c>
      <c r="E2221" t="s">
        <v>152</v>
      </c>
      <c r="F2221">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v>4.1943999999999999</v>
      </c>
    </row>
    <row r="2222" spans="1:23" x14ac:dyDescent="0.3">
      <c r="A2222">
        <v>8542</v>
      </c>
      <c r="B2222" t="s">
        <v>10117</v>
      </c>
      <c r="C2222" s="1">
        <v>42360</v>
      </c>
      <c r="D2222">
        <v>2015</v>
      </c>
      <c r="E2222" t="s">
        <v>98</v>
      </c>
      <c r="F2222">
        <v>22</v>
      </c>
      <c r="G2222" t="s">
        <v>199</v>
      </c>
      <c r="H2222" t="s">
        <v>3411</v>
      </c>
      <c r="I2222" t="s">
        <v>3412</v>
      </c>
      <c r="J2222" t="s">
        <v>44</v>
      </c>
      <c r="K2222" t="s">
        <v>29</v>
      </c>
      <c r="L2222" t="s">
        <v>155</v>
      </c>
      <c r="M2222" t="s">
        <v>156</v>
      </c>
      <c r="N2222">
        <v>19140</v>
      </c>
      <c r="O2222" t="s">
        <v>157</v>
      </c>
      <c r="P2222" t="s">
        <v>4929</v>
      </c>
      <c r="Q2222" t="s">
        <v>49</v>
      </c>
      <c r="R2222" t="s">
        <v>63</v>
      </c>
      <c r="S2222" t="s">
        <v>4930</v>
      </c>
      <c r="T2222">
        <v>33.568000000000005</v>
      </c>
      <c r="U2222">
        <v>2</v>
      </c>
      <c r="V2222">
        <v>0.2</v>
      </c>
      <c r="W2222">
        <v>1.6783999999999981</v>
      </c>
    </row>
    <row r="2223" spans="1:23" x14ac:dyDescent="0.3">
      <c r="A2223">
        <v>8541</v>
      </c>
      <c r="B2223" t="s">
        <v>10116</v>
      </c>
      <c r="C2223" s="1">
        <v>42803</v>
      </c>
      <c r="D2223">
        <v>2017</v>
      </c>
      <c r="E2223" t="s">
        <v>237</v>
      </c>
      <c r="F2223">
        <v>9</v>
      </c>
      <c r="G2223" t="s">
        <v>54</v>
      </c>
      <c r="H2223" t="s">
        <v>419</v>
      </c>
      <c r="I2223" t="s">
        <v>420</v>
      </c>
      <c r="J2223" t="s">
        <v>28</v>
      </c>
      <c r="K2223" t="s">
        <v>29</v>
      </c>
      <c r="L2223" t="s">
        <v>45</v>
      </c>
      <c r="M2223" t="s">
        <v>46</v>
      </c>
      <c r="N2223">
        <v>90008</v>
      </c>
      <c r="O2223" t="s">
        <v>47</v>
      </c>
      <c r="P2223" t="s">
        <v>78</v>
      </c>
      <c r="Q2223" t="s">
        <v>49</v>
      </c>
      <c r="R2223" t="s">
        <v>79</v>
      </c>
      <c r="S2223" t="s">
        <v>80</v>
      </c>
      <c r="T2223">
        <v>30.84</v>
      </c>
      <c r="U2223">
        <v>5</v>
      </c>
      <c r="V2223">
        <v>0.2</v>
      </c>
      <c r="W2223">
        <v>9.6374999999999993</v>
      </c>
    </row>
    <row r="2224" spans="1:23" x14ac:dyDescent="0.3">
      <c r="A2224">
        <v>2223</v>
      </c>
      <c r="B2224" t="s">
        <v>5197</v>
      </c>
      <c r="C2224" s="1">
        <v>42344</v>
      </c>
      <c r="D2224">
        <v>2015</v>
      </c>
      <c r="E2224" t="s">
        <v>98</v>
      </c>
      <c r="F2224">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v>4.6719999999999988</v>
      </c>
    </row>
    <row r="2225" spans="1:23" x14ac:dyDescent="0.3">
      <c r="A2225">
        <v>8539</v>
      </c>
      <c r="B2225" t="s">
        <v>10113</v>
      </c>
      <c r="C2225" s="1">
        <v>42162</v>
      </c>
      <c r="D2225">
        <v>2015</v>
      </c>
      <c r="E2225" t="s">
        <v>41</v>
      </c>
      <c r="F2225">
        <v>7</v>
      </c>
      <c r="G2225" t="s">
        <v>54</v>
      </c>
      <c r="H2225" t="s">
        <v>10114</v>
      </c>
      <c r="I2225" t="s">
        <v>10115</v>
      </c>
      <c r="J2225" t="s">
        <v>108</v>
      </c>
      <c r="K2225" t="s">
        <v>29</v>
      </c>
      <c r="L2225" t="s">
        <v>155</v>
      </c>
      <c r="M2225" t="s">
        <v>156</v>
      </c>
      <c r="N2225">
        <v>19143</v>
      </c>
      <c r="O2225" t="s">
        <v>157</v>
      </c>
      <c r="P2225" t="s">
        <v>5867</v>
      </c>
      <c r="Q2225" t="s">
        <v>49</v>
      </c>
      <c r="R2225" t="s">
        <v>72</v>
      </c>
      <c r="S2225" t="s">
        <v>5868</v>
      </c>
      <c r="T2225">
        <v>8.016</v>
      </c>
      <c r="U2225">
        <v>3</v>
      </c>
      <c r="V2225">
        <v>0.2</v>
      </c>
      <c r="W2225">
        <v>1.0019999999999993</v>
      </c>
    </row>
    <row r="2226" spans="1:23" x14ac:dyDescent="0.3">
      <c r="A2226">
        <v>2225</v>
      </c>
      <c r="B2226" t="s">
        <v>5201</v>
      </c>
      <c r="C2226" s="1">
        <v>42947</v>
      </c>
      <c r="D2226">
        <v>2017</v>
      </c>
      <c r="E2226" t="s">
        <v>152</v>
      </c>
      <c r="F222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v>17.815199999999997</v>
      </c>
    </row>
    <row r="2227" spans="1:23" x14ac:dyDescent="0.3">
      <c r="A2227">
        <v>8538</v>
      </c>
      <c r="B2227" t="s">
        <v>10113</v>
      </c>
      <c r="C2227" s="1">
        <v>42162</v>
      </c>
      <c r="D2227">
        <v>2015</v>
      </c>
      <c r="E2227" t="s">
        <v>41</v>
      </c>
      <c r="F2227">
        <v>7</v>
      </c>
      <c r="G2227" t="s">
        <v>54</v>
      </c>
      <c r="H2227" t="s">
        <v>10114</v>
      </c>
      <c r="I2227" t="s">
        <v>10115</v>
      </c>
      <c r="J2227" t="s">
        <v>108</v>
      </c>
      <c r="K2227" t="s">
        <v>29</v>
      </c>
      <c r="L2227" t="s">
        <v>155</v>
      </c>
      <c r="M2227" t="s">
        <v>156</v>
      </c>
      <c r="N2227">
        <v>19143</v>
      </c>
      <c r="O2227" t="s">
        <v>157</v>
      </c>
      <c r="P2227" t="s">
        <v>6766</v>
      </c>
      <c r="Q2227" t="s">
        <v>49</v>
      </c>
      <c r="R2227" t="s">
        <v>95</v>
      </c>
      <c r="S2227" t="s">
        <v>6767</v>
      </c>
      <c r="T2227">
        <v>25.920000000000005</v>
      </c>
      <c r="U2227">
        <v>5</v>
      </c>
      <c r="V2227">
        <v>0.2</v>
      </c>
      <c r="W2227">
        <v>9.0719999999999992</v>
      </c>
    </row>
    <row r="2228" spans="1:23" x14ac:dyDescent="0.3">
      <c r="A2228">
        <v>2227</v>
      </c>
      <c r="B2228" t="s">
        <v>5210</v>
      </c>
      <c r="C2228" s="1">
        <v>42945</v>
      </c>
      <c r="D2228">
        <v>2017</v>
      </c>
      <c r="E2228" t="s">
        <v>152</v>
      </c>
      <c r="F2228">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v>0.4705999999999998</v>
      </c>
    </row>
    <row r="2229" spans="1:23" x14ac:dyDescent="0.3">
      <c r="A2229">
        <v>8537</v>
      </c>
      <c r="B2229" t="s">
        <v>10113</v>
      </c>
      <c r="C2229" s="1">
        <v>42162</v>
      </c>
      <c r="D2229">
        <v>2015</v>
      </c>
      <c r="E2229" t="s">
        <v>41</v>
      </c>
      <c r="F2229">
        <v>7</v>
      </c>
      <c r="G2229" t="s">
        <v>54</v>
      </c>
      <c r="H2229" t="s">
        <v>10114</v>
      </c>
      <c r="I2229" t="s">
        <v>10115</v>
      </c>
      <c r="J2229" t="s">
        <v>108</v>
      </c>
      <c r="K2229" t="s">
        <v>29</v>
      </c>
      <c r="L2229" t="s">
        <v>155</v>
      </c>
      <c r="M2229" t="s">
        <v>156</v>
      </c>
      <c r="N2229">
        <v>19143</v>
      </c>
      <c r="O2229" t="s">
        <v>157</v>
      </c>
      <c r="P2229" t="s">
        <v>3095</v>
      </c>
      <c r="Q2229" t="s">
        <v>49</v>
      </c>
      <c r="R2229" t="s">
        <v>79</v>
      </c>
      <c r="S2229" t="s">
        <v>3096</v>
      </c>
      <c r="T2229">
        <v>18.312000000000001</v>
      </c>
      <c r="U2229">
        <v>4</v>
      </c>
      <c r="V2229">
        <v>0.7</v>
      </c>
      <c r="W2229">
        <v>-12.207999999999995</v>
      </c>
    </row>
    <row r="2230" spans="1:23" x14ac:dyDescent="0.3">
      <c r="A2230">
        <v>8535</v>
      </c>
      <c r="B2230" t="s">
        <v>10111</v>
      </c>
      <c r="C2230" s="1">
        <v>42017</v>
      </c>
      <c r="D2230">
        <v>2015</v>
      </c>
      <c r="E2230" t="s">
        <v>166</v>
      </c>
      <c r="F2230">
        <v>13</v>
      </c>
      <c r="G2230" t="s">
        <v>25</v>
      </c>
      <c r="H2230" t="s">
        <v>7897</v>
      </c>
      <c r="I2230" t="s">
        <v>7898</v>
      </c>
      <c r="J2230" t="s">
        <v>44</v>
      </c>
      <c r="K2230" t="s">
        <v>29</v>
      </c>
      <c r="L2230" t="s">
        <v>509</v>
      </c>
      <c r="M2230" t="s">
        <v>1288</v>
      </c>
      <c r="N2230">
        <v>31907</v>
      </c>
      <c r="O2230" t="s">
        <v>32</v>
      </c>
      <c r="P2230" t="s">
        <v>2383</v>
      </c>
      <c r="Q2230" t="s">
        <v>49</v>
      </c>
      <c r="R2230" t="s">
        <v>50</v>
      </c>
      <c r="S2230" t="s">
        <v>2384</v>
      </c>
      <c r="T2230">
        <v>9.82</v>
      </c>
      <c r="U2230">
        <v>2</v>
      </c>
      <c r="V2230">
        <v>0</v>
      </c>
      <c r="W2230">
        <v>4.8117999999999999</v>
      </c>
    </row>
    <row r="2231" spans="1:23" x14ac:dyDescent="0.3">
      <c r="A2231">
        <v>2230</v>
      </c>
      <c r="B2231" t="s">
        <v>5212</v>
      </c>
      <c r="C2231" s="1">
        <v>41729</v>
      </c>
      <c r="D2231">
        <v>2014</v>
      </c>
      <c r="E2231" t="s">
        <v>237</v>
      </c>
      <c r="F2231">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v>252.58799999999999</v>
      </c>
    </row>
    <row r="2232" spans="1:23" x14ac:dyDescent="0.3">
      <c r="A2232">
        <v>2231</v>
      </c>
      <c r="B2232" t="s">
        <v>5212</v>
      </c>
      <c r="C2232" s="1">
        <v>41729</v>
      </c>
      <c r="D2232">
        <v>2014</v>
      </c>
      <c r="E2232" t="s">
        <v>237</v>
      </c>
      <c r="F2232">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v>14.834400000000002</v>
      </c>
    </row>
    <row r="2233" spans="1:23" x14ac:dyDescent="0.3">
      <c r="A2233">
        <v>8533</v>
      </c>
      <c r="B2233" t="s">
        <v>10110</v>
      </c>
      <c r="C2233" s="1">
        <v>42704</v>
      </c>
      <c r="D2233">
        <v>2016</v>
      </c>
      <c r="E2233" t="s">
        <v>24</v>
      </c>
      <c r="F2233">
        <v>30</v>
      </c>
      <c r="G2233" t="s">
        <v>54</v>
      </c>
      <c r="H2233" t="s">
        <v>820</v>
      </c>
      <c r="I2233" t="s">
        <v>821</v>
      </c>
      <c r="J2233" t="s">
        <v>28</v>
      </c>
      <c r="K2233" t="s">
        <v>29</v>
      </c>
      <c r="L2233" t="s">
        <v>895</v>
      </c>
      <c r="M2233" t="s">
        <v>250</v>
      </c>
      <c r="N2233">
        <v>48227</v>
      </c>
      <c r="O2233" t="s">
        <v>111</v>
      </c>
      <c r="P2233" t="s">
        <v>4171</v>
      </c>
      <c r="Q2233" t="s">
        <v>49</v>
      </c>
      <c r="R2233" t="s">
        <v>63</v>
      </c>
      <c r="S2233" t="s">
        <v>4172</v>
      </c>
      <c r="T2233">
        <v>496.86</v>
      </c>
      <c r="U2233">
        <v>7</v>
      </c>
      <c r="V2233">
        <v>0</v>
      </c>
      <c r="W2233">
        <v>24.842999999999947</v>
      </c>
    </row>
    <row r="2234" spans="1:23" x14ac:dyDescent="0.3">
      <c r="A2234">
        <v>2233</v>
      </c>
      <c r="B2234" t="s">
        <v>5218</v>
      </c>
      <c r="C2234" s="1">
        <v>42925</v>
      </c>
      <c r="D2234">
        <v>2017</v>
      </c>
      <c r="E2234" t="s">
        <v>152</v>
      </c>
      <c r="F2234">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v>14.307499999999997</v>
      </c>
    </row>
    <row r="2235" spans="1:23" x14ac:dyDescent="0.3">
      <c r="A2235">
        <v>8532</v>
      </c>
      <c r="B2235" t="s">
        <v>10110</v>
      </c>
      <c r="C2235" s="1">
        <v>42704</v>
      </c>
      <c r="D2235">
        <v>2016</v>
      </c>
      <c r="E2235" t="s">
        <v>24</v>
      </c>
      <c r="F2235">
        <v>30</v>
      </c>
      <c r="G2235" t="s">
        <v>54</v>
      </c>
      <c r="H2235" t="s">
        <v>820</v>
      </c>
      <c r="I2235" t="s">
        <v>821</v>
      </c>
      <c r="J2235" t="s">
        <v>28</v>
      </c>
      <c r="K2235" t="s">
        <v>29</v>
      </c>
      <c r="L2235" t="s">
        <v>895</v>
      </c>
      <c r="M2235" t="s">
        <v>250</v>
      </c>
      <c r="N2235">
        <v>48227</v>
      </c>
      <c r="O2235" t="s">
        <v>111</v>
      </c>
      <c r="P2235" t="s">
        <v>1282</v>
      </c>
      <c r="Q2235" t="s">
        <v>49</v>
      </c>
      <c r="R2235" t="s">
        <v>95</v>
      </c>
      <c r="S2235" t="s">
        <v>1283</v>
      </c>
      <c r="T2235">
        <v>13.76</v>
      </c>
      <c r="U2235">
        <v>2</v>
      </c>
      <c r="V2235">
        <v>0</v>
      </c>
      <c r="W2235">
        <v>6.3295999999999992</v>
      </c>
    </row>
    <row r="2236" spans="1:23" x14ac:dyDescent="0.3">
      <c r="A2236">
        <v>8531</v>
      </c>
      <c r="B2236" t="s">
        <v>10110</v>
      </c>
      <c r="C2236" s="1">
        <v>42704</v>
      </c>
      <c r="D2236">
        <v>2016</v>
      </c>
      <c r="E2236" t="s">
        <v>24</v>
      </c>
      <c r="F2236">
        <v>30</v>
      </c>
      <c r="G2236" t="s">
        <v>54</v>
      </c>
      <c r="H2236" t="s">
        <v>820</v>
      </c>
      <c r="I2236" t="s">
        <v>821</v>
      </c>
      <c r="J2236" t="s">
        <v>28</v>
      </c>
      <c r="K2236" t="s">
        <v>29</v>
      </c>
      <c r="L2236" t="s">
        <v>895</v>
      </c>
      <c r="M2236" t="s">
        <v>250</v>
      </c>
      <c r="N2236">
        <v>48227</v>
      </c>
      <c r="O2236" t="s">
        <v>111</v>
      </c>
      <c r="P2236" t="s">
        <v>5369</v>
      </c>
      <c r="Q2236" t="s">
        <v>49</v>
      </c>
      <c r="R2236" t="s">
        <v>95</v>
      </c>
      <c r="S2236" t="s">
        <v>5370</v>
      </c>
      <c r="T2236">
        <v>33.36</v>
      </c>
      <c r="U2236">
        <v>4</v>
      </c>
      <c r="V2236">
        <v>0</v>
      </c>
      <c r="W2236">
        <v>16.68</v>
      </c>
    </row>
    <row r="2237" spans="1:23" x14ac:dyDescent="0.3">
      <c r="A2237">
        <v>2236</v>
      </c>
      <c r="B2237" t="s">
        <v>5227</v>
      </c>
      <c r="C2237" s="1">
        <v>42262</v>
      </c>
      <c r="D2237">
        <v>2015</v>
      </c>
      <c r="E2237" t="s">
        <v>161</v>
      </c>
      <c r="F2237">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v>11.451599999999985</v>
      </c>
    </row>
    <row r="2238" spans="1:23" x14ac:dyDescent="0.3">
      <c r="A2238">
        <v>2237</v>
      </c>
      <c r="B2238" t="s">
        <v>5227</v>
      </c>
      <c r="C2238" s="1">
        <v>42262</v>
      </c>
      <c r="D2238">
        <v>2015</v>
      </c>
      <c r="E2238" t="s">
        <v>161</v>
      </c>
      <c r="F2238">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v>8.2687999999999988</v>
      </c>
    </row>
    <row r="2239" spans="1:23" x14ac:dyDescent="0.3">
      <c r="A2239">
        <v>2238</v>
      </c>
      <c r="B2239" t="s">
        <v>5230</v>
      </c>
      <c r="C2239" s="1">
        <v>42566</v>
      </c>
      <c r="D2239">
        <v>2016</v>
      </c>
      <c r="E2239" t="s">
        <v>152</v>
      </c>
      <c r="F2239">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v>12.432000000000002</v>
      </c>
    </row>
    <row r="2240" spans="1:23" x14ac:dyDescent="0.3">
      <c r="A2240">
        <v>8529</v>
      </c>
      <c r="B2240" t="s">
        <v>10108</v>
      </c>
      <c r="C2240" s="1">
        <v>42810</v>
      </c>
      <c r="D2240">
        <v>2017</v>
      </c>
      <c r="E2240" t="s">
        <v>237</v>
      </c>
      <c r="F2240">
        <v>16</v>
      </c>
      <c r="G2240" t="s">
        <v>1306</v>
      </c>
      <c r="H2240" t="s">
        <v>7128</v>
      </c>
      <c r="I2240" t="s">
        <v>7129</v>
      </c>
      <c r="J2240" t="s">
        <v>28</v>
      </c>
      <c r="K2240" t="s">
        <v>29</v>
      </c>
      <c r="L2240" t="s">
        <v>509</v>
      </c>
      <c r="M2240" t="s">
        <v>510</v>
      </c>
      <c r="N2240">
        <v>43229</v>
      </c>
      <c r="O2240" t="s">
        <v>157</v>
      </c>
      <c r="P2240" t="s">
        <v>1209</v>
      </c>
      <c r="Q2240" t="s">
        <v>49</v>
      </c>
      <c r="R2240" t="s">
        <v>63</v>
      </c>
      <c r="S2240" t="s">
        <v>1210</v>
      </c>
      <c r="T2240">
        <v>54.224000000000004</v>
      </c>
      <c r="U2240">
        <v>2</v>
      </c>
      <c r="V2240">
        <v>0.2</v>
      </c>
      <c r="W2240">
        <v>3.3889999999999993</v>
      </c>
    </row>
    <row r="2241" spans="1:23" x14ac:dyDescent="0.3">
      <c r="A2241">
        <v>2240</v>
      </c>
      <c r="B2241" t="s">
        <v>5236</v>
      </c>
      <c r="C2241" s="1">
        <v>42689</v>
      </c>
      <c r="D2241">
        <v>2016</v>
      </c>
      <c r="E2241" t="s">
        <v>24</v>
      </c>
      <c r="F2241">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v>381.29700000000003</v>
      </c>
    </row>
    <row r="2242" spans="1:23" x14ac:dyDescent="0.3">
      <c r="A2242">
        <v>2241</v>
      </c>
      <c r="B2242" t="s">
        <v>5236</v>
      </c>
      <c r="C2242" s="1">
        <v>42689</v>
      </c>
      <c r="D2242">
        <v>2016</v>
      </c>
      <c r="E2242" t="s">
        <v>24</v>
      </c>
      <c r="F2242">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v>13.347599999999998</v>
      </c>
    </row>
    <row r="2243" spans="1:23" x14ac:dyDescent="0.3">
      <c r="A2243">
        <v>8527</v>
      </c>
      <c r="B2243" t="s">
        <v>10108</v>
      </c>
      <c r="C2243" s="1">
        <v>42810</v>
      </c>
      <c r="D2243">
        <v>2017</v>
      </c>
      <c r="E2243" t="s">
        <v>237</v>
      </c>
      <c r="F2243">
        <v>16</v>
      </c>
      <c r="G2243" t="s">
        <v>1306</v>
      </c>
      <c r="H2243" t="s">
        <v>7128</v>
      </c>
      <c r="I2243" t="s">
        <v>7129</v>
      </c>
      <c r="J2243" t="s">
        <v>28</v>
      </c>
      <c r="K2243" t="s">
        <v>29</v>
      </c>
      <c r="L2243" t="s">
        <v>509</v>
      </c>
      <c r="M2243" t="s">
        <v>510</v>
      </c>
      <c r="N2243">
        <v>43229</v>
      </c>
      <c r="O2243" t="s">
        <v>157</v>
      </c>
      <c r="P2243" t="s">
        <v>337</v>
      </c>
      <c r="Q2243" t="s">
        <v>49</v>
      </c>
      <c r="R2243" t="s">
        <v>79</v>
      </c>
      <c r="S2243" t="s">
        <v>338</v>
      </c>
      <c r="T2243">
        <v>5.1930000000000005</v>
      </c>
      <c r="U2243">
        <v>3</v>
      </c>
      <c r="V2243">
        <v>0.7</v>
      </c>
      <c r="W2243">
        <v>-3.4619999999999997</v>
      </c>
    </row>
    <row r="2244" spans="1:23" x14ac:dyDescent="0.3">
      <c r="A2244">
        <v>2243</v>
      </c>
      <c r="B2244" t="s">
        <v>5242</v>
      </c>
      <c r="C2244" s="1">
        <v>43060</v>
      </c>
      <c r="D2244">
        <v>2017</v>
      </c>
      <c r="E2244" t="s">
        <v>24</v>
      </c>
      <c r="F2244">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v>15.2712</v>
      </c>
    </row>
    <row r="2245" spans="1:23" x14ac:dyDescent="0.3">
      <c r="A2245">
        <v>2244</v>
      </c>
      <c r="B2245" t="s">
        <v>5242</v>
      </c>
      <c r="C2245" s="1">
        <v>43060</v>
      </c>
      <c r="D2245">
        <v>2017</v>
      </c>
      <c r="E2245" t="s">
        <v>24</v>
      </c>
      <c r="F2245">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v>1.4455999999999998</v>
      </c>
    </row>
    <row r="2246" spans="1:23" x14ac:dyDescent="0.3">
      <c r="A2246">
        <v>2245</v>
      </c>
      <c r="B2246" t="s">
        <v>5242</v>
      </c>
      <c r="C2246" s="1">
        <v>43060</v>
      </c>
      <c r="D2246">
        <v>2017</v>
      </c>
      <c r="E2246" t="s">
        <v>24</v>
      </c>
      <c r="F224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v>3.5178000000000003</v>
      </c>
    </row>
    <row r="2247" spans="1:23" x14ac:dyDescent="0.3">
      <c r="A2247">
        <v>2246</v>
      </c>
      <c r="B2247" t="s">
        <v>5242</v>
      </c>
      <c r="C2247" s="1">
        <v>43060</v>
      </c>
      <c r="D2247">
        <v>2017</v>
      </c>
      <c r="E2247" t="s">
        <v>24</v>
      </c>
      <c r="F2247">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v>2.2412000000000001</v>
      </c>
    </row>
    <row r="2248" spans="1:23" x14ac:dyDescent="0.3">
      <c r="A2248">
        <v>8524</v>
      </c>
      <c r="B2248" t="s">
        <v>10107</v>
      </c>
      <c r="C2248" s="1">
        <v>42999</v>
      </c>
      <c r="D2248">
        <v>2017</v>
      </c>
      <c r="E2248" t="s">
        <v>161</v>
      </c>
      <c r="F2248">
        <v>21</v>
      </c>
      <c r="G2248" t="s">
        <v>54</v>
      </c>
      <c r="H2248" t="s">
        <v>1227</v>
      </c>
      <c r="I2248" t="s">
        <v>1228</v>
      </c>
      <c r="J2248" t="s">
        <v>28</v>
      </c>
      <c r="K2248" t="s">
        <v>29</v>
      </c>
      <c r="L2248" t="s">
        <v>135</v>
      </c>
      <c r="M2248" t="s">
        <v>46</v>
      </c>
      <c r="N2248">
        <v>94109</v>
      </c>
      <c r="O2248" t="s">
        <v>47</v>
      </c>
      <c r="P2248" t="s">
        <v>951</v>
      </c>
      <c r="Q2248" t="s">
        <v>49</v>
      </c>
      <c r="R2248" t="s">
        <v>95</v>
      </c>
      <c r="S2248" t="s">
        <v>952</v>
      </c>
      <c r="T2248">
        <v>55.86</v>
      </c>
      <c r="U2248">
        <v>7</v>
      </c>
      <c r="V2248">
        <v>0</v>
      </c>
      <c r="W2248">
        <v>27.93</v>
      </c>
    </row>
    <row r="2249" spans="1:23" x14ac:dyDescent="0.3">
      <c r="A2249">
        <v>2248</v>
      </c>
      <c r="B2249" t="s">
        <v>5245</v>
      </c>
      <c r="C2249" s="1">
        <v>42050</v>
      </c>
      <c r="D2249">
        <v>2015</v>
      </c>
      <c r="E2249" t="s">
        <v>568</v>
      </c>
      <c r="F2249">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v>6.4127999999999998</v>
      </c>
    </row>
    <row r="2250" spans="1:23" x14ac:dyDescent="0.3">
      <c r="A2250">
        <v>2249</v>
      </c>
      <c r="B2250" t="s">
        <v>5245</v>
      </c>
      <c r="C2250" s="1">
        <v>42050</v>
      </c>
      <c r="D2250">
        <v>2015</v>
      </c>
      <c r="E2250" t="s">
        <v>568</v>
      </c>
      <c r="F2250">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v>13.037499999999998</v>
      </c>
    </row>
    <row r="2251" spans="1:23" x14ac:dyDescent="0.3">
      <c r="A2251">
        <v>2250</v>
      </c>
      <c r="B2251" t="s">
        <v>5245</v>
      </c>
      <c r="C2251" s="1">
        <v>42050</v>
      </c>
      <c r="D2251">
        <v>2015</v>
      </c>
      <c r="E2251" t="s">
        <v>568</v>
      </c>
      <c r="F2251">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v>4.1760000000000002</v>
      </c>
    </row>
    <row r="2252" spans="1:23" x14ac:dyDescent="0.3">
      <c r="A2252">
        <v>2251</v>
      </c>
      <c r="B2252" t="s">
        <v>5245</v>
      </c>
      <c r="C2252" s="1">
        <v>42050</v>
      </c>
      <c r="D2252">
        <v>2015</v>
      </c>
      <c r="E2252" t="s">
        <v>568</v>
      </c>
      <c r="F2252">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v>157.01759999999993</v>
      </c>
    </row>
    <row r="2253" spans="1:23" x14ac:dyDescent="0.3">
      <c r="A2253">
        <v>2252</v>
      </c>
      <c r="B2253" t="s">
        <v>5245</v>
      </c>
      <c r="C2253" s="1">
        <v>42050</v>
      </c>
      <c r="D2253">
        <v>2015</v>
      </c>
      <c r="E2253" t="s">
        <v>568</v>
      </c>
      <c r="F2253">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v>9.3312000000000008</v>
      </c>
    </row>
    <row r="2254" spans="1:23" x14ac:dyDescent="0.3">
      <c r="A2254">
        <v>2253</v>
      </c>
      <c r="B2254" t="s">
        <v>5253</v>
      </c>
      <c r="C2254" s="1">
        <v>42475</v>
      </c>
      <c r="D2254">
        <v>2016</v>
      </c>
      <c r="E2254" t="s">
        <v>89</v>
      </c>
      <c r="F2254">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v>68.975999999999999</v>
      </c>
    </row>
    <row r="2255" spans="1:23" x14ac:dyDescent="0.3">
      <c r="A2255">
        <v>2254</v>
      </c>
      <c r="B2255" t="s">
        <v>5254</v>
      </c>
      <c r="C2255" s="1">
        <v>42275</v>
      </c>
      <c r="D2255">
        <v>2015</v>
      </c>
      <c r="E2255" t="s">
        <v>161</v>
      </c>
      <c r="F2255">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v>14.275799999999998</v>
      </c>
    </row>
    <row r="2256" spans="1:23" x14ac:dyDescent="0.3">
      <c r="A2256">
        <v>2255</v>
      </c>
      <c r="B2256" t="s">
        <v>5254</v>
      </c>
      <c r="C2256" s="1">
        <v>42275</v>
      </c>
      <c r="D2256">
        <v>2015</v>
      </c>
      <c r="E2256" t="s">
        <v>161</v>
      </c>
      <c r="F225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v>15.245999999999999</v>
      </c>
    </row>
    <row r="2257" spans="1:23" x14ac:dyDescent="0.3">
      <c r="A2257">
        <v>8517</v>
      </c>
      <c r="B2257" t="s">
        <v>10102</v>
      </c>
      <c r="C2257" s="1">
        <v>42467</v>
      </c>
      <c r="D2257">
        <v>2016</v>
      </c>
      <c r="E2257" t="s">
        <v>89</v>
      </c>
      <c r="F2257">
        <v>7</v>
      </c>
      <c r="G2257" t="s">
        <v>54</v>
      </c>
      <c r="H2257" t="s">
        <v>1957</v>
      </c>
      <c r="I2257" t="s">
        <v>1958</v>
      </c>
      <c r="J2257" t="s">
        <v>28</v>
      </c>
      <c r="K2257" t="s">
        <v>29</v>
      </c>
      <c r="L2257" t="s">
        <v>278</v>
      </c>
      <c r="M2257" t="s">
        <v>279</v>
      </c>
      <c r="N2257">
        <v>10009</v>
      </c>
      <c r="O2257" t="s">
        <v>157</v>
      </c>
      <c r="P2257" t="s">
        <v>71</v>
      </c>
      <c r="Q2257" t="s">
        <v>49</v>
      </c>
      <c r="R2257" t="s">
        <v>72</v>
      </c>
      <c r="S2257" t="s">
        <v>73</v>
      </c>
      <c r="T2257">
        <v>3.64</v>
      </c>
      <c r="U2257">
        <v>2</v>
      </c>
      <c r="V2257">
        <v>0</v>
      </c>
      <c r="W2257">
        <v>0.98280000000000012</v>
      </c>
    </row>
    <row r="2258" spans="1:23" x14ac:dyDescent="0.3">
      <c r="A2258">
        <v>8516</v>
      </c>
      <c r="B2258" t="s">
        <v>10101</v>
      </c>
      <c r="C2258" s="1">
        <v>42237</v>
      </c>
      <c r="D2258">
        <v>2015</v>
      </c>
      <c r="E2258" t="s">
        <v>132</v>
      </c>
      <c r="F2258">
        <v>21</v>
      </c>
      <c r="G2258" t="s">
        <v>54</v>
      </c>
      <c r="H2258" t="s">
        <v>3652</v>
      </c>
      <c r="I2258" t="s">
        <v>3653</v>
      </c>
      <c r="J2258" t="s">
        <v>44</v>
      </c>
      <c r="K2258" t="s">
        <v>29</v>
      </c>
      <c r="L2258" t="s">
        <v>2598</v>
      </c>
      <c r="M2258" t="s">
        <v>31</v>
      </c>
      <c r="N2258">
        <v>41042</v>
      </c>
      <c r="O2258" t="s">
        <v>32</v>
      </c>
      <c r="P2258" t="s">
        <v>378</v>
      </c>
      <c r="Q2258" t="s">
        <v>49</v>
      </c>
      <c r="R2258" t="s">
        <v>72</v>
      </c>
      <c r="S2258" t="s">
        <v>379</v>
      </c>
      <c r="T2258">
        <v>35.76</v>
      </c>
      <c r="U2258">
        <v>12</v>
      </c>
      <c r="V2258">
        <v>0</v>
      </c>
      <c r="W2258">
        <v>10.0128</v>
      </c>
    </row>
    <row r="2259" spans="1:23" x14ac:dyDescent="0.3">
      <c r="A2259">
        <v>8515</v>
      </c>
      <c r="B2259" t="s">
        <v>10101</v>
      </c>
      <c r="C2259" s="1">
        <v>42237</v>
      </c>
      <c r="D2259">
        <v>2015</v>
      </c>
      <c r="E2259" t="s">
        <v>132</v>
      </c>
      <c r="F2259">
        <v>21</v>
      </c>
      <c r="G2259" t="s">
        <v>54</v>
      </c>
      <c r="H2259" t="s">
        <v>3652</v>
      </c>
      <c r="I2259" t="s">
        <v>3653</v>
      </c>
      <c r="J2259" t="s">
        <v>44</v>
      </c>
      <c r="K2259" t="s">
        <v>29</v>
      </c>
      <c r="L2259" t="s">
        <v>2598</v>
      </c>
      <c r="M2259" t="s">
        <v>31</v>
      </c>
      <c r="N2259">
        <v>41042</v>
      </c>
      <c r="O2259" t="s">
        <v>32</v>
      </c>
      <c r="P2259" t="s">
        <v>1014</v>
      </c>
      <c r="Q2259" t="s">
        <v>49</v>
      </c>
      <c r="R2259" t="s">
        <v>72</v>
      </c>
      <c r="S2259" t="s">
        <v>1015</v>
      </c>
      <c r="T2259">
        <v>17.52</v>
      </c>
      <c r="U2259">
        <v>3</v>
      </c>
      <c r="V2259">
        <v>0</v>
      </c>
      <c r="W2259">
        <v>8.2343999999999991</v>
      </c>
    </row>
    <row r="2260" spans="1:23" x14ac:dyDescent="0.3">
      <c r="A2260">
        <v>2259</v>
      </c>
      <c r="B2260" t="s">
        <v>5260</v>
      </c>
      <c r="C2260" s="1">
        <v>42902</v>
      </c>
      <c r="D2260">
        <v>2017</v>
      </c>
      <c r="E2260" t="s">
        <v>41</v>
      </c>
      <c r="F2260">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v>8.7137999999999991</v>
      </c>
    </row>
    <row r="2261" spans="1:23" x14ac:dyDescent="0.3">
      <c r="A2261">
        <v>2260</v>
      </c>
      <c r="B2261" t="s">
        <v>5263</v>
      </c>
      <c r="C2261" s="1">
        <v>42316</v>
      </c>
      <c r="D2261">
        <v>2015</v>
      </c>
      <c r="E2261" t="s">
        <v>24</v>
      </c>
      <c r="F2261">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v>2.4</v>
      </c>
    </row>
    <row r="2262" spans="1:23" x14ac:dyDescent="0.3">
      <c r="A2262">
        <v>8514</v>
      </c>
      <c r="B2262" t="s">
        <v>10100</v>
      </c>
      <c r="C2262" s="1">
        <v>42891</v>
      </c>
      <c r="D2262">
        <v>2017</v>
      </c>
      <c r="E2262" t="s">
        <v>41</v>
      </c>
      <c r="F2262">
        <v>5</v>
      </c>
      <c r="G2262" t="s">
        <v>54</v>
      </c>
      <c r="H2262" t="s">
        <v>3115</v>
      </c>
      <c r="I2262" t="s">
        <v>3116</v>
      </c>
      <c r="J2262" t="s">
        <v>44</v>
      </c>
      <c r="K2262" t="s">
        <v>29</v>
      </c>
      <c r="L2262" t="s">
        <v>6073</v>
      </c>
      <c r="M2262" t="s">
        <v>58</v>
      </c>
      <c r="N2262">
        <v>32839</v>
      </c>
      <c r="O2262" t="s">
        <v>32</v>
      </c>
      <c r="P2262" t="s">
        <v>5286</v>
      </c>
      <c r="Q2262" t="s">
        <v>49</v>
      </c>
      <c r="R2262" t="s">
        <v>95</v>
      </c>
      <c r="S2262" t="s">
        <v>5287</v>
      </c>
      <c r="T2262">
        <v>20.736000000000004</v>
      </c>
      <c r="U2262">
        <v>4</v>
      </c>
      <c r="V2262">
        <v>0.2</v>
      </c>
      <c r="W2262">
        <v>7.2576000000000001</v>
      </c>
    </row>
    <row r="2263" spans="1:23" x14ac:dyDescent="0.3">
      <c r="A2263">
        <v>8512</v>
      </c>
      <c r="B2263" t="s">
        <v>10098</v>
      </c>
      <c r="C2263" s="1">
        <v>42726</v>
      </c>
      <c r="D2263">
        <v>2016</v>
      </c>
      <c r="E2263" t="s">
        <v>98</v>
      </c>
      <c r="F2263">
        <v>22</v>
      </c>
      <c r="G2263" t="s">
        <v>54</v>
      </c>
      <c r="H2263" t="s">
        <v>578</v>
      </c>
      <c r="I2263" t="s">
        <v>579</v>
      </c>
      <c r="J2263" t="s">
        <v>28</v>
      </c>
      <c r="K2263" t="s">
        <v>29</v>
      </c>
      <c r="L2263" t="s">
        <v>278</v>
      </c>
      <c r="M2263" t="s">
        <v>279</v>
      </c>
      <c r="N2263">
        <v>10035</v>
      </c>
      <c r="O2263" t="s">
        <v>157</v>
      </c>
      <c r="P2263" t="s">
        <v>5803</v>
      </c>
      <c r="Q2263" t="s">
        <v>49</v>
      </c>
      <c r="R2263" t="s">
        <v>79</v>
      </c>
      <c r="S2263" t="s">
        <v>5804</v>
      </c>
      <c r="T2263">
        <v>25.584000000000003</v>
      </c>
      <c r="U2263">
        <v>2</v>
      </c>
      <c r="V2263">
        <v>0.2</v>
      </c>
      <c r="W2263">
        <v>8.9543999999999997</v>
      </c>
    </row>
    <row r="2264" spans="1:23" x14ac:dyDescent="0.3">
      <c r="A2264">
        <v>8511</v>
      </c>
      <c r="B2264" t="s">
        <v>10097</v>
      </c>
      <c r="C2264" s="1">
        <v>42349</v>
      </c>
      <c r="D2264">
        <v>2015</v>
      </c>
      <c r="E2264" t="s">
        <v>98</v>
      </c>
      <c r="F2264">
        <v>11</v>
      </c>
      <c r="G2264" t="s">
        <v>199</v>
      </c>
      <c r="H2264" t="s">
        <v>1924</v>
      </c>
      <c r="I2264" t="s">
        <v>1925</v>
      </c>
      <c r="J2264" t="s">
        <v>28</v>
      </c>
      <c r="K2264" t="s">
        <v>29</v>
      </c>
      <c r="L2264" t="s">
        <v>895</v>
      </c>
      <c r="M2264" t="s">
        <v>250</v>
      </c>
      <c r="N2264">
        <v>48205</v>
      </c>
      <c r="O2264" t="s">
        <v>111</v>
      </c>
      <c r="P2264" t="s">
        <v>4057</v>
      </c>
      <c r="Q2264" t="s">
        <v>49</v>
      </c>
      <c r="R2264" t="s">
        <v>79</v>
      </c>
      <c r="S2264" t="s">
        <v>4058</v>
      </c>
      <c r="T2264">
        <v>23</v>
      </c>
      <c r="U2264">
        <v>2</v>
      </c>
      <c r="V2264">
        <v>0</v>
      </c>
      <c r="W2264">
        <v>10.35</v>
      </c>
    </row>
    <row r="2265" spans="1:23" x14ac:dyDescent="0.3">
      <c r="A2265">
        <v>8508</v>
      </c>
      <c r="B2265" t="s">
        <v>10096</v>
      </c>
      <c r="C2265" s="1">
        <v>42437</v>
      </c>
      <c r="D2265">
        <v>2016</v>
      </c>
      <c r="E2265" t="s">
        <v>237</v>
      </c>
      <c r="F2265">
        <v>8</v>
      </c>
      <c r="G2265" t="s">
        <v>54</v>
      </c>
      <c r="H2265" t="s">
        <v>2676</v>
      </c>
      <c r="I2265" t="s">
        <v>2677</v>
      </c>
      <c r="J2265" t="s">
        <v>108</v>
      </c>
      <c r="K2265" t="s">
        <v>29</v>
      </c>
      <c r="L2265" t="s">
        <v>830</v>
      </c>
      <c r="M2265" t="s">
        <v>110</v>
      </c>
      <c r="N2265">
        <v>75217</v>
      </c>
      <c r="O2265" t="s">
        <v>111</v>
      </c>
      <c r="P2265" t="s">
        <v>7774</v>
      </c>
      <c r="Q2265" t="s">
        <v>49</v>
      </c>
      <c r="R2265" t="s">
        <v>184</v>
      </c>
      <c r="S2265" t="s">
        <v>7775</v>
      </c>
      <c r="T2265">
        <v>146.352</v>
      </c>
      <c r="U2265">
        <v>3</v>
      </c>
      <c r="V2265">
        <v>0.2</v>
      </c>
      <c r="W2265">
        <v>49.393799999999992</v>
      </c>
    </row>
    <row r="2266" spans="1:23" x14ac:dyDescent="0.3">
      <c r="A2266">
        <v>2265</v>
      </c>
      <c r="B2266" t="s">
        <v>5272</v>
      </c>
      <c r="C2266" s="1">
        <v>42688</v>
      </c>
      <c r="D2266">
        <v>2016</v>
      </c>
      <c r="E2266" t="s">
        <v>24</v>
      </c>
      <c r="F226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v>2.3759999999999999</v>
      </c>
    </row>
    <row r="2267" spans="1:23" x14ac:dyDescent="0.3">
      <c r="A2267">
        <v>2266</v>
      </c>
      <c r="B2267" t="s">
        <v>5272</v>
      </c>
      <c r="C2267" s="1">
        <v>42688</v>
      </c>
      <c r="D2267">
        <v>2016</v>
      </c>
      <c r="E2267" t="s">
        <v>24</v>
      </c>
      <c r="F2267">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v>3.8822000000000001</v>
      </c>
    </row>
    <row r="2268" spans="1:23" x14ac:dyDescent="0.3">
      <c r="A2268">
        <v>2267</v>
      </c>
      <c r="B2268" t="s">
        <v>5275</v>
      </c>
      <c r="C2268" s="1">
        <v>43020</v>
      </c>
      <c r="D2268">
        <v>2017</v>
      </c>
      <c r="E2268" t="s">
        <v>53</v>
      </c>
      <c r="F2268">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v>2.6892000000000005</v>
      </c>
    </row>
    <row r="2269" spans="1:23" x14ac:dyDescent="0.3">
      <c r="A2269">
        <v>2268</v>
      </c>
      <c r="B2269" t="s">
        <v>5280</v>
      </c>
      <c r="C2269" s="1">
        <v>42995</v>
      </c>
      <c r="D2269">
        <v>2017</v>
      </c>
      <c r="E2269" t="s">
        <v>161</v>
      </c>
      <c r="F2269">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v>6.3504000000000005</v>
      </c>
    </row>
    <row r="2270" spans="1:23" x14ac:dyDescent="0.3">
      <c r="A2270">
        <v>2269</v>
      </c>
      <c r="B2270" t="s">
        <v>5285</v>
      </c>
      <c r="C2270" s="1">
        <v>43089</v>
      </c>
      <c r="D2270">
        <v>2017</v>
      </c>
      <c r="E2270" t="s">
        <v>98</v>
      </c>
      <c r="F2270">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v>3.1104000000000003</v>
      </c>
    </row>
    <row r="2271" spans="1:23" x14ac:dyDescent="0.3">
      <c r="A2271">
        <v>2270</v>
      </c>
      <c r="B2271" t="s">
        <v>5285</v>
      </c>
      <c r="C2271" s="1">
        <v>43089</v>
      </c>
      <c r="D2271">
        <v>2017</v>
      </c>
      <c r="E2271" t="s">
        <v>98</v>
      </c>
      <c r="F2271">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v>2.3570999999999991</v>
      </c>
    </row>
    <row r="2272" spans="1:23" x14ac:dyDescent="0.3">
      <c r="A2272">
        <v>2271</v>
      </c>
      <c r="B2272" t="s">
        <v>5288</v>
      </c>
      <c r="C2272" s="1">
        <v>43071</v>
      </c>
      <c r="D2272">
        <v>2017</v>
      </c>
      <c r="E2272" t="s">
        <v>98</v>
      </c>
      <c r="F2272">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v>4.196499999999995</v>
      </c>
    </row>
    <row r="2273" spans="1:23" x14ac:dyDescent="0.3">
      <c r="A2273">
        <v>2272</v>
      </c>
      <c r="B2273" t="s">
        <v>5289</v>
      </c>
      <c r="C2273" s="1">
        <v>42268</v>
      </c>
      <c r="D2273">
        <v>2015</v>
      </c>
      <c r="E2273" t="s">
        <v>161</v>
      </c>
      <c r="F2273">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v>47.937599999999996</v>
      </c>
    </row>
    <row r="2274" spans="1:23" x14ac:dyDescent="0.3">
      <c r="A2274">
        <v>8506</v>
      </c>
      <c r="B2274" t="s">
        <v>10096</v>
      </c>
      <c r="C2274" s="1">
        <v>42437</v>
      </c>
      <c r="D2274">
        <v>2016</v>
      </c>
      <c r="E2274" t="s">
        <v>237</v>
      </c>
      <c r="F2274">
        <v>8</v>
      </c>
      <c r="G2274" t="s">
        <v>54</v>
      </c>
      <c r="H2274" t="s">
        <v>2676</v>
      </c>
      <c r="I2274" t="s">
        <v>2677</v>
      </c>
      <c r="J2274" t="s">
        <v>108</v>
      </c>
      <c r="K2274" t="s">
        <v>29</v>
      </c>
      <c r="L2274" t="s">
        <v>830</v>
      </c>
      <c r="M2274" t="s">
        <v>110</v>
      </c>
      <c r="N2274">
        <v>75217</v>
      </c>
      <c r="O2274" t="s">
        <v>111</v>
      </c>
      <c r="P2274" t="s">
        <v>4759</v>
      </c>
      <c r="Q2274" t="s">
        <v>49</v>
      </c>
      <c r="R2274" t="s">
        <v>79</v>
      </c>
      <c r="S2274" t="s">
        <v>4760</v>
      </c>
      <c r="T2274">
        <v>8.8559999999999981</v>
      </c>
      <c r="U2274">
        <v>9</v>
      </c>
      <c r="V2274">
        <v>0.8</v>
      </c>
      <c r="W2274">
        <v>-14.169600000000003</v>
      </c>
    </row>
    <row r="2275" spans="1:23" x14ac:dyDescent="0.3">
      <c r="A2275">
        <v>8504</v>
      </c>
      <c r="B2275" t="s">
        <v>10094</v>
      </c>
      <c r="C2275" s="1">
        <v>41690</v>
      </c>
      <c r="D2275">
        <v>2014</v>
      </c>
      <c r="E2275" t="s">
        <v>568</v>
      </c>
      <c r="F2275">
        <v>20</v>
      </c>
      <c r="G2275" t="s">
        <v>54</v>
      </c>
      <c r="H2275" t="s">
        <v>2164</v>
      </c>
      <c r="I2275" t="s">
        <v>2165</v>
      </c>
      <c r="J2275" t="s">
        <v>108</v>
      </c>
      <c r="K2275" t="s">
        <v>29</v>
      </c>
      <c r="L2275" t="s">
        <v>45</v>
      </c>
      <c r="M2275" t="s">
        <v>46</v>
      </c>
      <c r="N2275">
        <v>90049</v>
      </c>
      <c r="O2275" t="s">
        <v>47</v>
      </c>
      <c r="P2275" t="s">
        <v>6695</v>
      </c>
      <c r="Q2275" t="s">
        <v>49</v>
      </c>
      <c r="R2275" t="s">
        <v>95</v>
      </c>
      <c r="S2275" t="s">
        <v>6696</v>
      </c>
      <c r="T2275">
        <v>12.96</v>
      </c>
      <c r="U2275">
        <v>2</v>
      </c>
      <c r="V2275">
        <v>0</v>
      </c>
      <c r="W2275">
        <v>6.2208000000000006</v>
      </c>
    </row>
    <row r="2276" spans="1:23" x14ac:dyDescent="0.3">
      <c r="A2276">
        <v>8501</v>
      </c>
      <c r="B2276" t="s">
        <v>10092</v>
      </c>
      <c r="C2276" s="1">
        <v>41703</v>
      </c>
      <c r="D2276">
        <v>2014</v>
      </c>
      <c r="E2276" t="s">
        <v>237</v>
      </c>
      <c r="F2276">
        <v>5</v>
      </c>
      <c r="G2276" t="s">
        <v>25</v>
      </c>
      <c r="H2276" t="s">
        <v>4148</v>
      </c>
      <c r="I2276" t="s">
        <v>4149</v>
      </c>
      <c r="J2276" t="s">
        <v>28</v>
      </c>
      <c r="K2276" t="s">
        <v>29</v>
      </c>
      <c r="L2276" t="s">
        <v>3210</v>
      </c>
      <c r="M2276" t="s">
        <v>279</v>
      </c>
      <c r="N2276">
        <v>10701</v>
      </c>
      <c r="O2276" t="s">
        <v>157</v>
      </c>
      <c r="P2276" t="s">
        <v>4771</v>
      </c>
      <c r="Q2276" t="s">
        <v>49</v>
      </c>
      <c r="R2276" t="s">
        <v>95</v>
      </c>
      <c r="S2276" t="s">
        <v>4772</v>
      </c>
      <c r="T2276">
        <v>97.82</v>
      </c>
      <c r="U2276">
        <v>2</v>
      </c>
      <c r="V2276">
        <v>0</v>
      </c>
      <c r="W2276">
        <v>45.975399999999993</v>
      </c>
    </row>
    <row r="2277" spans="1:23" x14ac:dyDescent="0.3">
      <c r="A2277">
        <v>8500</v>
      </c>
      <c r="B2277" t="s">
        <v>10092</v>
      </c>
      <c r="C2277" s="1">
        <v>41703</v>
      </c>
      <c r="D2277">
        <v>2014</v>
      </c>
      <c r="E2277" t="s">
        <v>237</v>
      </c>
      <c r="F2277">
        <v>5</v>
      </c>
      <c r="G2277" t="s">
        <v>25</v>
      </c>
      <c r="H2277" t="s">
        <v>4148</v>
      </c>
      <c r="I2277" t="s">
        <v>4149</v>
      </c>
      <c r="J2277" t="s">
        <v>28</v>
      </c>
      <c r="K2277" t="s">
        <v>29</v>
      </c>
      <c r="L2277" t="s">
        <v>3210</v>
      </c>
      <c r="M2277" t="s">
        <v>279</v>
      </c>
      <c r="N2277">
        <v>10701</v>
      </c>
      <c r="O2277" t="s">
        <v>157</v>
      </c>
      <c r="P2277" t="s">
        <v>5509</v>
      </c>
      <c r="Q2277" t="s">
        <v>49</v>
      </c>
      <c r="R2277" t="s">
        <v>79</v>
      </c>
      <c r="S2277" t="s">
        <v>5510</v>
      </c>
      <c r="T2277">
        <v>49.632000000000005</v>
      </c>
      <c r="U2277">
        <v>6</v>
      </c>
      <c r="V2277">
        <v>0.2</v>
      </c>
      <c r="W2277">
        <v>16.750799999999998</v>
      </c>
    </row>
    <row r="2278" spans="1:23" x14ac:dyDescent="0.3">
      <c r="A2278">
        <v>2277</v>
      </c>
      <c r="B2278" t="s">
        <v>5300</v>
      </c>
      <c r="C2278" s="1">
        <v>41817</v>
      </c>
      <c r="D2278">
        <v>2014</v>
      </c>
      <c r="E2278" t="s">
        <v>41</v>
      </c>
      <c r="F2278">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v>0</v>
      </c>
    </row>
    <row r="2279" spans="1:23" x14ac:dyDescent="0.3">
      <c r="A2279">
        <v>8499</v>
      </c>
      <c r="B2279" t="s">
        <v>10092</v>
      </c>
      <c r="C2279" s="1">
        <v>41703</v>
      </c>
      <c r="D2279">
        <v>2014</v>
      </c>
      <c r="E2279" t="s">
        <v>237</v>
      </c>
      <c r="F2279">
        <v>5</v>
      </c>
      <c r="G2279" t="s">
        <v>25</v>
      </c>
      <c r="H2279" t="s">
        <v>4148</v>
      </c>
      <c r="I2279" t="s">
        <v>4149</v>
      </c>
      <c r="J2279" t="s">
        <v>28</v>
      </c>
      <c r="K2279" t="s">
        <v>29</v>
      </c>
      <c r="L2279" t="s">
        <v>3210</v>
      </c>
      <c r="M2279" t="s">
        <v>279</v>
      </c>
      <c r="N2279">
        <v>10701</v>
      </c>
      <c r="O2279" t="s">
        <v>157</v>
      </c>
      <c r="P2279" t="s">
        <v>2593</v>
      </c>
      <c r="Q2279" t="s">
        <v>49</v>
      </c>
      <c r="R2279" t="s">
        <v>592</v>
      </c>
      <c r="S2279" t="s">
        <v>2594</v>
      </c>
      <c r="T2279">
        <v>18.62</v>
      </c>
      <c r="U2279">
        <v>2</v>
      </c>
      <c r="V2279">
        <v>0</v>
      </c>
      <c r="W2279">
        <v>5.399799999999999</v>
      </c>
    </row>
    <row r="2280" spans="1:23" x14ac:dyDescent="0.3">
      <c r="A2280">
        <v>8497</v>
      </c>
      <c r="B2280" t="s">
        <v>10092</v>
      </c>
      <c r="C2280" s="1">
        <v>41703</v>
      </c>
      <c r="D2280">
        <v>2014</v>
      </c>
      <c r="E2280" t="s">
        <v>237</v>
      </c>
      <c r="F2280">
        <v>5</v>
      </c>
      <c r="G2280" t="s">
        <v>25</v>
      </c>
      <c r="H2280" t="s">
        <v>4148</v>
      </c>
      <c r="I2280" t="s">
        <v>4149</v>
      </c>
      <c r="J2280" t="s">
        <v>28</v>
      </c>
      <c r="K2280" t="s">
        <v>29</v>
      </c>
      <c r="L2280" t="s">
        <v>3210</v>
      </c>
      <c r="M2280" t="s">
        <v>279</v>
      </c>
      <c r="N2280">
        <v>10701</v>
      </c>
      <c r="O2280" t="s">
        <v>157</v>
      </c>
      <c r="P2280" t="s">
        <v>1579</v>
      </c>
      <c r="Q2280" t="s">
        <v>49</v>
      </c>
      <c r="R2280" t="s">
        <v>72</v>
      </c>
      <c r="S2280" t="s">
        <v>1580</v>
      </c>
      <c r="T2280">
        <v>59.519999999999996</v>
      </c>
      <c r="U2280">
        <v>3</v>
      </c>
      <c r="V2280">
        <v>0</v>
      </c>
      <c r="W2280">
        <v>15.475200000000001</v>
      </c>
    </row>
    <row r="2281" spans="1:23" x14ac:dyDescent="0.3">
      <c r="A2281">
        <v>8495</v>
      </c>
      <c r="B2281" t="s">
        <v>10090</v>
      </c>
      <c r="C2281" s="1">
        <v>42300</v>
      </c>
      <c r="D2281">
        <v>2015</v>
      </c>
      <c r="E2281" t="s">
        <v>53</v>
      </c>
      <c r="F2281">
        <v>23</v>
      </c>
      <c r="G2281" t="s">
        <v>54</v>
      </c>
      <c r="H2281" t="s">
        <v>4508</v>
      </c>
      <c r="I2281" t="s">
        <v>4509</v>
      </c>
      <c r="J2281" t="s">
        <v>28</v>
      </c>
      <c r="K2281" t="s">
        <v>29</v>
      </c>
      <c r="L2281" t="s">
        <v>4902</v>
      </c>
      <c r="M2281" t="s">
        <v>110</v>
      </c>
      <c r="N2281">
        <v>79424</v>
      </c>
      <c r="O2281" t="s">
        <v>111</v>
      </c>
      <c r="P2281" t="s">
        <v>3939</v>
      </c>
      <c r="Q2281" t="s">
        <v>49</v>
      </c>
      <c r="R2281" t="s">
        <v>79</v>
      </c>
      <c r="S2281" t="s">
        <v>3940</v>
      </c>
      <c r="T2281">
        <v>6.0799999999999983</v>
      </c>
      <c r="U2281">
        <v>1</v>
      </c>
      <c r="V2281">
        <v>0.8</v>
      </c>
      <c r="W2281">
        <v>-10.336000000000002</v>
      </c>
    </row>
    <row r="2282" spans="1:23" x14ac:dyDescent="0.3">
      <c r="A2282">
        <v>8493</v>
      </c>
      <c r="B2282" t="s">
        <v>10090</v>
      </c>
      <c r="C2282" s="1">
        <v>42300</v>
      </c>
      <c r="D2282">
        <v>2015</v>
      </c>
      <c r="E2282" t="s">
        <v>53</v>
      </c>
      <c r="F2282">
        <v>23</v>
      </c>
      <c r="G2282" t="s">
        <v>54</v>
      </c>
      <c r="H2282" t="s">
        <v>4508</v>
      </c>
      <c r="I2282" t="s">
        <v>4509</v>
      </c>
      <c r="J2282" t="s">
        <v>28</v>
      </c>
      <c r="K2282" t="s">
        <v>29</v>
      </c>
      <c r="L2282" t="s">
        <v>4902</v>
      </c>
      <c r="M2282" t="s">
        <v>110</v>
      </c>
      <c r="N2282">
        <v>79424</v>
      </c>
      <c r="O2282" t="s">
        <v>111</v>
      </c>
      <c r="P2282" t="s">
        <v>6987</v>
      </c>
      <c r="Q2282" t="s">
        <v>49</v>
      </c>
      <c r="R2282" t="s">
        <v>95</v>
      </c>
      <c r="S2282" t="s">
        <v>6988</v>
      </c>
      <c r="T2282">
        <v>60.736000000000004</v>
      </c>
      <c r="U2282">
        <v>8</v>
      </c>
      <c r="V2282">
        <v>0.2</v>
      </c>
      <c r="W2282">
        <v>20.4984</v>
      </c>
    </row>
    <row r="2283" spans="1:23" x14ac:dyDescent="0.3">
      <c r="A2283">
        <v>8492</v>
      </c>
      <c r="B2283" t="s">
        <v>10089</v>
      </c>
      <c r="C2283" s="1">
        <v>42923</v>
      </c>
      <c r="D2283">
        <v>2017</v>
      </c>
      <c r="E2283" t="s">
        <v>152</v>
      </c>
      <c r="F2283">
        <v>7</v>
      </c>
      <c r="G2283" t="s">
        <v>54</v>
      </c>
      <c r="H2283" t="s">
        <v>2090</v>
      </c>
      <c r="I2283" t="s">
        <v>2091</v>
      </c>
      <c r="J2283" t="s">
        <v>28</v>
      </c>
      <c r="K2283" t="s">
        <v>29</v>
      </c>
      <c r="L2283" t="s">
        <v>45</v>
      </c>
      <c r="M2283" t="s">
        <v>46</v>
      </c>
      <c r="N2283">
        <v>90049</v>
      </c>
      <c r="O2283" t="s">
        <v>47</v>
      </c>
      <c r="P2283" t="s">
        <v>4318</v>
      </c>
      <c r="Q2283" t="s">
        <v>49</v>
      </c>
      <c r="R2283" t="s">
        <v>281</v>
      </c>
      <c r="S2283" t="s">
        <v>4319</v>
      </c>
      <c r="T2283">
        <v>5.9399999999999995</v>
      </c>
      <c r="U2283">
        <v>3</v>
      </c>
      <c r="V2283">
        <v>0</v>
      </c>
      <c r="W2283">
        <v>0.11880000000000024</v>
      </c>
    </row>
    <row r="2284" spans="1:23" x14ac:dyDescent="0.3">
      <c r="A2284">
        <v>2283</v>
      </c>
      <c r="B2284" t="s">
        <v>5305</v>
      </c>
      <c r="C2284" s="1">
        <v>42616</v>
      </c>
      <c r="D2284">
        <v>2016</v>
      </c>
      <c r="E2284" t="s">
        <v>161</v>
      </c>
      <c r="F2284">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v>22.153599999999997</v>
      </c>
    </row>
    <row r="2285" spans="1:23" x14ac:dyDescent="0.3">
      <c r="A2285">
        <v>8490</v>
      </c>
      <c r="B2285" t="s">
        <v>10088</v>
      </c>
      <c r="C2285" s="1">
        <v>42402</v>
      </c>
      <c r="D2285">
        <v>2016</v>
      </c>
      <c r="E2285" t="s">
        <v>568</v>
      </c>
      <c r="F2285">
        <v>2</v>
      </c>
      <c r="G2285" t="s">
        <v>25</v>
      </c>
      <c r="H2285" t="s">
        <v>2833</v>
      </c>
      <c r="I2285" t="s">
        <v>2834</v>
      </c>
      <c r="J2285" t="s">
        <v>28</v>
      </c>
      <c r="K2285" t="s">
        <v>29</v>
      </c>
      <c r="L2285" t="s">
        <v>1143</v>
      </c>
      <c r="M2285" t="s">
        <v>331</v>
      </c>
      <c r="N2285">
        <v>22204</v>
      </c>
      <c r="O2285" t="s">
        <v>32</v>
      </c>
      <c r="P2285" t="s">
        <v>1038</v>
      </c>
      <c r="Q2285" t="s">
        <v>49</v>
      </c>
      <c r="R2285" t="s">
        <v>79</v>
      </c>
      <c r="S2285" t="s">
        <v>1039</v>
      </c>
      <c r="T2285">
        <v>36.4</v>
      </c>
      <c r="U2285">
        <v>8</v>
      </c>
      <c r="V2285">
        <v>0</v>
      </c>
      <c r="W2285">
        <v>18.2</v>
      </c>
    </row>
    <row r="2286" spans="1:23" x14ac:dyDescent="0.3">
      <c r="A2286">
        <v>2285</v>
      </c>
      <c r="B2286" t="s">
        <v>5306</v>
      </c>
      <c r="C2286" s="1">
        <v>42068</v>
      </c>
      <c r="D2286">
        <v>2015</v>
      </c>
      <c r="E2286" t="s">
        <v>237</v>
      </c>
      <c r="F228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v>16.386300000000002</v>
      </c>
    </row>
    <row r="2287" spans="1:23" x14ac:dyDescent="0.3">
      <c r="A2287">
        <v>2286</v>
      </c>
      <c r="B2287" t="s">
        <v>5309</v>
      </c>
      <c r="C2287" s="1">
        <v>42495</v>
      </c>
      <c r="D2287">
        <v>2016</v>
      </c>
      <c r="E2287" t="s">
        <v>124</v>
      </c>
      <c r="F2287">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v>5.2026000000000003</v>
      </c>
    </row>
    <row r="2288" spans="1:23" x14ac:dyDescent="0.3">
      <c r="A2288">
        <v>2287</v>
      </c>
      <c r="B2288" t="s">
        <v>5314</v>
      </c>
      <c r="C2288" s="1">
        <v>43056</v>
      </c>
      <c r="D2288">
        <v>2017</v>
      </c>
      <c r="E2288" t="s">
        <v>24</v>
      </c>
      <c r="F2288">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v>12.263999999999999</v>
      </c>
    </row>
    <row r="2289" spans="1:23" x14ac:dyDescent="0.3">
      <c r="A2289">
        <v>2288</v>
      </c>
      <c r="B2289" t="s">
        <v>5317</v>
      </c>
      <c r="C2289" s="1">
        <v>42887</v>
      </c>
      <c r="D2289">
        <v>2017</v>
      </c>
      <c r="E2289" t="s">
        <v>41</v>
      </c>
      <c r="F2289">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v>1.3109999999999999</v>
      </c>
    </row>
    <row r="2290" spans="1:23" x14ac:dyDescent="0.3">
      <c r="A2290">
        <v>2289</v>
      </c>
      <c r="B2290" t="s">
        <v>5320</v>
      </c>
      <c r="C2290" s="1">
        <v>42896</v>
      </c>
      <c r="D2290">
        <v>2017</v>
      </c>
      <c r="E2290" t="s">
        <v>41</v>
      </c>
      <c r="F2290">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v>4.7559999999999985</v>
      </c>
    </row>
    <row r="2291" spans="1:23" x14ac:dyDescent="0.3">
      <c r="A2291">
        <v>8488</v>
      </c>
      <c r="B2291" t="s">
        <v>10085</v>
      </c>
      <c r="C2291" s="1">
        <v>42821</v>
      </c>
      <c r="D2291">
        <v>2017</v>
      </c>
      <c r="E2291" t="s">
        <v>237</v>
      </c>
      <c r="F2291">
        <v>27</v>
      </c>
      <c r="G2291" t="s">
        <v>54</v>
      </c>
      <c r="H2291" t="s">
        <v>10086</v>
      </c>
      <c r="I2291" t="s">
        <v>10087</v>
      </c>
      <c r="J2291" t="s">
        <v>108</v>
      </c>
      <c r="K2291" t="s">
        <v>29</v>
      </c>
      <c r="L2291" t="s">
        <v>3510</v>
      </c>
      <c r="M2291" t="s">
        <v>46</v>
      </c>
      <c r="N2291">
        <v>93727</v>
      </c>
      <c r="O2291" t="s">
        <v>47</v>
      </c>
      <c r="P2291" t="s">
        <v>8268</v>
      </c>
      <c r="Q2291" t="s">
        <v>49</v>
      </c>
      <c r="R2291" t="s">
        <v>95</v>
      </c>
      <c r="S2291" t="s">
        <v>8269</v>
      </c>
      <c r="T2291">
        <v>11.94</v>
      </c>
      <c r="U2291">
        <v>3</v>
      </c>
      <c r="V2291">
        <v>0</v>
      </c>
      <c r="W2291">
        <v>5.97</v>
      </c>
    </row>
    <row r="2292" spans="1:23" x14ac:dyDescent="0.3">
      <c r="A2292">
        <v>8487</v>
      </c>
      <c r="B2292" t="s">
        <v>10085</v>
      </c>
      <c r="C2292" s="1">
        <v>42821</v>
      </c>
      <c r="D2292">
        <v>2017</v>
      </c>
      <c r="E2292" t="s">
        <v>237</v>
      </c>
      <c r="F2292">
        <v>27</v>
      </c>
      <c r="G2292" t="s">
        <v>54</v>
      </c>
      <c r="H2292" t="s">
        <v>10086</v>
      </c>
      <c r="I2292" t="s">
        <v>10087</v>
      </c>
      <c r="J2292" t="s">
        <v>108</v>
      </c>
      <c r="K2292" t="s">
        <v>29</v>
      </c>
      <c r="L2292" t="s">
        <v>3510</v>
      </c>
      <c r="M2292" t="s">
        <v>46</v>
      </c>
      <c r="N2292">
        <v>93727</v>
      </c>
      <c r="O2292" t="s">
        <v>47</v>
      </c>
      <c r="P2292" t="s">
        <v>714</v>
      </c>
      <c r="Q2292" t="s">
        <v>49</v>
      </c>
      <c r="R2292" t="s">
        <v>95</v>
      </c>
      <c r="S2292" t="s">
        <v>715</v>
      </c>
      <c r="T2292">
        <v>110.96</v>
      </c>
      <c r="U2292">
        <v>2</v>
      </c>
      <c r="V2292">
        <v>0</v>
      </c>
      <c r="W2292">
        <v>53.260799999999996</v>
      </c>
    </row>
    <row r="2293" spans="1:23" x14ac:dyDescent="0.3">
      <c r="A2293">
        <v>8486</v>
      </c>
      <c r="B2293" t="s">
        <v>10085</v>
      </c>
      <c r="C2293" s="1">
        <v>42821</v>
      </c>
      <c r="D2293">
        <v>2017</v>
      </c>
      <c r="E2293" t="s">
        <v>237</v>
      </c>
      <c r="F2293">
        <v>27</v>
      </c>
      <c r="G2293" t="s">
        <v>54</v>
      </c>
      <c r="H2293" t="s">
        <v>10086</v>
      </c>
      <c r="I2293" t="s">
        <v>10087</v>
      </c>
      <c r="J2293" t="s">
        <v>108</v>
      </c>
      <c r="K2293" t="s">
        <v>29</v>
      </c>
      <c r="L2293" t="s">
        <v>3510</v>
      </c>
      <c r="M2293" t="s">
        <v>46</v>
      </c>
      <c r="N2293">
        <v>93727</v>
      </c>
      <c r="O2293" t="s">
        <v>47</v>
      </c>
      <c r="P2293" t="s">
        <v>5142</v>
      </c>
      <c r="Q2293" t="s">
        <v>49</v>
      </c>
      <c r="R2293" t="s">
        <v>95</v>
      </c>
      <c r="S2293" t="s">
        <v>5143</v>
      </c>
      <c r="T2293">
        <v>45.68</v>
      </c>
      <c r="U2293">
        <v>2</v>
      </c>
      <c r="V2293">
        <v>0</v>
      </c>
      <c r="W2293">
        <v>21.012799999999999</v>
      </c>
    </row>
    <row r="2294" spans="1:23" x14ac:dyDescent="0.3">
      <c r="A2294">
        <v>2293</v>
      </c>
      <c r="B2294" t="s">
        <v>5326</v>
      </c>
      <c r="C2294" s="1">
        <v>42114</v>
      </c>
      <c r="D2294">
        <v>2015</v>
      </c>
      <c r="E2294" t="s">
        <v>89</v>
      </c>
      <c r="F2294">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v>6.2208000000000006</v>
      </c>
    </row>
    <row r="2295" spans="1:23" x14ac:dyDescent="0.3">
      <c r="A2295">
        <v>8484</v>
      </c>
      <c r="B2295" t="s">
        <v>10083</v>
      </c>
      <c r="C2295" s="1">
        <v>42633</v>
      </c>
      <c r="D2295">
        <v>2016</v>
      </c>
      <c r="E2295" t="s">
        <v>161</v>
      </c>
      <c r="F2295">
        <v>20</v>
      </c>
      <c r="G2295" t="s">
        <v>54</v>
      </c>
      <c r="H2295" t="s">
        <v>5732</v>
      </c>
      <c r="I2295" t="s">
        <v>5733</v>
      </c>
      <c r="J2295" t="s">
        <v>28</v>
      </c>
      <c r="K2295" t="s">
        <v>29</v>
      </c>
      <c r="L2295" t="s">
        <v>6492</v>
      </c>
      <c r="M2295" t="s">
        <v>250</v>
      </c>
      <c r="N2295">
        <v>49505</v>
      </c>
      <c r="O2295" t="s">
        <v>111</v>
      </c>
      <c r="P2295" t="s">
        <v>7030</v>
      </c>
      <c r="Q2295" t="s">
        <v>49</v>
      </c>
      <c r="R2295" t="s">
        <v>79</v>
      </c>
      <c r="S2295" t="s">
        <v>7031</v>
      </c>
      <c r="T2295">
        <v>83.699999999999989</v>
      </c>
      <c r="U2295">
        <v>5</v>
      </c>
      <c r="V2295">
        <v>0</v>
      </c>
      <c r="W2295">
        <v>41.012999999999991</v>
      </c>
    </row>
    <row r="2296" spans="1:23" x14ac:dyDescent="0.3">
      <c r="A2296">
        <v>8483</v>
      </c>
      <c r="B2296" t="s">
        <v>10082</v>
      </c>
      <c r="C2296" s="1">
        <v>42777</v>
      </c>
      <c r="D2296">
        <v>2017</v>
      </c>
      <c r="E2296" t="s">
        <v>568</v>
      </c>
      <c r="F2296">
        <v>11</v>
      </c>
      <c r="G2296" t="s">
        <v>54</v>
      </c>
      <c r="H2296" t="s">
        <v>1199</v>
      </c>
      <c r="I2296" t="s">
        <v>1200</v>
      </c>
      <c r="J2296" t="s">
        <v>44</v>
      </c>
      <c r="K2296" t="s">
        <v>29</v>
      </c>
      <c r="L2296" t="s">
        <v>278</v>
      </c>
      <c r="M2296" t="s">
        <v>279</v>
      </c>
      <c r="N2296">
        <v>10024</v>
      </c>
      <c r="O2296" t="s">
        <v>157</v>
      </c>
      <c r="P2296" t="s">
        <v>1912</v>
      </c>
      <c r="Q2296" t="s">
        <v>49</v>
      </c>
      <c r="R2296" t="s">
        <v>50</v>
      </c>
      <c r="S2296" t="s">
        <v>1913</v>
      </c>
      <c r="T2296">
        <v>20.7</v>
      </c>
      <c r="U2296">
        <v>2</v>
      </c>
      <c r="V2296">
        <v>0</v>
      </c>
      <c r="W2296">
        <v>9.9359999999999999</v>
      </c>
    </row>
    <row r="2297" spans="1:23" x14ac:dyDescent="0.3">
      <c r="A2297">
        <v>2296</v>
      </c>
      <c r="B2297" t="s">
        <v>5329</v>
      </c>
      <c r="C2297" s="1">
        <v>42309</v>
      </c>
      <c r="D2297">
        <v>2015</v>
      </c>
      <c r="E2297" t="s">
        <v>24</v>
      </c>
      <c r="F2297">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v>6.219199999999999</v>
      </c>
    </row>
    <row r="2298" spans="1:23" x14ac:dyDescent="0.3">
      <c r="A2298">
        <v>8482</v>
      </c>
      <c r="B2298" t="s">
        <v>10081</v>
      </c>
      <c r="C2298" s="1">
        <v>42514</v>
      </c>
      <c r="D2298">
        <v>2016</v>
      </c>
      <c r="E2298" t="s">
        <v>124</v>
      </c>
      <c r="F2298">
        <v>24</v>
      </c>
      <c r="G2298" t="s">
        <v>54</v>
      </c>
      <c r="H2298" t="s">
        <v>4229</v>
      </c>
      <c r="I2298" t="s">
        <v>4230</v>
      </c>
      <c r="J2298" t="s">
        <v>108</v>
      </c>
      <c r="K2298" t="s">
        <v>29</v>
      </c>
      <c r="L2298" t="s">
        <v>155</v>
      </c>
      <c r="M2298" t="s">
        <v>156</v>
      </c>
      <c r="N2298">
        <v>19120</v>
      </c>
      <c r="O2298" t="s">
        <v>157</v>
      </c>
      <c r="P2298" t="s">
        <v>3606</v>
      </c>
      <c r="Q2298" t="s">
        <v>49</v>
      </c>
      <c r="R2298" t="s">
        <v>72</v>
      </c>
      <c r="S2298" t="s">
        <v>3607</v>
      </c>
      <c r="T2298">
        <v>16.656000000000002</v>
      </c>
      <c r="U2298">
        <v>3</v>
      </c>
      <c r="V2298">
        <v>0.2</v>
      </c>
      <c r="W2298">
        <v>3.3311999999999999</v>
      </c>
    </row>
    <row r="2299" spans="1:23" x14ac:dyDescent="0.3">
      <c r="A2299">
        <v>8480</v>
      </c>
      <c r="B2299" t="s">
        <v>10079</v>
      </c>
      <c r="C2299" s="1">
        <v>42441</v>
      </c>
      <c r="D2299">
        <v>2016</v>
      </c>
      <c r="E2299" t="s">
        <v>237</v>
      </c>
      <c r="F2299">
        <v>12</v>
      </c>
      <c r="G2299" t="s">
        <v>54</v>
      </c>
      <c r="H2299" t="s">
        <v>5045</v>
      </c>
      <c r="I2299" t="s">
        <v>5046</v>
      </c>
      <c r="J2299" t="s">
        <v>28</v>
      </c>
      <c r="K2299" t="s">
        <v>29</v>
      </c>
      <c r="L2299" t="s">
        <v>45</v>
      </c>
      <c r="M2299" t="s">
        <v>46</v>
      </c>
      <c r="N2299">
        <v>90036</v>
      </c>
      <c r="O2299" t="s">
        <v>47</v>
      </c>
      <c r="P2299" t="s">
        <v>7314</v>
      </c>
      <c r="Q2299" t="s">
        <v>49</v>
      </c>
      <c r="R2299" t="s">
        <v>95</v>
      </c>
      <c r="S2299" t="s">
        <v>7315</v>
      </c>
      <c r="T2299">
        <v>19.98</v>
      </c>
      <c r="U2299">
        <v>2</v>
      </c>
      <c r="V2299">
        <v>0</v>
      </c>
      <c r="W2299">
        <v>8.9909999999999997</v>
      </c>
    </row>
    <row r="2300" spans="1:23" x14ac:dyDescent="0.3">
      <c r="A2300">
        <v>8479</v>
      </c>
      <c r="B2300" t="s">
        <v>10078</v>
      </c>
      <c r="C2300" s="1">
        <v>43087</v>
      </c>
      <c r="D2300">
        <v>2017</v>
      </c>
      <c r="E2300" t="s">
        <v>98</v>
      </c>
      <c r="F2300">
        <v>18</v>
      </c>
      <c r="G2300" t="s">
        <v>54</v>
      </c>
      <c r="H2300" t="s">
        <v>4198</v>
      </c>
      <c r="I2300" t="s">
        <v>4199</v>
      </c>
      <c r="J2300" t="s">
        <v>108</v>
      </c>
      <c r="K2300" t="s">
        <v>29</v>
      </c>
      <c r="L2300" t="s">
        <v>135</v>
      </c>
      <c r="M2300" t="s">
        <v>46</v>
      </c>
      <c r="N2300">
        <v>94110</v>
      </c>
      <c r="O2300" t="s">
        <v>47</v>
      </c>
      <c r="P2300" t="s">
        <v>2626</v>
      </c>
      <c r="Q2300" t="s">
        <v>49</v>
      </c>
      <c r="R2300" t="s">
        <v>72</v>
      </c>
      <c r="S2300" t="s">
        <v>2627</v>
      </c>
      <c r="T2300">
        <v>5.76</v>
      </c>
      <c r="U2300">
        <v>2</v>
      </c>
      <c r="V2300">
        <v>0</v>
      </c>
      <c r="W2300">
        <v>1.6703999999999999</v>
      </c>
    </row>
    <row r="2301" spans="1:23" x14ac:dyDescent="0.3">
      <c r="A2301">
        <v>8477</v>
      </c>
      <c r="B2301" t="s">
        <v>10074</v>
      </c>
      <c r="C2301" s="1">
        <v>43035</v>
      </c>
      <c r="D2301">
        <v>2017</v>
      </c>
      <c r="E2301" t="s">
        <v>53</v>
      </c>
      <c r="F2301">
        <v>27</v>
      </c>
      <c r="G2301" t="s">
        <v>54</v>
      </c>
      <c r="H2301" t="s">
        <v>634</v>
      </c>
      <c r="I2301" t="s">
        <v>635</v>
      </c>
      <c r="J2301" t="s">
        <v>108</v>
      </c>
      <c r="K2301" t="s">
        <v>29</v>
      </c>
      <c r="L2301" t="s">
        <v>1841</v>
      </c>
      <c r="M2301" t="s">
        <v>322</v>
      </c>
      <c r="N2301">
        <v>85204</v>
      </c>
      <c r="O2301" t="s">
        <v>47</v>
      </c>
      <c r="P2301" t="s">
        <v>6823</v>
      </c>
      <c r="Q2301" t="s">
        <v>49</v>
      </c>
      <c r="R2301" t="s">
        <v>95</v>
      </c>
      <c r="S2301" t="s">
        <v>6824</v>
      </c>
      <c r="T2301">
        <v>44.783999999999999</v>
      </c>
      <c r="U2301">
        <v>1</v>
      </c>
      <c r="V2301">
        <v>0.2</v>
      </c>
      <c r="W2301">
        <v>16.234200000000001</v>
      </c>
    </row>
    <row r="2302" spans="1:23" x14ac:dyDescent="0.3">
      <c r="A2302">
        <v>2301</v>
      </c>
      <c r="B2302" t="s">
        <v>5332</v>
      </c>
      <c r="C2302" s="1">
        <v>41957</v>
      </c>
      <c r="D2302">
        <v>2014</v>
      </c>
      <c r="E2302" t="s">
        <v>24</v>
      </c>
      <c r="F2302">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v>6.36</v>
      </c>
    </row>
    <row r="2303" spans="1:23" x14ac:dyDescent="0.3">
      <c r="A2303">
        <v>2302</v>
      </c>
      <c r="B2303" t="s">
        <v>5332</v>
      </c>
      <c r="C2303" s="1">
        <v>41957</v>
      </c>
      <c r="D2303">
        <v>2014</v>
      </c>
      <c r="E2303" t="s">
        <v>24</v>
      </c>
      <c r="F2303">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v>5.6448</v>
      </c>
    </row>
    <row r="2304" spans="1:23" x14ac:dyDescent="0.3">
      <c r="A2304">
        <v>8476</v>
      </c>
      <c r="B2304" t="s">
        <v>10073</v>
      </c>
      <c r="C2304" s="1">
        <v>42834</v>
      </c>
      <c r="D2304">
        <v>2017</v>
      </c>
      <c r="E2304" t="s">
        <v>89</v>
      </c>
      <c r="F2304">
        <v>9</v>
      </c>
      <c r="G2304" t="s">
        <v>54</v>
      </c>
      <c r="H2304" t="s">
        <v>4674</v>
      </c>
      <c r="I2304" t="s">
        <v>4675</v>
      </c>
      <c r="J2304" t="s">
        <v>44</v>
      </c>
      <c r="K2304" t="s">
        <v>29</v>
      </c>
      <c r="L2304" t="s">
        <v>5093</v>
      </c>
      <c r="M2304" t="s">
        <v>156</v>
      </c>
      <c r="N2304">
        <v>17403</v>
      </c>
      <c r="O2304" t="s">
        <v>157</v>
      </c>
      <c r="P2304" t="s">
        <v>6558</v>
      </c>
      <c r="Q2304" t="s">
        <v>49</v>
      </c>
      <c r="R2304" t="s">
        <v>95</v>
      </c>
      <c r="S2304" t="s">
        <v>6559</v>
      </c>
      <c r="T2304">
        <v>65.584000000000003</v>
      </c>
      <c r="U2304">
        <v>2</v>
      </c>
      <c r="V2304">
        <v>0.2</v>
      </c>
      <c r="W2304">
        <v>23.7742</v>
      </c>
    </row>
    <row r="2305" spans="1:23" x14ac:dyDescent="0.3">
      <c r="A2305">
        <v>8475</v>
      </c>
      <c r="B2305" t="s">
        <v>10073</v>
      </c>
      <c r="C2305" s="1">
        <v>42834</v>
      </c>
      <c r="D2305">
        <v>2017</v>
      </c>
      <c r="E2305" t="s">
        <v>89</v>
      </c>
      <c r="F2305">
        <v>9</v>
      </c>
      <c r="G2305" t="s">
        <v>54</v>
      </c>
      <c r="H2305" t="s">
        <v>4674</v>
      </c>
      <c r="I2305" t="s">
        <v>4675</v>
      </c>
      <c r="J2305" t="s">
        <v>44</v>
      </c>
      <c r="K2305" t="s">
        <v>29</v>
      </c>
      <c r="L2305" t="s">
        <v>5093</v>
      </c>
      <c r="M2305" t="s">
        <v>156</v>
      </c>
      <c r="N2305">
        <v>17403</v>
      </c>
      <c r="O2305" t="s">
        <v>157</v>
      </c>
      <c r="P2305" t="s">
        <v>1410</v>
      </c>
      <c r="Q2305" t="s">
        <v>49</v>
      </c>
      <c r="R2305" t="s">
        <v>79</v>
      </c>
      <c r="S2305" t="s">
        <v>1411</v>
      </c>
      <c r="T2305">
        <v>37.896000000000001</v>
      </c>
      <c r="U2305">
        <v>4</v>
      </c>
      <c r="V2305">
        <v>0.7</v>
      </c>
      <c r="W2305">
        <v>-29.053600000000003</v>
      </c>
    </row>
    <row r="2306" spans="1:23" x14ac:dyDescent="0.3">
      <c r="A2306">
        <v>2305</v>
      </c>
      <c r="B2306" t="s">
        <v>5335</v>
      </c>
      <c r="C2306" s="1">
        <v>42995</v>
      </c>
      <c r="D2306">
        <v>2017</v>
      </c>
      <c r="E2306" t="s">
        <v>161</v>
      </c>
      <c r="F230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v>49.970399999999991</v>
      </c>
    </row>
    <row r="2307" spans="1:23" x14ac:dyDescent="0.3">
      <c r="A2307">
        <v>8474</v>
      </c>
      <c r="B2307" t="s">
        <v>10072</v>
      </c>
      <c r="C2307" s="1">
        <v>42299</v>
      </c>
      <c r="D2307">
        <v>2015</v>
      </c>
      <c r="E2307" t="s">
        <v>53</v>
      </c>
      <c r="F2307">
        <v>22</v>
      </c>
      <c r="G2307" t="s">
        <v>25</v>
      </c>
      <c r="H2307" t="s">
        <v>3597</v>
      </c>
      <c r="I2307" t="s">
        <v>3598</v>
      </c>
      <c r="J2307" t="s">
        <v>28</v>
      </c>
      <c r="K2307" t="s">
        <v>29</v>
      </c>
      <c r="L2307" t="s">
        <v>7260</v>
      </c>
      <c r="M2307" t="s">
        <v>58</v>
      </c>
      <c r="N2307">
        <v>33021</v>
      </c>
      <c r="O2307" t="s">
        <v>32</v>
      </c>
      <c r="P2307" t="s">
        <v>1055</v>
      </c>
      <c r="Q2307" t="s">
        <v>49</v>
      </c>
      <c r="R2307" t="s">
        <v>63</v>
      </c>
      <c r="S2307" t="s">
        <v>1056</v>
      </c>
      <c r="T2307">
        <v>9.952</v>
      </c>
      <c r="U2307">
        <v>1</v>
      </c>
      <c r="V2307">
        <v>0.2</v>
      </c>
      <c r="W2307">
        <v>0.99520000000000008</v>
      </c>
    </row>
    <row r="2308" spans="1:23" x14ac:dyDescent="0.3">
      <c r="A2308">
        <v>2307</v>
      </c>
      <c r="B2308" t="s">
        <v>5337</v>
      </c>
      <c r="C2308" s="1">
        <v>42222</v>
      </c>
      <c r="D2308">
        <v>2015</v>
      </c>
      <c r="E2308" t="s">
        <v>132</v>
      </c>
      <c r="F2308">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v>9.8657999999999983</v>
      </c>
    </row>
    <row r="2309" spans="1:23" x14ac:dyDescent="0.3">
      <c r="A2309">
        <v>8473</v>
      </c>
      <c r="B2309" t="s">
        <v>10071</v>
      </c>
      <c r="C2309" s="1">
        <v>42848</v>
      </c>
      <c r="D2309">
        <v>2017</v>
      </c>
      <c r="E2309" t="s">
        <v>89</v>
      </c>
      <c r="F2309">
        <v>23</v>
      </c>
      <c r="G2309" t="s">
        <v>54</v>
      </c>
      <c r="H2309" t="s">
        <v>436</v>
      </c>
      <c r="I2309" t="s">
        <v>437</v>
      </c>
      <c r="J2309" t="s">
        <v>108</v>
      </c>
      <c r="K2309" t="s">
        <v>29</v>
      </c>
      <c r="L2309" t="s">
        <v>5375</v>
      </c>
      <c r="M2309" t="s">
        <v>347</v>
      </c>
      <c r="N2309">
        <v>37042</v>
      </c>
      <c r="O2309" t="s">
        <v>32</v>
      </c>
      <c r="P2309" t="s">
        <v>5541</v>
      </c>
      <c r="Q2309" t="s">
        <v>49</v>
      </c>
      <c r="R2309" t="s">
        <v>50</v>
      </c>
      <c r="S2309" t="s">
        <v>5542</v>
      </c>
      <c r="T2309">
        <v>3</v>
      </c>
      <c r="U2309">
        <v>1</v>
      </c>
      <c r="V2309">
        <v>0.2</v>
      </c>
      <c r="W2309">
        <v>1.0499999999999998</v>
      </c>
    </row>
    <row r="2310" spans="1:23" x14ac:dyDescent="0.3">
      <c r="A2310">
        <v>8468</v>
      </c>
      <c r="B2310" t="s">
        <v>10069</v>
      </c>
      <c r="C2310" s="1">
        <v>42632</v>
      </c>
      <c r="D2310">
        <v>2016</v>
      </c>
      <c r="E2310" t="s">
        <v>161</v>
      </c>
      <c r="F2310">
        <v>19</v>
      </c>
      <c r="G2310" t="s">
        <v>54</v>
      </c>
      <c r="H2310" t="s">
        <v>3308</v>
      </c>
      <c r="I2310" t="s">
        <v>3309</v>
      </c>
      <c r="J2310" t="s">
        <v>44</v>
      </c>
      <c r="K2310" t="s">
        <v>29</v>
      </c>
      <c r="L2310" t="s">
        <v>135</v>
      </c>
      <c r="M2310" t="s">
        <v>46</v>
      </c>
      <c r="N2310">
        <v>94122</v>
      </c>
      <c r="O2310" t="s">
        <v>47</v>
      </c>
      <c r="P2310" t="s">
        <v>373</v>
      </c>
      <c r="Q2310" t="s">
        <v>49</v>
      </c>
      <c r="R2310" t="s">
        <v>79</v>
      </c>
      <c r="S2310" t="s">
        <v>374</v>
      </c>
      <c r="T2310">
        <v>8.9280000000000008</v>
      </c>
      <c r="U2310">
        <v>2</v>
      </c>
      <c r="V2310">
        <v>0.2</v>
      </c>
      <c r="W2310">
        <v>3.1247999999999996</v>
      </c>
    </row>
    <row r="2311" spans="1:23" x14ac:dyDescent="0.3">
      <c r="A2311">
        <v>2310</v>
      </c>
      <c r="B2311" t="s">
        <v>5341</v>
      </c>
      <c r="C2311" s="1">
        <v>42897</v>
      </c>
      <c r="D2311">
        <v>2017</v>
      </c>
      <c r="E2311" t="s">
        <v>41</v>
      </c>
      <c r="F2311">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v>7.7003999999999948</v>
      </c>
    </row>
    <row r="2312" spans="1:23" x14ac:dyDescent="0.3">
      <c r="A2312">
        <v>2311</v>
      </c>
      <c r="B2312" t="s">
        <v>5341</v>
      </c>
      <c r="C2312" s="1">
        <v>42897</v>
      </c>
      <c r="D2312">
        <v>2017</v>
      </c>
      <c r="E2312" t="s">
        <v>41</v>
      </c>
      <c r="F2312">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v>6.602999999999998</v>
      </c>
    </row>
    <row r="2313" spans="1:23" x14ac:dyDescent="0.3">
      <c r="A2313">
        <v>2312</v>
      </c>
      <c r="B2313" t="s">
        <v>5341</v>
      </c>
      <c r="C2313" s="1">
        <v>42897</v>
      </c>
      <c r="D2313">
        <v>2017</v>
      </c>
      <c r="E2313" t="s">
        <v>41</v>
      </c>
      <c r="F2313">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v>1.9839999999999982</v>
      </c>
    </row>
    <row r="2314" spans="1:23" x14ac:dyDescent="0.3">
      <c r="A2314">
        <v>2313</v>
      </c>
      <c r="B2314" t="s">
        <v>5341</v>
      </c>
      <c r="C2314" s="1">
        <v>42897</v>
      </c>
      <c r="D2314">
        <v>2017</v>
      </c>
      <c r="E2314" t="s">
        <v>41</v>
      </c>
      <c r="F2314">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v>-48.508200000000009</v>
      </c>
    </row>
    <row r="2315" spans="1:23" x14ac:dyDescent="0.3">
      <c r="A2315">
        <v>2314</v>
      </c>
      <c r="B2315" t="s">
        <v>5344</v>
      </c>
      <c r="C2315" s="1">
        <v>42936</v>
      </c>
      <c r="D2315">
        <v>2017</v>
      </c>
      <c r="E2315" t="s">
        <v>152</v>
      </c>
      <c r="F2315">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v>6.8713999999999995</v>
      </c>
    </row>
    <row r="2316" spans="1:23" x14ac:dyDescent="0.3">
      <c r="A2316">
        <v>2315</v>
      </c>
      <c r="B2316" t="s">
        <v>5344</v>
      </c>
      <c r="C2316" s="1">
        <v>42936</v>
      </c>
      <c r="D2316">
        <v>2017</v>
      </c>
      <c r="E2316" t="s">
        <v>152</v>
      </c>
      <c r="F231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v>112.40640000000002</v>
      </c>
    </row>
    <row r="2317" spans="1:23" x14ac:dyDescent="0.3">
      <c r="A2317">
        <v>2316</v>
      </c>
      <c r="B2317" t="s">
        <v>5344</v>
      </c>
      <c r="C2317" s="1">
        <v>42936</v>
      </c>
      <c r="D2317">
        <v>2017</v>
      </c>
      <c r="E2317" t="s">
        <v>152</v>
      </c>
      <c r="F2317">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v>20.21</v>
      </c>
    </row>
    <row r="2318" spans="1:23" x14ac:dyDescent="0.3">
      <c r="A2318">
        <v>8467</v>
      </c>
      <c r="B2318" t="s">
        <v>10068</v>
      </c>
      <c r="C2318" s="1">
        <v>42103</v>
      </c>
      <c r="D2318">
        <v>2015</v>
      </c>
      <c r="E2318" t="s">
        <v>89</v>
      </c>
      <c r="F2318">
        <v>9</v>
      </c>
      <c r="G2318" t="s">
        <v>54</v>
      </c>
      <c r="H2318" t="s">
        <v>4134</v>
      </c>
      <c r="I2318" t="s">
        <v>4135</v>
      </c>
      <c r="J2318" t="s">
        <v>28</v>
      </c>
      <c r="K2318" t="s">
        <v>29</v>
      </c>
      <c r="L2318" t="s">
        <v>2820</v>
      </c>
      <c r="M2318" t="s">
        <v>762</v>
      </c>
      <c r="N2318">
        <v>6360</v>
      </c>
      <c r="O2318" t="s">
        <v>157</v>
      </c>
      <c r="P2318" t="s">
        <v>2080</v>
      </c>
      <c r="Q2318" t="s">
        <v>49</v>
      </c>
      <c r="R2318" t="s">
        <v>82</v>
      </c>
      <c r="S2318" t="s">
        <v>2081</v>
      </c>
      <c r="T2318">
        <v>370.14</v>
      </c>
      <c r="U2318">
        <v>3</v>
      </c>
      <c r="V2318">
        <v>0</v>
      </c>
      <c r="W2318">
        <v>144.3546</v>
      </c>
    </row>
    <row r="2319" spans="1:23" x14ac:dyDescent="0.3">
      <c r="A2319">
        <v>2318</v>
      </c>
      <c r="B2319" t="s">
        <v>5344</v>
      </c>
      <c r="C2319" s="1">
        <v>42936</v>
      </c>
      <c r="D2319">
        <v>2017</v>
      </c>
      <c r="E2319" t="s">
        <v>152</v>
      </c>
      <c r="F2319">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v>30.414999999999999</v>
      </c>
    </row>
    <row r="2320" spans="1:23" x14ac:dyDescent="0.3">
      <c r="A2320">
        <v>8466</v>
      </c>
      <c r="B2320" t="s">
        <v>10067</v>
      </c>
      <c r="C2320" s="1">
        <v>42103</v>
      </c>
      <c r="D2320">
        <v>2015</v>
      </c>
      <c r="E2320" t="s">
        <v>89</v>
      </c>
      <c r="F2320">
        <v>9</v>
      </c>
      <c r="G2320" t="s">
        <v>54</v>
      </c>
      <c r="H2320" t="s">
        <v>4192</v>
      </c>
      <c r="I2320" t="s">
        <v>4193</v>
      </c>
      <c r="J2320" t="s">
        <v>28</v>
      </c>
      <c r="K2320" t="s">
        <v>29</v>
      </c>
      <c r="L2320" t="s">
        <v>278</v>
      </c>
      <c r="M2320" t="s">
        <v>279</v>
      </c>
      <c r="N2320">
        <v>10024</v>
      </c>
      <c r="O2320" t="s">
        <v>157</v>
      </c>
      <c r="P2320" t="s">
        <v>4825</v>
      </c>
      <c r="Q2320" t="s">
        <v>49</v>
      </c>
      <c r="R2320" t="s">
        <v>63</v>
      </c>
      <c r="S2320" t="s">
        <v>4826</v>
      </c>
      <c r="T2320">
        <v>17.940000000000001</v>
      </c>
      <c r="U2320">
        <v>3</v>
      </c>
      <c r="V2320">
        <v>0</v>
      </c>
      <c r="W2320">
        <v>3.0497999999999985</v>
      </c>
    </row>
    <row r="2321" spans="1:23" x14ac:dyDescent="0.3">
      <c r="A2321">
        <v>2320</v>
      </c>
      <c r="B2321" t="s">
        <v>5351</v>
      </c>
      <c r="C2321" s="1">
        <v>42361</v>
      </c>
      <c r="D2321">
        <v>2015</v>
      </c>
      <c r="E2321" t="s">
        <v>98</v>
      </c>
      <c r="F2321">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v>56.352799999999974</v>
      </c>
    </row>
    <row r="2322" spans="1:23" x14ac:dyDescent="0.3">
      <c r="A2322">
        <v>8463</v>
      </c>
      <c r="B2322" t="s">
        <v>10064</v>
      </c>
      <c r="C2322" s="1">
        <v>42250</v>
      </c>
      <c r="D2322">
        <v>2015</v>
      </c>
      <c r="E2322" t="s">
        <v>161</v>
      </c>
      <c r="F2322">
        <v>3</v>
      </c>
      <c r="G2322" t="s">
        <v>25</v>
      </c>
      <c r="H2322" t="s">
        <v>5127</v>
      </c>
      <c r="I2322" t="s">
        <v>5128</v>
      </c>
      <c r="J2322" t="s">
        <v>28</v>
      </c>
      <c r="K2322" t="s">
        <v>29</v>
      </c>
      <c r="L2322" t="s">
        <v>8442</v>
      </c>
      <c r="M2322" t="s">
        <v>250</v>
      </c>
      <c r="N2322">
        <v>49423</v>
      </c>
      <c r="O2322" t="s">
        <v>111</v>
      </c>
      <c r="P2322" t="s">
        <v>6753</v>
      </c>
      <c r="Q2322" t="s">
        <v>49</v>
      </c>
      <c r="R2322" t="s">
        <v>50</v>
      </c>
      <c r="S2322" t="s">
        <v>6754</v>
      </c>
      <c r="T2322">
        <v>7.5</v>
      </c>
      <c r="U2322">
        <v>2</v>
      </c>
      <c r="V2322">
        <v>0</v>
      </c>
      <c r="W2322">
        <v>3.5999999999999996</v>
      </c>
    </row>
    <row r="2323" spans="1:23" x14ac:dyDescent="0.3">
      <c r="A2323">
        <v>2322</v>
      </c>
      <c r="B2323" t="s">
        <v>5355</v>
      </c>
      <c r="C2323" s="1">
        <v>42369</v>
      </c>
      <c r="D2323">
        <v>2015</v>
      </c>
      <c r="E2323" t="s">
        <v>98</v>
      </c>
      <c r="F2323">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v>44.527799999999992</v>
      </c>
    </row>
    <row r="2324" spans="1:23" x14ac:dyDescent="0.3">
      <c r="A2324">
        <v>2323</v>
      </c>
      <c r="B2324" t="s">
        <v>5355</v>
      </c>
      <c r="C2324" s="1">
        <v>42369</v>
      </c>
      <c r="D2324">
        <v>2015</v>
      </c>
      <c r="E2324" t="s">
        <v>98</v>
      </c>
      <c r="F2324">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v>27.894399999999997</v>
      </c>
    </row>
    <row r="2325" spans="1:23" x14ac:dyDescent="0.3">
      <c r="A2325">
        <v>2324</v>
      </c>
      <c r="B2325" t="s">
        <v>5355</v>
      </c>
      <c r="C2325" s="1">
        <v>42369</v>
      </c>
      <c r="D2325">
        <v>2015</v>
      </c>
      <c r="E2325" t="s">
        <v>98</v>
      </c>
      <c r="F2325">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v>38.15</v>
      </c>
    </row>
    <row r="2326" spans="1:23" x14ac:dyDescent="0.3">
      <c r="A2326">
        <v>2325</v>
      </c>
      <c r="B2326" t="s">
        <v>5355</v>
      </c>
      <c r="C2326" s="1">
        <v>42369</v>
      </c>
      <c r="D2326">
        <v>2015</v>
      </c>
      <c r="E2326" t="s">
        <v>98</v>
      </c>
      <c r="F232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v>167.80799999999999</v>
      </c>
    </row>
    <row r="2327" spans="1:23" x14ac:dyDescent="0.3">
      <c r="A2327">
        <v>2326</v>
      </c>
      <c r="B2327" t="s">
        <v>5356</v>
      </c>
      <c r="C2327" s="1">
        <v>42262</v>
      </c>
      <c r="D2327">
        <v>2015</v>
      </c>
      <c r="E2327" t="s">
        <v>161</v>
      </c>
      <c r="F2327">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v>29.951999999999998</v>
      </c>
    </row>
    <row r="2328" spans="1:23" x14ac:dyDescent="0.3">
      <c r="A2328">
        <v>8462</v>
      </c>
      <c r="B2328" t="s">
        <v>10063</v>
      </c>
      <c r="C2328" s="1">
        <v>41881</v>
      </c>
      <c r="D2328">
        <v>2014</v>
      </c>
      <c r="E2328" t="s">
        <v>132</v>
      </c>
      <c r="F2328">
        <v>30</v>
      </c>
      <c r="G2328" t="s">
        <v>54</v>
      </c>
      <c r="H2328" t="s">
        <v>2090</v>
      </c>
      <c r="I2328" t="s">
        <v>2091</v>
      </c>
      <c r="J2328" t="s">
        <v>28</v>
      </c>
      <c r="K2328" t="s">
        <v>29</v>
      </c>
      <c r="L2328" t="s">
        <v>527</v>
      </c>
      <c r="M2328" t="s">
        <v>762</v>
      </c>
      <c r="N2328">
        <v>6010</v>
      </c>
      <c r="O2328" t="s">
        <v>157</v>
      </c>
      <c r="P2328" t="s">
        <v>3562</v>
      </c>
      <c r="Q2328" t="s">
        <v>49</v>
      </c>
      <c r="R2328" t="s">
        <v>63</v>
      </c>
      <c r="S2328" t="s">
        <v>3563</v>
      </c>
      <c r="T2328">
        <v>95.94</v>
      </c>
      <c r="U2328">
        <v>3</v>
      </c>
      <c r="V2328">
        <v>0</v>
      </c>
      <c r="W2328">
        <v>9.5940000000000012</v>
      </c>
    </row>
    <row r="2329" spans="1:23" x14ac:dyDescent="0.3">
      <c r="A2329">
        <v>2328</v>
      </c>
      <c r="B2329" t="s">
        <v>5356</v>
      </c>
      <c r="C2329" s="1">
        <v>42262</v>
      </c>
      <c r="D2329">
        <v>2015</v>
      </c>
      <c r="E2329" t="s">
        <v>161</v>
      </c>
      <c r="F2329">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v>6.2208000000000006</v>
      </c>
    </row>
    <row r="2330" spans="1:23" x14ac:dyDescent="0.3">
      <c r="A2330">
        <v>2329</v>
      </c>
      <c r="B2330" t="s">
        <v>5359</v>
      </c>
      <c r="C2330" s="1">
        <v>43001</v>
      </c>
      <c r="D2330">
        <v>2017</v>
      </c>
      <c r="E2330" t="s">
        <v>161</v>
      </c>
      <c r="F2330">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v>5.2026000000000003</v>
      </c>
    </row>
    <row r="2331" spans="1:23" x14ac:dyDescent="0.3">
      <c r="A2331">
        <v>8461</v>
      </c>
      <c r="B2331" t="s">
        <v>10063</v>
      </c>
      <c r="C2331" s="1">
        <v>41881</v>
      </c>
      <c r="D2331">
        <v>2014</v>
      </c>
      <c r="E2331" t="s">
        <v>132</v>
      </c>
      <c r="F2331">
        <v>30</v>
      </c>
      <c r="G2331" t="s">
        <v>54</v>
      </c>
      <c r="H2331" t="s">
        <v>2090</v>
      </c>
      <c r="I2331" t="s">
        <v>2091</v>
      </c>
      <c r="J2331" t="s">
        <v>28</v>
      </c>
      <c r="K2331" t="s">
        <v>29</v>
      </c>
      <c r="L2331" t="s">
        <v>527</v>
      </c>
      <c r="M2331" t="s">
        <v>762</v>
      </c>
      <c r="N2331">
        <v>6010</v>
      </c>
      <c r="O2331" t="s">
        <v>157</v>
      </c>
      <c r="P2331" t="s">
        <v>3451</v>
      </c>
      <c r="Q2331" t="s">
        <v>49</v>
      </c>
      <c r="R2331" t="s">
        <v>79</v>
      </c>
      <c r="S2331" t="s">
        <v>3452</v>
      </c>
      <c r="T2331">
        <v>25.299999999999997</v>
      </c>
      <c r="U2331">
        <v>5</v>
      </c>
      <c r="V2331">
        <v>0</v>
      </c>
      <c r="W2331">
        <v>11.890999999999998</v>
      </c>
    </row>
    <row r="2332" spans="1:23" x14ac:dyDescent="0.3">
      <c r="A2332">
        <v>2331</v>
      </c>
      <c r="B2332" t="s">
        <v>5368</v>
      </c>
      <c r="C2332" s="1">
        <v>42637</v>
      </c>
      <c r="D2332">
        <v>2016</v>
      </c>
      <c r="E2332" t="s">
        <v>161</v>
      </c>
      <c r="F2332">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v>2.9371999999999971</v>
      </c>
    </row>
    <row r="2333" spans="1:23" x14ac:dyDescent="0.3">
      <c r="A2333">
        <v>2332</v>
      </c>
      <c r="B2333" t="s">
        <v>5368</v>
      </c>
      <c r="C2333" s="1">
        <v>42637</v>
      </c>
      <c r="D2333">
        <v>2016</v>
      </c>
      <c r="E2333" t="s">
        <v>161</v>
      </c>
      <c r="F2333">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v>20.85</v>
      </c>
    </row>
    <row r="2334" spans="1:23" x14ac:dyDescent="0.3">
      <c r="A2334">
        <v>2333</v>
      </c>
      <c r="B2334" t="s">
        <v>5371</v>
      </c>
      <c r="C2334" s="1">
        <v>42815</v>
      </c>
      <c r="D2334">
        <v>2017</v>
      </c>
      <c r="E2334" t="s">
        <v>237</v>
      </c>
      <c r="F2334">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v>133.15199999999999</v>
      </c>
    </row>
    <row r="2335" spans="1:23" x14ac:dyDescent="0.3">
      <c r="A2335">
        <v>2334</v>
      </c>
      <c r="B2335" t="s">
        <v>5371</v>
      </c>
      <c r="C2335" s="1">
        <v>42815</v>
      </c>
      <c r="D2335">
        <v>2017</v>
      </c>
      <c r="E2335" t="s">
        <v>237</v>
      </c>
      <c r="F2335">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v>2.8322000000000003</v>
      </c>
    </row>
    <row r="2336" spans="1:23" x14ac:dyDescent="0.3">
      <c r="A2336">
        <v>2335</v>
      </c>
      <c r="B2336" t="s">
        <v>5372</v>
      </c>
      <c r="C2336" s="1">
        <v>41912</v>
      </c>
      <c r="D2336">
        <v>2014</v>
      </c>
      <c r="E2336" t="s">
        <v>161</v>
      </c>
      <c r="F233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v>11.247599999999995</v>
      </c>
    </row>
    <row r="2337" spans="1:23" x14ac:dyDescent="0.3">
      <c r="A2337">
        <v>2336</v>
      </c>
      <c r="B2337" t="s">
        <v>5376</v>
      </c>
      <c r="C2337" s="1">
        <v>43079</v>
      </c>
      <c r="D2337">
        <v>2017</v>
      </c>
      <c r="E2337" t="s">
        <v>98</v>
      </c>
      <c r="F2337">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v>5.1042000000000005</v>
      </c>
    </row>
    <row r="2338" spans="1:23" x14ac:dyDescent="0.3">
      <c r="A2338">
        <v>2337</v>
      </c>
      <c r="B2338" t="s">
        <v>5376</v>
      </c>
      <c r="C2338" s="1">
        <v>43079</v>
      </c>
      <c r="D2338">
        <v>2017</v>
      </c>
      <c r="E2338" t="s">
        <v>98</v>
      </c>
      <c r="F2338">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v>123.76909999999995</v>
      </c>
    </row>
    <row r="2339" spans="1:23" x14ac:dyDescent="0.3">
      <c r="A2339">
        <v>2338</v>
      </c>
      <c r="B2339" t="s">
        <v>5379</v>
      </c>
      <c r="C2339" s="1">
        <v>41874</v>
      </c>
      <c r="D2339">
        <v>2014</v>
      </c>
      <c r="E2339" t="s">
        <v>132</v>
      </c>
      <c r="F2339">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v>12.441600000000001</v>
      </c>
    </row>
    <row r="2340" spans="1:23" x14ac:dyDescent="0.3">
      <c r="A2340">
        <v>2339</v>
      </c>
      <c r="B2340" t="s">
        <v>5379</v>
      </c>
      <c r="C2340" s="1">
        <v>41874</v>
      </c>
      <c r="D2340">
        <v>2014</v>
      </c>
      <c r="E2340" t="s">
        <v>132</v>
      </c>
      <c r="F2340">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v>22.500800000000002</v>
      </c>
    </row>
    <row r="2341" spans="1:23" x14ac:dyDescent="0.3">
      <c r="A2341">
        <v>2340</v>
      </c>
      <c r="B2341" t="s">
        <v>5382</v>
      </c>
      <c r="C2341" s="1">
        <v>41870</v>
      </c>
      <c r="D2341">
        <v>2014</v>
      </c>
      <c r="E2341" t="s">
        <v>132</v>
      </c>
      <c r="F2341">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v>1.7419999999999987</v>
      </c>
    </row>
    <row r="2342" spans="1:23" x14ac:dyDescent="0.3">
      <c r="A2342">
        <v>2341</v>
      </c>
      <c r="B2342" t="s">
        <v>5383</v>
      </c>
      <c r="C2342" s="1">
        <v>42684</v>
      </c>
      <c r="D2342">
        <v>2016</v>
      </c>
      <c r="E2342" t="s">
        <v>24</v>
      </c>
      <c r="F2342">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v>10.465</v>
      </c>
    </row>
    <row r="2343" spans="1:23" x14ac:dyDescent="0.3">
      <c r="A2343">
        <v>8460</v>
      </c>
      <c r="B2343" t="s">
        <v>10062</v>
      </c>
      <c r="C2343" s="1">
        <v>41876</v>
      </c>
      <c r="D2343">
        <v>2014</v>
      </c>
      <c r="E2343" t="s">
        <v>132</v>
      </c>
      <c r="F2343">
        <v>25</v>
      </c>
      <c r="G2343" t="s">
        <v>54</v>
      </c>
      <c r="H2343" t="s">
        <v>4820</v>
      </c>
      <c r="I2343" t="s">
        <v>4821</v>
      </c>
      <c r="J2343" t="s">
        <v>28</v>
      </c>
      <c r="K2343" t="s">
        <v>29</v>
      </c>
      <c r="L2343" t="s">
        <v>195</v>
      </c>
      <c r="M2343" t="s">
        <v>110</v>
      </c>
      <c r="N2343">
        <v>77070</v>
      </c>
      <c r="O2343" t="s">
        <v>111</v>
      </c>
      <c r="P2343" t="s">
        <v>1359</v>
      </c>
      <c r="Q2343" t="s">
        <v>49</v>
      </c>
      <c r="R2343" t="s">
        <v>79</v>
      </c>
      <c r="S2343" t="s">
        <v>1360</v>
      </c>
      <c r="T2343">
        <v>12.383999999999997</v>
      </c>
      <c r="U2343">
        <v>3</v>
      </c>
      <c r="V2343">
        <v>0.8</v>
      </c>
      <c r="W2343">
        <v>-19.814400000000003</v>
      </c>
    </row>
    <row r="2344" spans="1:23" x14ac:dyDescent="0.3">
      <c r="A2344">
        <v>8459</v>
      </c>
      <c r="B2344" t="s">
        <v>10062</v>
      </c>
      <c r="C2344" s="1">
        <v>41876</v>
      </c>
      <c r="D2344">
        <v>2014</v>
      </c>
      <c r="E2344" t="s">
        <v>132</v>
      </c>
      <c r="F2344">
        <v>25</v>
      </c>
      <c r="G2344" t="s">
        <v>54</v>
      </c>
      <c r="H2344" t="s">
        <v>4820</v>
      </c>
      <c r="I2344" t="s">
        <v>4821</v>
      </c>
      <c r="J2344" t="s">
        <v>28</v>
      </c>
      <c r="K2344" t="s">
        <v>29</v>
      </c>
      <c r="L2344" t="s">
        <v>195</v>
      </c>
      <c r="M2344" t="s">
        <v>110</v>
      </c>
      <c r="N2344">
        <v>77070</v>
      </c>
      <c r="O2344" t="s">
        <v>111</v>
      </c>
      <c r="P2344" t="s">
        <v>4664</v>
      </c>
      <c r="Q2344" t="s">
        <v>49</v>
      </c>
      <c r="R2344" t="s">
        <v>79</v>
      </c>
      <c r="S2344" t="s">
        <v>4665</v>
      </c>
      <c r="T2344">
        <v>25.679999999999993</v>
      </c>
      <c r="U2344">
        <v>3</v>
      </c>
      <c r="V2344">
        <v>0.8</v>
      </c>
      <c r="W2344">
        <v>-39.804000000000002</v>
      </c>
    </row>
    <row r="2345" spans="1:23" x14ac:dyDescent="0.3">
      <c r="A2345">
        <v>2344</v>
      </c>
      <c r="B2345" t="s">
        <v>5387</v>
      </c>
      <c r="C2345" s="1">
        <v>41846</v>
      </c>
      <c r="D2345">
        <v>2014</v>
      </c>
      <c r="E2345" t="s">
        <v>152</v>
      </c>
      <c r="F2345">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v>-29.343599999999995</v>
      </c>
    </row>
    <row r="2346" spans="1:23" x14ac:dyDescent="0.3">
      <c r="A2346">
        <v>2345</v>
      </c>
      <c r="B2346" t="s">
        <v>5388</v>
      </c>
      <c r="C2346" s="1">
        <v>42422</v>
      </c>
      <c r="D2346">
        <v>2016</v>
      </c>
      <c r="E2346" t="s">
        <v>568</v>
      </c>
      <c r="F234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v>137.28960000000004</v>
      </c>
    </row>
    <row r="2347" spans="1:23" x14ac:dyDescent="0.3">
      <c r="A2347">
        <v>2346</v>
      </c>
      <c r="B2347" t="s">
        <v>5391</v>
      </c>
      <c r="C2347" s="1">
        <v>42442</v>
      </c>
      <c r="D2347">
        <v>2016</v>
      </c>
      <c r="E2347" t="s">
        <v>237</v>
      </c>
      <c r="F2347">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v>24.527999999999995</v>
      </c>
    </row>
    <row r="2348" spans="1:23" x14ac:dyDescent="0.3">
      <c r="A2348">
        <v>2347</v>
      </c>
      <c r="B2348" t="s">
        <v>5391</v>
      </c>
      <c r="C2348" s="1">
        <v>42442</v>
      </c>
      <c r="D2348">
        <v>2016</v>
      </c>
      <c r="E2348" t="s">
        <v>237</v>
      </c>
      <c r="F2348">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v>-2.1624000000000012</v>
      </c>
    </row>
    <row r="2349" spans="1:23" x14ac:dyDescent="0.3">
      <c r="A2349">
        <v>8458</v>
      </c>
      <c r="B2349" t="s">
        <v>10061</v>
      </c>
      <c r="C2349" s="1">
        <v>42883</v>
      </c>
      <c r="D2349">
        <v>2017</v>
      </c>
      <c r="E2349" t="s">
        <v>124</v>
      </c>
      <c r="F2349">
        <v>28</v>
      </c>
      <c r="G2349" t="s">
        <v>25</v>
      </c>
      <c r="H2349" t="s">
        <v>2189</v>
      </c>
      <c r="I2349" t="s">
        <v>2190</v>
      </c>
      <c r="J2349" t="s">
        <v>44</v>
      </c>
      <c r="K2349" t="s">
        <v>29</v>
      </c>
      <c r="L2349" t="s">
        <v>315</v>
      </c>
      <c r="M2349" t="s">
        <v>222</v>
      </c>
      <c r="N2349">
        <v>60653</v>
      </c>
      <c r="O2349" t="s">
        <v>111</v>
      </c>
      <c r="P2349" t="s">
        <v>3899</v>
      </c>
      <c r="Q2349" t="s">
        <v>49</v>
      </c>
      <c r="R2349" t="s">
        <v>79</v>
      </c>
      <c r="S2349" t="s">
        <v>1230</v>
      </c>
      <c r="T2349">
        <v>3.5639999999999992</v>
      </c>
      <c r="U2349">
        <v>3</v>
      </c>
      <c r="V2349">
        <v>0.8</v>
      </c>
      <c r="W2349">
        <v>-6.2370000000000019</v>
      </c>
    </row>
    <row r="2350" spans="1:23" x14ac:dyDescent="0.3">
      <c r="A2350">
        <v>2349</v>
      </c>
      <c r="B2350" t="s">
        <v>5395</v>
      </c>
      <c r="C2350" s="1">
        <v>43071</v>
      </c>
      <c r="D2350">
        <v>2017</v>
      </c>
      <c r="E2350" t="s">
        <v>98</v>
      </c>
      <c r="F2350">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v>3.1583999999999985</v>
      </c>
    </row>
    <row r="2351" spans="1:23" x14ac:dyDescent="0.3">
      <c r="A2351">
        <v>2350</v>
      </c>
      <c r="B2351" t="s">
        <v>5395</v>
      </c>
      <c r="C2351" s="1">
        <v>43071</v>
      </c>
      <c r="D2351">
        <v>2017</v>
      </c>
      <c r="E2351" t="s">
        <v>98</v>
      </c>
      <c r="F2351">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v>22.573199999999996</v>
      </c>
    </row>
    <row r="2352" spans="1:23" x14ac:dyDescent="0.3">
      <c r="A2352">
        <v>2351</v>
      </c>
      <c r="B2352" t="s">
        <v>5395</v>
      </c>
      <c r="C2352" s="1">
        <v>43071</v>
      </c>
      <c r="D2352">
        <v>2017</v>
      </c>
      <c r="E2352" t="s">
        <v>98</v>
      </c>
      <c r="F2352">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v>5.3213999999999997</v>
      </c>
    </row>
    <row r="2353" spans="1:23" x14ac:dyDescent="0.3">
      <c r="A2353">
        <v>2352</v>
      </c>
      <c r="B2353" t="s">
        <v>5395</v>
      </c>
      <c r="C2353" s="1">
        <v>43071</v>
      </c>
      <c r="D2353">
        <v>2017</v>
      </c>
      <c r="E2353" t="s">
        <v>98</v>
      </c>
      <c r="F2353">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v>22.251600000000003</v>
      </c>
    </row>
    <row r="2354" spans="1:23" x14ac:dyDescent="0.3">
      <c r="A2354">
        <v>2353</v>
      </c>
      <c r="B2354" t="s">
        <v>5395</v>
      </c>
      <c r="C2354" s="1">
        <v>43071</v>
      </c>
      <c r="D2354">
        <v>2017</v>
      </c>
      <c r="E2354" t="s">
        <v>98</v>
      </c>
      <c r="F2354">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v>5.04</v>
      </c>
    </row>
    <row r="2355" spans="1:23" x14ac:dyDescent="0.3">
      <c r="A2355">
        <v>8454</v>
      </c>
      <c r="B2355" t="s">
        <v>10059</v>
      </c>
      <c r="C2355" s="1">
        <v>42478</v>
      </c>
      <c r="D2355">
        <v>2016</v>
      </c>
      <c r="E2355" t="s">
        <v>89</v>
      </c>
      <c r="F2355">
        <v>18</v>
      </c>
      <c r="G2355" t="s">
        <v>54</v>
      </c>
      <c r="H2355" t="s">
        <v>8310</v>
      </c>
      <c r="I2355" t="s">
        <v>8311</v>
      </c>
      <c r="J2355" t="s">
        <v>44</v>
      </c>
      <c r="K2355" t="s">
        <v>29</v>
      </c>
      <c r="L2355" t="s">
        <v>195</v>
      </c>
      <c r="M2355" t="s">
        <v>110</v>
      </c>
      <c r="N2355">
        <v>77070</v>
      </c>
      <c r="O2355" t="s">
        <v>111</v>
      </c>
      <c r="P2355" t="s">
        <v>1902</v>
      </c>
      <c r="Q2355" t="s">
        <v>49</v>
      </c>
      <c r="R2355" t="s">
        <v>63</v>
      </c>
      <c r="S2355" t="s">
        <v>1903</v>
      </c>
      <c r="T2355">
        <v>1554.9360000000001</v>
      </c>
      <c r="U2355">
        <v>3</v>
      </c>
      <c r="V2355">
        <v>0.2</v>
      </c>
      <c r="W2355">
        <v>77.746800000000007</v>
      </c>
    </row>
    <row r="2356" spans="1:23" x14ac:dyDescent="0.3">
      <c r="A2356">
        <v>2355</v>
      </c>
      <c r="B2356" t="s">
        <v>5398</v>
      </c>
      <c r="C2356" s="1">
        <v>42247</v>
      </c>
      <c r="D2356">
        <v>2015</v>
      </c>
      <c r="E2356" t="s">
        <v>132</v>
      </c>
      <c r="F235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v>46.3185</v>
      </c>
    </row>
    <row r="2357" spans="1:23" x14ac:dyDescent="0.3">
      <c r="A2357">
        <v>8451</v>
      </c>
      <c r="B2357" t="s">
        <v>10057</v>
      </c>
      <c r="C2357" s="1">
        <v>43031</v>
      </c>
      <c r="D2357">
        <v>2017</v>
      </c>
      <c r="E2357" t="s">
        <v>53</v>
      </c>
      <c r="F2357">
        <v>23</v>
      </c>
      <c r="G2357" t="s">
        <v>199</v>
      </c>
      <c r="H2357" t="s">
        <v>2842</v>
      </c>
      <c r="I2357" t="s">
        <v>2843</v>
      </c>
      <c r="J2357" t="s">
        <v>44</v>
      </c>
      <c r="K2357" t="s">
        <v>29</v>
      </c>
      <c r="L2357" t="s">
        <v>7328</v>
      </c>
      <c r="M2357" t="s">
        <v>1416</v>
      </c>
      <c r="N2357">
        <v>2920</v>
      </c>
      <c r="O2357" t="s">
        <v>157</v>
      </c>
      <c r="P2357" t="s">
        <v>4444</v>
      </c>
      <c r="Q2357" t="s">
        <v>49</v>
      </c>
      <c r="R2357" t="s">
        <v>82</v>
      </c>
      <c r="S2357" t="s">
        <v>4445</v>
      </c>
      <c r="T2357">
        <v>2.2200000000000002</v>
      </c>
      <c r="U2357">
        <v>1</v>
      </c>
      <c r="V2357">
        <v>0</v>
      </c>
      <c r="W2357">
        <v>0.66599999999999993</v>
      </c>
    </row>
    <row r="2358" spans="1:23" x14ac:dyDescent="0.3">
      <c r="A2358">
        <v>8450</v>
      </c>
      <c r="B2358" t="s">
        <v>10057</v>
      </c>
      <c r="C2358" s="1">
        <v>43031</v>
      </c>
      <c r="D2358">
        <v>2017</v>
      </c>
      <c r="E2358" t="s">
        <v>53</v>
      </c>
      <c r="F2358">
        <v>23</v>
      </c>
      <c r="G2358" t="s">
        <v>199</v>
      </c>
      <c r="H2358" t="s">
        <v>2842</v>
      </c>
      <c r="I2358" t="s">
        <v>2843</v>
      </c>
      <c r="J2358" t="s">
        <v>44</v>
      </c>
      <c r="K2358" t="s">
        <v>29</v>
      </c>
      <c r="L2358" t="s">
        <v>7328</v>
      </c>
      <c r="M2358" t="s">
        <v>1416</v>
      </c>
      <c r="N2358">
        <v>2920</v>
      </c>
      <c r="O2358" t="s">
        <v>157</v>
      </c>
      <c r="P2358" t="s">
        <v>1452</v>
      </c>
      <c r="Q2358" t="s">
        <v>49</v>
      </c>
      <c r="R2358" t="s">
        <v>95</v>
      </c>
      <c r="S2358" t="s">
        <v>1453</v>
      </c>
      <c r="T2358">
        <v>43.44</v>
      </c>
      <c r="U2358">
        <v>8</v>
      </c>
      <c r="V2358">
        <v>0</v>
      </c>
      <c r="W2358">
        <v>21.285599999999999</v>
      </c>
    </row>
    <row r="2359" spans="1:23" x14ac:dyDescent="0.3">
      <c r="A2359">
        <v>8444</v>
      </c>
      <c r="B2359" t="s">
        <v>10056</v>
      </c>
      <c r="C2359" s="1">
        <v>42435</v>
      </c>
      <c r="D2359">
        <v>2016</v>
      </c>
      <c r="E2359" t="s">
        <v>237</v>
      </c>
      <c r="F2359">
        <v>6</v>
      </c>
      <c r="G2359" t="s">
        <v>54</v>
      </c>
      <c r="H2359" t="s">
        <v>6202</v>
      </c>
      <c r="I2359" t="s">
        <v>6203</v>
      </c>
      <c r="J2359" t="s">
        <v>108</v>
      </c>
      <c r="K2359" t="s">
        <v>29</v>
      </c>
      <c r="L2359" t="s">
        <v>155</v>
      </c>
      <c r="M2359" t="s">
        <v>156</v>
      </c>
      <c r="N2359">
        <v>19120</v>
      </c>
      <c r="O2359" t="s">
        <v>157</v>
      </c>
      <c r="P2359" t="s">
        <v>5239</v>
      </c>
      <c r="Q2359" t="s">
        <v>49</v>
      </c>
      <c r="R2359" t="s">
        <v>79</v>
      </c>
      <c r="S2359" t="s">
        <v>5240</v>
      </c>
      <c r="T2359">
        <v>2.0430000000000001</v>
      </c>
      <c r="U2359">
        <v>1</v>
      </c>
      <c r="V2359">
        <v>0.7</v>
      </c>
      <c r="W2359">
        <v>-1.4981999999999998</v>
      </c>
    </row>
    <row r="2360" spans="1:23" x14ac:dyDescent="0.3">
      <c r="A2360">
        <v>8442</v>
      </c>
      <c r="B2360" t="s">
        <v>10055</v>
      </c>
      <c r="C2360" s="1">
        <v>42861</v>
      </c>
      <c r="D2360">
        <v>2017</v>
      </c>
      <c r="E2360" t="s">
        <v>124</v>
      </c>
      <c r="F2360">
        <v>6</v>
      </c>
      <c r="G2360" t="s">
        <v>54</v>
      </c>
      <c r="H2360" t="s">
        <v>1227</v>
      </c>
      <c r="I2360" t="s">
        <v>1228</v>
      </c>
      <c r="J2360" t="s">
        <v>28</v>
      </c>
      <c r="K2360" t="s">
        <v>29</v>
      </c>
      <c r="L2360" t="s">
        <v>1327</v>
      </c>
      <c r="M2360" t="s">
        <v>322</v>
      </c>
      <c r="N2360">
        <v>85705</v>
      </c>
      <c r="O2360" t="s">
        <v>47</v>
      </c>
      <c r="P2360" t="s">
        <v>647</v>
      </c>
      <c r="Q2360" t="s">
        <v>49</v>
      </c>
      <c r="R2360" t="s">
        <v>95</v>
      </c>
      <c r="S2360" t="s">
        <v>648</v>
      </c>
      <c r="T2360">
        <v>84.415999999999997</v>
      </c>
      <c r="U2360">
        <v>4</v>
      </c>
      <c r="V2360">
        <v>0.2</v>
      </c>
      <c r="W2360">
        <v>27.435199999999995</v>
      </c>
    </row>
    <row r="2361" spans="1:23" x14ac:dyDescent="0.3">
      <c r="A2361">
        <v>8441</v>
      </c>
      <c r="B2361" t="s">
        <v>10054</v>
      </c>
      <c r="C2361" s="1">
        <v>42712</v>
      </c>
      <c r="D2361">
        <v>2016</v>
      </c>
      <c r="E2361" t="s">
        <v>98</v>
      </c>
      <c r="F2361">
        <v>8</v>
      </c>
      <c r="G2361" t="s">
        <v>25</v>
      </c>
      <c r="H2361" t="s">
        <v>6202</v>
      </c>
      <c r="I2361" t="s">
        <v>6203</v>
      </c>
      <c r="J2361" t="s">
        <v>108</v>
      </c>
      <c r="K2361" t="s">
        <v>29</v>
      </c>
      <c r="L2361" t="s">
        <v>509</v>
      </c>
      <c r="M2361" t="s">
        <v>510</v>
      </c>
      <c r="N2361">
        <v>43229</v>
      </c>
      <c r="O2361" t="s">
        <v>157</v>
      </c>
      <c r="P2361" t="s">
        <v>1044</v>
      </c>
      <c r="Q2361" t="s">
        <v>49</v>
      </c>
      <c r="R2361" t="s">
        <v>95</v>
      </c>
      <c r="S2361" t="s">
        <v>1045</v>
      </c>
      <c r="T2361">
        <v>10.584000000000001</v>
      </c>
      <c r="U2361">
        <v>3</v>
      </c>
      <c r="V2361">
        <v>0.2</v>
      </c>
      <c r="W2361">
        <v>3.4397999999999995</v>
      </c>
    </row>
    <row r="2362" spans="1:23" x14ac:dyDescent="0.3">
      <c r="A2362">
        <v>2361</v>
      </c>
      <c r="B2362" t="s">
        <v>5405</v>
      </c>
      <c r="C2362" s="1">
        <v>41715</v>
      </c>
      <c r="D2362">
        <v>2014</v>
      </c>
      <c r="E2362" t="s">
        <v>237</v>
      </c>
      <c r="F2362">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v>16.3842</v>
      </c>
    </row>
    <row r="2363" spans="1:23" x14ac:dyDescent="0.3">
      <c r="A2363">
        <v>2362</v>
      </c>
      <c r="B2363" t="s">
        <v>5405</v>
      </c>
      <c r="C2363" s="1">
        <v>41715</v>
      </c>
      <c r="D2363">
        <v>2014</v>
      </c>
      <c r="E2363" t="s">
        <v>237</v>
      </c>
      <c r="F2363">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v>75.9696</v>
      </c>
    </row>
    <row r="2364" spans="1:23" x14ac:dyDescent="0.3">
      <c r="A2364">
        <v>2363</v>
      </c>
      <c r="B2364" t="s">
        <v>5410</v>
      </c>
      <c r="C2364" s="1">
        <v>42841</v>
      </c>
      <c r="D2364">
        <v>2017</v>
      </c>
      <c r="E2364" t="s">
        <v>89</v>
      </c>
      <c r="F2364">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v>-10.053999999999998</v>
      </c>
    </row>
    <row r="2365" spans="1:23" x14ac:dyDescent="0.3">
      <c r="A2365">
        <v>8439</v>
      </c>
      <c r="B2365" t="s">
        <v>10052</v>
      </c>
      <c r="C2365" s="1">
        <v>41787</v>
      </c>
      <c r="D2365">
        <v>2014</v>
      </c>
      <c r="E2365" t="s">
        <v>124</v>
      </c>
      <c r="F2365">
        <v>28</v>
      </c>
      <c r="G2365" t="s">
        <v>54</v>
      </c>
      <c r="H2365" t="s">
        <v>5007</v>
      </c>
      <c r="I2365" t="s">
        <v>5008</v>
      </c>
      <c r="J2365" t="s">
        <v>28</v>
      </c>
      <c r="K2365" t="s">
        <v>29</v>
      </c>
      <c r="L2365" t="s">
        <v>101</v>
      </c>
      <c r="M2365" t="s">
        <v>102</v>
      </c>
      <c r="N2365">
        <v>98105</v>
      </c>
      <c r="O2365" t="s">
        <v>47</v>
      </c>
      <c r="P2365" t="s">
        <v>7336</v>
      </c>
      <c r="Q2365" t="s">
        <v>49</v>
      </c>
      <c r="R2365" t="s">
        <v>79</v>
      </c>
      <c r="S2365" t="s">
        <v>7337</v>
      </c>
      <c r="T2365">
        <v>136.96</v>
      </c>
      <c r="U2365">
        <v>4</v>
      </c>
      <c r="V2365">
        <v>0.2</v>
      </c>
      <c r="W2365">
        <v>51.359999999999992</v>
      </c>
    </row>
    <row r="2366" spans="1:23" x14ac:dyDescent="0.3">
      <c r="A2366">
        <v>2365</v>
      </c>
      <c r="B2366" t="s">
        <v>5413</v>
      </c>
      <c r="C2366" s="1">
        <v>42442</v>
      </c>
      <c r="D2366">
        <v>2016</v>
      </c>
      <c r="E2366" t="s">
        <v>237</v>
      </c>
      <c r="F236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v>44.889600000000002</v>
      </c>
    </row>
    <row r="2367" spans="1:23" x14ac:dyDescent="0.3">
      <c r="A2367">
        <v>2366</v>
      </c>
      <c r="B2367" t="s">
        <v>5413</v>
      </c>
      <c r="C2367" s="1">
        <v>42442</v>
      </c>
      <c r="D2367">
        <v>2016</v>
      </c>
      <c r="E2367" t="s">
        <v>237</v>
      </c>
      <c r="F2367">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v>20.7</v>
      </c>
    </row>
    <row r="2368" spans="1:23" x14ac:dyDescent="0.3">
      <c r="A2368">
        <v>8437</v>
      </c>
      <c r="B2368" t="s">
        <v>10050</v>
      </c>
      <c r="C2368" s="1">
        <v>42267</v>
      </c>
      <c r="D2368">
        <v>2015</v>
      </c>
      <c r="E2368" t="s">
        <v>161</v>
      </c>
      <c r="F2368">
        <v>20</v>
      </c>
      <c r="G2368" t="s">
        <v>54</v>
      </c>
      <c r="H2368" t="s">
        <v>4915</v>
      </c>
      <c r="I2368" t="s">
        <v>4916</v>
      </c>
      <c r="J2368" t="s">
        <v>28</v>
      </c>
      <c r="K2368" t="s">
        <v>29</v>
      </c>
      <c r="L2368" t="s">
        <v>1408</v>
      </c>
      <c r="M2368" t="s">
        <v>1409</v>
      </c>
      <c r="N2368">
        <v>89115</v>
      </c>
      <c r="O2368" t="s">
        <v>47</v>
      </c>
      <c r="P2368" t="s">
        <v>6399</v>
      </c>
      <c r="Q2368" t="s">
        <v>49</v>
      </c>
      <c r="R2368" t="s">
        <v>79</v>
      </c>
      <c r="S2368" t="s">
        <v>6400</v>
      </c>
      <c r="T2368">
        <v>45.584000000000003</v>
      </c>
      <c r="U2368">
        <v>11</v>
      </c>
      <c r="V2368">
        <v>0.2</v>
      </c>
      <c r="W2368">
        <v>16.524199999999997</v>
      </c>
    </row>
    <row r="2369" spans="1:23" x14ac:dyDescent="0.3">
      <c r="A2369">
        <v>2368</v>
      </c>
      <c r="B2369" t="s">
        <v>5420</v>
      </c>
      <c r="C2369" s="1">
        <v>42776</v>
      </c>
      <c r="D2369">
        <v>2017</v>
      </c>
      <c r="E2369" t="s">
        <v>568</v>
      </c>
      <c r="F2369">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v>11.328800000000001</v>
      </c>
    </row>
    <row r="2370" spans="1:23" x14ac:dyDescent="0.3">
      <c r="A2370">
        <v>8436</v>
      </c>
      <c r="B2370" t="s">
        <v>10049</v>
      </c>
      <c r="C2370" s="1">
        <v>41896</v>
      </c>
      <c r="D2370">
        <v>2014</v>
      </c>
      <c r="E2370" t="s">
        <v>161</v>
      </c>
      <c r="F2370">
        <v>14</v>
      </c>
      <c r="G2370" t="s">
        <v>25</v>
      </c>
      <c r="H2370" t="s">
        <v>5399</v>
      </c>
      <c r="I2370" t="s">
        <v>5400</v>
      </c>
      <c r="J2370" t="s">
        <v>44</v>
      </c>
      <c r="K2370" t="s">
        <v>29</v>
      </c>
      <c r="L2370" t="s">
        <v>5992</v>
      </c>
      <c r="M2370" t="s">
        <v>110</v>
      </c>
      <c r="N2370">
        <v>78415</v>
      </c>
      <c r="O2370" t="s">
        <v>111</v>
      </c>
      <c r="P2370" t="s">
        <v>443</v>
      </c>
      <c r="Q2370" t="s">
        <v>49</v>
      </c>
      <c r="R2370" t="s">
        <v>79</v>
      </c>
      <c r="S2370" t="s">
        <v>444</v>
      </c>
      <c r="T2370">
        <v>8.5519999999999978</v>
      </c>
      <c r="U2370">
        <v>2</v>
      </c>
      <c r="V2370">
        <v>0.8</v>
      </c>
      <c r="W2370">
        <v>-13.683199999999999</v>
      </c>
    </row>
    <row r="2371" spans="1:23" x14ac:dyDescent="0.3">
      <c r="A2371">
        <v>2370</v>
      </c>
      <c r="B2371" t="s">
        <v>5421</v>
      </c>
      <c r="C2371" s="1">
        <v>42636</v>
      </c>
      <c r="D2371">
        <v>2016</v>
      </c>
      <c r="E2371" t="s">
        <v>161</v>
      </c>
      <c r="F2371">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v>0.30700000000000016</v>
      </c>
    </row>
    <row r="2372" spans="1:23" x14ac:dyDescent="0.3">
      <c r="A2372">
        <v>8434</v>
      </c>
      <c r="B2372" t="s">
        <v>10049</v>
      </c>
      <c r="C2372" s="1">
        <v>41896</v>
      </c>
      <c r="D2372">
        <v>2014</v>
      </c>
      <c r="E2372" t="s">
        <v>161</v>
      </c>
      <c r="F2372">
        <v>14</v>
      </c>
      <c r="G2372" t="s">
        <v>25</v>
      </c>
      <c r="H2372" t="s">
        <v>5399</v>
      </c>
      <c r="I2372" t="s">
        <v>5400</v>
      </c>
      <c r="J2372" t="s">
        <v>44</v>
      </c>
      <c r="K2372" t="s">
        <v>29</v>
      </c>
      <c r="L2372" t="s">
        <v>5992</v>
      </c>
      <c r="M2372" t="s">
        <v>110</v>
      </c>
      <c r="N2372">
        <v>78415</v>
      </c>
      <c r="O2372" t="s">
        <v>111</v>
      </c>
      <c r="P2372" t="s">
        <v>6610</v>
      </c>
      <c r="Q2372" t="s">
        <v>49</v>
      </c>
      <c r="R2372" t="s">
        <v>95</v>
      </c>
      <c r="S2372" t="s">
        <v>6611</v>
      </c>
      <c r="T2372">
        <v>6.8480000000000008</v>
      </c>
      <c r="U2372">
        <v>2</v>
      </c>
      <c r="V2372">
        <v>0.2</v>
      </c>
      <c r="W2372">
        <v>2.1399999999999992</v>
      </c>
    </row>
    <row r="2373" spans="1:23" x14ac:dyDescent="0.3">
      <c r="A2373">
        <v>8433</v>
      </c>
      <c r="B2373" t="s">
        <v>10049</v>
      </c>
      <c r="C2373" s="1">
        <v>41896</v>
      </c>
      <c r="D2373">
        <v>2014</v>
      </c>
      <c r="E2373" t="s">
        <v>161</v>
      </c>
      <c r="F2373">
        <v>14</v>
      </c>
      <c r="G2373" t="s">
        <v>25</v>
      </c>
      <c r="H2373" t="s">
        <v>5399</v>
      </c>
      <c r="I2373" t="s">
        <v>5400</v>
      </c>
      <c r="J2373" t="s">
        <v>44</v>
      </c>
      <c r="K2373" t="s">
        <v>29</v>
      </c>
      <c r="L2373" t="s">
        <v>5992</v>
      </c>
      <c r="M2373" t="s">
        <v>110</v>
      </c>
      <c r="N2373">
        <v>78415</v>
      </c>
      <c r="O2373" t="s">
        <v>111</v>
      </c>
      <c r="P2373" t="s">
        <v>3817</v>
      </c>
      <c r="Q2373" t="s">
        <v>49</v>
      </c>
      <c r="R2373" t="s">
        <v>281</v>
      </c>
      <c r="S2373" t="s">
        <v>3818</v>
      </c>
      <c r="T2373">
        <v>6.048</v>
      </c>
      <c r="U2373">
        <v>4</v>
      </c>
      <c r="V2373">
        <v>0.2</v>
      </c>
      <c r="W2373">
        <v>-1.3607999999999998</v>
      </c>
    </row>
    <row r="2374" spans="1:23" x14ac:dyDescent="0.3">
      <c r="A2374">
        <v>2373</v>
      </c>
      <c r="B2374" t="s">
        <v>5427</v>
      </c>
      <c r="C2374" s="1">
        <v>42558</v>
      </c>
      <c r="D2374">
        <v>2016</v>
      </c>
      <c r="E2374" t="s">
        <v>152</v>
      </c>
      <c r="F2374">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v>0.8224999999999999</v>
      </c>
    </row>
    <row r="2375" spans="1:23" x14ac:dyDescent="0.3">
      <c r="A2375">
        <v>2374</v>
      </c>
      <c r="B2375" t="s">
        <v>5427</v>
      </c>
      <c r="C2375" s="1">
        <v>42558</v>
      </c>
      <c r="D2375">
        <v>2016</v>
      </c>
      <c r="E2375" t="s">
        <v>152</v>
      </c>
      <c r="F2375">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v>7.698599999999999</v>
      </c>
    </row>
    <row r="2376" spans="1:23" x14ac:dyDescent="0.3">
      <c r="A2376">
        <v>8431</v>
      </c>
      <c r="B2376" t="s">
        <v>10047</v>
      </c>
      <c r="C2376" s="1">
        <v>41728</v>
      </c>
      <c r="D2376">
        <v>2014</v>
      </c>
      <c r="E2376" t="s">
        <v>237</v>
      </c>
      <c r="F2376">
        <v>30</v>
      </c>
      <c r="G2376" t="s">
        <v>54</v>
      </c>
      <c r="H2376" t="s">
        <v>3323</v>
      </c>
      <c r="I2376" t="s">
        <v>3324</v>
      </c>
      <c r="J2376" t="s">
        <v>28</v>
      </c>
      <c r="K2376" t="s">
        <v>29</v>
      </c>
      <c r="L2376" t="s">
        <v>6144</v>
      </c>
      <c r="M2376" t="s">
        <v>241</v>
      </c>
      <c r="N2376">
        <v>55124</v>
      </c>
      <c r="O2376" t="s">
        <v>111</v>
      </c>
      <c r="P2376" t="s">
        <v>2182</v>
      </c>
      <c r="Q2376" t="s">
        <v>49</v>
      </c>
      <c r="R2376" t="s">
        <v>63</v>
      </c>
      <c r="S2376" t="s">
        <v>2183</v>
      </c>
      <c r="T2376">
        <v>129.30000000000001</v>
      </c>
      <c r="U2376">
        <v>2</v>
      </c>
      <c r="V2376">
        <v>0</v>
      </c>
      <c r="W2376">
        <v>6.4649999999999892</v>
      </c>
    </row>
    <row r="2377" spans="1:23" x14ac:dyDescent="0.3">
      <c r="A2377">
        <v>2376</v>
      </c>
      <c r="B2377" t="s">
        <v>5430</v>
      </c>
      <c r="C2377" s="1">
        <v>42759</v>
      </c>
      <c r="D2377">
        <v>2017</v>
      </c>
      <c r="E2377" t="s">
        <v>166</v>
      </c>
      <c r="F2377">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v>0.11340000000000017</v>
      </c>
    </row>
    <row r="2378" spans="1:23" x14ac:dyDescent="0.3">
      <c r="A2378">
        <v>2377</v>
      </c>
      <c r="B2378" t="s">
        <v>5431</v>
      </c>
      <c r="C2378" s="1">
        <v>41870</v>
      </c>
      <c r="D2378">
        <v>2014</v>
      </c>
      <c r="E2378" t="s">
        <v>132</v>
      </c>
      <c r="F2378">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v>-58.861599999999981</v>
      </c>
    </row>
    <row r="2379" spans="1:23" x14ac:dyDescent="0.3">
      <c r="A2379">
        <v>2378</v>
      </c>
      <c r="B2379" t="s">
        <v>5431</v>
      </c>
      <c r="C2379" s="1">
        <v>41870</v>
      </c>
      <c r="D2379">
        <v>2014</v>
      </c>
      <c r="E2379" t="s">
        <v>132</v>
      </c>
      <c r="F2379">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v>1.1479999999999988</v>
      </c>
    </row>
    <row r="2380" spans="1:23" x14ac:dyDescent="0.3">
      <c r="A2380">
        <v>2379</v>
      </c>
      <c r="B2380" t="s">
        <v>5434</v>
      </c>
      <c r="C2380" s="1">
        <v>42344</v>
      </c>
      <c r="D2380">
        <v>2015</v>
      </c>
      <c r="E2380" t="s">
        <v>98</v>
      </c>
      <c r="F2380">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v>15.065</v>
      </c>
    </row>
    <row r="2381" spans="1:23" x14ac:dyDescent="0.3">
      <c r="A2381">
        <v>2380</v>
      </c>
      <c r="B2381" t="s">
        <v>5436</v>
      </c>
      <c r="C2381" s="1">
        <v>42496</v>
      </c>
      <c r="D2381">
        <v>2016</v>
      </c>
      <c r="E2381" t="s">
        <v>124</v>
      </c>
      <c r="F2381">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v>1.7138000000000002</v>
      </c>
    </row>
    <row r="2382" spans="1:23" x14ac:dyDescent="0.3">
      <c r="A2382">
        <v>2381</v>
      </c>
      <c r="B2382" t="s">
        <v>5436</v>
      </c>
      <c r="C2382" s="1">
        <v>42496</v>
      </c>
      <c r="D2382">
        <v>2016</v>
      </c>
      <c r="E2382" t="s">
        <v>124</v>
      </c>
      <c r="F2382">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v>15.489999999999997</v>
      </c>
    </row>
    <row r="2383" spans="1:23" x14ac:dyDescent="0.3">
      <c r="A2383">
        <v>8428</v>
      </c>
      <c r="B2383" t="s">
        <v>10044</v>
      </c>
      <c r="C2383" s="1">
        <v>43062</v>
      </c>
      <c r="D2383">
        <v>2017</v>
      </c>
      <c r="E2383" t="s">
        <v>24</v>
      </c>
      <c r="F2383">
        <v>23</v>
      </c>
      <c r="G2383" t="s">
        <v>199</v>
      </c>
      <c r="H2383" t="s">
        <v>3557</v>
      </c>
      <c r="I2383" t="s">
        <v>3558</v>
      </c>
      <c r="J2383" t="s">
        <v>28</v>
      </c>
      <c r="K2383" t="s">
        <v>29</v>
      </c>
      <c r="L2383" t="s">
        <v>580</v>
      </c>
      <c r="M2383" t="s">
        <v>250</v>
      </c>
      <c r="N2383">
        <v>48066</v>
      </c>
      <c r="O2383" t="s">
        <v>111</v>
      </c>
      <c r="P2383" t="s">
        <v>1886</v>
      </c>
      <c r="Q2383" t="s">
        <v>49</v>
      </c>
      <c r="R2383" t="s">
        <v>592</v>
      </c>
      <c r="S2383" t="s">
        <v>1313</v>
      </c>
      <c r="T2383">
        <v>4.3600000000000003</v>
      </c>
      <c r="U2383">
        <v>2</v>
      </c>
      <c r="V2383">
        <v>0</v>
      </c>
      <c r="W2383">
        <v>0.17439999999999944</v>
      </c>
    </row>
    <row r="2384" spans="1:23" x14ac:dyDescent="0.3">
      <c r="A2384">
        <v>2383</v>
      </c>
      <c r="B2384" t="s">
        <v>5440</v>
      </c>
      <c r="C2384" s="1">
        <v>42819</v>
      </c>
      <c r="D2384">
        <v>2017</v>
      </c>
      <c r="E2384" t="s">
        <v>237</v>
      </c>
      <c r="F2384">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v>45.770399999999995</v>
      </c>
    </row>
    <row r="2385" spans="1:23" x14ac:dyDescent="0.3">
      <c r="A2385">
        <v>2384</v>
      </c>
      <c r="B2385" t="s">
        <v>5440</v>
      </c>
      <c r="C2385" s="1">
        <v>42819</v>
      </c>
      <c r="D2385">
        <v>2017</v>
      </c>
      <c r="E2385" t="s">
        <v>237</v>
      </c>
      <c r="F2385">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v>4.4855999999999998</v>
      </c>
    </row>
    <row r="2386" spans="1:23" x14ac:dyDescent="0.3">
      <c r="A2386">
        <v>2385</v>
      </c>
      <c r="B2386" t="s">
        <v>5440</v>
      </c>
      <c r="C2386" s="1">
        <v>42819</v>
      </c>
      <c r="D2386">
        <v>2017</v>
      </c>
      <c r="E2386" t="s">
        <v>237</v>
      </c>
      <c r="F238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v>62.74799999999999</v>
      </c>
    </row>
    <row r="2387" spans="1:23" x14ac:dyDescent="0.3">
      <c r="A2387">
        <v>8427</v>
      </c>
      <c r="B2387" t="s">
        <v>10043</v>
      </c>
      <c r="C2387" s="1">
        <v>42279</v>
      </c>
      <c r="D2387">
        <v>2015</v>
      </c>
      <c r="E2387" t="s">
        <v>53</v>
      </c>
      <c r="F2387">
        <v>2</v>
      </c>
      <c r="G2387" t="s">
        <v>54</v>
      </c>
      <c r="H2387" t="s">
        <v>2196</v>
      </c>
      <c r="I2387" t="s">
        <v>2197</v>
      </c>
      <c r="J2387" t="s">
        <v>28</v>
      </c>
      <c r="K2387" t="s">
        <v>29</v>
      </c>
      <c r="L2387" t="s">
        <v>7023</v>
      </c>
      <c r="M2387" t="s">
        <v>469</v>
      </c>
      <c r="N2387">
        <v>80229</v>
      </c>
      <c r="O2387" t="s">
        <v>47</v>
      </c>
      <c r="P2387" t="s">
        <v>10004</v>
      </c>
      <c r="Q2387" t="s">
        <v>49</v>
      </c>
      <c r="R2387" t="s">
        <v>592</v>
      </c>
      <c r="S2387" t="s">
        <v>10005</v>
      </c>
      <c r="T2387">
        <v>10.944000000000001</v>
      </c>
      <c r="U2387">
        <v>2</v>
      </c>
      <c r="V2387">
        <v>0.2</v>
      </c>
      <c r="W2387">
        <v>0.95759999999999978</v>
      </c>
    </row>
    <row r="2388" spans="1:23" x14ac:dyDescent="0.3">
      <c r="A2388">
        <v>8426</v>
      </c>
      <c r="B2388" t="s">
        <v>10042</v>
      </c>
      <c r="C2388" s="1">
        <v>42610</v>
      </c>
      <c r="D2388">
        <v>2016</v>
      </c>
      <c r="E2388" t="s">
        <v>132</v>
      </c>
      <c r="F2388">
        <v>28</v>
      </c>
      <c r="G2388" t="s">
        <v>199</v>
      </c>
      <c r="H2388" t="s">
        <v>4158</v>
      </c>
      <c r="I2388" t="s">
        <v>4159</v>
      </c>
      <c r="J2388" t="s">
        <v>44</v>
      </c>
      <c r="K2388" t="s">
        <v>29</v>
      </c>
      <c r="L2388" t="s">
        <v>1023</v>
      </c>
      <c r="M2388" t="s">
        <v>510</v>
      </c>
      <c r="N2388">
        <v>45231</v>
      </c>
      <c r="O2388" t="s">
        <v>157</v>
      </c>
      <c r="P2388" t="s">
        <v>8237</v>
      </c>
      <c r="Q2388" t="s">
        <v>49</v>
      </c>
      <c r="R2388" t="s">
        <v>79</v>
      </c>
      <c r="S2388" t="s">
        <v>8238</v>
      </c>
      <c r="T2388">
        <v>18.432000000000002</v>
      </c>
      <c r="U2388">
        <v>8</v>
      </c>
      <c r="V2388">
        <v>0.7</v>
      </c>
      <c r="W2388">
        <v>-12.287999999999997</v>
      </c>
    </row>
    <row r="2389" spans="1:23" x14ac:dyDescent="0.3">
      <c r="A2389">
        <v>2388</v>
      </c>
      <c r="B2389" t="s">
        <v>5450</v>
      </c>
      <c r="C2389" s="1">
        <v>42350</v>
      </c>
      <c r="D2389">
        <v>2015</v>
      </c>
      <c r="E2389" t="s">
        <v>98</v>
      </c>
      <c r="F2389">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v>3.6155999999999997</v>
      </c>
    </row>
    <row r="2390" spans="1:23" x14ac:dyDescent="0.3">
      <c r="A2390">
        <v>2389</v>
      </c>
      <c r="B2390" t="s">
        <v>5450</v>
      </c>
      <c r="C2390" s="1">
        <v>42350</v>
      </c>
      <c r="D2390">
        <v>2015</v>
      </c>
      <c r="E2390" t="s">
        <v>98</v>
      </c>
      <c r="F2390">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v>8.8623999999999992</v>
      </c>
    </row>
    <row r="2391" spans="1:23" x14ac:dyDescent="0.3">
      <c r="A2391">
        <v>2390</v>
      </c>
      <c r="B2391" t="s">
        <v>5454</v>
      </c>
      <c r="C2391" s="1">
        <v>42344</v>
      </c>
      <c r="D2391">
        <v>2015</v>
      </c>
      <c r="E2391" t="s">
        <v>98</v>
      </c>
      <c r="F2391">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v>3.1104000000000003</v>
      </c>
    </row>
    <row r="2392" spans="1:23" x14ac:dyDescent="0.3">
      <c r="A2392">
        <v>2391</v>
      </c>
      <c r="B2392" t="s">
        <v>5454</v>
      </c>
      <c r="C2392" s="1">
        <v>42344</v>
      </c>
      <c r="D2392">
        <v>2015</v>
      </c>
      <c r="E2392" t="s">
        <v>98</v>
      </c>
      <c r="F2392">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v>20.511400000000002</v>
      </c>
    </row>
    <row r="2393" spans="1:23" x14ac:dyDescent="0.3">
      <c r="A2393">
        <v>8423</v>
      </c>
      <c r="B2393" t="s">
        <v>10041</v>
      </c>
      <c r="C2393" s="1">
        <v>43020</v>
      </c>
      <c r="D2393">
        <v>2017</v>
      </c>
      <c r="E2393" t="s">
        <v>53</v>
      </c>
      <c r="F2393">
        <v>12</v>
      </c>
      <c r="G2393" t="s">
        <v>54</v>
      </c>
      <c r="H2393" t="s">
        <v>660</v>
      </c>
      <c r="I2393" t="s">
        <v>661</v>
      </c>
      <c r="J2393" t="s">
        <v>28</v>
      </c>
      <c r="K2393" t="s">
        <v>29</v>
      </c>
      <c r="L2393" t="s">
        <v>1135</v>
      </c>
      <c r="M2393" t="s">
        <v>803</v>
      </c>
      <c r="N2393">
        <v>8701</v>
      </c>
      <c r="O2393" t="s">
        <v>157</v>
      </c>
      <c r="P2393" t="s">
        <v>511</v>
      </c>
      <c r="Q2393" t="s">
        <v>49</v>
      </c>
      <c r="R2393" t="s">
        <v>281</v>
      </c>
      <c r="S2393" t="s">
        <v>512</v>
      </c>
      <c r="T2393">
        <v>17.899999999999999</v>
      </c>
      <c r="U2393">
        <v>5</v>
      </c>
      <c r="V2393">
        <v>0</v>
      </c>
      <c r="W2393">
        <v>8.7710000000000008</v>
      </c>
    </row>
    <row r="2394" spans="1:23" x14ac:dyDescent="0.3">
      <c r="A2394">
        <v>8420</v>
      </c>
      <c r="B2394" t="s">
        <v>10040</v>
      </c>
      <c r="C2394" s="1">
        <v>42864</v>
      </c>
      <c r="D2394">
        <v>2017</v>
      </c>
      <c r="E2394" t="s">
        <v>124</v>
      </c>
      <c r="F2394">
        <v>9</v>
      </c>
      <c r="G2394" t="s">
        <v>199</v>
      </c>
      <c r="H2394" t="s">
        <v>6501</v>
      </c>
      <c r="I2394" t="s">
        <v>6502</v>
      </c>
      <c r="J2394" t="s">
        <v>108</v>
      </c>
      <c r="K2394" t="s">
        <v>29</v>
      </c>
      <c r="L2394" t="s">
        <v>101</v>
      </c>
      <c r="M2394" t="s">
        <v>102</v>
      </c>
      <c r="N2394">
        <v>98105</v>
      </c>
      <c r="O2394" t="s">
        <v>47</v>
      </c>
      <c r="P2394" t="s">
        <v>8544</v>
      </c>
      <c r="Q2394" t="s">
        <v>49</v>
      </c>
      <c r="R2394" t="s">
        <v>63</v>
      </c>
      <c r="S2394" t="s">
        <v>8545</v>
      </c>
      <c r="T2394">
        <v>66.959999999999994</v>
      </c>
      <c r="U2394">
        <v>4</v>
      </c>
      <c r="V2394">
        <v>0</v>
      </c>
      <c r="W2394">
        <v>2.6783999999999963</v>
      </c>
    </row>
    <row r="2395" spans="1:23" x14ac:dyDescent="0.3">
      <c r="A2395">
        <v>2394</v>
      </c>
      <c r="B2395" t="s">
        <v>5463</v>
      </c>
      <c r="C2395" s="1">
        <v>42446</v>
      </c>
      <c r="D2395">
        <v>2016</v>
      </c>
      <c r="E2395" t="s">
        <v>237</v>
      </c>
      <c r="F2395">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v>10.316800000000001</v>
      </c>
    </row>
    <row r="2396" spans="1:23" x14ac:dyDescent="0.3">
      <c r="A2396">
        <v>8418</v>
      </c>
      <c r="B2396" t="s">
        <v>10040</v>
      </c>
      <c r="C2396" s="1">
        <v>42864</v>
      </c>
      <c r="D2396">
        <v>2017</v>
      </c>
      <c r="E2396" t="s">
        <v>124</v>
      </c>
      <c r="F2396">
        <v>9</v>
      </c>
      <c r="G2396" t="s">
        <v>199</v>
      </c>
      <c r="H2396" t="s">
        <v>6501</v>
      </c>
      <c r="I2396" t="s">
        <v>6502</v>
      </c>
      <c r="J2396" t="s">
        <v>108</v>
      </c>
      <c r="K2396" t="s">
        <v>29</v>
      </c>
      <c r="L2396" t="s">
        <v>101</v>
      </c>
      <c r="M2396" t="s">
        <v>102</v>
      </c>
      <c r="N2396">
        <v>98105</v>
      </c>
      <c r="O2396" t="s">
        <v>47</v>
      </c>
      <c r="P2396" t="s">
        <v>289</v>
      </c>
      <c r="Q2396" t="s">
        <v>49</v>
      </c>
      <c r="R2396" t="s">
        <v>63</v>
      </c>
      <c r="S2396" t="s">
        <v>290</v>
      </c>
      <c r="T2396">
        <v>104.28</v>
      </c>
      <c r="U2396">
        <v>3</v>
      </c>
      <c r="V2396">
        <v>0</v>
      </c>
      <c r="W2396">
        <v>26.069999999999993</v>
      </c>
    </row>
    <row r="2397" spans="1:23" x14ac:dyDescent="0.3">
      <c r="A2397">
        <v>8417</v>
      </c>
      <c r="B2397" t="s">
        <v>10040</v>
      </c>
      <c r="C2397" s="1">
        <v>42864</v>
      </c>
      <c r="D2397">
        <v>2017</v>
      </c>
      <c r="E2397" t="s">
        <v>124</v>
      </c>
      <c r="F2397">
        <v>9</v>
      </c>
      <c r="G2397" t="s">
        <v>199</v>
      </c>
      <c r="H2397" t="s">
        <v>6501</v>
      </c>
      <c r="I2397" t="s">
        <v>6502</v>
      </c>
      <c r="J2397" t="s">
        <v>108</v>
      </c>
      <c r="K2397" t="s">
        <v>29</v>
      </c>
      <c r="L2397" t="s">
        <v>101</v>
      </c>
      <c r="M2397" t="s">
        <v>102</v>
      </c>
      <c r="N2397">
        <v>98105</v>
      </c>
      <c r="O2397" t="s">
        <v>47</v>
      </c>
      <c r="P2397" t="s">
        <v>3165</v>
      </c>
      <c r="Q2397" t="s">
        <v>49</v>
      </c>
      <c r="R2397" t="s">
        <v>79</v>
      </c>
      <c r="S2397" t="s">
        <v>3166</v>
      </c>
      <c r="T2397">
        <v>147.91999999999999</v>
      </c>
      <c r="U2397">
        <v>5</v>
      </c>
      <c r="V2397">
        <v>0.2</v>
      </c>
      <c r="W2397">
        <v>46.224999999999987</v>
      </c>
    </row>
    <row r="2398" spans="1:23" x14ac:dyDescent="0.3">
      <c r="A2398">
        <v>2397</v>
      </c>
      <c r="B2398" t="s">
        <v>5465</v>
      </c>
      <c r="C2398" s="1">
        <v>42322</v>
      </c>
      <c r="D2398">
        <v>2015</v>
      </c>
      <c r="E2398" t="s">
        <v>24</v>
      </c>
      <c r="F2398">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v>16.649999999999999</v>
      </c>
    </row>
    <row r="2399" spans="1:23" x14ac:dyDescent="0.3">
      <c r="A2399">
        <v>2398</v>
      </c>
      <c r="B2399" t="s">
        <v>5466</v>
      </c>
      <c r="C2399" s="1">
        <v>42961</v>
      </c>
      <c r="D2399">
        <v>2017</v>
      </c>
      <c r="E2399" t="s">
        <v>132</v>
      </c>
      <c r="F2399">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v>2.8224</v>
      </c>
    </row>
    <row r="2400" spans="1:23" x14ac:dyDescent="0.3">
      <c r="A2400">
        <v>2399</v>
      </c>
      <c r="B2400" t="s">
        <v>5466</v>
      </c>
      <c r="C2400" s="1">
        <v>42961</v>
      </c>
      <c r="D2400">
        <v>2017</v>
      </c>
      <c r="E2400" t="s">
        <v>132</v>
      </c>
      <c r="F2400">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v>4.3367999999999993</v>
      </c>
    </row>
    <row r="2401" spans="1:23" x14ac:dyDescent="0.3">
      <c r="A2401">
        <v>2400</v>
      </c>
      <c r="B2401" t="s">
        <v>5467</v>
      </c>
      <c r="C2401" s="1">
        <v>42987</v>
      </c>
      <c r="D2401">
        <v>2017</v>
      </c>
      <c r="E2401" t="s">
        <v>161</v>
      </c>
      <c r="F2401">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v>12.576199999999986</v>
      </c>
    </row>
    <row r="2402" spans="1:23" x14ac:dyDescent="0.3">
      <c r="A2402">
        <v>2401</v>
      </c>
      <c r="B2402" t="s">
        <v>5467</v>
      </c>
      <c r="C2402" s="1">
        <v>42987</v>
      </c>
      <c r="D2402">
        <v>2017</v>
      </c>
      <c r="E2402" t="s">
        <v>161</v>
      </c>
      <c r="F2402">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v>14.676999999999998</v>
      </c>
    </row>
    <row r="2403" spans="1:23" x14ac:dyDescent="0.3">
      <c r="A2403">
        <v>2402</v>
      </c>
      <c r="B2403" t="s">
        <v>5468</v>
      </c>
      <c r="C2403" s="1">
        <v>42826</v>
      </c>
      <c r="D2403">
        <v>2017</v>
      </c>
      <c r="E2403" t="s">
        <v>89</v>
      </c>
      <c r="F2403">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v>23.550000000000004</v>
      </c>
    </row>
    <row r="2404" spans="1:23" x14ac:dyDescent="0.3">
      <c r="A2404">
        <v>2403</v>
      </c>
      <c r="B2404" t="s">
        <v>5468</v>
      </c>
      <c r="C2404" s="1">
        <v>42826</v>
      </c>
      <c r="D2404">
        <v>2017</v>
      </c>
      <c r="E2404" t="s">
        <v>89</v>
      </c>
      <c r="F2404">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v>13.347999999999997</v>
      </c>
    </row>
    <row r="2405" spans="1:23" x14ac:dyDescent="0.3">
      <c r="A2405">
        <v>8416</v>
      </c>
      <c r="B2405" t="s">
        <v>10039</v>
      </c>
      <c r="C2405" s="1">
        <v>42831</v>
      </c>
      <c r="D2405">
        <v>2017</v>
      </c>
      <c r="E2405" t="s">
        <v>89</v>
      </c>
      <c r="F2405">
        <v>6</v>
      </c>
      <c r="G2405" t="s">
        <v>54</v>
      </c>
      <c r="H2405" t="s">
        <v>4501</v>
      </c>
      <c r="I2405" t="s">
        <v>4502</v>
      </c>
      <c r="J2405" t="s">
        <v>108</v>
      </c>
      <c r="K2405" t="s">
        <v>29</v>
      </c>
      <c r="L2405" t="s">
        <v>5200</v>
      </c>
      <c r="M2405" t="s">
        <v>501</v>
      </c>
      <c r="N2405">
        <v>52302</v>
      </c>
      <c r="O2405" t="s">
        <v>111</v>
      </c>
      <c r="P2405" t="s">
        <v>1070</v>
      </c>
      <c r="Q2405" t="s">
        <v>49</v>
      </c>
      <c r="R2405" t="s">
        <v>95</v>
      </c>
      <c r="S2405" t="s">
        <v>197</v>
      </c>
      <c r="T2405">
        <v>106.32</v>
      </c>
      <c r="U2405">
        <v>3</v>
      </c>
      <c r="V2405">
        <v>0</v>
      </c>
      <c r="W2405">
        <v>49.970399999999991</v>
      </c>
    </row>
    <row r="2406" spans="1:23" x14ac:dyDescent="0.3">
      <c r="A2406">
        <v>8414</v>
      </c>
      <c r="B2406" t="s">
        <v>10038</v>
      </c>
      <c r="C2406" s="1">
        <v>42721</v>
      </c>
      <c r="D2406">
        <v>2016</v>
      </c>
      <c r="E2406" t="s">
        <v>98</v>
      </c>
      <c r="F2406">
        <v>17</v>
      </c>
      <c r="G2406" t="s">
        <v>54</v>
      </c>
      <c r="H2406" t="s">
        <v>2842</v>
      </c>
      <c r="I2406" t="s">
        <v>2843</v>
      </c>
      <c r="J2406" t="s">
        <v>44</v>
      </c>
      <c r="K2406" t="s">
        <v>29</v>
      </c>
      <c r="L2406" t="s">
        <v>1143</v>
      </c>
      <c r="M2406" t="s">
        <v>110</v>
      </c>
      <c r="N2406">
        <v>76017</v>
      </c>
      <c r="O2406" t="s">
        <v>111</v>
      </c>
      <c r="P2406" t="s">
        <v>4807</v>
      </c>
      <c r="Q2406" t="s">
        <v>49</v>
      </c>
      <c r="R2406" t="s">
        <v>95</v>
      </c>
      <c r="S2406" t="s">
        <v>4808</v>
      </c>
      <c r="T2406">
        <v>51.840000000000011</v>
      </c>
      <c r="U2406">
        <v>10</v>
      </c>
      <c r="V2406">
        <v>0.2</v>
      </c>
      <c r="W2406">
        <v>18.143999999999998</v>
      </c>
    </row>
    <row r="2407" spans="1:23" x14ac:dyDescent="0.3">
      <c r="A2407">
        <v>8412</v>
      </c>
      <c r="B2407" t="s">
        <v>10036</v>
      </c>
      <c r="C2407" s="1">
        <v>42499</v>
      </c>
      <c r="D2407">
        <v>2016</v>
      </c>
      <c r="E2407" t="s">
        <v>124</v>
      </c>
      <c r="F2407">
        <v>9</v>
      </c>
      <c r="G2407" t="s">
        <v>25</v>
      </c>
      <c r="H2407" t="s">
        <v>4341</v>
      </c>
      <c r="I2407" t="s">
        <v>4342</v>
      </c>
      <c r="J2407" t="s">
        <v>28</v>
      </c>
      <c r="K2407" t="s">
        <v>29</v>
      </c>
      <c r="L2407" t="s">
        <v>1994</v>
      </c>
      <c r="M2407" t="s">
        <v>331</v>
      </c>
      <c r="N2407">
        <v>24153</v>
      </c>
      <c r="O2407" t="s">
        <v>32</v>
      </c>
      <c r="P2407" t="s">
        <v>785</v>
      </c>
      <c r="Q2407" t="s">
        <v>49</v>
      </c>
      <c r="R2407" t="s">
        <v>72</v>
      </c>
      <c r="S2407" t="s">
        <v>786</v>
      </c>
      <c r="T2407">
        <v>27.86</v>
      </c>
      <c r="U2407">
        <v>7</v>
      </c>
      <c r="V2407">
        <v>0</v>
      </c>
      <c r="W2407">
        <v>9.1937999999999978</v>
      </c>
    </row>
    <row r="2408" spans="1:23" x14ac:dyDescent="0.3">
      <c r="A2408">
        <v>8410</v>
      </c>
      <c r="B2408" t="s">
        <v>10034</v>
      </c>
      <c r="C2408" s="1">
        <v>42349</v>
      </c>
      <c r="D2408">
        <v>2015</v>
      </c>
      <c r="E2408" t="s">
        <v>98</v>
      </c>
      <c r="F2408">
        <v>11</v>
      </c>
      <c r="G2408" t="s">
        <v>54</v>
      </c>
      <c r="H2408" t="s">
        <v>736</v>
      </c>
      <c r="I2408" t="s">
        <v>737</v>
      </c>
      <c r="J2408" t="s">
        <v>108</v>
      </c>
      <c r="K2408" t="s">
        <v>29</v>
      </c>
      <c r="L2408" t="s">
        <v>4920</v>
      </c>
      <c r="M2408" t="s">
        <v>46</v>
      </c>
      <c r="N2408">
        <v>92404</v>
      </c>
      <c r="O2408" t="s">
        <v>47</v>
      </c>
      <c r="P2408" t="s">
        <v>2576</v>
      </c>
      <c r="Q2408" t="s">
        <v>49</v>
      </c>
      <c r="R2408" t="s">
        <v>79</v>
      </c>
      <c r="S2408" t="s">
        <v>2577</v>
      </c>
      <c r="T2408">
        <v>110.52800000000001</v>
      </c>
      <c r="U2408">
        <v>4</v>
      </c>
      <c r="V2408">
        <v>0.2</v>
      </c>
      <c r="W2408">
        <v>38.684799999999996</v>
      </c>
    </row>
    <row r="2409" spans="1:23" x14ac:dyDescent="0.3">
      <c r="A2409">
        <v>2408</v>
      </c>
      <c r="B2409" t="s">
        <v>5473</v>
      </c>
      <c r="C2409" s="1">
        <v>42755</v>
      </c>
      <c r="D2409">
        <v>2017</v>
      </c>
      <c r="E2409" t="s">
        <v>166</v>
      </c>
      <c r="F2409">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v>7.9859999999999998</v>
      </c>
    </row>
    <row r="2410" spans="1:23" x14ac:dyDescent="0.3">
      <c r="A2410">
        <v>8409</v>
      </c>
      <c r="B2410" t="s">
        <v>10033</v>
      </c>
      <c r="C2410" s="1">
        <v>42924</v>
      </c>
      <c r="D2410">
        <v>2017</v>
      </c>
      <c r="E2410" t="s">
        <v>152</v>
      </c>
      <c r="F2410">
        <v>8</v>
      </c>
      <c r="G2410" t="s">
        <v>54</v>
      </c>
      <c r="H2410" t="s">
        <v>9896</v>
      </c>
      <c r="I2410" t="s">
        <v>9897</v>
      </c>
      <c r="J2410" t="s">
        <v>44</v>
      </c>
      <c r="K2410" t="s">
        <v>29</v>
      </c>
      <c r="L2410" t="s">
        <v>620</v>
      </c>
      <c r="M2410" t="s">
        <v>257</v>
      </c>
      <c r="N2410">
        <v>19711</v>
      </c>
      <c r="O2410" t="s">
        <v>157</v>
      </c>
      <c r="P2410" t="s">
        <v>8380</v>
      </c>
      <c r="Q2410" t="s">
        <v>49</v>
      </c>
      <c r="R2410" t="s">
        <v>72</v>
      </c>
      <c r="S2410" t="s">
        <v>8381</v>
      </c>
      <c r="T2410">
        <v>174.95000000000002</v>
      </c>
      <c r="U2410">
        <v>5</v>
      </c>
      <c r="V2410">
        <v>0</v>
      </c>
      <c r="W2410">
        <v>45.487000000000002</v>
      </c>
    </row>
    <row r="2411" spans="1:23" x14ac:dyDescent="0.3">
      <c r="A2411">
        <v>8408</v>
      </c>
      <c r="B2411" t="s">
        <v>10033</v>
      </c>
      <c r="C2411" s="1">
        <v>42924</v>
      </c>
      <c r="D2411">
        <v>2017</v>
      </c>
      <c r="E2411" t="s">
        <v>152</v>
      </c>
      <c r="F2411">
        <v>8</v>
      </c>
      <c r="G2411" t="s">
        <v>54</v>
      </c>
      <c r="H2411" t="s">
        <v>9896</v>
      </c>
      <c r="I2411" t="s">
        <v>9897</v>
      </c>
      <c r="J2411" t="s">
        <v>44</v>
      </c>
      <c r="K2411" t="s">
        <v>29</v>
      </c>
      <c r="L2411" t="s">
        <v>620</v>
      </c>
      <c r="M2411" t="s">
        <v>257</v>
      </c>
      <c r="N2411">
        <v>19711</v>
      </c>
      <c r="O2411" t="s">
        <v>157</v>
      </c>
      <c r="P2411" t="s">
        <v>4075</v>
      </c>
      <c r="Q2411" t="s">
        <v>49</v>
      </c>
      <c r="R2411" t="s">
        <v>72</v>
      </c>
      <c r="S2411" t="s">
        <v>4076</v>
      </c>
      <c r="T2411">
        <v>28.91</v>
      </c>
      <c r="U2411">
        <v>7</v>
      </c>
      <c r="V2411">
        <v>0</v>
      </c>
      <c r="W2411">
        <v>8.6729999999999983</v>
      </c>
    </row>
    <row r="2412" spans="1:23" x14ac:dyDescent="0.3">
      <c r="A2412">
        <v>2411</v>
      </c>
      <c r="B2412" t="s">
        <v>5479</v>
      </c>
      <c r="C2412" s="1">
        <v>41852</v>
      </c>
      <c r="D2412">
        <v>2014</v>
      </c>
      <c r="E2412" t="s">
        <v>132</v>
      </c>
      <c r="F2412">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v>1.9169999999999998</v>
      </c>
    </row>
    <row r="2413" spans="1:23" x14ac:dyDescent="0.3">
      <c r="A2413">
        <v>2412</v>
      </c>
      <c r="B2413" t="s">
        <v>5480</v>
      </c>
      <c r="C2413" s="1">
        <v>42162</v>
      </c>
      <c r="D2413">
        <v>2015</v>
      </c>
      <c r="E2413" t="s">
        <v>41</v>
      </c>
      <c r="F2413">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v>2.6319999999999997</v>
      </c>
    </row>
    <row r="2414" spans="1:23" x14ac:dyDescent="0.3">
      <c r="A2414">
        <v>2413</v>
      </c>
      <c r="B2414" t="s">
        <v>5483</v>
      </c>
      <c r="C2414" s="1">
        <v>41955</v>
      </c>
      <c r="D2414">
        <v>2014</v>
      </c>
      <c r="E2414" t="s">
        <v>24</v>
      </c>
      <c r="F2414">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v>5.8604000000000003</v>
      </c>
    </row>
    <row r="2415" spans="1:23" x14ac:dyDescent="0.3">
      <c r="A2415">
        <v>8404</v>
      </c>
      <c r="B2415" t="s">
        <v>10032</v>
      </c>
      <c r="C2415" s="1">
        <v>42401</v>
      </c>
      <c r="D2415">
        <v>2016</v>
      </c>
      <c r="E2415" t="s">
        <v>568</v>
      </c>
      <c r="F2415">
        <v>1</v>
      </c>
      <c r="G2415" t="s">
        <v>54</v>
      </c>
      <c r="H2415" t="s">
        <v>3540</v>
      </c>
      <c r="I2415" t="s">
        <v>3541</v>
      </c>
      <c r="J2415" t="s">
        <v>44</v>
      </c>
      <c r="K2415" t="s">
        <v>29</v>
      </c>
      <c r="L2415" t="s">
        <v>45</v>
      </c>
      <c r="M2415" t="s">
        <v>46</v>
      </c>
      <c r="N2415">
        <v>90036</v>
      </c>
      <c r="O2415" t="s">
        <v>47</v>
      </c>
      <c r="P2415" t="s">
        <v>647</v>
      </c>
      <c r="Q2415" t="s">
        <v>49</v>
      </c>
      <c r="R2415" t="s">
        <v>95</v>
      </c>
      <c r="S2415" t="s">
        <v>648</v>
      </c>
      <c r="T2415">
        <v>105.52</v>
      </c>
      <c r="U2415">
        <v>4</v>
      </c>
      <c r="V2415">
        <v>0</v>
      </c>
      <c r="W2415">
        <v>48.539199999999994</v>
      </c>
    </row>
    <row r="2416" spans="1:23" x14ac:dyDescent="0.3">
      <c r="A2416">
        <v>8403</v>
      </c>
      <c r="B2416" t="s">
        <v>10031</v>
      </c>
      <c r="C2416" s="1">
        <v>42343</v>
      </c>
      <c r="D2416">
        <v>2015</v>
      </c>
      <c r="E2416" t="s">
        <v>98</v>
      </c>
      <c r="F2416">
        <v>5</v>
      </c>
      <c r="G2416" t="s">
        <v>25</v>
      </c>
      <c r="H2416" t="s">
        <v>5688</v>
      </c>
      <c r="I2416" t="s">
        <v>5689</v>
      </c>
      <c r="J2416" t="s">
        <v>28</v>
      </c>
      <c r="K2416" t="s">
        <v>29</v>
      </c>
      <c r="L2416" t="s">
        <v>278</v>
      </c>
      <c r="M2416" t="s">
        <v>279</v>
      </c>
      <c r="N2416">
        <v>10009</v>
      </c>
      <c r="O2416" t="s">
        <v>157</v>
      </c>
      <c r="P2416" t="s">
        <v>2963</v>
      </c>
      <c r="Q2416" t="s">
        <v>49</v>
      </c>
      <c r="R2416" t="s">
        <v>95</v>
      </c>
      <c r="S2416" t="s">
        <v>2964</v>
      </c>
      <c r="T2416">
        <v>22.68</v>
      </c>
      <c r="U2416">
        <v>2</v>
      </c>
      <c r="V2416">
        <v>0</v>
      </c>
      <c r="W2416">
        <v>11.113199999999999</v>
      </c>
    </row>
    <row r="2417" spans="1:23" x14ac:dyDescent="0.3">
      <c r="A2417">
        <v>8401</v>
      </c>
      <c r="B2417" t="s">
        <v>10031</v>
      </c>
      <c r="C2417" s="1">
        <v>42343</v>
      </c>
      <c r="D2417">
        <v>2015</v>
      </c>
      <c r="E2417" t="s">
        <v>98</v>
      </c>
      <c r="F2417">
        <v>5</v>
      </c>
      <c r="G2417" t="s">
        <v>25</v>
      </c>
      <c r="H2417" t="s">
        <v>5688</v>
      </c>
      <c r="I2417" t="s">
        <v>5689</v>
      </c>
      <c r="J2417" t="s">
        <v>28</v>
      </c>
      <c r="K2417" t="s">
        <v>29</v>
      </c>
      <c r="L2417" t="s">
        <v>278</v>
      </c>
      <c r="M2417" t="s">
        <v>279</v>
      </c>
      <c r="N2417">
        <v>10009</v>
      </c>
      <c r="O2417" t="s">
        <v>157</v>
      </c>
      <c r="P2417" t="s">
        <v>3589</v>
      </c>
      <c r="Q2417" t="s">
        <v>49</v>
      </c>
      <c r="R2417" t="s">
        <v>79</v>
      </c>
      <c r="S2417" t="s">
        <v>3590</v>
      </c>
      <c r="T2417">
        <v>232.40000000000003</v>
      </c>
      <c r="U2417">
        <v>5</v>
      </c>
      <c r="V2417">
        <v>0.2</v>
      </c>
      <c r="W2417">
        <v>78.434999999999988</v>
      </c>
    </row>
    <row r="2418" spans="1:23" x14ac:dyDescent="0.3">
      <c r="A2418">
        <v>8400</v>
      </c>
      <c r="B2418" t="s">
        <v>10030</v>
      </c>
      <c r="C2418" s="1">
        <v>42107</v>
      </c>
      <c r="D2418">
        <v>2015</v>
      </c>
      <c r="E2418" t="s">
        <v>89</v>
      </c>
      <c r="F2418">
        <v>13</v>
      </c>
      <c r="G2418" t="s">
        <v>54</v>
      </c>
      <c r="H2418" t="s">
        <v>4341</v>
      </c>
      <c r="I2418" t="s">
        <v>4342</v>
      </c>
      <c r="J2418" t="s">
        <v>28</v>
      </c>
      <c r="K2418" t="s">
        <v>29</v>
      </c>
      <c r="L2418" t="s">
        <v>3964</v>
      </c>
      <c r="M2418" t="s">
        <v>322</v>
      </c>
      <c r="N2418">
        <v>85301</v>
      </c>
      <c r="O2418" t="s">
        <v>47</v>
      </c>
      <c r="P2418" t="s">
        <v>4098</v>
      </c>
      <c r="Q2418" t="s">
        <v>49</v>
      </c>
      <c r="R2418" t="s">
        <v>63</v>
      </c>
      <c r="S2418" t="s">
        <v>4099</v>
      </c>
      <c r="T2418">
        <v>10.744</v>
      </c>
      <c r="U2418">
        <v>1</v>
      </c>
      <c r="V2418">
        <v>0.2</v>
      </c>
      <c r="W2418">
        <v>0.80579999999999963</v>
      </c>
    </row>
    <row r="2419" spans="1:23" x14ac:dyDescent="0.3">
      <c r="A2419">
        <v>2418</v>
      </c>
      <c r="B2419" t="s">
        <v>5487</v>
      </c>
      <c r="C2419" s="1">
        <v>43020</v>
      </c>
      <c r="D2419">
        <v>2017</v>
      </c>
      <c r="E2419" t="s">
        <v>53</v>
      </c>
      <c r="F2419">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v>29.951999999999998</v>
      </c>
    </row>
    <row r="2420" spans="1:23" x14ac:dyDescent="0.3">
      <c r="A2420">
        <v>8398</v>
      </c>
      <c r="B2420" t="s">
        <v>10028</v>
      </c>
      <c r="C2420" s="1">
        <v>41885</v>
      </c>
      <c r="D2420">
        <v>2014</v>
      </c>
      <c r="E2420" t="s">
        <v>161</v>
      </c>
      <c r="F2420">
        <v>3</v>
      </c>
      <c r="G2420" t="s">
        <v>199</v>
      </c>
      <c r="H2420" t="s">
        <v>2341</v>
      </c>
      <c r="I2420" t="s">
        <v>2342</v>
      </c>
      <c r="J2420" t="s">
        <v>108</v>
      </c>
      <c r="K2420" t="s">
        <v>29</v>
      </c>
      <c r="L2420" t="s">
        <v>195</v>
      </c>
      <c r="M2420" t="s">
        <v>110</v>
      </c>
      <c r="N2420">
        <v>77095</v>
      </c>
      <c r="O2420" t="s">
        <v>111</v>
      </c>
      <c r="P2420" t="s">
        <v>8237</v>
      </c>
      <c r="Q2420" t="s">
        <v>49</v>
      </c>
      <c r="R2420" t="s">
        <v>79</v>
      </c>
      <c r="S2420" t="s">
        <v>8238</v>
      </c>
      <c r="T2420">
        <v>7.6799999999999979</v>
      </c>
      <c r="U2420">
        <v>5</v>
      </c>
      <c r="V2420">
        <v>0.8</v>
      </c>
      <c r="W2420">
        <v>-11.52</v>
      </c>
    </row>
    <row r="2421" spans="1:23" x14ac:dyDescent="0.3">
      <c r="A2421">
        <v>2420</v>
      </c>
      <c r="B2421" t="s">
        <v>5495</v>
      </c>
      <c r="C2421" s="1">
        <v>43048</v>
      </c>
      <c r="D2421">
        <v>2017</v>
      </c>
      <c r="E2421" t="s">
        <v>24</v>
      </c>
      <c r="F2421">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v>3.1779999999999973</v>
      </c>
    </row>
    <row r="2422" spans="1:23" x14ac:dyDescent="0.3">
      <c r="A2422">
        <v>8397</v>
      </c>
      <c r="B2422" t="s">
        <v>10027</v>
      </c>
      <c r="C2422" s="1">
        <v>41820</v>
      </c>
      <c r="D2422">
        <v>2014</v>
      </c>
      <c r="E2422" t="s">
        <v>41</v>
      </c>
      <c r="F2422">
        <v>30</v>
      </c>
      <c r="G2422" t="s">
        <v>1306</v>
      </c>
      <c r="H2422" t="s">
        <v>3168</v>
      </c>
      <c r="I2422" t="s">
        <v>3169</v>
      </c>
      <c r="J2422" t="s">
        <v>28</v>
      </c>
      <c r="K2422" t="s">
        <v>29</v>
      </c>
      <c r="L2422" t="s">
        <v>533</v>
      </c>
      <c r="M2422" t="s">
        <v>93</v>
      </c>
      <c r="N2422">
        <v>28403</v>
      </c>
      <c r="O2422" t="s">
        <v>32</v>
      </c>
      <c r="P2422" t="s">
        <v>714</v>
      </c>
      <c r="Q2422" t="s">
        <v>49</v>
      </c>
      <c r="R2422" t="s">
        <v>95</v>
      </c>
      <c r="S2422" t="s">
        <v>715</v>
      </c>
      <c r="T2422">
        <v>310.68799999999999</v>
      </c>
      <c r="U2422">
        <v>7</v>
      </c>
      <c r="V2422">
        <v>0.2</v>
      </c>
      <c r="W2422">
        <v>108.74079999999998</v>
      </c>
    </row>
    <row r="2423" spans="1:23" x14ac:dyDescent="0.3">
      <c r="A2423">
        <v>2422</v>
      </c>
      <c r="B2423" t="s">
        <v>5499</v>
      </c>
      <c r="C2423" s="1">
        <v>42478</v>
      </c>
      <c r="D2423">
        <v>2016</v>
      </c>
      <c r="E2423" t="s">
        <v>89</v>
      </c>
      <c r="F2423">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v>-48.954900000000002</v>
      </c>
    </row>
    <row r="2424" spans="1:23" x14ac:dyDescent="0.3">
      <c r="A2424">
        <v>2423</v>
      </c>
      <c r="B2424" t="s">
        <v>5499</v>
      </c>
      <c r="C2424" s="1">
        <v>42478</v>
      </c>
      <c r="D2424">
        <v>2016</v>
      </c>
      <c r="E2424" t="s">
        <v>89</v>
      </c>
      <c r="F2424">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v>3.2615999999999996</v>
      </c>
    </row>
    <row r="2425" spans="1:23" x14ac:dyDescent="0.3">
      <c r="A2425">
        <v>8395</v>
      </c>
      <c r="B2425" t="s">
        <v>10026</v>
      </c>
      <c r="C2425" s="1">
        <v>42705</v>
      </c>
      <c r="D2425">
        <v>2016</v>
      </c>
      <c r="E2425" t="s">
        <v>98</v>
      </c>
      <c r="F2425">
        <v>1</v>
      </c>
      <c r="G2425" t="s">
        <v>25</v>
      </c>
      <c r="H2425" t="s">
        <v>3502</v>
      </c>
      <c r="I2425" t="s">
        <v>3503</v>
      </c>
      <c r="J2425" t="s">
        <v>28</v>
      </c>
      <c r="K2425" t="s">
        <v>29</v>
      </c>
      <c r="L2425" t="s">
        <v>626</v>
      </c>
      <c r="M2425" t="s">
        <v>1261</v>
      </c>
      <c r="N2425">
        <v>2038</v>
      </c>
      <c r="O2425" t="s">
        <v>157</v>
      </c>
      <c r="P2425" t="s">
        <v>953</v>
      </c>
      <c r="Q2425" t="s">
        <v>49</v>
      </c>
      <c r="R2425" t="s">
        <v>82</v>
      </c>
      <c r="S2425" t="s">
        <v>954</v>
      </c>
      <c r="T2425">
        <v>901.94999999999993</v>
      </c>
      <c r="U2425">
        <v>3</v>
      </c>
      <c r="V2425">
        <v>0</v>
      </c>
      <c r="W2425">
        <v>297.64349999999996</v>
      </c>
    </row>
    <row r="2426" spans="1:23" x14ac:dyDescent="0.3">
      <c r="A2426">
        <v>2425</v>
      </c>
      <c r="B2426" t="s">
        <v>5503</v>
      </c>
      <c r="C2426" s="1">
        <v>43094</v>
      </c>
      <c r="D2426">
        <v>2017</v>
      </c>
      <c r="E2426" t="s">
        <v>98</v>
      </c>
      <c r="F242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v>-10.418399999999998</v>
      </c>
    </row>
    <row r="2427" spans="1:23" x14ac:dyDescent="0.3">
      <c r="A2427">
        <v>8391</v>
      </c>
      <c r="B2427" t="s">
        <v>10023</v>
      </c>
      <c r="C2427" s="1">
        <v>43073</v>
      </c>
      <c r="D2427">
        <v>2017</v>
      </c>
      <c r="E2427" t="s">
        <v>98</v>
      </c>
      <c r="F2427">
        <v>4</v>
      </c>
      <c r="G2427" t="s">
        <v>199</v>
      </c>
      <c r="H2427" t="s">
        <v>2438</v>
      </c>
      <c r="I2427" t="s">
        <v>2439</v>
      </c>
      <c r="J2427" t="s">
        <v>44</v>
      </c>
      <c r="K2427" t="s">
        <v>29</v>
      </c>
      <c r="L2427" t="s">
        <v>45</v>
      </c>
      <c r="M2427" t="s">
        <v>46</v>
      </c>
      <c r="N2427">
        <v>90032</v>
      </c>
      <c r="O2427" t="s">
        <v>47</v>
      </c>
      <c r="P2427" t="s">
        <v>4026</v>
      </c>
      <c r="Q2427" t="s">
        <v>49</v>
      </c>
      <c r="R2427" t="s">
        <v>95</v>
      </c>
      <c r="S2427" t="s">
        <v>4027</v>
      </c>
      <c r="T2427">
        <v>11.76</v>
      </c>
      <c r="U2427">
        <v>2</v>
      </c>
      <c r="V2427">
        <v>0</v>
      </c>
      <c r="W2427">
        <v>5.7623999999999995</v>
      </c>
    </row>
    <row r="2428" spans="1:23" x14ac:dyDescent="0.3">
      <c r="A2428">
        <v>2427</v>
      </c>
      <c r="B2428" t="s">
        <v>5503</v>
      </c>
      <c r="C2428" s="1">
        <v>43094</v>
      </c>
      <c r="D2428">
        <v>2017</v>
      </c>
      <c r="E2428" t="s">
        <v>98</v>
      </c>
      <c r="F2428">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v>12.776399999999999</v>
      </c>
    </row>
    <row r="2429" spans="1:23" x14ac:dyDescent="0.3">
      <c r="A2429">
        <v>2428</v>
      </c>
      <c r="B2429" t="s">
        <v>5506</v>
      </c>
      <c r="C2429" s="1">
        <v>42532</v>
      </c>
      <c r="D2429">
        <v>2016</v>
      </c>
      <c r="E2429" t="s">
        <v>41</v>
      </c>
      <c r="F2429">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v>-2.1504000000000008</v>
      </c>
    </row>
    <row r="2430" spans="1:23" x14ac:dyDescent="0.3">
      <c r="A2430">
        <v>2429</v>
      </c>
      <c r="B2430" t="s">
        <v>5506</v>
      </c>
      <c r="C2430" s="1">
        <v>42532</v>
      </c>
      <c r="D2430">
        <v>2016</v>
      </c>
      <c r="E2430" t="s">
        <v>41</v>
      </c>
      <c r="F2430">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v>-13.648800000000001</v>
      </c>
    </row>
    <row r="2431" spans="1:23" x14ac:dyDescent="0.3">
      <c r="A2431">
        <v>8390</v>
      </c>
      <c r="B2431" t="s">
        <v>10022</v>
      </c>
      <c r="C2431" s="1">
        <v>42731</v>
      </c>
      <c r="D2431">
        <v>2016</v>
      </c>
      <c r="E2431" t="s">
        <v>98</v>
      </c>
      <c r="F2431">
        <v>27</v>
      </c>
      <c r="G2431" t="s">
        <v>199</v>
      </c>
      <c r="H2431" t="s">
        <v>2331</v>
      </c>
      <c r="I2431" t="s">
        <v>2332</v>
      </c>
      <c r="J2431" t="s">
        <v>108</v>
      </c>
      <c r="K2431" t="s">
        <v>29</v>
      </c>
      <c r="L2431" t="s">
        <v>816</v>
      </c>
      <c r="M2431" t="s">
        <v>510</v>
      </c>
      <c r="N2431">
        <v>44312</v>
      </c>
      <c r="O2431" t="s">
        <v>157</v>
      </c>
      <c r="P2431" t="s">
        <v>511</v>
      </c>
      <c r="Q2431" t="s">
        <v>49</v>
      </c>
      <c r="R2431" t="s">
        <v>281</v>
      </c>
      <c r="S2431" t="s">
        <v>512</v>
      </c>
      <c r="T2431">
        <v>17.184000000000001</v>
      </c>
      <c r="U2431">
        <v>6</v>
      </c>
      <c r="V2431">
        <v>0.2</v>
      </c>
      <c r="W2431">
        <v>6.2291999999999996</v>
      </c>
    </row>
    <row r="2432" spans="1:23" x14ac:dyDescent="0.3">
      <c r="A2432">
        <v>2431</v>
      </c>
      <c r="B2432" t="s">
        <v>5511</v>
      </c>
      <c r="C2432" s="1">
        <v>42868</v>
      </c>
      <c r="D2432">
        <v>2017</v>
      </c>
      <c r="E2432" t="s">
        <v>124</v>
      </c>
      <c r="F2432">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v>27.485599999999998</v>
      </c>
    </row>
    <row r="2433" spans="1:23" x14ac:dyDescent="0.3">
      <c r="A2433">
        <v>8389</v>
      </c>
      <c r="B2433" t="s">
        <v>10021</v>
      </c>
      <c r="C2433" s="1">
        <v>41944</v>
      </c>
      <c r="D2433">
        <v>2014</v>
      </c>
      <c r="E2433" t="s">
        <v>24</v>
      </c>
      <c r="F2433">
        <v>1</v>
      </c>
      <c r="G2433" t="s">
        <v>54</v>
      </c>
      <c r="H2433" t="s">
        <v>3128</v>
      </c>
      <c r="I2433" t="s">
        <v>3129</v>
      </c>
      <c r="J2433" t="s">
        <v>44</v>
      </c>
      <c r="K2433" t="s">
        <v>29</v>
      </c>
      <c r="L2433" t="s">
        <v>6089</v>
      </c>
      <c r="M2433" t="s">
        <v>803</v>
      </c>
      <c r="N2433">
        <v>7050</v>
      </c>
      <c r="O2433" t="s">
        <v>157</v>
      </c>
      <c r="P2433" t="s">
        <v>2010</v>
      </c>
      <c r="Q2433" t="s">
        <v>49</v>
      </c>
      <c r="R2433" t="s">
        <v>82</v>
      </c>
      <c r="S2433" t="s">
        <v>2011</v>
      </c>
      <c r="T2433">
        <v>76.12</v>
      </c>
      <c r="U2433">
        <v>2</v>
      </c>
      <c r="V2433">
        <v>0</v>
      </c>
      <c r="W2433">
        <v>22.074799999999996</v>
      </c>
    </row>
    <row r="2434" spans="1:23" x14ac:dyDescent="0.3">
      <c r="A2434">
        <v>8388</v>
      </c>
      <c r="B2434" t="s">
        <v>10020</v>
      </c>
      <c r="C2434" s="1">
        <v>42152</v>
      </c>
      <c r="D2434">
        <v>2015</v>
      </c>
      <c r="E2434" t="s">
        <v>124</v>
      </c>
      <c r="F2434">
        <v>28</v>
      </c>
      <c r="G2434" t="s">
        <v>54</v>
      </c>
      <c r="H2434" t="s">
        <v>5081</v>
      </c>
      <c r="I2434" t="s">
        <v>5082</v>
      </c>
      <c r="J2434" t="s">
        <v>28</v>
      </c>
      <c r="K2434" t="s">
        <v>29</v>
      </c>
      <c r="L2434" t="s">
        <v>1309</v>
      </c>
      <c r="M2434" t="s">
        <v>762</v>
      </c>
      <c r="N2434">
        <v>6040</v>
      </c>
      <c r="O2434" t="s">
        <v>157</v>
      </c>
      <c r="P2434" t="s">
        <v>774</v>
      </c>
      <c r="Q2434" t="s">
        <v>49</v>
      </c>
      <c r="R2434" t="s">
        <v>63</v>
      </c>
      <c r="S2434" t="s">
        <v>775</v>
      </c>
      <c r="T2434">
        <v>77.55</v>
      </c>
      <c r="U2434">
        <v>5</v>
      </c>
      <c r="V2434">
        <v>0</v>
      </c>
      <c r="W2434">
        <v>21.714000000000002</v>
      </c>
    </row>
    <row r="2435" spans="1:23" x14ac:dyDescent="0.3">
      <c r="A2435">
        <v>8387</v>
      </c>
      <c r="B2435" t="s">
        <v>10020</v>
      </c>
      <c r="C2435" s="1">
        <v>42152</v>
      </c>
      <c r="D2435">
        <v>2015</v>
      </c>
      <c r="E2435" t="s">
        <v>124</v>
      </c>
      <c r="F2435">
        <v>28</v>
      </c>
      <c r="G2435" t="s">
        <v>54</v>
      </c>
      <c r="H2435" t="s">
        <v>5081</v>
      </c>
      <c r="I2435" t="s">
        <v>5082</v>
      </c>
      <c r="J2435" t="s">
        <v>28</v>
      </c>
      <c r="K2435" t="s">
        <v>29</v>
      </c>
      <c r="L2435" t="s">
        <v>1309</v>
      </c>
      <c r="M2435" t="s">
        <v>762</v>
      </c>
      <c r="N2435">
        <v>6040</v>
      </c>
      <c r="O2435" t="s">
        <v>157</v>
      </c>
      <c r="P2435" t="s">
        <v>2828</v>
      </c>
      <c r="Q2435" t="s">
        <v>49</v>
      </c>
      <c r="R2435" t="s">
        <v>63</v>
      </c>
      <c r="S2435" t="s">
        <v>2829</v>
      </c>
      <c r="T2435">
        <v>16.239999999999998</v>
      </c>
      <c r="U2435">
        <v>1</v>
      </c>
      <c r="V2435">
        <v>0</v>
      </c>
      <c r="W2435">
        <v>2.4359999999999999</v>
      </c>
    </row>
    <row r="2436" spans="1:23" x14ac:dyDescent="0.3">
      <c r="A2436">
        <v>2435</v>
      </c>
      <c r="B2436" t="s">
        <v>5519</v>
      </c>
      <c r="C2436" s="1">
        <v>42322</v>
      </c>
      <c r="D2436">
        <v>2015</v>
      </c>
      <c r="E2436" t="s">
        <v>24</v>
      </c>
      <c r="F243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v>16.98</v>
      </c>
    </row>
    <row r="2437" spans="1:23" x14ac:dyDescent="0.3">
      <c r="A2437">
        <v>2436</v>
      </c>
      <c r="B2437" t="s">
        <v>5519</v>
      </c>
      <c r="C2437" s="1">
        <v>42322</v>
      </c>
      <c r="D2437">
        <v>2015</v>
      </c>
      <c r="E2437" t="s">
        <v>24</v>
      </c>
      <c r="F2437">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v>322.18290000000002</v>
      </c>
    </row>
    <row r="2438" spans="1:23" x14ac:dyDescent="0.3">
      <c r="A2438">
        <v>8386</v>
      </c>
      <c r="B2438" t="s">
        <v>10019</v>
      </c>
      <c r="C2438" s="1">
        <v>42982</v>
      </c>
      <c r="D2438">
        <v>2017</v>
      </c>
      <c r="E2438" t="s">
        <v>161</v>
      </c>
      <c r="F2438">
        <v>4</v>
      </c>
      <c r="G2438" t="s">
        <v>54</v>
      </c>
      <c r="H2438" t="s">
        <v>493</v>
      </c>
      <c r="I2438" t="s">
        <v>494</v>
      </c>
      <c r="J2438" t="s">
        <v>44</v>
      </c>
      <c r="K2438" t="s">
        <v>29</v>
      </c>
      <c r="L2438" t="s">
        <v>3220</v>
      </c>
      <c r="M2438" t="s">
        <v>46</v>
      </c>
      <c r="N2438">
        <v>94601</v>
      </c>
      <c r="O2438" t="s">
        <v>47</v>
      </c>
      <c r="P2438" t="s">
        <v>4759</v>
      </c>
      <c r="Q2438" t="s">
        <v>49</v>
      </c>
      <c r="R2438" t="s">
        <v>79</v>
      </c>
      <c r="S2438" t="s">
        <v>4760</v>
      </c>
      <c r="T2438">
        <v>11.808</v>
      </c>
      <c r="U2438">
        <v>3</v>
      </c>
      <c r="V2438">
        <v>0.2</v>
      </c>
      <c r="W2438">
        <v>4.1327999999999996</v>
      </c>
    </row>
    <row r="2439" spans="1:23" x14ac:dyDescent="0.3">
      <c r="A2439">
        <v>8385</v>
      </c>
      <c r="B2439" t="s">
        <v>10017</v>
      </c>
      <c r="C2439" s="1">
        <v>42700</v>
      </c>
      <c r="D2439">
        <v>2016</v>
      </c>
      <c r="E2439" t="s">
        <v>24</v>
      </c>
      <c r="F2439">
        <v>26</v>
      </c>
      <c r="G2439" t="s">
        <v>199</v>
      </c>
      <c r="H2439" t="s">
        <v>4413</v>
      </c>
      <c r="I2439" t="s">
        <v>4414</v>
      </c>
      <c r="J2439" t="s">
        <v>108</v>
      </c>
      <c r="K2439" t="s">
        <v>29</v>
      </c>
      <c r="L2439" t="s">
        <v>10018</v>
      </c>
      <c r="M2439" t="s">
        <v>762</v>
      </c>
      <c r="N2439">
        <v>6484</v>
      </c>
      <c r="O2439" t="s">
        <v>157</v>
      </c>
      <c r="P2439" t="s">
        <v>5248</v>
      </c>
      <c r="Q2439" t="s">
        <v>49</v>
      </c>
      <c r="R2439" t="s">
        <v>95</v>
      </c>
      <c r="S2439" t="s">
        <v>5249</v>
      </c>
      <c r="T2439">
        <v>13.36</v>
      </c>
      <c r="U2439">
        <v>2</v>
      </c>
      <c r="V2439">
        <v>0</v>
      </c>
      <c r="W2439">
        <v>6.4127999999999998</v>
      </c>
    </row>
    <row r="2440" spans="1:23" x14ac:dyDescent="0.3">
      <c r="A2440">
        <v>2439</v>
      </c>
      <c r="B2440" t="s">
        <v>5523</v>
      </c>
      <c r="C2440" s="1">
        <v>41961</v>
      </c>
      <c r="D2440">
        <v>2014</v>
      </c>
      <c r="E2440" t="s">
        <v>24</v>
      </c>
      <c r="F2440">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v>12.5328</v>
      </c>
    </row>
    <row r="2441" spans="1:23" x14ac:dyDescent="0.3">
      <c r="A2441">
        <v>8381</v>
      </c>
      <c r="B2441" t="s">
        <v>10014</v>
      </c>
      <c r="C2441" s="1">
        <v>41891</v>
      </c>
      <c r="D2441">
        <v>2014</v>
      </c>
      <c r="E2441" t="s">
        <v>161</v>
      </c>
      <c r="F2441">
        <v>9</v>
      </c>
      <c r="G2441" t="s">
        <v>25</v>
      </c>
      <c r="H2441" t="s">
        <v>3547</v>
      </c>
      <c r="I2441" t="s">
        <v>3548</v>
      </c>
      <c r="J2441" t="s">
        <v>28</v>
      </c>
      <c r="K2441" t="s">
        <v>29</v>
      </c>
      <c r="L2441" t="s">
        <v>315</v>
      </c>
      <c r="M2441" t="s">
        <v>222</v>
      </c>
      <c r="N2441">
        <v>60653</v>
      </c>
      <c r="O2441" t="s">
        <v>111</v>
      </c>
      <c r="P2441" t="s">
        <v>2761</v>
      </c>
      <c r="Q2441" t="s">
        <v>49</v>
      </c>
      <c r="R2441" t="s">
        <v>95</v>
      </c>
      <c r="S2441" t="s">
        <v>2762</v>
      </c>
      <c r="T2441">
        <v>10.896000000000001</v>
      </c>
      <c r="U2441">
        <v>3</v>
      </c>
      <c r="V2441">
        <v>0.2</v>
      </c>
      <c r="W2441">
        <v>3.4049999999999994</v>
      </c>
    </row>
    <row r="2442" spans="1:23" x14ac:dyDescent="0.3">
      <c r="A2442">
        <v>8380</v>
      </c>
      <c r="B2442" t="s">
        <v>10013</v>
      </c>
      <c r="C2442" s="1">
        <v>42320</v>
      </c>
      <c r="D2442">
        <v>2015</v>
      </c>
      <c r="E2442" t="s">
        <v>24</v>
      </c>
      <c r="F2442">
        <v>12</v>
      </c>
      <c r="G2442" t="s">
        <v>54</v>
      </c>
      <c r="H2442" t="s">
        <v>7802</v>
      </c>
      <c r="I2442" t="s">
        <v>7803</v>
      </c>
      <c r="J2442" t="s">
        <v>44</v>
      </c>
      <c r="K2442" t="s">
        <v>29</v>
      </c>
      <c r="L2442" t="s">
        <v>195</v>
      </c>
      <c r="M2442" t="s">
        <v>110</v>
      </c>
      <c r="N2442">
        <v>77095</v>
      </c>
      <c r="O2442" t="s">
        <v>111</v>
      </c>
      <c r="P2442" t="s">
        <v>3475</v>
      </c>
      <c r="Q2442" t="s">
        <v>49</v>
      </c>
      <c r="R2442" t="s">
        <v>184</v>
      </c>
      <c r="S2442" t="s">
        <v>3476</v>
      </c>
      <c r="T2442">
        <v>223.88799999999998</v>
      </c>
      <c r="U2442">
        <v>7</v>
      </c>
      <c r="V2442">
        <v>0.2</v>
      </c>
      <c r="W2442">
        <v>69.964999999999975</v>
      </c>
    </row>
    <row r="2443" spans="1:23" x14ac:dyDescent="0.3">
      <c r="A2443">
        <v>8379</v>
      </c>
      <c r="B2443" t="s">
        <v>10013</v>
      </c>
      <c r="C2443" s="1">
        <v>42320</v>
      </c>
      <c r="D2443">
        <v>2015</v>
      </c>
      <c r="E2443" t="s">
        <v>24</v>
      </c>
      <c r="F2443">
        <v>12</v>
      </c>
      <c r="G2443" t="s">
        <v>54</v>
      </c>
      <c r="H2443" t="s">
        <v>7802</v>
      </c>
      <c r="I2443" t="s">
        <v>7803</v>
      </c>
      <c r="J2443" t="s">
        <v>44</v>
      </c>
      <c r="K2443" t="s">
        <v>29</v>
      </c>
      <c r="L2443" t="s">
        <v>195</v>
      </c>
      <c r="M2443" t="s">
        <v>110</v>
      </c>
      <c r="N2443">
        <v>77095</v>
      </c>
      <c r="O2443" t="s">
        <v>111</v>
      </c>
      <c r="P2443" t="s">
        <v>933</v>
      </c>
      <c r="Q2443" t="s">
        <v>49</v>
      </c>
      <c r="R2443" t="s">
        <v>95</v>
      </c>
      <c r="S2443" t="s">
        <v>934</v>
      </c>
      <c r="T2443">
        <v>15.552000000000003</v>
      </c>
      <c r="U2443">
        <v>3</v>
      </c>
      <c r="V2443">
        <v>0.2</v>
      </c>
      <c r="W2443">
        <v>5.6375999999999999</v>
      </c>
    </row>
    <row r="2444" spans="1:23" x14ac:dyDescent="0.3">
      <c r="A2444">
        <v>2443</v>
      </c>
      <c r="B2444" t="s">
        <v>5529</v>
      </c>
      <c r="C2444" s="1">
        <v>42512</v>
      </c>
      <c r="D2444">
        <v>2016</v>
      </c>
      <c r="E2444" t="s">
        <v>124</v>
      </c>
      <c r="F2444">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v>172.33840000000004</v>
      </c>
    </row>
    <row r="2445" spans="1:23" x14ac:dyDescent="0.3">
      <c r="A2445">
        <v>8378</v>
      </c>
      <c r="B2445" t="s">
        <v>10013</v>
      </c>
      <c r="C2445" s="1">
        <v>42320</v>
      </c>
      <c r="D2445">
        <v>2015</v>
      </c>
      <c r="E2445" t="s">
        <v>24</v>
      </c>
      <c r="F2445">
        <v>12</v>
      </c>
      <c r="G2445" t="s">
        <v>54</v>
      </c>
      <c r="H2445" t="s">
        <v>7802</v>
      </c>
      <c r="I2445" t="s">
        <v>7803</v>
      </c>
      <c r="J2445" t="s">
        <v>44</v>
      </c>
      <c r="K2445" t="s">
        <v>29</v>
      </c>
      <c r="L2445" t="s">
        <v>195</v>
      </c>
      <c r="M2445" t="s">
        <v>110</v>
      </c>
      <c r="N2445">
        <v>77095</v>
      </c>
      <c r="O2445" t="s">
        <v>111</v>
      </c>
      <c r="P2445" t="s">
        <v>3415</v>
      </c>
      <c r="Q2445" t="s">
        <v>49</v>
      </c>
      <c r="R2445" t="s">
        <v>63</v>
      </c>
      <c r="S2445" t="s">
        <v>3416</v>
      </c>
      <c r="T2445">
        <v>64.784000000000006</v>
      </c>
      <c r="U2445">
        <v>1</v>
      </c>
      <c r="V2445">
        <v>0.2</v>
      </c>
      <c r="W2445">
        <v>-14.576399999999996</v>
      </c>
    </row>
    <row r="2446" spans="1:23" x14ac:dyDescent="0.3">
      <c r="A2446">
        <v>2445</v>
      </c>
      <c r="B2446" t="s">
        <v>5529</v>
      </c>
      <c r="C2446" s="1">
        <v>42512</v>
      </c>
      <c r="D2446">
        <v>2016</v>
      </c>
      <c r="E2446" t="s">
        <v>124</v>
      </c>
      <c r="F244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v>12.902400000000002</v>
      </c>
    </row>
    <row r="2447" spans="1:23" x14ac:dyDescent="0.3">
      <c r="A2447">
        <v>8377</v>
      </c>
      <c r="B2447" t="s">
        <v>10012</v>
      </c>
      <c r="C2447" s="1">
        <v>42815</v>
      </c>
      <c r="D2447">
        <v>2017</v>
      </c>
      <c r="E2447" t="s">
        <v>237</v>
      </c>
      <c r="F2447">
        <v>21</v>
      </c>
      <c r="G2447" t="s">
        <v>54</v>
      </c>
      <c r="H2447" t="s">
        <v>3906</v>
      </c>
      <c r="I2447" t="s">
        <v>3907</v>
      </c>
      <c r="J2447" t="s">
        <v>44</v>
      </c>
      <c r="K2447" t="s">
        <v>29</v>
      </c>
      <c r="L2447" t="s">
        <v>5978</v>
      </c>
      <c r="M2447" t="s">
        <v>58</v>
      </c>
      <c r="N2447">
        <v>33068</v>
      </c>
      <c r="O2447" t="s">
        <v>32</v>
      </c>
      <c r="P2447" t="s">
        <v>5966</v>
      </c>
      <c r="Q2447" t="s">
        <v>49</v>
      </c>
      <c r="R2447" t="s">
        <v>82</v>
      </c>
      <c r="S2447" t="s">
        <v>5967</v>
      </c>
      <c r="T2447">
        <v>64.384</v>
      </c>
      <c r="U2447">
        <v>1</v>
      </c>
      <c r="V2447">
        <v>0.2</v>
      </c>
      <c r="W2447">
        <v>8.0479999999999983</v>
      </c>
    </row>
    <row r="2448" spans="1:23" x14ac:dyDescent="0.3">
      <c r="A2448">
        <v>2447</v>
      </c>
      <c r="B2448" t="s">
        <v>5533</v>
      </c>
      <c r="C2448" s="1">
        <v>42272</v>
      </c>
      <c r="D2448">
        <v>2015</v>
      </c>
      <c r="E2448" t="s">
        <v>161</v>
      </c>
      <c r="F2448">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v>8.2156000000000002</v>
      </c>
    </row>
    <row r="2449" spans="1:23" x14ac:dyDescent="0.3">
      <c r="A2449">
        <v>8376</v>
      </c>
      <c r="B2449" t="s">
        <v>10011</v>
      </c>
      <c r="C2449" s="1">
        <v>42009</v>
      </c>
      <c r="D2449">
        <v>2015</v>
      </c>
      <c r="E2449" t="s">
        <v>166</v>
      </c>
      <c r="F2449">
        <v>5</v>
      </c>
      <c r="G2449" t="s">
        <v>54</v>
      </c>
      <c r="H2449" t="s">
        <v>2618</v>
      </c>
      <c r="I2449" t="s">
        <v>2619</v>
      </c>
      <c r="J2449" t="s">
        <v>108</v>
      </c>
      <c r="K2449" t="s">
        <v>29</v>
      </c>
      <c r="L2449" t="s">
        <v>135</v>
      </c>
      <c r="M2449" t="s">
        <v>46</v>
      </c>
      <c r="N2449">
        <v>94110</v>
      </c>
      <c r="O2449" t="s">
        <v>47</v>
      </c>
      <c r="P2449" t="s">
        <v>2633</v>
      </c>
      <c r="Q2449" t="s">
        <v>49</v>
      </c>
      <c r="R2449" t="s">
        <v>79</v>
      </c>
      <c r="S2449" t="s">
        <v>2634</v>
      </c>
      <c r="T2449">
        <v>56.16</v>
      </c>
      <c r="U2449">
        <v>6</v>
      </c>
      <c r="V2449">
        <v>0.2</v>
      </c>
      <c r="W2449">
        <v>17.549999999999994</v>
      </c>
    </row>
    <row r="2450" spans="1:23" x14ac:dyDescent="0.3">
      <c r="A2450">
        <v>2449</v>
      </c>
      <c r="B2450" t="s">
        <v>5535</v>
      </c>
      <c r="C2450" s="1">
        <v>42261</v>
      </c>
      <c r="D2450">
        <v>2015</v>
      </c>
      <c r="E2450" t="s">
        <v>161</v>
      </c>
      <c r="F2450">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v>5.3897999999999939</v>
      </c>
    </row>
    <row r="2451" spans="1:23" x14ac:dyDescent="0.3">
      <c r="A2451">
        <v>2450</v>
      </c>
      <c r="B2451" t="s">
        <v>5537</v>
      </c>
      <c r="C2451" s="1">
        <v>42679</v>
      </c>
      <c r="D2451">
        <v>2016</v>
      </c>
      <c r="E2451" t="s">
        <v>24</v>
      </c>
      <c r="F2451">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v>9.8279999999999959</v>
      </c>
    </row>
    <row r="2452" spans="1:23" x14ac:dyDescent="0.3">
      <c r="A2452">
        <v>2451</v>
      </c>
      <c r="B2452" t="s">
        <v>5540</v>
      </c>
      <c r="C2452" s="1">
        <v>42811</v>
      </c>
      <c r="D2452">
        <v>2017</v>
      </c>
      <c r="E2452" t="s">
        <v>237</v>
      </c>
      <c r="F2452">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v>9</v>
      </c>
    </row>
    <row r="2453" spans="1:23" x14ac:dyDescent="0.3">
      <c r="A2453">
        <v>8375</v>
      </c>
      <c r="B2453" t="s">
        <v>10011</v>
      </c>
      <c r="C2453" s="1">
        <v>42009</v>
      </c>
      <c r="D2453">
        <v>2015</v>
      </c>
      <c r="E2453" t="s">
        <v>166</v>
      </c>
      <c r="F2453">
        <v>5</v>
      </c>
      <c r="G2453" t="s">
        <v>54</v>
      </c>
      <c r="H2453" t="s">
        <v>2618</v>
      </c>
      <c r="I2453" t="s">
        <v>2619</v>
      </c>
      <c r="J2453" t="s">
        <v>108</v>
      </c>
      <c r="K2453" t="s">
        <v>29</v>
      </c>
      <c r="L2453" t="s">
        <v>135</v>
      </c>
      <c r="M2453" t="s">
        <v>46</v>
      </c>
      <c r="N2453">
        <v>94110</v>
      </c>
      <c r="O2453" t="s">
        <v>47</v>
      </c>
      <c r="P2453" t="s">
        <v>3672</v>
      </c>
      <c r="Q2453" t="s">
        <v>49</v>
      </c>
      <c r="R2453" t="s">
        <v>82</v>
      </c>
      <c r="S2453" t="s">
        <v>3673</v>
      </c>
      <c r="T2453">
        <v>87.36</v>
      </c>
      <c r="U2453">
        <v>6</v>
      </c>
      <c r="V2453">
        <v>0</v>
      </c>
      <c r="W2453">
        <v>23.587200000000003</v>
      </c>
    </row>
    <row r="2454" spans="1:23" x14ac:dyDescent="0.3">
      <c r="A2454">
        <v>2453</v>
      </c>
      <c r="B2454" t="s">
        <v>5540</v>
      </c>
      <c r="C2454" s="1">
        <v>42811</v>
      </c>
      <c r="D2454">
        <v>2017</v>
      </c>
      <c r="E2454" t="s">
        <v>237</v>
      </c>
      <c r="F2454">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v>3.0860999999999996</v>
      </c>
    </row>
    <row r="2455" spans="1:23" x14ac:dyDescent="0.3">
      <c r="A2455">
        <v>8374</v>
      </c>
      <c r="B2455" t="s">
        <v>10010</v>
      </c>
      <c r="C2455" s="1">
        <v>42684</v>
      </c>
      <c r="D2455">
        <v>2016</v>
      </c>
      <c r="E2455" t="s">
        <v>24</v>
      </c>
      <c r="F2455">
        <v>10</v>
      </c>
      <c r="G2455" t="s">
        <v>199</v>
      </c>
      <c r="H2455" t="s">
        <v>1717</v>
      </c>
      <c r="I2455" t="s">
        <v>1718</v>
      </c>
      <c r="J2455" t="s">
        <v>28</v>
      </c>
      <c r="K2455" t="s">
        <v>29</v>
      </c>
      <c r="L2455" t="s">
        <v>135</v>
      </c>
      <c r="M2455" t="s">
        <v>46</v>
      </c>
      <c r="N2455">
        <v>94110</v>
      </c>
      <c r="O2455" t="s">
        <v>47</v>
      </c>
      <c r="P2455" t="s">
        <v>4270</v>
      </c>
      <c r="Q2455" t="s">
        <v>49</v>
      </c>
      <c r="R2455" t="s">
        <v>63</v>
      </c>
      <c r="S2455" t="s">
        <v>4271</v>
      </c>
      <c r="T2455">
        <v>29.74</v>
      </c>
      <c r="U2455">
        <v>1</v>
      </c>
      <c r="V2455">
        <v>0</v>
      </c>
      <c r="W2455">
        <v>4.4610000000000021</v>
      </c>
    </row>
    <row r="2456" spans="1:23" x14ac:dyDescent="0.3">
      <c r="A2456">
        <v>8372</v>
      </c>
      <c r="B2456" t="s">
        <v>10008</v>
      </c>
      <c r="C2456" s="1">
        <v>42000</v>
      </c>
      <c r="D2456">
        <v>2014</v>
      </c>
      <c r="E2456" t="s">
        <v>98</v>
      </c>
      <c r="F2456">
        <v>27</v>
      </c>
      <c r="G2456" t="s">
        <v>199</v>
      </c>
      <c r="H2456" t="s">
        <v>6973</v>
      </c>
      <c r="I2456" t="s">
        <v>6974</v>
      </c>
      <c r="J2456" t="s">
        <v>28</v>
      </c>
      <c r="K2456" t="s">
        <v>29</v>
      </c>
      <c r="L2456" t="s">
        <v>109</v>
      </c>
      <c r="M2456" t="s">
        <v>110</v>
      </c>
      <c r="N2456">
        <v>76106</v>
      </c>
      <c r="O2456" t="s">
        <v>111</v>
      </c>
      <c r="P2456" t="s">
        <v>1742</v>
      </c>
      <c r="Q2456" t="s">
        <v>49</v>
      </c>
      <c r="R2456" t="s">
        <v>79</v>
      </c>
      <c r="S2456" t="s">
        <v>1743</v>
      </c>
      <c r="T2456">
        <v>4.9839999999999991</v>
      </c>
      <c r="U2456">
        <v>1</v>
      </c>
      <c r="V2456">
        <v>0.8</v>
      </c>
      <c r="W2456">
        <v>-8.472800000000003</v>
      </c>
    </row>
    <row r="2457" spans="1:23" x14ac:dyDescent="0.3">
      <c r="A2457">
        <v>2456</v>
      </c>
      <c r="B2457" t="s">
        <v>5540</v>
      </c>
      <c r="C2457" s="1">
        <v>42811</v>
      </c>
      <c r="D2457">
        <v>2017</v>
      </c>
      <c r="E2457" t="s">
        <v>237</v>
      </c>
      <c r="F2457">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v>27.934399999999997</v>
      </c>
    </row>
    <row r="2458" spans="1:23" x14ac:dyDescent="0.3">
      <c r="A2458">
        <v>2457</v>
      </c>
      <c r="B2458" t="s">
        <v>5540</v>
      </c>
      <c r="C2458" s="1">
        <v>42811</v>
      </c>
      <c r="D2458">
        <v>2017</v>
      </c>
      <c r="E2458" t="s">
        <v>237</v>
      </c>
      <c r="F2458">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v>3.4356999999999998</v>
      </c>
    </row>
    <row r="2459" spans="1:23" x14ac:dyDescent="0.3">
      <c r="A2459">
        <v>2458</v>
      </c>
      <c r="B2459" t="s">
        <v>5540</v>
      </c>
      <c r="C2459" s="1">
        <v>42811</v>
      </c>
      <c r="D2459">
        <v>2017</v>
      </c>
      <c r="E2459" t="s">
        <v>237</v>
      </c>
      <c r="F2459">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v>22.458000000000002</v>
      </c>
    </row>
    <row r="2460" spans="1:23" x14ac:dyDescent="0.3">
      <c r="A2460">
        <v>2459</v>
      </c>
      <c r="B2460" t="s">
        <v>5540</v>
      </c>
      <c r="C2460" s="1">
        <v>42811</v>
      </c>
      <c r="D2460">
        <v>2017</v>
      </c>
      <c r="E2460" t="s">
        <v>237</v>
      </c>
      <c r="F2460">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v>12.097800000000001</v>
      </c>
    </row>
    <row r="2461" spans="1:23" x14ac:dyDescent="0.3">
      <c r="A2461">
        <v>2460</v>
      </c>
      <c r="B2461" t="s">
        <v>5543</v>
      </c>
      <c r="C2461" s="1">
        <v>42962</v>
      </c>
      <c r="D2461">
        <v>2017</v>
      </c>
      <c r="E2461" t="s">
        <v>132</v>
      </c>
      <c r="F2461">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v>25.438400000000001</v>
      </c>
    </row>
    <row r="2462" spans="1:23" x14ac:dyDescent="0.3">
      <c r="A2462">
        <v>2461</v>
      </c>
      <c r="B2462" t="s">
        <v>5544</v>
      </c>
      <c r="C2462" s="1">
        <v>42196</v>
      </c>
      <c r="D2462">
        <v>2015</v>
      </c>
      <c r="E2462" t="s">
        <v>152</v>
      </c>
      <c r="F2462">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v>13.486499999999999</v>
      </c>
    </row>
    <row r="2463" spans="1:23" x14ac:dyDescent="0.3">
      <c r="A2463">
        <v>2462</v>
      </c>
      <c r="B2463" t="s">
        <v>5544</v>
      </c>
      <c r="C2463" s="1">
        <v>42196</v>
      </c>
      <c r="D2463">
        <v>2015</v>
      </c>
      <c r="E2463" t="s">
        <v>152</v>
      </c>
      <c r="F2463">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v>34.423199999999987</v>
      </c>
    </row>
    <row r="2464" spans="1:23" x14ac:dyDescent="0.3">
      <c r="A2464">
        <v>2463</v>
      </c>
      <c r="B2464" t="s">
        <v>5547</v>
      </c>
      <c r="C2464" s="1">
        <v>43072</v>
      </c>
      <c r="D2464">
        <v>2017</v>
      </c>
      <c r="E2464" t="s">
        <v>98</v>
      </c>
      <c r="F2464">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v>29.371999999999993</v>
      </c>
    </row>
    <row r="2465" spans="1:23" x14ac:dyDescent="0.3">
      <c r="A2465">
        <v>2464</v>
      </c>
      <c r="B2465" t="s">
        <v>5547</v>
      </c>
      <c r="C2465" s="1">
        <v>43072</v>
      </c>
      <c r="D2465">
        <v>2017</v>
      </c>
      <c r="E2465" t="s">
        <v>98</v>
      </c>
      <c r="F2465">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v>5.1183999999999994</v>
      </c>
    </row>
    <row r="2466" spans="1:23" x14ac:dyDescent="0.3">
      <c r="A2466">
        <v>8369</v>
      </c>
      <c r="B2466" t="s">
        <v>10003</v>
      </c>
      <c r="C2466" s="1">
        <v>41889</v>
      </c>
      <c r="D2466">
        <v>2014</v>
      </c>
      <c r="E2466" t="s">
        <v>161</v>
      </c>
      <c r="F2466">
        <v>7</v>
      </c>
      <c r="G2466" t="s">
        <v>25</v>
      </c>
      <c r="H2466" t="s">
        <v>7956</v>
      </c>
      <c r="I2466" t="s">
        <v>7957</v>
      </c>
      <c r="J2466" t="s">
        <v>44</v>
      </c>
      <c r="K2466" t="s">
        <v>29</v>
      </c>
      <c r="L2466" t="s">
        <v>927</v>
      </c>
      <c r="M2466" t="s">
        <v>46</v>
      </c>
      <c r="N2466">
        <v>95051</v>
      </c>
      <c r="O2466" t="s">
        <v>47</v>
      </c>
      <c r="P2466" t="s">
        <v>8913</v>
      </c>
      <c r="Q2466" t="s">
        <v>49</v>
      </c>
      <c r="R2466" t="s">
        <v>79</v>
      </c>
      <c r="S2466" t="s">
        <v>8914</v>
      </c>
      <c r="T2466">
        <v>83.920000000000016</v>
      </c>
      <c r="U2466">
        <v>5</v>
      </c>
      <c r="V2466">
        <v>0.2</v>
      </c>
      <c r="W2466">
        <v>31.47</v>
      </c>
    </row>
    <row r="2467" spans="1:23" x14ac:dyDescent="0.3">
      <c r="A2467">
        <v>2466</v>
      </c>
      <c r="B2467" t="s">
        <v>5547</v>
      </c>
      <c r="C2467" s="1">
        <v>43072</v>
      </c>
      <c r="D2467">
        <v>2017</v>
      </c>
      <c r="E2467" t="s">
        <v>98</v>
      </c>
      <c r="F2467">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v>1.512</v>
      </c>
    </row>
    <row r="2468" spans="1:23" x14ac:dyDescent="0.3">
      <c r="A2468">
        <v>2467</v>
      </c>
      <c r="B2468" t="s">
        <v>5548</v>
      </c>
      <c r="C2468" s="1">
        <v>42859</v>
      </c>
      <c r="D2468">
        <v>2017</v>
      </c>
      <c r="E2468" t="s">
        <v>124</v>
      </c>
      <c r="F2468">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v>4.099499999999999</v>
      </c>
    </row>
    <row r="2469" spans="1:23" x14ac:dyDescent="0.3">
      <c r="A2469">
        <v>2468</v>
      </c>
      <c r="B2469" t="s">
        <v>5548</v>
      </c>
      <c r="C2469" s="1">
        <v>42859</v>
      </c>
      <c r="D2469">
        <v>2017</v>
      </c>
      <c r="E2469" t="s">
        <v>124</v>
      </c>
      <c r="F2469">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v>165.71759999999995</v>
      </c>
    </row>
    <row r="2470" spans="1:23" x14ac:dyDescent="0.3">
      <c r="A2470">
        <v>2469</v>
      </c>
      <c r="B2470" t="s">
        <v>5548</v>
      </c>
      <c r="C2470" s="1">
        <v>42859</v>
      </c>
      <c r="D2470">
        <v>2017</v>
      </c>
      <c r="E2470" t="s">
        <v>124</v>
      </c>
      <c r="F2470">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v>15.552000000000001</v>
      </c>
    </row>
    <row r="2471" spans="1:23" x14ac:dyDescent="0.3">
      <c r="A2471">
        <v>2470</v>
      </c>
      <c r="B2471" t="s">
        <v>5548</v>
      </c>
      <c r="C2471" s="1">
        <v>42859</v>
      </c>
      <c r="D2471">
        <v>2017</v>
      </c>
      <c r="E2471" t="s">
        <v>124</v>
      </c>
      <c r="F2471">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v>4.5656999999999996</v>
      </c>
    </row>
    <row r="2472" spans="1:23" x14ac:dyDescent="0.3">
      <c r="A2472">
        <v>8368</v>
      </c>
      <c r="B2472" t="s">
        <v>10003</v>
      </c>
      <c r="C2472" s="1">
        <v>41889</v>
      </c>
      <c r="D2472">
        <v>2014</v>
      </c>
      <c r="E2472" t="s">
        <v>161</v>
      </c>
      <c r="F2472">
        <v>7</v>
      </c>
      <c r="G2472" t="s">
        <v>25</v>
      </c>
      <c r="H2472" t="s">
        <v>7956</v>
      </c>
      <c r="I2472" t="s">
        <v>7957</v>
      </c>
      <c r="J2472" t="s">
        <v>44</v>
      </c>
      <c r="K2472" t="s">
        <v>29</v>
      </c>
      <c r="L2472" t="s">
        <v>927</v>
      </c>
      <c r="M2472" t="s">
        <v>46</v>
      </c>
      <c r="N2472">
        <v>95051</v>
      </c>
      <c r="O2472" t="s">
        <v>47</v>
      </c>
      <c r="P2472" t="s">
        <v>6644</v>
      </c>
      <c r="Q2472" t="s">
        <v>49</v>
      </c>
      <c r="R2472" t="s">
        <v>95</v>
      </c>
      <c r="S2472" t="s">
        <v>6645</v>
      </c>
      <c r="T2472">
        <v>20.56</v>
      </c>
      <c r="U2472">
        <v>2</v>
      </c>
      <c r="V2472">
        <v>0</v>
      </c>
      <c r="W2472">
        <v>9.663199999999998</v>
      </c>
    </row>
    <row r="2473" spans="1:23" x14ac:dyDescent="0.3">
      <c r="A2473">
        <v>8367</v>
      </c>
      <c r="B2473" t="s">
        <v>10003</v>
      </c>
      <c r="C2473" s="1">
        <v>41889</v>
      </c>
      <c r="D2473">
        <v>2014</v>
      </c>
      <c r="E2473" t="s">
        <v>161</v>
      </c>
      <c r="F2473">
        <v>7</v>
      </c>
      <c r="G2473" t="s">
        <v>25</v>
      </c>
      <c r="H2473" t="s">
        <v>7956</v>
      </c>
      <c r="I2473" t="s">
        <v>7957</v>
      </c>
      <c r="J2473" t="s">
        <v>44</v>
      </c>
      <c r="K2473" t="s">
        <v>29</v>
      </c>
      <c r="L2473" t="s">
        <v>927</v>
      </c>
      <c r="M2473" t="s">
        <v>46</v>
      </c>
      <c r="N2473">
        <v>95051</v>
      </c>
      <c r="O2473" t="s">
        <v>47</v>
      </c>
      <c r="P2473" t="s">
        <v>10004</v>
      </c>
      <c r="Q2473" t="s">
        <v>49</v>
      </c>
      <c r="R2473" t="s">
        <v>592</v>
      </c>
      <c r="S2473" t="s">
        <v>10005</v>
      </c>
      <c r="T2473">
        <v>27.36</v>
      </c>
      <c r="U2473">
        <v>4</v>
      </c>
      <c r="V2473">
        <v>0</v>
      </c>
      <c r="W2473">
        <v>7.3872</v>
      </c>
    </row>
    <row r="2474" spans="1:23" x14ac:dyDescent="0.3">
      <c r="A2474">
        <v>2473</v>
      </c>
      <c r="B2474" t="s">
        <v>5554</v>
      </c>
      <c r="C2474" s="1">
        <v>42391</v>
      </c>
      <c r="D2474">
        <v>2016</v>
      </c>
      <c r="E2474" t="s">
        <v>166</v>
      </c>
      <c r="F2474">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v>6.4864000000000033</v>
      </c>
    </row>
    <row r="2475" spans="1:23" x14ac:dyDescent="0.3">
      <c r="A2475">
        <v>8364</v>
      </c>
      <c r="B2475" t="s">
        <v>9999</v>
      </c>
      <c r="C2475" s="1">
        <v>42737</v>
      </c>
      <c r="D2475">
        <v>2017</v>
      </c>
      <c r="E2475" t="s">
        <v>166</v>
      </c>
      <c r="F2475">
        <v>2</v>
      </c>
      <c r="G2475" t="s">
        <v>25</v>
      </c>
      <c r="H2475" t="s">
        <v>8671</v>
      </c>
      <c r="I2475" t="s">
        <v>8672</v>
      </c>
      <c r="J2475" t="s">
        <v>28</v>
      </c>
      <c r="K2475" t="s">
        <v>29</v>
      </c>
      <c r="L2475" t="s">
        <v>4194</v>
      </c>
      <c r="M2475" t="s">
        <v>110</v>
      </c>
      <c r="N2475">
        <v>79907</v>
      </c>
      <c r="O2475" t="s">
        <v>111</v>
      </c>
      <c r="P2475" t="s">
        <v>6116</v>
      </c>
      <c r="Q2475" t="s">
        <v>49</v>
      </c>
      <c r="R2475" t="s">
        <v>63</v>
      </c>
      <c r="S2475" t="s">
        <v>6117</v>
      </c>
      <c r="T2475">
        <v>372.14400000000001</v>
      </c>
      <c r="U2475">
        <v>3</v>
      </c>
      <c r="V2475">
        <v>0.2</v>
      </c>
      <c r="W2475">
        <v>27.910800000000009</v>
      </c>
    </row>
    <row r="2476" spans="1:23" x14ac:dyDescent="0.3">
      <c r="A2476">
        <v>8362</v>
      </c>
      <c r="B2476" t="s">
        <v>9999</v>
      </c>
      <c r="C2476" s="1">
        <v>42737</v>
      </c>
      <c r="D2476">
        <v>2017</v>
      </c>
      <c r="E2476" t="s">
        <v>166</v>
      </c>
      <c r="F2476">
        <v>2</v>
      </c>
      <c r="G2476" t="s">
        <v>25</v>
      </c>
      <c r="H2476" t="s">
        <v>8671</v>
      </c>
      <c r="I2476" t="s">
        <v>8672</v>
      </c>
      <c r="J2476" t="s">
        <v>28</v>
      </c>
      <c r="K2476" t="s">
        <v>29</v>
      </c>
      <c r="L2476" t="s">
        <v>4194</v>
      </c>
      <c r="M2476" t="s">
        <v>110</v>
      </c>
      <c r="N2476">
        <v>79907</v>
      </c>
      <c r="O2476" t="s">
        <v>111</v>
      </c>
      <c r="P2476" t="s">
        <v>9643</v>
      </c>
      <c r="Q2476" t="s">
        <v>49</v>
      </c>
      <c r="R2476" t="s">
        <v>82</v>
      </c>
      <c r="S2476" t="s">
        <v>9644</v>
      </c>
      <c r="T2476">
        <v>5.4319999999999986</v>
      </c>
      <c r="U2476">
        <v>2</v>
      </c>
      <c r="V2476">
        <v>0.8</v>
      </c>
      <c r="W2476">
        <v>-13.580000000000002</v>
      </c>
    </row>
    <row r="2477" spans="1:23" x14ac:dyDescent="0.3">
      <c r="A2477">
        <v>2476</v>
      </c>
      <c r="B2477" t="s">
        <v>5560</v>
      </c>
      <c r="C2477" s="1">
        <v>42677</v>
      </c>
      <c r="D2477">
        <v>2016</v>
      </c>
      <c r="E2477" t="s">
        <v>24</v>
      </c>
      <c r="F2477">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v>41.223699999999994</v>
      </c>
    </row>
    <row r="2478" spans="1:23" x14ac:dyDescent="0.3">
      <c r="A2478">
        <v>2477</v>
      </c>
      <c r="B2478" t="s">
        <v>5560</v>
      </c>
      <c r="C2478" s="1">
        <v>42677</v>
      </c>
      <c r="D2478">
        <v>2016</v>
      </c>
      <c r="E2478" t="s">
        <v>24</v>
      </c>
      <c r="F2478">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v>429.57720000000006</v>
      </c>
    </row>
    <row r="2479" spans="1:23" x14ac:dyDescent="0.3">
      <c r="A2479">
        <v>8361</v>
      </c>
      <c r="B2479" t="s">
        <v>9999</v>
      </c>
      <c r="C2479" s="1">
        <v>42737</v>
      </c>
      <c r="D2479">
        <v>2017</v>
      </c>
      <c r="E2479" t="s">
        <v>166</v>
      </c>
      <c r="F2479">
        <v>2</v>
      </c>
      <c r="G2479" t="s">
        <v>25</v>
      </c>
      <c r="H2479" t="s">
        <v>8671</v>
      </c>
      <c r="I2479" t="s">
        <v>8672</v>
      </c>
      <c r="J2479" t="s">
        <v>28</v>
      </c>
      <c r="K2479" t="s">
        <v>29</v>
      </c>
      <c r="L2479" t="s">
        <v>4194</v>
      </c>
      <c r="M2479" t="s">
        <v>110</v>
      </c>
      <c r="N2479">
        <v>79907</v>
      </c>
      <c r="O2479" t="s">
        <v>111</v>
      </c>
      <c r="P2479" t="s">
        <v>4154</v>
      </c>
      <c r="Q2479" t="s">
        <v>49</v>
      </c>
      <c r="R2479" t="s">
        <v>72</v>
      </c>
      <c r="S2479" t="s">
        <v>4155</v>
      </c>
      <c r="T2479">
        <v>31.744</v>
      </c>
      <c r="U2479">
        <v>2</v>
      </c>
      <c r="V2479">
        <v>0.2</v>
      </c>
      <c r="W2479">
        <v>3.9679999999999964</v>
      </c>
    </row>
    <row r="2480" spans="1:23" x14ac:dyDescent="0.3">
      <c r="A2480">
        <v>2479</v>
      </c>
      <c r="B2480" t="s">
        <v>5570</v>
      </c>
      <c r="C2480" s="1">
        <v>41895</v>
      </c>
      <c r="D2480">
        <v>2014</v>
      </c>
      <c r="E2480" t="s">
        <v>161</v>
      </c>
      <c r="F2480">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v>1.4742000000000002</v>
      </c>
    </row>
    <row r="2481" spans="1:23" x14ac:dyDescent="0.3">
      <c r="A2481">
        <v>2480</v>
      </c>
      <c r="B2481" t="s">
        <v>5571</v>
      </c>
      <c r="C2481" s="1">
        <v>42905</v>
      </c>
      <c r="D2481">
        <v>2017</v>
      </c>
      <c r="E2481" t="s">
        <v>41</v>
      </c>
      <c r="F2481">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v>0.83879999999999999</v>
      </c>
    </row>
    <row r="2482" spans="1:23" x14ac:dyDescent="0.3">
      <c r="A2482">
        <v>2481</v>
      </c>
      <c r="B2482" t="s">
        <v>5571</v>
      </c>
      <c r="C2482" s="1">
        <v>42905</v>
      </c>
      <c r="D2482">
        <v>2017</v>
      </c>
      <c r="E2482" t="s">
        <v>41</v>
      </c>
      <c r="F2482">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v>-32.636600000000001</v>
      </c>
    </row>
    <row r="2483" spans="1:23" x14ac:dyDescent="0.3">
      <c r="A2483">
        <v>2482</v>
      </c>
      <c r="B2483" t="s">
        <v>5574</v>
      </c>
      <c r="C2483" s="1">
        <v>43093</v>
      </c>
      <c r="D2483">
        <v>2017</v>
      </c>
      <c r="E2483" t="s">
        <v>98</v>
      </c>
      <c r="F2483">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v>0</v>
      </c>
    </row>
    <row r="2484" spans="1:23" x14ac:dyDescent="0.3">
      <c r="A2484">
        <v>8358</v>
      </c>
      <c r="B2484" t="s">
        <v>9998</v>
      </c>
      <c r="C2484" s="1">
        <v>41740</v>
      </c>
      <c r="D2484">
        <v>2014</v>
      </c>
      <c r="E2484" t="s">
        <v>89</v>
      </c>
      <c r="F2484">
        <v>11</v>
      </c>
      <c r="G2484" t="s">
        <v>54</v>
      </c>
      <c r="H2484" t="s">
        <v>4346</v>
      </c>
      <c r="I2484" t="s">
        <v>4347</v>
      </c>
      <c r="J2484" t="s">
        <v>28</v>
      </c>
      <c r="K2484" t="s">
        <v>29</v>
      </c>
      <c r="L2484" t="s">
        <v>1779</v>
      </c>
      <c r="M2484" t="s">
        <v>1780</v>
      </c>
      <c r="N2484">
        <v>59405</v>
      </c>
      <c r="O2484" t="s">
        <v>47</v>
      </c>
      <c r="P2484" t="s">
        <v>1055</v>
      </c>
      <c r="Q2484" t="s">
        <v>49</v>
      </c>
      <c r="R2484" t="s">
        <v>63</v>
      </c>
      <c r="S2484" t="s">
        <v>1056</v>
      </c>
      <c r="T2484">
        <v>87.08</v>
      </c>
      <c r="U2484">
        <v>7</v>
      </c>
      <c r="V2484">
        <v>0</v>
      </c>
      <c r="W2484">
        <v>24.382400000000001</v>
      </c>
    </row>
    <row r="2485" spans="1:23" x14ac:dyDescent="0.3">
      <c r="A2485">
        <v>8356</v>
      </c>
      <c r="B2485" t="s">
        <v>9996</v>
      </c>
      <c r="C2485" s="1">
        <v>42858</v>
      </c>
      <c r="D2485">
        <v>2017</v>
      </c>
      <c r="E2485" t="s">
        <v>124</v>
      </c>
      <c r="F2485">
        <v>3</v>
      </c>
      <c r="G2485" t="s">
        <v>54</v>
      </c>
      <c r="H2485" t="s">
        <v>5746</v>
      </c>
      <c r="I2485" t="s">
        <v>5747</v>
      </c>
      <c r="J2485" t="s">
        <v>44</v>
      </c>
      <c r="K2485" t="s">
        <v>29</v>
      </c>
      <c r="L2485" t="s">
        <v>155</v>
      </c>
      <c r="M2485" t="s">
        <v>156</v>
      </c>
      <c r="N2485">
        <v>19134</v>
      </c>
      <c r="O2485" t="s">
        <v>157</v>
      </c>
      <c r="P2485" t="s">
        <v>2591</v>
      </c>
      <c r="Q2485" t="s">
        <v>49</v>
      </c>
      <c r="R2485" t="s">
        <v>281</v>
      </c>
      <c r="S2485" t="s">
        <v>2592</v>
      </c>
      <c r="T2485">
        <v>8</v>
      </c>
      <c r="U2485">
        <v>2</v>
      </c>
      <c r="V2485">
        <v>0.2</v>
      </c>
      <c r="W2485">
        <v>2.8</v>
      </c>
    </row>
    <row r="2486" spans="1:23" x14ac:dyDescent="0.3">
      <c r="A2486">
        <v>2485</v>
      </c>
      <c r="B2486" t="s">
        <v>5575</v>
      </c>
      <c r="C2486" s="1">
        <v>42975</v>
      </c>
      <c r="D2486">
        <v>2017</v>
      </c>
      <c r="E2486" t="s">
        <v>132</v>
      </c>
      <c r="F248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v>32.396000000000001</v>
      </c>
    </row>
    <row r="2487" spans="1:23" x14ac:dyDescent="0.3">
      <c r="A2487">
        <v>2486</v>
      </c>
      <c r="B2487" t="s">
        <v>5575</v>
      </c>
      <c r="C2487" s="1">
        <v>42975</v>
      </c>
      <c r="D2487">
        <v>2017</v>
      </c>
      <c r="E2487" t="s">
        <v>132</v>
      </c>
      <c r="F2487">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v>1.4455999999999998</v>
      </c>
    </row>
    <row r="2488" spans="1:23" x14ac:dyDescent="0.3">
      <c r="A2488">
        <v>2487</v>
      </c>
      <c r="B2488" t="s">
        <v>5578</v>
      </c>
      <c r="C2488" s="1">
        <v>42006</v>
      </c>
      <c r="D2488">
        <v>2015</v>
      </c>
      <c r="E2488" t="s">
        <v>166</v>
      </c>
      <c r="F2488">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v>22.235199999999999</v>
      </c>
    </row>
    <row r="2489" spans="1:23" x14ac:dyDescent="0.3">
      <c r="A2489">
        <v>2488</v>
      </c>
      <c r="B2489" t="s">
        <v>5578</v>
      </c>
      <c r="C2489" s="1">
        <v>42006</v>
      </c>
      <c r="D2489">
        <v>2015</v>
      </c>
      <c r="E2489" t="s">
        <v>166</v>
      </c>
      <c r="F2489">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v>2.6568000000000005</v>
      </c>
    </row>
    <row r="2490" spans="1:23" x14ac:dyDescent="0.3">
      <c r="A2490">
        <v>2489</v>
      </c>
      <c r="B2490" t="s">
        <v>5578</v>
      </c>
      <c r="C2490" s="1">
        <v>42006</v>
      </c>
      <c r="D2490">
        <v>2015</v>
      </c>
      <c r="E2490" t="s">
        <v>166</v>
      </c>
      <c r="F2490">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v>9.6191999999999993</v>
      </c>
    </row>
    <row r="2491" spans="1:23" x14ac:dyDescent="0.3">
      <c r="A2491">
        <v>8355</v>
      </c>
      <c r="B2491" t="s">
        <v>9996</v>
      </c>
      <c r="C2491" s="1">
        <v>42858</v>
      </c>
      <c r="D2491">
        <v>2017</v>
      </c>
      <c r="E2491" t="s">
        <v>124</v>
      </c>
      <c r="F2491">
        <v>3</v>
      </c>
      <c r="G2491" t="s">
        <v>54</v>
      </c>
      <c r="H2491" t="s">
        <v>5746</v>
      </c>
      <c r="I2491" t="s">
        <v>5747</v>
      </c>
      <c r="J2491" t="s">
        <v>44</v>
      </c>
      <c r="K2491" t="s">
        <v>29</v>
      </c>
      <c r="L2491" t="s">
        <v>155</v>
      </c>
      <c r="M2491" t="s">
        <v>156</v>
      </c>
      <c r="N2491">
        <v>19134</v>
      </c>
      <c r="O2491" t="s">
        <v>157</v>
      </c>
      <c r="P2491" t="s">
        <v>4664</v>
      </c>
      <c r="Q2491" t="s">
        <v>49</v>
      </c>
      <c r="R2491" t="s">
        <v>79</v>
      </c>
      <c r="S2491" t="s">
        <v>4665</v>
      </c>
      <c r="T2491">
        <v>64.2</v>
      </c>
      <c r="U2491">
        <v>5</v>
      </c>
      <c r="V2491">
        <v>0.7</v>
      </c>
      <c r="W2491">
        <v>-44.94</v>
      </c>
    </row>
    <row r="2492" spans="1:23" x14ac:dyDescent="0.3">
      <c r="A2492">
        <v>2491</v>
      </c>
      <c r="B2492" t="s">
        <v>5583</v>
      </c>
      <c r="C2492" s="1">
        <v>42286</v>
      </c>
      <c r="D2492">
        <v>2015</v>
      </c>
      <c r="E2492" t="s">
        <v>53</v>
      </c>
      <c r="F2492">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v>10.763999999999999</v>
      </c>
    </row>
    <row r="2493" spans="1:23" x14ac:dyDescent="0.3">
      <c r="A2493">
        <v>2492</v>
      </c>
      <c r="B2493" t="s">
        <v>5590</v>
      </c>
      <c r="C2493" s="1">
        <v>41986</v>
      </c>
      <c r="D2493">
        <v>2014</v>
      </c>
      <c r="E2493" t="s">
        <v>98</v>
      </c>
      <c r="F2493">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v>41.51039999999999</v>
      </c>
    </row>
    <row r="2494" spans="1:23" x14ac:dyDescent="0.3">
      <c r="A2494">
        <v>8353</v>
      </c>
      <c r="B2494" t="s">
        <v>9996</v>
      </c>
      <c r="C2494" s="1">
        <v>42858</v>
      </c>
      <c r="D2494">
        <v>2017</v>
      </c>
      <c r="E2494" t="s">
        <v>124</v>
      </c>
      <c r="F2494">
        <v>3</v>
      </c>
      <c r="G2494" t="s">
        <v>54</v>
      </c>
      <c r="H2494" t="s">
        <v>5746</v>
      </c>
      <c r="I2494" t="s">
        <v>5747</v>
      </c>
      <c r="J2494" t="s">
        <v>44</v>
      </c>
      <c r="K2494" t="s">
        <v>29</v>
      </c>
      <c r="L2494" t="s">
        <v>155</v>
      </c>
      <c r="M2494" t="s">
        <v>156</v>
      </c>
      <c r="N2494">
        <v>19134</v>
      </c>
      <c r="O2494" t="s">
        <v>157</v>
      </c>
      <c r="P2494" t="s">
        <v>2806</v>
      </c>
      <c r="Q2494" t="s">
        <v>49</v>
      </c>
      <c r="R2494" t="s">
        <v>79</v>
      </c>
      <c r="S2494" t="s">
        <v>2807</v>
      </c>
      <c r="T2494">
        <v>26.388000000000002</v>
      </c>
      <c r="U2494">
        <v>4</v>
      </c>
      <c r="V2494">
        <v>0.7</v>
      </c>
      <c r="W2494">
        <v>-17.591999999999992</v>
      </c>
    </row>
    <row r="2495" spans="1:23" x14ac:dyDescent="0.3">
      <c r="A2495">
        <v>8351</v>
      </c>
      <c r="B2495" t="s">
        <v>9995</v>
      </c>
      <c r="C2495" s="1">
        <v>42124</v>
      </c>
      <c r="D2495">
        <v>2015</v>
      </c>
      <c r="E2495" t="s">
        <v>89</v>
      </c>
      <c r="F2495">
        <v>30</v>
      </c>
      <c r="G2495" t="s">
        <v>54</v>
      </c>
      <c r="H2495" t="s">
        <v>4029</v>
      </c>
      <c r="I2495" t="s">
        <v>4030</v>
      </c>
      <c r="J2495" t="s">
        <v>44</v>
      </c>
      <c r="K2495" t="s">
        <v>29</v>
      </c>
      <c r="L2495" t="s">
        <v>1497</v>
      </c>
      <c r="M2495" t="s">
        <v>1261</v>
      </c>
      <c r="N2495">
        <v>1841</v>
      </c>
      <c r="O2495" t="s">
        <v>157</v>
      </c>
      <c r="P2495" t="s">
        <v>4306</v>
      </c>
      <c r="Q2495" t="s">
        <v>49</v>
      </c>
      <c r="R2495" t="s">
        <v>95</v>
      </c>
      <c r="S2495" t="s">
        <v>4307</v>
      </c>
      <c r="T2495">
        <v>6.48</v>
      </c>
      <c r="U2495">
        <v>1</v>
      </c>
      <c r="V2495">
        <v>0</v>
      </c>
      <c r="W2495">
        <v>3.1104000000000003</v>
      </c>
    </row>
    <row r="2496" spans="1:23" x14ac:dyDescent="0.3">
      <c r="A2496">
        <v>8344</v>
      </c>
      <c r="B2496" t="s">
        <v>9994</v>
      </c>
      <c r="C2496" s="1">
        <v>41719</v>
      </c>
      <c r="D2496">
        <v>2014</v>
      </c>
      <c r="E2496" t="s">
        <v>237</v>
      </c>
      <c r="F2496">
        <v>21</v>
      </c>
      <c r="G2496" t="s">
        <v>54</v>
      </c>
      <c r="H2496" t="s">
        <v>2539</v>
      </c>
      <c r="I2496" t="s">
        <v>2540</v>
      </c>
      <c r="J2496" t="s">
        <v>28</v>
      </c>
      <c r="K2496" t="s">
        <v>29</v>
      </c>
      <c r="L2496" t="s">
        <v>5159</v>
      </c>
      <c r="M2496" t="s">
        <v>347</v>
      </c>
      <c r="N2496">
        <v>37918</v>
      </c>
      <c r="O2496" t="s">
        <v>32</v>
      </c>
      <c r="P2496" t="s">
        <v>865</v>
      </c>
      <c r="Q2496" t="s">
        <v>49</v>
      </c>
      <c r="R2496" t="s">
        <v>50</v>
      </c>
      <c r="S2496" t="s">
        <v>866</v>
      </c>
      <c r="T2496">
        <v>59.20000000000001</v>
      </c>
      <c r="U2496">
        <v>5</v>
      </c>
      <c r="V2496">
        <v>0.2</v>
      </c>
      <c r="W2496">
        <v>22.199999999999996</v>
      </c>
    </row>
    <row r="2497" spans="1:23" x14ac:dyDescent="0.3">
      <c r="A2497">
        <v>8343</v>
      </c>
      <c r="B2497" t="s">
        <v>9993</v>
      </c>
      <c r="C2497" s="1">
        <v>42699</v>
      </c>
      <c r="D2497">
        <v>2016</v>
      </c>
      <c r="E2497" t="s">
        <v>24</v>
      </c>
      <c r="F2497">
        <v>25</v>
      </c>
      <c r="G2497" t="s">
        <v>54</v>
      </c>
      <c r="H2497" t="s">
        <v>2284</v>
      </c>
      <c r="I2497" t="s">
        <v>2285</v>
      </c>
      <c r="J2497" t="s">
        <v>28</v>
      </c>
      <c r="K2497" t="s">
        <v>29</v>
      </c>
      <c r="L2497" t="s">
        <v>1699</v>
      </c>
      <c r="M2497" t="s">
        <v>370</v>
      </c>
      <c r="N2497">
        <v>35810</v>
      </c>
      <c r="O2497" t="s">
        <v>32</v>
      </c>
      <c r="P2497" t="s">
        <v>1842</v>
      </c>
      <c r="Q2497" t="s">
        <v>49</v>
      </c>
      <c r="R2497" t="s">
        <v>63</v>
      </c>
      <c r="S2497" t="s">
        <v>1843</v>
      </c>
      <c r="T2497">
        <v>73.36</v>
      </c>
      <c r="U2497">
        <v>7</v>
      </c>
      <c r="V2497">
        <v>0</v>
      </c>
      <c r="W2497">
        <v>19.807200000000002</v>
      </c>
    </row>
    <row r="2498" spans="1:23" x14ac:dyDescent="0.3">
      <c r="A2498">
        <v>2497</v>
      </c>
      <c r="B2498" t="s">
        <v>5600</v>
      </c>
      <c r="C2498" s="1">
        <v>42273</v>
      </c>
      <c r="D2498">
        <v>2015</v>
      </c>
      <c r="E2498" t="s">
        <v>161</v>
      </c>
      <c r="F2498">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v>18.609299999999998</v>
      </c>
    </row>
    <row r="2499" spans="1:23" x14ac:dyDescent="0.3">
      <c r="A2499">
        <v>2498</v>
      </c>
      <c r="B2499" t="s">
        <v>5600</v>
      </c>
      <c r="C2499" s="1">
        <v>42273</v>
      </c>
      <c r="D2499">
        <v>2015</v>
      </c>
      <c r="E2499" t="s">
        <v>161</v>
      </c>
      <c r="F2499">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v>58.496199999999988</v>
      </c>
    </row>
    <row r="2500" spans="1:23" x14ac:dyDescent="0.3">
      <c r="A2500">
        <v>2499</v>
      </c>
      <c r="B2500" t="s">
        <v>5601</v>
      </c>
      <c r="C2500" s="1">
        <v>42509</v>
      </c>
      <c r="D2500">
        <v>2016</v>
      </c>
      <c r="E2500" t="s">
        <v>124</v>
      </c>
      <c r="F2500">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v>3.3543999999999996</v>
      </c>
    </row>
    <row r="2501" spans="1:23" x14ac:dyDescent="0.3">
      <c r="A2501">
        <v>2500</v>
      </c>
      <c r="B2501" t="s">
        <v>5602</v>
      </c>
      <c r="C2501" s="1">
        <v>42908</v>
      </c>
      <c r="D2501">
        <v>2017</v>
      </c>
      <c r="E2501" t="s">
        <v>41</v>
      </c>
      <c r="F2501">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v>12.692699999999995</v>
      </c>
    </row>
    <row r="2502" spans="1:23" x14ac:dyDescent="0.3">
      <c r="A2502">
        <v>2501</v>
      </c>
      <c r="B2502" t="s">
        <v>5605</v>
      </c>
      <c r="C2502" s="1">
        <v>42903</v>
      </c>
      <c r="D2502">
        <v>2017</v>
      </c>
      <c r="E2502" t="s">
        <v>41</v>
      </c>
      <c r="F2502">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v>4.4311999999999996</v>
      </c>
    </row>
    <row r="2503" spans="1:23" x14ac:dyDescent="0.3">
      <c r="A2503">
        <v>2502</v>
      </c>
      <c r="B2503" t="s">
        <v>5605</v>
      </c>
      <c r="C2503" s="1">
        <v>42903</v>
      </c>
      <c r="D2503">
        <v>2017</v>
      </c>
      <c r="E2503" t="s">
        <v>41</v>
      </c>
      <c r="F2503">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v>-3.5711999999999993</v>
      </c>
    </row>
    <row r="2504" spans="1:23" x14ac:dyDescent="0.3">
      <c r="A2504">
        <v>2503</v>
      </c>
      <c r="B2504" t="s">
        <v>5605</v>
      </c>
      <c r="C2504" s="1">
        <v>42903</v>
      </c>
      <c r="D2504">
        <v>2017</v>
      </c>
      <c r="E2504" t="s">
        <v>41</v>
      </c>
      <c r="F2504">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v>-16.380000000000003</v>
      </c>
    </row>
    <row r="2505" spans="1:23" x14ac:dyDescent="0.3">
      <c r="A2505">
        <v>2504</v>
      </c>
      <c r="B2505" t="s">
        <v>5608</v>
      </c>
      <c r="C2505" s="1">
        <v>42688</v>
      </c>
      <c r="D2505">
        <v>2016</v>
      </c>
      <c r="E2505" t="s">
        <v>24</v>
      </c>
      <c r="F2505">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v>3.4685999999999999</v>
      </c>
    </row>
    <row r="2506" spans="1:23" x14ac:dyDescent="0.3">
      <c r="A2506">
        <v>2505</v>
      </c>
      <c r="B2506" t="s">
        <v>5611</v>
      </c>
      <c r="C2506" s="1">
        <v>41845</v>
      </c>
      <c r="D2506">
        <v>2014</v>
      </c>
      <c r="E2506" t="s">
        <v>152</v>
      </c>
      <c r="F250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v>15.041600000000003</v>
      </c>
    </row>
    <row r="2507" spans="1:23" x14ac:dyDescent="0.3">
      <c r="A2507">
        <v>2506</v>
      </c>
      <c r="B2507" t="s">
        <v>5611</v>
      </c>
      <c r="C2507" s="1">
        <v>41845</v>
      </c>
      <c r="D2507">
        <v>2014</v>
      </c>
      <c r="E2507" t="s">
        <v>152</v>
      </c>
      <c r="F2507">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v>327.50599999999963</v>
      </c>
    </row>
    <row r="2508" spans="1:23" x14ac:dyDescent="0.3">
      <c r="A2508">
        <v>8342</v>
      </c>
      <c r="B2508" t="s">
        <v>9992</v>
      </c>
      <c r="C2508" s="1">
        <v>42897</v>
      </c>
      <c r="D2508">
        <v>2017</v>
      </c>
      <c r="E2508" t="s">
        <v>41</v>
      </c>
      <c r="F2508">
        <v>11</v>
      </c>
      <c r="G2508" t="s">
        <v>199</v>
      </c>
      <c r="H2508" t="s">
        <v>133</v>
      </c>
      <c r="I2508" t="s">
        <v>134</v>
      </c>
      <c r="J2508" t="s">
        <v>28</v>
      </c>
      <c r="K2508" t="s">
        <v>29</v>
      </c>
      <c r="L2508" t="s">
        <v>45</v>
      </c>
      <c r="M2508" t="s">
        <v>46</v>
      </c>
      <c r="N2508">
        <v>90036</v>
      </c>
      <c r="O2508" t="s">
        <v>47</v>
      </c>
      <c r="P2508" t="s">
        <v>2213</v>
      </c>
      <c r="Q2508" t="s">
        <v>49</v>
      </c>
      <c r="R2508" t="s">
        <v>82</v>
      </c>
      <c r="S2508" t="s">
        <v>2214</v>
      </c>
      <c r="T2508">
        <v>61.44</v>
      </c>
      <c r="U2508">
        <v>3</v>
      </c>
      <c r="V2508">
        <v>0</v>
      </c>
      <c r="W2508">
        <v>16.588799999999999</v>
      </c>
    </row>
    <row r="2509" spans="1:23" x14ac:dyDescent="0.3">
      <c r="A2509">
        <v>2508</v>
      </c>
      <c r="B2509" t="s">
        <v>5614</v>
      </c>
      <c r="C2509" s="1">
        <v>42187</v>
      </c>
      <c r="D2509">
        <v>2015</v>
      </c>
      <c r="E2509" t="s">
        <v>152</v>
      </c>
      <c r="F2509">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v>-85.238399999999999</v>
      </c>
    </row>
    <row r="2510" spans="1:23" x14ac:dyDescent="0.3">
      <c r="A2510">
        <v>8341</v>
      </c>
      <c r="B2510" t="s">
        <v>9991</v>
      </c>
      <c r="C2510" s="1">
        <v>41957</v>
      </c>
      <c r="D2510">
        <v>2014</v>
      </c>
      <c r="E2510" t="s">
        <v>24</v>
      </c>
      <c r="F2510">
        <v>14</v>
      </c>
      <c r="G2510" t="s">
        <v>54</v>
      </c>
      <c r="H2510" t="s">
        <v>3547</v>
      </c>
      <c r="I2510" t="s">
        <v>3548</v>
      </c>
      <c r="J2510" t="s">
        <v>28</v>
      </c>
      <c r="K2510" t="s">
        <v>29</v>
      </c>
      <c r="L2510" t="s">
        <v>4896</v>
      </c>
      <c r="M2510" t="s">
        <v>331</v>
      </c>
      <c r="N2510">
        <v>23320</v>
      </c>
      <c r="O2510" t="s">
        <v>32</v>
      </c>
      <c r="P2510" t="s">
        <v>3996</v>
      </c>
      <c r="Q2510" t="s">
        <v>49</v>
      </c>
      <c r="R2510" t="s">
        <v>95</v>
      </c>
      <c r="S2510" t="s">
        <v>3997</v>
      </c>
      <c r="T2510">
        <v>32.400000000000006</v>
      </c>
      <c r="U2510">
        <v>5</v>
      </c>
      <c r="V2510">
        <v>0</v>
      </c>
      <c r="W2510">
        <v>15.552000000000001</v>
      </c>
    </row>
    <row r="2511" spans="1:23" x14ac:dyDescent="0.3">
      <c r="A2511">
        <v>8338</v>
      </c>
      <c r="B2511" t="s">
        <v>9989</v>
      </c>
      <c r="C2511" s="1">
        <v>42000</v>
      </c>
      <c r="D2511">
        <v>2014</v>
      </c>
      <c r="E2511" t="s">
        <v>98</v>
      </c>
      <c r="F2511">
        <v>27</v>
      </c>
      <c r="G2511" t="s">
        <v>54</v>
      </c>
      <c r="H2511" t="s">
        <v>4981</v>
      </c>
      <c r="I2511" t="s">
        <v>4982</v>
      </c>
      <c r="J2511" t="s">
        <v>44</v>
      </c>
      <c r="K2511" t="s">
        <v>29</v>
      </c>
      <c r="L2511" t="s">
        <v>369</v>
      </c>
      <c r="M2511" t="s">
        <v>370</v>
      </c>
      <c r="N2511">
        <v>35601</v>
      </c>
      <c r="O2511" t="s">
        <v>32</v>
      </c>
      <c r="P2511" t="s">
        <v>9340</v>
      </c>
      <c r="Q2511" t="s">
        <v>49</v>
      </c>
      <c r="R2511" t="s">
        <v>95</v>
      </c>
      <c r="S2511" t="s">
        <v>9341</v>
      </c>
      <c r="T2511">
        <v>23.92</v>
      </c>
      <c r="U2511">
        <v>4</v>
      </c>
      <c r="V2511">
        <v>0</v>
      </c>
      <c r="W2511">
        <v>11.720800000000001</v>
      </c>
    </row>
    <row r="2512" spans="1:23" x14ac:dyDescent="0.3">
      <c r="A2512">
        <v>2511</v>
      </c>
      <c r="B2512" t="s">
        <v>5620</v>
      </c>
      <c r="C2512" s="1">
        <v>42692</v>
      </c>
      <c r="D2512">
        <v>2016</v>
      </c>
      <c r="E2512" t="s">
        <v>24</v>
      </c>
      <c r="F2512">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v>55.895999999999958</v>
      </c>
    </row>
    <row r="2513" spans="1:23" x14ac:dyDescent="0.3">
      <c r="A2513">
        <v>8337</v>
      </c>
      <c r="B2513" t="s">
        <v>9986</v>
      </c>
      <c r="C2513" s="1">
        <v>42553</v>
      </c>
      <c r="D2513">
        <v>2016</v>
      </c>
      <c r="E2513" t="s">
        <v>152</v>
      </c>
      <c r="F2513">
        <v>2</v>
      </c>
      <c r="G2513" t="s">
        <v>54</v>
      </c>
      <c r="H2513" t="s">
        <v>2905</v>
      </c>
      <c r="I2513" t="s">
        <v>2906</v>
      </c>
      <c r="J2513" t="s">
        <v>28</v>
      </c>
      <c r="K2513" t="s">
        <v>29</v>
      </c>
      <c r="L2513" t="s">
        <v>1143</v>
      </c>
      <c r="M2513" t="s">
        <v>331</v>
      </c>
      <c r="N2513">
        <v>22204</v>
      </c>
      <c r="O2513" t="s">
        <v>32</v>
      </c>
      <c r="P2513" t="s">
        <v>9987</v>
      </c>
      <c r="Q2513" t="s">
        <v>49</v>
      </c>
      <c r="R2513" t="s">
        <v>72</v>
      </c>
      <c r="S2513" t="s">
        <v>9988</v>
      </c>
      <c r="T2513">
        <v>7.7</v>
      </c>
      <c r="U2513">
        <v>2</v>
      </c>
      <c r="V2513">
        <v>0</v>
      </c>
      <c r="W2513">
        <v>3.157</v>
      </c>
    </row>
    <row r="2514" spans="1:23" x14ac:dyDescent="0.3">
      <c r="A2514">
        <v>2513</v>
      </c>
      <c r="B2514" t="s">
        <v>5624</v>
      </c>
      <c r="C2514" s="1">
        <v>43071</v>
      </c>
      <c r="D2514">
        <v>2017</v>
      </c>
      <c r="E2514" t="s">
        <v>98</v>
      </c>
      <c r="F2514">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v>-33.483999999999995</v>
      </c>
    </row>
    <row r="2515" spans="1:23" x14ac:dyDescent="0.3">
      <c r="A2515">
        <v>8336</v>
      </c>
      <c r="B2515" t="s">
        <v>9985</v>
      </c>
      <c r="C2515" s="1">
        <v>42868</v>
      </c>
      <c r="D2515">
        <v>2017</v>
      </c>
      <c r="E2515" t="s">
        <v>124</v>
      </c>
      <c r="F2515">
        <v>13</v>
      </c>
      <c r="G2515" t="s">
        <v>25</v>
      </c>
      <c r="H2515" t="s">
        <v>1697</v>
      </c>
      <c r="I2515" t="s">
        <v>1698</v>
      </c>
      <c r="J2515" t="s">
        <v>108</v>
      </c>
      <c r="K2515" t="s">
        <v>29</v>
      </c>
      <c r="L2515" t="s">
        <v>620</v>
      </c>
      <c r="M2515" t="s">
        <v>257</v>
      </c>
      <c r="N2515">
        <v>19711</v>
      </c>
      <c r="O2515" t="s">
        <v>157</v>
      </c>
      <c r="P2515" t="s">
        <v>4823</v>
      </c>
      <c r="Q2515" t="s">
        <v>49</v>
      </c>
      <c r="R2515" t="s">
        <v>79</v>
      </c>
      <c r="S2515" t="s">
        <v>4824</v>
      </c>
      <c r="T2515">
        <v>299.52</v>
      </c>
      <c r="U2515">
        <v>9</v>
      </c>
      <c r="V2515">
        <v>0</v>
      </c>
      <c r="W2515">
        <v>149.76</v>
      </c>
    </row>
    <row r="2516" spans="1:23" x14ac:dyDescent="0.3">
      <c r="A2516">
        <v>8335</v>
      </c>
      <c r="B2516" t="s">
        <v>9983</v>
      </c>
      <c r="C2516" s="1">
        <v>42438</v>
      </c>
      <c r="D2516">
        <v>2016</v>
      </c>
      <c r="E2516" t="s">
        <v>237</v>
      </c>
      <c r="F2516">
        <v>9</v>
      </c>
      <c r="G2516" t="s">
        <v>199</v>
      </c>
      <c r="H2516" t="s">
        <v>4383</v>
      </c>
      <c r="I2516" t="s">
        <v>4384</v>
      </c>
      <c r="J2516" t="s">
        <v>28</v>
      </c>
      <c r="K2516" t="s">
        <v>29</v>
      </c>
      <c r="L2516" t="s">
        <v>9984</v>
      </c>
      <c r="M2516" t="s">
        <v>1261</v>
      </c>
      <c r="N2516">
        <v>1810</v>
      </c>
      <c r="O2516" t="s">
        <v>157</v>
      </c>
      <c r="P2516" t="s">
        <v>2227</v>
      </c>
      <c r="Q2516" t="s">
        <v>49</v>
      </c>
      <c r="R2516" t="s">
        <v>79</v>
      </c>
      <c r="S2516" t="s">
        <v>3621</v>
      </c>
      <c r="T2516">
        <v>51.8</v>
      </c>
      <c r="U2516">
        <v>4</v>
      </c>
      <c r="V2516">
        <v>0</v>
      </c>
      <c r="W2516">
        <v>23.309999999999995</v>
      </c>
    </row>
    <row r="2517" spans="1:23" x14ac:dyDescent="0.3">
      <c r="A2517">
        <v>2516</v>
      </c>
      <c r="B2517" t="s">
        <v>5628</v>
      </c>
      <c r="C2517" s="1">
        <v>41887</v>
      </c>
      <c r="D2517">
        <v>2014</v>
      </c>
      <c r="E2517" t="s">
        <v>161</v>
      </c>
      <c r="F2517">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v>19.823999999999998</v>
      </c>
    </row>
    <row r="2518" spans="1:23" x14ac:dyDescent="0.3">
      <c r="A2518">
        <v>2517</v>
      </c>
      <c r="B2518" t="s">
        <v>5629</v>
      </c>
      <c r="C2518" s="1">
        <v>41958</v>
      </c>
      <c r="D2518">
        <v>2014</v>
      </c>
      <c r="E2518" t="s">
        <v>24</v>
      </c>
      <c r="F2518">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v>204.07139999999995</v>
      </c>
    </row>
    <row r="2519" spans="1:23" x14ac:dyDescent="0.3">
      <c r="A2519">
        <v>8334</v>
      </c>
      <c r="B2519" t="s">
        <v>9983</v>
      </c>
      <c r="C2519" s="1">
        <v>42438</v>
      </c>
      <c r="D2519">
        <v>2016</v>
      </c>
      <c r="E2519" t="s">
        <v>237</v>
      </c>
      <c r="F2519">
        <v>9</v>
      </c>
      <c r="G2519" t="s">
        <v>199</v>
      </c>
      <c r="H2519" t="s">
        <v>4383</v>
      </c>
      <c r="I2519" t="s">
        <v>4384</v>
      </c>
      <c r="J2519" t="s">
        <v>28</v>
      </c>
      <c r="K2519" t="s">
        <v>29</v>
      </c>
      <c r="L2519" t="s">
        <v>9984</v>
      </c>
      <c r="M2519" t="s">
        <v>1261</v>
      </c>
      <c r="N2519">
        <v>1810</v>
      </c>
      <c r="O2519" t="s">
        <v>157</v>
      </c>
      <c r="P2519" t="s">
        <v>8754</v>
      </c>
      <c r="Q2519" t="s">
        <v>49</v>
      </c>
      <c r="R2519" t="s">
        <v>95</v>
      </c>
      <c r="S2519" t="s">
        <v>8755</v>
      </c>
      <c r="T2519">
        <v>17.940000000000001</v>
      </c>
      <c r="U2519">
        <v>3</v>
      </c>
      <c r="V2519">
        <v>0</v>
      </c>
      <c r="W2519">
        <v>8.7906000000000013</v>
      </c>
    </row>
    <row r="2520" spans="1:23" x14ac:dyDescent="0.3">
      <c r="A2520">
        <v>2519</v>
      </c>
      <c r="B2520" t="s">
        <v>5631</v>
      </c>
      <c r="C2520" s="1">
        <v>42658</v>
      </c>
      <c r="D2520">
        <v>2016</v>
      </c>
      <c r="E2520" t="s">
        <v>53</v>
      </c>
      <c r="F2520">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v>9.8783999999999992</v>
      </c>
    </row>
    <row r="2521" spans="1:23" x14ac:dyDescent="0.3">
      <c r="A2521">
        <v>2520</v>
      </c>
      <c r="B2521" t="s">
        <v>5631</v>
      </c>
      <c r="C2521" s="1">
        <v>42658</v>
      </c>
      <c r="D2521">
        <v>2016</v>
      </c>
      <c r="E2521" t="s">
        <v>53</v>
      </c>
      <c r="F2521">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v>14.4354</v>
      </c>
    </row>
    <row r="2522" spans="1:23" x14ac:dyDescent="0.3">
      <c r="A2522">
        <v>2521</v>
      </c>
      <c r="B2522" t="s">
        <v>5631</v>
      </c>
      <c r="C2522" s="1">
        <v>42658</v>
      </c>
      <c r="D2522">
        <v>2016</v>
      </c>
      <c r="E2522" t="s">
        <v>53</v>
      </c>
      <c r="F2522">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v>251.89109999999988</v>
      </c>
    </row>
    <row r="2523" spans="1:23" x14ac:dyDescent="0.3">
      <c r="A2523">
        <v>2522</v>
      </c>
      <c r="B2523" t="s">
        <v>5631</v>
      </c>
      <c r="C2523" s="1">
        <v>42658</v>
      </c>
      <c r="D2523">
        <v>2016</v>
      </c>
      <c r="E2523" t="s">
        <v>53</v>
      </c>
      <c r="F2523">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v>6.2208000000000006</v>
      </c>
    </row>
    <row r="2524" spans="1:23" x14ac:dyDescent="0.3">
      <c r="A2524">
        <v>8332</v>
      </c>
      <c r="B2524" t="s">
        <v>9983</v>
      </c>
      <c r="C2524" s="1">
        <v>42438</v>
      </c>
      <c r="D2524">
        <v>2016</v>
      </c>
      <c r="E2524" t="s">
        <v>237</v>
      </c>
      <c r="F2524">
        <v>9</v>
      </c>
      <c r="G2524" t="s">
        <v>199</v>
      </c>
      <c r="H2524" t="s">
        <v>4383</v>
      </c>
      <c r="I2524" t="s">
        <v>4384</v>
      </c>
      <c r="J2524" t="s">
        <v>28</v>
      </c>
      <c r="K2524" t="s">
        <v>29</v>
      </c>
      <c r="L2524" t="s">
        <v>9984</v>
      </c>
      <c r="M2524" t="s">
        <v>1261</v>
      </c>
      <c r="N2524">
        <v>1810</v>
      </c>
      <c r="O2524" t="s">
        <v>157</v>
      </c>
      <c r="P2524" t="s">
        <v>2366</v>
      </c>
      <c r="Q2524" t="s">
        <v>49</v>
      </c>
      <c r="R2524" t="s">
        <v>63</v>
      </c>
      <c r="S2524" t="s">
        <v>2367</v>
      </c>
      <c r="T2524">
        <v>11.21</v>
      </c>
      <c r="U2524">
        <v>1</v>
      </c>
      <c r="V2524">
        <v>0</v>
      </c>
      <c r="W2524">
        <v>3.3629999999999995</v>
      </c>
    </row>
    <row r="2525" spans="1:23" x14ac:dyDescent="0.3">
      <c r="A2525">
        <v>2524</v>
      </c>
      <c r="B2525" t="s">
        <v>5631</v>
      </c>
      <c r="C2525" s="1">
        <v>42658</v>
      </c>
      <c r="D2525">
        <v>2016</v>
      </c>
      <c r="E2525" t="s">
        <v>53</v>
      </c>
      <c r="F2525">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v>55.935999999999993</v>
      </c>
    </row>
    <row r="2526" spans="1:23" x14ac:dyDescent="0.3">
      <c r="A2526">
        <v>2525</v>
      </c>
      <c r="B2526" t="s">
        <v>5636</v>
      </c>
      <c r="C2526" s="1">
        <v>42100</v>
      </c>
      <c r="D2526">
        <v>2015</v>
      </c>
      <c r="E2526" t="s">
        <v>89</v>
      </c>
      <c r="F252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v>5.2559999999999985</v>
      </c>
    </row>
    <row r="2527" spans="1:23" x14ac:dyDescent="0.3">
      <c r="A2527">
        <v>8330</v>
      </c>
      <c r="B2527" t="s">
        <v>9979</v>
      </c>
      <c r="C2527" s="1">
        <v>43014</v>
      </c>
      <c r="D2527">
        <v>2017</v>
      </c>
      <c r="E2527" t="s">
        <v>53</v>
      </c>
      <c r="F2527">
        <v>6</v>
      </c>
      <c r="G2527" t="s">
        <v>54</v>
      </c>
      <c r="H2527" t="s">
        <v>1673</v>
      </c>
      <c r="I2527" t="s">
        <v>1674</v>
      </c>
      <c r="J2527" t="s">
        <v>28</v>
      </c>
      <c r="K2527" t="s">
        <v>29</v>
      </c>
      <c r="L2527" t="s">
        <v>1109</v>
      </c>
      <c r="M2527" t="s">
        <v>803</v>
      </c>
      <c r="N2527">
        <v>7109</v>
      </c>
      <c r="O2527" t="s">
        <v>157</v>
      </c>
      <c r="P2527" t="s">
        <v>3833</v>
      </c>
      <c r="Q2527" t="s">
        <v>49</v>
      </c>
      <c r="R2527" t="s">
        <v>95</v>
      </c>
      <c r="S2527" t="s">
        <v>3834</v>
      </c>
      <c r="T2527">
        <v>6.48</v>
      </c>
      <c r="U2527">
        <v>1</v>
      </c>
      <c r="V2527">
        <v>0</v>
      </c>
      <c r="W2527">
        <v>3.1104000000000003</v>
      </c>
    </row>
    <row r="2528" spans="1:23" x14ac:dyDescent="0.3">
      <c r="A2528">
        <v>2527</v>
      </c>
      <c r="B2528" t="s">
        <v>5636</v>
      </c>
      <c r="C2528" s="1">
        <v>42100</v>
      </c>
      <c r="D2528">
        <v>2015</v>
      </c>
      <c r="E2528" t="s">
        <v>89</v>
      </c>
      <c r="F2528">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v>-12.075000000000003</v>
      </c>
    </row>
    <row r="2529" spans="1:23" x14ac:dyDescent="0.3">
      <c r="A2529">
        <v>2528</v>
      </c>
      <c r="B2529" t="s">
        <v>5636</v>
      </c>
      <c r="C2529" s="1">
        <v>42100</v>
      </c>
      <c r="D2529">
        <v>2015</v>
      </c>
      <c r="E2529" t="s">
        <v>89</v>
      </c>
      <c r="F2529">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v>-16.884</v>
      </c>
    </row>
    <row r="2530" spans="1:23" x14ac:dyDescent="0.3">
      <c r="A2530">
        <v>2529</v>
      </c>
      <c r="B2530" t="s">
        <v>5636</v>
      </c>
      <c r="C2530" s="1">
        <v>42100</v>
      </c>
      <c r="D2530">
        <v>2015</v>
      </c>
      <c r="E2530" t="s">
        <v>89</v>
      </c>
      <c r="F2530">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v>2.8884000000000007</v>
      </c>
    </row>
    <row r="2531" spans="1:23" x14ac:dyDescent="0.3">
      <c r="A2531">
        <v>2530</v>
      </c>
      <c r="B2531" t="s">
        <v>5641</v>
      </c>
      <c r="C2531" s="1">
        <v>41936</v>
      </c>
      <c r="D2531">
        <v>2014</v>
      </c>
      <c r="E2531" t="s">
        <v>53</v>
      </c>
      <c r="F2531">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v>3.6288</v>
      </c>
    </row>
    <row r="2532" spans="1:23" x14ac:dyDescent="0.3">
      <c r="A2532">
        <v>2531</v>
      </c>
      <c r="B2532" t="s">
        <v>5642</v>
      </c>
      <c r="C2532" s="1">
        <v>41868</v>
      </c>
      <c r="D2532">
        <v>2014</v>
      </c>
      <c r="E2532" t="s">
        <v>132</v>
      </c>
      <c r="F2532">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v>52.531999999999996</v>
      </c>
    </row>
    <row r="2533" spans="1:23" x14ac:dyDescent="0.3">
      <c r="A2533">
        <v>2532</v>
      </c>
      <c r="B2533" t="s">
        <v>5642</v>
      </c>
      <c r="C2533" s="1">
        <v>41868</v>
      </c>
      <c r="D2533">
        <v>2014</v>
      </c>
      <c r="E2533" t="s">
        <v>132</v>
      </c>
      <c r="F2533">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v>8.2615999999999996</v>
      </c>
    </row>
    <row r="2534" spans="1:23" x14ac:dyDescent="0.3">
      <c r="A2534">
        <v>2533</v>
      </c>
      <c r="B2534" t="s">
        <v>5642</v>
      </c>
      <c r="C2534" s="1">
        <v>41868</v>
      </c>
      <c r="D2534">
        <v>2014</v>
      </c>
      <c r="E2534" t="s">
        <v>132</v>
      </c>
      <c r="F2534">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v>4.5611999999999995</v>
      </c>
    </row>
    <row r="2535" spans="1:23" x14ac:dyDescent="0.3">
      <c r="A2535">
        <v>8329</v>
      </c>
      <c r="B2535" t="s">
        <v>9979</v>
      </c>
      <c r="C2535" s="1">
        <v>43014</v>
      </c>
      <c r="D2535">
        <v>2017</v>
      </c>
      <c r="E2535" t="s">
        <v>53</v>
      </c>
      <c r="F2535">
        <v>6</v>
      </c>
      <c r="G2535" t="s">
        <v>54</v>
      </c>
      <c r="H2535" t="s">
        <v>1673</v>
      </c>
      <c r="I2535" t="s">
        <v>1674</v>
      </c>
      <c r="J2535" t="s">
        <v>28</v>
      </c>
      <c r="K2535" t="s">
        <v>29</v>
      </c>
      <c r="L2535" t="s">
        <v>1109</v>
      </c>
      <c r="M2535" t="s">
        <v>803</v>
      </c>
      <c r="N2535">
        <v>7109</v>
      </c>
      <c r="O2535" t="s">
        <v>157</v>
      </c>
      <c r="P2535" t="s">
        <v>4207</v>
      </c>
      <c r="Q2535" t="s">
        <v>49</v>
      </c>
      <c r="R2535" t="s">
        <v>95</v>
      </c>
      <c r="S2535" t="s">
        <v>4208</v>
      </c>
      <c r="T2535">
        <v>143.69999999999999</v>
      </c>
      <c r="U2535">
        <v>3</v>
      </c>
      <c r="V2535">
        <v>0</v>
      </c>
      <c r="W2535">
        <v>68.975999999999999</v>
      </c>
    </row>
    <row r="2536" spans="1:23" x14ac:dyDescent="0.3">
      <c r="A2536">
        <v>2535</v>
      </c>
      <c r="B2536" t="s">
        <v>5644</v>
      </c>
      <c r="C2536" s="1">
        <v>42962</v>
      </c>
      <c r="D2536">
        <v>2017</v>
      </c>
      <c r="E2536" t="s">
        <v>132</v>
      </c>
      <c r="F253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v>-337.80600000000004</v>
      </c>
    </row>
    <row r="2537" spans="1:23" x14ac:dyDescent="0.3">
      <c r="A2537">
        <v>8328</v>
      </c>
      <c r="B2537" t="s">
        <v>9978</v>
      </c>
      <c r="C2537" s="1">
        <v>42937</v>
      </c>
      <c r="D2537">
        <v>2017</v>
      </c>
      <c r="E2537" t="s">
        <v>152</v>
      </c>
      <c r="F2537">
        <v>21</v>
      </c>
      <c r="G2537" t="s">
        <v>25</v>
      </c>
      <c r="H2537" t="s">
        <v>1095</v>
      </c>
      <c r="I2537" t="s">
        <v>1096</v>
      </c>
      <c r="J2537" t="s">
        <v>44</v>
      </c>
      <c r="K2537" t="s">
        <v>29</v>
      </c>
      <c r="L2537" t="s">
        <v>468</v>
      </c>
      <c r="M2537" t="s">
        <v>222</v>
      </c>
      <c r="N2537">
        <v>60505</v>
      </c>
      <c r="O2537" t="s">
        <v>111</v>
      </c>
      <c r="P2537" t="s">
        <v>4321</v>
      </c>
      <c r="Q2537" t="s">
        <v>49</v>
      </c>
      <c r="R2537" t="s">
        <v>79</v>
      </c>
      <c r="S2537" t="s">
        <v>4322</v>
      </c>
      <c r="T2537">
        <v>94.191999999999979</v>
      </c>
      <c r="U2537">
        <v>7</v>
      </c>
      <c r="V2537">
        <v>0.8</v>
      </c>
      <c r="W2537">
        <v>-164.83600000000007</v>
      </c>
    </row>
    <row r="2538" spans="1:23" x14ac:dyDescent="0.3">
      <c r="A2538">
        <v>8327</v>
      </c>
      <c r="B2538" t="s">
        <v>9978</v>
      </c>
      <c r="C2538" s="1">
        <v>42937</v>
      </c>
      <c r="D2538">
        <v>2017</v>
      </c>
      <c r="E2538" t="s">
        <v>152</v>
      </c>
      <c r="F2538">
        <v>21</v>
      </c>
      <c r="G2538" t="s">
        <v>25</v>
      </c>
      <c r="H2538" t="s">
        <v>1095</v>
      </c>
      <c r="I2538" t="s">
        <v>1096</v>
      </c>
      <c r="J2538" t="s">
        <v>44</v>
      </c>
      <c r="K2538" t="s">
        <v>29</v>
      </c>
      <c r="L2538" t="s">
        <v>468</v>
      </c>
      <c r="M2538" t="s">
        <v>222</v>
      </c>
      <c r="N2538">
        <v>60505</v>
      </c>
      <c r="O2538" t="s">
        <v>111</v>
      </c>
      <c r="P2538" t="s">
        <v>763</v>
      </c>
      <c r="Q2538" t="s">
        <v>49</v>
      </c>
      <c r="R2538" t="s">
        <v>79</v>
      </c>
      <c r="S2538" t="s">
        <v>764</v>
      </c>
      <c r="T2538">
        <v>2.8639999999999994</v>
      </c>
      <c r="U2538">
        <v>4</v>
      </c>
      <c r="V2538">
        <v>0.8</v>
      </c>
      <c r="W2538">
        <v>-4.5824000000000016</v>
      </c>
    </row>
    <row r="2539" spans="1:23" x14ac:dyDescent="0.3">
      <c r="A2539">
        <v>8325</v>
      </c>
      <c r="B2539" t="s">
        <v>9977</v>
      </c>
      <c r="C2539" s="1">
        <v>42986</v>
      </c>
      <c r="D2539">
        <v>2017</v>
      </c>
      <c r="E2539" t="s">
        <v>161</v>
      </c>
      <c r="F2539">
        <v>8</v>
      </c>
      <c r="G2539" t="s">
        <v>199</v>
      </c>
      <c r="H2539" t="s">
        <v>8255</v>
      </c>
      <c r="I2539" t="s">
        <v>8256</v>
      </c>
      <c r="J2539" t="s">
        <v>108</v>
      </c>
      <c r="K2539" t="s">
        <v>29</v>
      </c>
      <c r="L2539" t="s">
        <v>2348</v>
      </c>
      <c r="M2539" t="s">
        <v>58</v>
      </c>
      <c r="N2539">
        <v>33012</v>
      </c>
      <c r="O2539" t="s">
        <v>32</v>
      </c>
      <c r="P2539" t="s">
        <v>1653</v>
      </c>
      <c r="Q2539" t="s">
        <v>49</v>
      </c>
      <c r="R2539" t="s">
        <v>63</v>
      </c>
      <c r="S2539" t="s">
        <v>1654</v>
      </c>
      <c r="T2539">
        <v>61.68</v>
      </c>
      <c r="U2539">
        <v>5</v>
      </c>
      <c r="V2539">
        <v>0.2</v>
      </c>
      <c r="W2539">
        <v>5.3970000000000073</v>
      </c>
    </row>
    <row r="2540" spans="1:23" x14ac:dyDescent="0.3">
      <c r="A2540">
        <v>8324</v>
      </c>
      <c r="B2540" t="s">
        <v>9976</v>
      </c>
      <c r="C2540" s="1">
        <v>42693</v>
      </c>
      <c r="D2540">
        <v>2016</v>
      </c>
      <c r="E2540" t="s">
        <v>24</v>
      </c>
      <c r="F2540">
        <v>19</v>
      </c>
      <c r="G2540" t="s">
        <v>54</v>
      </c>
      <c r="H2540" t="s">
        <v>3753</v>
      </c>
      <c r="I2540" t="s">
        <v>3754</v>
      </c>
      <c r="J2540" t="s">
        <v>28</v>
      </c>
      <c r="K2540" t="s">
        <v>29</v>
      </c>
      <c r="L2540" t="s">
        <v>1189</v>
      </c>
      <c r="M2540" t="s">
        <v>279</v>
      </c>
      <c r="N2540">
        <v>11561</v>
      </c>
      <c r="O2540" t="s">
        <v>157</v>
      </c>
      <c r="P2540" t="s">
        <v>1655</v>
      </c>
      <c r="Q2540" t="s">
        <v>49</v>
      </c>
      <c r="R2540" t="s">
        <v>95</v>
      </c>
      <c r="S2540" t="s">
        <v>1656</v>
      </c>
      <c r="T2540">
        <v>44.75</v>
      </c>
      <c r="U2540">
        <v>5</v>
      </c>
      <c r="V2540">
        <v>0</v>
      </c>
      <c r="W2540">
        <v>20.584999999999994</v>
      </c>
    </row>
    <row r="2541" spans="1:23" x14ac:dyDescent="0.3">
      <c r="A2541">
        <v>8323</v>
      </c>
      <c r="B2541" t="s">
        <v>9976</v>
      </c>
      <c r="C2541" s="1">
        <v>42693</v>
      </c>
      <c r="D2541">
        <v>2016</v>
      </c>
      <c r="E2541" t="s">
        <v>24</v>
      </c>
      <c r="F2541">
        <v>19</v>
      </c>
      <c r="G2541" t="s">
        <v>54</v>
      </c>
      <c r="H2541" t="s">
        <v>3753</v>
      </c>
      <c r="I2541" t="s">
        <v>3754</v>
      </c>
      <c r="J2541" t="s">
        <v>28</v>
      </c>
      <c r="K2541" t="s">
        <v>29</v>
      </c>
      <c r="L2541" t="s">
        <v>1189</v>
      </c>
      <c r="M2541" t="s">
        <v>279</v>
      </c>
      <c r="N2541">
        <v>11561</v>
      </c>
      <c r="O2541" t="s">
        <v>157</v>
      </c>
      <c r="P2541" t="s">
        <v>6528</v>
      </c>
      <c r="Q2541" t="s">
        <v>49</v>
      </c>
      <c r="R2541" t="s">
        <v>82</v>
      </c>
      <c r="S2541" t="s">
        <v>6529</v>
      </c>
      <c r="T2541">
        <v>8.74</v>
      </c>
      <c r="U2541">
        <v>2</v>
      </c>
      <c r="V2541">
        <v>0</v>
      </c>
      <c r="W2541">
        <v>2.2724000000000002</v>
      </c>
    </row>
    <row r="2542" spans="1:23" x14ac:dyDescent="0.3">
      <c r="A2542">
        <v>8322</v>
      </c>
      <c r="B2542" t="s">
        <v>9975</v>
      </c>
      <c r="C2542" s="1">
        <v>42639</v>
      </c>
      <c r="D2542">
        <v>2016</v>
      </c>
      <c r="E2542" t="s">
        <v>161</v>
      </c>
      <c r="F2542">
        <v>26</v>
      </c>
      <c r="G2542" t="s">
        <v>54</v>
      </c>
      <c r="H2542" t="s">
        <v>5545</v>
      </c>
      <c r="I2542" t="s">
        <v>5546</v>
      </c>
      <c r="J2542" t="s">
        <v>28</v>
      </c>
      <c r="K2542" t="s">
        <v>29</v>
      </c>
      <c r="L2542" t="s">
        <v>195</v>
      </c>
      <c r="M2542" t="s">
        <v>110</v>
      </c>
      <c r="N2542">
        <v>77095</v>
      </c>
      <c r="O2542" t="s">
        <v>111</v>
      </c>
      <c r="P2542" t="s">
        <v>3589</v>
      </c>
      <c r="Q2542" t="s">
        <v>49</v>
      </c>
      <c r="R2542" t="s">
        <v>79</v>
      </c>
      <c r="S2542" t="s">
        <v>8611</v>
      </c>
      <c r="T2542">
        <v>15.623999999999997</v>
      </c>
      <c r="U2542">
        <v>2</v>
      </c>
      <c r="V2542">
        <v>0.8</v>
      </c>
      <c r="W2542">
        <v>-24.998400000000011</v>
      </c>
    </row>
    <row r="2543" spans="1:23" x14ac:dyDescent="0.3">
      <c r="A2543">
        <v>8321</v>
      </c>
      <c r="B2543" t="s">
        <v>9974</v>
      </c>
      <c r="C2543" s="1">
        <v>42343</v>
      </c>
      <c r="D2543">
        <v>2015</v>
      </c>
      <c r="E2543" t="s">
        <v>98</v>
      </c>
      <c r="F2543">
        <v>5</v>
      </c>
      <c r="G2543" t="s">
        <v>199</v>
      </c>
      <c r="H2543" t="s">
        <v>153</v>
      </c>
      <c r="I2543" t="s">
        <v>154</v>
      </c>
      <c r="J2543" t="s">
        <v>28</v>
      </c>
      <c r="K2543" t="s">
        <v>29</v>
      </c>
      <c r="L2543" t="s">
        <v>830</v>
      </c>
      <c r="M2543" t="s">
        <v>110</v>
      </c>
      <c r="N2543">
        <v>75220</v>
      </c>
      <c r="O2543" t="s">
        <v>111</v>
      </c>
      <c r="P2543" t="s">
        <v>6260</v>
      </c>
      <c r="Q2543" t="s">
        <v>49</v>
      </c>
      <c r="R2543" t="s">
        <v>72</v>
      </c>
      <c r="S2543" t="s">
        <v>6261</v>
      </c>
      <c r="T2543">
        <v>45.04</v>
      </c>
      <c r="U2543">
        <v>2</v>
      </c>
      <c r="V2543">
        <v>0.2</v>
      </c>
      <c r="W2543">
        <v>4.5040000000000031</v>
      </c>
    </row>
    <row r="2544" spans="1:23" x14ac:dyDescent="0.3">
      <c r="A2544">
        <v>2543</v>
      </c>
      <c r="B2544" t="s">
        <v>5656</v>
      </c>
      <c r="C2544" s="1">
        <v>41908</v>
      </c>
      <c r="D2544">
        <v>2014</v>
      </c>
      <c r="E2544" t="s">
        <v>161</v>
      </c>
      <c r="F2544">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v>14.39520000000001</v>
      </c>
    </row>
    <row r="2545" spans="1:23" x14ac:dyDescent="0.3">
      <c r="A2545">
        <v>8320</v>
      </c>
      <c r="B2545" t="s">
        <v>9973</v>
      </c>
      <c r="C2545" s="1">
        <v>43052</v>
      </c>
      <c r="D2545">
        <v>2017</v>
      </c>
      <c r="E2545" t="s">
        <v>24</v>
      </c>
      <c r="F2545">
        <v>13</v>
      </c>
      <c r="G2545" t="s">
        <v>54</v>
      </c>
      <c r="H2545" t="s">
        <v>1678</v>
      </c>
      <c r="I2545" t="s">
        <v>1679</v>
      </c>
      <c r="J2545" t="s">
        <v>28</v>
      </c>
      <c r="K2545" t="s">
        <v>29</v>
      </c>
      <c r="L2545" t="s">
        <v>278</v>
      </c>
      <c r="M2545" t="s">
        <v>279</v>
      </c>
      <c r="N2545">
        <v>10009</v>
      </c>
      <c r="O2545" t="s">
        <v>157</v>
      </c>
      <c r="P2545" t="s">
        <v>2366</v>
      </c>
      <c r="Q2545" t="s">
        <v>49</v>
      </c>
      <c r="R2545" t="s">
        <v>63</v>
      </c>
      <c r="S2545" t="s">
        <v>2367</v>
      </c>
      <c r="T2545">
        <v>11.21</v>
      </c>
      <c r="U2545">
        <v>1</v>
      </c>
      <c r="V2545">
        <v>0</v>
      </c>
      <c r="W2545">
        <v>3.3629999999999995</v>
      </c>
    </row>
    <row r="2546" spans="1:23" x14ac:dyDescent="0.3">
      <c r="A2546">
        <v>2545</v>
      </c>
      <c r="B2546" t="s">
        <v>5659</v>
      </c>
      <c r="C2546" s="1">
        <v>42621</v>
      </c>
      <c r="D2546">
        <v>2016</v>
      </c>
      <c r="E2546" t="s">
        <v>161</v>
      </c>
      <c r="F254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v>6.9371999999999998</v>
      </c>
    </row>
    <row r="2547" spans="1:23" x14ac:dyDescent="0.3">
      <c r="A2547">
        <v>2546</v>
      </c>
      <c r="B2547" t="s">
        <v>5662</v>
      </c>
      <c r="C2547" s="1">
        <v>42841</v>
      </c>
      <c r="D2547">
        <v>2017</v>
      </c>
      <c r="E2547" t="s">
        <v>89</v>
      </c>
      <c r="F2547">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v>2.0592000000000041</v>
      </c>
    </row>
    <row r="2548" spans="1:23" x14ac:dyDescent="0.3">
      <c r="A2548">
        <v>8319</v>
      </c>
      <c r="B2548" t="s">
        <v>9972</v>
      </c>
      <c r="C2548" s="1">
        <v>42836</v>
      </c>
      <c r="D2548">
        <v>2017</v>
      </c>
      <c r="E2548" t="s">
        <v>89</v>
      </c>
      <c r="F2548">
        <v>11</v>
      </c>
      <c r="G2548" t="s">
        <v>54</v>
      </c>
      <c r="H2548" t="s">
        <v>335</v>
      </c>
      <c r="I2548" t="s">
        <v>336</v>
      </c>
      <c r="J2548" t="s">
        <v>28</v>
      </c>
      <c r="K2548" t="s">
        <v>29</v>
      </c>
      <c r="L2548" t="s">
        <v>2239</v>
      </c>
      <c r="M2548" t="s">
        <v>93</v>
      </c>
      <c r="N2548">
        <v>27217</v>
      </c>
      <c r="O2548" t="s">
        <v>32</v>
      </c>
      <c r="P2548" t="s">
        <v>4864</v>
      </c>
      <c r="Q2548" t="s">
        <v>49</v>
      </c>
      <c r="R2548" t="s">
        <v>72</v>
      </c>
      <c r="S2548" t="s">
        <v>4865</v>
      </c>
      <c r="T2548">
        <v>20.992000000000001</v>
      </c>
      <c r="U2548">
        <v>8</v>
      </c>
      <c r="V2548">
        <v>0.2</v>
      </c>
      <c r="W2548">
        <v>2.3615999999999966</v>
      </c>
    </row>
    <row r="2549" spans="1:23" x14ac:dyDescent="0.3">
      <c r="A2549">
        <v>2548</v>
      </c>
      <c r="B2549" t="s">
        <v>5663</v>
      </c>
      <c r="C2549" s="1">
        <v>42232</v>
      </c>
      <c r="D2549">
        <v>2015</v>
      </c>
      <c r="E2549" t="s">
        <v>132</v>
      </c>
      <c r="F2549">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v>0.25919999999999999</v>
      </c>
    </row>
    <row r="2550" spans="1:23" x14ac:dyDescent="0.3">
      <c r="A2550">
        <v>8318</v>
      </c>
      <c r="B2550" t="s">
        <v>9972</v>
      </c>
      <c r="C2550" s="1">
        <v>42836</v>
      </c>
      <c r="D2550">
        <v>2017</v>
      </c>
      <c r="E2550" t="s">
        <v>89</v>
      </c>
      <c r="F2550">
        <v>11</v>
      </c>
      <c r="G2550" t="s">
        <v>54</v>
      </c>
      <c r="H2550" t="s">
        <v>335</v>
      </c>
      <c r="I2550" t="s">
        <v>336</v>
      </c>
      <c r="J2550" t="s">
        <v>28</v>
      </c>
      <c r="K2550" t="s">
        <v>29</v>
      </c>
      <c r="L2550" t="s">
        <v>2239</v>
      </c>
      <c r="M2550" t="s">
        <v>93</v>
      </c>
      <c r="N2550">
        <v>27217</v>
      </c>
      <c r="O2550" t="s">
        <v>32</v>
      </c>
      <c r="P2550" t="s">
        <v>3552</v>
      </c>
      <c r="Q2550" t="s">
        <v>49</v>
      </c>
      <c r="R2550" t="s">
        <v>72</v>
      </c>
      <c r="S2550" t="s">
        <v>3553</v>
      </c>
      <c r="T2550">
        <v>1.752</v>
      </c>
      <c r="U2550">
        <v>1</v>
      </c>
      <c r="V2550">
        <v>0.2</v>
      </c>
      <c r="W2550">
        <v>0.15329999999999994</v>
      </c>
    </row>
    <row r="2551" spans="1:23" x14ac:dyDescent="0.3">
      <c r="A2551">
        <v>2550</v>
      </c>
      <c r="B2551" t="s">
        <v>5663</v>
      </c>
      <c r="C2551" s="1">
        <v>42232</v>
      </c>
      <c r="D2551">
        <v>2015</v>
      </c>
      <c r="E2551" t="s">
        <v>132</v>
      </c>
      <c r="F2551">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v>105.64559999999997</v>
      </c>
    </row>
    <row r="2552" spans="1:23" x14ac:dyDescent="0.3">
      <c r="A2552">
        <v>2551</v>
      </c>
      <c r="B2552" t="s">
        <v>5663</v>
      </c>
      <c r="C2552" s="1">
        <v>42232</v>
      </c>
      <c r="D2552">
        <v>2015</v>
      </c>
      <c r="E2552" t="s">
        <v>132</v>
      </c>
      <c r="F2552">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v>1.764</v>
      </c>
    </row>
    <row r="2553" spans="1:23" x14ac:dyDescent="0.3">
      <c r="A2553">
        <v>8317</v>
      </c>
      <c r="B2553" t="s">
        <v>9971</v>
      </c>
      <c r="C2553" s="1">
        <v>41832</v>
      </c>
      <c r="D2553">
        <v>2014</v>
      </c>
      <c r="E2553" t="s">
        <v>152</v>
      </c>
      <c r="F2553">
        <v>12</v>
      </c>
      <c r="G2553" t="s">
        <v>54</v>
      </c>
      <c r="H2553" t="s">
        <v>3248</v>
      </c>
      <c r="I2553" t="s">
        <v>3249</v>
      </c>
      <c r="J2553" t="s">
        <v>108</v>
      </c>
      <c r="K2553" t="s">
        <v>29</v>
      </c>
      <c r="L2553" t="s">
        <v>7881</v>
      </c>
      <c r="M2553" t="s">
        <v>110</v>
      </c>
      <c r="N2553">
        <v>77573</v>
      </c>
      <c r="O2553" t="s">
        <v>111</v>
      </c>
      <c r="P2553" t="s">
        <v>581</v>
      </c>
      <c r="Q2553" t="s">
        <v>49</v>
      </c>
      <c r="R2553" t="s">
        <v>95</v>
      </c>
      <c r="S2553" t="s">
        <v>582</v>
      </c>
      <c r="T2553">
        <v>16.032</v>
      </c>
      <c r="U2553">
        <v>3</v>
      </c>
      <c r="V2553">
        <v>0.2</v>
      </c>
      <c r="W2553">
        <v>5.6111999999999993</v>
      </c>
    </row>
    <row r="2554" spans="1:23" x14ac:dyDescent="0.3">
      <c r="A2554">
        <v>2553</v>
      </c>
      <c r="B2554" t="s">
        <v>5664</v>
      </c>
      <c r="C2554" s="1">
        <v>43058</v>
      </c>
      <c r="D2554">
        <v>2017</v>
      </c>
      <c r="E2554" t="s">
        <v>24</v>
      </c>
      <c r="F2554">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v>10.760400000000001</v>
      </c>
    </row>
    <row r="2555" spans="1:23" x14ac:dyDescent="0.3">
      <c r="A2555">
        <v>2554</v>
      </c>
      <c r="B2555" t="s">
        <v>5667</v>
      </c>
      <c r="C2555" s="1">
        <v>42627</v>
      </c>
      <c r="D2555">
        <v>2016</v>
      </c>
      <c r="E2555" t="s">
        <v>161</v>
      </c>
      <c r="F2555">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v>12.441600000000001</v>
      </c>
    </row>
    <row r="2556" spans="1:23" x14ac:dyDescent="0.3">
      <c r="A2556">
        <v>8316</v>
      </c>
      <c r="B2556" t="s">
        <v>9971</v>
      </c>
      <c r="C2556" s="1">
        <v>41832</v>
      </c>
      <c r="D2556">
        <v>2014</v>
      </c>
      <c r="E2556" t="s">
        <v>152</v>
      </c>
      <c r="F2556">
        <v>12</v>
      </c>
      <c r="G2556" t="s">
        <v>54</v>
      </c>
      <c r="H2556" t="s">
        <v>3248</v>
      </c>
      <c r="I2556" t="s">
        <v>3249</v>
      </c>
      <c r="J2556" t="s">
        <v>108</v>
      </c>
      <c r="K2556" t="s">
        <v>29</v>
      </c>
      <c r="L2556" t="s">
        <v>7881</v>
      </c>
      <c r="M2556" t="s">
        <v>110</v>
      </c>
      <c r="N2556">
        <v>77573</v>
      </c>
      <c r="O2556" t="s">
        <v>111</v>
      </c>
      <c r="P2556" t="s">
        <v>2763</v>
      </c>
      <c r="Q2556" t="s">
        <v>49</v>
      </c>
      <c r="R2556" t="s">
        <v>72</v>
      </c>
      <c r="S2556" t="s">
        <v>2764</v>
      </c>
      <c r="T2556">
        <v>22.288</v>
      </c>
      <c r="U2556">
        <v>7</v>
      </c>
      <c r="V2556">
        <v>0.2</v>
      </c>
      <c r="W2556">
        <v>3.9003999999999985</v>
      </c>
    </row>
    <row r="2557" spans="1:23" x14ac:dyDescent="0.3">
      <c r="A2557">
        <v>8315</v>
      </c>
      <c r="B2557" t="s">
        <v>9971</v>
      </c>
      <c r="C2557" s="1">
        <v>41832</v>
      </c>
      <c r="D2557">
        <v>2014</v>
      </c>
      <c r="E2557" t="s">
        <v>152</v>
      </c>
      <c r="F2557">
        <v>12</v>
      </c>
      <c r="G2557" t="s">
        <v>54</v>
      </c>
      <c r="H2557" t="s">
        <v>3248</v>
      </c>
      <c r="I2557" t="s">
        <v>3249</v>
      </c>
      <c r="J2557" t="s">
        <v>108</v>
      </c>
      <c r="K2557" t="s">
        <v>29</v>
      </c>
      <c r="L2557" t="s">
        <v>7881</v>
      </c>
      <c r="M2557" t="s">
        <v>110</v>
      </c>
      <c r="N2557">
        <v>77573</v>
      </c>
      <c r="O2557" t="s">
        <v>111</v>
      </c>
      <c r="P2557" t="s">
        <v>3318</v>
      </c>
      <c r="Q2557" t="s">
        <v>49</v>
      </c>
      <c r="R2557" t="s">
        <v>281</v>
      </c>
      <c r="S2557" t="s">
        <v>3319</v>
      </c>
      <c r="T2557">
        <v>3.4880000000000004</v>
      </c>
      <c r="U2557">
        <v>2</v>
      </c>
      <c r="V2557">
        <v>0.2</v>
      </c>
      <c r="W2557">
        <v>0.56679999999999997</v>
      </c>
    </row>
    <row r="2558" spans="1:23" x14ac:dyDescent="0.3">
      <c r="A2558">
        <v>8310</v>
      </c>
      <c r="B2558" t="s">
        <v>9969</v>
      </c>
      <c r="C2558" s="1">
        <v>41699</v>
      </c>
      <c r="D2558">
        <v>2014</v>
      </c>
      <c r="E2558" t="s">
        <v>237</v>
      </c>
      <c r="F2558">
        <v>1</v>
      </c>
      <c r="G2558" t="s">
        <v>54</v>
      </c>
      <c r="H2558" t="s">
        <v>4647</v>
      </c>
      <c r="I2558" t="s">
        <v>4648</v>
      </c>
      <c r="J2558" t="s">
        <v>28</v>
      </c>
      <c r="K2558" t="s">
        <v>29</v>
      </c>
      <c r="L2558" t="s">
        <v>195</v>
      </c>
      <c r="M2558" t="s">
        <v>110</v>
      </c>
      <c r="N2558">
        <v>77036</v>
      </c>
      <c r="O2558" t="s">
        <v>111</v>
      </c>
      <c r="P2558" t="s">
        <v>5219</v>
      </c>
      <c r="Q2558" t="s">
        <v>49</v>
      </c>
      <c r="R2558" t="s">
        <v>63</v>
      </c>
      <c r="S2558" t="s">
        <v>5220</v>
      </c>
      <c r="T2558">
        <v>137.352</v>
      </c>
      <c r="U2558">
        <v>3</v>
      </c>
      <c r="V2558">
        <v>0.2</v>
      </c>
      <c r="W2558">
        <v>8.5844999999999914</v>
      </c>
    </row>
    <row r="2559" spans="1:23" x14ac:dyDescent="0.3">
      <c r="A2559">
        <v>2558</v>
      </c>
      <c r="B2559" t="s">
        <v>5678</v>
      </c>
      <c r="C2559" s="1">
        <v>42087</v>
      </c>
      <c r="D2559">
        <v>2015</v>
      </c>
      <c r="E2559" t="s">
        <v>237</v>
      </c>
      <c r="F2559">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v>0.52439999999999998</v>
      </c>
    </row>
    <row r="2560" spans="1:23" x14ac:dyDescent="0.3">
      <c r="A2560">
        <v>8309</v>
      </c>
      <c r="B2560" t="s">
        <v>9968</v>
      </c>
      <c r="C2560" s="1">
        <v>42576</v>
      </c>
      <c r="D2560">
        <v>2016</v>
      </c>
      <c r="E2560" t="s">
        <v>152</v>
      </c>
      <c r="F2560">
        <v>25</v>
      </c>
      <c r="G2560" t="s">
        <v>1306</v>
      </c>
      <c r="H2560" t="s">
        <v>5342</v>
      </c>
      <c r="I2560" t="s">
        <v>5343</v>
      </c>
      <c r="J2560" t="s">
        <v>108</v>
      </c>
      <c r="K2560" t="s">
        <v>29</v>
      </c>
      <c r="L2560" t="s">
        <v>135</v>
      </c>
      <c r="M2560" t="s">
        <v>46</v>
      </c>
      <c r="N2560">
        <v>94122</v>
      </c>
      <c r="O2560" t="s">
        <v>47</v>
      </c>
      <c r="P2560" t="s">
        <v>4075</v>
      </c>
      <c r="Q2560" t="s">
        <v>49</v>
      </c>
      <c r="R2560" t="s">
        <v>72</v>
      </c>
      <c r="S2560" t="s">
        <v>4076</v>
      </c>
      <c r="T2560">
        <v>37.17</v>
      </c>
      <c r="U2560">
        <v>9</v>
      </c>
      <c r="V2560">
        <v>0</v>
      </c>
      <c r="W2560">
        <v>11.151</v>
      </c>
    </row>
    <row r="2561" spans="1:23" x14ac:dyDescent="0.3">
      <c r="A2561">
        <v>2560</v>
      </c>
      <c r="B2561" t="s">
        <v>5679</v>
      </c>
      <c r="C2561" s="1">
        <v>42155</v>
      </c>
      <c r="D2561">
        <v>2015</v>
      </c>
      <c r="E2561" t="s">
        <v>124</v>
      </c>
      <c r="F2561">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v>7.5600000000000005</v>
      </c>
    </row>
    <row r="2562" spans="1:23" x14ac:dyDescent="0.3">
      <c r="A2562">
        <v>2561</v>
      </c>
      <c r="B2562" t="s">
        <v>5679</v>
      </c>
      <c r="C2562" s="1">
        <v>42155</v>
      </c>
      <c r="D2562">
        <v>2015</v>
      </c>
      <c r="E2562" t="s">
        <v>124</v>
      </c>
      <c r="F2562">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v>61.38900000000001</v>
      </c>
    </row>
    <row r="2563" spans="1:23" x14ac:dyDescent="0.3">
      <c r="A2563">
        <v>2562</v>
      </c>
      <c r="B2563" t="s">
        <v>5682</v>
      </c>
      <c r="C2563" s="1">
        <v>42363</v>
      </c>
      <c r="D2563">
        <v>2015</v>
      </c>
      <c r="E2563" t="s">
        <v>98</v>
      </c>
      <c r="F2563">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v>3.3408000000000002</v>
      </c>
    </row>
    <row r="2564" spans="1:23" x14ac:dyDescent="0.3">
      <c r="A2564">
        <v>2563</v>
      </c>
      <c r="B2564" t="s">
        <v>5682</v>
      </c>
      <c r="C2564" s="1">
        <v>42363</v>
      </c>
      <c r="D2564">
        <v>2015</v>
      </c>
      <c r="E2564" t="s">
        <v>98</v>
      </c>
      <c r="F2564">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v>3.6288</v>
      </c>
    </row>
    <row r="2565" spans="1:23" x14ac:dyDescent="0.3">
      <c r="A2565">
        <v>8308</v>
      </c>
      <c r="B2565" t="s">
        <v>9967</v>
      </c>
      <c r="C2565" s="1">
        <v>42593</v>
      </c>
      <c r="D2565">
        <v>2016</v>
      </c>
      <c r="E2565" t="s">
        <v>132</v>
      </c>
      <c r="F2565">
        <v>11</v>
      </c>
      <c r="G2565" t="s">
        <v>54</v>
      </c>
      <c r="H2565" t="s">
        <v>1683</v>
      </c>
      <c r="I2565" t="s">
        <v>1684</v>
      </c>
      <c r="J2565" t="s">
        <v>108</v>
      </c>
      <c r="K2565" t="s">
        <v>29</v>
      </c>
      <c r="L2565" t="s">
        <v>4570</v>
      </c>
      <c r="M2565" t="s">
        <v>663</v>
      </c>
      <c r="N2565">
        <v>74133</v>
      </c>
      <c r="O2565" t="s">
        <v>111</v>
      </c>
      <c r="P2565" t="s">
        <v>6831</v>
      </c>
      <c r="Q2565" t="s">
        <v>49</v>
      </c>
      <c r="R2565" t="s">
        <v>79</v>
      </c>
      <c r="S2565" t="s">
        <v>6832</v>
      </c>
      <c r="T2565">
        <v>77.56</v>
      </c>
      <c r="U2565">
        <v>2</v>
      </c>
      <c r="V2565">
        <v>0</v>
      </c>
      <c r="W2565">
        <v>35.677599999999998</v>
      </c>
    </row>
    <row r="2566" spans="1:23" x14ac:dyDescent="0.3">
      <c r="A2566">
        <v>2565</v>
      </c>
      <c r="B2566" t="s">
        <v>5684</v>
      </c>
      <c r="C2566" s="1">
        <v>42080</v>
      </c>
      <c r="D2566">
        <v>2015</v>
      </c>
      <c r="E2566" t="s">
        <v>237</v>
      </c>
      <c r="F256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v>9.1313999999999993</v>
      </c>
    </row>
    <row r="2567" spans="1:23" x14ac:dyDescent="0.3">
      <c r="A2567">
        <v>8307</v>
      </c>
      <c r="B2567" t="s">
        <v>9967</v>
      </c>
      <c r="C2567" s="1">
        <v>42593</v>
      </c>
      <c r="D2567">
        <v>2016</v>
      </c>
      <c r="E2567" t="s">
        <v>132</v>
      </c>
      <c r="F2567">
        <v>11</v>
      </c>
      <c r="G2567" t="s">
        <v>54</v>
      </c>
      <c r="H2567" t="s">
        <v>1683</v>
      </c>
      <c r="I2567" t="s">
        <v>1684</v>
      </c>
      <c r="J2567" t="s">
        <v>108</v>
      </c>
      <c r="K2567" t="s">
        <v>29</v>
      </c>
      <c r="L2567" t="s">
        <v>4570</v>
      </c>
      <c r="M2567" t="s">
        <v>663</v>
      </c>
      <c r="N2567">
        <v>74133</v>
      </c>
      <c r="O2567" t="s">
        <v>111</v>
      </c>
      <c r="P2567" t="s">
        <v>2232</v>
      </c>
      <c r="Q2567" t="s">
        <v>49</v>
      </c>
      <c r="R2567" t="s">
        <v>79</v>
      </c>
      <c r="S2567" t="s">
        <v>2233</v>
      </c>
      <c r="T2567">
        <v>41.86</v>
      </c>
      <c r="U2567">
        <v>7</v>
      </c>
      <c r="V2567">
        <v>0</v>
      </c>
      <c r="W2567">
        <v>19.255600000000001</v>
      </c>
    </row>
    <row r="2568" spans="1:23" x14ac:dyDescent="0.3">
      <c r="A2568">
        <v>2567</v>
      </c>
      <c r="B2568" t="s">
        <v>5690</v>
      </c>
      <c r="C2568" s="1">
        <v>43040</v>
      </c>
      <c r="D2568">
        <v>2017</v>
      </c>
      <c r="E2568" t="s">
        <v>24</v>
      </c>
      <c r="F2568">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v>7.8499999999999979</v>
      </c>
    </row>
    <row r="2569" spans="1:23" x14ac:dyDescent="0.3">
      <c r="A2569">
        <v>8306</v>
      </c>
      <c r="B2569" t="s">
        <v>9967</v>
      </c>
      <c r="C2569" s="1">
        <v>42593</v>
      </c>
      <c r="D2569">
        <v>2016</v>
      </c>
      <c r="E2569" t="s">
        <v>132</v>
      </c>
      <c r="F2569">
        <v>11</v>
      </c>
      <c r="G2569" t="s">
        <v>54</v>
      </c>
      <c r="H2569" t="s">
        <v>1683</v>
      </c>
      <c r="I2569" t="s">
        <v>1684</v>
      </c>
      <c r="J2569" t="s">
        <v>108</v>
      </c>
      <c r="K2569" t="s">
        <v>29</v>
      </c>
      <c r="L2569" t="s">
        <v>4570</v>
      </c>
      <c r="M2569" t="s">
        <v>663</v>
      </c>
      <c r="N2569">
        <v>74133</v>
      </c>
      <c r="O2569" t="s">
        <v>111</v>
      </c>
      <c r="P2569" t="s">
        <v>2662</v>
      </c>
      <c r="Q2569" t="s">
        <v>49</v>
      </c>
      <c r="R2569" t="s">
        <v>95</v>
      </c>
      <c r="S2569" t="s">
        <v>2663</v>
      </c>
      <c r="T2569">
        <v>32.400000000000006</v>
      </c>
      <c r="U2569">
        <v>5</v>
      </c>
      <c r="V2569">
        <v>0</v>
      </c>
      <c r="W2569">
        <v>15.552000000000001</v>
      </c>
    </row>
    <row r="2570" spans="1:23" x14ac:dyDescent="0.3">
      <c r="A2570">
        <v>2569</v>
      </c>
      <c r="B2570" t="s">
        <v>5694</v>
      </c>
      <c r="C2570" s="1">
        <v>42985</v>
      </c>
      <c r="D2570">
        <v>2017</v>
      </c>
      <c r="E2570" t="s">
        <v>161</v>
      </c>
      <c r="F2570">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v>133.86240000000004</v>
      </c>
    </row>
    <row r="2571" spans="1:23" x14ac:dyDescent="0.3">
      <c r="A2571">
        <v>8301</v>
      </c>
      <c r="B2571" t="s">
        <v>9963</v>
      </c>
      <c r="C2571" s="1">
        <v>42114</v>
      </c>
      <c r="D2571">
        <v>2015</v>
      </c>
      <c r="E2571" t="s">
        <v>89</v>
      </c>
      <c r="F2571">
        <v>20</v>
      </c>
      <c r="G2571" t="s">
        <v>54</v>
      </c>
      <c r="H2571" t="s">
        <v>1910</v>
      </c>
      <c r="I2571" t="s">
        <v>1911</v>
      </c>
      <c r="J2571" t="s">
        <v>28</v>
      </c>
      <c r="K2571" t="s">
        <v>29</v>
      </c>
      <c r="L2571" t="s">
        <v>895</v>
      </c>
      <c r="M2571" t="s">
        <v>250</v>
      </c>
      <c r="N2571">
        <v>48234</v>
      </c>
      <c r="O2571" t="s">
        <v>111</v>
      </c>
      <c r="P2571" t="s">
        <v>971</v>
      </c>
      <c r="Q2571" t="s">
        <v>49</v>
      </c>
      <c r="R2571" t="s">
        <v>184</v>
      </c>
      <c r="S2571" t="s">
        <v>972</v>
      </c>
      <c r="T2571">
        <v>180.96</v>
      </c>
      <c r="U2571">
        <v>2</v>
      </c>
      <c r="V2571">
        <v>0</v>
      </c>
      <c r="W2571">
        <v>81.432000000000002</v>
      </c>
    </row>
    <row r="2572" spans="1:23" x14ac:dyDescent="0.3">
      <c r="A2572">
        <v>2571</v>
      </c>
      <c r="B2572" t="s">
        <v>5695</v>
      </c>
      <c r="C2572" s="1">
        <v>43096</v>
      </c>
      <c r="D2572">
        <v>2017</v>
      </c>
      <c r="E2572" t="s">
        <v>98</v>
      </c>
      <c r="F2572">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v>3.6431999999999998</v>
      </c>
    </row>
    <row r="2573" spans="1:23" x14ac:dyDescent="0.3">
      <c r="A2573">
        <v>2572</v>
      </c>
      <c r="B2573" t="s">
        <v>5696</v>
      </c>
      <c r="C2573" s="1">
        <v>42932</v>
      </c>
      <c r="D2573">
        <v>2017</v>
      </c>
      <c r="E2573" t="s">
        <v>152</v>
      </c>
      <c r="F2573">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v>0.90999999999999981</v>
      </c>
    </row>
    <row r="2574" spans="1:23" x14ac:dyDescent="0.3">
      <c r="A2574">
        <v>8300</v>
      </c>
      <c r="B2574" t="s">
        <v>9962</v>
      </c>
      <c r="C2574" s="1">
        <v>41709</v>
      </c>
      <c r="D2574">
        <v>2014</v>
      </c>
      <c r="E2574" t="s">
        <v>237</v>
      </c>
      <c r="F2574">
        <v>11</v>
      </c>
      <c r="G2574" t="s">
        <v>54</v>
      </c>
      <c r="H2574" t="s">
        <v>5103</v>
      </c>
      <c r="I2574" t="s">
        <v>5104</v>
      </c>
      <c r="J2574" t="s">
        <v>28</v>
      </c>
      <c r="K2574" t="s">
        <v>29</v>
      </c>
      <c r="L2574" t="s">
        <v>580</v>
      </c>
      <c r="M2574" t="s">
        <v>46</v>
      </c>
      <c r="N2574">
        <v>95661</v>
      </c>
      <c r="O2574" t="s">
        <v>47</v>
      </c>
      <c r="P2574" t="s">
        <v>7033</v>
      </c>
      <c r="Q2574" t="s">
        <v>49</v>
      </c>
      <c r="R2574" t="s">
        <v>72</v>
      </c>
      <c r="S2574" t="s">
        <v>7034</v>
      </c>
      <c r="T2574">
        <v>7.98</v>
      </c>
      <c r="U2574">
        <v>3</v>
      </c>
      <c r="V2574">
        <v>0</v>
      </c>
      <c r="W2574">
        <v>2.0747999999999998</v>
      </c>
    </row>
    <row r="2575" spans="1:23" x14ac:dyDescent="0.3">
      <c r="A2575">
        <v>8299</v>
      </c>
      <c r="B2575" t="s">
        <v>9961</v>
      </c>
      <c r="C2575" s="1">
        <v>42190</v>
      </c>
      <c r="D2575">
        <v>2015</v>
      </c>
      <c r="E2575" t="s">
        <v>152</v>
      </c>
      <c r="F2575">
        <v>5</v>
      </c>
      <c r="G2575" t="s">
        <v>54</v>
      </c>
      <c r="H2575" t="s">
        <v>2311</v>
      </c>
      <c r="I2575" t="s">
        <v>2312</v>
      </c>
      <c r="J2575" t="s">
        <v>44</v>
      </c>
      <c r="K2575" t="s">
        <v>29</v>
      </c>
      <c r="L2575" t="s">
        <v>479</v>
      </c>
      <c r="M2575" t="s">
        <v>93</v>
      </c>
      <c r="N2575">
        <v>28205</v>
      </c>
      <c r="O2575" t="s">
        <v>32</v>
      </c>
      <c r="P2575" t="s">
        <v>2383</v>
      </c>
      <c r="Q2575" t="s">
        <v>49</v>
      </c>
      <c r="R2575" t="s">
        <v>50</v>
      </c>
      <c r="S2575" t="s">
        <v>2384</v>
      </c>
      <c r="T2575">
        <v>11.784000000000001</v>
      </c>
      <c r="U2575">
        <v>3</v>
      </c>
      <c r="V2575">
        <v>0.2</v>
      </c>
      <c r="W2575">
        <v>4.2716999999999992</v>
      </c>
    </row>
    <row r="2576" spans="1:23" x14ac:dyDescent="0.3">
      <c r="A2576">
        <v>2575</v>
      </c>
      <c r="B2576" t="s">
        <v>5702</v>
      </c>
      <c r="C2576" s="1">
        <v>41965</v>
      </c>
      <c r="D2576">
        <v>2014</v>
      </c>
      <c r="E2576" t="s">
        <v>24</v>
      </c>
      <c r="F257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v>7.9527000000000001</v>
      </c>
    </row>
    <row r="2577" spans="1:23" x14ac:dyDescent="0.3">
      <c r="A2577">
        <v>2576</v>
      </c>
      <c r="B2577" t="s">
        <v>5702</v>
      </c>
      <c r="C2577" s="1">
        <v>41965</v>
      </c>
      <c r="D2577">
        <v>2014</v>
      </c>
      <c r="E2577" t="s">
        <v>24</v>
      </c>
      <c r="F2577">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v>156.751</v>
      </c>
    </row>
    <row r="2578" spans="1:23" x14ac:dyDescent="0.3">
      <c r="A2578">
        <v>2577</v>
      </c>
      <c r="B2578" t="s">
        <v>5702</v>
      </c>
      <c r="C2578" s="1">
        <v>41965</v>
      </c>
      <c r="D2578">
        <v>2014</v>
      </c>
      <c r="E2578" t="s">
        <v>24</v>
      </c>
      <c r="F2578">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v>5.3391999999999991</v>
      </c>
    </row>
    <row r="2579" spans="1:23" x14ac:dyDescent="0.3">
      <c r="A2579">
        <v>2578</v>
      </c>
      <c r="B2579" t="s">
        <v>5702</v>
      </c>
      <c r="C2579" s="1">
        <v>41965</v>
      </c>
      <c r="D2579">
        <v>2014</v>
      </c>
      <c r="E2579" t="s">
        <v>24</v>
      </c>
      <c r="F2579">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v>290.30160000000001</v>
      </c>
    </row>
    <row r="2580" spans="1:23" x14ac:dyDescent="0.3">
      <c r="A2580">
        <v>8296</v>
      </c>
      <c r="B2580" t="s">
        <v>9960</v>
      </c>
      <c r="C2580" s="1">
        <v>42520</v>
      </c>
      <c r="D2580">
        <v>2016</v>
      </c>
      <c r="E2580" t="s">
        <v>124</v>
      </c>
      <c r="F2580">
        <v>30</v>
      </c>
      <c r="G2580" t="s">
        <v>54</v>
      </c>
      <c r="H2580" t="s">
        <v>4158</v>
      </c>
      <c r="I2580" t="s">
        <v>4159</v>
      </c>
      <c r="J2580" t="s">
        <v>44</v>
      </c>
      <c r="K2580" t="s">
        <v>29</v>
      </c>
      <c r="L2580" t="s">
        <v>1143</v>
      </c>
      <c r="M2580" t="s">
        <v>331</v>
      </c>
      <c r="N2580">
        <v>22204</v>
      </c>
      <c r="O2580" t="s">
        <v>32</v>
      </c>
      <c r="P2580" t="s">
        <v>513</v>
      </c>
      <c r="Q2580" t="s">
        <v>49</v>
      </c>
      <c r="R2580" t="s">
        <v>184</v>
      </c>
      <c r="S2580" t="s">
        <v>514</v>
      </c>
      <c r="T2580">
        <v>26.55</v>
      </c>
      <c r="U2580">
        <v>9</v>
      </c>
      <c r="V2580">
        <v>0</v>
      </c>
      <c r="W2580">
        <v>12.744</v>
      </c>
    </row>
    <row r="2581" spans="1:23" x14ac:dyDescent="0.3">
      <c r="A2581">
        <v>2580</v>
      </c>
      <c r="B2581" t="s">
        <v>5705</v>
      </c>
      <c r="C2581" s="1">
        <v>41665</v>
      </c>
      <c r="D2581">
        <v>2014</v>
      </c>
      <c r="E2581" t="s">
        <v>166</v>
      </c>
      <c r="F2581">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v>0</v>
      </c>
    </row>
    <row r="2582" spans="1:23" x14ac:dyDescent="0.3">
      <c r="A2582">
        <v>2581</v>
      </c>
      <c r="B2582" t="s">
        <v>5705</v>
      </c>
      <c r="C2582" s="1">
        <v>41665</v>
      </c>
      <c r="D2582">
        <v>2014</v>
      </c>
      <c r="E2582" t="s">
        <v>166</v>
      </c>
      <c r="F2582">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v>9.3312000000000008</v>
      </c>
    </row>
    <row r="2583" spans="1:23" x14ac:dyDescent="0.3">
      <c r="A2583">
        <v>2582</v>
      </c>
      <c r="B2583" t="s">
        <v>5705</v>
      </c>
      <c r="C2583" s="1">
        <v>41665</v>
      </c>
      <c r="D2583">
        <v>2014</v>
      </c>
      <c r="E2583" t="s">
        <v>166</v>
      </c>
      <c r="F2583">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v>8.34</v>
      </c>
    </row>
    <row r="2584" spans="1:23" x14ac:dyDescent="0.3">
      <c r="A2584">
        <v>8294</v>
      </c>
      <c r="B2584" t="s">
        <v>9958</v>
      </c>
      <c r="C2584" s="1">
        <v>43042</v>
      </c>
      <c r="D2584">
        <v>2017</v>
      </c>
      <c r="E2584" t="s">
        <v>24</v>
      </c>
      <c r="F2584">
        <v>3</v>
      </c>
      <c r="G2584" t="s">
        <v>54</v>
      </c>
      <c r="H2584" t="s">
        <v>6656</v>
      </c>
      <c r="I2584" t="s">
        <v>6657</v>
      </c>
      <c r="J2584" t="s">
        <v>44</v>
      </c>
      <c r="K2584" t="s">
        <v>29</v>
      </c>
      <c r="L2584" t="s">
        <v>101</v>
      </c>
      <c r="M2584" t="s">
        <v>102</v>
      </c>
      <c r="N2584">
        <v>98103</v>
      </c>
      <c r="O2584" t="s">
        <v>47</v>
      </c>
      <c r="P2584" t="s">
        <v>4877</v>
      </c>
      <c r="Q2584" t="s">
        <v>49</v>
      </c>
      <c r="R2584" t="s">
        <v>79</v>
      </c>
      <c r="S2584" t="s">
        <v>4878</v>
      </c>
      <c r="T2584">
        <v>18.368000000000002</v>
      </c>
      <c r="U2584">
        <v>4</v>
      </c>
      <c r="V2584">
        <v>0.2</v>
      </c>
      <c r="W2584">
        <v>5.9695999999999998</v>
      </c>
    </row>
    <row r="2585" spans="1:23" x14ac:dyDescent="0.3">
      <c r="A2585">
        <v>8293</v>
      </c>
      <c r="B2585" t="s">
        <v>9957</v>
      </c>
      <c r="C2585" s="1">
        <v>42349</v>
      </c>
      <c r="D2585">
        <v>2015</v>
      </c>
      <c r="E2585" t="s">
        <v>98</v>
      </c>
      <c r="F2585">
        <v>11</v>
      </c>
      <c r="G2585" t="s">
        <v>54</v>
      </c>
      <c r="H2585" t="s">
        <v>578</v>
      </c>
      <c r="I2585" t="s">
        <v>579</v>
      </c>
      <c r="J2585" t="s">
        <v>28</v>
      </c>
      <c r="K2585" t="s">
        <v>29</v>
      </c>
      <c r="L2585" t="s">
        <v>288</v>
      </c>
      <c r="M2585" t="s">
        <v>510</v>
      </c>
      <c r="N2585">
        <v>45373</v>
      </c>
      <c r="O2585" t="s">
        <v>157</v>
      </c>
      <c r="P2585" t="s">
        <v>5956</v>
      </c>
      <c r="Q2585" t="s">
        <v>49</v>
      </c>
      <c r="R2585" t="s">
        <v>79</v>
      </c>
      <c r="S2585" t="s">
        <v>5957</v>
      </c>
      <c r="T2585">
        <v>10.332000000000003</v>
      </c>
      <c r="U2585">
        <v>3</v>
      </c>
      <c r="V2585">
        <v>0.7</v>
      </c>
      <c r="W2585">
        <v>-7.5767999999999986</v>
      </c>
    </row>
    <row r="2586" spans="1:23" x14ac:dyDescent="0.3">
      <c r="A2586">
        <v>8292</v>
      </c>
      <c r="B2586" t="s">
        <v>9956</v>
      </c>
      <c r="C2586" s="1">
        <v>41863</v>
      </c>
      <c r="D2586">
        <v>2014</v>
      </c>
      <c r="E2586" t="s">
        <v>132</v>
      </c>
      <c r="F2586">
        <v>12</v>
      </c>
      <c r="G2586" t="s">
        <v>54</v>
      </c>
      <c r="H2586" t="s">
        <v>7015</v>
      </c>
      <c r="I2586" t="s">
        <v>7016</v>
      </c>
      <c r="J2586" t="s">
        <v>108</v>
      </c>
      <c r="K2586" t="s">
        <v>29</v>
      </c>
      <c r="L2586" t="s">
        <v>1436</v>
      </c>
      <c r="M2586" t="s">
        <v>58</v>
      </c>
      <c r="N2586">
        <v>33180</v>
      </c>
      <c r="O2586" t="s">
        <v>32</v>
      </c>
      <c r="P2586" t="s">
        <v>4584</v>
      </c>
      <c r="Q2586" t="s">
        <v>49</v>
      </c>
      <c r="R2586" t="s">
        <v>50</v>
      </c>
      <c r="S2586" t="s">
        <v>4585</v>
      </c>
      <c r="T2586">
        <v>2.952</v>
      </c>
      <c r="U2586">
        <v>1</v>
      </c>
      <c r="V2586">
        <v>0.2</v>
      </c>
      <c r="W2586">
        <v>0.99629999999999996</v>
      </c>
    </row>
    <row r="2587" spans="1:23" x14ac:dyDescent="0.3">
      <c r="A2587">
        <v>2586</v>
      </c>
      <c r="B2587" t="s">
        <v>5712</v>
      </c>
      <c r="C2587" s="1">
        <v>42311</v>
      </c>
      <c r="D2587">
        <v>2015</v>
      </c>
      <c r="E2587" t="s">
        <v>24</v>
      </c>
      <c r="F2587">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v>2.1475999999999997</v>
      </c>
    </row>
    <row r="2588" spans="1:23" x14ac:dyDescent="0.3">
      <c r="A2588">
        <v>2587</v>
      </c>
      <c r="B2588" t="s">
        <v>5714</v>
      </c>
      <c r="C2588" s="1">
        <v>42916</v>
      </c>
      <c r="D2588">
        <v>2017</v>
      </c>
      <c r="E2588" t="s">
        <v>41</v>
      </c>
      <c r="F2588">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v>67.113900000000015</v>
      </c>
    </row>
    <row r="2589" spans="1:23" x14ac:dyDescent="0.3">
      <c r="A2589">
        <v>8291</v>
      </c>
      <c r="B2589" t="s">
        <v>9956</v>
      </c>
      <c r="C2589" s="1">
        <v>41863</v>
      </c>
      <c r="D2589">
        <v>2014</v>
      </c>
      <c r="E2589" t="s">
        <v>132</v>
      </c>
      <c r="F2589">
        <v>12</v>
      </c>
      <c r="G2589" t="s">
        <v>54</v>
      </c>
      <c r="H2589" t="s">
        <v>7015</v>
      </c>
      <c r="I2589" t="s">
        <v>7016</v>
      </c>
      <c r="J2589" t="s">
        <v>108</v>
      </c>
      <c r="K2589" t="s">
        <v>29</v>
      </c>
      <c r="L2589" t="s">
        <v>1436</v>
      </c>
      <c r="M2589" t="s">
        <v>58</v>
      </c>
      <c r="N2589">
        <v>33180</v>
      </c>
      <c r="O2589" t="s">
        <v>32</v>
      </c>
      <c r="P2589" t="s">
        <v>6856</v>
      </c>
      <c r="Q2589" t="s">
        <v>49</v>
      </c>
      <c r="R2589" t="s">
        <v>592</v>
      </c>
      <c r="S2589" t="s">
        <v>6857</v>
      </c>
      <c r="T2589">
        <v>5.5520000000000005</v>
      </c>
      <c r="U2589">
        <v>2</v>
      </c>
      <c r="V2589">
        <v>0.2</v>
      </c>
      <c r="W2589">
        <v>-1.0410000000000006</v>
      </c>
    </row>
    <row r="2590" spans="1:23" x14ac:dyDescent="0.3">
      <c r="A2590">
        <v>2589</v>
      </c>
      <c r="B2590" t="s">
        <v>5717</v>
      </c>
      <c r="C2590" s="1">
        <v>42495</v>
      </c>
      <c r="D2590">
        <v>2016</v>
      </c>
      <c r="E2590" t="s">
        <v>124</v>
      </c>
      <c r="F2590">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v>1.0165999999999995</v>
      </c>
    </row>
    <row r="2591" spans="1:23" x14ac:dyDescent="0.3">
      <c r="A2591">
        <v>8290</v>
      </c>
      <c r="B2591" t="s">
        <v>9956</v>
      </c>
      <c r="C2591" s="1">
        <v>41863</v>
      </c>
      <c r="D2591">
        <v>2014</v>
      </c>
      <c r="E2591" t="s">
        <v>132</v>
      </c>
      <c r="F2591">
        <v>12</v>
      </c>
      <c r="G2591" t="s">
        <v>54</v>
      </c>
      <c r="H2591" t="s">
        <v>7015</v>
      </c>
      <c r="I2591" t="s">
        <v>7016</v>
      </c>
      <c r="J2591" t="s">
        <v>108</v>
      </c>
      <c r="K2591" t="s">
        <v>29</v>
      </c>
      <c r="L2591" t="s">
        <v>1436</v>
      </c>
      <c r="M2591" t="s">
        <v>58</v>
      </c>
      <c r="N2591">
        <v>33180</v>
      </c>
      <c r="O2591" t="s">
        <v>32</v>
      </c>
      <c r="P2591" t="s">
        <v>5443</v>
      </c>
      <c r="Q2591" t="s">
        <v>49</v>
      </c>
      <c r="R2591" t="s">
        <v>82</v>
      </c>
      <c r="S2591" t="s">
        <v>5444</v>
      </c>
      <c r="T2591">
        <v>211.24799999999999</v>
      </c>
      <c r="U2591">
        <v>6</v>
      </c>
      <c r="V2591">
        <v>0.2</v>
      </c>
      <c r="W2591">
        <v>15.843599999999995</v>
      </c>
    </row>
    <row r="2592" spans="1:23" x14ac:dyDescent="0.3">
      <c r="A2592">
        <v>8288</v>
      </c>
      <c r="B2592" t="s">
        <v>9956</v>
      </c>
      <c r="C2592" s="1">
        <v>41863</v>
      </c>
      <c r="D2592">
        <v>2014</v>
      </c>
      <c r="E2592" t="s">
        <v>132</v>
      </c>
      <c r="F2592">
        <v>12</v>
      </c>
      <c r="G2592" t="s">
        <v>54</v>
      </c>
      <c r="H2592" t="s">
        <v>7015</v>
      </c>
      <c r="I2592" t="s">
        <v>7016</v>
      </c>
      <c r="J2592" t="s">
        <v>108</v>
      </c>
      <c r="K2592" t="s">
        <v>29</v>
      </c>
      <c r="L2592" t="s">
        <v>1436</v>
      </c>
      <c r="M2592" t="s">
        <v>58</v>
      </c>
      <c r="N2592">
        <v>33180</v>
      </c>
      <c r="O2592" t="s">
        <v>32</v>
      </c>
      <c r="P2592" t="s">
        <v>1474</v>
      </c>
      <c r="Q2592" t="s">
        <v>49</v>
      </c>
      <c r="R2592" t="s">
        <v>72</v>
      </c>
      <c r="S2592" t="s">
        <v>1475</v>
      </c>
      <c r="T2592">
        <v>47.96</v>
      </c>
      <c r="U2592">
        <v>5</v>
      </c>
      <c r="V2592">
        <v>0.2</v>
      </c>
      <c r="W2592">
        <v>4.196499999999995</v>
      </c>
    </row>
    <row r="2593" spans="1:23" x14ac:dyDescent="0.3">
      <c r="A2593">
        <v>8287</v>
      </c>
      <c r="B2593" t="s">
        <v>9956</v>
      </c>
      <c r="C2593" s="1">
        <v>41863</v>
      </c>
      <c r="D2593">
        <v>2014</v>
      </c>
      <c r="E2593" t="s">
        <v>132</v>
      </c>
      <c r="F2593">
        <v>12</v>
      </c>
      <c r="G2593" t="s">
        <v>54</v>
      </c>
      <c r="H2593" t="s">
        <v>7015</v>
      </c>
      <c r="I2593" t="s">
        <v>7016</v>
      </c>
      <c r="J2593" t="s">
        <v>108</v>
      </c>
      <c r="K2593" t="s">
        <v>29</v>
      </c>
      <c r="L2593" t="s">
        <v>1436</v>
      </c>
      <c r="M2593" t="s">
        <v>58</v>
      </c>
      <c r="N2593">
        <v>33180</v>
      </c>
      <c r="O2593" t="s">
        <v>32</v>
      </c>
      <c r="P2593" t="s">
        <v>9109</v>
      </c>
      <c r="Q2593" t="s">
        <v>49</v>
      </c>
      <c r="R2593" t="s">
        <v>95</v>
      </c>
      <c r="S2593" t="s">
        <v>9110</v>
      </c>
      <c r="T2593">
        <v>31.104000000000006</v>
      </c>
      <c r="U2593">
        <v>6</v>
      </c>
      <c r="V2593">
        <v>0.2</v>
      </c>
      <c r="W2593">
        <v>10.8864</v>
      </c>
    </row>
    <row r="2594" spans="1:23" x14ac:dyDescent="0.3">
      <c r="A2594">
        <v>8284</v>
      </c>
      <c r="B2594" t="s">
        <v>9955</v>
      </c>
      <c r="C2594" s="1">
        <v>42359</v>
      </c>
      <c r="D2594">
        <v>2015</v>
      </c>
      <c r="E2594" t="s">
        <v>98</v>
      </c>
      <c r="F2594">
        <v>21</v>
      </c>
      <c r="G2594" t="s">
        <v>25</v>
      </c>
      <c r="H2594" t="s">
        <v>3780</v>
      </c>
      <c r="I2594" t="s">
        <v>3781</v>
      </c>
      <c r="J2594" t="s">
        <v>108</v>
      </c>
      <c r="K2594" t="s">
        <v>29</v>
      </c>
      <c r="L2594" t="s">
        <v>9328</v>
      </c>
      <c r="M2594" t="s">
        <v>222</v>
      </c>
      <c r="N2594">
        <v>60174</v>
      </c>
      <c r="O2594" t="s">
        <v>111</v>
      </c>
      <c r="P2594" t="s">
        <v>2856</v>
      </c>
      <c r="Q2594" t="s">
        <v>49</v>
      </c>
      <c r="R2594" t="s">
        <v>72</v>
      </c>
      <c r="S2594" t="s">
        <v>2857</v>
      </c>
      <c r="T2594">
        <v>59.903999999999996</v>
      </c>
      <c r="U2594">
        <v>2</v>
      </c>
      <c r="V2594">
        <v>0.2</v>
      </c>
      <c r="W2594">
        <v>14.227200000000003</v>
      </c>
    </row>
    <row r="2595" spans="1:23" x14ac:dyDescent="0.3">
      <c r="A2595">
        <v>2594</v>
      </c>
      <c r="B2595" t="s">
        <v>5724</v>
      </c>
      <c r="C2595" s="1">
        <v>43063</v>
      </c>
      <c r="D2595">
        <v>2017</v>
      </c>
      <c r="E2595" t="s">
        <v>24</v>
      </c>
      <c r="F2595">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v>157.36319999999998</v>
      </c>
    </row>
    <row r="2596" spans="1:23" x14ac:dyDescent="0.3">
      <c r="A2596">
        <v>2595</v>
      </c>
      <c r="B2596" t="s">
        <v>5726</v>
      </c>
      <c r="C2596" s="1">
        <v>42868</v>
      </c>
      <c r="D2596">
        <v>2017</v>
      </c>
      <c r="E2596" t="s">
        <v>124</v>
      </c>
      <c r="F259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v>81.432000000000002</v>
      </c>
    </row>
    <row r="2597" spans="1:23" x14ac:dyDescent="0.3">
      <c r="A2597">
        <v>2596</v>
      </c>
      <c r="B2597" t="s">
        <v>5726</v>
      </c>
      <c r="C2597" s="1">
        <v>42868</v>
      </c>
      <c r="D2597">
        <v>2017</v>
      </c>
      <c r="E2597" t="s">
        <v>124</v>
      </c>
      <c r="F2597">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v>411.73649999999998</v>
      </c>
    </row>
    <row r="2598" spans="1:23" x14ac:dyDescent="0.3">
      <c r="A2598">
        <v>8281</v>
      </c>
      <c r="B2598" t="s">
        <v>9954</v>
      </c>
      <c r="C2598" s="1">
        <v>42864</v>
      </c>
      <c r="D2598">
        <v>2017</v>
      </c>
      <c r="E2598" t="s">
        <v>124</v>
      </c>
      <c r="F2598">
        <v>9</v>
      </c>
      <c r="G2598" t="s">
        <v>199</v>
      </c>
      <c r="H2598" t="s">
        <v>1797</v>
      </c>
      <c r="I2598" t="s">
        <v>1798</v>
      </c>
      <c r="J2598" t="s">
        <v>44</v>
      </c>
      <c r="K2598" t="s">
        <v>29</v>
      </c>
      <c r="L2598" t="s">
        <v>1539</v>
      </c>
      <c r="M2598" t="s">
        <v>93</v>
      </c>
      <c r="N2598">
        <v>28540</v>
      </c>
      <c r="O2598" t="s">
        <v>32</v>
      </c>
      <c r="P2598" t="s">
        <v>517</v>
      </c>
      <c r="Q2598" t="s">
        <v>49</v>
      </c>
      <c r="R2598" t="s">
        <v>184</v>
      </c>
      <c r="S2598" t="s">
        <v>518</v>
      </c>
      <c r="T2598">
        <v>65.231999999999999</v>
      </c>
      <c r="U2598">
        <v>3</v>
      </c>
      <c r="V2598">
        <v>0.2</v>
      </c>
      <c r="W2598">
        <v>22.015799999999999</v>
      </c>
    </row>
    <row r="2599" spans="1:23" x14ac:dyDescent="0.3">
      <c r="A2599">
        <v>2598</v>
      </c>
      <c r="B2599" t="s">
        <v>5726</v>
      </c>
      <c r="C2599" s="1">
        <v>42868</v>
      </c>
      <c r="D2599">
        <v>2017</v>
      </c>
      <c r="E2599" t="s">
        <v>124</v>
      </c>
      <c r="F2599">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v>95.461199999999963</v>
      </c>
    </row>
    <row r="2600" spans="1:23" x14ac:dyDescent="0.3">
      <c r="A2600">
        <v>2599</v>
      </c>
      <c r="B2600" t="s">
        <v>5726</v>
      </c>
      <c r="C2600" s="1">
        <v>42868</v>
      </c>
      <c r="D2600">
        <v>2017</v>
      </c>
      <c r="E2600" t="s">
        <v>124</v>
      </c>
      <c r="F2600">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v>7.3206000000000007</v>
      </c>
    </row>
    <row r="2601" spans="1:23" x14ac:dyDescent="0.3">
      <c r="A2601">
        <v>2600</v>
      </c>
      <c r="B2601" t="s">
        <v>5730</v>
      </c>
      <c r="C2601" s="1">
        <v>42848</v>
      </c>
      <c r="D2601">
        <v>2017</v>
      </c>
      <c r="E2601" t="s">
        <v>89</v>
      </c>
      <c r="F2601">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v>35.362599999999986</v>
      </c>
    </row>
    <row r="2602" spans="1:23" x14ac:dyDescent="0.3">
      <c r="A2602">
        <v>2601</v>
      </c>
      <c r="B2602" t="s">
        <v>5730</v>
      </c>
      <c r="C2602" s="1">
        <v>42848</v>
      </c>
      <c r="D2602">
        <v>2017</v>
      </c>
      <c r="E2602" t="s">
        <v>89</v>
      </c>
      <c r="F2602">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v>36.812999999999988</v>
      </c>
    </row>
    <row r="2603" spans="1:23" x14ac:dyDescent="0.3">
      <c r="A2603">
        <v>2602</v>
      </c>
      <c r="B2603" t="s">
        <v>5731</v>
      </c>
      <c r="C2603" s="1">
        <v>42525</v>
      </c>
      <c r="D2603">
        <v>2016</v>
      </c>
      <c r="E2603" t="s">
        <v>41</v>
      </c>
      <c r="F2603">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v>7.0218000000000007</v>
      </c>
    </row>
    <row r="2604" spans="1:23" x14ac:dyDescent="0.3">
      <c r="A2604">
        <v>8280</v>
      </c>
      <c r="B2604" t="s">
        <v>9953</v>
      </c>
      <c r="C2604" s="1">
        <v>42847</v>
      </c>
      <c r="D2604">
        <v>2017</v>
      </c>
      <c r="E2604" t="s">
        <v>89</v>
      </c>
      <c r="F2604">
        <v>22</v>
      </c>
      <c r="G2604" t="s">
        <v>54</v>
      </c>
      <c r="H2604" t="s">
        <v>1987</v>
      </c>
      <c r="I2604" t="s">
        <v>1988</v>
      </c>
      <c r="J2604" t="s">
        <v>28</v>
      </c>
      <c r="K2604" t="s">
        <v>29</v>
      </c>
      <c r="L2604" t="s">
        <v>509</v>
      </c>
      <c r="M2604" t="s">
        <v>1288</v>
      </c>
      <c r="N2604">
        <v>31907</v>
      </c>
      <c r="O2604" t="s">
        <v>32</v>
      </c>
      <c r="P2604" t="s">
        <v>3532</v>
      </c>
      <c r="Q2604" t="s">
        <v>49</v>
      </c>
      <c r="R2604" t="s">
        <v>63</v>
      </c>
      <c r="S2604" t="s">
        <v>3533</v>
      </c>
      <c r="T2604">
        <v>675.06000000000006</v>
      </c>
      <c r="U2604">
        <v>3</v>
      </c>
      <c r="V2604">
        <v>0</v>
      </c>
      <c r="W2604">
        <v>87.757800000000003</v>
      </c>
    </row>
    <row r="2605" spans="1:23" x14ac:dyDescent="0.3">
      <c r="A2605">
        <v>8279</v>
      </c>
      <c r="B2605" t="s">
        <v>9952</v>
      </c>
      <c r="C2605" s="1">
        <v>42421</v>
      </c>
      <c r="D2605">
        <v>2016</v>
      </c>
      <c r="E2605" t="s">
        <v>568</v>
      </c>
      <c r="F2605">
        <v>21</v>
      </c>
      <c r="G2605" t="s">
        <v>54</v>
      </c>
      <c r="H2605" t="s">
        <v>9839</v>
      </c>
      <c r="I2605" t="s">
        <v>9840</v>
      </c>
      <c r="J2605" t="s">
        <v>108</v>
      </c>
      <c r="K2605" t="s">
        <v>29</v>
      </c>
      <c r="L2605" t="s">
        <v>915</v>
      </c>
      <c r="M2605" t="s">
        <v>58</v>
      </c>
      <c r="N2605">
        <v>33614</v>
      </c>
      <c r="O2605" t="s">
        <v>32</v>
      </c>
      <c r="P2605" t="s">
        <v>2890</v>
      </c>
      <c r="Q2605" t="s">
        <v>49</v>
      </c>
      <c r="R2605" t="s">
        <v>63</v>
      </c>
      <c r="S2605" t="s">
        <v>2891</v>
      </c>
      <c r="T2605">
        <v>432.45600000000002</v>
      </c>
      <c r="U2605">
        <v>3</v>
      </c>
      <c r="V2605">
        <v>0.2</v>
      </c>
      <c r="W2605">
        <v>32.434200000000004</v>
      </c>
    </row>
    <row r="2606" spans="1:23" x14ac:dyDescent="0.3">
      <c r="A2606">
        <v>8278</v>
      </c>
      <c r="B2606" t="s">
        <v>9952</v>
      </c>
      <c r="C2606" s="1">
        <v>42421</v>
      </c>
      <c r="D2606">
        <v>2016</v>
      </c>
      <c r="E2606" t="s">
        <v>568</v>
      </c>
      <c r="F2606">
        <v>21</v>
      </c>
      <c r="G2606" t="s">
        <v>54</v>
      </c>
      <c r="H2606" t="s">
        <v>9839</v>
      </c>
      <c r="I2606" t="s">
        <v>9840</v>
      </c>
      <c r="J2606" t="s">
        <v>108</v>
      </c>
      <c r="K2606" t="s">
        <v>29</v>
      </c>
      <c r="L2606" t="s">
        <v>915</v>
      </c>
      <c r="M2606" t="s">
        <v>58</v>
      </c>
      <c r="N2606">
        <v>33614</v>
      </c>
      <c r="O2606" t="s">
        <v>32</v>
      </c>
      <c r="P2606" t="s">
        <v>3589</v>
      </c>
      <c r="Q2606" t="s">
        <v>49</v>
      </c>
      <c r="R2606" t="s">
        <v>79</v>
      </c>
      <c r="S2606" t="s">
        <v>3590</v>
      </c>
      <c r="T2606">
        <v>34.860000000000007</v>
      </c>
      <c r="U2606">
        <v>2</v>
      </c>
      <c r="V2606">
        <v>0.7</v>
      </c>
      <c r="W2606">
        <v>-26.726000000000006</v>
      </c>
    </row>
    <row r="2607" spans="1:23" x14ac:dyDescent="0.3">
      <c r="A2607">
        <v>2606</v>
      </c>
      <c r="B2607" t="s">
        <v>5736</v>
      </c>
      <c r="C2607" s="1">
        <v>41989</v>
      </c>
      <c r="D2607">
        <v>2014</v>
      </c>
      <c r="E2607" t="s">
        <v>98</v>
      </c>
      <c r="F2607">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v>-0.85579999999999989</v>
      </c>
    </row>
    <row r="2608" spans="1:23" x14ac:dyDescent="0.3">
      <c r="A2608">
        <v>2607</v>
      </c>
      <c r="B2608" t="s">
        <v>5739</v>
      </c>
      <c r="C2608" s="1">
        <v>42433</v>
      </c>
      <c r="D2608">
        <v>2016</v>
      </c>
      <c r="E2608" t="s">
        <v>237</v>
      </c>
      <c r="F2608">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v>4.9270999999999976</v>
      </c>
    </row>
    <row r="2609" spans="1:23" x14ac:dyDescent="0.3">
      <c r="A2609">
        <v>8277</v>
      </c>
      <c r="B2609" t="s">
        <v>9952</v>
      </c>
      <c r="C2609" s="1">
        <v>42421</v>
      </c>
      <c r="D2609">
        <v>2016</v>
      </c>
      <c r="E2609" t="s">
        <v>568</v>
      </c>
      <c r="F2609">
        <v>21</v>
      </c>
      <c r="G2609" t="s">
        <v>54</v>
      </c>
      <c r="H2609" t="s">
        <v>9839</v>
      </c>
      <c r="I2609" t="s">
        <v>9840</v>
      </c>
      <c r="J2609" t="s">
        <v>108</v>
      </c>
      <c r="K2609" t="s">
        <v>29</v>
      </c>
      <c r="L2609" t="s">
        <v>915</v>
      </c>
      <c r="M2609" t="s">
        <v>58</v>
      </c>
      <c r="N2609">
        <v>33614</v>
      </c>
      <c r="O2609" t="s">
        <v>32</v>
      </c>
      <c r="P2609" t="s">
        <v>3189</v>
      </c>
      <c r="Q2609" t="s">
        <v>49</v>
      </c>
      <c r="R2609" t="s">
        <v>79</v>
      </c>
      <c r="S2609" t="s">
        <v>3190</v>
      </c>
      <c r="T2609">
        <v>3.762</v>
      </c>
      <c r="U2609">
        <v>3</v>
      </c>
      <c r="V2609">
        <v>0.7</v>
      </c>
      <c r="W2609">
        <v>-2.758799999999999</v>
      </c>
    </row>
    <row r="2610" spans="1:23" x14ac:dyDescent="0.3">
      <c r="A2610">
        <v>2609</v>
      </c>
      <c r="B2610" t="s">
        <v>5742</v>
      </c>
      <c r="C2610" s="1">
        <v>41968</v>
      </c>
      <c r="D2610">
        <v>2014</v>
      </c>
      <c r="E2610" t="s">
        <v>24</v>
      </c>
      <c r="F2610">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v>0.88200000000000001</v>
      </c>
    </row>
    <row r="2611" spans="1:23" x14ac:dyDescent="0.3">
      <c r="A2611">
        <v>8276</v>
      </c>
      <c r="B2611" t="s">
        <v>9951</v>
      </c>
      <c r="C2611" s="1">
        <v>42181</v>
      </c>
      <c r="D2611">
        <v>2015</v>
      </c>
      <c r="E2611" t="s">
        <v>41</v>
      </c>
      <c r="F2611">
        <v>26</v>
      </c>
      <c r="G2611" t="s">
        <v>54</v>
      </c>
      <c r="H2611" t="s">
        <v>7694</v>
      </c>
      <c r="I2611" t="s">
        <v>7695</v>
      </c>
      <c r="J2611" t="s">
        <v>108</v>
      </c>
      <c r="K2611" t="s">
        <v>29</v>
      </c>
      <c r="L2611" t="s">
        <v>1135</v>
      </c>
      <c r="M2611" t="s">
        <v>510</v>
      </c>
      <c r="N2611">
        <v>44107</v>
      </c>
      <c r="O2611" t="s">
        <v>157</v>
      </c>
      <c r="P2611" t="s">
        <v>463</v>
      </c>
      <c r="Q2611" t="s">
        <v>49</v>
      </c>
      <c r="R2611" t="s">
        <v>95</v>
      </c>
      <c r="S2611" t="s">
        <v>464</v>
      </c>
      <c r="T2611">
        <v>43.056000000000004</v>
      </c>
      <c r="U2611">
        <v>9</v>
      </c>
      <c r="V2611">
        <v>0.2</v>
      </c>
      <c r="W2611">
        <v>15.607799999999999</v>
      </c>
    </row>
    <row r="2612" spans="1:23" x14ac:dyDescent="0.3">
      <c r="A2612">
        <v>2611</v>
      </c>
      <c r="B2612" t="s">
        <v>5742</v>
      </c>
      <c r="C2612" s="1">
        <v>41968</v>
      </c>
      <c r="D2612">
        <v>2014</v>
      </c>
      <c r="E2612" t="s">
        <v>24</v>
      </c>
      <c r="F2612">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v>1.9925999999999999</v>
      </c>
    </row>
    <row r="2613" spans="1:23" x14ac:dyDescent="0.3">
      <c r="A2613">
        <v>2612</v>
      </c>
      <c r="B2613" t="s">
        <v>5742</v>
      </c>
      <c r="C2613" s="1">
        <v>41968</v>
      </c>
      <c r="D2613">
        <v>2014</v>
      </c>
      <c r="E2613" t="s">
        <v>24</v>
      </c>
      <c r="F2613">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v>5.1011999999999995</v>
      </c>
    </row>
    <row r="2614" spans="1:23" x14ac:dyDescent="0.3">
      <c r="A2614">
        <v>8275</v>
      </c>
      <c r="B2614" t="s">
        <v>9950</v>
      </c>
      <c r="C2614" s="1">
        <v>42916</v>
      </c>
      <c r="D2614">
        <v>2017</v>
      </c>
      <c r="E2614" t="s">
        <v>41</v>
      </c>
      <c r="F2614">
        <v>30</v>
      </c>
      <c r="G2614" t="s">
        <v>54</v>
      </c>
      <c r="H2614" t="s">
        <v>4614</v>
      </c>
      <c r="I2614" t="s">
        <v>4615</v>
      </c>
      <c r="J2614" t="s">
        <v>44</v>
      </c>
      <c r="K2614" t="s">
        <v>29</v>
      </c>
      <c r="L2614" t="s">
        <v>2313</v>
      </c>
      <c r="M2614" t="s">
        <v>279</v>
      </c>
      <c r="N2614">
        <v>10550</v>
      </c>
      <c r="O2614" t="s">
        <v>157</v>
      </c>
      <c r="P2614" t="s">
        <v>6116</v>
      </c>
      <c r="Q2614" t="s">
        <v>49</v>
      </c>
      <c r="R2614" t="s">
        <v>63</v>
      </c>
      <c r="S2614" t="s">
        <v>6117</v>
      </c>
      <c r="T2614">
        <v>1085.42</v>
      </c>
      <c r="U2614">
        <v>7</v>
      </c>
      <c r="V2614">
        <v>0</v>
      </c>
      <c r="W2614">
        <v>282.20920000000001</v>
      </c>
    </row>
    <row r="2615" spans="1:23" x14ac:dyDescent="0.3">
      <c r="A2615">
        <v>8274</v>
      </c>
      <c r="B2615" t="s">
        <v>9949</v>
      </c>
      <c r="C2615" s="1">
        <v>42168</v>
      </c>
      <c r="D2615">
        <v>2015</v>
      </c>
      <c r="E2615" t="s">
        <v>41</v>
      </c>
      <c r="F2615">
        <v>13</v>
      </c>
      <c r="G2615" t="s">
        <v>25</v>
      </c>
      <c r="H2615" t="s">
        <v>8255</v>
      </c>
      <c r="I2615" t="s">
        <v>8256</v>
      </c>
      <c r="J2615" t="s">
        <v>108</v>
      </c>
      <c r="K2615" t="s">
        <v>29</v>
      </c>
      <c r="L2615" t="s">
        <v>330</v>
      </c>
      <c r="M2615" t="s">
        <v>510</v>
      </c>
      <c r="N2615">
        <v>45503</v>
      </c>
      <c r="O2615" t="s">
        <v>157</v>
      </c>
      <c r="P2615" t="s">
        <v>3972</v>
      </c>
      <c r="Q2615" t="s">
        <v>49</v>
      </c>
      <c r="R2615" t="s">
        <v>72</v>
      </c>
      <c r="S2615" t="s">
        <v>3973</v>
      </c>
      <c r="T2615">
        <v>3.4240000000000004</v>
      </c>
      <c r="U2615">
        <v>1</v>
      </c>
      <c r="V2615">
        <v>0.2</v>
      </c>
      <c r="W2615">
        <v>0.29960000000000009</v>
      </c>
    </row>
    <row r="2616" spans="1:23" x14ac:dyDescent="0.3">
      <c r="A2616">
        <v>8271</v>
      </c>
      <c r="B2616" t="s">
        <v>9946</v>
      </c>
      <c r="C2616" s="1">
        <v>42765</v>
      </c>
      <c r="D2616">
        <v>2017</v>
      </c>
      <c r="E2616" t="s">
        <v>166</v>
      </c>
      <c r="F2616">
        <v>30</v>
      </c>
      <c r="G2616" t="s">
        <v>54</v>
      </c>
      <c r="H2616" t="s">
        <v>3669</v>
      </c>
      <c r="I2616" t="s">
        <v>3670</v>
      </c>
      <c r="J2616" t="s">
        <v>28</v>
      </c>
      <c r="K2616" t="s">
        <v>29</v>
      </c>
      <c r="L2616" t="s">
        <v>468</v>
      </c>
      <c r="M2616" t="s">
        <v>222</v>
      </c>
      <c r="N2616">
        <v>60505</v>
      </c>
      <c r="O2616" t="s">
        <v>111</v>
      </c>
      <c r="P2616" t="s">
        <v>1014</v>
      </c>
      <c r="Q2616" t="s">
        <v>49</v>
      </c>
      <c r="R2616" t="s">
        <v>72</v>
      </c>
      <c r="S2616" t="s">
        <v>1015</v>
      </c>
      <c r="T2616">
        <v>9.3439999999999994</v>
      </c>
      <c r="U2616">
        <v>2</v>
      </c>
      <c r="V2616">
        <v>0.2</v>
      </c>
      <c r="W2616">
        <v>3.1535999999999995</v>
      </c>
    </row>
    <row r="2617" spans="1:23" x14ac:dyDescent="0.3">
      <c r="A2617">
        <v>2616</v>
      </c>
      <c r="B2617" t="s">
        <v>5748</v>
      </c>
      <c r="C2617" s="1">
        <v>41755</v>
      </c>
      <c r="D2617">
        <v>2014</v>
      </c>
      <c r="E2617" t="s">
        <v>89</v>
      </c>
      <c r="F2617">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v>5.714999999999999</v>
      </c>
    </row>
    <row r="2618" spans="1:23" x14ac:dyDescent="0.3">
      <c r="A2618">
        <v>2617</v>
      </c>
      <c r="B2618" t="s">
        <v>5751</v>
      </c>
      <c r="C2618" s="1">
        <v>42826</v>
      </c>
      <c r="D2618">
        <v>2017</v>
      </c>
      <c r="E2618" t="s">
        <v>89</v>
      </c>
      <c r="F2618">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v>2.7166000000000001</v>
      </c>
    </row>
    <row r="2619" spans="1:23" x14ac:dyDescent="0.3">
      <c r="A2619">
        <v>2618</v>
      </c>
      <c r="B2619" t="s">
        <v>5751</v>
      </c>
      <c r="C2619" s="1">
        <v>42826</v>
      </c>
      <c r="D2619">
        <v>2017</v>
      </c>
      <c r="E2619" t="s">
        <v>89</v>
      </c>
      <c r="F2619">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v>38.024999999999977</v>
      </c>
    </row>
    <row r="2620" spans="1:23" x14ac:dyDescent="0.3">
      <c r="A2620">
        <v>2619</v>
      </c>
      <c r="B2620" t="s">
        <v>5754</v>
      </c>
      <c r="C2620" s="1">
        <v>43091</v>
      </c>
      <c r="D2620">
        <v>2017</v>
      </c>
      <c r="E2620" t="s">
        <v>98</v>
      </c>
      <c r="F2620">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v>1.0841999999999998</v>
      </c>
    </row>
    <row r="2621" spans="1:23" x14ac:dyDescent="0.3">
      <c r="A2621">
        <v>8269</v>
      </c>
      <c r="B2621" t="s">
        <v>9946</v>
      </c>
      <c r="C2621" s="1">
        <v>42765</v>
      </c>
      <c r="D2621">
        <v>2017</v>
      </c>
      <c r="E2621" t="s">
        <v>166</v>
      </c>
      <c r="F2621">
        <v>30</v>
      </c>
      <c r="G2621" t="s">
        <v>54</v>
      </c>
      <c r="H2621" t="s">
        <v>3669</v>
      </c>
      <c r="I2621" t="s">
        <v>3670</v>
      </c>
      <c r="J2621" t="s">
        <v>28</v>
      </c>
      <c r="K2621" t="s">
        <v>29</v>
      </c>
      <c r="L2621" t="s">
        <v>468</v>
      </c>
      <c r="M2621" t="s">
        <v>222</v>
      </c>
      <c r="N2621">
        <v>60505</v>
      </c>
      <c r="O2621" t="s">
        <v>111</v>
      </c>
      <c r="P2621" t="s">
        <v>2191</v>
      </c>
      <c r="Q2621" t="s">
        <v>49</v>
      </c>
      <c r="R2621" t="s">
        <v>592</v>
      </c>
      <c r="S2621" t="s">
        <v>2192</v>
      </c>
      <c r="T2621">
        <v>31.680000000000003</v>
      </c>
      <c r="U2621">
        <v>4</v>
      </c>
      <c r="V2621">
        <v>0.2</v>
      </c>
      <c r="W2621">
        <v>2.7719999999999994</v>
      </c>
    </row>
    <row r="2622" spans="1:23" x14ac:dyDescent="0.3">
      <c r="A2622">
        <v>2621</v>
      </c>
      <c r="B2622" t="s">
        <v>5754</v>
      </c>
      <c r="C2622" s="1">
        <v>43091</v>
      </c>
      <c r="D2622">
        <v>2017</v>
      </c>
      <c r="E2622" t="s">
        <v>98</v>
      </c>
      <c r="F2622">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v>10.4496</v>
      </c>
    </row>
    <row r="2623" spans="1:23" x14ac:dyDescent="0.3">
      <c r="A2623">
        <v>2622</v>
      </c>
      <c r="B2623" t="s">
        <v>5754</v>
      </c>
      <c r="C2623" s="1">
        <v>43091</v>
      </c>
      <c r="D2623">
        <v>2017</v>
      </c>
      <c r="E2623" t="s">
        <v>98</v>
      </c>
      <c r="F2623">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v>8.6715</v>
      </c>
    </row>
    <row r="2624" spans="1:23" x14ac:dyDescent="0.3">
      <c r="A2624">
        <v>2623</v>
      </c>
      <c r="B2624" t="s">
        <v>5755</v>
      </c>
      <c r="C2624" s="1">
        <v>41976</v>
      </c>
      <c r="D2624">
        <v>2014</v>
      </c>
      <c r="E2624" t="s">
        <v>98</v>
      </c>
      <c r="F2624">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v>12.441600000000001</v>
      </c>
    </row>
    <row r="2625" spans="1:23" x14ac:dyDescent="0.3">
      <c r="A2625">
        <v>8266</v>
      </c>
      <c r="B2625" t="s">
        <v>9942</v>
      </c>
      <c r="C2625" s="1">
        <v>42003</v>
      </c>
      <c r="D2625">
        <v>2014</v>
      </c>
      <c r="E2625" t="s">
        <v>98</v>
      </c>
      <c r="F2625">
        <v>30</v>
      </c>
      <c r="G2625" t="s">
        <v>54</v>
      </c>
      <c r="H2625" t="s">
        <v>1705</v>
      </c>
      <c r="I2625" t="s">
        <v>1706</v>
      </c>
      <c r="J2625" t="s">
        <v>28</v>
      </c>
      <c r="K2625" t="s">
        <v>29</v>
      </c>
      <c r="L2625" t="s">
        <v>278</v>
      </c>
      <c r="M2625" t="s">
        <v>279</v>
      </c>
      <c r="N2625">
        <v>10035</v>
      </c>
      <c r="O2625" t="s">
        <v>157</v>
      </c>
      <c r="P2625" t="s">
        <v>3365</v>
      </c>
      <c r="Q2625" t="s">
        <v>49</v>
      </c>
      <c r="R2625" t="s">
        <v>79</v>
      </c>
      <c r="S2625" t="s">
        <v>3366</v>
      </c>
      <c r="T2625">
        <v>35.448</v>
      </c>
      <c r="U2625">
        <v>7</v>
      </c>
      <c r="V2625">
        <v>0.2</v>
      </c>
      <c r="W2625">
        <v>12.8499</v>
      </c>
    </row>
    <row r="2626" spans="1:23" x14ac:dyDescent="0.3">
      <c r="A2626">
        <v>8265</v>
      </c>
      <c r="B2626" t="s">
        <v>9942</v>
      </c>
      <c r="C2626" s="1">
        <v>42003</v>
      </c>
      <c r="D2626">
        <v>2014</v>
      </c>
      <c r="E2626" t="s">
        <v>98</v>
      </c>
      <c r="F2626">
        <v>30</v>
      </c>
      <c r="G2626" t="s">
        <v>54</v>
      </c>
      <c r="H2626" t="s">
        <v>1705</v>
      </c>
      <c r="I2626" t="s">
        <v>1706</v>
      </c>
      <c r="J2626" t="s">
        <v>28</v>
      </c>
      <c r="K2626" t="s">
        <v>29</v>
      </c>
      <c r="L2626" t="s">
        <v>278</v>
      </c>
      <c r="M2626" t="s">
        <v>279</v>
      </c>
      <c r="N2626">
        <v>10035</v>
      </c>
      <c r="O2626" t="s">
        <v>157</v>
      </c>
      <c r="P2626" t="s">
        <v>9943</v>
      </c>
      <c r="Q2626" t="s">
        <v>49</v>
      </c>
      <c r="R2626" t="s">
        <v>82</v>
      </c>
      <c r="S2626" t="s">
        <v>9944</v>
      </c>
      <c r="T2626">
        <v>122.94</v>
      </c>
      <c r="U2626">
        <v>3</v>
      </c>
      <c r="V2626">
        <v>0</v>
      </c>
      <c r="W2626">
        <v>30.734999999999992</v>
      </c>
    </row>
    <row r="2627" spans="1:23" x14ac:dyDescent="0.3">
      <c r="A2627">
        <v>2626</v>
      </c>
      <c r="B2627" t="s">
        <v>5758</v>
      </c>
      <c r="C2627" s="1">
        <v>43030</v>
      </c>
      <c r="D2627">
        <v>2017</v>
      </c>
      <c r="E2627" t="s">
        <v>53</v>
      </c>
      <c r="F2627">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v>28.754999999999995</v>
      </c>
    </row>
    <row r="2628" spans="1:23" x14ac:dyDescent="0.3">
      <c r="A2628">
        <v>8264</v>
      </c>
      <c r="B2628" t="s">
        <v>9941</v>
      </c>
      <c r="C2628" s="1">
        <v>42260</v>
      </c>
      <c r="D2628">
        <v>2015</v>
      </c>
      <c r="E2628" t="s">
        <v>161</v>
      </c>
      <c r="F2628">
        <v>13</v>
      </c>
      <c r="G2628" t="s">
        <v>54</v>
      </c>
      <c r="H2628" t="s">
        <v>4915</v>
      </c>
      <c r="I2628" t="s">
        <v>4916</v>
      </c>
      <c r="J2628" t="s">
        <v>28</v>
      </c>
      <c r="K2628" t="s">
        <v>29</v>
      </c>
      <c r="L2628" t="s">
        <v>1539</v>
      </c>
      <c r="M2628" t="s">
        <v>93</v>
      </c>
      <c r="N2628">
        <v>28540</v>
      </c>
      <c r="O2628" t="s">
        <v>32</v>
      </c>
      <c r="P2628" t="s">
        <v>2490</v>
      </c>
      <c r="Q2628" t="s">
        <v>49</v>
      </c>
      <c r="R2628" t="s">
        <v>79</v>
      </c>
      <c r="S2628" t="s">
        <v>2491</v>
      </c>
      <c r="T2628">
        <v>13.092000000000002</v>
      </c>
      <c r="U2628">
        <v>4</v>
      </c>
      <c r="V2628">
        <v>0.7</v>
      </c>
      <c r="W2628">
        <v>-10.037199999999999</v>
      </c>
    </row>
    <row r="2629" spans="1:23" x14ac:dyDescent="0.3">
      <c r="A2629">
        <v>8263</v>
      </c>
      <c r="B2629" t="s">
        <v>9940</v>
      </c>
      <c r="C2629" s="1">
        <v>42719</v>
      </c>
      <c r="D2629">
        <v>2016</v>
      </c>
      <c r="E2629" t="s">
        <v>98</v>
      </c>
      <c r="F2629">
        <v>15</v>
      </c>
      <c r="G2629" t="s">
        <v>54</v>
      </c>
      <c r="H2629" t="s">
        <v>6278</v>
      </c>
      <c r="I2629" t="s">
        <v>6279</v>
      </c>
      <c r="J2629" t="s">
        <v>108</v>
      </c>
      <c r="K2629" t="s">
        <v>29</v>
      </c>
      <c r="L2629" t="s">
        <v>1724</v>
      </c>
      <c r="M2629" t="s">
        <v>1725</v>
      </c>
      <c r="N2629">
        <v>72701</v>
      </c>
      <c r="O2629" t="s">
        <v>32</v>
      </c>
      <c r="P2629" t="s">
        <v>1419</v>
      </c>
      <c r="Q2629" t="s">
        <v>49</v>
      </c>
      <c r="R2629" t="s">
        <v>95</v>
      </c>
      <c r="S2629" t="s">
        <v>1420</v>
      </c>
      <c r="T2629">
        <v>19.440000000000001</v>
      </c>
      <c r="U2629">
        <v>3</v>
      </c>
      <c r="V2629">
        <v>0</v>
      </c>
      <c r="W2629">
        <v>9.3312000000000008</v>
      </c>
    </row>
    <row r="2630" spans="1:23" x14ac:dyDescent="0.3">
      <c r="A2630">
        <v>8262</v>
      </c>
      <c r="B2630" t="s">
        <v>9939</v>
      </c>
      <c r="C2630" s="1">
        <v>42547</v>
      </c>
      <c r="D2630">
        <v>2016</v>
      </c>
      <c r="E2630" t="s">
        <v>41</v>
      </c>
      <c r="F2630">
        <v>26</v>
      </c>
      <c r="G2630" t="s">
        <v>1306</v>
      </c>
      <c r="H2630" t="s">
        <v>3176</v>
      </c>
      <c r="I2630" t="s">
        <v>3177</v>
      </c>
      <c r="J2630" t="s">
        <v>108</v>
      </c>
      <c r="K2630" t="s">
        <v>29</v>
      </c>
      <c r="L2630" t="s">
        <v>580</v>
      </c>
      <c r="M2630" t="s">
        <v>250</v>
      </c>
      <c r="N2630">
        <v>48066</v>
      </c>
      <c r="O2630" t="s">
        <v>111</v>
      </c>
      <c r="P2630" t="s">
        <v>5579</v>
      </c>
      <c r="Q2630" t="s">
        <v>49</v>
      </c>
      <c r="R2630" t="s">
        <v>63</v>
      </c>
      <c r="S2630" t="s">
        <v>5580</v>
      </c>
      <c r="T2630">
        <v>171.04</v>
      </c>
      <c r="U2630">
        <v>4</v>
      </c>
      <c r="V2630">
        <v>0</v>
      </c>
      <c r="W2630">
        <v>44.470399999999998</v>
      </c>
    </row>
    <row r="2631" spans="1:23" x14ac:dyDescent="0.3">
      <c r="A2631">
        <v>2630</v>
      </c>
      <c r="B2631" t="s">
        <v>5763</v>
      </c>
      <c r="C2631" s="1">
        <v>43052</v>
      </c>
      <c r="D2631">
        <v>2017</v>
      </c>
      <c r="E2631" t="s">
        <v>24</v>
      </c>
      <c r="F2631">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v>-7.4799999999999969</v>
      </c>
    </row>
    <row r="2632" spans="1:23" x14ac:dyDescent="0.3">
      <c r="A2632">
        <v>2631</v>
      </c>
      <c r="B2632" t="s">
        <v>5768</v>
      </c>
      <c r="C2632" s="1">
        <v>42257</v>
      </c>
      <c r="D2632">
        <v>2015</v>
      </c>
      <c r="E2632" t="s">
        <v>161</v>
      </c>
      <c r="F2632">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v>7.0218000000000007</v>
      </c>
    </row>
    <row r="2633" spans="1:23" x14ac:dyDescent="0.3">
      <c r="A2633">
        <v>8261</v>
      </c>
      <c r="B2633" t="s">
        <v>9939</v>
      </c>
      <c r="C2633" s="1">
        <v>42547</v>
      </c>
      <c r="D2633">
        <v>2016</v>
      </c>
      <c r="E2633" t="s">
        <v>41</v>
      </c>
      <c r="F2633">
        <v>26</v>
      </c>
      <c r="G2633" t="s">
        <v>1306</v>
      </c>
      <c r="H2633" t="s">
        <v>3176</v>
      </c>
      <c r="I2633" t="s">
        <v>3177</v>
      </c>
      <c r="J2633" t="s">
        <v>108</v>
      </c>
      <c r="K2633" t="s">
        <v>29</v>
      </c>
      <c r="L2633" t="s">
        <v>580</v>
      </c>
      <c r="M2633" t="s">
        <v>250</v>
      </c>
      <c r="N2633">
        <v>48066</v>
      </c>
      <c r="O2633" t="s">
        <v>111</v>
      </c>
      <c r="P2633" t="s">
        <v>1540</v>
      </c>
      <c r="Q2633" t="s">
        <v>49</v>
      </c>
      <c r="R2633" t="s">
        <v>79</v>
      </c>
      <c r="S2633" t="s">
        <v>1541</v>
      </c>
      <c r="T2633">
        <v>8.02</v>
      </c>
      <c r="U2633">
        <v>1</v>
      </c>
      <c r="V2633">
        <v>0</v>
      </c>
      <c r="W2633">
        <v>3.7693999999999992</v>
      </c>
    </row>
    <row r="2634" spans="1:23" x14ac:dyDescent="0.3">
      <c r="A2634">
        <v>8260</v>
      </c>
      <c r="B2634" t="s">
        <v>9939</v>
      </c>
      <c r="C2634" s="1">
        <v>42547</v>
      </c>
      <c r="D2634">
        <v>2016</v>
      </c>
      <c r="E2634" t="s">
        <v>41</v>
      </c>
      <c r="F2634">
        <v>26</v>
      </c>
      <c r="G2634" t="s">
        <v>1306</v>
      </c>
      <c r="H2634" t="s">
        <v>3176</v>
      </c>
      <c r="I2634" t="s">
        <v>3177</v>
      </c>
      <c r="J2634" t="s">
        <v>108</v>
      </c>
      <c r="K2634" t="s">
        <v>29</v>
      </c>
      <c r="L2634" t="s">
        <v>580</v>
      </c>
      <c r="M2634" t="s">
        <v>250</v>
      </c>
      <c r="N2634">
        <v>48066</v>
      </c>
      <c r="O2634" t="s">
        <v>111</v>
      </c>
      <c r="P2634" t="s">
        <v>1748</v>
      </c>
      <c r="Q2634" t="s">
        <v>49</v>
      </c>
      <c r="R2634" t="s">
        <v>95</v>
      </c>
      <c r="S2634" t="s">
        <v>1749</v>
      </c>
      <c r="T2634">
        <v>368.91</v>
      </c>
      <c r="U2634">
        <v>9</v>
      </c>
      <c r="V2634">
        <v>0</v>
      </c>
      <c r="W2634">
        <v>180.76590000000002</v>
      </c>
    </row>
    <row r="2635" spans="1:23" x14ac:dyDescent="0.3">
      <c r="A2635">
        <v>8259</v>
      </c>
      <c r="B2635" t="s">
        <v>9938</v>
      </c>
      <c r="C2635" s="1">
        <v>42959</v>
      </c>
      <c r="D2635">
        <v>2017</v>
      </c>
      <c r="E2635" t="s">
        <v>132</v>
      </c>
      <c r="F2635">
        <v>12</v>
      </c>
      <c r="G2635" t="s">
        <v>54</v>
      </c>
      <c r="H2635" t="s">
        <v>7153</v>
      </c>
      <c r="I2635" t="s">
        <v>7154</v>
      </c>
      <c r="J2635" t="s">
        <v>28</v>
      </c>
      <c r="K2635" t="s">
        <v>29</v>
      </c>
      <c r="L2635" t="s">
        <v>101</v>
      </c>
      <c r="M2635" t="s">
        <v>102</v>
      </c>
      <c r="N2635">
        <v>98103</v>
      </c>
      <c r="O2635" t="s">
        <v>47</v>
      </c>
      <c r="P2635" t="s">
        <v>8913</v>
      </c>
      <c r="Q2635" t="s">
        <v>49</v>
      </c>
      <c r="R2635" t="s">
        <v>79</v>
      </c>
      <c r="S2635" t="s">
        <v>8914</v>
      </c>
      <c r="T2635">
        <v>100.70400000000001</v>
      </c>
      <c r="U2635">
        <v>6</v>
      </c>
      <c r="V2635">
        <v>0.2</v>
      </c>
      <c r="W2635">
        <v>37.763999999999996</v>
      </c>
    </row>
    <row r="2636" spans="1:23" x14ac:dyDescent="0.3">
      <c r="A2636">
        <v>8257</v>
      </c>
      <c r="B2636" t="s">
        <v>9938</v>
      </c>
      <c r="C2636" s="1">
        <v>42959</v>
      </c>
      <c r="D2636">
        <v>2017</v>
      </c>
      <c r="E2636" t="s">
        <v>132</v>
      </c>
      <c r="F2636">
        <v>12</v>
      </c>
      <c r="G2636" t="s">
        <v>54</v>
      </c>
      <c r="H2636" t="s">
        <v>7153</v>
      </c>
      <c r="I2636" t="s">
        <v>7154</v>
      </c>
      <c r="J2636" t="s">
        <v>28</v>
      </c>
      <c r="K2636" t="s">
        <v>29</v>
      </c>
      <c r="L2636" t="s">
        <v>101</v>
      </c>
      <c r="M2636" t="s">
        <v>102</v>
      </c>
      <c r="N2636">
        <v>98103</v>
      </c>
      <c r="O2636" t="s">
        <v>47</v>
      </c>
      <c r="P2636" t="s">
        <v>969</v>
      </c>
      <c r="Q2636" t="s">
        <v>49</v>
      </c>
      <c r="R2636" t="s">
        <v>63</v>
      </c>
      <c r="S2636" t="s">
        <v>1759</v>
      </c>
      <c r="T2636">
        <v>46.74</v>
      </c>
      <c r="U2636">
        <v>3</v>
      </c>
      <c r="V2636">
        <v>0</v>
      </c>
      <c r="W2636">
        <v>11.684999999999999</v>
      </c>
    </row>
    <row r="2637" spans="1:23" x14ac:dyDescent="0.3">
      <c r="A2637">
        <v>2636</v>
      </c>
      <c r="B2637" t="s">
        <v>5774</v>
      </c>
      <c r="C2637" s="1">
        <v>42190</v>
      </c>
      <c r="D2637">
        <v>2015</v>
      </c>
      <c r="E2637" t="s">
        <v>152</v>
      </c>
      <c r="F2637">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v>-5.7840000000000007</v>
      </c>
    </row>
    <row r="2638" spans="1:23" x14ac:dyDescent="0.3">
      <c r="A2638">
        <v>2637</v>
      </c>
      <c r="B2638" t="s">
        <v>5777</v>
      </c>
      <c r="C2638" s="1">
        <v>42231</v>
      </c>
      <c r="D2638">
        <v>2015</v>
      </c>
      <c r="E2638" t="s">
        <v>132</v>
      </c>
      <c r="F2638">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v>61.38900000000001</v>
      </c>
    </row>
    <row r="2639" spans="1:23" x14ac:dyDescent="0.3">
      <c r="A2639">
        <v>2638</v>
      </c>
      <c r="B2639" t="s">
        <v>5780</v>
      </c>
      <c r="C2639" s="1">
        <v>42898</v>
      </c>
      <c r="D2639">
        <v>2017</v>
      </c>
      <c r="E2639" t="s">
        <v>41</v>
      </c>
      <c r="F2639">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v>9.3295999999999992</v>
      </c>
    </row>
    <row r="2640" spans="1:23" x14ac:dyDescent="0.3">
      <c r="A2640">
        <v>2639</v>
      </c>
      <c r="B2640" t="s">
        <v>5780</v>
      </c>
      <c r="C2640" s="1">
        <v>42898</v>
      </c>
      <c r="D2640">
        <v>2017</v>
      </c>
      <c r="E2640" t="s">
        <v>41</v>
      </c>
      <c r="F2640">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v>4.2665999999999986</v>
      </c>
    </row>
    <row r="2641" spans="1:23" x14ac:dyDescent="0.3">
      <c r="A2641">
        <v>2640</v>
      </c>
      <c r="B2641" t="s">
        <v>5780</v>
      </c>
      <c r="C2641" s="1">
        <v>42898</v>
      </c>
      <c r="D2641">
        <v>2017</v>
      </c>
      <c r="E2641" t="s">
        <v>41</v>
      </c>
      <c r="F2641">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v>16.676400000000001</v>
      </c>
    </row>
    <row r="2642" spans="1:23" x14ac:dyDescent="0.3">
      <c r="A2642">
        <v>8255</v>
      </c>
      <c r="B2642" t="s">
        <v>9938</v>
      </c>
      <c r="C2642" s="1">
        <v>42959</v>
      </c>
      <c r="D2642">
        <v>2017</v>
      </c>
      <c r="E2642" t="s">
        <v>132</v>
      </c>
      <c r="F2642">
        <v>12</v>
      </c>
      <c r="G2642" t="s">
        <v>54</v>
      </c>
      <c r="H2642" t="s">
        <v>7153</v>
      </c>
      <c r="I2642" t="s">
        <v>7154</v>
      </c>
      <c r="J2642" t="s">
        <v>28</v>
      </c>
      <c r="K2642" t="s">
        <v>29</v>
      </c>
      <c r="L2642" t="s">
        <v>101</v>
      </c>
      <c r="M2642" t="s">
        <v>102</v>
      </c>
      <c r="N2642">
        <v>98103</v>
      </c>
      <c r="O2642" t="s">
        <v>47</v>
      </c>
      <c r="P2642" t="s">
        <v>7662</v>
      </c>
      <c r="Q2642" t="s">
        <v>49</v>
      </c>
      <c r="R2642" t="s">
        <v>95</v>
      </c>
      <c r="S2642" t="s">
        <v>7663</v>
      </c>
      <c r="T2642">
        <v>192.16</v>
      </c>
      <c r="U2642">
        <v>4</v>
      </c>
      <c r="V2642">
        <v>0</v>
      </c>
      <c r="W2642">
        <v>92.236799999999988</v>
      </c>
    </row>
    <row r="2643" spans="1:23" x14ac:dyDescent="0.3">
      <c r="A2643">
        <v>8253</v>
      </c>
      <c r="B2643" t="s">
        <v>9937</v>
      </c>
      <c r="C2643" s="1">
        <v>42068</v>
      </c>
      <c r="D2643">
        <v>2015</v>
      </c>
      <c r="E2643" t="s">
        <v>237</v>
      </c>
      <c r="F2643">
        <v>5</v>
      </c>
      <c r="G2643" t="s">
        <v>25</v>
      </c>
      <c r="H2643" t="s">
        <v>2777</v>
      </c>
      <c r="I2643" t="s">
        <v>2778</v>
      </c>
      <c r="J2643" t="s">
        <v>28</v>
      </c>
      <c r="K2643" t="s">
        <v>29</v>
      </c>
      <c r="L2643" t="s">
        <v>315</v>
      </c>
      <c r="M2643" t="s">
        <v>222</v>
      </c>
      <c r="N2643">
        <v>60653</v>
      </c>
      <c r="O2643" t="s">
        <v>111</v>
      </c>
      <c r="P2643" t="s">
        <v>536</v>
      </c>
      <c r="Q2643" t="s">
        <v>49</v>
      </c>
      <c r="R2643" t="s">
        <v>63</v>
      </c>
      <c r="S2643" t="s">
        <v>537</v>
      </c>
      <c r="T2643">
        <v>60.415999999999997</v>
      </c>
      <c r="U2643">
        <v>2</v>
      </c>
      <c r="V2643">
        <v>0.2</v>
      </c>
      <c r="W2643">
        <v>6.0416000000000025</v>
      </c>
    </row>
    <row r="2644" spans="1:23" x14ac:dyDescent="0.3">
      <c r="A2644">
        <v>2643</v>
      </c>
      <c r="B2644" t="s">
        <v>5789</v>
      </c>
      <c r="C2644" s="1">
        <v>42733</v>
      </c>
      <c r="D2644">
        <v>2016</v>
      </c>
      <c r="E2644" t="s">
        <v>98</v>
      </c>
      <c r="F2644">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v>67.442399999999992</v>
      </c>
    </row>
    <row r="2645" spans="1:23" x14ac:dyDescent="0.3">
      <c r="A2645">
        <v>8252</v>
      </c>
      <c r="B2645" t="s">
        <v>9937</v>
      </c>
      <c r="C2645" s="1">
        <v>42068</v>
      </c>
      <c r="D2645">
        <v>2015</v>
      </c>
      <c r="E2645" t="s">
        <v>237</v>
      </c>
      <c r="F2645">
        <v>5</v>
      </c>
      <c r="G2645" t="s">
        <v>25</v>
      </c>
      <c r="H2645" t="s">
        <v>2777</v>
      </c>
      <c r="I2645" t="s">
        <v>2778</v>
      </c>
      <c r="J2645" t="s">
        <v>28</v>
      </c>
      <c r="K2645" t="s">
        <v>29</v>
      </c>
      <c r="L2645" t="s">
        <v>315</v>
      </c>
      <c r="M2645" t="s">
        <v>222</v>
      </c>
      <c r="N2645">
        <v>60653</v>
      </c>
      <c r="O2645" t="s">
        <v>111</v>
      </c>
      <c r="P2645" t="s">
        <v>4442</v>
      </c>
      <c r="Q2645" t="s">
        <v>49</v>
      </c>
      <c r="R2645" t="s">
        <v>82</v>
      </c>
      <c r="S2645" t="s">
        <v>4443</v>
      </c>
      <c r="T2645">
        <v>180.97999999999996</v>
      </c>
      <c r="U2645">
        <v>5</v>
      </c>
      <c r="V2645">
        <v>0.8</v>
      </c>
      <c r="W2645">
        <v>-470.548</v>
      </c>
    </row>
    <row r="2646" spans="1:23" x14ac:dyDescent="0.3">
      <c r="A2646">
        <v>8250</v>
      </c>
      <c r="B2646" t="s">
        <v>9937</v>
      </c>
      <c r="C2646" s="1">
        <v>42068</v>
      </c>
      <c r="D2646">
        <v>2015</v>
      </c>
      <c r="E2646" t="s">
        <v>237</v>
      </c>
      <c r="F2646">
        <v>5</v>
      </c>
      <c r="G2646" t="s">
        <v>25</v>
      </c>
      <c r="H2646" t="s">
        <v>2777</v>
      </c>
      <c r="I2646" t="s">
        <v>2778</v>
      </c>
      <c r="J2646" t="s">
        <v>28</v>
      </c>
      <c r="K2646" t="s">
        <v>29</v>
      </c>
      <c r="L2646" t="s">
        <v>315</v>
      </c>
      <c r="M2646" t="s">
        <v>222</v>
      </c>
      <c r="N2646">
        <v>60653</v>
      </c>
      <c r="O2646" t="s">
        <v>111</v>
      </c>
      <c r="P2646" t="s">
        <v>3564</v>
      </c>
      <c r="Q2646" t="s">
        <v>49</v>
      </c>
      <c r="R2646" t="s">
        <v>79</v>
      </c>
      <c r="S2646" t="s">
        <v>3565</v>
      </c>
      <c r="T2646">
        <v>11.211999999999998</v>
      </c>
      <c r="U2646">
        <v>2</v>
      </c>
      <c r="V2646">
        <v>0.8</v>
      </c>
      <c r="W2646">
        <v>-16.818000000000005</v>
      </c>
    </row>
    <row r="2647" spans="1:23" x14ac:dyDescent="0.3">
      <c r="A2647">
        <v>8248</v>
      </c>
      <c r="B2647" t="s">
        <v>9935</v>
      </c>
      <c r="C2647" s="1">
        <v>42134</v>
      </c>
      <c r="D2647">
        <v>2015</v>
      </c>
      <c r="E2647" t="s">
        <v>124</v>
      </c>
      <c r="F2647">
        <v>10</v>
      </c>
      <c r="G2647" t="s">
        <v>1306</v>
      </c>
      <c r="H2647" t="s">
        <v>4229</v>
      </c>
      <c r="I2647" t="s">
        <v>4230</v>
      </c>
      <c r="J2647" t="s">
        <v>108</v>
      </c>
      <c r="K2647" t="s">
        <v>29</v>
      </c>
      <c r="L2647" t="s">
        <v>468</v>
      </c>
      <c r="M2647" t="s">
        <v>222</v>
      </c>
      <c r="N2647">
        <v>60505</v>
      </c>
      <c r="O2647" t="s">
        <v>111</v>
      </c>
      <c r="P2647" t="s">
        <v>5018</v>
      </c>
      <c r="Q2647" t="s">
        <v>49</v>
      </c>
      <c r="R2647" t="s">
        <v>72</v>
      </c>
      <c r="S2647" t="s">
        <v>5019</v>
      </c>
      <c r="T2647">
        <v>36.783999999999999</v>
      </c>
      <c r="U2647">
        <v>2</v>
      </c>
      <c r="V2647">
        <v>0.2</v>
      </c>
      <c r="W2647">
        <v>3.6784000000000017</v>
      </c>
    </row>
    <row r="2648" spans="1:23" x14ac:dyDescent="0.3">
      <c r="A2648">
        <v>2647</v>
      </c>
      <c r="B2648" t="s">
        <v>5791</v>
      </c>
      <c r="C2648" s="1">
        <v>41889</v>
      </c>
      <c r="D2648">
        <v>2014</v>
      </c>
      <c r="E2648" t="s">
        <v>161</v>
      </c>
      <c r="F2648">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v>20.120699999999999</v>
      </c>
    </row>
    <row r="2649" spans="1:23" x14ac:dyDescent="0.3">
      <c r="A2649">
        <v>2648</v>
      </c>
      <c r="B2649" t="s">
        <v>5791</v>
      </c>
      <c r="C2649" s="1">
        <v>41889</v>
      </c>
      <c r="D2649">
        <v>2014</v>
      </c>
      <c r="E2649" t="s">
        <v>161</v>
      </c>
      <c r="F2649">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v>6.2208000000000006</v>
      </c>
    </row>
    <row r="2650" spans="1:23" x14ac:dyDescent="0.3">
      <c r="A2650">
        <v>8247</v>
      </c>
      <c r="B2650" t="s">
        <v>9935</v>
      </c>
      <c r="C2650" s="1">
        <v>42134</v>
      </c>
      <c r="D2650">
        <v>2015</v>
      </c>
      <c r="E2650" t="s">
        <v>124</v>
      </c>
      <c r="F2650">
        <v>10</v>
      </c>
      <c r="G2650" t="s">
        <v>1306</v>
      </c>
      <c r="H2650" t="s">
        <v>4229</v>
      </c>
      <c r="I2650" t="s">
        <v>4230</v>
      </c>
      <c r="J2650" t="s">
        <v>108</v>
      </c>
      <c r="K2650" t="s">
        <v>29</v>
      </c>
      <c r="L2650" t="s">
        <v>468</v>
      </c>
      <c r="M2650" t="s">
        <v>222</v>
      </c>
      <c r="N2650">
        <v>60505</v>
      </c>
      <c r="O2650" t="s">
        <v>111</v>
      </c>
      <c r="P2650" t="s">
        <v>2172</v>
      </c>
      <c r="Q2650" t="s">
        <v>49</v>
      </c>
      <c r="R2650" t="s">
        <v>82</v>
      </c>
      <c r="S2650" t="s">
        <v>2173</v>
      </c>
      <c r="T2650">
        <v>70.969999999999985</v>
      </c>
      <c r="U2650">
        <v>5</v>
      </c>
      <c r="V2650">
        <v>0.8</v>
      </c>
      <c r="W2650">
        <v>-191.619</v>
      </c>
    </row>
    <row r="2651" spans="1:23" x14ac:dyDescent="0.3">
      <c r="A2651">
        <v>8246</v>
      </c>
      <c r="B2651" t="s">
        <v>9934</v>
      </c>
      <c r="C2651" s="1">
        <v>41870</v>
      </c>
      <c r="D2651">
        <v>2014</v>
      </c>
      <c r="E2651" t="s">
        <v>132</v>
      </c>
      <c r="F2651">
        <v>19</v>
      </c>
      <c r="G2651" t="s">
        <v>54</v>
      </c>
      <c r="H2651" t="s">
        <v>7376</v>
      </c>
      <c r="I2651" t="s">
        <v>7377</v>
      </c>
      <c r="J2651" t="s">
        <v>44</v>
      </c>
      <c r="K2651" t="s">
        <v>29</v>
      </c>
      <c r="L2651" t="s">
        <v>509</v>
      </c>
      <c r="M2651" t="s">
        <v>1288</v>
      </c>
      <c r="N2651">
        <v>31907</v>
      </c>
      <c r="O2651" t="s">
        <v>32</v>
      </c>
      <c r="P2651" t="s">
        <v>699</v>
      </c>
      <c r="Q2651" t="s">
        <v>49</v>
      </c>
      <c r="R2651" t="s">
        <v>63</v>
      </c>
      <c r="S2651" t="s">
        <v>700</v>
      </c>
      <c r="T2651">
        <v>344.90999999999997</v>
      </c>
      <c r="U2651">
        <v>3</v>
      </c>
      <c r="V2651">
        <v>0</v>
      </c>
      <c r="W2651">
        <v>10.347300000000004</v>
      </c>
    </row>
    <row r="2652" spans="1:23" x14ac:dyDescent="0.3">
      <c r="A2652">
        <v>8242</v>
      </c>
      <c r="B2652" t="s">
        <v>9932</v>
      </c>
      <c r="C2652" s="1">
        <v>41883</v>
      </c>
      <c r="D2652">
        <v>2014</v>
      </c>
      <c r="E2652" t="s">
        <v>161</v>
      </c>
      <c r="F2652">
        <v>1</v>
      </c>
      <c r="G2652" t="s">
        <v>54</v>
      </c>
      <c r="H2652" t="s">
        <v>254</v>
      </c>
      <c r="I2652" t="s">
        <v>255</v>
      </c>
      <c r="J2652" t="s">
        <v>28</v>
      </c>
      <c r="K2652" t="s">
        <v>29</v>
      </c>
      <c r="L2652" t="s">
        <v>278</v>
      </c>
      <c r="M2652" t="s">
        <v>279</v>
      </c>
      <c r="N2652">
        <v>10009</v>
      </c>
      <c r="O2652" t="s">
        <v>157</v>
      </c>
      <c r="P2652" t="s">
        <v>2787</v>
      </c>
      <c r="Q2652" t="s">
        <v>49</v>
      </c>
      <c r="R2652" t="s">
        <v>79</v>
      </c>
      <c r="S2652" t="s">
        <v>2788</v>
      </c>
      <c r="T2652">
        <v>23.744</v>
      </c>
      <c r="U2652">
        <v>2</v>
      </c>
      <c r="V2652">
        <v>0.2</v>
      </c>
      <c r="W2652">
        <v>8.3103999999999996</v>
      </c>
    </row>
    <row r="2653" spans="1:23" x14ac:dyDescent="0.3">
      <c r="A2653">
        <v>2652</v>
      </c>
      <c r="B2653" t="s">
        <v>5798</v>
      </c>
      <c r="C2653" s="1">
        <v>42995</v>
      </c>
      <c r="D2653">
        <v>2017</v>
      </c>
      <c r="E2653" t="s">
        <v>161</v>
      </c>
      <c r="F2653">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v>3.5021999999999989</v>
      </c>
    </row>
    <row r="2654" spans="1:23" x14ac:dyDescent="0.3">
      <c r="A2654">
        <v>2653</v>
      </c>
      <c r="B2654" t="s">
        <v>5798</v>
      </c>
      <c r="C2654" s="1">
        <v>42995</v>
      </c>
      <c r="D2654">
        <v>2017</v>
      </c>
      <c r="E2654" t="s">
        <v>161</v>
      </c>
      <c r="F2654">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v>4.2716999999999992</v>
      </c>
    </row>
    <row r="2655" spans="1:23" x14ac:dyDescent="0.3">
      <c r="A2655">
        <v>2654</v>
      </c>
      <c r="B2655" t="s">
        <v>5798</v>
      </c>
      <c r="C2655" s="1">
        <v>42995</v>
      </c>
      <c r="D2655">
        <v>2017</v>
      </c>
      <c r="E2655" t="s">
        <v>161</v>
      </c>
      <c r="F2655">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v>80.791200000000003</v>
      </c>
    </row>
    <row r="2656" spans="1:23" x14ac:dyDescent="0.3">
      <c r="A2656">
        <v>8240</v>
      </c>
      <c r="B2656" t="s">
        <v>9931</v>
      </c>
      <c r="C2656" s="1">
        <v>43028</v>
      </c>
      <c r="D2656">
        <v>2017</v>
      </c>
      <c r="E2656" t="s">
        <v>53</v>
      </c>
      <c r="F2656">
        <v>20</v>
      </c>
      <c r="G2656" t="s">
        <v>1306</v>
      </c>
      <c r="H2656" t="s">
        <v>6397</v>
      </c>
      <c r="I2656" t="s">
        <v>6398</v>
      </c>
      <c r="J2656" t="s">
        <v>28</v>
      </c>
      <c r="K2656" t="s">
        <v>29</v>
      </c>
      <c r="L2656" t="s">
        <v>1539</v>
      </c>
      <c r="M2656" t="s">
        <v>58</v>
      </c>
      <c r="N2656">
        <v>32216</v>
      </c>
      <c r="O2656" t="s">
        <v>32</v>
      </c>
      <c r="P2656" t="s">
        <v>4245</v>
      </c>
      <c r="Q2656" t="s">
        <v>49</v>
      </c>
      <c r="R2656" t="s">
        <v>72</v>
      </c>
      <c r="S2656" t="s">
        <v>4246</v>
      </c>
      <c r="T2656">
        <v>4.4479999999999995</v>
      </c>
      <c r="U2656">
        <v>2</v>
      </c>
      <c r="V2656">
        <v>0.2</v>
      </c>
      <c r="W2656">
        <v>1.1119999999999999</v>
      </c>
    </row>
    <row r="2657" spans="1:23" x14ac:dyDescent="0.3">
      <c r="A2657">
        <v>2656</v>
      </c>
      <c r="B2657" t="s">
        <v>5798</v>
      </c>
      <c r="C2657" s="1">
        <v>42995</v>
      </c>
      <c r="D2657">
        <v>2017</v>
      </c>
      <c r="E2657" t="s">
        <v>161</v>
      </c>
      <c r="F2657">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v>8.9543999999999997</v>
      </c>
    </row>
    <row r="2658" spans="1:23" x14ac:dyDescent="0.3">
      <c r="A2658">
        <v>2657</v>
      </c>
      <c r="B2658" t="s">
        <v>5798</v>
      </c>
      <c r="C2658" s="1">
        <v>42995</v>
      </c>
      <c r="D2658">
        <v>2017</v>
      </c>
      <c r="E2658" t="s">
        <v>161</v>
      </c>
      <c r="F2658">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v>65.435000000000002</v>
      </c>
    </row>
    <row r="2659" spans="1:23" x14ac:dyDescent="0.3">
      <c r="A2659">
        <v>2658</v>
      </c>
      <c r="B2659" t="s">
        <v>5798</v>
      </c>
      <c r="C2659" s="1">
        <v>42995</v>
      </c>
      <c r="D2659">
        <v>2017</v>
      </c>
      <c r="E2659" t="s">
        <v>161</v>
      </c>
      <c r="F2659">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v>7.056</v>
      </c>
    </row>
    <row r="2660" spans="1:23" x14ac:dyDescent="0.3">
      <c r="A2660">
        <v>2659</v>
      </c>
      <c r="B2660" t="s">
        <v>5805</v>
      </c>
      <c r="C2660" s="1">
        <v>42598</v>
      </c>
      <c r="D2660">
        <v>2016</v>
      </c>
      <c r="E2660" t="s">
        <v>132</v>
      </c>
      <c r="F2660">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v>5.1042000000000005</v>
      </c>
    </row>
    <row r="2661" spans="1:23" x14ac:dyDescent="0.3">
      <c r="A2661">
        <v>8239</v>
      </c>
      <c r="B2661" t="s">
        <v>9931</v>
      </c>
      <c r="C2661" s="1">
        <v>43028</v>
      </c>
      <c r="D2661">
        <v>2017</v>
      </c>
      <c r="E2661" t="s">
        <v>53</v>
      </c>
      <c r="F2661">
        <v>20</v>
      </c>
      <c r="G2661" t="s">
        <v>1306</v>
      </c>
      <c r="H2661" t="s">
        <v>6397</v>
      </c>
      <c r="I2661" t="s">
        <v>6398</v>
      </c>
      <c r="J2661" t="s">
        <v>28</v>
      </c>
      <c r="K2661" t="s">
        <v>29</v>
      </c>
      <c r="L2661" t="s">
        <v>1539</v>
      </c>
      <c r="M2661" t="s">
        <v>58</v>
      </c>
      <c r="N2661">
        <v>32216</v>
      </c>
      <c r="O2661" t="s">
        <v>32</v>
      </c>
      <c r="P2661" t="s">
        <v>5369</v>
      </c>
      <c r="Q2661" t="s">
        <v>49</v>
      </c>
      <c r="R2661" t="s">
        <v>95</v>
      </c>
      <c r="S2661" t="s">
        <v>5370</v>
      </c>
      <c r="T2661">
        <v>6.6720000000000006</v>
      </c>
      <c r="U2661">
        <v>1</v>
      </c>
      <c r="V2661">
        <v>0.2</v>
      </c>
      <c r="W2661">
        <v>2.5019999999999998</v>
      </c>
    </row>
    <row r="2662" spans="1:23" x14ac:dyDescent="0.3">
      <c r="A2662">
        <v>8238</v>
      </c>
      <c r="B2662" t="s">
        <v>9931</v>
      </c>
      <c r="C2662" s="1">
        <v>43028</v>
      </c>
      <c r="D2662">
        <v>2017</v>
      </c>
      <c r="E2662" t="s">
        <v>53</v>
      </c>
      <c r="F2662">
        <v>20</v>
      </c>
      <c r="G2662" t="s">
        <v>1306</v>
      </c>
      <c r="H2662" t="s">
        <v>6397</v>
      </c>
      <c r="I2662" t="s">
        <v>6398</v>
      </c>
      <c r="J2662" t="s">
        <v>28</v>
      </c>
      <c r="K2662" t="s">
        <v>29</v>
      </c>
      <c r="L2662" t="s">
        <v>1539</v>
      </c>
      <c r="M2662" t="s">
        <v>58</v>
      </c>
      <c r="N2662">
        <v>32216</v>
      </c>
      <c r="O2662" t="s">
        <v>32</v>
      </c>
      <c r="P2662" t="s">
        <v>1531</v>
      </c>
      <c r="Q2662" t="s">
        <v>49</v>
      </c>
      <c r="R2662" t="s">
        <v>63</v>
      </c>
      <c r="S2662" t="s">
        <v>1532</v>
      </c>
      <c r="T2662">
        <v>4.7679999999999998</v>
      </c>
      <c r="U2662">
        <v>2</v>
      </c>
      <c r="V2662">
        <v>0.2</v>
      </c>
      <c r="W2662">
        <v>-0.7748000000000006</v>
      </c>
    </row>
    <row r="2663" spans="1:23" x14ac:dyDescent="0.3">
      <c r="A2663">
        <v>2662</v>
      </c>
      <c r="B2663" t="s">
        <v>5807</v>
      </c>
      <c r="C2663" s="1">
        <v>43067</v>
      </c>
      <c r="D2663">
        <v>2017</v>
      </c>
      <c r="E2663" t="s">
        <v>24</v>
      </c>
      <c r="F2663">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v>35.981999999999992</v>
      </c>
    </row>
    <row r="2664" spans="1:23" x14ac:dyDescent="0.3">
      <c r="A2664">
        <v>2663</v>
      </c>
      <c r="B2664" t="s">
        <v>5810</v>
      </c>
      <c r="C2664" s="1">
        <v>42839</v>
      </c>
      <c r="D2664">
        <v>2017</v>
      </c>
      <c r="E2664" t="s">
        <v>89</v>
      </c>
      <c r="F2664">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v>4.2047999999999996</v>
      </c>
    </row>
    <row r="2665" spans="1:23" x14ac:dyDescent="0.3">
      <c r="A2665">
        <v>2664</v>
      </c>
      <c r="B2665" t="s">
        <v>5813</v>
      </c>
      <c r="C2665" s="1">
        <v>42491</v>
      </c>
      <c r="D2665">
        <v>2016</v>
      </c>
      <c r="E2665" t="s">
        <v>124</v>
      </c>
      <c r="F2665">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v>1.2948</v>
      </c>
    </row>
    <row r="2666" spans="1:23" x14ac:dyDescent="0.3">
      <c r="A2666">
        <v>8235</v>
      </c>
      <c r="B2666" t="s">
        <v>9930</v>
      </c>
      <c r="C2666" s="1">
        <v>42856</v>
      </c>
      <c r="D2666">
        <v>2017</v>
      </c>
      <c r="E2666" t="s">
        <v>124</v>
      </c>
      <c r="F2666">
        <v>1</v>
      </c>
      <c r="G2666" t="s">
        <v>54</v>
      </c>
      <c r="H2666" t="s">
        <v>1471</v>
      </c>
      <c r="I2666" t="s">
        <v>1472</v>
      </c>
      <c r="J2666" t="s">
        <v>28</v>
      </c>
      <c r="K2666" t="s">
        <v>29</v>
      </c>
      <c r="L2666" t="s">
        <v>1539</v>
      </c>
      <c r="M2666" t="s">
        <v>58</v>
      </c>
      <c r="N2666">
        <v>32216</v>
      </c>
      <c r="O2666" t="s">
        <v>32</v>
      </c>
      <c r="P2666" t="s">
        <v>7783</v>
      </c>
      <c r="Q2666" t="s">
        <v>49</v>
      </c>
      <c r="R2666" t="s">
        <v>592</v>
      </c>
      <c r="S2666" t="s">
        <v>7784</v>
      </c>
      <c r="T2666">
        <v>3.3280000000000003</v>
      </c>
      <c r="U2666">
        <v>2</v>
      </c>
      <c r="V2666">
        <v>0.2</v>
      </c>
      <c r="W2666">
        <v>0.4159999999999997</v>
      </c>
    </row>
    <row r="2667" spans="1:23" x14ac:dyDescent="0.3">
      <c r="A2667">
        <v>2666</v>
      </c>
      <c r="B2667" t="s">
        <v>5813</v>
      </c>
      <c r="C2667" s="1">
        <v>42491</v>
      </c>
      <c r="D2667">
        <v>2016</v>
      </c>
      <c r="E2667" t="s">
        <v>124</v>
      </c>
      <c r="F2667">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v>-2.0107999999999997</v>
      </c>
    </row>
    <row r="2668" spans="1:23" x14ac:dyDescent="0.3">
      <c r="A2668">
        <v>8234</v>
      </c>
      <c r="B2668" t="s">
        <v>9929</v>
      </c>
      <c r="C2668" s="1">
        <v>41904</v>
      </c>
      <c r="D2668">
        <v>2014</v>
      </c>
      <c r="E2668" t="s">
        <v>161</v>
      </c>
      <c r="F2668">
        <v>22</v>
      </c>
      <c r="G2668" t="s">
        <v>54</v>
      </c>
      <c r="H2668" t="s">
        <v>2833</v>
      </c>
      <c r="I2668" t="s">
        <v>2834</v>
      </c>
      <c r="J2668" t="s">
        <v>28</v>
      </c>
      <c r="K2668" t="s">
        <v>29</v>
      </c>
      <c r="L2668" t="s">
        <v>644</v>
      </c>
      <c r="M2668" t="s">
        <v>46</v>
      </c>
      <c r="N2668">
        <v>95123</v>
      </c>
      <c r="O2668" t="s">
        <v>47</v>
      </c>
      <c r="P2668" t="s">
        <v>6468</v>
      </c>
      <c r="Q2668" t="s">
        <v>49</v>
      </c>
      <c r="R2668" t="s">
        <v>63</v>
      </c>
      <c r="S2668" t="s">
        <v>6469</v>
      </c>
      <c r="T2668">
        <v>40.68</v>
      </c>
      <c r="U2668">
        <v>2</v>
      </c>
      <c r="V2668">
        <v>0</v>
      </c>
      <c r="W2668">
        <v>0.40679999999999694</v>
      </c>
    </row>
    <row r="2669" spans="1:23" x14ac:dyDescent="0.3">
      <c r="A2669">
        <v>2668</v>
      </c>
      <c r="B2669" t="s">
        <v>5814</v>
      </c>
      <c r="C2669" s="1">
        <v>42644</v>
      </c>
      <c r="D2669">
        <v>2016</v>
      </c>
      <c r="E2669" t="s">
        <v>53</v>
      </c>
      <c r="F2669">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v>9.568799999999996</v>
      </c>
    </row>
    <row r="2670" spans="1:23" x14ac:dyDescent="0.3">
      <c r="A2670">
        <v>8233</v>
      </c>
      <c r="B2670" t="s">
        <v>9929</v>
      </c>
      <c r="C2670" s="1">
        <v>41904</v>
      </c>
      <c r="D2670">
        <v>2014</v>
      </c>
      <c r="E2670" t="s">
        <v>161</v>
      </c>
      <c r="F2670">
        <v>22</v>
      </c>
      <c r="G2670" t="s">
        <v>54</v>
      </c>
      <c r="H2670" t="s">
        <v>2833</v>
      </c>
      <c r="I2670" t="s">
        <v>2834</v>
      </c>
      <c r="J2670" t="s">
        <v>28</v>
      </c>
      <c r="K2670" t="s">
        <v>29</v>
      </c>
      <c r="L2670" t="s">
        <v>644</v>
      </c>
      <c r="M2670" t="s">
        <v>46</v>
      </c>
      <c r="N2670">
        <v>95123</v>
      </c>
      <c r="O2670" t="s">
        <v>47</v>
      </c>
      <c r="P2670" t="s">
        <v>1209</v>
      </c>
      <c r="Q2670" t="s">
        <v>49</v>
      </c>
      <c r="R2670" t="s">
        <v>63</v>
      </c>
      <c r="S2670" t="s">
        <v>1210</v>
      </c>
      <c r="T2670">
        <v>169.45</v>
      </c>
      <c r="U2670">
        <v>5</v>
      </c>
      <c r="V2670">
        <v>0</v>
      </c>
      <c r="W2670">
        <v>42.362499999999997</v>
      </c>
    </row>
    <row r="2671" spans="1:23" x14ac:dyDescent="0.3">
      <c r="A2671">
        <v>2670</v>
      </c>
      <c r="B2671" t="s">
        <v>5817</v>
      </c>
      <c r="C2671" s="1">
        <v>42241</v>
      </c>
      <c r="D2671">
        <v>2015</v>
      </c>
      <c r="E2671" t="s">
        <v>132</v>
      </c>
      <c r="F2671">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v>29.668800000000005</v>
      </c>
    </row>
    <row r="2672" spans="1:23" x14ac:dyDescent="0.3">
      <c r="A2672">
        <v>2671</v>
      </c>
      <c r="B2672" t="s">
        <v>5820</v>
      </c>
      <c r="C2672" s="1">
        <v>41891</v>
      </c>
      <c r="D2672">
        <v>2014</v>
      </c>
      <c r="E2672" t="s">
        <v>161</v>
      </c>
      <c r="F2672">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v>79.891199999999998</v>
      </c>
    </row>
    <row r="2673" spans="1:23" x14ac:dyDescent="0.3">
      <c r="A2673">
        <v>8231</v>
      </c>
      <c r="B2673" t="s">
        <v>9928</v>
      </c>
      <c r="C2673" s="1">
        <v>42551</v>
      </c>
      <c r="D2673">
        <v>2016</v>
      </c>
      <c r="E2673" t="s">
        <v>41</v>
      </c>
      <c r="F2673">
        <v>30</v>
      </c>
      <c r="G2673" t="s">
        <v>25</v>
      </c>
      <c r="H2673" t="s">
        <v>548</v>
      </c>
      <c r="I2673" t="s">
        <v>549</v>
      </c>
      <c r="J2673" t="s">
        <v>28</v>
      </c>
      <c r="K2673" t="s">
        <v>29</v>
      </c>
      <c r="L2673" t="s">
        <v>7512</v>
      </c>
      <c r="M2673" t="s">
        <v>1288</v>
      </c>
      <c r="N2673">
        <v>30328</v>
      </c>
      <c r="O2673" t="s">
        <v>32</v>
      </c>
      <c r="P2673" t="s">
        <v>1474</v>
      </c>
      <c r="Q2673" t="s">
        <v>49</v>
      </c>
      <c r="R2673" t="s">
        <v>72</v>
      </c>
      <c r="S2673" t="s">
        <v>1475</v>
      </c>
      <c r="T2673">
        <v>35.97</v>
      </c>
      <c r="U2673">
        <v>3</v>
      </c>
      <c r="V2673">
        <v>0</v>
      </c>
      <c r="W2673">
        <v>9.7118999999999982</v>
      </c>
    </row>
    <row r="2674" spans="1:23" x14ac:dyDescent="0.3">
      <c r="A2674">
        <v>2673</v>
      </c>
      <c r="B2674" t="s">
        <v>5820</v>
      </c>
      <c r="C2674" s="1">
        <v>41891</v>
      </c>
      <c r="D2674">
        <v>2014</v>
      </c>
      <c r="E2674" t="s">
        <v>161</v>
      </c>
      <c r="F2674">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v>12.837999999999999</v>
      </c>
    </row>
    <row r="2675" spans="1:23" x14ac:dyDescent="0.3">
      <c r="A2675">
        <v>2674</v>
      </c>
      <c r="B2675" t="s">
        <v>5820</v>
      </c>
      <c r="C2675" s="1">
        <v>41891</v>
      </c>
      <c r="D2675">
        <v>2014</v>
      </c>
      <c r="E2675" t="s">
        <v>161</v>
      </c>
      <c r="F2675">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v>238.65299999999991</v>
      </c>
    </row>
    <row r="2676" spans="1:23" x14ac:dyDescent="0.3">
      <c r="A2676">
        <v>2675</v>
      </c>
      <c r="B2676" t="s">
        <v>5827</v>
      </c>
      <c r="C2676" s="1">
        <v>43072</v>
      </c>
      <c r="D2676">
        <v>2017</v>
      </c>
      <c r="E2676" t="s">
        <v>98</v>
      </c>
      <c r="F267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v>79.891199999999998</v>
      </c>
    </row>
    <row r="2677" spans="1:23" x14ac:dyDescent="0.3">
      <c r="A2677">
        <v>2676</v>
      </c>
      <c r="B2677" t="s">
        <v>5830</v>
      </c>
      <c r="C2677" s="1">
        <v>43066</v>
      </c>
      <c r="D2677">
        <v>2017</v>
      </c>
      <c r="E2677" t="s">
        <v>24</v>
      </c>
      <c r="F2677">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v>0.76649999999999974</v>
      </c>
    </row>
    <row r="2678" spans="1:23" x14ac:dyDescent="0.3">
      <c r="A2678">
        <v>2677</v>
      </c>
      <c r="B2678" t="s">
        <v>5830</v>
      </c>
      <c r="C2678" s="1">
        <v>43066</v>
      </c>
      <c r="D2678">
        <v>2017</v>
      </c>
      <c r="E2678" t="s">
        <v>24</v>
      </c>
      <c r="F2678">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v>4.3584000000000032</v>
      </c>
    </row>
    <row r="2679" spans="1:23" x14ac:dyDescent="0.3">
      <c r="A2679">
        <v>2678</v>
      </c>
      <c r="B2679" t="s">
        <v>5831</v>
      </c>
      <c r="C2679" s="1">
        <v>41811</v>
      </c>
      <c r="D2679">
        <v>2014</v>
      </c>
      <c r="E2679" t="s">
        <v>41</v>
      </c>
      <c r="F2679">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v>-8.1311999999999998</v>
      </c>
    </row>
    <row r="2680" spans="1:23" x14ac:dyDescent="0.3">
      <c r="A2680">
        <v>2679</v>
      </c>
      <c r="B2680" t="s">
        <v>5831</v>
      </c>
      <c r="C2680" s="1">
        <v>41811</v>
      </c>
      <c r="D2680">
        <v>2014</v>
      </c>
      <c r="E2680" t="s">
        <v>41</v>
      </c>
      <c r="F2680">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v>-16.775999999999996</v>
      </c>
    </row>
    <row r="2681" spans="1:23" x14ac:dyDescent="0.3">
      <c r="A2681">
        <v>2680</v>
      </c>
      <c r="B2681" t="s">
        <v>5834</v>
      </c>
      <c r="C2681" s="1">
        <v>42756</v>
      </c>
      <c r="D2681">
        <v>2017</v>
      </c>
      <c r="E2681" t="s">
        <v>166</v>
      </c>
      <c r="F2681">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v>7.056</v>
      </c>
    </row>
    <row r="2682" spans="1:23" x14ac:dyDescent="0.3">
      <c r="A2682">
        <v>8229</v>
      </c>
      <c r="B2682" t="s">
        <v>9927</v>
      </c>
      <c r="C2682" s="1">
        <v>42464</v>
      </c>
      <c r="D2682">
        <v>2016</v>
      </c>
      <c r="E2682" t="s">
        <v>89</v>
      </c>
      <c r="F2682">
        <v>4</v>
      </c>
      <c r="G2682" t="s">
        <v>25</v>
      </c>
      <c r="H2682" t="s">
        <v>5342</v>
      </c>
      <c r="I2682" t="s">
        <v>5343</v>
      </c>
      <c r="J2682" t="s">
        <v>108</v>
      </c>
      <c r="K2682" t="s">
        <v>29</v>
      </c>
      <c r="L2682" t="s">
        <v>288</v>
      </c>
      <c r="M2682" t="s">
        <v>279</v>
      </c>
      <c r="N2682">
        <v>12180</v>
      </c>
      <c r="O2682" t="s">
        <v>157</v>
      </c>
      <c r="P2682" t="s">
        <v>743</v>
      </c>
      <c r="Q2682" t="s">
        <v>49</v>
      </c>
      <c r="R2682" t="s">
        <v>63</v>
      </c>
      <c r="S2682" t="s">
        <v>744</v>
      </c>
      <c r="T2682">
        <v>31.02</v>
      </c>
      <c r="U2682">
        <v>2</v>
      </c>
      <c r="V2682">
        <v>0</v>
      </c>
      <c r="W2682">
        <v>8.0652000000000008</v>
      </c>
    </row>
    <row r="2683" spans="1:23" x14ac:dyDescent="0.3">
      <c r="A2683">
        <v>2682</v>
      </c>
      <c r="B2683" t="s">
        <v>5834</v>
      </c>
      <c r="C2683" s="1">
        <v>42756</v>
      </c>
      <c r="D2683">
        <v>2017</v>
      </c>
      <c r="E2683" t="s">
        <v>166</v>
      </c>
      <c r="F2683">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v>42.074399999999997</v>
      </c>
    </row>
    <row r="2684" spans="1:23" x14ac:dyDescent="0.3">
      <c r="A2684">
        <v>8227</v>
      </c>
      <c r="B2684" t="s">
        <v>9926</v>
      </c>
      <c r="C2684" s="1">
        <v>43040</v>
      </c>
      <c r="D2684">
        <v>2017</v>
      </c>
      <c r="E2684" t="s">
        <v>24</v>
      </c>
      <c r="F2684">
        <v>1</v>
      </c>
      <c r="G2684" t="s">
        <v>25</v>
      </c>
      <c r="H2684" t="s">
        <v>153</v>
      </c>
      <c r="I2684" t="s">
        <v>154</v>
      </c>
      <c r="J2684" t="s">
        <v>28</v>
      </c>
      <c r="K2684" t="s">
        <v>29</v>
      </c>
      <c r="L2684" t="s">
        <v>4118</v>
      </c>
      <c r="M2684" t="s">
        <v>1261</v>
      </c>
      <c r="N2684">
        <v>2149</v>
      </c>
      <c r="O2684" t="s">
        <v>157</v>
      </c>
      <c r="P2684" t="s">
        <v>6558</v>
      </c>
      <c r="Q2684" t="s">
        <v>49</v>
      </c>
      <c r="R2684" t="s">
        <v>95</v>
      </c>
      <c r="S2684" t="s">
        <v>6559</v>
      </c>
      <c r="T2684">
        <v>40.99</v>
      </c>
      <c r="U2684">
        <v>1</v>
      </c>
      <c r="V2684">
        <v>0</v>
      </c>
      <c r="W2684">
        <v>20.085100000000001</v>
      </c>
    </row>
    <row r="2685" spans="1:23" x14ac:dyDescent="0.3">
      <c r="A2685">
        <v>8226</v>
      </c>
      <c r="B2685" t="s">
        <v>9926</v>
      </c>
      <c r="C2685" s="1">
        <v>43040</v>
      </c>
      <c r="D2685">
        <v>2017</v>
      </c>
      <c r="E2685" t="s">
        <v>24</v>
      </c>
      <c r="F2685">
        <v>1</v>
      </c>
      <c r="G2685" t="s">
        <v>25</v>
      </c>
      <c r="H2685" t="s">
        <v>153</v>
      </c>
      <c r="I2685" t="s">
        <v>154</v>
      </c>
      <c r="J2685" t="s">
        <v>28</v>
      </c>
      <c r="K2685" t="s">
        <v>29</v>
      </c>
      <c r="L2685" t="s">
        <v>4118</v>
      </c>
      <c r="M2685" t="s">
        <v>1261</v>
      </c>
      <c r="N2685">
        <v>2149</v>
      </c>
      <c r="O2685" t="s">
        <v>157</v>
      </c>
      <c r="P2685" t="s">
        <v>1114</v>
      </c>
      <c r="Q2685" t="s">
        <v>49</v>
      </c>
      <c r="R2685" t="s">
        <v>95</v>
      </c>
      <c r="S2685" t="s">
        <v>1115</v>
      </c>
      <c r="T2685">
        <v>189.7</v>
      </c>
      <c r="U2685">
        <v>10</v>
      </c>
      <c r="V2685">
        <v>0</v>
      </c>
      <c r="W2685">
        <v>91.055999999999983</v>
      </c>
    </row>
    <row r="2686" spans="1:23" x14ac:dyDescent="0.3">
      <c r="A2686">
        <v>2685</v>
      </c>
      <c r="B2686" t="s">
        <v>5841</v>
      </c>
      <c r="C2686" s="1">
        <v>42915</v>
      </c>
      <c r="D2686">
        <v>2017</v>
      </c>
      <c r="E2686" t="s">
        <v>41</v>
      </c>
      <c r="F268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v>101.57939999999999</v>
      </c>
    </row>
    <row r="2687" spans="1:23" x14ac:dyDescent="0.3">
      <c r="A2687">
        <v>2686</v>
      </c>
      <c r="B2687" t="s">
        <v>5842</v>
      </c>
      <c r="C2687" s="1">
        <v>42619</v>
      </c>
      <c r="D2687">
        <v>2016</v>
      </c>
      <c r="E2687" t="s">
        <v>161</v>
      </c>
      <c r="F2687">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v>29.984999999999985</v>
      </c>
    </row>
    <row r="2688" spans="1:23" x14ac:dyDescent="0.3">
      <c r="A2688">
        <v>2687</v>
      </c>
      <c r="B2688" t="s">
        <v>5842</v>
      </c>
      <c r="C2688" s="1">
        <v>42619</v>
      </c>
      <c r="D2688">
        <v>2016</v>
      </c>
      <c r="E2688" t="s">
        <v>161</v>
      </c>
      <c r="F2688">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v>-2.4563999999999995</v>
      </c>
    </row>
    <row r="2689" spans="1:23" x14ac:dyDescent="0.3">
      <c r="A2689">
        <v>2688</v>
      </c>
      <c r="B2689" t="s">
        <v>5843</v>
      </c>
      <c r="C2689" s="1">
        <v>42586</v>
      </c>
      <c r="D2689">
        <v>2016</v>
      </c>
      <c r="E2689" t="s">
        <v>132</v>
      </c>
      <c r="F2689">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v>-6.5670000000000019</v>
      </c>
    </row>
    <row r="2690" spans="1:23" x14ac:dyDescent="0.3">
      <c r="A2690">
        <v>2689</v>
      </c>
      <c r="B2690" t="s">
        <v>5846</v>
      </c>
      <c r="C2690" s="1">
        <v>42320</v>
      </c>
      <c r="D2690">
        <v>2015</v>
      </c>
      <c r="E2690" t="s">
        <v>24</v>
      </c>
      <c r="F2690">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v>7.0649999999999995</v>
      </c>
    </row>
    <row r="2691" spans="1:23" x14ac:dyDescent="0.3">
      <c r="A2691">
        <v>2690</v>
      </c>
      <c r="B2691" t="s">
        <v>5849</v>
      </c>
      <c r="C2691" s="1">
        <v>41820</v>
      </c>
      <c r="D2691">
        <v>2014</v>
      </c>
      <c r="E2691" t="s">
        <v>41</v>
      </c>
      <c r="F2691">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v>1.6399999999999995</v>
      </c>
    </row>
    <row r="2692" spans="1:23" x14ac:dyDescent="0.3">
      <c r="A2692">
        <v>2691</v>
      </c>
      <c r="B2692" t="s">
        <v>5850</v>
      </c>
      <c r="C2692" s="1">
        <v>43073</v>
      </c>
      <c r="D2692">
        <v>2017</v>
      </c>
      <c r="E2692" t="s">
        <v>98</v>
      </c>
      <c r="F2692">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v>-4.4550000000000001</v>
      </c>
    </row>
    <row r="2693" spans="1:23" x14ac:dyDescent="0.3">
      <c r="A2693">
        <v>2692</v>
      </c>
      <c r="B2693" t="s">
        <v>5851</v>
      </c>
      <c r="C2693" s="1">
        <v>42610</v>
      </c>
      <c r="D2693">
        <v>2016</v>
      </c>
      <c r="E2693" t="s">
        <v>132</v>
      </c>
      <c r="F2693">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v>5.6115000000000004</v>
      </c>
    </row>
    <row r="2694" spans="1:23" x14ac:dyDescent="0.3">
      <c r="A2694">
        <v>8225</v>
      </c>
      <c r="B2694" t="s">
        <v>9925</v>
      </c>
      <c r="C2694" s="1">
        <v>42533</v>
      </c>
      <c r="D2694">
        <v>2016</v>
      </c>
      <c r="E2694" t="s">
        <v>41</v>
      </c>
      <c r="F2694">
        <v>12</v>
      </c>
      <c r="G2694" t="s">
        <v>54</v>
      </c>
      <c r="H2694" t="s">
        <v>910</v>
      </c>
      <c r="I2694" t="s">
        <v>911</v>
      </c>
      <c r="J2694" t="s">
        <v>44</v>
      </c>
      <c r="K2694" t="s">
        <v>29</v>
      </c>
      <c r="L2694" t="s">
        <v>616</v>
      </c>
      <c r="M2694" t="s">
        <v>46</v>
      </c>
      <c r="N2694">
        <v>91104</v>
      </c>
      <c r="O2694" t="s">
        <v>47</v>
      </c>
      <c r="P2694" t="s">
        <v>6009</v>
      </c>
      <c r="Q2694" t="s">
        <v>49</v>
      </c>
      <c r="R2694" t="s">
        <v>95</v>
      </c>
      <c r="S2694" t="s">
        <v>6010</v>
      </c>
      <c r="T2694">
        <v>12.96</v>
      </c>
      <c r="U2694">
        <v>2</v>
      </c>
      <c r="V2694">
        <v>0</v>
      </c>
      <c r="W2694">
        <v>6.2208000000000006</v>
      </c>
    </row>
    <row r="2695" spans="1:23" x14ac:dyDescent="0.3">
      <c r="A2695">
        <v>8224</v>
      </c>
      <c r="B2695" t="s">
        <v>9925</v>
      </c>
      <c r="C2695" s="1">
        <v>42533</v>
      </c>
      <c r="D2695">
        <v>2016</v>
      </c>
      <c r="E2695" t="s">
        <v>41</v>
      </c>
      <c r="F2695">
        <v>12</v>
      </c>
      <c r="G2695" t="s">
        <v>54</v>
      </c>
      <c r="H2695" t="s">
        <v>910</v>
      </c>
      <c r="I2695" t="s">
        <v>911</v>
      </c>
      <c r="J2695" t="s">
        <v>44</v>
      </c>
      <c r="K2695" t="s">
        <v>29</v>
      </c>
      <c r="L2695" t="s">
        <v>616</v>
      </c>
      <c r="M2695" t="s">
        <v>46</v>
      </c>
      <c r="N2695">
        <v>91104</v>
      </c>
      <c r="O2695" t="s">
        <v>47</v>
      </c>
      <c r="P2695" t="s">
        <v>4727</v>
      </c>
      <c r="Q2695" t="s">
        <v>49</v>
      </c>
      <c r="R2695" t="s">
        <v>95</v>
      </c>
      <c r="S2695" t="s">
        <v>4728</v>
      </c>
      <c r="T2695">
        <v>185.88</v>
      </c>
      <c r="U2695">
        <v>6</v>
      </c>
      <c r="V2695">
        <v>0</v>
      </c>
      <c r="W2695">
        <v>83.645999999999987</v>
      </c>
    </row>
    <row r="2696" spans="1:23" x14ac:dyDescent="0.3">
      <c r="A2696">
        <v>8223</v>
      </c>
      <c r="B2696" t="s">
        <v>9924</v>
      </c>
      <c r="C2696" s="1">
        <v>41688</v>
      </c>
      <c r="D2696">
        <v>2014</v>
      </c>
      <c r="E2696" t="s">
        <v>568</v>
      </c>
      <c r="F2696">
        <v>18</v>
      </c>
      <c r="G2696" t="s">
        <v>54</v>
      </c>
      <c r="H2696" t="s">
        <v>7921</v>
      </c>
      <c r="I2696" t="s">
        <v>7922</v>
      </c>
      <c r="J2696" t="s">
        <v>28</v>
      </c>
      <c r="K2696" t="s">
        <v>29</v>
      </c>
      <c r="L2696" t="s">
        <v>1143</v>
      </c>
      <c r="M2696" t="s">
        <v>110</v>
      </c>
      <c r="N2696">
        <v>76017</v>
      </c>
      <c r="O2696" t="s">
        <v>111</v>
      </c>
      <c r="P2696" t="s">
        <v>6781</v>
      </c>
      <c r="Q2696" t="s">
        <v>49</v>
      </c>
      <c r="R2696" t="s">
        <v>63</v>
      </c>
      <c r="S2696" t="s">
        <v>6782</v>
      </c>
      <c r="T2696">
        <v>12.624000000000001</v>
      </c>
      <c r="U2696">
        <v>2</v>
      </c>
      <c r="V2696">
        <v>0.2</v>
      </c>
      <c r="W2696">
        <v>-2.5248000000000022</v>
      </c>
    </row>
    <row r="2697" spans="1:23" x14ac:dyDescent="0.3">
      <c r="A2697">
        <v>2696</v>
      </c>
      <c r="B2697" t="s">
        <v>5859</v>
      </c>
      <c r="C2697" s="1">
        <v>42407</v>
      </c>
      <c r="D2697">
        <v>2016</v>
      </c>
      <c r="E2697" t="s">
        <v>568</v>
      </c>
      <c r="F2697">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v>10.623199999999997</v>
      </c>
    </row>
    <row r="2698" spans="1:23" x14ac:dyDescent="0.3">
      <c r="A2698">
        <v>8222</v>
      </c>
      <c r="B2698" t="s">
        <v>9921</v>
      </c>
      <c r="C2698" s="1">
        <v>41915</v>
      </c>
      <c r="D2698">
        <v>2014</v>
      </c>
      <c r="E2698" t="s">
        <v>53</v>
      </c>
      <c r="F2698">
        <v>3</v>
      </c>
      <c r="G2698" t="s">
        <v>54</v>
      </c>
      <c r="H2698" t="s">
        <v>6714</v>
      </c>
      <c r="I2698" t="s">
        <v>6715</v>
      </c>
      <c r="J2698" t="s">
        <v>28</v>
      </c>
      <c r="K2698" t="s">
        <v>29</v>
      </c>
      <c r="L2698" t="s">
        <v>830</v>
      </c>
      <c r="M2698" t="s">
        <v>110</v>
      </c>
      <c r="N2698">
        <v>75217</v>
      </c>
      <c r="O2698" t="s">
        <v>111</v>
      </c>
      <c r="P2698" t="s">
        <v>9922</v>
      </c>
      <c r="Q2698" t="s">
        <v>49</v>
      </c>
      <c r="R2698" t="s">
        <v>281</v>
      </c>
      <c r="S2698" t="s">
        <v>9923</v>
      </c>
      <c r="T2698">
        <v>15.072000000000001</v>
      </c>
      <c r="U2698">
        <v>4</v>
      </c>
      <c r="V2698">
        <v>0.2</v>
      </c>
      <c r="W2698">
        <v>-3.7680000000000002</v>
      </c>
    </row>
    <row r="2699" spans="1:23" x14ac:dyDescent="0.3">
      <c r="A2699">
        <v>8221</v>
      </c>
      <c r="B2699" t="s">
        <v>9921</v>
      </c>
      <c r="C2699" s="1">
        <v>41915</v>
      </c>
      <c r="D2699">
        <v>2014</v>
      </c>
      <c r="E2699" t="s">
        <v>53</v>
      </c>
      <c r="F2699">
        <v>3</v>
      </c>
      <c r="G2699" t="s">
        <v>54</v>
      </c>
      <c r="H2699" t="s">
        <v>6714</v>
      </c>
      <c r="I2699" t="s">
        <v>6715</v>
      </c>
      <c r="J2699" t="s">
        <v>28</v>
      </c>
      <c r="K2699" t="s">
        <v>29</v>
      </c>
      <c r="L2699" t="s">
        <v>830</v>
      </c>
      <c r="M2699" t="s">
        <v>110</v>
      </c>
      <c r="N2699">
        <v>75217</v>
      </c>
      <c r="O2699" t="s">
        <v>111</v>
      </c>
      <c r="P2699" t="s">
        <v>458</v>
      </c>
      <c r="Q2699" t="s">
        <v>49</v>
      </c>
      <c r="R2699" t="s">
        <v>79</v>
      </c>
      <c r="S2699" t="s">
        <v>459</v>
      </c>
      <c r="T2699">
        <v>1.7879999999999996</v>
      </c>
      <c r="U2699">
        <v>3</v>
      </c>
      <c r="V2699">
        <v>0.8</v>
      </c>
      <c r="W2699">
        <v>-3.0396000000000001</v>
      </c>
    </row>
    <row r="2700" spans="1:23" x14ac:dyDescent="0.3">
      <c r="A2700">
        <v>2699</v>
      </c>
      <c r="B2700" t="s">
        <v>5862</v>
      </c>
      <c r="C2700" s="1">
        <v>41716</v>
      </c>
      <c r="D2700">
        <v>2014</v>
      </c>
      <c r="E2700" t="s">
        <v>237</v>
      </c>
      <c r="F2700">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v>7.4815999999999994</v>
      </c>
    </row>
    <row r="2701" spans="1:23" x14ac:dyDescent="0.3">
      <c r="A2701">
        <v>2700</v>
      </c>
      <c r="B2701" t="s">
        <v>5862</v>
      </c>
      <c r="C2701" s="1">
        <v>41716</v>
      </c>
      <c r="D2701">
        <v>2014</v>
      </c>
      <c r="E2701" t="s">
        <v>237</v>
      </c>
      <c r="F2701">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v>1.0019999999999993</v>
      </c>
    </row>
    <row r="2702" spans="1:23" x14ac:dyDescent="0.3">
      <c r="A2702">
        <v>8220</v>
      </c>
      <c r="B2702" t="s">
        <v>9921</v>
      </c>
      <c r="C2702" s="1">
        <v>41915</v>
      </c>
      <c r="D2702">
        <v>2014</v>
      </c>
      <c r="E2702" t="s">
        <v>53</v>
      </c>
      <c r="F2702">
        <v>3</v>
      </c>
      <c r="G2702" t="s">
        <v>54</v>
      </c>
      <c r="H2702" t="s">
        <v>6714</v>
      </c>
      <c r="I2702" t="s">
        <v>6715</v>
      </c>
      <c r="J2702" t="s">
        <v>28</v>
      </c>
      <c r="K2702" t="s">
        <v>29</v>
      </c>
      <c r="L2702" t="s">
        <v>830</v>
      </c>
      <c r="M2702" t="s">
        <v>110</v>
      </c>
      <c r="N2702">
        <v>75217</v>
      </c>
      <c r="O2702" t="s">
        <v>111</v>
      </c>
      <c r="P2702" t="s">
        <v>2519</v>
      </c>
      <c r="Q2702" t="s">
        <v>49</v>
      </c>
      <c r="R2702" t="s">
        <v>50</v>
      </c>
      <c r="S2702" t="s">
        <v>2520</v>
      </c>
      <c r="T2702">
        <v>4.9280000000000008</v>
      </c>
      <c r="U2702">
        <v>2</v>
      </c>
      <c r="V2702">
        <v>0.2</v>
      </c>
      <c r="W2702">
        <v>1.7247999999999997</v>
      </c>
    </row>
    <row r="2703" spans="1:23" x14ac:dyDescent="0.3">
      <c r="A2703">
        <v>2702</v>
      </c>
      <c r="B2703" t="s">
        <v>5862</v>
      </c>
      <c r="C2703" s="1">
        <v>41716</v>
      </c>
      <c r="D2703">
        <v>2014</v>
      </c>
      <c r="E2703" t="s">
        <v>237</v>
      </c>
      <c r="F2703">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v>5.9174999999999986</v>
      </c>
    </row>
    <row r="2704" spans="1:23" x14ac:dyDescent="0.3">
      <c r="A2704">
        <v>8218</v>
      </c>
      <c r="B2704" t="s">
        <v>9921</v>
      </c>
      <c r="C2704" s="1">
        <v>41915</v>
      </c>
      <c r="D2704">
        <v>2014</v>
      </c>
      <c r="E2704" t="s">
        <v>53</v>
      </c>
      <c r="F2704">
        <v>3</v>
      </c>
      <c r="G2704" t="s">
        <v>54</v>
      </c>
      <c r="H2704" t="s">
        <v>6714</v>
      </c>
      <c r="I2704" t="s">
        <v>6715</v>
      </c>
      <c r="J2704" t="s">
        <v>28</v>
      </c>
      <c r="K2704" t="s">
        <v>29</v>
      </c>
      <c r="L2704" t="s">
        <v>830</v>
      </c>
      <c r="M2704" t="s">
        <v>110</v>
      </c>
      <c r="N2704">
        <v>75217</v>
      </c>
      <c r="O2704" t="s">
        <v>111</v>
      </c>
      <c r="P2704" t="s">
        <v>4354</v>
      </c>
      <c r="Q2704" t="s">
        <v>49</v>
      </c>
      <c r="R2704" t="s">
        <v>281</v>
      </c>
      <c r="S2704" t="s">
        <v>4355</v>
      </c>
      <c r="T2704">
        <v>4.3440000000000003</v>
      </c>
      <c r="U2704">
        <v>3</v>
      </c>
      <c r="V2704">
        <v>0.2</v>
      </c>
      <c r="W2704">
        <v>0.86879999999999979</v>
      </c>
    </row>
    <row r="2705" spans="1:23" x14ac:dyDescent="0.3">
      <c r="A2705">
        <v>2704</v>
      </c>
      <c r="B2705" t="s">
        <v>5869</v>
      </c>
      <c r="C2705" s="1">
        <v>41783</v>
      </c>
      <c r="D2705">
        <v>2014</v>
      </c>
      <c r="E2705" t="s">
        <v>124</v>
      </c>
      <c r="F2705">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v>56.977199999999996</v>
      </c>
    </row>
    <row r="2706" spans="1:23" x14ac:dyDescent="0.3">
      <c r="A2706">
        <v>8217</v>
      </c>
      <c r="B2706" t="s">
        <v>9920</v>
      </c>
      <c r="C2706" s="1">
        <v>42272</v>
      </c>
      <c r="D2706">
        <v>2015</v>
      </c>
      <c r="E2706" t="s">
        <v>161</v>
      </c>
      <c r="F2706">
        <v>25</v>
      </c>
      <c r="G2706" t="s">
        <v>54</v>
      </c>
      <c r="H2706" t="s">
        <v>4258</v>
      </c>
      <c r="I2706" t="s">
        <v>4259</v>
      </c>
      <c r="J2706" t="s">
        <v>44</v>
      </c>
      <c r="K2706" t="s">
        <v>29</v>
      </c>
      <c r="L2706" t="s">
        <v>1201</v>
      </c>
      <c r="M2706" t="s">
        <v>347</v>
      </c>
      <c r="N2706">
        <v>37130</v>
      </c>
      <c r="O2706" t="s">
        <v>32</v>
      </c>
      <c r="P2706" t="s">
        <v>1224</v>
      </c>
      <c r="Q2706" t="s">
        <v>49</v>
      </c>
      <c r="R2706" t="s">
        <v>79</v>
      </c>
      <c r="S2706" t="s">
        <v>1225</v>
      </c>
      <c r="T2706">
        <v>3.2640000000000007</v>
      </c>
      <c r="U2706">
        <v>2</v>
      </c>
      <c r="V2706">
        <v>0.7</v>
      </c>
      <c r="W2706">
        <v>-2.2847999999999997</v>
      </c>
    </row>
    <row r="2707" spans="1:23" x14ac:dyDescent="0.3">
      <c r="A2707">
        <v>2706</v>
      </c>
      <c r="B2707" t="s">
        <v>5873</v>
      </c>
      <c r="C2707" s="1">
        <v>42902</v>
      </c>
      <c r="D2707">
        <v>2017</v>
      </c>
      <c r="E2707" t="s">
        <v>41</v>
      </c>
      <c r="F2707">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v>4.3368000000000002</v>
      </c>
    </row>
    <row r="2708" spans="1:23" x14ac:dyDescent="0.3">
      <c r="A2708">
        <v>2707</v>
      </c>
      <c r="B2708" t="s">
        <v>5873</v>
      </c>
      <c r="C2708" s="1">
        <v>42902</v>
      </c>
      <c r="D2708">
        <v>2017</v>
      </c>
      <c r="E2708" t="s">
        <v>41</v>
      </c>
      <c r="F2708">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v>9.3312000000000008</v>
      </c>
    </row>
    <row r="2709" spans="1:23" x14ac:dyDescent="0.3">
      <c r="A2709">
        <v>2708</v>
      </c>
      <c r="B2709" t="s">
        <v>5873</v>
      </c>
      <c r="C2709" s="1">
        <v>42902</v>
      </c>
      <c r="D2709">
        <v>2017</v>
      </c>
      <c r="E2709" t="s">
        <v>41</v>
      </c>
      <c r="F2709">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v>92.236799999999988</v>
      </c>
    </row>
    <row r="2710" spans="1:23" x14ac:dyDescent="0.3">
      <c r="A2710">
        <v>8216</v>
      </c>
      <c r="B2710" t="s">
        <v>9920</v>
      </c>
      <c r="C2710" s="1">
        <v>42272</v>
      </c>
      <c r="D2710">
        <v>2015</v>
      </c>
      <c r="E2710" t="s">
        <v>161</v>
      </c>
      <c r="F2710">
        <v>25</v>
      </c>
      <c r="G2710" t="s">
        <v>54</v>
      </c>
      <c r="H2710" t="s">
        <v>4258</v>
      </c>
      <c r="I2710" t="s">
        <v>4259</v>
      </c>
      <c r="J2710" t="s">
        <v>44</v>
      </c>
      <c r="K2710" t="s">
        <v>29</v>
      </c>
      <c r="L2710" t="s">
        <v>1201</v>
      </c>
      <c r="M2710" t="s">
        <v>347</v>
      </c>
      <c r="N2710">
        <v>37130</v>
      </c>
      <c r="O2710" t="s">
        <v>32</v>
      </c>
      <c r="P2710" t="s">
        <v>5134</v>
      </c>
      <c r="Q2710" t="s">
        <v>49</v>
      </c>
      <c r="R2710" t="s">
        <v>79</v>
      </c>
      <c r="S2710" t="s">
        <v>5135</v>
      </c>
      <c r="T2710">
        <v>2.4690000000000003</v>
      </c>
      <c r="U2710">
        <v>1</v>
      </c>
      <c r="V2710">
        <v>0.7</v>
      </c>
      <c r="W2710">
        <v>-1.8106</v>
      </c>
    </row>
    <row r="2711" spans="1:23" x14ac:dyDescent="0.3">
      <c r="A2711">
        <v>8215</v>
      </c>
      <c r="B2711" t="s">
        <v>9920</v>
      </c>
      <c r="C2711" s="1">
        <v>42272</v>
      </c>
      <c r="D2711">
        <v>2015</v>
      </c>
      <c r="E2711" t="s">
        <v>161</v>
      </c>
      <c r="F2711">
        <v>25</v>
      </c>
      <c r="G2711" t="s">
        <v>54</v>
      </c>
      <c r="H2711" t="s">
        <v>4258</v>
      </c>
      <c r="I2711" t="s">
        <v>4259</v>
      </c>
      <c r="J2711" t="s">
        <v>44</v>
      </c>
      <c r="K2711" t="s">
        <v>29</v>
      </c>
      <c r="L2711" t="s">
        <v>1201</v>
      </c>
      <c r="M2711" t="s">
        <v>347</v>
      </c>
      <c r="N2711">
        <v>37130</v>
      </c>
      <c r="O2711" t="s">
        <v>32</v>
      </c>
      <c r="P2711" t="s">
        <v>5825</v>
      </c>
      <c r="Q2711" t="s">
        <v>49</v>
      </c>
      <c r="R2711" t="s">
        <v>95</v>
      </c>
      <c r="S2711" t="s">
        <v>5826</v>
      </c>
      <c r="T2711">
        <v>10.48</v>
      </c>
      <c r="U2711">
        <v>1</v>
      </c>
      <c r="V2711">
        <v>0.2</v>
      </c>
      <c r="W2711">
        <v>3.7989999999999995</v>
      </c>
    </row>
    <row r="2712" spans="1:23" x14ac:dyDescent="0.3">
      <c r="A2712">
        <v>2711</v>
      </c>
      <c r="B2712" t="s">
        <v>5881</v>
      </c>
      <c r="C2712" s="1">
        <v>42349</v>
      </c>
      <c r="D2712">
        <v>2015</v>
      </c>
      <c r="E2712" t="s">
        <v>98</v>
      </c>
      <c r="F2712">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v>-8.9795999999999978</v>
      </c>
    </row>
    <row r="2713" spans="1:23" x14ac:dyDescent="0.3">
      <c r="A2713">
        <v>8214</v>
      </c>
      <c r="B2713" t="s">
        <v>9920</v>
      </c>
      <c r="C2713" s="1">
        <v>42272</v>
      </c>
      <c r="D2713">
        <v>2015</v>
      </c>
      <c r="E2713" t="s">
        <v>161</v>
      </c>
      <c r="F2713">
        <v>25</v>
      </c>
      <c r="G2713" t="s">
        <v>54</v>
      </c>
      <c r="H2713" t="s">
        <v>4258</v>
      </c>
      <c r="I2713" t="s">
        <v>4259</v>
      </c>
      <c r="J2713" t="s">
        <v>44</v>
      </c>
      <c r="K2713" t="s">
        <v>29</v>
      </c>
      <c r="L2713" t="s">
        <v>1201</v>
      </c>
      <c r="M2713" t="s">
        <v>347</v>
      </c>
      <c r="N2713">
        <v>37130</v>
      </c>
      <c r="O2713" t="s">
        <v>32</v>
      </c>
      <c r="P2713" t="s">
        <v>4337</v>
      </c>
      <c r="Q2713" t="s">
        <v>49</v>
      </c>
      <c r="R2713" t="s">
        <v>79</v>
      </c>
      <c r="S2713" t="s">
        <v>4338</v>
      </c>
      <c r="T2713">
        <v>6.3360000000000012</v>
      </c>
      <c r="U2713">
        <v>4</v>
      </c>
      <c r="V2713">
        <v>0.7</v>
      </c>
      <c r="W2713">
        <v>-4.6463999999999981</v>
      </c>
    </row>
    <row r="2714" spans="1:23" x14ac:dyDescent="0.3">
      <c r="A2714">
        <v>2713</v>
      </c>
      <c r="B2714" t="s">
        <v>5883</v>
      </c>
      <c r="C2714" s="1">
        <v>42945</v>
      </c>
      <c r="D2714">
        <v>2017</v>
      </c>
      <c r="E2714" t="s">
        <v>152</v>
      </c>
      <c r="F2714">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v>22.244399999999995</v>
      </c>
    </row>
    <row r="2715" spans="1:23" x14ac:dyDescent="0.3">
      <c r="A2715">
        <v>8213</v>
      </c>
      <c r="B2715" t="s">
        <v>9917</v>
      </c>
      <c r="C2715" s="1">
        <v>42681</v>
      </c>
      <c r="D2715">
        <v>2016</v>
      </c>
      <c r="E2715" t="s">
        <v>24</v>
      </c>
      <c r="F2715">
        <v>7</v>
      </c>
      <c r="G2715" t="s">
        <v>54</v>
      </c>
      <c r="H2715" t="s">
        <v>2243</v>
      </c>
      <c r="I2715" t="s">
        <v>2244</v>
      </c>
      <c r="J2715" t="s">
        <v>28</v>
      </c>
      <c r="K2715" t="s">
        <v>29</v>
      </c>
      <c r="L2715" t="s">
        <v>830</v>
      </c>
      <c r="M2715" t="s">
        <v>110</v>
      </c>
      <c r="N2715">
        <v>75220</v>
      </c>
      <c r="O2715" t="s">
        <v>111</v>
      </c>
      <c r="P2715" t="s">
        <v>2082</v>
      </c>
      <c r="Q2715" t="s">
        <v>49</v>
      </c>
      <c r="R2715" t="s">
        <v>63</v>
      </c>
      <c r="S2715" t="s">
        <v>2083</v>
      </c>
      <c r="T2715">
        <v>314.08800000000002</v>
      </c>
      <c r="U2715">
        <v>3</v>
      </c>
      <c r="V2715">
        <v>0.2</v>
      </c>
      <c r="W2715">
        <v>19.630499999999998</v>
      </c>
    </row>
    <row r="2716" spans="1:23" x14ac:dyDescent="0.3">
      <c r="A2716">
        <v>2715</v>
      </c>
      <c r="B2716" t="s">
        <v>5886</v>
      </c>
      <c r="C2716" s="1">
        <v>42339</v>
      </c>
      <c r="D2716">
        <v>2015</v>
      </c>
      <c r="E2716" t="s">
        <v>98</v>
      </c>
      <c r="F271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v>5.56</v>
      </c>
    </row>
    <row r="2717" spans="1:23" x14ac:dyDescent="0.3">
      <c r="A2717">
        <v>8211</v>
      </c>
      <c r="B2717" t="s">
        <v>9916</v>
      </c>
      <c r="C2717" s="1">
        <v>42985</v>
      </c>
      <c r="D2717">
        <v>2017</v>
      </c>
      <c r="E2717" t="s">
        <v>161</v>
      </c>
      <c r="F2717">
        <v>7</v>
      </c>
      <c r="G2717" t="s">
        <v>54</v>
      </c>
      <c r="H2717" t="s">
        <v>6255</v>
      </c>
      <c r="I2717" t="s">
        <v>6256</v>
      </c>
      <c r="J2717" t="s">
        <v>44</v>
      </c>
      <c r="K2717" t="s">
        <v>29</v>
      </c>
      <c r="L2717" t="s">
        <v>5683</v>
      </c>
      <c r="M2717" t="s">
        <v>347</v>
      </c>
      <c r="N2717">
        <v>37211</v>
      </c>
      <c r="O2717" t="s">
        <v>32</v>
      </c>
      <c r="P2717" t="s">
        <v>1855</v>
      </c>
      <c r="Q2717" t="s">
        <v>49</v>
      </c>
      <c r="R2717" t="s">
        <v>82</v>
      </c>
      <c r="S2717" t="s">
        <v>1856</v>
      </c>
      <c r="T2717">
        <v>81.567999999999998</v>
      </c>
      <c r="U2717">
        <v>2</v>
      </c>
      <c r="V2717">
        <v>0.2</v>
      </c>
      <c r="W2717">
        <v>7.1372000000000035</v>
      </c>
    </row>
    <row r="2718" spans="1:23" x14ac:dyDescent="0.3">
      <c r="A2718">
        <v>8210</v>
      </c>
      <c r="B2718" t="s">
        <v>9915</v>
      </c>
      <c r="C2718" s="1">
        <v>42267</v>
      </c>
      <c r="D2718">
        <v>2015</v>
      </c>
      <c r="E2718" t="s">
        <v>161</v>
      </c>
      <c r="F2718">
        <v>20</v>
      </c>
      <c r="G2718" t="s">
        <v>54</v>
      </c>
      <c r="H2718" t="s">
        <v>8390</v>
      </c>
      <c r="I2718" t="s">
        <v>8391</v>
      </c>
      <c r="J2718" t="s">
        <v>28</v>
      </c>
      <c r="K2718" t="s">
        <v>29</v>
      </c>
      <c r="L2718" t="s">
        <v>5683</v>
      </c>
      <c r="M2718" t="s">
        <v>347</v>
      </c>
      <c r="N2718">
        <v>37211</v>
      </c>
      <c r="O2718" t="s">
        <v>32</v>
      </c>
      <c r="P2718" t="s">
        <v>854</v>
      </c>
      <c r="Q2718" t="s">
        <v>49</v>
      </c>
      <c r="R2718" t="s">
        <v>63</v>
      </c>
      <c r="S2718" t="s">
        <v>855</v>
      </c>
      <c r="T2718">
        <v>294.36799999999999</v>
      </c>
      <c r="U2718">
        <v>4</v>
      </c>
      <c r="V2718">
        <v>0.2</v>
      </c>
      <c r="W2718">
        <v>-58.873600000000025</v>
      </c>
    </row>
    <row r="2719" spans="1:23" x14ac:dyDescent="0.3">
      <c r="A2719">
        <v>8209</v>
      </c>
      <c r="B2719" t="s">
        <v>9915</v>
      </c>
      <c r="C2719" s="1">
        <v>42267</v>
      </c>
      <c r="D2719">
        <v>2015</v>
      </c>
      <c r="E2719" t="s">
        <v>161</v>
      </c>
      <c r="F2719">
        <v>20</v>
      </c>
      <c r="G2719" t="s">
        <v>54</v>
      </c>
      <c r="H2719" t="s">
        <v>8390</v>
      </c>
      <c r="I2719" t="s">
        <v>8391</v>
      </c>
      <c r="J2719" t="s">
        <v>28</v>
      </c>
      <c r="K2719" t="s">
        <v>29</v>
      </c>
      <c r="L2719" t="s">
        <v>5683</v>
      </c>
      <c r="M2719" t="s">
        <v>347</v>
      </c>
      <c r="N2719">
        <v>37211</v>
      </c>
      <c r="O2719" t="s">
        <v>32</v>
      </c>
      <c r="P2719" t="s">
        <v>2711</v>
      </c>
      <c r="Q2719" t="s">
        <v>49</v>
      </c>
      <c r="R2719" t="s">
        <v>79</v>
      </c>
      <c r="S2719" t="s">
        <v>2712</v>
      </c>
      <c r="T2719">
        <v>1369.7640000000001</v>
      </c>
      <c r="U2719">
        <v>6</v>
      </c>
      <c r="V2719">
        <v>0.7</v>
      </c>
      <c r="W2719">
        <v>-913.17599999999993</v>
      </c>
    </row>
    <row r="2720" spans="1:23" x14ac:dyDescent="0.3">
      <c r="A2720">
        <v>2719</v>
      </c>
      <c r="B2720" t="s">
        <v>5896</v>
      </c>
      <c r="C2720" s="1">
        <v>43090</v>
      </c>
      <c r="D2720">
        <v>2017</v>
      </c>
      <c r="E2720" t="s">
        <v>98</v>
      </c>
      <c r="F2720">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v>33.577200000000005</v>
      </c>
    </row>
    <row r="2721" spans="1:23" x14ac:dyDescent="0.3">
      <c r="A2721">
        <v>8208</v>
      </c>
      <c r="B2721" t="s">
        <v>9914</v>
      </c>
      <c r="C2721" s="1">
        <v>42120</v>
      </c>
      <c r="D2721">
        <v>2015</v>
      </c>
      <c r="E2721" t="s">
        <v>89</v>
      </c>
      <c r="F2721">
        <v>26</v>
      </c>
      <c r="G2721" t="s">
        <v>54</v>
      </c>
      <c r="H2721" t="s">
        <v>1692</v>
      </c>
      <c r="I2721" t="s">
        <v>1693</v>
      </c>
      <c r="J2721" t="s">
        <v>28</v>
      </c>
      <c r="K2721" t="s">
        <v>29</v>
      </c>
      <c r="L2721" t="s">
        <v>7442</v>
      </c>
      <c r="M2721" t="s">
        <v>58</v>
      </c>
      <c r="N2721">
        <v>32114</v>
      </c>
      <c r="O2721" t="s">
        <v>32</v>
      </c>
      <c r="P2721" t="s">
        <v>1384</v>
      </c>
      <c r="Q2721" t="s">
        <v>49</v>
      </c>
      <c r="R2721" t="s">
        <v>72</v>
      </c>
      <c r="S2721" t="s">
        <v>1385</v>
      </c>
      <c r="T2721">
        <v>2.6240000000000001</v>
      </c>
      <c r="U2721">
        <v>1</v>
      </c>
      <c r="V2721">
        <v>0.2</v>
      </c>
      <c r="W2721">
        <v>0.42639999999999978</v>
      </c>
    </row>
    <row r="2722" spans="1:23" x14ac:dyDescent="0.3">
      <c r="A2722">
        <v>2721</v>
      </c>
      <c r="B2722" t="s">
        <v>5898</v>
      </c>
      <c r="C2722" s="1">
        <v>41947</v>
      </c>
      <c r="D2722">
        <v>2014</v>
      </c>
      <c r="E2722" t="s">
        <v>24</v>
      </c>
      <c r="F2722">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v>2.7222</v>
      </c>
    </row>
    <row r="2723" spans="1:23" x14ac:dyDescent="0.3">
      <c r="A2723">
        <v>2722</v>
      </c>
      <c r="B2723" t="s">
        <v>5898</v>
      </c>
      <c r="C2723" s="1">
        <v>41947</v>
      </c>
      <c r="D2723">
        <v>2014</v>
      </c>
      <c r="E2723" t="s">
        <v>24</v>
      </c>
      <c r="F2723">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v>5.0960000000000001</v>
      </c>
    </row>
    <row r="2724" spans="1:23" x14ac:dyDescent="0.3">
      <c r="A2724">
        <v>2723</v>
      </c>
      <c r="B2724" t="s">
        <v>5899</v>
      </c>
      <c r="C2724" s="1">
        <v>42474</v>
      </c>
      <c r="D2724">
        <v>2016</v>
      </c>
      <c r="E2724" t="s">
        <v>89</v>
      </c>
      <c r="F2724">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v>12.18</v>
      </c>
    </row>
    <row r="2725" spans="1:23" x14ac:dyDescent="0.3">
      <c r="A2725">
        <v>2724</v>
      </c>
      <c r="B2725" t="s">
        <v>5900</v>
      </c>
      <c r="C2725" s="1">
        <v>41916</v>
      </c>
      <c r="D2725">
        <v>2014</v>
      </c>
      <c r="E2725" t="s">
        <v>53</v>
      </c>
      <c r="F2725">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v>6.7915000000000001</v>
      </c>
    </row>
    <row r="2726" spans="1:23" x14ac:dyDescent="0.3">
      <c r="A2726">
        <v>2725</v>
      </c>
      <c r="B2726" t="s">
        <v>5900</v>
      </c>
      <c r="C2726" s="1">
        <v>41916</v>
      </c>
      <c r="D2726">
        <v>2014</v>
      </c>
      <c r="E2726" t="s">
        <v>53</v>
      </c>
      <c r="F272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v>31.085599999999989</v>
      </c>
    </row>
    <row r="2727" spans="1:23" x14ac:dyDescent="0.3">
      <c r="A2727">
        <v>8202</v>
      </c>
      <c r="B2727" t="s">
        <v>9913</v>
      </c>
      <c r="C2727" s="1">
        <v>42316</v>
      </c>
      <c r="D2727">
        <v>2015</v>
      </c>
      <c r="E2727" t="s">
        <v>24</v>
      </c>
      <c r="F2727">
        <v>8</v>
      </c>
      <c r="G2727" t="s">
        <v>1306</v>
      </c>
      <c r="H2727" t="s">
        <v>3961</v>
      </c>
      <c r="I2727" t="s">
        <v>3962</v>
      </c>
      <c r="J2727" t="s">
        <v>44</v>
      </c>
      <c r="K2727" t="s">
        <v>29</v>
      </c>
      <c r="L2727" t="s">
        <v>278</v>
      </c>
      <c r="M2727" t="s">
        <v>279</v>
      </c>
      <c r="N2727">
        <v>10024</v>
      </c>
      <c r="O2727" t="s">
        <v>157</v>
      </c>
      <c r="P2727" t="s">
        <v>7632</v>
      </c>
      <c r="Q2727" t="s">
        <v>49</v>
      </c>
      <c r="R2727" t="s">
        <v>63</v>
      </c>
      <c r="S2727" t="s">
        <v>7633</v>
      </c>
      <c r="T2727">
        <v>67.150000000000006</v>
      </c>
      <c r="U2727">
        <v>5</v>
      </c>
      <c r="V2727">
        <v>0</v>
      </c>
      <c r="W2727">
        <v>16.787500000000001</v>
      </c>
    </row>
    <row r="2728" spans="1:23" x14ac:dyDescent="0.3">
      <c r="A2728">
        <v>8201</v>
      </c>
      <c r="B2728" t="s">
        <v>9912</v>
      </c>
      <c r="C2728" s="1">
        <v>42849</v>
      </c>
      <c r="D2728">
        <v>2017</v>
      </c>
      <c r="E2728" t="s">
        <v>89</v>
      </c>
      <c r="F2728">
        <v>24</v>
      </c>
      <c r="G2728" t="s">
        <v>54</v>
      </c>
      <c r="H2728" t="s">
        <v>5099</v>
      </c>
      <c r="I2728" t="s">
        <v>5100</v>
      </c>
      <c r="J2728" t="s">
        <v>28</v>
      </c>
      <c r="K2728" t="s">
        <v>29</v>
      </c>
      <c r="L2728" t="s">
        <v>315</v>
      </c>
      <c r="M2728" t="s">
        <v>222</v>
      </c>
      <c r="N2728">
        <v>60610</v>
      </c>
      <c r="O2728" t="s">
        <v>111</v>
      </c>
      <c r="P2728" t="s">
        <v>352</v>
      </c>
      <c r="Q2728" t="s">
        <v>49</v>
      </c>
      <c r="R2728" t="s">
        <v>63</v>
      </c>
      <c r="S2728" t="s">
        <v>353</v>
      </c>
      <c r="T2728">
        <v>72.784000000000006</v>
      </c>
      <c r="U2728">
        <v>1</v>
      </c>
      <c r="V2728">
        <v>0.2</v>
      </c>
      <c r="W2728">
        <v>-18.196000000000002</v>
      </c>
    </row>
    <row r="2729" spans="1:23" x14ac:dyDescent="0.3">
      <c r="A2729">
        <v>2728</v>
      </c>
      <c r="B2729" t="s">
        <v>5904</v>
      </c>
      <c r="C2729" s="1">
        <v>43091</v>
      </c>
      <c r="D2729">
        <v>2017</v>
      </c>
      <c r="E2729" t="s">
        <v>98</v>
      </c>
      <c r="F2729">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v>-1.3128000000000002</v>
      </c>
    </row>
    <row r="2730" spans="1:23" x14ac:dyDescent="0.3">
      <c r="A2730">
        <v>8200</v>
      </c>
      <c r="B2730" t="s">
        <v>9912</v>
      </c>
      <c r="C2730" s="1">
        <v>42849</v>
      </c>
      <c r="D2730">
        <v>2017</v>
      </c>
      <c r="E2730" t="s">
        <v>89</v>
      </c>
      <c r="F2730">
        <v>24</v>
      </c>
      <c r="G2730" t="s">
        <v>54</v>
      </c>
      <c r="H2730" t="s">
        <v>5099</v>
      </c>
      <c r="I2730" t="s">
        <v>5100</v>
      </c>
      <c r="J2730" t="s">
        <v>28</v>
      </c>
      <c r="K2730" t="s">
        <v>29</v>
      </c>
      <c r="L2730" t="s">
        <v>315</v>
      </c>
      <c r="M2730" t="s">
        <v>222</v>
      </c>
      <c r="N2730">
        <v>60610</v>
      </c>
      <c r="O2730" t="s">
        <v>111</v>
      </c>
      <c r="P2730" t="s">
        <v>4515</v>
      </c>
      <c r="Q2730" t="s">
        <v>49</v>
      </c>
      <c r="R2730" t="s">
        <v>79</v>
      </c>
      <c r="S2730" t="s">
        <v>4516</v>
      </c>
      <c r="T2730">
        <v>10.429999999999996</v>
      </c>
      <c r="U2730">
        <v>5</v>
      </c>
      <c r="V2730">
        <v>0.8</v>
      </c>
      <c r="W2730">
        <v>-18.252500000000001</v>
      </c>
    </row>
    <row r="2731" spans="1:23" x14ac:dyDescent="0.3">
      <c r="A2731">
        <v>2730</v>
      </c>
      <c r="B2731" t="s">
        <v>5905</v>
      </c>
      <c r="C2731" s="1">
        <v>42779</v>
      </c>
      <c r="D2731">
        <v>2017</v>
      </c>
      <c r="E2731" t="s">
        <v>568</v>
      </c>
      <c r="F2731">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v>1.7901</v>
      </c>
    </row>
    <row r="2732" spans="1:23" x14ac:dyDescent="0.3">
      <c r="A2732">
        <v>8199</v>
      </c>
      <c r="B2732" t="s">
        <v>9911</v>
      </c>
      <c r="C2732" s="1">
        <v>42983</v>
      </c>
      <c r="D2732">
        <v>2017</v>
      </c>
      <c r="E2732" t="s">
        <v>161</v>
      </c>
      <c r="F2732">
        <v>5</v>
      </c>
      <c r="G2732" t="s">
        <v>54</v>
      </c>
      <c r="H2732" t="s">
        <v>3669</v>
      </c>
      <c r="I2732" t="s">
        <v>3670</v>
      </c>
      <c r="J2732" t="s">
        <v>28</v>
      </c>
      <c r="K2732" t="s">
        <v>29</v>
      </c>
      <c r="L2732" t="s">
        <v>5159</v>
      </c>
      <c r="M2732" t="s">
        <v>347</v>
      </c>
      <c r="N2732">
        <v>37918</v>
      </c>
      <c r="O2732" t="s">
        <v>32</v>
      </c>
      <c r="P2732" t="s">
        <v>2292</v>
      </c>
      <c r="Q2732" t="s">
        <v>49</v>
      </c>
      <c r="R2732" t="s">
        <v>95</v>
      </c>
      <c r="S2732" t="s">
        <v>2293</v>
      </c>
      <c r="T2732">
        <v>15.552000000000003</v>
      </c>
      <c r="U2732">
        <v>3</v>
      </c>
      <c r="V2732">
        <v>0.2</v>
      </c>
      <c r="W2732">
        <v>5.4432</v>
      </c>
    </row>
    <row r="2733" spans="1:23" x14ac:dyDescent="0.3">
      <c r="A2733">
        <v>8198</v>
      </c>
      <c r="B2733" t="s">
        <v>9911</v>
      </c>
      <c r="C2733" s="1">
        <v>42983</v>
      </c>
      <c r="D2733">
        <v>2017</v>
      </c>
      <c r="E2733" t="s">
        <v>161</v>
      </c>
      <c r="F2733">
        <v>5</v>
      </c>
      <c r="G2733" t="s">
        <v>54</v>
      </c>
      <c r="H2733" t="s">
        <v>3669</v>
      </c>
      <c r="I2733" t="s">
        <v>3670</v>
      </c>
      <c r="J2733" t="s">
        <v>28</v>
      </c>
      <c r="K2733" t="s">
        <v>29</v>
      </c>
      <c r="L2733" t="s">
        <v>5159</v>
      </c>
      <c r="M2733" t="s">
        <v>347</v>
      </c>
      <c r="N2733">
        <v>37918</v>
      </c>
      <c r="O2733" t="s">
        <v>32</v>
      </c>
      <c r="P2733" t="s">
        <v>2544</v>
      </c>
      <c r="Q2733" t="s">
        <v>49</v>
      </c>
      <c r="R2733" t="s">
        <v>72</v>
      </c>
      <c r="S2733" t="s">
        <v>2545</v>
      </c>
      <c r="T2733">
        <v>71.959999999999994</v>
      </c>
      <c r="U2733">
        <v>5</v>
      </c>
      <c r="V2733">
        <v>0.2</v>
      </c>
      <c r="W2733">
        <v>7.1960000000000015</v>
      </c>
    </row>
    <row r="2734" spans="1:23" x14ac:dyDescent="0.3">
      <c r="A2734">
        <v>8196</v>
      </c>
      <c r="B2734" t="s">
        <v>9910</v>
      </c>
      <c r="C2734" s="1">
        <v>42344</v>
      </c>
      <c r="D2734">
        <v>2015</v>
      </c>
      <c r="E2734" t="s">
        <v>98</v>
      </c>
      <c r="F2734">
        <v>6</v>
      </c>
      <c r="G2734" t="s">
        <v>25</v>
      </c>
      <c r="H2734" t="s">
        <v>925</v>
      </c>
      <c r="I2734" t="s">
        <v>926</v>
      </c>
      <c r="J2734" t="s">
        <v>44</v>
      </c>
      <c r="K2734" t="s">
        <v>29</v>
      </c>
      <c r="L2734" t="s">
        <v>8325</v>
      </c>
      <c r="M2734" t="s">
        <v>46</v>
      </c>
      <c r="N2734">
        <v>93101</v>
      </c>
      <c r="O2734" t="s">
        <v>47</v>
      </c>
      <c r="P2734" t="s">
        <v>4226</v>
      </c>
      <c r="Q2734" t="s">
        <v>49</v>
      </c>
      <c r="R2734" t="s">
        <v>95</v>
      </c>
      <c r="S2734" t="s">
        <v>4227</v>
      </c>
      <c r="T2734">
        <v>8.9600000000000009</v>
      </c>
      <c r="U2734">
        <v>2</v>
      </c>
      <c r="V2734">
        <v>0</v>
      </c>
      <c r="W2734">
        <v>4.3904000000000005</v>
      </c>
    </row>
    <row r="2735" spans="1:23" x14ac:dyDescent="0.3">
      <c r="A2735">
        <v>2734</v>
      </c>
      <c r="B2735" t="s">
        <v>5908</v>
      </c>
      <c r="C2735" s="1">
        <v>41822</v>
      </c>
      <c r="D2735">
        <v>2014</v>
      </c>
      <c r="E2735" t="s">
        <v>152</v>
      </c>
      <c r="F2735">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v>2.1762000000000001</v>
      </c>
    </row>
    <row r="2736" spans="1:23" x14ac:dyDescent="0.3">
      <c r="A2736">
        <v>2735</v>
      </c>
      <c r="B2736" t="s">
        <v>5909</v>
      </c>
      <c r="C2736" s="1">
        <v>42056</v>
      </c>
      <c r="D2736">
        <v>2015</v>
      </c>
      <c r="E2736" t="s">
        <v>568</v>
      </c>
      <c r="F273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v>23.086399999999998</v>
      </c>
    </row>
    <row r="2737" spans="1:23" x14ac:dyDescent="0.3">
      <c r="A2737">
        <v>8194</v>
      </c>
      <c r="B2737" t="s">
        <v>9909</v>
      </c>
      <c r="C2737" s="1">
        <v>42338</v>
      </c>
      <c r="D2737">
        <v>2015</v>
      </c>
      <c r="E2737" t="s">
        <v>24</v>
      </c>
      <c r="F2737">
        <v>30</v>
      </c>
      <c r="G2737" t="s">
        <v>199</v>
      </c>
      <c r="H2737" t="s">
        <v>2008</v>
      </c>
      <c r="I2737" t="s">
        <v>2009</v>
      </c>
      <c r="J2737" t="s">
        <v>28</v>
      </c>
      <c r="K2737" t="s">
        <v>29</v>
      </c>
      <c r="L2737" t="s">
        <v>385</v>
      </c>
      <c r="M2737" t="s">
        <v>93</v>
      </c>
      <c r="N2737">
        <v>27707</v>
      </c>
      <c r="O2737" t="s">
        <v>32</v>
      </c>
      <c r="P2737" t="s">
        <v>5615</v>
      </c>
      <c r="Q2737" t="s">
        <v>49</v>
      </c>
      <c r="R2737" t="s">
        <v>82</v>
      </c>
      <c r="S2737" t="s">
        <v>5616</v>
      </c>
      <c r="T2737">
        <v>98.352000000000004</v>
      </c>
      <c r="U2737">
        <v>3</v>
      </c>
      <c r="V2737">
        <v>0.2</v>
      </c>
      <c r="W2737">
        <v>9.8351999999999933</v>
      </c>
    </row>
    <row r="2738" spans="1:23" x14ac:dyDescent="0.3">
      <c r="A2738">
        <v>2737</v>
      </c>
      <c r="B2738" t="s">
        <v>5911</v>
      </c>
      <c r="C2738" s="1">
        <v>42321</v>
      </c>
      <c r="D2738">
        <v>2015</v>
      </c>
      <c r="E2738" t="s">
        <v>24</v>
      </c>
      <c r="F2738">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v>19.871600000000001</v>
      </c>
    </row>
    <row r="2739" spans="1:23" x14ac:dyDescent="0.3">
      <c r="A2739">
        <v>8193</v>
      </c>
      <c r="B2739" t="s">
        <v>9909</v>
      </c>
      <c r="C2739" s="1">
        <v>42338</v>
      </c>
      <c r="D2739">
        <v>2015</v>
      </c>
      <c r="E2739" t="s">
        <v>24</v>
      </c>
      <c r="F2739">
        <v>30</v>
      </c>
      <c r="G2739" t="s">
        <v>199</v>
      </c>
      <c r="H2739" t="s">
        <v>2008</v>
      </c>
      <c r="I2739" t="s">
        <v>2009</v>
      </c>
      <c r="J2739" t="s">
        <v>28</v>
      </c>
      <c r="K2739" t="s">
        <v>29</v>
      </c>
      <c r="L2739" t="s">
        <v>385</v>
      </c>
      <c r="M2739" t="s">
        <v>93</v>
      </c>
      <c r="N2739">
        <v>27707</v>
      </c>
      <c r="O2739" t="s">
        <v>32</v>
      </c>
      <c r="P2739" t="s">
        <v>2409</v>
      </c>
      <c r="Q2739" t="s">
        <v>49</v>
      </c>
      <c r="R2739" t="s">
        <v>79</v>
      </c>
      <c r="S2739" t="s">
        <v>2410</v>
      </c>
      <c r="T2739">
        <v>6.0480000000000009</v>
      </c>
      <c r="U2739">
        <v>7</v>
      </c>
      <c r="V2739">
        <v>0.7</v>
      </c>
      <c r="W2739">
        <v>-4.2336000000000009</v>
      </c>
    </row>
    <row r="2740" spans="1:23" x14ac:dyDescent="0.3">
      <c r="A2740">
        <v>8191</v>
      </c>
      <c r="B2740" t="s">
        <v>9908</v>
      </c>
      <c r="C2740" s="1">
        <v>43056</v>
      </c>
      <c r="D2740">
        <v>2017</v>
      </c>
      <c r="E2740" t="s">
        <v>24</v>
      </c>
      <c r="F2740">
        <v>17</v>
      </c>
      <c r="G2740" t="s">
        <v>54</v>
      </c>
      <c r="H2740" t="s">
        <v>6067</v>
      </c>
      <c r="I2740" t="s">
        <v>6068</v>
      </c>
      <c r="J2740" t="s">
        <v>28</v>
      </c>
      <c r="K2740" t="s">
        <v>29</v>
      </c>
      <c r="L2740" t="s">
        <v>278</v>
      </c>
      <c r="M2740" t="s">
        <v>279</v>
      </c>
      <c r="N2740">
        <v>10011</v>
      </c>
      <c r="O2740" t="s">
        <v>157</v>
      </c>
      <c r="P2740" t="s">
        <v>3270</v>
      </c>
      <c r="Q2740" t="s">
        <v>49</v>
      </c>
      <c r="R2740" t="s">
        <v>95</v>
      </c>
      <c r="S2740" t="s">
        <v>3271</v>
      </c>
      <c r="T2740">
        <v>38.880000000000003</v>
      </c>
      <c r="U2740">
        <v>6</v>
      </c>
      <c r="V2740">
        <v>0</v>
      </c>
      <c r="W2740">
        <v>18.662400000000002</v>
      </c>
    </row>
    <row r="2741" spans="1:23" x14ac:dyDescent="0.3">
      <c r="A2741">
        <v>2740</v>
      </c>
      <c r="B2741" t="s">
        <v>5914</v>
      </c>
      <c r="C2741" s="1">
        <v>42841</v>
      </c>
      <c r="D2741">
        <v>2017</v>
      </c>
      <c r="E2741" t="s">
        <v>89</v>
      </c>
      <c r="F2741">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v>9.5448000000000093</v>
      </c>
    </row>
    <row r="2742" spans="1:23" x14ac:dyDescent="0.3">
      <c r="A2742">
        <v>8190</v>
      </c>
      <c r="B2742" t="s">
        <v>9907</v>
      </c>
      <c r="C2742" s="1">
        <v>42279</v>
      </c>
      <c r="D2742">
        <v>2015</v>
      </c>
      <c r="E2742" t="s">
        <v>53</v>
      </c>
      <c r="F2742">
        <v>2</v>
      </c>
      <c r="G2742" t="s">
        <v>25</v>
      </c>
      <c r="H2742" t="s">
        <v>4165</v>
      </c>
      <c r="I2742" t="s">
        <v>4166</v>
      </c>
      <c r="J2742" t="s">
        <v>28</v>
      </c>
      <c r="K2742" t="s">
        <v>29</v>
      </c>
      <c r="L2742" t="s">
        <v>3396</v>
      </c>
      <c r="M2742" t="s">
        <v>2755</v>
      </c>
      <c r="N2742">
        <v>20852</v>
      </c>
      <c r="O2742" t="s">
        <v>157</v>
      </c>
      <c r="P2742" t="s">
        <v>3067</v>
      </c>
      <c r="Q2742" t="s">
        <v>49</v>
      </c>
      <c r="R2742" t="s">
        <v>79</v>
      </c>
      <c r="S2742" t="s">
        <v>3068</v>
      </c>
      <c r="T2742">
        <v>7.38</v>
      </c>
      <c r="U2742">
        <v>1</v>
      </c>
      <c r="V2742">
        <v>0</v>
      </c>
      <c r="W2742">
        <v>3.6162000000000001</v>
      </c>
    </row>
    <row r="2743" spans="1:23" x14ac:dyDescent="0.3">
      <c r="A2743">
        <v>2742</v>
      </c>
      <c r="B2743" t="s">
        <v>5920</v>
      </c>
      <c r="C2743" s="1">
        <v>42425</v>
      </c>
      <c r="D2743">
        <v>2016</v>
      </c>
      <c r="E2743" t="s">
        <v>568</v>
      </c>
      <c r="F2743">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v>17.52</v>
      </c>
    </row>
    <row r="2744" spans="1:23" x14ac:dyDescent="0.3">
      <c r="A2744">
        <v>8189</v>
      </c>
      <c r="B2744" t="s">
        <v>9907</v>
      </c>
      <c r="C2744" s="1">
        <v>42279</v>
      </c>
      <c r="D2744">
        <v>2015</v>
      </c>
      <c r="E2744" t="s">
        <v>53</v>
      </c>
      <c r="F2744">
        <v>2</v>
      </c>
      <c r="G2744" t="s">
        <v>25</v>
      </c>
      <c r="H2744" t="s">
        <v>4165</v>
      </c>
      <c r="I2744" t="s">
        <v>4166</v>
      </c>
      <c r="J2744" t="s">
        <v>28</v>
      </c>
      <c r="K2744" t="s">
        <v>29</v>
      </c>
      <c r="L2744" t="s">
        <v>3396</v>
      </c>
      <c r="M2744" t="s">
        <v>2755</v>
      </c>
      <c r="N2744">
        <v>20852</v>
      </c>
      <c r="O2744" t="s">
        <v>157</v>
      </c>
      <c r="P2744" t="s">
        <v>2662</v>
      </c>
      <c r="Q2744" t="s">
        <v>49</v>
      </c>
      <c r="R2744" t="s">
        <v>95</v>
      </c>
      <c r="S2744" t="s">
        <v>2663</v>
      </c>
      <c r="T2744">
        <v>19.440000000000001</v>
      </c>
      <c r="U2744">
        <v>3</v>
      </c>
      <c r="V2744">
        <v>0</v>
      </c>
      <c r="W2744">
        <v>9.3312000000000008</v>
      </c>
    </row>
    <row r="2745" spans="1:23" x14ac:dyDescent="0.3">
      <c r="A2745">
        <v>8188</v>
      </c>
      <c r="B2745" t="s">
        <v>9906</v>
      </c>
      <c r="C2745" s="1">
        <v>42714</v>
      </c>
      <c r="D2745">
        <v>2016</v>
      </c>
      <c r="E2745" t="s">
        <v>98</v>
      </c>
      <c r="F2745">
        <v>10</v>
      </c>
      <c r="G2745" t="s">
        <v>54</v>
      </c>
      <c r="H2745" t="s">
        <v>2565</v>
      </c>
      <c r="I2745" t="s">
        <v>2566</v>
      </c>
      <c r="J2745" t="s">
        <v>44</v>
      </c>
      <c r="K2745" t="s">
        <v>29</v>
      </c>
      <c r="L2745" t="s">
        <v>278</v>
      </c>
      <c r="M2745" t="s">
        <v>279</v>
      </c>
      <c r="N2745">
        <v>10024</v>
      </c>
      <c r="O2745" t="s">
        <v>157</v>
      </c>
      <c r="P2745" t="s">
        <v>712</v>
      </c>
      <c r="Q2745" t="s">
        <v>49</v>
      </c>
      <c r="R2745" t="s">
        <v>95</v>
      </c>
      <c r="S2745" t="s">
        <v>713</v>
      </c>
      <c r="T2745">
        <v>62.820000000000007</v>
      </c>
      <c r="U2745">
        <v>9</v>
      </c>
      <c r="V2745">
        <v>0</v>
      </c>
      <c r="W2745">
        <v>29.525400000000001</v>
      </c>
    </row>
    <row r="2746" spans="1:23" x14ac:dyDescent="0.3">
      <c r="A2746">
        <v>8186</v>
      </c>
      <c r="B2746" t="s">
        <v>9905</v>
      </c>
      <c r="C2746" s="1">
        <v>42260</v>
      </c>
      <c r="D2746">
        <v>2015</v>
      </c>
      <c r="E2746" t="s">
        <v>161</v>
      </c>
      <c r="F2746">
        <v>13</v>
      </c>
      <c r="G2746" t="s">
        <v>25</v>
      </c>
      <c r="H2746" t="s">
        <v>1325</v>
      </c>
      <c r="I2746" t="s">
        <v>1326</v>
      </c>
      <c r="J2746" t="s">
        <v>28</v>
      </c>
      <c r="K2746" t="s">
        <v>29</v>
      </c>
      <c r="L2746" t="s">
        <v>315</v>
      </c>
      <c r="M2746" t="s">
        <v>222</v>
      </c>
      <c r="N2746">
        <v>60623</v>
      </c>
      <c r="O2746" t="s">
        <v>111</v>
      </c>
      <c r="P2746" t="s">
        <v>4709</v>
      </c>
      <c r="Q2746" t="s">
        <v>49</v>
      </c>
      <c r="R2746" t="s">
        <v>184</v>
      </c>
      <c r="S2746" t="s">
        <v>684</v>
      </c>
      <c r="T2746">
        <v>7.8239999999999998</v>
      </c>
      <c r="U2746">
        <v>1</v>
      </c>
      <c r="V2746">
        <v>0.2</v>
      </c>
      <c r="W2746">
        <v>2.9339999999999997</v>
      </c>
    </row>
    <row r="2747" spans="1:23" x14ac:dyDescent="0.3">
      <c r="A2747">
        <v>8185</v>
      </c>
      <c r="B2747" t="s">
        <v>9904</v>
      </c>
      <c r="C2747" s="1">
        <v>42939</v>
      </c>
      <c r="D2747">
        <v>2017</v>
      </c>
      <c r="E2747" t="s">
        <v>152</v>
      </c>
      <c r="F2747">
        <v>23</v>
      </c>
      <c r="G2747" t="s">
        <v>54</v>
      </c>
      <c r="H2747" t="s">
        <v>1737</v>
      </c>
      <c r="I2747" t="s">
        <v>1738</v>
      </c>
      <c r="J2747" t="s">
        <v>44</v>
      </c>
      <c r="K2747" t="s">
        <v>29</v>
      </c>
      <c r="L2747" t="s">
        <v>315</v>
      </c>
      <c r="M2747" t="s">
        <v>222</v>
      </c>
      <c r="N2747">
        <v>60623</v>
      </c>
      <c r="O2747" t="s">
        <v>111</v>
      </c>
      <c r="P2747" t="s">
        <v>3755</v>
      </c>
      <c r="Q2747" t="s">
        <v>49</v>
      </c>
      <c r="R2747" t="s">
        <v>95</v>
      </c>
      <c r="S2747" t="s">
        <v>3756</v>
      </c>
      <c r="T2747">
        <v>63.311999999999998</v>
      </c>
      <c r="U2747">
        <v>3</v>
      </c>
      <c r="V2747">
        <v>0.2</v>
      </c>
      <c r="W2747">
        <v>20.576399999999996</v>
      </c>
    </row>
    <row r="2748" spans="1:23" x14ac:dyDescent="0.3">
      <c r="A2748">
        <v>8177</v>
      </c>
      <c r="B2748" t="s">
        <v>9898</v>
      </c>
      <c r="C2748" s="1">
        <v>42635</v>
      </c>
      <c r="D2748">
        <v>2016</v>
      </c>
      <c r="E2748" t="s">
        <v>161</v>
      </c>
      <c r="F2748">
        <v>22</v>
      </c>
      <c r="G2748" t="s">
        <v>199</v>
      </c>
      <c r="H2748" t="s">
        <v>3780</v>
      </c>
      <c r="I2748" t="s">
        <v>3781</v>
      </c>
      <c r="J2748" t="s">
        <v>108</v>
      </c>
      <c r="K2748" t="s">
        <v>29</v>
      </c>
      <c r="L2748" t="s">
        <v>278</v>
      </c>
      <c r="M2748" t="s">
        <v>279</v>
      </c>
      <c r="N2748">
        <v>10035</v>
      </c>
      <c r="O2748" t="s">
        <v>157</v>
      </c>
      <c r="P2748" t="s">
        <v>380</v>
      </c>
      <c r="Q2748" t="s">
        <v>49</v>
      </c>
      <c r="R2748" t="s">
        <v>63</v>
      </c>
      <c r="S2748" t="s">
        <v>381</v>
      </c>
      <c r="T2748">
        <v>128.34</v>
      </c>
      <c r="U2748">
        <v>6</v>
      </c>
      <c r="V2748">
        <v>0</v>
      </c>
      <c r="W2748">
        <v>37.218599999999995</v>
      </c>
    </row>
    <row r="2749" spans="1:23" x14ac:dyDescent="0.3">
      <c r="A2749">
        <v>8176</v>
      </c>
      <c r="B2749" t="s">
        <v>9895</v>
      </c>
      <c r="C2749" s="1">
        <v>42399</v>
      </c>
      <c r="D2749">
        <v>2016</v>
      </c>
      <c r="E2749" t="s">
        <v>166</v>
      </c>
      <c r="F2749">
        <v>30</v>
      </c>
      <c r="G2749" t="s">
        <v>54</v>
      </c>
      <c r="H2749" t="s">
        <v>9896</v>
      </c>
      <c r="I2749" t="s">
        <v>9897</v>
      </c>
      <c r="J2749" t="s">
        <v>44</v>
      </c>
      <c r="K2749" t="s">
        <v>29</v>
      </c>
      <c r="L2749" t="s">
        <v>315</v>
      </c>
      <c r="M2749" t="s">
        <v>222</v>
      </c>
      <c r="N2749">
        <v>60623</v>
      </c>
      <c r="O2749" t="s">
        <v>111</v>
      </c>
      <c r="P2749" t="s">
        <v>308</v>
      </c>
      <c r="Q2749" t="s">
        <v>49</v>
      </c>
      <c r="R2749" t="s">
        <v>95</v>
      </c>
      <c r="S2749" t="s">
        <v>309</v>
      </c>
      <c r="T2749">
        <v>156.512</v>
      </c>
      <c r="U2749">
        <v>4</v>
      </c>
      <c r="V2749">
        <v>0.2</v>
      </c>
      <c r="W2749">
        <v>52.822799999999987</v>
      </c>
    </row>
    <row r="2750" spans="1:23" x14ac:dyDescent="0.3">
      <c r="A2750">
        <v>2749</v>
      </c>
      <c r="B2750" t="s">
        <v>5931</v>
      </c>
      <c r="C2750" s="1">
        <v>42342</v>
      </c>
      <c r="D2750">
        <v>2015</v>
      </c>
      <c r="E2750" t="s">
        <v>98</v>
      </c>
      <c r="F2750">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v>-6.0323999999999991</v>
      </c>
    </row>
    <row r="2751" spans="1:23" x14ac:dyDescent="0.3">
      <c r="A2751">
        <v>8175</v>
      </c>
      <c r="B2751" t="s">
        <v>9894</v>
      </c>
      <c r="C2751" s="1">
        <v>41829</v>
      </c>
      <c r="D2751">
        <v>2014</v>
      </c>
      <c r="E2751" t="s">
        <v>152</v>
      </c>
      <c r="F2751">
        <v>9</v>
      </c>
      <c r="G2751" t="s">
        <v>54</v>
      </c>
      <c r="H2751" t="s">
        <v>6392</v>
      </c>
      <c r="I2751" t="s">
        <v>6393</v>
      </c>
      <c r="J2751" t="s">
        <v>108</v>
      </c>
      <c r="K2751" t="s">
        <v>29</v>
      </c>
      <c r="L2751" t="s">
        <v>45</v>
      </c>
      <c r="M2751" t="s">
        <v>46</v>
      </c>
      <c r="N2751">
        <v>90049</v>
      </c>
      <c r="O2751" t="s">
        <v>47</v>
      </c>
      <c r="P2751" t="s">
        <v>4825</v>
      </c>
      <c r="Q2751" t="s">
        <v>49</v>
      </c>
      <c r="R2751" t="s">
        <v>63</v>
      </c>
      <c r="S2751" t="s">
        <v>4826</v>
      </c>
      <c r="T2751">
        <v>23.92</v>
      </c>
      <c r="U2751">
        <v>4</v>
      </c>
      <c r="V2751">
        <v>0</v>
      </c>
      <c r="W2751">
        <v>4.066399999999998</v>
      </c>
    </row>
    <row r="2752" spans="1:23" x14ac:dyDescent="0.3">
      <c r="A2752">
        <v>2751</v>
      </c>
      <c r="B2752" t="s">
        <v>5937</v>
      </c>
      <c r="C2752" s="1">
        <v>41859</v>
      </c>
      <c r="D2752">
        <v>2014</v>
      </c>
      <c r="E2752" t="s">
        <v>132</v>
      </c>
      <c r="F2752">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v>110.05279999999999</v>
      </c>
    </row>
    <row r="2753" spans="1:23" x14ac:dyDescent="0.3">
      <c r="A2753">
        <v>8174</v>
      </c>
      <c r="B2753" t="s">
        <v>9894</v>
      </c>
      <c r="C2753" s="1">
        <v>41829</v>
      </c>
      <c r="D2753">
        <v>2014</v>
      </c>
      <c r="E2753" t="s">
        <v>152</v>
      </c>
      <c r="F2753">
        <v>9</v>
      </c>
      <c r="G2753" t="s">
        <v>54</v>
      </c>
      <c r="H2753" t="s">
        <v>6392</v>
      </c>
      <c r="I2753" t="s">
        <v>6393</v>
      </c>
      <c r="J2753" t="s">
        <v>108</v>
      </c>
      <c r="K2753" t="s">
        <v>29</v>
      </c>
      <c r="L2753" t="s">
        <v>45</v>
      </c>
      <c r="M2753" t="s">
        <v>46</v>
      </c>
      <c r="N2753">
        <v>90049</v>
      </c>
      <c r="O2753" t="s">
        <v>47</v>
      </c>
      <c r="P2753" t="s">
        <v>244</v>
      </c>
      <c r="Q2753" t="s">
        <v>49</v>
      </c>
      <c r="R2753" t="s">
        <v>79</v>
      </c>
      <c r="S2753" t="s">
        <v>245</v>
      </c>
      <c r="T2753">
        <v>41.904000000000003</v>
      </c>
      <c r="U2753">
        <v>6</v>
      </c>
      <c r="V2753">
        <v>0.2</v>
      </c>
      <c r="W2753">
        <v>14.142599999999996</v>
      </c>
    </row>
    <row r="2754" spans="1:23" x14ac:dyDescent="0.3">
      <c r="A2754">
        <v>2753</v>
      </c>
      <c r="B2754" t="s">
        <v>5942</v>
      </c>
      <c r="C2754" s="1">
        <v>42111</v>
      </c>
      <c r="D2754">
        <v>2015</v>
      </c>
      <c r="E2754" t="s">
        <v>89</v>
      </c>
      <c r="F2754">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v>2.2239999999999998</v>
      </c>
    </row>
    <row r="2755" spans="1:23" x14ac:dyDescent="0.3">
      <c r="A2755">
        <v>8173</v>
      </c>
      <c r="B2755" t="s">
        <v>9894</v>
      </c>
      <c r="C2755" s="1">
        <v>41829</v>
      </c>
      <c r="D2755">
        <v>2014</v>
      </c>
      <c r="E2755" t="s">
        <v>152</v>
      </c>
      <c r="F2755">
        <v>9</v>
      </c>
      <c r="G2755" t="s">
        <v>54</v>
      </c>
      <c r="H2755" t="s">
        <v>6392</v>
      </c>
      <c r="I2755" t="s">
        <v>6393</v>
      </c>
      <c r="J2755" t="s">
        <v>108</v>
      </c>
      <c r="K2755" t="s">
        <v>29</v>
      </c>
      <c r="L2755" t="s">
        <v>45</v>
      </c>
      <c r="M2755" t="s">
        <v>46</v>
      </c>
      <c r="N2755">
        <v>90049</v>
      </c>
      <c r="O2755" t="s">
        <v>47</v>
      </c>
      <c r="P2755" t="s">
        <v>5632</v>
      </c>
      <c r="Q2755" t="s">
        <v>49</v>
      </c>
      <c r="R2755" t="s">
        <v>50</v>
      </c>
      <c r="S2755" t="s">
        <v>5633</v>
      </c>
      <c r="T2755">
        <v>2.88</v>
      </c>
      <c r="U2755">
        <v>1</v>
      </c>
      <c r="V2755">
        <v>0</v>
      </c>
      <c r="W2755">
        <v>1.4112</v>
      </c>
    </row>
    <row r="2756" spans="1:23" x14ac:dyDescent="0.3">
      <c r="A2756">
        <v>8172</v>
      </c>
      <c r="B2756" t="s">
        <v>9893</v>
      </c>
      <c r="C2756" s="1">
        <v>42414</v>
      </c>
      <c r="D2756">
        <v>2016</v>
      </c>
      <c r="E2756" t="s">
        <v>568</v>
      </c>
      <c r="F2756">
        <v>14</v>
      </c>
      <c r="G2756" t="s">
        <v>54</v>
      </c>
      <c r="H2756" t="s">
        <v>2098</v>
      </c>
      <c r="I2756" t="s">
        <v>2099</v>
      </c>
      <c r="J2756" t="s">
        <v>28</v>
      </c>
      <c r="K2756" t="s">
        <v>29</v>
      </c>
      <c r="L2756" t="s">
        <v>340</v>
      </c>
      <c r="M2756" t="s">
        <v>1505</v>
      </c>
      <c r="N2756">
        <v>39212</v>
      </c>
      <c r="O2756" t="s">
        <v>32</v>
      </c>
      <c r="P2756" t="s">
        <v>3846</v>
      </c>
      <c r="Q2756" t="s">
        <v>49</v>
      </c>
      <c r="R2756" t="s">
        <v>72</v>
      </c>
      <c r="S2756" t="s">
        <v>3847</v>
      </c>
      <c r="T2756">
        <v>264.18</v>
      </c>
      <c r="U2756">
        <v>7</v>
      </c>
      <c r="V2756">
        <v>0</v>
      </c>
      <c r="W2756">
        <v>68.686800000000005</v>
      </c>
    </row>
    <row r="2757" spans="1:23" x14ac:dyDescent="0.3">
      <c r="A2757">
        <v>2756</v>
      </c>
      <c r="B2757" t="s">
        <v>5942</v>
      </c>
      <c r="C2757" s="1">
        <v>42111</v>
      </c>
      <c r="D2757">
        <v>2015</v>
      </c>
      <c r="E2757" t="s">
        <v>89</v>
      </c>
      <c r="F2757">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v>419.8184999999998</v>
      </c>
    </row>
    <row r="2758" spans="1:23" x14ac:dyDescent="0.3">
      <c r="A2758">
        <v>2757</v>
      </c>
      <c r="B2758" t="s">
        <v>5942</v>
      </c>
      <c r="C2758" s="1">
        <v>42111</v>
      </c>
      <c r="D2758">
        <v>2015</v>
      </c>
      <c r="E2758" t="s">
        <v>89</v>
      </c>
      <c r="F2758">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v>5.8604000000000003</v>
      </c>
    </row>
    <row r="2759" spans="1:23" x14ac:dyDescent="0.3">
      <c r="A2759">
        <v>8166</v>
      </c>
      <c r="B2759" t="s">
        <v>9890</v>
      </c>
      <c r="C2759" s="1">
        <v>42310</v>
      </c>
      <c r="D2759">
        <v>2015</v>
      </c>
      <c r="E2759" t="s">
        <v>24</v>
      </c>
      <c r="F2759">
        <v>2</v>
      </c>
      <c r="G2759" t="s">
        <v>54</v>
      </c>
      <c r="H2759" t="s">
        <v>2493</v>
      </c>
      <c r="I2759" t="s">
        <v>2494</v>
      </c>
      <c r="J2759" t="s">
        <v>28</v>
      </c>
      <c r="K2759" t="s">
        <v>29</v>
      </c>
      <c r="L2759" t="s">
        <v>963</v>
      </c>
      <c r="M2759" t="s">
        <v>46</v>
      </c>
      <c r="N2759">
        <v>92105</v>
      </c>
      <c r="O2759" t="s">
        <v>47</v>
      </c>
      <c r="P2759" t="s">
        <v>2319</v>
      </c>
      <c r="Q2759" t="s">
        <v>49</v>
      </c>
      <c r="R2759" t="s">
        <v>79</v>
      </c>
      <c r="S2759" t="s">
        <v>2320</v>
      </c>
      <c r="T2759">
        <v>11.952000000000002</v>
      </c>
      <c r="U2759">
        <v>3</v>
      </c>
      <c r="V2759">
        <v>0.2</v>
      </c>
      <c r="W2759">
        <v>4.1832000000000003</v>
      </c>
    </row>
    <row r="2760" spans="1:23" x14ac:dyDescent="0.3">
      <c r="A2760">
        <v>8165</v>
      </c>
      <c r="B2760" t="s">
        <v>9890</v>
      </c>
      <c r="C2760" s="1">
        <v>42310</v>
      </c>
      <c r="D2760">
        <v>2015</v>
      </c>
      <c r="E2760" t="s">
        <v>24</v>
      </c>
      <c r="F2760">
        <v>2</v>
      </c>
      <c r="G2760" t="s">
        <v>54</v>
      </c>
      <c r="H2760" t="s">
        <v>2493</v>
      </c>
      <c r="I2760" t="s">
        <v>2494</v>
      </c>
      <c r="J2760" t="s">
        <v>28</v>
      </c>
      <c r="K2760" t="s">
        <v>29</v>
      </c>
      <c r="L2760" t="s">
        <v>963</v>
      </c>
      <c r="M2760" t="s">
        <v>46</v>
      </c>
      <c r="N2760">
        <v>92105</v>
      </c>
      <c r="O2760" t="s">
        <v>47</v>
      </c>
      <c r="P2760" t="s">
        <v>1215</v>
      </c>
      <c r="Q2760" t="s">
        <v>49</v>
      </c>
      <c r="R2760" t="s">
        <v>79</v>
      </c>
      <c r="S2760" t="s">
        <v>1216</v>
      </c>
      <c r="T2760">
        <v>117.48800000000001</v>
      </c>
      <c r="U2760">
        <v>7</v>
      </c>
      <c r="V2760">
        <v>0.2</v>
      </c>
      <c r="W2760">
        <v>41.120799999999988</v>
      </c>
    </row>
    <row r="2761" spans="1:23" x14ac:dyDescent="0.3">
      <c r="A2761">
        <v>2760</v>
      </c>
      <c r="B2761" t="s">
        <v>5946</v>
      </c>
      <c r="C2761" s="1">
        <v>42440</v>
      </c>
      <c r="D2761">
        <v>2016</v>
      </c>
      <c r="E2761" t="s">
        <v>237</v>
      </c>
      <c r="F2761">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v>125.14319999999998</v>
      </c>
    </row>
    <row r="2762" spans="1:23" x14ac:dyDescent="0.3">
      <c r="A2762">
        <v>2761</v>
      </c>
      <c r="B2762" t="s">
        <v>5949</v>
      </c>
      <c r="C2762" s="1">
        <v>41785</v>
      </c>
      <c r="D2762">
        <v>2014</v>
      </c>
      <c r="E2762" t="s">
        <v>124</v>
      </c>
      <c r="F2762">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v>23.231999999999999</v>
      </c>
    </row>
    <row r="2763" spans="1:23" x14ac:dyDescent="0.3">
      <c r="A2763">
        <v>8162</v>
      </c>
      <c r="B2763" t="s">
        <v>9889</v>
      </c>
      <c r="C2763" s="1">
        <v>42275</v>
      </c>
      <c r="D2763">
        <v>2015</v>
      </c>
      <c r="E2763" t="s">
        <v>161</v>
      </c>
      <c r="F2763">
        <v>28</v>
      </c>
      <c r="G2763" t="s">
        <v>25</v>
      </c>
      <c r="H2763" t="s">
        <v>3093</v>
      </c>
      <c r="I2763" t="s">
        <v>3094</v>
      </c>
      <c r="J2763" t="s">
        <v>28</v>
      </c>
      <c r="K2763" t="s">
        <v>29</v>
      </c>
      <c r="L2763" t="s">
        <v>278</v>
      </c>
      <c r="M2763" t="s">
        <v>279</v>
      </c>
      <c r="N2763">
        <v>10035</v>
      </c>
      <c r="O2763" t="s">
        <v>157</v>
      </c>
      <c r="P2763" t="s">
        <v>1625</v>
      </c>
      <c r="Q2763" t="s">
        <v>49</v>
      </c>
      <c r="R2763" t="s">
        <v>82</v>
      </c>
      <c r="S2763" t="s">
        <v>1626</v>
      </c>
      <c r="T2763">
        <v>293.52</v>
      </c>
      <c r="U2763">
        <v>6</v>
      </c>
      <c r="V2763">
        <v>0</v>
      </c>
      <c r="W2763">
        <v>76.315200000000004</v>
      </c>
    </row>
    <row r="2764" spans="1:23" x14ac:dyDescent="0.3">
      <c r="A2764">
        <v>2763</v>
      </c>
      <c r="B2764" t="s">
        <v>5952</v>
      </c>
      <c r="C2764" s="1">
        <v>43020</v>
      </c>
      <c r="D2764">
        <v>2017</v>
      </c>
      <c r="E2764" t="s">
        <v>53</v>
      </c>
      <c r="F2764">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v>36.917000000000002</v>
      </c>
    </row>
    <row r="2765" spans="1:23" x14ac:dyDescent="0.3">
      <c r="A2765">
        <v>2764</v>
      </c>
      <c r="B2765" t="s">
        <v>5955</v>
      </c>
      <c r="C2765" s="1">
        <v>42908</v>
      </c>
      <c r="D2765">
        <v>2017</v>
      </c>
      <c r="E2765" t="s">
        <v>41</v>
      </c>
      <c r="F2765">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v>-7.5767999999999986</v>
      </c>
    </row>
    <row r="2766" spans="1:23" x14ac:dyDescent="0.3">
      <c r="A2766">
        <v>2765</v>
      </c>
      <c r="B2766" t="s">
        <v>5955</v>
      </c>
      <c r="C2766" s="1">
        <v>42908</v>
      </c>
      <c r="D2766">
        <v>2017</v>
      </c>
      <c r="E2766" t="s">
        <v>41</v>
      </c>
      <c r="F276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v>-23.8855</v>
      </c>
    </row>
    <row r="2767" spans="1:23" x14ac:dyDescent="0.3">
      <c r="A2767">
        <v>2766</v>
      </c>
      <c r="B2767" t="s">
        <v>5955</v>
      </c>
      <c r="C2767" s="1">
        <v>42908</v>
      </c>
      <c r="D2767">
        <v>2017</v>
      </c>
      <c r="E2767" t="s">
        <v>41</v>
      </c>
      <c r="F2767">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v>0.66959999999999997</v>
      </c>
    </row>
    <row r="2768" spans="1:23" x14ac:dyDescent="0.3">
      <c r="A2768">
        <v>2767</v>
      </c>
      <c r="B2768" t="s">
        <v>5960</v>
      </c>
      <c r="C2768" s="1">
        <v>42750</v>
      </c>
      <c r="D2768">
        <v>2017</v>
      </c>
      <c r="E2768" t="s">
        <v>166</v>
      </c>
      <c r="F2768">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v>3.8681999999999945</v>
      </c>
    </row>
    <row r="2769" spans="1:23" x14ac:dyDescent="0.3">
      <c r="A2769">
        <v>2768</v>
      </c>
      <c r="B2769" t="s">
        <v>5960</v>
      </c>
      <c r="C2769" s="1">
        <v>42750</v>
      </c>
      <c r="D2769">
        <v>2017</v>
      </c>
      <c r="E2769" t="s">
        <v>166</v>
      </c>
      <c r="F2769">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v>312.67599999999993</v>
      </c>
    </row>
    <row r="2770" spans="1:23" x14ac:dyDescent="0.3">
      <c r="A2770">
        <v>2769</v>
      </c>
      <c r="B2770" t="s">
        <v>5963</v>
      </c>
      <c r="C2770" s="1">
        <v>42096</v>
      </c>
      <c r="D2770">
        <v>2015</v>
      </c>
      <c r="E2770" t="s">
        <v>89</v>
      </c>
      <c r="F2770">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v>-80.48</v>
      </c>
    </row>
    <row r="2771" spans="1:23" x14ac:dyDescent="0.3">
      <c r="A2771">
        <v>8159</v>
      </c>
      <c r="B2771" t="s">
        <v>9886</v>
      </c>
      <c r="C2771" s="1">
        <v>43095</v>
      </c>
      <c r="D2771">
        <v>2017</v>
      </c>
      <c r="E2771" t="s">
        <v>98</v>
      </c>
      <c r="F2771">
        <v>26</v>
      </c>
      <c r="G2771" t="s">
        <v>54</v>
      </c>
      <c r="H2771" t="s">
        <v>1823</v>
      </c>
      <c r="I2771" t="s">
        <v>1824</v>
      </c>
      <c r="J2771" t="s">
        <v>44</v>
      </c>
      <c r="K2771" t="s">
        <v>29</v>
      </c>
      <c r="L2771" t="s">
        <v>6924</v>
      </c>
      <c r="M2771" t="s">
        <v>110</v>
      </c>
      <c r="N2771">
        <v>79762</v>
      </c>
      <c r="O2771" t="s">
        <v>111</v>
      </c>
      <c r="P2771" t="s">
        <v>5248</v>
      </c>
      <c r="Q2771" t="s">
        <v>49</v>
      </c>
      <c r="R2771" t="s">
        <v>95</v>
      </c>
      <c r="S2771" t="s">
        <v>5249</v>
      </c>
      <c r="T2771">
        <v>16.032</v>
      </c>
      <c r="U2771">
        <v>3</v>
      </c>
      <c r="V2771">
        <v>0.2</v>
      </c>
      <c r="W2771">
        <v>5.6111999999999993</v>
      </c>
    </row>
    <row r="2772" spans="1:23" x14ac:dyDescent="0.3">
      <c r="A2772">
        <v>8156</v>
      </c>
      <c r="B2772" t="s">
        <v>9883</v>
      </c>
      <c r="C2772" s="1">
        <v>42814</v>
      </c>
      <c r="D2772">
        <v>2017</v>
      </c>
      <c r="E2772" t="s">
        <v>237</v>
      </c>
      <c r="F2772">
        <v>20</v>
      </c>
      <c r="G2772" t="s">
        <v>54</v>
      </c>
      <c r="H2772" t="s">
        <v>7440</v>
      </c>
      <c r="I2772" t="s">
        <v>7441</v>
      </c>
      <c r="J2772" t="s">
        <v>28</v>
      </c>
      <c r="K2772" t="s">
        <v>29</v>
      </c>
      <c r="L2772" t="s">
        <v>3709</v>
      </c>
      <c r="M2772" t="s">
        <v>762</v>
      </c>
      <c r="N2772">
        <v>6457</v>
      </c>
      <c r="O2772" t="s">
        <v>157</v>
      </c>
      <c r="P2772" t="s">
        <v>4094</v>
      </c>
      <c r="Q2772" t="s">
        <v>49</v>
      </c>
      <c r="R2772" t="s">
        <v>95</v>
      </c>
      <c r="S2772" t="s">
        <v>4095</v>
      </c>
      <c r="T2772">
        <v>61.96</v>
      </c>
      <c r="U2772">
        <v>2</v>
      </c>
      <c r="V2772">
        <v>0</v>
      </c>
      <c r="W2772">
        <v>27.881999999999998</v>
      </c>
    </row>
    <row r="2773" spans="1:23" x14ac:dyDescent="0.3">
      <c r="A2773">
        <v>2772</v>
      </c>
      <c r="B2773" t="s">
        <v>5968</v>
      </c>
      <c r="C2773" s="1">
        <v>42616</v>
      </c>
      <c r="D2773">
        <v>2016</v>
      </c>
      <c r="E2773" t="s">
        <v>161</v>
      </c>
      <c r="F2773">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v>14.169999999999998</v>
      </c>
    </row>
    <row r="2774" spans="1:23" x14ac:dyDescent="0.3">
      <c r="A2774">
        <v>8153</v>
      </c>
      <c r="B2774" t="s">
        <v>9882</v>
      </c>
      <c r="C2774" s="1">
        <v>42817</v>
      </c>
      <c r="D2774">
        <v>2017</v>
      </c>
      <c r="E2774" t="s">
        <v>237</v>
      </c>
      <c r="F2774">
        <v>23</v>
      </c>
      <c r="G2774" t="s">
        <v>199</v>
      </c>
      <c r="H2774" t="s">
        <v>1576</v>
      </c>
      <c r="I2774" t="s">
        <v>1577</v>
      </c>
      <c r="J2774" t="s">
        <v>28</v>
      </c>
      <c r="K2774" t="s">
        <v>29</v>
      </c>
      <c r="L2774" t="s">
        <v>101</v>
      </c>
      <c r="M2774" t="s">
        <v>102</v>
      </c>
      <c r="N2774">
        <v>98115</v>
      </c>
      <c r="O2774" t="s">
        <v>47</v>
      </c>
      <c r="P2774" t="s">
        <v>1883</v>
      </c>
      <c r="Q2774" t="s">
        <v>49</v>
      </c>
      <c r="R2774" t="s">
        <v>95</v>
      </c>
      <c r="S2774" t="s">
        <v>1884</v>
      </c>
      <c r="T2774">
        <v>20.04</v>
      </c>
      <c r="U2774">
        <v>3</v>
      </c>
      <c r="V2774">
        <v>0</v>
      </c>
      <c r="W2774">
        <v>9.6191999999999993</v>
      </c>
    </row>
    <row r="2775" spans="1:23" x14ac:dyDescent="0.3">
      <c r="A2775">
        <v>2774</v>
      </c>
      <c r="B2775" t="s">
        <v>5971</v>
      </c>
      <c r="C2775" s="1">
        <v>42696</v>
      </c>
      <c r="D2775">
        <v>2016</v>
      </c>
      <c r="E2775" t="s">
        <v>24</v>
      </c>
      <c r="F2775">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v>24.2256</v>
      </c>
    </row>
    <row r="2776" spans="1:23" x14ac:dyDescent="0.3">
      <c r="A2776">
        <v>2775</v>
      </c>
      <c r="B2776" t="s">
        <v>5972</v>
      </c>
      <c r="C2776" s="1">
        <v>43050</v>
      </c>
      <c r="D2776">
        <v>2017</v>
      </c>
      <c r="E2776" t="s">
        <v>24</v>
      </c>
      <c r="F277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v>3.6288</v>
      </c>
    </row>
    <row r="2777" spans="1:23" x14ac:dyDescent="0.3">
      <c r="A2777">
        <v>2776</v>
      </c>
      <c r="B2777" t="s">
        <v>5973</v>
      </c>
      <c r="C2777" s="1">
        <v>42664</v>
      </c>
      <c r="D2777">
        <v>2016</v>
      </c>
      <c r="E2777" t="s">
        <v>53</v>
      </c>
      <c r="F2777">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v>1.5444000000000031</v>
      </c>
    </row>
    <row r="2778" spans="1:23" x14ac:dyDescent="0.3">
      <c r="A2778">
        <v>2777</v>
      </c>
      <c r="B2778" t="s">
        <v>5974</v>
      </c>
      <c r="C2778" s="1">
        <v>42359</v>
      </c>
      <c r="D2778">
        <v>2015</v>
      </c>
      <c r="E2778" t="s">
        <v>98</v>
      </c>
      <c r="F2778">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v>4.5737999999999985</v>
      </c>
    </row>
    <row r="2779" spans="1:23" x14ac:dyDescent="0.3">
      <c r="A2779">
        <v>8152</v>
      </c>
      <c r="B2779" t="s">
        <v>9882</v>
      </c>
      <c r="C2779" s="1">
        <v>42817</v>
      </c>
      <c r="D2779">
        <v>2017</v>
      </c>
      <c r="E2779" t="s">
        <v>237</v>
      </c>
      <c r="F2779">
        <v>23</v>
      </c>
      <c r="G2779" t="s">
        <v>199</v>
      </c>
      <c r="H2779" t="s">
        <v>1576</v>
      </c>
      <c r="I2779" t="s">
        <v>1577</v>
      </c>
      <c r="J2779" t="s">
        <v>28</v>
      </c>
      <c r="K2779" t="s">
        <v>29</v>
      </c>
      <c r="L2779" t="s">
        <v>101</v>
      </c>
      <c r="M2779" t="s">
        <v>102</v>
      </c>
      <c r="N2779">
        <v>98115</v>
      </c>
      <c r="O2779" t="s">
        <v>47</v>
      </c>
      <c r="P2779" t="s">
        <v>2828</v>
      </c>
      <c r="Q2779" t="s">
        <v>49</v>
      </c>
      <c r="R2779" t="s">
        <v>63</v>
      </c>
      <c r="S2779" t="s">
        <v>2829</v>
      </c>
      <c r="T2779">
        <v>32.479999999999997</v>
      </c>
      <c r="U2779">
        <v>2</v>
      </c>
      <c r="V2779">
        <v>0</v>
      </c>
      <c r="W2779">
        <v>4.8719999999999999</v>
      </c>
    </row>
    <row r="2780" spans="1:23" x14ac:dyDescent="0.3">
      <c r="A2780">
        <v>8150</v>
      </c>
      <c r="B2780" t="s">
        <v>9880</v>
      </c>
      <c r="C2780" s="1">
        <v>41665</v>
      </c>
      <c r="D2780">
        <v>2014</v>
      </c>
      <c r="E2780" t="s">
        <v>166</v>
      </c>
      <c r="F2780">
        <v>26</v>
      </c>
      <c r="G2780" t="s">
        <v>199</v>
      </c>
      <c r="H2780" t="s">
        <v>6034</v>
      </c>
      <c r="I2780" t="s">
        <v>6035</v>
      </c>
      <c r="J2780" t="s">
        <v>44</v>
      </c>
      <c r="K2780" t="s">
        <v>29</v>
      </c>
      <c r="L2780" t="s">
        <v>9881</v>
      </c>
      <c r="M2780" t="s">
        <v>5348</v>
      </c>
      <c r="N2780">
        <v>57701</v>
      </c>
      <c r="O2780" t="s">
        <v>111</v>
      </c>
      <c r="P2780" t="s">
        <v>3740</v>
      </c>
      <c r="Q2780" t="s">
        <v>49</v>
      </c>
      <c r="R2780" t="s">
        <v>79</v>
      </c>
      <c r="S2780" t="s">
        <v>3741</v>
      </c>
      <c r="T2780">
        <v>10.68</v>
      </c>
      <c r="U2780">
        <v>2</v>
      </c>
      <c r="V2780">
        <v>0</v>
      </c>
      <c r="W2780">
        <v>5.0195999999999996</v>
      </c>
    </row>
    <row r="2781" spans="1:23" x14ac:dyDescent="0.3">
      <c r="A2781">
        <v>8149</v>
      </c>
      <c r="B2781" t="s">
        <v>9879</v>
      </c>
      <c r="C2781" s="1">
        <v>42731</v>
      </c>
      <c r="D2781">
        <v>2016</v>
      </c>
      <c r="E2781" t="s">
        <v>98</v>
      </c>
      <c r="F2781">
        <v>27</v>
      </c>
      <c r="G2781" t="s">
        <v>54</v>
      </c>
      <c r="H2781" t="s">
        <v>6162</v>
      </c>
      <c r="I2781" t="s">
        <v>6163</v>
      </c>
      <c r="J2781" t="s">
        <v>108</v>
      </c>
      <c r="K2781" t="s">
        <v>29</v>
      </c>
      <c r="L2781" t="s">
        <v>2561</v>
      </c>
      <c r="M2781" t="s">
        <v>46</v>
      </c>
      <c r="N2781">
        <v>92704</v>
      </c>
      <c r="O2781" t="s">
        <v>47</v>
      </c>
      <c r="P2781" t="s">
        <v>2938</v>
      </c>
      <c r="Q2781" t="s">
        <v>49</v>
      </c>
      <c r="R2781" t="s">
        <v>50</v>
      </c>
      <c r="S2781" t="s">
        <v>2939</v>
      </c>
      <c r="T2781">
        <v>20.16</v>
      </c>
      <c r="U2781">
        <v>7</v>
      </c>
      <c r="V2781">
        <v>0</v>
      </c>
      <c r="W2781">
        <v>9.8783999999999992</v>
      </c>
    </row>
    <row r="2782" spans="1:23" x14ac:dyDescent="0.3">
      <c r="A2782">
        <v>2781</v>
      </c>
      <c r="B2782" t="s">
        <v>5981</v>
      </c>
      <c r="C2782" s="1">
        <v>42861</v>
      </c>
      <c r="D2782">
        <v>2017</v>
      </c>
      <c r="E2782" t="s">
        <v>124</v>
      </c>
      <c r="F2782">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v>29.6</v>
      </c>
    </row>
    <row r="2783" spans="1:23" x14ac:dyDescent="0.3">
      <c r="A2783">
        <v>2782</v>
      </c>
      <c r="B2783" t="s">
        <v>5982</v>
      </c>
      <c r="C2783" s="1">
        <v>43059</v>
      </c>
      <c r="D2783">
        <v>2017</v>
      </c>
      <c r="E2783" t="s">
        <v>24</v>
      </c>
      <c r="F2783">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v>9.6800000000000015</v>
      </c>
    </row>
    <row r="2784" spans="1:23" x14ac:dyDescent="0.3">
      <c r="A2784">
        <v>8148</v>
      </c>
      <c r="B2784" t="s">
        <v>9878</v>
      </c>
      <c r="C2784" s="1">
        <v>42895</v>
      </c>
      <c r="D2784">
        <v>2017</v>
      </c>
      <c r="E2784" t="s">
        <v>41</v>
      </c>
      <c r="F2784">
        <v>9</v>
      </c>
      <c r="G2784" t="s">
        <v>54</v>
      </c>
      <c r="H2784" t="s">
        <v>1425</v>
      </c>
      <c r="I2784" t="s">
        <v>1426</v>
      </c>
      <c r="J2784" t="s">
        <v>28</v>
      </c>
      <c r="K2784" t="s">
        <v>29</v>
      </c>
      <c r="L2784" t="s">
        <v>1994</v>
      </c>
      <c r="M2784" t="s">
        <v>331</v>
      </c>
      <c r="N2784">
        <v>24153</v>
      </c>
      <c r="O2784" t="s">
        <v>32</v>
      </c>
      <c r="P2784" t="s">
        <v>196</v>
      </c>
      <c r="Q2784" t="s">
        <v>49</v>
      </c>
      <c r="R2784" t="s">
        <v>95</v>
      </c>
      <c r="S2784" t="s">
        <v>197</v>
      </c>
      <c r="T2784">
        <v>49.12</v>
      </c>
      <c r="U2784">
        <v>4</v>
      </c>
      <c r="V2784">
        <v>0</v>
      </c>
      <c r="W2784">
        <v>23.086399999999998</v>
      </c>
    </row>
    <row r="2785" spans="1:23" x14ac:dyDescent="0.3">
      <c r="A2785">
        <v>8147</v>
      </c>
      <c r="B2785" t="s">
        <v>9877</v>
      </c>
      <c r="C2785" s="1">
        <v>41810</v>
      </c>
      <c r="D2785">
        <v>2014</v>
      </c>
      <c r="E2785" t="s">
        <v>41</v>
      </c>
      <c r="F2785">
        <v>20</v>
      </c>
      <c r="G2785" t="s">
        <v>54</v>
      </c>
      <c r="H2785" t="s">
        <v>4020</v>
      </c>
      <c r="I2785" t="s">
        <v>4021</v>
      </c>
      <c r="J2785" t="s">
        <v>28</v>
      </c>
      <c r="K2785" t="s">
        <v>29</v>
      </c>
      <c r="L2785" t="s">
        <v>7549</v>
      </c>
      <c r="M2785" t="s">
        <v>663</v>
      </c>
      <c r="N2785">
        <v>73505</v>
      </c>
      <c r="O2785" t="s">
        <v>111</v>
      </c>
      <c r="P2785" t="s">
        <v>5192</v>
      </c>
      <c r="Q2785" t="s">
        <v>49</v>
      </c>
      <c r="R2785" t="s">
        <v>72</v>
      </c>
      <c r="S2785" t="s">
        <v>5193</v>
      </c>
      <c r="T2785">
        <v>3.52</v>
      </c>
      <c r="U2785">
        <v>2</v>
      </c>
      <c r="V2785">
        <v>0</v>
      </c>
      <c r="W2785">
        <v>1.6896</v>
      </c>
    </row>
    <row r="2786" spans="1:23" x14ac:dyDescent="0.3">
      <c r="A2786">
        <v>8146</v>
      </c>
      <c r="B2786" t="s">
        <v>9877</v>
      </c>
      <c r="C2786" s="1">
        <v>41810</v>
      </c>
      <c r="D2786">
        <v>2014</v>
      </c>
      <c r="E2786" t="s">
        <v>41</v>
      </c>
      <c r="F2786">
        <v>20</v>
      </c>
      <c r="G2786" t="s">
        <v>54</v>
      </c>
      <c r="H2786" t="s">
        <v>4020</v>
      </c>
      <c r="I2786" t="s">
        <v>4021</v>
      </c>
      <c r="J2786" t="s">
        <v>28</v>
      </c>
      <c r="K2786" t="s">
        <v>29</v>
      </c>
      <c r="L2786" t="s">
        <v>7549</v>
      </c>
      <c r="M2786" t="s">
        <v>663</v>
      </c>
      <c r="N2786">
        <v>73505</v>
      </c>
      <c r="O2786" t="s">
        <v>111</v>
      </c>
      <c r="P2786" t="s">
        <v>4635</v>
      </c>
      <c r="Q2786" t="s">
        <v>49</v>
      </c>
      <c r="R2786" t="s">
        <v>82</v>
      </c>
      <c r="S2786" t="s">
        <v>4636</v>
      </c>
      <c r="T2786">
        <v>471.90000000000003</v>
      </c>
      <c r="U2786">
        <v>6</v>
      </c>
      <c r="V2786">
        <v>0</v>
      </c>
      <c r="W2786">
        <v>155.72699999999998</v>
      </c>
    </row>
    <row r="2787" spans="1:23" x14ac:dyDescent="0.3">
      <c r="A2787">
        <v>8143</v>
      </c>
      <c r="B2787" t="s">
        <v>9876</v>
      </c>
      <c r="C2787" s="1">
        <v>42405</v>
      </c>
      <c r="D2787">
        <v>2016</v>
      </c>
      <c r="E2787" t="s">
        <v>568</v>
      </c>
      <c r="F2787">
        <v>5</v>
      </c>
      <c r="G2787" t="s">
        <v>54</v>
      </c>
      <c r="H2787" t="s">
        <v>5514</v>
      </c>
      <c r="I2787" t="s">
        <v>5515</v>
      </c>
      <c r="J2787" t="s">
        <v>28</v>
      </c>
      <c r="K2787" t="s">
        <v>29</v>
      </c>
      <c r="L2787" t="s">
        <v>963</v>
      </c>
      <c r="M2787" t="s">
        <v>46</v>
      </c>
      <c r="N2787">
        <v>92037</v>
      </c>
      <c r="O2787" t="s">
        <v>47</v>
      </c>
      <c r="P2787" t="s">
        <v>3240</v>
      </c>
      <c r="Q2787" t="s">
        <v>49</v>
      </c>
      <c r="R2787" t="s">
        <v>63</v>
      </c>
      <c r="S2787" t="s">
        <v>3241</v>
      </c>
      <c r="T2787">
        <v>186.54</v>
      </c>
      <c r="U2787">
        <v>3</v>
      </c>
      <c r="V2787">
        <v>0</v>
      </c>
      <c r="W2787">
        <v>50.365800000000007</v>
      </c>
    </row>
    <row r="2788" spans="1:23" x14ac:dyDescent="0.3">
      <c r="A2788">
        <v>2787</v>
      </c>
      <c r="B2788" t="s">
        <v>5988</v>
      </c>
      <c r="C2788" s="1">
        <v>42268</v>
      </c>
      <c r="D2788">
        <v>2015</v>
      </c>
      <c r="E2788" t="s">
        <v>161</v>
      </c>
      <c r="F2788">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v>2.5279999999999996</v>
      </c>
    </row>
    <row r="2789" spans="1:23" x14ac:dyDescent="0.3">
      <c r="A2789">
        <v>8142</v>
      </c>
      <c r="B2789" t="s">
        <v>9876</v>
      </c>
      <c r="C2789" s="1">
        <v>42405</v>
      </c>
      <c r="D2789">
        <v>2016</v>
      </c>
      <c r="E2789" t="s">
        <v>568</v>
      </c>
      <c r="F2789">
        <v>5</v>
      </c>
      <c r="G2789" t="s">
        <v>54</v>
      </c>
      <c r="H2789" t="s">
        <v>5514</v>
      </c>
      <c r="I2789" t="s">
        <v>5515</v>
      </c>
      <c r="J2789" t="s">
        <v>28</v>
      </c>
      <c r="K2789" t="s">
        <v>29</v>
      </c>
      <c r="L2789" t="s">
        <v>963</v>
      </c>
      <c r="M2789" t="s">
        <v>46</v>
      </c>
      <c r="N2789">
        <v>92037</v>
      </c>
      <c r="O2789" t="s">
        <v>47</v>
      </c>
      <c r="P2789" t="s">
        <v>2383</v>
      </c>
      <c r="Q2789" t="s">
        <v>49</v>
      </c>
      <c r="R2789" t="s">
        <v>50</v>
      </c>
      <c r="S2789" t="s">
        <v>2384</v>
      </c>
      <c r="T2789">
        <v>14.73</v>
      </c>
      <c r="U2789">
        <v>3</v>
      </c>
      <c r="V2789">
        <v>0</v>
      </c>
      <c r="W2789">
        <v>7.2176999999999998</v>
      </c>
    </row>
    <row r="2790" spans="1:23" x14ac:dyDescent="0.3">
      <c r="A2790">
        <v>2789</v>
      </c>
      <c r="B2790" t="s">
        <v>5991</v>
      </c>
      <c r="C2790" s="1">
        <v>41975</v>
      </c>
      <c r="D2790">
        <v>2014</v>
      </c>
      <c r="E2790" t="s">
        <v>98</v>
      </c>
      <c r="F2790">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v>1.4406000000000008</v>
      </c>
    </row>
    <row r="2791" spans="1:23" x14ac:dyDescent="0.3">
      <c r="A2791">
        <v>8141</v>
      </c>
      <c r="B2791" t="s">
        <v>9875</v>
      </c>
      <c r="C2791" s="1">
        <v>42569</v>
      </c>
      <c r="D2791">
        <v>2016</v>
      </c>
      <c r="E2791" t="s">
        <v>152</v>
      </c>
      <c r="F2791">
        <v>18</v>
      </c>
      <c r="G2791" t="s">
        <v>54</v>
      </c>
      <c r="H2791" t="s">
        <v>652</v>
      </c>
      <c r="I2791" t="s">
        <v>653</v>
      </c>
      <c r="J2791" t="s">
        <v>108</v>
      </c>
      <c r="K2791" t="s">
        <v>29</v>
      </c>
      <c r="L2791" t="s">
        <v>155</v>
      </c>
      <c r="M2791" t="s">
        <v>156</v>
      </c>
      <c r="N2791">
        <v>19140</v>
      </c>
      <c r="O2791" t="s">
        <v>157</v>
      </c>
      <c r="P2791" t="s">
        <v>2390</v>
      </c>
      <c r="Q2791" t="s">
        <v>49</v>
      </c>
      <c r="R2791" t="s">
        <v>95</v>
      </c>
      <c r="S2791" t="s">
        <v>2391</v>
      </c>
      <c r="T2791">
        <v>18.496000000000002</v>
      </c>
      <c r="U2791">
        <v>4</v>
      </c>
      <c r="V2791">
        <v>0.2</v>
      </c>
      <c r="W2791">
        <v>6.7048000000000005</v>
      </c>
    </row>
    <row r="2792" spans="1:23" x14ac:dyDescent="0.3">
      <c r="A2792">
        <v>2791</v>
      </c>
      <c r="B2792" t="s">
        <v>5993</v>
      </c>
      <c r="C2792" s="1">
        <v>41903</v>
      </c>
      <c r="D2792">
        <v>2014</v>
      </c>
      <c r="E2792" t="s">
        <v>161</v>
      </c>
      <c r="F2792">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v>7.5283999999999978</v>
      </c>
    </row>
    <row r="2793" spans="1:23" x14ac:dyDescent="0.3">
      <c r="A2793">
        <v>2792</v>
      </c>
      <c r="B2793" t="s">
        <v>5993</v>
      </c>
      <c r="C2793" s="1">
        <v>41903</v>
      </c>
      <c r="D2793">
        <v>2014</v>
      </c>
      <c r="E2793" t="s">
        <v>161</v>
      </c>
      <c r="F2793">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v>10.880999999999997</v>
      </c>
    </row>
    <row r="2794" spans="1:23" x14ac:dyDescent="0.3">
      <c r="A2794">
        <v>2793</v>
      </c>
      <c r="B2794" t="s">
        <v>5993</v>
      </c>
      <c r="C2794" s="1">
        <v>41903</v>
      </c>
      <c r="D2794">
        <v>2014</v>
      </c>
      <c r="E2794" t="s">
        <v>161</v>
      </c>
      <c r="F2794">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v>3.1104000000000003</v>
      </c>
    </row>
    <row r="2795" spans="1:23" x14ac:dyDescent="0.3">
      <c r="A2795">
        <v>8140</v>
      </c>
      <c r="B2795" t="s">
        <v>9875</v>
      </c>
      <c r="C2795" s="1">
        <v>42569</v>
      </c>
      <c r="D2795">
        <v>2016</v>
      </c>
      <c r="E2795" t="s">
        <v>152</v>
      </c>
      <c r="F2795">
        <v>18</v>
      </c>
      <c r="G2795" t="s">
        <v>54</v>
      </c>
      <c r="H2795" t="s">
        <v>652</v>
      </c>
      <c r="I2795" t="s">
        <v>653</v>
      </c>
      <c r="J2795" t="s">
        <v>108</v>
      </c>
      <c r="K2795" t="s">
        <v>29</v>
      </c>
      <c r="L2795" t="s">
        <v>155</v>
      </c>
      <c r="M2795" t="s">
        <v>156</v>
      </c>
      <c r="N2795">
        <v>19140</v>
      </c>
      <c r="O2795" t="s">
        <v>157</v>
      </c>
      <c r="P2795" t="s">
        <v>3305</v>
      </c>
      <c r="Q2795" t="s">
        <v>49</v>
      </c>
      <c r="R2795" t="s">
        <v>63</v>
      </c>
      <c r="S2795" t="s">
        <v>3306</v>
      </c>
      <c r="T2795">
        <v>284.08000000000004</v>
      </c>
      <c r="U2795">
        <v>10</v>
      </c>
      <c r="V2795">
        <v>0.2</v>
      </c>
      <c r="W2795">
        <v>24.856999999999999</v>
      </c>
    </row>
    <row r="2796" spans="1:23" x14ac:dyDescent="0.3">
      <c r="A2796">
        <v>8139</v>
      </c>
      <c r="B2796" t="s">
        <v>9875</v>
      </c>
      <c r="C2796" s="1">
        <v>42569</v>
      </c>
      <c r="D2796">
        <v>2016</v>
      </c>
      <c r="E2796" t="s">
        <v>152</v>
      </c>
      <c r="F2796">
        <v>18</v>
      </c>
      <c r="G2796" t="s">
        <v>54</v>
      </c>
      <c r="H2796" t="s">
        <v>652</v>
      </c>
      <c r="I2796" t="s">
        <v>653</v>
      </c>
      <c r="J2796" t="s">
        <v>108</v>
      </c>
      <c r="K2796" t="s">
        <v>29</v>
      </c>
      <c r="L2796" t="s">
        <v>155</v>
      </c>
      <c r="M2796" t="s">
        <v>156</v>
      </c>
      <c r="N2796">
        <v>19140</v>
      </c>
      <c r="O2796" t="s">
        <v>157</v>
      </c>
      <c r="P2796" t="s">
        <v>3250</v>
      </c>
      <c r="Q2796" t="s">
        <v>49</v>
      </c>
      <c r="R2796" t="s">
        <v>72</v>
      </c>
      <c r="S2796" t="s">
        <v>3251</v>
      </c>
      <c r="T2796">
        <v>11.264000000000001</v>
      </c>
      <c r="U2796">
        <v>8</v>
      </c>
      <c r="V2796">
        <v>0.2</v>
      </c>
      <c r="W2796">
        <v>1.2671999999999994</v>
      </c>
    </row>
    <row r="2797" spans="1:23" x14ac:dyDescent="0.3">
      <c r="A2797">
        <v>2796</v>
      </c>
      <c r="B2797" t="s">
        <v>5994</v>
      </c>
      <c r="C2797" s="1">
        <v>41741</v>
      </c>
      <c r="D2797">
        <v>2014</v>
      </c>
      <c r="E2797" t="s">
        <v>89</v>
      </c>
      <c r="F2797">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v>6.5569000000000006</v>
      </c>
    </row>
    <row r="2798" spans="1:23" x14ac:dyDescent="0.3">
      <c r="A2798">
        <v>8136</v>
      </c>
      <c r="B2798" t="s">
        <v>9872</v>
      </c>
      <c r="C2798" s="1">
        <v>42051</v>
      </c>
      <c r="D2798">
        <v>2015</v>
      </c>
      <c r="E2798" t="s">
        <v>568</v>
      </c>
      <c r="F2798">
        <v>16</v>
      </c>
      <c r="G2798" t="s">
        <v>54</v>
      </c>
      <c r="H2798" t="s">
        <v>3003</v>
      </c>
      <c r="I2798" t="s">
        <v>3004</v>
      </c>
      <c r="J2798" t="s">
        <v>28</v>
      </c>
      <c r="K2798" t="s">
        <v>29</v>
      </c>
      <c r="L2798" t="s">
        <v>45</v>
      </c>
      <c r="M2798" t="s">
        <v>46</v>
      </c>
      <c r="N2798">
        <v>90008</v>
      </c>
      <c r="O2798" t="s">
        <v>47</v>
      </c>
      <c r="P2798" t="s">
        <v>269</v>
      </c>
      <c r="Q2798" t="s">
        <v>49</v>
      </c>
      <c r="R2798" t="s">
        <v>50</v>
      </c>
      <c r="S2798" t="s">
        <v>270</v>
      </c>
      <c r="T2798">
        <v>87.71</v>
      </c>
      <c r="U2798">
        <v>7</v>
      </c>
      <c r="V2798">
        <v>0</v>
      </c>
      <c r="W2798">
        <v>41.223699999999994</v>
      </c>
    </row>
    <row r="2799" spans="1:23" x14ac:dyDescent="0.3">
      <c r="A2799">
        <v>2798</v>
      </c>
      <c r="B2799" t="s">
        <v>5996</v>
      </c>
      <c r="C2799" s="1">
        <v>43028</v>
      </c>
      <c r="D2799">
        <v>2017</v>
      </c>
      <c r="E2799" t="s">
        <v>53</v>
      </c>
      <c r="F2799">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v>4.1415999999999986</v>
      </c>
    </row>
    <row r="2800" spans="1:23" x14ac:dyDescent="0.3">
      <c r="A2800">
        <v>2799</v>
      </c>
      <c r="B2800" t="s">
        <v>5996</v>
      </c>
      <c r="C2800" s="1">
        <v>43028</v>
      </c>
      <c r="D2800">
        <v>2017</v>
      </c>
      <c r="E2800" t="s">
        <v>53</v>
      </c>
      <c r="F2800">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v>18.781199999999998</v>
      </c>
    </row>
    <row r="2801" spans="1:23" x14ac:dyDescent="0.3">
      <c r="A2801">
        <v>2800</v>
      </c>
      <c r="B2801" t="s">
        <v>5996</v>
      </c>
      <c r="C2801" s="1">
        <v>43028</v>
      </c>
      <c r="D2801">
        <v>2017</v>
      </c>
      <c r="E2801" t="s">
        <v>53</v>
      </c>
      <c r="F2801">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v>70.007999999999996</v>
      </c>
    </row>
    <row r="2802" spans="1:23" x14ac:dyDescent="0.3">
      <c r="A2802">
        <v>8135</v>
      </c>
      <c r="B2802" t="s">
        <v>9872</v>
      </c>
      <c r="C2802" s="1">
        <v>42051</v>
      </c>
      <c r="D2802">
        <v>2015</v>
      </c>
      <c r="E2802" t="s">
        <v>568</v>
      </c>
      <c r="F2802">
        <v>16</v>
      </c>
      <c r="G2802" t="s">
        <v>54</v>
      </c>
      <c r="H2802" t="s">
        <v>3003</v>
      </c>
      <c r="I2802" t="s">
        <v>3004</v>
      </c>
      <c r="J2802" t="s">
        <v>28</v>
      </c>
      <c r="K2802" t="s">
        <v>29</v>
      </c>
      <c r="L2802" t="s">
        <v>45</v>
      </c>
      <c r="M2802" t="s">
        <v>46</v>
      </c>
      <c r="N2802">
        <v>90008</v>
      </c>
      <c r="O2802" t="s">
        <v>47</v>
      </c>
      <c r="P2802" t="s">
        <v>1267</v>
      </c>
      <c r="Q2802" t="s">
        <v>49</v>
      </c>
      <c r="R2802" t="s">
        <v>95</v>
      </c>
      <c r="S2802" t="s">
        <v>1268</v>
      </c>
      <c r="T2802">
        <v>36.839999999999996</v>
      </c>
      <c r="U2802">
        <v>3</v>
      </c>
      <c r="V2802">
        <v>0</v>
      </c>
      <c r="W2802">
        <v>17.314799999999998</v>
      </c>
    </row>
    <row r="2803" spans="1:23" x14ac:dyDescent="0.3">
      <c r="A2803">
        <v>2802</v>
      </c>
      <c r="B2803" t="s">
        <v>5998</v>
      </c>
      <c r="C2803" s="1">
        <v>42309</v>
      </c>
      <c r="D2803">
        <v>2015</v>
      </c>
      <c r="E2803" t="s">
        <v>24</v>
      </c>
      <c r="F2803">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v>1.7730000000000004</v>
      </c>
    </row>
    <row r="2804" spans="1:23" x14ac:dyDescent="0.3">
      <c r="A2804">
        <v>8133</v>
      </c>
      <c r="B2804" t="s">
        <v>9870</v>
      </c>
      <c r="C2804" s="1">
        <v>41840</v>
      </c>
      <c r="D2804">
        <v>2014</v>
      </c>
      <c r="E2804" t="s">
        <v>152</v>
      </c>
      <c r="F2804">
        <v>20</v>
      </c>
      <c r="G2804" t="s">
        <v>199</v>
      </c>
      <c r="H2804" t="s">
        <v>595</v>
      </c>
      <c r="I2804" t="s">
        <v>596</v>
      </c>
      <c r="J2804" t="s">
        <v>44</v>
      </c>
      <c r="K2804" t="s">
        <v>29</v>
      </c>
      <c r="L2804" t="s">
        <v>2875</v>
      </c>
      <c r="M2804" t="s">
        <v>46</v>
      </c>
      <c r="N2804">
        <v>92503</v>
      </c>
      <c r="O2804" t="s">
        <v>47</v>
      </c>
      <c r="P2804" t="s">
        <v>2029</v>
      </c>
      <c r="Q2804" t="s">
        <v>49</v>
      </c>
      <c r="R2804" t="s">
        <v>63</v>
      </c>
      <c r="S2804" t="s">
        <v>2030</v>
      </c>
      <c r="T2804">
        <v>535.41</v>
      </c>
      <c r="U2804">
        <v>3</v>
      </c>
      <c r="V2804">
        <v>0</v>
      </c>
      <c r="W2804">
        <v>160.62299999999993</v>
      </c>
    </row>
    <row r="2805" spans="1:23" x14ac:dyDescent="0.3">
      <c r="A2805">
        <v>2804</v>
      </c>
      <c r="B2805" t="s">
        <v>6002</v>
      </c>
      <c r="C2805" s="1">
        <v>42136</v>
      </c>
      <c r="D2805">
        <v>2015</v>
      </c>
      <c r="E2805" t="s">
        <v>124</v>
      </c>
      <c r="F2805">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v>5.7779999999999987</v>
      </c>
    </row>
    <row r="2806" spans="1:23" x14ac:dyDescent="0.3">
      <c r="A2806">
        <v>2805</v>
      </c>
      <c r="B2806" t="s">
        <v>6002</v>
      </c>
      <c r="C2806" s="1">
        <v>42136</v>
      </c>
      <c r="D2806">
        <v>2015</v>
      </c>
      <c r="E2806" t="s">
        <v>124</v>
      </c>
      <c r="F280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v>11.555999999999997</v>
      </c>
    </row>
    <row r="2807" spans="1:23" x14ac:dyDescent="0.3">
      <c r="A2807">
        <v>8132</v>
      </c>
      <c r="B2807" t="s">
        <v>9870</v>
      </c>
      <c r="C2807" s="1">
        <v>41840</v>
      </c>
      <c r="D2807">
        <v>2014</v>
      </c>
      <c r="E2807" t="s">
        <v>152</v>
      </c>
      <c r="F2807">
        <v>20</v>
      </c>
      <c r="G2807" t="s">
        <v>199</v>
      </c>
      <c r="H2807" t="s">
        <v>595</v>
      </c>
      <c r="I2807" t="s">
        <v>596</v>
      </c>
      <c r="J2807" t="s">
        <v>44</v>
      </c>
      <c r="K2807" t="s">
        <v>29</v>
      </c>
      <c r="L2807" t="s">
        <v>2875</v>
      </c>
      <c r="M2807" t="s">
        <v>46</v>
      </c>
      <c r="N2807">
        <v>92503</v>
      </c>
      <c r="O2807" t="s">
        <v>47</v>
      </c>
      <c r="P2807" t="s">
        <v>7119</v>
      </c>
      <c r="Q2807" t="s">
        <v>49</v>
      </c>
      <c r="R2807" t="s">
        <v>72</v>
      </c>
      <c r="S2807" t="s">
        <v>7120</v>
      </c>
      <c r="T2807">
        <v>13.12</v>
      </c>
      <c r="U2807">
        <v>4</v>
      </c>
      <c r="V2807">
        <v>0</v>
      </c>
      <c r="W2807">
        <v>3.8047999999999984</v>
      </c>
    </row>
    <row r="2808" spans="1:23" x14ac:dyDescent="0.3">
      <c r="A2808">
        <v>2807</v>
      </c>
      <c r="B2808" t="s">
        <v>6006</v>
      </c>
      <c r="C2808" s="1">
        <v>42210</v>
      </c>
      <c r="D2808">
        <v>2015</v>
      </c>
      <c r="E2808" t="s">
        <v>152</v>
      </c>
      <c r="F2808">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v>0.47100000000000009</v>
      </c>
    </row>
    <row r="2809" spans="1:23" x14ac:dyDescent="0.3">
      <c r="A2809">
        <v>2808</v>
      </c>
      <c r="B2809" t="s">
        <v>6006</v>
      </c>
      <c r="C2809" s="1">
        <v>42210</v>
      </c>
      <c r="D2809">
        <v>2015</v>
      </c>
      <c r="E2809" t="s">
        <v>152</v>
      </c>
      <c r="F2809">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v>6.2208000000000006</v>
      </c>
    </row>
    <row r="2810" spans="1:23" x14ac:dyDescent="0.3">
      <c r="A2810">
        <v>8131</v>
      </c>
      <c r="B2810" t="s">
        <v>9870</v>
      </c>
      <c r="C2810" s="1">
        <v>41840</v>
      </c>
      <c r="D2810">
        <v>2014</v>
      </c>
      <c r="E2810" t="s">
        <v>152</v>
      </c>
      <c r="F2810">
        <v>20</v>
      </c>
      <c r="G2810" t="s">
        <v>199</v>
      </c>
      <c r="H2810" t="s">
        <v>595</v>
      </c>
      <c r="I2810" t="s">
        <v>596</v>
      </c>
      <c r="J2810" t="s">
        <v>44</v>
      </c>
      <c r="K2810" t="s">
        <v>29</v>
      </c>
      <c r="L2810" t="s">
        <v>2875</v>
      </c>
      <c r="M2810" t="s">
        <v>46</v>
      </c>
      <c r="N2810">
        <v>92503</v>
      </c>
      <c r="O2810" t="s">
        <v>47</v>
      </c>
      <c r="P2810" t="s">
        <v>5312</v>
      </c>
      <c r="Q2810" t="s">
        <v>49</v>
      </c>
      <c r="R2810" t="s">
        <v>95</v>
      </c>
      <c r="S2810" t="s">
        <v>5313</v>
      </c>
      <c r="T2810">
        <v>11.96</v>
      </c>
      <c r="U2810">
        <v>2</v>
      </c>
      <c r="V2810">
        <v>0</v>
      </c>
      <c r="W2810">
        <v>5.8604000000000003</v>
      </c>
    </row>
    <row r="2811" spans="1:23" x14ac:dyDescent="0.3">
      <c r="A2811">
        <v>8128</v>
      </c>
      <c r="B2811" t="s">
        <v>9868</v>
      </c>
      <c r="C2811" s="1">
        <v>42041</v>
      </c>
      <c r="D2811">
        <v>2015</v>
      </c>
      <c r="E2811" t="s">
        <v>568</v>
      </c>
      <c r="F2811">
        <v>6</v>
      </c>
      <c r="G2811" t="s">
        <v>54</v>
      </c>
      <c r="H2811" t="s">
        <v>8671</v>
      </c>
      <c r="I2811" t="s">
        <v>8672</v>
      </c>
      <c r="J2811" t="s">
        <v>28</v>
      </c>
      <c r="K2811" t="s">
        <v>29</v>
      </c>
      <c r="L2811" t="s">
        <v>195</v>
      </c>
      <c r="M2811" t="s">
        <v>110</v>
      </c>
      <c r="N2811">
        <v>77070</v>
      </c>
      <c r="O2811" t="s">
        <v>111</v>
      </c>
      <c r="P2811" t="s">
        <v>5621</v>
      </c>
      <c r="Q2811" t="s">
        <v>49</v>
      </c>
      <c r="R2811" t="s">
        <v>63</v>
      </c>
      <c r="S2811" t="s">
        <v>5622</v>
      </c>
      <c r="T2811">
        <v>670.75200000000007</v>
      </c>
      <c r="U2811">
        <v>3</v>
      </c>
      <c r="V2811">
        <v>0.2</v>
      </c>
      <c r="W2811">
        <v>-125.76600000000005</v>
      </c>
    </row>
    <row r="2812" spans="1:23" x14ac:dyDescent="0.3">
      <c r="A2812">
        <v>2811</v>
      </c>
      <c r="B2812" t="s">
        <v>6011</v>
      </c>
      <c r="C2812" s="1">
        <v>42324</v>
      </c>
      <c r="D2812">
        <v>2015</v>
      </c>
      <c r="E2812" t="s">
        <v>24</v>
      </c>
      <c r="F2812">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v>84.5154</v>
      </c>
    </row>
    <row r="2813" spans="1:23" x14ac:dyDescent="0.3">
      <c r="A2813">
        <v>8126</v>
      </c>
      <c r="B2813" t="s">
        <v>9868</v>
      </c>
      <c r="C2813" s="1">
        <v>42041</v>
      </c>
      <c r="D2813">
        <v>2015</v>
      </c>
      <c r="E2813" t="s">
        <v>568</v>
      </c>
      <c r="F2813">
        <v>6</v>
      </c>
      <c r="G2813" t="s">
        <v>54</v>
      </c>
      <c r="H2813" t="s">
        <v>8671</v>
      </c>
      <c r="I2813" t="s">
        <v>8672</v>
      </c>
      <c r="J2813" t="s">
        <v>28</v>
      </c>
      <c r="K2813" t="s">
        <v>29</v>
      </c>
      <c r="L2813" t="s">
        <v>195</v>
      </c>
      <c r="M2813" t="s">
        <v>110</v>
      </c>
      <c r="N2813">
        <v>77070</v>
      </c>
      <c r="O2813" t="s">
        <v>111</v>
      </c>
      <c r="P2813" t="s">
        <v>3025</v>
      </c>
      <c r="Q2813" t="s">
        <v>49</v>
      </c>
      <c r="R2813" t="s">
        <v>79</v>
      </c>
      <c r="S2813" t="s">
        <v>3026</v>
      </c>
      <c r="T2813">
        <v>2.9339999999999993</v>
      </c>
      <c r="U2813">
        <v>3</v>
      </c>
      <c r="V2813">
        <v>0.8</v>
      </c>
      <c r="W2813">
        <v>-4.9878000000000018</v>
      </c>
    </row>
    <row r="2814" spans="1:23" x14ac:dyDescent="0.3">
      <c r="A2814">
        <v>8123</v>
      </c>
      <c r="B2814" t="s">
        <v>9866</v>
      </c>
      <c r="C2814" s="1">
        <v>41982</v>
      </c>
      <c r="D2814">
        <v>2014</v>
      </c>
      <c r="E2814" t="s">
        <v>98</v>
      </c>
      <c r="F2814">
        <v>9</v>
      </c>
      <c r="G2814" t="s">
        <v>54</v>
      </c>
      <c r="H2814" t="s">
        <v>1936</v>
      </c>
      <c r="I2814" t="s">
        <v>1937</v>
      </c>
      <c r="J2814" t="s">
        <v>28</v>
      </c>
      <c r="K2814" t="s">
        <v>29</v>
      </c>
      <c r="L2814" t="s">
        <v>155</v>
      </c>
      <c r="M2814" t="s">
        <v>156</v>
      </c>
      <c r="N2814">
        <v>19134</v>
      </c>
      <c r="O2814" t="s">
        <v>157</v>
      </c>
      <c r="P2814" t="s">
        <v>538</v>
      </c>
      <c r="Q2814" t="s">
        <v>49</v>
      </c>
      <c r="R2814" t="s">
        <v>184</v>
      </c>
      <c r="S2814" t="s">
        <v>539</v>
      </c>
      <c r="T2814">
        <v>30.672000000000001</v>
      </c>
      <c r="U2814">
        <v>3</v>
      </c>
      <c r="V2814">
        <v>0.2</v>
      </c>
      <c r="W2814">
        <v>9.5850000000000009</v>
      </c>
    </row>
    <row r="2815" spans="1:23" x14ac:dyDescent="0.3">
      <c r="A2815">
        <v>8122</v>
      </c>
      <c r="B2815" t="s">
        <v>9865</v>
      </c>
      <c r="C2815" s="1">
        <v>42685</v>
      </c>
      <c r="D2815">
        <v>2016</v>
      </c>
      <c r="E2815" t="s">
        <v>24</v>
      </c>
      <c r="F2815">
        <v>11</v>
      </c>
      <c r="G2815" t="s">
        <v>54</v>
      </c>
      <c r="H2815" t="s">
        <v>1919</v>
      </c>
      <c r="I2815" t="s">
        <v>1920</v>
      </c>
      <c r="J2815" t="s">
        <v>28</v>
      </c>
      <c r="K2815" t="s">
        <v>29</v>
      </c>
      <c r="L2815" t="s">
        <v>135</v>
      </c>
      <c r="M2815" t="s">
        <v>46</v>
      </c>
      <c r="N2815">
        <v>94110</v>
      </c>
      <c r="O2815" t="s">
        <v>47</v>
      </c>
      <c r="P2815" t="s">
        <v>763</v>
      </c>
      <c r="Q2815" t="s">
        <v>49</v>
      </c>
      <c r="R2815" t="s">
        <v>79</v>
      </c>
      <c r="S2815" t="s">
        <v>764</v>
      </c>
      <c r="T2815">
        <v>31.504000000000005</v>
      </c>
      <c r="U2815">
        <v>11</v>
      </c>
      <c r="V2815">
        <v>0.2</v>
      </c>
      <c r="W2815">
        <v>11.026399999999999</v>
      </c>
    </row>
    <row r="2816" spans="1:23" x14ac:dyDescent="0.3">
      <c r="A2816">
        <v>8118</v>
      </c>
      <c r="B2816" t="s">
        <v>9863</v>
      </c>
      <c r="C2816" s="1">
        <v>42916</v>
      </c>
      <c r="D2816">
        <v>2017</v>
      </c>
      <c r="E2816" t="s">
        <v>41</v>
      </c>
      <c r="F2816">
        <v>30</v>
      </c>
      <c r="G2816" t="s">
        <v>54</v>
      </c>
      <c r="H2816" t="s">
        <v>5637</v>
      </c>
      <c r="I2816" t="s">
        <v>5638</v>
      </c>
      <c r="J2816" t="s">
        <v>28</v>
      </c>
      <c r="K2816" t="s">
        <v>29</v>
      </c>
      <c r="L2816" t="s">
        <v>45</v>
      </c>
      <c r="M2816" t="s">
        <v>46</v>
      </c>
      <c r="N2816">
        <v>90045</v>
      </c>
      <c r="O2816" t="s">
        <v>47</v>
      </c>
      <c r="P2816" t="s">
        <v>4522</v>
      </c>
      <c r="Q2816" t="s">
        <v>49</v>
      </c>
      <c r="R2816" t="s">
        <v>95</v>
      </c>
      <c r="S2816" t="s">
        <v>4523</v>
      </c>
      <c r="T2816">
        <v>204.95000000000002</v>
      </c>
      <c r="U2816">
        <v>5</v>
      </c>
      <c r="V2816">
        <v>0</v>
      </c>
      <c r="W2816">
        <v>100.4255</v>
      </c>
    </row>
    <row r="2817" spans="1:23" x14ac:dyDescent="0.3">
      <c r="A2817">
        <v>2816</v>
      </c>
      <c r="B2817" t="s">
        <v>6014</v>
      </c>
      <c r="C2817" s="1">
        <v>42248</v>
      </c>
      <c r="D2817">
        <v>2015</v>
      </c>
      <c r="E2817" t="s">
        <v>161</v>
      </c>
      <c r="F2817">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v>51.57</v>
      </c>
    </row>
    <row r="2818" spans="1:23" x14ac:dyDescent="0.3">
      <c r="A2818">
        <v>8117</v>
      </c>
      <c r="B2818" t="s">
        <v>9862</v>
      </c>
      <c r="C2818" s="1">
        <v>43063</v>
      </c>
      <c r="D2818">
        <v>2017</v>
      </c>
      <c r="E2818" t="s">
        <v>24</v>
      </c>
      <c r="F2818">
        <v>24</v>
      </c>
      <c r="G2818" t="s">
        <v>1306</v>
      </c>
      <c r="H2818" t="s">
        <v>3478</v>
      </c>
      <c r="I2818" t="s">
        <v>3479</v>
      </c>
      <c r="J2818" t="s">
        <v>44</v>
      </c>
      <c r="K2818" t="s">
        <v>29</v>
      </c>
      <c r="L2818" t="s">
        <v>9471</v>
      </c>
      <c r="M2818" t="s">
        <v>4552</v>
      </c>
      <c r="N2818">
        <v>67846</v>
      </c>
      <c r="O2818" t="s">
        <v>111</v>
      </c>
      <c r="P2818" t="s">
        <v>5290</v>
      </c>
      <c r="Q2818" t="s">
        <v>49</v>
      </c>
      <c r="R2818" t="s">
        <v>63</v>
      </c>
      <c r="S2818" t="s">
        <v>5291</v>
      </c>
      <c r="T2818">
        <v>33.29</v>
      </c>
      <c r="U2818">
        <v>1</v>
      </c>
      <c r="V2818">
        <v>0</v>
      </c>
      <c r="W2818">
        <v>7.9895999999999994</v>
      </c>
    </row>
    <row r="2819" spans="1:23" x14ac:dyDescent="0.3">
      <c r="A2819">
        <v>8115</v>
      </c>
      <c r="B2819" t="s">
        <v>9860</v>
      </c>
      <c r="C2819" s="1">
        <v>43011</v>
      </c>
      <c r="D2819">
        <v>2017</v>
      </c>
      <c r="E2819" t="s">
        <v>53</v>
      </c>
      <c r="F2819">
        <v>3</v>
      </c>
      <c r="G2819" t="s">
        <v>25</v>
      </c>
      <c r="H2819" t="s">
        <v>3662</v>
      </c>
      <c r="I2819" t="s">
        <v>3663</v>
      </c>
      <c r="J2819" t="s">
        <v>44</v>
      </c>
      <c r="K2819" t="s">
        <v>29</v>
      </c>
      <c r="L2819" t="s">
        <v>616</v>
      </c>
      <c r="M2819" t="s">
        <v>110</v>
      </c>
      <c r="N2819">
        <v>77506</v>
      </c>
      <c r="O2819" t="s">
        <v>111</v>
      </c>
      <c r="P2819" t="s">
        <v>3601</v>
      </c>
      <c r="Q2819" t="s">
        <v>49</v>
      </c>
      <c r="R2819" t="s">
        <v>72</v>
      </c>
      <c r="S2819" t="s">
        <v>3602</v>
      </c>
      <c r="T2819">
        <v>20.64</v>
      </c>
      <c r="U2819">
        <v>5</v>
      </c>
      <c r="V2819">
        <v>0.2</v>
      </c>
      <c r="W2819">
        <v>2.3219999999999974</v>
      </c>
    </row>
    <row r="2820" spans="1:23" x14ac:dyDescent="0.3">
      <c r="A2820">
        <v>2819</v>
      </c>
      <c r="B2820" t="s">
        <v>6014</v>
      </c>
      <c r="C2820" s="1">
        <v>42248</v>
      </c>
      <c r="D2820">
        <v>2015</v>
      </c>
      <c r="E2820" t="s">
        <v>161</v>
      </c>
      <c r="F2820">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v>315.74039999999985</v>
      </c>
    </row>
    <row r="2821" spans="1:23" x14ac:dyDescent="0.3">
      <c r="A2821">
        <v>2820</v>
      </c>
      <c r="B2821" t="s">
        <v>6017</v>
      </c>
      <c r="C2821" s="1">
        <v>42495</v>
      </c>
      <c r="D2821">
        <v>2016</v>
      </c>
      <c r="E2821" t="s">
        <v>124</v>
      </c>
      <c r="F2821">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v>2.351999999999999</v>
      </c>
    </row>
    <row r="2822" spans="1:23" x14ac:dyDescent="0.3">
      <c r="A2822">
        <v>8113</v>
      </c>
      <c r="B2822" t="s">
        <v>9859</v>
      </c>
      <c r="C2822" s="1">
        <v>42705</v>
      </c>
      <c r="D2822">
        <v>2016</v>
      </c>
      <c r="E2822" t="s">
        <v>98</v>
      </c>
      <c r="F2822">
        <v>1</v>
      </c>
      <c r="G2822" t="s">
        <v>25</v>
      </c>
      <c r="H2822" t="s">
        <v>5592</v>
      </c>
      <c r="I2822" t="s">
        <v>5593</v>
      </c>
      <c r="J2822" t="s">
        <v>28</v>
      </c>
      <c r="K2822" t="s">
        <v>29</v>
      </c>
      <c r="L2822" t="s">
        <v>5130</v>
      </c>
      <c r="M2822" t="s">
        <v>110</v>
      </c>
      <c r="N2822">
        <v>76903</v>
      </c>
      <c r="O2822" t="s">
        <v>111</v>
      </c>
      <c r="P2822" t="s">
        <v>3672</v>
      </c>
      <c r="Q2822" t="s">
        <v>49</v>
      </c>
      <c r="R2822" t="s">
        <v>82</v>
      </c>
      <c r="S2822" t="s">
        <v>3673</v>
      </c>
      <c r="T2822">
        <v>11.647999999999998</v>
      </c>
      <c r="U2822">
        <v>4</v>
      </c>
      <c r="V2822">
        <v>0.8</v>
      </c>
      <c r="W2822">
        <v>-30.867200000000004</v>
      </c>
    </row>
    <row r="2823" spans="1:23" x14ac:dyDescent="0.3">
      <c r="A2823">
        <v>8110</v>
      </c>
      <c r="B2823" t="s">
        <v>9858</v>
      </c>
      <c r="C2823" s="1">
        <v>43057</v>
      </c>
      <c r="D2823">
        <v>2017</v>
      </c>
      <c r="E2823" t="s">
        <v>24</v>
      </c>
      <c r="F2823">
        <v>18</v>
      </c>
      <c r="G2823" t="s">
        <v>54</v>
      </c>
      <c r="H2823" t="s">
        <v>6714</v>
      </c>
      <c r="I2823" t="s">
        <v>6715</v>
      </c>
      <c r="J2823" t="s">
        <v>28</v>
      </c>
      <c r="K2823" t="s">
        <v>29</v>
      </c>
      <c r="L2823" t="s">
        <v>315</v>
      </c>
      <c r="M2823" t="s">
        <v>222</v>
      </c>
      <c r="N2823">
        <v>60623</v>
      </c>
      <c r="O2823" t="s">
        <v>111</v>
      </c>
      <c r="P2823" t="s">
        <v>8426</v>
      </c>
      <c r="Q2823" t="s">
        <v>49</v>
      </c>
      <c r="R2823" t="s">
        <v>184</v>
      </c>
      <c r="S2823" t="s">
        <v>8078</v>
      </c>
      <c r="T2823">
        <v>55.584000000000003</v>
      </c>
      <c r="U2823">
        <v>6</v>
      </c>
      <c r="V2823">
        <v>0.2</v>
      </c>
      <c r="W2823">
        <v>20.844000000000001</v>
      </c>
    </row>
    <row r="2824" spans="1:23" x14ac:dyDescent="0.3">
      <c r="A2824">
        <v>2823</v>
      </c>
      <c r="B2824" t="s">
        <v>6021</v>
      </c>
      <c r="C2824" s="1">
        <v>42996</v>
      </c>
      <c r="D2824">
        <v>2017</v>
      </c>
      <c r="E2824" t="s">
        <v>161</v>
      </c>
      <c r="F2824">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v>0.55799999999999894</v>
      </c>
    </row>
    <row r="2825" spans="1:23" x14ac:dyDescent="0.3">
      <c r="A2825">
        <v>2824</v>
      </c>
      <c r="B2825" t="s">
        <v>6021</v>
      </c>
      <c r="C2825" s="1">
        <v>42996</v>
      </c>
      <c r="D2825">
        <v>2017</v>
      </c>
      <c r="E2825" t="s">
        <v>161</v>
      </c>
      <c r="F2825">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v>-2.9739999999999966</v>
      </c>
    </row>
    <row r="2826" spans="1:23" x14ac:dyDescent="0.3">
      <c r="A2826">
        <v>2825</v>
      </c>
      <c r="B2826" t="s">
        <v>6022</v>
      </c>
      <c r="C2826" s="1">
        <v>41907</v>
      </c>
      <c r="D2826">
        <v>2014</v>
      </c>
      <c r="E2826" t="s">
        <v>161</v>
      </c>
      <c r="F282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v>10.559999999999999</v>
      </c>
    </row>
    <row r="2827" spans="1:23" x14ac:dyDescent="0.3">
      <c r="A2827">
        <v>8107</v>
      </c>
      <c r="B2827" t="s">
        <v>9854</v>
      </c>
      <c r="C2827" s="1">
        <v>42783</v>
      </c>
      <c r="D2827">
        <v>2017</v>
      </c>
      <c r="E2827" t="s">
        <v>568</v>
      </c>
      <c r="F2827">
        <v>17</v>
      </c>
      <c r="G2827" t="s">
        <v>199</v>
      </c>
      <c r="H2827" t="s">
        <v>7302</v>
      </c>
      <c r="I2827" t="s">
        <v>7303</v>
      </c>
      <c r="J2827" t="s">
        <v>108</v>
      </c>
      <c r="K2827" t="s">
        <v>29</v>
      </c>
      <c r="L2827" t="s">
        <v>195</v>
      </c>
      <c r="M2827" t="s">
        <v>110</v>
      </c>
      <c r="N2827">
        <v>77041</v>
      </c>
      <c r="O2827" t="s">
        <v>111</v>
      </c>
      <c r="P2827" t="s">
        <v>9855</v>
      </c>
      <c r="Q2827" t="s">
        <v>49</v>
      </c>
      <c r="R2827" t="s">
        <v>72</v>
      </c>
      <c r="S2827" t="s">
        <v>9856</v>
      </c>
      <c r="T2827">
        <v>175.44</v>
      </c>
      <c r="U2827">
        <v>6</v>
      </c>
      <c r="V2827">
        <v>0.2</v>
      </c>
      <c r="W2827">
        <v>52.632000000000005</v>
      </c>
    </row>
    <row r="2828" spans="1:23" x14ac:dyDescent="0.3">
      <c r="A2828">
        <v>2827</v>
      </c>
      <c r="B2828" t="s">
        <v>6022</v>
      </c>
      <c r="C2828" s="1">
        <v>41907</v>
      </c>
      <c r="D2828">
        <v>2014</v>
      </c>
      <c r="E2828" t="s">
        <v>161</v>
      </c>
      <c r="F2828">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v>-4.3584000000000014</v>
      </c>
    </row>
    <row r="2829" spans="1:23" x14ac:dyDescent="0.3">
      <c r="A2829">
        <v>2828</v>
      </c>
      <c r="B2829" t="s">
        <v>6022</v>
      </c>
      <c r="C2829" s="1">
        <v>41907</v>
      </c>
      <c r="D2829">
        <v>2014</v>
      </c>
      <c r="E2829" t="s">
        <v>161</v>
      </c>
      <c r="F2829">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v>1.1015999999999997</v>
      </c>
    </row>
    <row r="2830" spans="1:23" x14ac:dyDescent="0.3">
      <c r="A2830">
        <v>2829</v>
      </c>
      <c r="B2830" t="s">
        <v>6025</v>
      </c>
      <c r="C2830" s="1">
        <v>42483</v>
      </c>
      <c r="D2830">
        <v>2016</v>
      </c>
      <c r="E2830" t="s">
        <v>89</v>
      </c>
      <c r="F2830">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v>37.917599999999993</v>
      </c>
    </row>
    <row r="2831" spans="1:23" x14ac:dyDescent="0.3">
      <c r="A2831">
        <v>2830</v>
      </c>
      <c r="B2831" t="s">
        <v>6025</v>
      </c>
      <c r="C2831" s="1">
        <v>42483</v>
      </c>
      <c r="D2831">
        <v>2016</v>
      </c>
      <c r="E2831" t="s">
        <v>89</v>
      </c>
      <c r="F2831">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v>6.2910000000000004</v>
      </c>
    </row>
    <row r="2832" spans="1:23" x14ac:dyDescent="0.3">
      <c r="A2832">
        <v>2831</v>
      </c>
      <c r="B2832" t="s">
        <v>6025</v>
      </c>
      <c r="C2832" s="1">
        <v>42483</v>
      </c>
      <c r="D2832">
        <v>2016</v>
      </c>
      <c r="E2832" t="s">
        <v>89</v>
      </c>
      <c r="F2832">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v>29.363999999999997</v>
      </c>
    </row>
    <row r="2833" spans="1:23" x14ac:dyDescent="0.3">
      <c r="A2833">
        <v>2832</v>
      </c>
      <c r="B2833" t="s">
        <v>6030</v>
      </c>
      <c r="C2833" s="1">
        <v>41944</v>
      </c>
      <c r="D2833">
        <v>2014</v>
      </c>
      <c r="E2833" t="s">
        <v>24</v>
      </c>
      <c r="F2833">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v>-94.33299999999997</v>
      </c>
    </row>
    <row r="2834" spans="1:23" x14ac:dyDescent="0.3">
      <c r="A2834">
        <v>8104</v>
      </c>
      <c r="B2834" t="s">
        <v>9853</v>
      </c>
      <c r="C2834" s="1">
        <v>42146</v>
      </c>
      <c r="D2834">
        <v>2015</v>
      </c>
      <c r="E2834" t="s">
        <v>124</v>
      </c>
      <c r="F2834">
        <v>22</v>
      </c>
      <c r="G2834" t="s">
        <v>54</v>
      </c>
      <c r="H2834" t="s">
        <v>8376</v>
      </c>
      <c r="I2834" t="s">
        <v>8377</v>
      </c>
      <c r="J2834" t="s">
        <v>28</v>
      </c>
      <c r="K2834" t="s">
        <v>29</v>
      </c>
      <c r="L2834" t="s">
        <v>45</v>
      </c>
      <c r="M2834" t="s">
        <v>46</v>
      </c>
      <c r="N2834">
        <v>90045</v>
      </c>
      <c r="O2834" t="s">
        <v>47</v>
      </c>
      <c r="P2834" t="s">
        <v>1314</v>
      </c>
      <c r="Q2834" t="s">
        <v>49</v>
      </c>
      <c r="R2834" t="s">
        <v>63</v>
      </c>
      <c r="S2834" t="s">
        <v>1315</v>
      </c>
      <c r="T2834">
        <v>104.79</v>
      </c>
      <c r="U2834">
        <v>7</v>
      </c>
      <c r="V2834">
        <v>0</v>
      </c>
      <c r="W2834">
        <v>29.341200000000008</v>
      </c>
    </row>
    <row r="2835" spans="1:23" x14ac:dyDescent="0.3">
      <c r="A2835">
        <v>2834</v>
      </c>
      <c r="B2835" t="s">
        <v>6033</v>
      </c>
      <c r="C2835" s="1">
        <v>42761</v>
      </c>
      <c r="D2835">
        <v>2017</v>
      </c>
      <c r="E2835" t="s">
        <v>166</v>
      </c>
      <c r="F2835">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v>4.1768999999999998</v>
      </c>
    </row>
    <row r="2836" spans="1:23" x14ac:dyDescent="0.3">
      <c r="A2836">
        <v>2835</v>
      </c>
      <c r="B2836" t="s">
        <v>6033</v>
      </c>
      <c r="C2836" s="1">
        <v>42761</v>
      </c>
      <c r="D2836">
        <v>2017</v>
      </c>
      <c r="E2836" t="s">
        <v>166</v>
      </c>
      <c r="F283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v>3.4367999999999999</v>
      </c>
    </row>
    <row r="2837" spans="1:23" x14ac:dyDescent="0.3">
      <c r="A2837">
        <v>2836</v>
      </c>
      <c r="B2837" t="s">
        <v>6036</v>
      </c>
      <c r="C2837" s="1">
        <v>43050</v>
      </c>
      <c r="D2837">
        <v>2017</v>
      </c>
      <c r="E2837" t="s">
        <v>24</v>
      </c>
      <c r="F2837">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v>2.8314000000000004</v>
      </c>
    </row>
    <row r="2838" spans="1:23" x14ac:dyDescent="0.3">
      <c r="A2838">
        <v>2837</v>
      </c>
      <c r="B2838" t="s">
        <v>6036</v>
      </c>
      <c r="C2838" s="1">
        <v>43050</v>
      </c>
      <c r="D2838">
        <v>2017</v>
      </c>
      <c r="E2838" t="s">
        <v>24</v>
      </c>
      <c r="F2838">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v>9.3312000000000008</v>
      </c>
    </row>
    <row r="2839" spans="1:23" x14ac:dyDescent="0.3">
      <c r="A2839">
        <v>2838</v>
      </c>
      <c r="B2839" t="s">
        <v>6036</v>
      </c>
      <c r="C2839" s="1">
        <v>43050</v>
      </c>
      <c r="D2839">
        <v>2017</v>
      </c>
      <c r="E2839" t="s">
        <v>24</v>
      </c>
      <c r="F2839">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v>39.519999999999989</v>
      </c>
    </row>
    <row r="2840" spans="1:23" x14ac:dyDescent="0.3">
      <c r="A2840">
        <v>8102</v>
      </c>
      <c r="B2840" t="s">
        <v>9853</v>
      </c>
      <c r="C2840" s="1">
        <v>42146</v>
      </c>
      <c r="D2840">
        <v>2015</v>
      </c>
      <c r="E2840" t="s">
        <v>124</v>
      </c>
      <c r="F2840">
        <v>22</v>
      </c>
      <c r="G2840" t="s">
        <v>54</v>
      </c>
      <c r="H2840" t="s">
        <v>8376</v>
      </c>
      <c r="I2840" t="s">
        <v>8377</v>
      </c>
      <c r="J2840" t="s">
        <v>28</v>
      </c>
      <c r="K2840" t="s">
        <v>29</v>
      </c>
      <c r="L2840" t="s">
        <v>45</v>
      </c>
      <c r="M2840" t="s">
        <v>46</v>
      </c>
      <c r="N2840">
        <v>90045</v>
      </c>
      <c r="O2840" t="s">
        <v>47</v>
      </c>
      <c r="P2840" t="s">
        <v>2432</v>
      </c>
      <c r="Q2840" t="s">
        <v>49</v>
      </c>
      <c r="R2840" t="s">
        <v>50</v>
      </c>
      <c r="S2840" t="s">
        <v>2433</v>
      </c>
      <c r="T2840">
        <v>8.26</v>
      </c>
      <c r="U2840">
        <v>2</v>
      </c>
      <c r="V2840">
        <v>0</v>
      </c>
      <c r="W2840">
        <v>3.7995999999999999</v>
      </c>
    </row>
    <row r="2841" spans="1:23" x14ac:dyDescent="0.3">
      <c r="A2841">
        <v>2840</v>
      </c>
      <c r="B2841" t="s">
        <v>6040</v>
      </c>
      <c r="C2841" s="1">
        <v>42250</v>
      </c>
      <c r="D2841">
        <v>2015</v>
      </c>
      <c r="E2841" t="s">
        <v>161</v>
      </c>
      <c r="F2841">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v>31.285799999999995</v>
      </c>
    </row>
    <row r="2842" spans="1:23" x14ac:dyDescent="0.3">
      <c r="A2842">
        <v>8099</v>
      </c>
      <c r="B2842" t="s">
        <v>9849</v>
      </c>
      <c r="C2842" s="1">
        <v>43097</v>
      </c>
      <c r="D2842">
        <v>2017</v>
      </c>
      <c r="E2842" t="s">
        <v>98</v>
      </c>
      <c r="F2842">
        <v>28</v>
      </c>
      <c r="G2842" t="s">
        <v>54</v>
      </c>
      <c r="H2842" t="s">
        <v>5339</v>
      </c>
      <c r="I2842" t="s">
        <v>5340</v>
      </c>
      <c r="J2842" t="s">
        <v>28</v>
      </c>
      <c r="K2842" t="s">
        <v>29</v>
      </c>
      <c r="L2842" t="s">
        <v>5490</v>
      </c>
      <c r="M2842" t="s">
        <v>682</v>
      </c>
      <c r="N2842">
        <v>87105</v>
      </c>
      <c r="O2842" t="s">
        <v>47</v>
      </c>
      <c r="P2842" t="s">
        <v>6003</v>
      </c>
      <c r="Q2842" t="s">
        <v>49</v>
      </c>
      <c r="R2842" t="s">
        <v>95</v>
      </c>
      <c r="S2842" t="s">
        <v>6004</v>
      </c>
      <c r="T2842">
        <v>4.28</v>
      </c>
      <c r="U2842">
        <v>1</v>
      </c>
      <c r="V2842">
        <v>0</v>
      </c>
      <c r="W2842">
        <v>1.9259999999999997</v>
      </c>
    </row>
    <row r="2843" spans="1:23" x14ac:dyDescent="0.3">
      <c r="A2843">
        <v>2842</v>
      </c>
      <c r="B2843" t="s">
        <v>6042</v>
      </c>
      <c r="C2843" s="1">
        <v>42978</v>
      </c>
      <c r="D2843">
        <v>2017</v>
      </c>
      <c r="E2843" t="s">
        <v>132</v>
      </c>
      <c r="F2843">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v>83.209699999999998</v>
      </c>
    </row>
    <row r="2844" spans="1:23" x14ac:dyDescent="0.3">
      <c r="A2844">
        <v>2843</v>
      </c>
      <c r="B2844" t="s">
        <v>6043</v>
      </c>
      <c r="C2844" s="1">
        <v>42817</v>
      </c>
      <c r="D2844">
        <v>2017</v>
      </c>
      <c r="E2844" t="s">
        <v>237</v>
      </c>
      <c r="F2844">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v>-32.338800000000006</v>
      </c>
    </row>
    <row r="2845" spans="1:23" x14ac:dyDescent="0.3">
      <c r="A2845">
        <v>8098</v>
      </c>
      <c r="B2845" t="s">
        <v>9849</v>
      </c>
      <c r="C2845" s="1">
        <v>43097</v>
      </c>
      <c r="D2845">
        <v>2017</v>
      </c>
      <c r="E2845" t="s">
        <v>98</v>
      </c>
      <c r="F2845">
        <v>28</v>
      </c>
      <c r="G2845" t="s">
        <v>54</v>
      </c>
      <c r="H2845" t="s">
        <v>5339</v>
      </c>
      <c r="I2845" t="s">
        <v>5340</v>
      </c>
      <c r="J2845" t="s">
        <v>28</v>
      </c>
      <c r="K2845" t="s">
        <v>29</v>
      </c>
      <c r="L2845" t="s">
        <v>5490</v>
      </c>
      <c r="M2845" t="s">
        <v>682</v>
      </c>
      <c r="N2845">
        <v>87105</v>
      </c>
      <c r="O2845" t="s">
        <v>47</v>
      </c>
      <c r="P2845" t="s">
        <v>1562</v>
      </c>
      <c r="Q2845" t="s">
        <v>49</v>
      </c>
      <c r="R2845" t="s">
        <v>63</v>
      </c>
      <c r="S2845" t="s">
        <v>1563</v>
      </c>
      <c r="T2845">
        <v>118.25</v>
      </c>
      <c r="U2845">
        <v>5</v>
      </c>
      <c r="V2845">
        <v>0</v>
      </c>
      <c r="W2845">
        <v>34.292499999999997</v>
      </c>
    </row>
    <row r="2846" spans="1:23" x14ac:dyDescent="0.3">
      <c r="A2846">
        <v>8096</v>
      </c>
      <c r="B2846" t="s">
        <v>9848</v>
      </c>
      <c r="C2846" s="1">
        <v>42943</v>
      </c>
      <c r="D2846">
        <v>2017</v>
      </c>
      <c r="E2846" t="s">
        <v>152</v>
      </c>
      <c r="F2846">
        <v>27</v>
      </c>
      <c r="G2846" t="s">
        <v>25</v>
      </c>
      <c r="H2846" t="s">
        <v>5198</v>
      </c>
      <c r="I2846" t="s">
        <v>5199</v>
      </c>
      <c r="J2846" t="s">
        <v>28</v>
      </c>
      <c r="K2846" t="s">
        <v>29</v>
      </c>
      <c r="L2846" t="s">
        <v>101</v>
      </c>
      <c r="M2846" t="s">
        <v>102</v>
      </c>
      <c r="N2846">
        <v>98115</v>
      </c>
      <c r="O2846" t="s">
        <v>47</v>
      </c>
      <c r="P2846" t="s">
        <v>5286</v>
      </c>
      <c r="Q2846" t="s">
        <v>49</v>
      </c>
      <c r="R2846" t="s">
        <v>95</v>
      </c>
      <c r="S2846" t="s">
        <v>5287</v>
      </c>
      <c r="T2846">
        <v>12.96</v>
      </c>
      <c r="U2846">
        <v>2</v>
      </c>
      <c r="V2846">
        <v>0</v>
      </c>
      <c r="W2846">
        <v>6.2208000000000006</v>
      </c>
    </row>
    <row r="2847" spans="1:23" x14ac:dyDescent="0.3">
      <c r="A2847">
        <v>2846</v>
      </c>
      <c r="B2847" t="s">
        <v>6048</v>
      </c>
      <c r="C2847" s="1">
        <v>43056</v>
      </c>
      <c r="D2847">
        <v>2017</v>
      </c>
      <c r="E2847" t="s">
        <v>24</v>
      </c>
      <c r="F2847">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v>14.263200000000001</v>
      </c>
    </row>
    <row r="2848" spans="1:23" x14ac:dyDescent="0.3">
      <c r="A2848">
        <v>2847</v>
      </c>
      <c r="B2848" t="s">
        <v>6049</v>
      </c>
      <c r="C2848" s="1">
        <v>42988</v>
      </c>
      <c r="D2848">
        <v>2017</v>
      </c>
      <c r="E2848" t="s">
        <v>161</v>
      </c>
      <c r="F2848">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v>-1143.8910000000001</v>
      </c>
    </row>
    <row r="2849" spans="1:23" x14ac:dyDescent="0.3">
      <c r="A2849">
        <v>8095</v>
      </c>
      <c r="B2849" t="s">
        <v>9848</v>
      </c>
      <c r="C2849" s="1">
        <v>42943</v>
      </c>
      <c r="D2849">
        <v>2017</v>
      </c>
      <c r="E2849" t="s">
        <v>152</v>
      </c>
      <c r="F2849">
        <v>27</v>
      </c>
      <c r="G2849" t="s">
        <v>25</v>
      </c>
      <c r="H2849" t="s">
        <v>5198</v>
      </c>
      <c r="I2849" t="s">
        <v>5199</v>
      </c>
      <c r="J2849" t="s">
        <v>28</v>
      </c>
      <c r="K2849" t="s">
        <v>29</v>
      </c>
      <c r="L2849" t="s">
        <v>101</v>
      </c>
      <c r="M2849" t="s">
        <v>102</v>
      </c>
      <c r="N2849">
        <v>98115</v>
      </c>
      <c r="O2849" t="s">
        <v>47</v>
      </c>
      <c r="P2849" t="s">
        <v>5073</v>
      </c>
      <c r="Q2849" t="s">
        <v>49</v>
      </c>
      <c r="R2849" t="s">
        <v>95</v>
      </c>
      <c r="S2849" t="s">
        <v>5074</v>
      </c>
      <c r="T2849">
        <v>26.2</v>
      </c>
      <c r="U2849">
        <v>4</v>
      </c>
      <c r="V2849">
        <v>0</v>
      </c>
      <c r="W2849">
        <v>12.052</v>
      </c>
    </row>
    <row r="2850" spans="1:23" x14ac:dyDescent="0.3">
      <c r="A2850">
        <v>2849</v>
      </c>
      <c r="B2850" t="s">
        <v>6050</v>
      </c>
      <c r="C2850" s="1">
        <v>42833</v>
      </c>
      <c r="D2850">
        <v>2017</v>
      </c>
      <c r="E2850" t="s">
        <v>89</v>
      </c>
      <c r="F2850">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v>1264.7558999999999</v>
      </c>
    </row>
    <row r="2851" spans="1:23" x14ac:dyDescent="0.3">
      <c r="A2851">
        <v>2850</v>
      </c>
      <c r="B2851" t="s">
        <v>6055</v>
      </c>
      <c r="C2851" s="1">
        <v>42702</v>
      </c>
      <c r="D2851">
        <v>2016</v>
      </c>
      <c r="E2851" t="s">
        <v>24</v>
      </c>
      <c r="F2851">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v>-5.6993999999999971</v>
      </c>
    </row>
    <row r="2852" spans="1:23" x14ac:dyDescent="0.3">
      <c r="A2852">
        <v>2851</v>
      </c>
      <c r="B2852" t="s">
        <v>6056</v>
      </c>
      <c r="C2852" s="1">
        <v>42523</v>
      </c>
      <c r="D2852">
        <v>2016</v>
      </c>
      <c r="E2852" t="s">
        <v>41</v>
      </c>
      <c r="F2852">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v>-12.956800000000005</v>
      </c>
    </row>
    <row r="2853" spans="1:23" x14ac:dyDescent="0.3">
      <c r="A2853">
        <v>2852</v>
      </c>
      <c r="B2853" t="s">
        <v>6057</v>
      </c>
      <c r="C2853" s="1">
        <v>43086</v>
      </c>
      <c r="D2853">
        <v>2017</v>
      </c>
      <c r="E2853" t="s">
        <v>98</v>
      </c>
      <c r="F2853">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v>13.235199999999999</v>
      </c>
    </row>
    <row r="2854" spans="1:23" x14ac:dyDescent="0.3">
      <c r="A2854">
        <v>8093</v>
      </c>
      <c r="B2854" t="s">
        <v>9847</v>
      </c>
      <c r="C2854" s="1">
        <v>43047</v>
      </c>
      <c r="D2854">
        <v>2017</v>
      </c>
      <c r="E2854" t="s">
        <v>24</v>
      </c>
      <c r="F2854">
        <v>8</v>
      </c>
      <c r="G2854" t="s">
        <v>25</v>
      </c>
      <c r="H2854" t="s">
        <v>6234</v>
      </c>
      <c r="I2854" t="s">
        <v>6235</v>
      </c>
      <c r="J2854" t="s">
        <v>108</v>
      </c>
      <c r="K2854" t="s">
        <v>29</v>
      </c>
      <c r="L2854" t="s">
        <v>278</v>
      </c>
      <c r="M2854" t="s">
        <v>279</v>
      </c>
      <c r="N2854">
        <v>10035</v>
      </c>
      <c r="O2854" t="s">
        <v>157</v>
      </c>
      <c r="P2854" t="s">
        <v>3692</v>
      </c>
      <c r="Q2854" t="s">
        <v>49</v>
      </c>
      <c r="R2854" t="s">
        <v>72</v>
      </c>
      <c r="S2854" t="s">
        <v>3693</v>
      </c>
      <c r="T2854">
        <v>109.9</v>
      </c>
      <c r="U2854">
        <v>5</v>
      </c>
      <c r="V2854">
        <v>0</v>
      </c>
      <c r="W2854">
        <v>32.97</v>
      </c>
    </row>
    <row r="2855" spans="1:23" x14ac:dyDescent="0.3">
      <c r="A2855">
        <v>8092</v>
      </c>
      <c r="B2855" t="s">
        <v>9846</v>
      </c>
      <c r="C2855" s="1">
        <v>42348</v>
      </c>
      <c r="D2855">
        <v>2015</v>
      </c>
      <c r="E2855" t="s">
        <v>98</v>
      </c>
      <c r="F2855">
        <v>10</v>
      </c>
      <c r="G2855" t="s">
        <v>54</v>
      </c>
      <c r="H2855" t="s">
        <v>3023</v>
      </c>
      <c r="I2855" t="s">
        <v>3024</v>
      </c>
      <c r="J2855" t="s">
        <v>28</v>
      </c>
      <c r="K2855" t="s">
        <v>29</v>
      </c>
      <c r="L2855" t="s">
        <v>135</v>
      </c>
      <c r="M2855" t="s">
        <v>46</v>
      </c>
      <c r="N2855">
        <v>94110</v>
      </c>
      <c r="O2855" t="s">
        <v>47</v>
      </c>
      <c r="P2855" t="s">
        <v>2938</v>
      </c>
      <c r="Q2855" t="s">
        <v>49</v>
      </c>
      <c r="R2855" t="s">
        <v>50</v>
      </c>
      <c r="S2855" t="s">
        <v>2939</v>
      </c>
      <c r="T2855">
        <v>5.76</v>
      </c>
      <c r="U2855">
        <v>2</v>
      </c>
      <c r="V2855">
        <v>0</v>
      </c>
      <c r="W2855">
        <v>2.8224</v>
      </c>
    </row>
    <row r="2856" spans="1:23" x14ac:dyDescent="0.3">
      <c r="A2856">
        <v>2855</v>
      </c>
      <c r="B2856" t="s">
        <v>6063</v>
      </c>
      <c r="C2856" s="1">
        <v>42967</v>
      </c>
      <c r="D2856">
        <v>2017</v>
      </c>
      <c r="E2856" t="s">
        <v>132</v>
      </c>
      <c r="F285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v>10.475399999999999</v>
      </c>
    </row>
    <row r="2857" spans="1:23" x14ac:dyDescent="0.3">
      <c r="A2857">
        <v>2856</v>
      </c>
      <c r="B2857" t="s">
        <v>6064</v>
      </c>
      <c r="C2857" s="1">
        <v>42941</v>
      </c>
      <c r="D2857">
        <v>2017</v>
      </c>
      <c r="E2857" t="s">
        <v>152</v>
      </c>
      <c r="F2857">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v>9.5081000000000007</v>
      </c>
    </row>
    <row r="2858" spans="1:23" x14ac:dyDescent="0.3">
      <c r="A2858">
        <v>8091</v>
      </c>
      <c r="B2858" t="s">
        <v>9845</v>
      </c>
      <c r="C2858" s="1">
        <v>41980</v>
      </c>
      <c r="D2858">
        <v>2014</v>
      </c>
      <c r="E2858" t="s">
        <v>98</v>
      </c>
      <c r="F2858">
        <v>7</v>
      </c>
      <c r="G2858" t="s">
        <v>54</v>
      </c>
      <c r="H2858" t="s">
        <v>2974</v>
      </c>
      <c r="I2858" t="s">
        <v>2975</v>
      </c>
      <c r="J2858" t="s">
        <v>108</v>
      </c>
      <c r="K2858" t="s">
        <v>29</v>
      </c>
      <c r="L2858" t="s">
        <v>101</v>
      </c>
      <c r="M2858" t="s">
        <v>102</v>
      </c>
      <c r="N2858">
        <v>98103</v>
      </c>
      <c r="O2858" t="s">
        <v>47</v>
      </c>
      <c r="P2858" t="s">
        <v>5939</v>
      </c>
      <c r="Q2858" t="s">
        <v>49</v>
      </c>
      <c r="R2858" t="s">
        <v>63</v>
      </c>
      <c r="S2858" t="s">
        <v>5940</v>
      </c>
      <c r="T2858">
        <v>269.35999999999996</v>
      </c>
      <c r="U2858">
        <v>7</v>
      </c>
      <c r="V2858">
        <v>0</v>
      </c>
      <c r="W2858">
        <v>70.033599999999993</v>
      </c>
    </row>
    <row r="2859" spans="1:23" x14ac:dyDescent="0.3">
      <c r="A2859">
        <v>8090</v>
      </c>
      <c r="B2859" t="s">
        <v>9844</v>
      </c>
      <c r="C2859" s="1">
        <v>42223</v>
      </c>
      <c r="D2859">
        <v>2015</v>
      </c>
      <c r="E2859" t="s">
        <v>132</v>
      </c>
      <c r="F2859">
        <v>7</v>
      </c>
      <c r="G2859" t="s">
        <v>199</v>
      </c>
      <c r="H2859" t="s">
        <v>3115</v>
      </c>
      <c r="I2859" t="s">
        <v>3116</v>
      </c>
      <c r="J2859" t="s">
        <v>44</v>
      </c>
      <c r="K2859" t="s">
        <v>29</v>
      </c>
      <c r="L2859" t="s">
        <v>4514</v>
      </c>
      <c r="M2859" t="s">
        <v>2755</v>
      </c>
      <c r="N2859">
        <v>21215</v>
      </c>
      <c r="O2859" t="s">
        <v>157</v>
      </c>
      <c r="P2859" t="s">
        <v>149</v>
      </c>
      <c r="Q2859" t="s">
        <v>49</v>
      </c>
      <c r="R2859" t="s">
        <v>82</v>
      </c>
      <c r="S2859" t="s">
        <v>150</v>
      </c>
      <c r="T2859">
        <v>77.58</v>
      </c>
      <c r="U2859">
        <v>9</v>
      </c>
      <c r="V2859">
        <v>0</v>
      </c>
      <c r="W2859">
        <v>20.1708</v>
      </c>
    </row>
    <row r="2860" spans="1:23" x14ac:dyDescent="0.3">
      <c r="A2860">
        <v>8089</v>
      </c>
      <c r="B2860" t="s">
        <v>9843</v>
      </c>
      <c r="C2860" s="1">
        <v>42195</v>
      </c>
      <c r="D2860">
        <v>2015</v>
      </c>
      <c r="E2860" t="s">
        <v>152</v>
      </c>
      <c r="F2860">
        <v>10</v>
      </c>
      <c r="G2860" t="s">
        <v>54</v>
      </c>
      <c r="H2860" t="s">
        <v>1387</v>
      </c>
      <c r="I2860" t="s">
        <v>1388</v>
      </c>
      <c r="J2860" t="s">
        <v>28</v>
      </c>
      <c r="K2860" t="s">
        <v>29</v>
      </c>
      <c r="L2860" t="s">
        <v>4920</v>
      </c>
      <c r="M2860" t="s">
        <v>46</v>
      </c>
      <c r="N2860">
        <v>92404</v>
      </c>
      <c r="O2860" t="s">
        <v>47</v>
      </c>
      <c r="P2860" t="s">
        <v>2706</v>
      </c>
      <c r="Q2860" t="s">
        <v>49</v>
      </c>
      <c r="R2860" t="s">
        <v>79</v>
      </c>
      <c r="S2860" t="s">
        <v>2707</v>
      </c>
      <c r="T2860">
        <v>39.92</v>
      </c>
      <c r="U2860">
        <v>2</v>
      </c>
      <c r="V2860">
        <v>0.2</v>
      </c>
      <c r="W2860">
        <v>12.973999999999997</v>
      </c>
    </row>
    <row r="2861" spans="1:23" x14ac:dyDescent="0.3">
      <c r="A2861">
        <v>8088</v>
      </c>
      <c r="B2861" t="s">
        <v>9842</v>
      </c>
      <c r="C2861" s="1">
        <v>42642</v>
      </c>
      <c r="D2861">
        <v>2016</v>
      </c>
      <c r="E2861" t="s">
        <v>161</v>
      </c>
      <c r="F2861">
        <v>29</v>
      </c>
      <c r="G2861" t="s">
        <v>25</v>
      </c>
      <c r="H2861" t="s">
        <v>6255</v>
      </c>
      <c r="I2861" t="s">
        <v>6256</v>
      </c>
      <c r="J2861" t="s">
        <v>44</v>
      </c>
      <c r="K2861" t="s">
        <v>29</v>
      </c>
      <c r="L2861" t="s">
        <v>7823</v>
      </c>
      <c r="M2861" t="s">
        <v>322</v>
      </c>
      <c r="N2861">
        <v>85364</v>
      </c>
      <c r="O2861" t="s">
        <v>47</v>
      </c>
      <c r="P2861" t="s">
        <v>3289</v>
      </c>
      <c r="Q2861" t="s">
        <v>49</v>
      </c>
      <c r="R2861" t="s">
        <v>72</v>
      </c>
      <c r="S2861" t="s">
        <v>3290</v>
      </c>
      <c r="T2861">
        <v>10.496</v>
      </c>
      <c r="U2861">
        <v>4</v>
      </c>
      <c r="V2861">
        <v>0.2</v>
      </c>
      <c r="W2861">
        <v>1.1807999999999983</v>
      </c>
    </row>
    <row r="2862" spans="1:23" x14ac:dyDescent="0.3">
      <c r="A2862">
        <v>8087</v>
      </c>
      <c r="B2862" t="s">
        <v>9841</v>
      </c>
      <c r="C2862" s="1">
        <v>42853</v>
      </c>
      <c r="D2862">
        <v>2017</v>
      </c>
      <c r="E2862" t="s">
        <v>89</v>
      </c>
      <c r="F2862">
        <v>28</v>
      </c>
      <c r="G2862" t="s">
        <v>54</v>
      </c>
      <c r="H2862" t="s">
        <v>6431</v>
      </c>
      <c r="I2862" t="s">
        <v>6432</v>
      </c>
      <c r="J2862" t="s">
        <v>28</v>
      </c>
      <c r="K2862" t="s">
        <v>29</v>
      </c>
      <c r="L2862" t="s">
        <v>533</v>
      </c>
      <c r="M2862" t="s">
        <v>93</v>
      </c>
      <c r="N2862">
        <v>28403</v>
      </c>
      <c r="O2862" t="s">
        <v>32</v>
      </c>
      <c r="P2862" t="s">
        <v>5156</v>
      </c>
      <c r="Q2862" t="s">
        <v>49</v>
      </c>
      <c r="R2862" t="s">
        <v>82</v>
      </c>
      <c r="S2862" t="s">
        <v>5157</v>
      </c>
      <c r="T2862">
        <v>28.08</v>
      </c>
      <c r="U2862">
        <v>3</v>
      </c>
      <c r="V2862">
        <v>0.2</v>
      </c>
      <c r="W2862">
        <v>5.2650000000000006</v>
      </c>
    </row>
    <row r="2863" spans="1:23" x14ac:dyDescent="0.3">
      <c r="A2863">
        <v>2862</v>
      </c>
      <c r="B2863" t="s">
        <v>6069</v>
      </c>
      <c r="C2863" s="1">
        <v>42874</v>
      </c>
      <c r="D2863">
        <v>2017</v>
      </c>
      <c r="E2863" t="s">
        <v>124</v>
      </c>
      <c r="F2863">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v>140.59569999999999</v>
      </c>
    </row>
    <row r="2864" spans="1:23" x14ac:dyDescent="0.3">
      <c r="A2864">
        <v>2863</v>
      </c>
      <c r="B2864" t="s">
        <v>6072</v>
      </c>
      <c r="C2864" s="1">
        <v>42959</v>
      </c>
      <c r="D2864">
        <v>2017</v>
      </c>
      <c r="E2864" t="s">
        <v>132</v>
      </c>
      <c r="F2864">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v>7.2576000000000001</v>
      </c>
    </row>
    <row r="2865" spans="1:23" x14ac:dyDescent="0.3">
      <c r="A2865">
        <v>2864</v>
      </c>
      <c r="B2865" t="s">
        <v>6074</v>
      </c>
      <c r="C2865" s="1">
        <v>42960</v>
      </c>
      <c r="D2865">
        <v>2017</v>
      </c>
      <c r="E2865" t="s">
        <v>132</v>
      </c>
      <c r="F2865">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v>8.4888000000000012</v>
      </c>
    </row>
    <row r="2866" spans="1:23" x14ac:dyDescent="0.3">
      <c r="A2866">
        <v>2865</v>
      </c>
      <c r="B2866" t="s">
        <v>6074</v>
      </c>
      <c r="C2866" s="1">
        <v>42960</v>
      </c>
      <c r="D2866">
        <v>2017</v>
      </c>
      <c r="E2866" t="s">
        <v>132</v>
      </c>
      <c r="F286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v>22.623299999999997</v>
      </c>
    </row>
    <row r="2867" spans="1:23" x14ac:dyDescent="0.3">
      <c r="A2867">
        <v>2866</v>
      </c>
      <c r="B2867" t="s">
        <v>6074</v>
      </c>
      <c r="C2867" s="1">
        <v>42960</v>
      </c>
      <c r="D2867">
        <v>2017</v>
      </c>
      <c r="E2867" t="s">
        <v>132</v>
      </c>
      <c r="F2867">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v>15.475200000000001</v>
      </c>
    </row>
    <row r="2868" spans="1:23" x14ac:dyDescent="0.3">
      <c r="A2868">
        <v>2867</v>
      </c>
      <c r="B2868" t="s">
        <v>6074</v>
      </c>
      <c r="C2868" s="1">
        <v>42960</v>
      </c>
      <c r="D2868">
        <v>2017</v>
      </c>
      <c r="E2868" t="s">
        <v>132</v>
      </c>
      <c r="F2868">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v>9.2567999999999984</v>
      </c>
    </row>
    <row r="2869" spans="1:23" x14ac:dyDescent="0.3">
      <c r="A2869">
        <v>2868</v>
      </c>
      <c r="B2869" t="s">
        <v>6076</v>
      </c>
      <c r="C2869" s="1">
        <v>42684</v>
      </c>
      <c r="D2869">
        <v>2016</v>
      </c>
      <c r="E2869" t="s">
        <v>24</v>
      </c>
      <c r="F2869">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v>-3.3120000000000012</v>
      </c>
    </row>
    <row r="2870" spans="1:23" x14ac:dyDescent="0.3">
      <c r="A2870">
        <v>2869</v>
      </c>
      <c r="B2870" t="s">
        <v>6076</v>
      </c>
      <c r="C2870" s="1">
        <v>42684</v>
      </c>
      <c r="D2870">
        <v>2016</v>
      </c>
      <c r="E2870" t="s">
        <v>24</v>
      </c>
      <c r="F2870">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v>-2.4359999999999999</v>
      </c>
    </row>
    <row r="2871" spans="1:23" x14ac:dyDescent="0.3">
      <c r="A2871">
        <v>8085</v>
      </c>
      <c r="B2871" t="s">
        <v>9837</v>
      </c>
      <c r="C2871" s="1">
        <v>42303</v>
      </c>
      <c r="D2871">
        <v>2015</v>
      </c>
      <c r="E2871" t="s">
        <v>53</v>
      </c>
      <c r="F2871">
        <v>26</v>
      </c>
      <c r="G2871" t="s">
        <v>54</v>
      </c>
      <c r="H2871" t="s">
        <v>1029</v>
      </c>
      <c r="I2871" t="s">
        <v>1030</v>
      </c>
      <c r="J2871" t="s">
        <v>44</v>
      </c>
      <c r="K2871" t="s">
        <v>29</v>
      </c>
      <c r="L2871" t="s">
        <v>330</v>
      </c>
      <c r="M2871" t="s">
        <v>432</v>
      </c>
      <c r="N2871">
        <v>97477</v>
      </c>
      <c r="O2871" t="s">
        <v>47</v>
      </c>
      <c r="P2871" t="s">
        <v>1707</v>
      </c>
      <c r="Q2871" t="s">
        <v>49</v>
      </c>
      <c r="R2871" t="s">
        <v>63</v>
      </c>
      <c r="S2871" t="s">
        <v>1708</v>
      </c>
      <c r="T2871">
        <v>718.6400000000001</v>
      </c>
      <c r="U2871">
        <v>10</v>
      </c>
      <c r="V2871">
        <v>0.2</v>
      </c>
      <c r="W2871">
        <v>-161.69400000000005</v>
      </c>
    </row>
    <row r="2872" spans="1:23" x14ac:dyDescent="0.3">
      <c r="A2872">
        <v>2871</v>
      </c>
      <c r="B2872" t="s">
        <v>6080</v>
      </c>
      <c r="C2872" s="1">
        <v>41720</v>
      </c>
      <c r="D2872">
        <v>2014</v>
      </c>
      <c r="E2872" t="s">
        <v>237</v>
      </c>
      <c r="F2872">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v>23.234999999999992</v>
      </c>
    </row>
    <row r="2873" spans="1:23" x14ac:dyDescent="0.3">
      <c r="A2873">
        <v>8084</v>
      </c>
      <c r="B2873" t="s">
        <v>9837</v>
      </c>
      <c r="C2873" s="1">
        <v>42303</v>
      </c>
      <c r="D2873">
        <v>2015</v>
      </c>
      <c r="E2873" t="s">
        <v>53</v>
      </c>
      <c r="F2873">
        <v>26</v>
      </c>
      <c r="G2873" t="s">
        <v>54</v>
      </c>
      <c r="H2873" t="s">
        <v>1029</v>
      </c>
      <c r="I2873" t="s">
        <v>1030</v>
      </c>
      <c r="J2873" t="s">
        <v>44</v>
      </c>
      <c r="K2873" t="s">
        <v>29</v>
      </c>
      <c r="L2873" t="s">
        <v>330</v>
      </c>
      <c r="M2873" t="s">
        <v>432</v>
      </c>
      <c r="N2873">
        <v>97477</v>
      </c>
      <c r="O2873" t="s">
        <v>47</v>
      </c>
      <c r="P2873" t="s">
        <v>5239</v>
      </c>
      <c r="Q2873" t="s">
        <v>49</v>
      </c>
      <c r="R2873" t="s">
        <v>79</v>
      </c>
      <c r="S2873" t="s">
        <v>5240</v>
      </c>
      <c r="T2873">
        <v>14.301000000000002</v>
      </c>
      <c r="U2873">
        <v>7</v>
      </c>
      <c r="V2873">
        <v>0.7</v>
      </c>
      <c r="W2873">
        <v>-10.487400000000001</v>
      </c>
    </row>
    <row r="2874" spans="1:23" x14ac:dyDescent="0.3">
      <c r="A2874">
        <v>2873</v>
      </c>
      <c r="B2874" t="s">
        <v>6083</v>
      </c>
      <c r="C2874" s="1">
        <v>42901</v>
      </c>
      <c r="D2874">
        <v>2017</v>
      </c>
      <c r="E2874" t="s">
        <v>41</v>
      </c>
      <c r="F2874">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v>1.7465999999999999</v>
      </c>
    </row>
    <row r="2875" spans="1:23" x14ac:dyDescent="0.3">
      <c r="A2875">
        <v>2874</v>
      </c>
      <c r="B2875" t="s">
        <v>6084</v>
      </c>
      <c r="C2875" s="1">
        <v>43055</v>
      </c>
      <c r="D2875">
        <v>2017</v>
      </c>
      <c r="E2875" t="s">
        <v>24</v>
      </c>
      <c r="F2875">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v>24.338399999999979</v>
      </c>
    </row>
    <row r="2876" spans="1:23" x14ac:dyDescent="0.3">
      <c r="A2876">
        <v>2875</v>
      </c>
      <c r="B2876" t="s">
        <v>6085</v>
      </c>
      <c r="C2876" s="1">
        <v>43098</v>
      </c>
      <c r="D2876">
        <v>2017</v>
      </c>
      <c r="E2876" t="s">
        <v>98</v>
      </c>
      <c r="F287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v>2.9546999999999999</v>
      </c>
    </row>
    <row r="2877" spans="1:23" x14ac:dyDescent="0.3">
      <c r="A2877">
        <v>8083</v>
      </c>
      <c r="B2877" t="s">
        <v>9837</v>
      </c>
      <c r="C2877" s="1">
        <v>42303</v>
      </c>
      <c r="D2877">
        <v>2015</v>
      </c>
      <c r="E2877" t="s">
        <v>53</v>
      </c>
      <c r="F2877">
        <v>26</v>
      </c>
      <c r="G2877" t="s">
        <v>54</v>
      </c>
      <c r="H2877" t="s">
        <v>1029</v>
      </c>
      <c r="I2877" t="s">
        <v>1030</v>
      </c>
      <c r="J2877" t="s">
        <v>44</v>
      </c>
      <c r="K2877" t="s">
        <v>29</v>
      </c>
      <c r="L2877" t="s">
        <v>330</v>
      </c>
      <c r="M2877" t="s">
        <v>432</v>
      </c>
      <c r="N2877">
        <v>97477</v>
      </c>
      <c r="O2877" t="s">
        <v>47</v>
      </c>
      <c r="P2877" t="s">
        <v>2120</v>
      </c>
      <c r="Q2877" t="s">
        <v>49</v>
      </c>
      <c r="R2877" t="s">
        <v>82</v>
      </c>
      <c r="S2877" t="s">
        <v>2121</v>
      </c>
      <c r="T2877">
        <v>203.88000000000002</v>
      </c>
      <c r="U2877">
        <v>5</v>
      </c>
      <c r="V2877">
        <v>0.2</v>
      </c>
      <c r="W2877">
        <v>20.387999999999998</v>
      </c>
    </row>
    <row r="2878" spans="1:23" x14ac:dyDescent="0.3">
      <c r="A2878">
        <v>8082</v>
      </c>
      <c r="B2878" t="s">
        <v>9837</v>
      </c>
      <c r="C2878" s="1">
        <v>42303</v>
      </c>
      <c r="D2878">
        <v>2015</v>
      </c>
      <c r="E2878" t="s">
        <v>53</v>
      </c>
      <c r="F2878">
        <v>26</v>
      </c>
      <c r="G2878" t="s">
        <v>54</v>
      </c>
      <c r="H2878" t="s">
        <v>1029</v>
      </c>
      <c r="I2878" t="s">
        <v>1030</v>
      </c>
      <c r="J2878" t="s">
        <v>44</v>
      </c>
      <c r="K2878" t="s">
        <v>29</v>
      </c>
      <c r="L2878" t="s">
        <v>330</v>
      </c>
      <c r="M2878" t="s">
        <v>432</v>
      </c>
      <c r="N2878">
        <v>97477</v>
      </c>
      <c r="O2878" t="s">
        <v>47</v>
      </c>
      <c r="P2878" t="s">
        <v>8558</v>
      </c>
      <c r="Q2878" t="s">
        <v>49</v>
      </c>
      <c r="R2878" t="s">
        <v>95</v>
      </c>
      <c r="S2878" t="s">
        <v>8559</v>
      </c>
      <c r="T2878">
        <v>131.904</v>
      </c>
      <c r="U2878">
        <v>3</v>
      </c>
      <c r="V2878">
        <v>0.2</v>
      </c>
      <c r="W2878">
        <v>47.815200000000004</v>
      </c>
    </row>
    <row r="2879" spans="1:23" x14ac:dyDescent="0.3">
      <c r="A2879">
        <v>2878</v>
      </c>
      <c r="B2879" t="s">
        <v>6087</v>
      </c>
      <c r="C2879" s="1">
        <v>42384</v>
      </c>
      <c r="D2879">
        <v>2016</v>
      </c>
      <c r="E2879" t="s">
        <v>166</v>
      </c>
      <c r="F2879">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v>24.599800000000002</v>
      </c>
    </row>
    <row r="2880" spans="1:23" x14ac:dyDescent="0.3">
      <c r="A2880">
        <v>2879</v>
      </c>
      <c r="B2880" t="s">
        <v>6087</v>
      </c>
      <c r="C2880" s="1">
        <v>42384</v>
      </c>
      <c r="D2880">
        <v>2016</v>
      </c>
      <c r="E2880" t="s">
        <v>166</v>
      </c>
      <c r="F2880">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v>1.3513999999999995</v>
      </c>
    </row>
    <row r="2881" spans="1:23" x14ac:dyDescent="0.3">
      <c r="A2881">
        <v>8081</v>
      </c>
      <c r="B2881" t="s">
        <v>9837</v>
      </c>
      <c r="C2881" s="1">
        <v>42303</v>
      </c>
      <c r="D2881">
        <v>2015</v>
      </c>
      <c r="E2881" t="s">
        <v>53</v>
      </c>
      <c r="F2881">
        <v>26</v>
      </c>
      <c r="G2881" t="s">
        <v>54</v>
      </c>
      <c r="H2881" t="s">
        <v>1029</v>
      </c>
      <c r="I2881" t="s">
        <v>1030</v>
      </c>
      <c r="J2881" t="s">
        <v>44</v>
      </c>
      <c r="K2881" t="s">
        <v>29</v>
      </c>
      <c r="L2881" t="s">
        <v>330</v>
      </c>
      <c r="M2881" t="s">
        <v>432</v>
      </c>
      <c r="N2881">
        <v>97477</v>
      </c>
      <c r="O2881" t="s">
        <v>47</v>
      </c>
      <c r="P2881" t="s">
        <v>3648</v>
      </c>
      <c r="Q2881" t="s">
        <v>49</v>
      </c>
      <c r="R2881" t="s">
        <v>50</v>
      </c>
      <c r="S2881" t="s">
        <v>3649</v>
      </c>
      <c r="T2881">
        <v>146.54400000000001</v>
      </c>
      <c r="U2881">
        <v>6</v>
      </c>
      <c r="V2881">
        <v>0.2</v>
      </c>
      <c r="W2881">
        <v>47.626799999999996</v>
      </c>
    </row>
    <row r="2882" spans="1:23" x14ac:dyDescent="0.3">
      <c r="A2882">
        <v>2881</v>
      </c>
      <c r="B2882" t="s">
        <v>6088</v>
      </c>
      <c r="C2882" s="1">
        <v>42632</v>
      </c>
      <c r="D2882">
        <v>2016</v>
      </c>
      <c r="E2882" t="s">
        <v>161</v>
      </c>
      <c r="F2882">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v>12.72</v>
      </c>
    </row>
    <row r="2883" spans="1:23" x14ac:dyDescent="0.3">
      <c r="A2883">
        <v>2882</v>
      </c>
      <c r="B2883" t="s">
        <v>6088</v>
      </c>
      <c r="C2883" s="1">
        <v>42632</v>
      </c>
      <c r="D2883">
        <v>2016</v>
      </c>
      <c r="E2883" t="s">
        <v>161</v>
      </c>
      <c r="F2883">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v>8.0996999999999986</v>
      </c>
    </row>
    <row r="2884" spans="1:23" x14ac:dyDescent="0.3">
      <c r="A2884">
        <v>2883</v>
      </c>
      <c r="B2884" t="s">
        <v>6090</v>
      </c>
      <c r="C2884" s="1">
        <v>41691</v>
      </c>
      <c r="D2884">
        <v>2014</v>
      </c>
      <c r="E2884" t="s">
        <v>568</v>
      </c>
      <c r="F2884">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v>-13.717499999999998</v>
      </c>
    </row>
    <row r="2885" spans="1:23" x14ac:dyDescent="0.3">
      <c r="A2885">
        <v>8080</v>
      </c>
      <c r="B2885" t="s">
        <v>9836</v>
      </c>
      <c r="C2885" s="1">
        <v>42696</v>
      </c>
      <c r="D2885">
        <v>2016</v>
      </c>
      <c r="E2885" t="s">
        <v>24</v>
      </c>
      <c r="F2885">
        <v>22</v>
      </c>
      <c r="G2885" t="s">
        <v>54</v>
      </c>
      <c r="H2885" t="s">
        <v>3400</v>
      </c>
      <c r="I2885" t="s">
        <v>3401</v>
      </c>
      <c r="J2885" t="s">
        <v>108</v>
      </c>
      <c r="K2885" t="s">
        <v>29</v>
      </c>
      <c r="L2885" t="s">
        <v>278</v>
      </c>
      <c r="M2885" t="s">
        <v>279</v>
      </c>
      <c r="N2885">
        <v>10009</v>
      </c>
      <c r="O2885" t="s">
        <v>157</v>
      </c>
      <c r="P2885" t="s">
        <v>1215</v>
      </c>
      <c r="Q2885" t="s">
        <v>49</v>
      </c>
      <c r="R2885" t="s">
        <v>79</v>
      </c>
      <c r="S2885" t="s">
        <v>1216</v>
      </c>
      <c r="T2885">
        <v>134.27200000000002</v>
      </c>
      <c r="U2885">
        <v>8</v>
      </c>
      <c r="V2885">
        <v>0.2</v>
      </c>
      <c r="W2885">
        <v>46.99519999999999</v>
      </c>
    </row>
    <row r="2886" spans="1:23" x14ac:dyDescent="0.3">
      <c r="A2886">
        <v>2885</v>
      </c>
      <c r="B2886" t="s">
        <v>6092</v>
      </c>
      <c r="C2886" s="1">
        <v>42399</v>
      </c>
      <c r="D2886">
        <v>2016</v>
      </c>
      <c r="E2886" t="s">
        <v>166</v>
      </c>
      <c r="F288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v>5.8914</v>
      </c>
    </row>
    <row r="2887" spans="1:23" x14ac:dyDescent="0.3">
      <c r="A2887">
        <v>8078</v>
      </c>
      <c r="B2887" t="s">
        <v>9834</v>
      </c>
      <c r="C2887" s="1">
        <v>42178</v>
      </c>
      <c r="D2887">
        <v>2015</v>
      </c>
      <c r="E2887" t="s">
        <v>41</v>
      </c>
      <c r="F2887">
        <v>23</v>
      </c>
      <c r="G2887" t="s">
        <v>54</v>
      </c>
      <c r="H2887" t="s">
        <v>5066</v>
      </c>
      <c r="I2887" t="s">
        <v>5067</v>
      </c>
      <c r="J2887" t="s">
        <v>44</v>
      </c>
      <c r="K2887" t="s">
        <v>29</v>
      </c>
      <c r="L2887" t="s">
        <v>9835</v>
      </c>
      <c r="M2887" t="s">
        <v>1288</v>
      </c>
      <c r="N2887">
        <v>30344</v>
      </c>
      <c r="O2887" t="s">
        <v>32</v>
      </c>
      <c r="P2887" t="s">
        <v>3499</v>
      </c>
      <c r="Q2887" t="s">
        <v>49</v>
      </c>
      <c r="R2887" t="s">
        <v>79</v>
      </c>
      <c r="S2887" t="s">
        <v>3500</v>
      </c>
      <c r="T2887">
        <v>165.98</v>
      </c>
      <c r="U2887">
        <v>1</v>
      </c>
      <c r="V2887">
        <v>0</v>
      </c>
      <c r="W2887">
        <v>74.690999999999988</v>
      </c>
    </row>
    <row r="2888" spans="1:23" x14ac:dyDescent="0.3">
      <c r="A2888">
        <v>2887</v>
      </c>
      <c r="B2888" t="s">
        <v>6094</v>
      </c>
      <c r="C2888" s="1">
        <v>43087</v>
      </c>
      <c r="D2888">
        <v>2017</v>
      </c>
      <c r="E2888" t="s">
        <v>98</v>
      </c>
      <c r="F2888">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v>1.7901</v>
      </c>
    </row>
    <row r="2889" spans="1:23" x14ac:dyDescent="0.3">
      <c r="A2889">
        <v>2888</v>
      </c>
      <c r="B2889" t="s">
        <v>6094</v>
      </c>
      <c r="C2889" s="1">
        <v>43087</v>
      </c>
      <c r="D2889">
        <v>2017</v>
      </c>
      <c r="E2889" t="s">
        <v>98</v>
      </c>
      <c r="F2889">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v>6.2208000000000006</v>
      </c>
    </row>
    <row r="2890" spans="1:23" x14ac:dyDescent="0.3">
      <c r="A2890">
        <v>2889</v>
      </c>
      <c r="B2890" t="s">
        <v>6094</v>
      </c>
      <c r="C2890" s="1">
        <v>43087</v>
      </c>
      <c r="D2890">
        <v>2017</v>
      </c>
      <c r="E2890" t="s">
        <v>98</v>
      </c>
      <c r="F2890">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v>15.552000000000001</v>
      </c>
    </row>
    <row r="2891" spans="1:23" x14ac:dyDescent="0.3">
      <c r="A2891">
        <v>2890</v>
      </c>
      <c r="B2891" t="s">
        <v>6095</v>
      </c>
      <c r="C2891" s="1">
        <v>43041</v>
      </c>
      <c r="D2891">
        <v>2017</v>
      </c>
      <c r="E2891" t="s">
        <v>24</v>
      </c>
      <c r="F2891">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v>10.732499999999998</v>
      </c>
    </row>
    <row r="2892" spans="1:23" x14ac:dyDescent="0.3">
      <c r="A2892">
        <v>8076</v>
      </c>
      <c r="B2892" t="s">
        <v>9833</v>
      </c>
      <c r="C2892" s="1">
        <v>42736</v>
      </c>
      <c r="D2892">
        <v>2017</v>
      </c>
      <c r="E2892" t="s">
        <v>166</v>
      </c>
      <c r="F2892">
        <v>1</v>
      </c>
      <c r="G2892" t="s">
        <v>54</v>
      </c>
      <c r="H2892" t="s">
        <v>477</v>
      </c>
      <c r="I2892" t="s">
        <v>478</v>
      </c>
      <c r="J2892" t="s">
        <v>28</v>
      </c>
      <c r="K2892" t="s">
        <v>29</v>
      </c>
      <c r="L2892" t="s">
        <v>1699</v>
      </c>
      <c r="M2892" t="s">
        <v>110</v>
      </c>
      <c r="N2892">
        <v>77340</v>
      </c>
      <c r="O2892" t="s">
        <v>111</v>
      </c>
      <c r="P2892" t="s">
        <v>2010</v>
      </c>
      <c r="Q2892" t="s">
        <v>49</v>
      </c>
      <c r="R2892" t="s">
        <v>82</v>
      </c>
      <c r="S2892" t="s">
        <v>2011</v>
      </c>
      <c r="T2892">
        <v>15.223999999999997</v>
      </c>
      <c r="U2892">
        <v>2</v>
      </c>
      <c r="V2892">
        <v>0.8</v>
      </c>
      <c r="W2892">
        <v>-38.821200000000012</v>
      </c>
    </row>
    <row r="2893" spans="1:23" x14ac:dyDescent="0.3">
      <c r="A2893">
        <v>2892</v>
      </c>
      <c r="B2893" t="s">
        <v>6098</v>
      </c>
      <c r="C2893" s="1">
        <v>41758</v>
      </c>
      <c r="D2893">
        <v>2014</v>
      </c>
      <c r="E2893" t="s">
        <v>89</v>
      </c>
      <c r="F2893">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v>8.6112000000000002</v>
      </c>
    </row>
    <row r="2894" spans="1:23" x14ac:dyDescent="0.3">
      <c r="A2894">
        <v>2893</v>
      </c>
      <c r="B2894" t="s">
        <v>6102</v>
      </c>
      <c r="C2894" s="1">
        <v>43031</v>
      </c>
      <c r="D2894">
        <v>2017</v>
      </c>
      <c r="E2894" t="s">
        <v>53</v>
      </c>
      <c r="F2894">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v>5.6644000000000005</v>
      </c>
    </row>
    <row r="2895" spans="1:23" x14ac:dyDescent="0.3">
      <c r="A2895">
        <v>2894</v>
      </c>
      <c r="B2895" t="s">
        <v>6102</v>
      </c>
      <c r="C2895" s="1">
        <v>43031</v>
      </c>
      <c r="D2895">
        <v>2017</v>
      </c>
      <c r="E2895" t="s">
        <v>53</v>
      </c>
      <c r="F2895">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v>11.879999999999999</v>
      </c>
    </row>
    <row r="2896" spans="1:23" x14ac:dyDescent="0.3">
      <c r="A2896">
        <v>8075</v>
      </c>
      <c r="B2896" t="s">
        <v>9833</v>
      </c>
      <c r="C2896" s="1">
        <v>42736</v>
      </c>
      <c r="D2896">
        <v>2017</v>
      </c>
      <c r="E2896" t="s">
        <v>166</v>
      </c>
      <c r="F2896">
        <v>1</v>
      </c>
      <c r="G2896" t="s">
        <v>54</v>
      </c>
      <c r="H2896" t="s">
        <v>477</v>
      </c>
      <c r="I2896" t="s">
        <v>478</v>
      </c>
      <c r="J2896" t="s">
        <v>28</v>
      </c>
      <c r="K2896" t="s">
        <v>29</v>
      </c>
      <c r="L2896" t="s">
        <v>1699</v>
      </c>
      <c r="M2896" t="s">
        <v>110</v>
      </c>
      <c r="N2896">
        <v>77340</v>
      </c>
      <c r="O2896" t="s">
        <v>111</v>
      </c>
      <c r="P2896" t="s">
        <v>809</v>
      </c>
      <c r="Q2896" t="s">
        <v>49</v>
      </c>
      <c r="R2896" t="s">
        <v>79</v>
      </c>
      <c r="S2896" t="s">
        <v>810</v>
      </c>
      <c r="T2896">
        <v>13.747999999999998</v>
      </c>
      <c r="U2896">
        <v>14</v>
      </c>
      <c r="V2896">
        <v>0.8</v>
      </c>
      <c r="W2896">
        <v>-22.684200000000004</v>
      </c>
    </row>
    <row r="2897" spans="1:23" x14ac:dyDescent="0.3">
      <c r="A2897">
        <v>8074</v>
      </c>
      <c r="B2897" t="s">
        <v>9833</v>
      </c>
      <c r="C2897" s="1">
        <v>42736</v>
      </c>
      <c r="D2897">
        <v>2017</v>
      </c>
      <c r="E2897" t="s">
        <v>166</v>
      </c>
      <c r="F2897">
        <v>1</v>
      </c>
      <c r="G2897" t="s">
        <v>54</v>
      </c>
      <c r="H2897" t="s">
        <v>477</v>
      </c>
      <c r="I2897" t="s">
        <v>478</v>
      </c>
      <c r="J2897" t="s">
        <v>28</v>
      </c>
      <c r="K2897" t="s">
        <v>29</v>
      </c>
      <c r="L2897" t="s">
        <v>1699</v>
      </c>
      <c r="M2897" t="s">
        <v>110</v>
      </c>
      <c r="N2897">
        <v>77340</v>
      </c>
      <c r="O2897" t="s">
        <v>111</v>
      </c>
      <c r="P2897" t="s">
        <v>2462</v>
      </c>
      <c r="Q2897" t="s">
        <v>49</v>
      </c>
      <c r="R2897" t="s">
        <v>79</v>
      </c>
      <c r="S2897" t="s">
        <v>2463</v>
      </c>
      <c r="T2897">
        <v>6.469999999999998</v>
      </c>
      <c r="U2897">
        <v>5</v>
      </c>
      <c r="V2897">
        <v>0.8</v>
      </c>
      <c r="W2897">
        <v>-9.7050000000000018</v>
      </c>
    </row>
    <row r="2898" spans="1:23" x14ac:dyDescent="0.3">
      <c r="A2898">
        <v>2897</v>
      </c>
      <c r="B2898" t="s">
        <v>6107</v>
      </c>
      <c r="C2898" s="1">
        <v>41728</v>
      </c>
      <c r="D2898">
        <v>2014</v>
      </c>
      <c r="E2898" t="s">
        <v>237</v>
      </c>
      <c r="F2898">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v>20.853000000000002</v>
      </c>
    </row>
    <row r="2899" spans="1:23" x14ac:dyDescent="0.3">
      <c r="A2899">
        <v>8073</v>
      </c>
      <c r="B2899" t="s">
        <v>9833</v>
      </c>
      <c r="C2899" s="1">
        <v>42736</v>
      </c>
      <c r="D2899">
        <v>2017</v>
      </c>
      <c r="E2899" t="s">
        <v>166</v>
      </c>
      <c r="F2899">
        <v>1</v>
      </c>
      <c r="G2899" t="s">
        <v>54</v>
      </c>
      <c r="H2899" t="s">
        <v>477</v>
      </c>
      <c r="I2899" t="s">
        <v>478</v>
      </c>
      <c r="J2899" t="s">
        <v>28</v>
      </c>
      <c r="K2899" t="s">
        <v>29</v>
      </c>
      <c r="L2899" t="s">
        <v>1699</v>
      </c>
      <c r="M2899" t="s">
        <v>110</v>
      </c>
      <c r="N2899">
        <v>77340</v>
      </c>
      <c r="O2899" t="s">
        <v>111</v>
      </c>
      <c r="P2899" t="s">
        <v>2763</v>
      </c>
      <c r="Q2899" t="s">
        <v>49</v>
      </c>
      <c r="R2899" t="s">
        <v>72</v>
      </c>
      <c r="S2899" t="s">
        <v>2764</v>
      </c>
      <c r="T2899">
        <v>12.736000000000001</v>
      </c>
      <c r="U2899">
        <v>4</v>
      </c>
      <c r="V2899">
        <v>0.2</v>
      </c>
      <c r="W2899">
        <v>2.2287999999999988</v>
      </c>
    </row>
    <row r="2900" spans="1:23" x14ac:dyDescent="0.3">
      <c r="A2900">
        <v>8070</v>
      </c>
      <c r="B2900" t="s">
        <v>9833</v>
      </c>
      <c r="C2900" s="1">
        <v>42736</v>
      </c>
      <c r="D2900">
        <v>2017</v>
      </c>
      <c r="E2900" t="s">
        <v>166</v>
      </c>
      <c r="F2900">
        <v>1</v>
      </c>
      <c r="G2900" t="s">
        <v>54</v>
      </c>
      <c r="H2900" t="s">
        <v>477</v>
      </c>
      <c r="I2900" t="s">
        <v>478</v>
      </c>
      <c r="J2900" t="s">
        <v>28</v>
      </c>
      <c r="K2900" t="s">
        <v>29</v>
      </c>
      <c r="L2900" t="s">
        <v>1699</v>
      </c>
      <c r="M2900" t="s">
        <v>110</v>
      </c>
      <c r="N2900">
        <v>77340</v>
      </c>
      <c r="O2900" t="s">
        <v>111</v>
      </c>
      <c r="P2900" t="s">
        <v>1647</v>
      </c>
      <c r="Q2900" t="s">
        <v>49</v>
      </c>
      <c r="R2900" t="s">
        <v>63</v>
      </c>
      <c r="S2900" t="s">
        <v>1648</v>
      </c>
      <c r="T2900">
        <v>454.56000000000006</v>
      </c>
      <c r="U2900">
        <v>5</v>
      </c>
      <c r="V2900">
        <v>0.2</v>
      </c>
      <c r="W2900">
        <v>-107.95800000000004</v>
      </c>
    </row>
    <row r="2901" spans="1:23" x14ac:dyDescent="0.3">
      <c r="A2901">
        <v>8067</v>
      </c>
      <c r="B2901" t="s">
        <v>9831</v>
      </c>
      <c r="C2901" s="1">
        <v>42681</v>
      </c>
      <c r="D2901">
        <v>2016</v>
      </c>
      <c r="E2901" t="s">
        <v>24</v>
      </c>
      <c r="F2901">
        <v>7</v>
      </c>
      <c r="G2901" t="s">
        <v>199</v>
      </c>
      <c r="H2901" t="s">
        <v>4898</v>
      </c>
      <c r="I2901" t="s">
        <v>4899</v>
      </c>
      <c r="J2901" t="s">
        <v>28</v>
      </c>
      <c r="K2901" t="s">
        <v>29</v>
      </c>
      <c r="L2901" t="s">
        <v>401</v>
      </c>
      <c r="M2901" t="s">
        <v>279</v>
      </c>
      <c r="N2901">
        <v>14609</v>
      </c>
      <c r="O2901" t="s">
        <v>157</v>
      </c>
      <c r="P2901" t="s">
        <v>7011</v>
      </c>
      <c r="Q2901" t="s">
        <v>49</v>
      </c>
      <c r="R2901" t="s">
        <v>79</v>
      </c>
      <c r="S2901" t="s">
        <v>7012</v>
      </c>
      <c r="T2901">
        <v>276.78400000000005</v>
      </c>
      <c r="U2901">
        <v>2</v>
      </c>
      <c r="V2901">
        <v>0.2</v>
      </c>
      <c r="W2901">
        <v>89.954799999999992</v>
      </c>
    </row>
    <row r="2902" spans="1:23" x14ac:dyDescent="0.3">
      <c r="A2902">
        <v>2901</v>
      </c>
      <c r="B2902" t="s">
        <v>6110</v>
      </c>
      <c r="C2902" s="1">
        <v>42259</v>
      </c>
      <c r="D2902">
        <v>2015</v>
      </c>
      <c r="E2902" t="s">
        <v>161</v>
      </c>
      <c r="F2902">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v>6.048</v>
      </c>
    </row>
    <row r="2903" spans="1:23" x14ac:dyDescent="0.3">
      <c r="A2903">
        <v>2902</v>
      </c>
      <c r="B2903" t="s">
        <v>6111</v>
      </c>
      <c r="C2903" s="1">
        <v>42989</v>
      </c>
      <c r="D2903">
        <v>2017</v>
      </c>
      <c r="E2903" t="s">
        <v>161</v>
      </c>
      <c r="F2903">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v>84.943599999999989</v>
      </c>
    </row>
    <row r="2904" spans="1:23" x14ac:dyDescent="0.3">
      <c r="A2904">
        <v>2903</v>
      </c>
      <c r="B2904" t="s">
        <v>6112</v>
      </c>
      <c r="C2904" s="1">
        <v>42533</v>
      </c>
      <c r="D2904">
        <v>2016</v>
      </c>
      <c r="E2904" t="s">
        <v>41</v>
      </c>
      <c r="F2904">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v>8.3810000000000002</v>
      </c>
    </row>
    <row r="2905" spans="1:23" x14ac:dyDescent="0.3">
      <c r="A2905">
        <v>2904</v>
      </c>
      <c r="B2905" t="s">
        <v>6113</v>
      </c>
      <c r="C2905" s="1">
        <v>42548</v>
      </c>
      <c r="D2905">
        <v>2016</v>
      </c>
      <c r="E2905" t="s">
        <v>41</v>
      </c>
      <c r="F2905">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v>12.175799999999999</v>
      </c>
    </row>
    <row r="2906" spans="1:23" x14ac:dyDescent="0.3">
      <c r="A2906">
        <v>8066</v>
      </c>
      <c r="B2906" t="s">
        <v>9831</v>
      </c>
      <c r="C2906" s="1">
        <v>42681</v>
      </c>
      <c r="D2906">
        <v>2016</v>
      </c>
      <c r="E2906" t="s">
        <v>24</v>
      </c>
      <c r="F2906">
        <v>7</v>
      </c>
      <c r="G2906" t="s">
        <v>199</v>
      </c>
      <c r="H2906" t="s">
        <v>4898</v>
      </c>
      <c r="I2906" t="s">
        <v>4899</v>
      </c>
      <c r="J2906" t="s">
        <v>28</v>
      </c>
      <c r="K2906" t="s">
        <v>29</v>
      </c>
      <c r="L2906" t="s">
        <v>401</v>
      </c>
      <c r="M2906" t="s">
        <v>279</v>
      </c>
      <c r="N2906">
        <v>14609</v>
      </c>
      <c r="O2906" t="s">
        <v>157</v>
      </c>
      <c r="P2906" t="s">
        <v>228</v>
      </c>
      <c r="Q2906" t="s">
        <v>49</v>
      </c>
      <c r="R2906" t="s">
        <v>63</v>
      </c>
      <c r="S2906" t="s">
        <v>229</v>
      </c>
      <c r="T2906">
        <v>116.82</v>
      </c>
      <c r="U2906">
        <v>3</v>
      </c>
      <c r="V2906">
        <v>0</v>
      </c>
      <c r="W2906">
        <v>5.8409999999999869</v>
      </c>
    </row>
    <row r="2907" spans="1:23" x14ac:dyDescent="0.3">
      <c r="A2907">
        <v>2906</v>
      </c>
      <c r="B2907" t="s">
        <v>6115</v>
      </c>
      <c r="C2907" s="1">
        <v>41908</v>
      </c>
      <c r="D2907">
        <v>2014</v>
      </c>
      <c r="E2907" t="s">
        <v>161</v>
      </c>
      <c r="F2907">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v>80.631200000000007</v>
      </c>
    </row>
    <row r="2908" spans="1:23" x14ac:dyDescent="0.3">
      <c r="A2908">
        <v>2907</v>
      </c>
      <c r="B2908" t="s">
        <v>6118</v>
      </c>
      <c r="C2908" s="1">
        <v>43042</v>
      </c>
      <c r="D2908">
        <v>2017</v>
      </c>
      <c r="E2908" t="s">
        <v>24</v>
      </c>
      <c r="F2908">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v>3.8519999999999994</v>
      </c>
    </row>
    <row r="2909" spans="1:23" x14ac:dyDescent="0.3">
      <c r="A2909">
        <v>2908</v>
      </c>
      <c r="B2909" t="s">
        <v>6118</v>
      </c>
      <c r="C2909" s="1">
        <v>43042</v>
      </c>
      <c r="D2909">
        <v>2017</v>
      </c>
      <c r="E2909" t="s">
        <v>24</v>
      </c>
      <c r="F2909">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v>14.148</v>
      </c>
    </row>
    <row r="2910" spans="1:23" x14ac:dyDescent="0.3">
      <c r="A2910">
        <v>2909</v>
      </c>
      <c r="B2910" t="s">
        <v>6118</v>
      </c>
      <c r="C2910" s="1">
        <v>43042</v>
      </c>
      <c r="D2910">
        <v>2017</v>
      </c>
      <c r="E2910" t="s">
        <v>24</v>
      </c>
      <c r="F2910">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v>6.8723999999999998</v>
      </c>
    </row>
    <row r="2911" spans="1:23" x14ac:dyDescent="0.3">
      <c r="A2911">
        <v>2910</v>
      </c>
      <c r="B2911" t="s">
        <v>6121</v>
      </c>
      <c r="C2911" s="1">
        <v>42785</v>
      </c>
      <c r="D2911">
        <v>2017</v>
      </c>
      <c r="E2911" t="s">
        <v>568</v>
      </c>
      <c r="F2911">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v>0.2244000000000006</v>
      </c>
    </row>
    <row r="2912" spans="1:23" x14ac:dyDescent="0.3">
      <c r="A2912">
        <v>2911</v>
      </c>
      <c r="B2912" t="s">
        <v>6122</v>
      </c>
      <c r="C2912" s="1">
        <v>42313</v>
      </c>
      <c r="D2912">
        <v>2015</v>
      </c>
      <c r="E2912" t="s">
        <v>24</v>
      </c>
      <c r="F2912">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v>24.196000000000012</v>
      </c>
    </row>
    <row r="2913" spans="1:23" x14ac:dyDescent="0.3">
      <c r="A2913">
        <v>2912</v>
      </c>
      <c r="B2913" t="s">
        <v>6123</v>
      </c>
      <c r="C2913" s="1">
        <v>41806</v>
      </c>
      <c r="D2913">
        <v>2014</v>
      </c>
      <c r="E2913" t="s">
        <v>41</v>
      </c>
      <c r="F2913">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v>19.457999999999998</v>
      </c>
    </row>
    <row r="2914" spans="1:23" x14ac:dyDescent="0.3">
      <c r="A2914">
        <v>2913</v>
      </c>
      <c r="B2914" t="s">
        <v>6123</v>
      </c>
      <c r="C2914" s="1">
        <v>41806</v>
      </c>
      <c r="D2914">
        <v>2014</v>
      </c>
      <c r="E2914" t="s">
        <v>41</v>
      </c>
      <c r="F2914">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v>10.499999999999996</v>
      </c>
    </row>
    <row r="2915" spans="1:23" x14ac:dyDescent="0.3">
      <c r="A2915">
        <v>2914</v>
      </c>
      <c r="B2915" t="s">
        <v>6123</v>
      </c>
      <c r="C2915" s="1">
        <v>41806</v>
      </c>
      <c r="D2915">
        <v>2014</v>
      </c>
      <c r="E2915" t="s">
        <v>41</v>
      </c>
      <c r="F2915">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v>14.337599999999998</v>
      </c>
    </row>
    <row r="2916" spans="1:23" x14ac:dyDescent="0.3">
      <c r="A2916">
        <v>8065</v>
      </c>
      <c r="B2916" t="s">
        <v>9831</v>
      </c>
      <c r="C2916" s="1">
        <v>42681</v>
      </c>
      <c r="D2916">
        <v>2016</v>
      </c>
      <c r="E2916" t="s">
        <v>24</v>
      </c>
      <c r="F2916">
        <v>7</v>
      </c>
      <c r="G2916" t="s">
        <v>199</v>
      </c>
      <c r="H2916" t="s">
        <v>4898</v>
      </c>
      <c r="I2916" t="s">
        <v>4899</v>
      </c>
      <c r="J2916" t="s">
        <v>28</v>
      </c>
      <c r="K2916" t="s">
        <v>29</v>
      </c>
      <c r="L2916" t="s">
        <v>401</v>
      </c>
      <c r="M2916" t="s">
        <v>279</v>
      </c>
      <c r="N2916">
        <v>14609</v>
      </c>
      <c r="O2916" t="s">
        <v>157</v>
      </c>
      <c r="P2916" t="s">
        <v>5552</v>
      </c>
      <c r="Q2916" t="s">
        <v>49</v>
      </c>
      <c r="R2916" t="s">
        <v>95</v>
      </c>
      <c r="S2916" t="s">
        <v>5553</v>
      </c>
      <c r="T2916">
        <v>12.96</v>
      </c>
      <c r="U2916">
        <v>2</v>
      </c>
      <c r="V2916">
        <v>0</v>
      </c>
      <c r="W2916">
        <v>6.2208000000000006</v>
      </c>
    </row>
    <row r="2917" spans="1:23" x14ac:dyDescent="0.3">
      <c r="A2917">
        <v>2916</v>
      </c>
      <c r="B2917" t="s">
        <v>6128</v>
      </c>
      <c r="C2917" s="1">
        <v>42289</v>
      </c>
      <c r="D2917">
        <v>2015</v>
      </c>
      <c r="E2917" t="s">
        <v>53</v>
      </c>
      <c r="F2917">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v>5.6519999999999992</v>
      </c>
    </row>
    <row r="2918" spans="1:23" x14ac:dyDescent="0.3">
      <c r="A2918">
        <v>8062</v>
      </c>
      <c r="B2918" t="s">
        <v>9830</v>
      </c>
      <c r="C2918" s="1">
        <v>42267</v>
      </c>
      <c r="D2918">
        <v>2015</v>
      </c>
      <c r="E2918" t="s">
        <v>161</v>
      </c>
      <c r="F2918">
        <v>20</v>
      </c>
      <c r="G2918" t="s">
        <v>54</v>
      </c>
      <c r="H2918" t="s">
        <v>4981</v>
      </c>
      <c r="I2918" t="s">
        <v>4982</v>
      </c>
      <c r="J2918" t="s">
        <v>44</v>
      </c>
      <c r="K2918" t="s">
        <v>29</v>
      </c>
      <c r="L2918" t="s">
        <v>1189</v>
      </c>
      <c r="M2918" t="s">
        <v>279</v>
      </c>
      <c r="N2918">
        <v>11561</v>
      </c>
      <c r="O2918" t="s">
        <v>157</v>
      </c>
      <c r="P2918" t="s">
        <v>5452</v>
      </c>
      <c r="Q2918" t="s">
        <v>49</v>
      </c>
      <c r="R2918" t="s">
        <v>79</v>
      </c>
      <c r="S2918" t="s">
        <v>5453</v>
      </c>
      <c r="T2918">
        <v>24.448</v>
      </c>
      <c r="U2918">
        <v>2</v>
      </c>
      <c r="V2918">
        <v>0.2</v>
      </c>
      <c r="W2918">
        <v>8.8623999999999992</v>
      </c>
    </row>
    <row r="2919" spans="1:23" x14ac:dyDescent="0.3">
      <c r="A2919">
        <v>2918</v>
      </c>
      <c r="B2919" t="s">
        <v>6130</v>
      </c>
      <c r="C2919" s="1">
        <v>42974</v>
      </c>
      <c r="D2919">
        <v>2017</v>
      </c>
      <c r="E2919" t="s">
        <v>132</v>
      </c>
      <c r="F2919">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v>0.37200000000000011</v>
      </c>
    </row>
    <row r="2920" spans="1:23" x14ac:dyDescent="0.3">
      <c r="A2920">
        <v>2919</v>
      </c>
      <c r="B2920" t="s">
        <v>6133</v>
      </c>
      <c r="C2920" s="1">
        <v>42697</v>
      </c>
      <c r="D2920">
        <v>2016</v>
      </c>
      <c r="E2920" t="s">
        <v>24</v>
      </c>
      <c r="F2920">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v>2.3699999999999983</v>
      </c>
    </row>
    <row r="2921" spans="1:23" x14ac:dyDescent="0.3">
      <c r="A2921">
        <v>8061</v>
      </c>
      <c r="B2921" t="s">
        <v>9830</v>
      </c>
      <c r="C2921" s="1">
        <v>42267</v>
      </c>
      <c r="D2921">
        <v>2015</v>
      </c>
      <c r="E2921" t="s">
        <v>161</v>
      </c>
      <c r="F2921">
        <v>20</v>
      </c>
      <c r="G2921" t="s">
        <v>54</v>
      </c>
      <c r="H2921" t="s">
        <v>4981</v>
      </c>
      <c r="I2921" t="s">
        <v>4982</v>
      </c>
      <c r="J2921" t="s">
        <v>44</v>
      </c>
      <c r="K2921" t="s">
        <v>29</v>
      </c>
      <c r="L2921" t="s">
        <v>1189</v>
      </c>
      <c r="M2921" t="s">
        <v>279</v>
      </c>
      <c r="N2921">
        <v>11561</v>
      </c>
      <c r="O2921" t="s">
        <v>157</v>
      </c>
      <c r="P2921" t="s">
        <v>1267</v>
      </c>
      <c r="Q2921" t="s">
        <v>49</v>
      </c>
      <c r="R2921" t="s">
        <v>95</v>
      </c>
      <c r="S2921" t="s">
        <v>1268</v>
      </c>
      <c r="T2921">
        <v>61.4</v>
      </c>
      <c r="U2921">
        <v>5</v>
      </c>
      <c r="V2921">
        <v>0</v>
      </c>
      <c r="W2921">
        <v>28.857999999999997</v>
      </c>
    </row>
    <row r="2922" spans="1:23" x14ac:dyDescent="0.3">
      <c r="A2922">
        <v>8058</v>
      </c>
      <c r="B2922" t="s">
        <v>9829</v>
      </c>
      <c r="C2922" s="1">
        <v>42244</v>
      </c>
      <c r="D2922">
        <v>2015</v>
      </c>
      <c r="E2922" t="s">
        <v>132</v>
      </c>
      <c r="F2922">
        <v>28</v>
      </c>
      <c r="G2922" t="s">
        <v>54</v>
      </c>
      <c r="H2922" t="s">
        <v>792</v>
      </c>
      <c r="I2922" t="s">
        <v>793</v>
      </c>
      <c r="J2922" t="s">
        <v>28</v>
      </c>
      <c r="K2922" t="s">
        <v>29</v>
      </c>
      <c r="L2922" t="s">
        <v>45</v>
      </c>
      <c r="M2922" t="s">
        <v>46</v>
      </c>
      <c r="N2922">
        <v>90049</v>
      </c>
      <c r="O2922" t="s">
        <v>47</v>
      </c>
      <c r="P2922" t="s">
        <v>5509</v>
      </c>
      <c r="Q2922" t="s">
        <v>49</v>
      </c>
      <c r="R2922" t="s">
        <v>79</v>
      </c>
      <c r="S2922" t="s">
        <v>5510</v>
      </c>
      <c r="T2922">
        <v>41.36</v>
      </c>
      <c r="U2922">
        <v>5</v>
      </c>
      <c r="V2922">
        <v>0.2</v>
      </c>
      <c r="W2922">
        <v>13.959</v>
      </c>
    </row>
    <row r="2923" spans="1:23" x14ac:dyDescent="0.3">
      <c r="A2923">
        <v>2922</v>
      </c>
      <c r="B2923" t="s">
        <v>6134</v>
      </c>
      <c r="C2923" s="1">
        <v>42765</v>
      </c>
      <c r="D2923">
        <v>2017</v>
      </c>
      <c r="E2923" t="s">
        <v>166</v>
      </c>
      <c r="F2923">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v>6.4649999999999892</v>
      </c>
    </row>
    <row r="2924" spans="1:23" x14ac:dyDescent="0.3">
      <c r="A2924">
        <v>2923</v>
      </c>
      <c r="B2924" t="s">
        <v>6135</v>
      </c>
      <c r="C2924" s="1">
        <v>42338</v>
      </c>
      <c r="D2924">
        <v>2015</v>
      </c>
      <c r="E2924" t="s">
        <v>24</v>
      </c>
      <c r="F2924">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v>-5.8230000000000004</v>
      </c>
    </row>
    <row r="2925" spans="1:23" x14ac:dyDescent="0.3">
      <c r="A2925">
        <v>2924</v>
      </c>
      <c r="B2925" t="s">
        <v>6136</v>
      </c>
      <c r="C2925" s="1">
        <v>41818</v>
      </c>
      <c r="D2925">
        <v>2014</v>
      </c>
      <c r="E2925" t="s">
        <v>41</v>
      </c>
      <c r="F2925">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v>3.04</v>
      </c>
    </row>
    <row r="2926" spans="1:23" x14ac:dyDescent="0.3">
      <c r="A2926">
        <v>2925</v>
      </c>
      <c r="B2926" t="s">
        <v>6137</v>
      </c>
      <c r="C2926" s="1">
        <v>41884</v>
      </c>
      <c r="D2926">
        <v>2014</v>
      </c>
      <c r="E2926" t="s">
        <v>161</v>
      </c>
      <c r="F292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v>8.9549999999999983</v>
      </c>
    </row>
    <row r="2927" spans="1:23" x14ac:dyDescent="0.3">
      <c r="A2927">
        <v>8057</v>
      </c>
      <c r="B2927" t="s">
        <v>9829</v>
      </c>
      <c r="C2927" s="1">
        <v>42244</v>
      </c>
      <c r="D2927">
        <v>2015</v>
      </c>
      <c r="E2927" t="s">
        <v>132</v>
      </c>
      <c r="F2927">
        <v>28</v>
      </c>
      <c r="G2927" t="s">
        <v>54</v>
      </c>
      <c r="H2927" t="s">
        <v>792</v>
      </c>
      <c r="I2927" t="s">
        <v>793</v>
      </c>
      <c r="J2927" t="s">
        <v>28</v>
      </c>
      <c r="K2927" t="s">
        <v>29</v>
      </c>
      <c r="L2927" t="s">
        <v>45</v>
      </c>
      <c r="M2927" t="s">
        <v>46</v>
      </c>
      <c r="N2927">
        <v>90049</v>
      </c>
      <c r="O2927" t="s">
        <v>47</v>
      </c>
      <c r="P2927" t="s">
        <v>1792</v>
      </c>
      <c r="Q2927" t="s">
        <v>49</v>
      </c>
      <c r="R2927" t="s">
        <v>63</v>
      </c>
      <c r="S2927" t="s">
        <v>1793</v>
      </c>
      <c r="T2927">
        <v>728.82</v>
      </c>
      <c r="U2927">
        <v>9</v>
      </c>
      <c r="V2927">
        <v>0</v>
      </c>
      <c r="W2927">
        <v>29.152799999999971</v>
      </c>
    </row>
    <row r="2928" spans="1:23" x14ac:dyDescent="0.3">
      <c r="A2928">
        <v>8055</v>
      </c>
      <c r="B2928" t="s">
        <v>9829</v>
      </c>
      <c r="C2928" s="1">
        <v>42244</v>
      </c>
      <c r="D2928">
        <v>2015</v>
      </c>
      <c r="E2928" t="s">
        <v>132</v>
      </c>
      <c r="F2928">
        <v>28</v>
      </c>
      <c r="G2928" t="s">
        <v>54</v>
      </c>
      <c r="H2928" t="s">
        <v>792</v>
      </c>
      <c r="I2928" t="s">
        <v>793</v>
      </c>
      <c r="J2928" t="s">
        <v>28</v>
      </c>
      <c r="K2928" t="s">
        <v>29</v>
      </c>
      <c r="L2928" t="s">
        <v>45</v>
      </c>
      <c r="M2928" t="s">
        <v>46</v>
      </c>
      <c r="N2928">
        <v>90049</v>
      </c>
      <c r="O2928" t="s">
        <v>47</v>
      </c>
      <c r="P2928" t="s">
        <v>2029</v>
      </c>
      <c r="Q2928" t="s">
        <v>49</v>
      </c>
      <c r="R2928" t="s">
        <v>63</v>
      </c>
      <c r="S2928" t="s">
        <v>2030</v>
      </c>
      <c r="T2928">
        <v>892.35</v>
      </c>
      <c r="U2928">
        <v>5</v>
      </c>
      <c r="V2928">
        <v>0</v>
      </c>
      <c r="W2928">
        <v>267.70499999999993</v>
      </c>
    </row>
    <row r="2929" spans="1:23" x14ac:dyDescent="0.3">
      <c r="A2929">
        <v>2928</v>
      </c>
      <c r="B2929" t="s">
        <v>6143</v>
      </c>
      <c r="C2929" s="1">
        <v>42890</v>
      </c>
      <c r="D2929">
        <v>2017</v>
      </c>
      <c r="E2929" t="s">
        <v>41</v>
      </c>
      <c r="F2929">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v>2.5055999999999998</v>
      </c>
    </row>
    <row r="2930" spans="1:23" x14ac:dyDescent="0.3">
      <c r="A2930">
        <v>2929</v>
      </c>
      <c r="B2930" t="s">
        <v>6145</v>
      </c>
      <c r="C2930" s="1">
        <v>43027</v>
      </c>
      <c r="D2930">
        <v>2017</v>
      </c>
      <c r="E2930" t="s">
        <v>53</v>
      </c>
      <c r="F2930">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v>-1306.5504000000001</v>
      </c>
    </row>
    <row r="2931" spans="1:23" x14ac:dyDescent="0.3">
      <c r="A2931">
        <v>8054</v>
      </c>
      <c r="B2931" t="s">
        <v>9828</v>
      </c>
      <c r="C2931" s="1">
        <v>43006</v>
      </c>
      <c r="D2931">
        <v>2017</v>
      </c>
      <c r="E2931" t="s">
        <v>161</v>
      </c>
      <c r="F2931">
        <v>28</v>
      </c>
      <c r="G2931" t="s">
        <v>54</v>
      </c>
      <c r="H2931" t="s">
        <v>2075</v>
      </c>
      <c r="I2931" t="s">
        <v>2076</v>
      </c>
      <c r="J2931" t="s">
        <v>44</v>
      </c>
      <c r="K2931" t="s">
        <v>29</v>
      </c>
      <c r="L2931" t="s">
        <v>155</v>
      </c>
      <c r="M2931" t="s">
        <v>156</v>
      </c>
      <c r="N2931">
        <v>19134</v>
      </c>
      <c r="O2931" t="s">
        <v>157</v>
      </c>
      <c r="P2931" t="s">
        <v>2385</v>
      </c>
      <c r="Q2931" t="s">
        <v>49</v>
      </c>
      <c r="R2931" t="s">
        <v>79</v>
      </c>
      <c r="S2931" t="s">
        <v>2386</v>
      </c>
      <c r="T2931">
        <v>2.6550000000000002</v>
      </c>
      <c r="U2931">
        <v>1</v>
      </c>
      <c r="V2931">
        <v>0.7</v>
      </c>
      <c r="W2931">
        <v>-1.8584999999999994</v>
      </c>
    </row>
    <row r="2932" spans="1:23" x14ac:dyDescent="0.3">
      <c r="A2932">
        <v>2931</v>
      </c>
      <c r="B2932" t="s">
        <v>6147</v>
      </c>
      <c r="C2932" s="1">
        <v>42224</v>
      </c>
      <c r="D2932">
        <v>2015</v>
      </c>
      <c r="E2932" t="s">
        <v>132</v>
      </c>
      <c r="F2932">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v>2.2302</v>
      </c>
    </row>
    <row r="2933" spans="1:23" x14ac:dyDescent="0.3">
      <c r="A2933">
        <v>2932</v>
      </c>
      <c r="B2933" t="s">
        <v>6147</v>
      </c>
      <c r="C2933" s="1">
        <v>42224</v>
      </c>
      <c r="D2933">
        <v>2015</v>
      </c>
      <c r="E2933" t="s">
        <v>132</v>
      </c>
      <c r="F2933">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v>2.7299999999999995</v>
      </c>
    </row>
    <row r="2934" spans="1:23" x14ac:dyDescent="0.3">
      <c r="A2934">
        <v>8053</v>
      </c>
      <c r="B2934" t="s">
        <v>9827</v>
      </c>
      <c r="C2934" s="1">
        <v>41834</v>
      </c>
      <c r="D2934">
        <v>2014</v>
      </c>
      <c r="E2934" t="s">
        <v>152</v>
      </c>
      <c r="F2934">
        <v>14</v>
      </c>
      <c r="G2934" t="s">
        <v>25</v>
      </c>
      <c r="H2934" t="s">
        <v>4633</v>
      </c>
      <c r="I2934" t="s">
        <v>4634</v>
      </c>
      <c r="J2934" t="s">
        <v>44</v>
      </c>
      <c r="K2934" t="s">
        <v>29</v>
      </c>
      <c r="L2934" t="s">
        <v>278</v>
      </c>
      <c r="M2934" t="s">
        <v>279</v>
      </c>
      <c r="N2934">
        <v>10009</v>
      </c>
      <c r="O2934" t="s">
        <v>157</v>
      </c>
      <c r="P2934" t="s">
        <v>3444</v>
      </c>
      <c r="Q2934" t="s">
        <v>49</v>
      </c>
      <c r="R2934" t="s">
        <v>72</v>
      </c>
      <c r="S2934" t="s">
        <v>3445</v>
      </c>
      <c r="T2934">
        <v>17.940000000000001</v>
      </c>
      <c r="U2934">
        <v>3</v>
      </c>
      <c r="V2934">
        <v>0</v>
      </c>
      <c r="W2934">
        <v>4.4850000000000003</v>
      </c>
    </row>
    <row r="2935" spans="1:23" x14ac:dyDescent="0.3">
      <c r="A2935">
        <v>8052</v>
      </c>
      <c r="B2935" t="s">
        <v>9826</v>
      </c>
      <c r="C2935" s="1">
        <v>41908</v>
      </c>
      <c r="D2935">
        <v>2014</v>
      </c>
      <c r="E2935" t="s">
        <v>161</v>
      </c>
      <c r="F2935">
        <v>26</v>
      </c>
      <c r="G2935" t="s">
        <v>54</v>
      </c>
      <c r="H2935" t="s">
        <v>9550</v>
      </c>
      <c r="I2935" t="s">
        <v>9551</v>
      </c>
      <c r="J2935" t="s">
        <v>44</v>
      </c>
      <c r="K2935" t="s">
        <v>29</v>
      </c>
      <c r="L2935" t="s">
        <v>155</v>
      </c>
      <c r="M2935" t="s">
        <v>156</v>
      </c>
      <c r="N2935">
        <v>19140</v>
      </c>
      <c r="O2935" t="s">
        <v>157</v>
      </c>
      <c r="P2935" t="s">
        <v>149</v>
      </c>
      <c r="Q2935" t="s">
        <v>49</v>
      </c>
      <c r="R2935" t="s">
        <v>82</v>
      </c>
      <c r="S2935" t="s">
        <v>150</v>
      </c>
      <c r="T2935">
        <v>41.375999999999998</v>
      </c>
      <c r="U2935">
        <v>6</v>
      </c>
      <c r="V2935">
        <v>0.2</v>
      </c>
      <c r="W2935">
        <v>3.1032000000000011</v>
      </c>
    </row>
    <row r="2936" spans="1:23" x14ac:dyDescent="0.3">
      <c r="A2936">
        <v>8050</v>
      </c>
      <c r="B2936" t="s">
        <v>9826</v>
      </c>
      <c r="C2936" s="1">
        <v>41908</v>
      </c>
      <c r="D2936">
        <v>2014</v>
      </c>
      <c r="E2936" t="s">
        <v>161</v>
      </c>
      <c r="F2936">
        <v>26</v>
      </c>
      <c r="G2936" t="s">
        <v>54</v>
      </c>
      <c r="H2936" t="s">
        <v>9550</v>
      </c>
      <c r="I2936" t="s">
        <v>9551</v>
      </c>
      <c r="J2936" t="s">
        <v>44</v>
      </c>
      <c r="K2936" t="s">
        <v>29</v>
      </c>
      <c r="L2936" t="s">
        <v>155</v>
      </c>
      <c r="M2936" t="s">
        <v>156</v>
      </c>
      <c r="N2936">
        <v>19140</v>
      </c>
      <c r="O2936" t="s">
        <v>157</v>
      </c>
      <c r="P2936" t="s">
        <v>557</v>
      </c>
      <c r="Q2936" t="s">
        <v>49</v>
      </c>
      <c r="R2936" t="s">
        <v>79</v>
      </c>
      <c r="S2936" t="s">
        <v>558</v>
      </c>
      <c r="T2936">
        <v>5.9700000000000006</v>
      </c>
      <c r="U2936">
        <v>5</v>
      </c>
      <c r="V2936">
        <v>0.7</v>
      </c>
      <c r="W2936">
        <v>-4.577</v>
      </c>
    </row>
    <row r="2937" spans="1:23" x14ac:dyDescent="0.3">
      <c r="A2937">
        <v>2936</v>
      </c>
      <c r="B2937" t="s">
        <v>6148</v>
      </c>
      <c r="C2937" s="1">
        <v>42710</v>
      </c>
      <c r="D2937">
        <v>2016</v>
      </c>
      <c r="E2937" t="s">
        <v>98</v>
      </c>
      <c r="F2937">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v>16.150499999999997</v>
      </c>
    </row>
    <row r="2938" spans="1:23" x14ac:dyDescent="0.3">
      <c r="A2938">
        <v>2937</v>
      </c>
      <c r="B2938" t="s">
        <v>6148</v>
      </c>
      <c r="C2938" s="1">
        <v>42710</v>
      </c>
      <c r="D2938">
        <v>2016</v>
      </c>
      <c r="E2938" t="s">
        <v>98</v>
      </c>
      <c r="F2938">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v>15.342599999999997</v>
      </c>
    </row>
    <row r="2939" spans="1:23" x14ac:dyDescent="0.3">
      <c r="A2939">
        <v>2938</v>
      </c>
      <c r="B2939" t="s">
        <v>6148</v>
      </c>
      <c r="C2939" s="1">
        <v>42710</v>
      </c>
      <c r="D2939">
        <v>2016</v>
      </c>
      <c r="E2939" t="s">
        <v>98</v>
      </c>
      <c r="F2939">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v>116.59759999999997</v>
      </c>
    </row>
    <row r="2940" spans="1:23" x14ac:dyDescent="0.3">
      <c r="A2940">
        <v>2939</v>
      </c>
      <c r="B2940" t="s">
        <v>6148</v>
      </c>
      <c r="C2940" s="1">
        <v>42710</v>
      </c>
      <c r="D2940">
        <v>2016</v>
      </c>
      <c r="E2940" t="s">
        <v>98</v>
      </c>
      <c r="F2940">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v>89.158999999999992</v>
      </c>
    </row>
    <row r="2941" spans="1:23" x14ac:dyDescent="0.3">
      <c r="A2941">
        <v>2940</v>
      </c>
      <c r="B2941" t="s">
        <v>6148</v>
      </c>
      <c r="C2941" s="1">
        <v>42710</v>
      </c>
      <c r="D2941">
        <v>2016</v>
      </c>
      <c r="E2941" t="s">
        <v>98</v>
      </c>
      <c r="F2941">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v>19.4376</v>
      </c>
    </row>
    <row r="2942" spans="1:23" x14ac:dyDescent="0.3">
      <c r="A2942">
        <v>8049</v>
      </c>
      <c r="B2942" t="s">
        <v>9825</v>
      </c>
      <c r="C2942" s="1">
        <v>42554</v>
      </c>
      <c r="D2942">
        <v>2016</v>
      </c>
      <c r="E2942" t="s">
        <v>152</v>
      </c>
      <c r="F2942">
        <v>3</v>
      </c>
      <c r="G2942" t="s">
        <v>54</v>
      </c>
      <c r="H2942" t="s">
        <v>1375</v>
      </c>
      <c r="I2942" t="s">
        <v>1376</v>
      </c>
      <c r="J2942" t="s">
        <v>44</v>
      </c>
      <c r="K2942" t="s">
        <v>29</v>
      </c>
      <c r="L2942" t="s">
        <v>278</v>
      </c>
      <c r="M2942" t="s">
        <v>279</v>
      </c>
      <c r="N2942">
        <v>10035</v>
      </c>
      <c r="O2942" t="s">
        <v>157</v>
      </c>
      <c r="P2942" t="s">
        <v>8093</v>
      </c>
      <c r="Q2942" t="s">
        <v>49</v>
      </c>
      <c r="R2942" t="s">
        <v>82</v>
      </c>
      <c r="S2942" t="s">
        <v>8094</v>
      </c>
      <c r="T2942">
        <v>706.86</v>
      </c>
      <c r="U2942">
        <v>7</v>
      </c>
      <c r="V2942">
        <v>0</v>
      </c>
      <c r="W2942">
        <v>197.92079999999999</v>
      </c>
    </row>
    <row r="2943" spans="1:23" x14ac:dyDescent="0.3">
      <c r="A2943">
        <v>8048</v>
      </c>
      <c r="B2943" t="s">
        <v>9824</v>
      </c>
      <c r="C2943" s="1">
        <v>43042</v>
      </c>
      <c r="D2943">
        <v>2017</v>
      </c>
      <c r="E2943" t="s">
        <v>24</v>
      </c>
      <c r="F2943">
        <v>3</v>
      </c>
      <c r="G2943" t="s">
        <v>25</v>
      </c>
      <c r="H2943" t="s">
        <v>5246</v>
      </c>
      <c r="I2943" t="s">
        <v>5247</v>
      </c>
      <c r="J2943" t="s">
        <v>28</v>
      </c>
      <c r="K2943" t="s">
        <v>29</v>
      </c>
      <c r="L2943" t="s">
        <v>533</v>
      </c>
      <c r="M2943" t="s">
        <v>93</v>
      </c>
      <c r="N2943">
        <v>28403</v>
      </c>
      <c r="O2943" t="s">
        <v>32</v>
      </c>
      <c r="P2943" t="s">
        <v>3887</v>
      </c>
      <c r="Q2943" t="s">
        <v>49</v>
      </c>
      <c r="R2943" t="s">
        <v>95</v>
      </c>
      <c r="S2943" t="s">
        <v>3888</v>
      </c>
      <c r="T2943">
        <v>16.272000000000002</v>
      </c>
      <c r="U2943">
        <v>3</v>
      </c>
      <c r="V2943">
        <v>0.2</v>
      </c>
      <c r="W2943">
        <v>5.2883999999999984</v>
      </c>
    </row>
    <row r="2944" spans="1:23" x14ac:dyDescent="0.3">
      <c r="A2944">
        <v>8047</v>
      </c>
      <c r="B2944" t="s">
        <v>9823</v>
      </c>
      <c r="C2944" s="1">
        <v>42719</v>
      </c>
      <c r="D2944">
        <v>2016</v>
      </c>
      <c r="E2944" t="s">
        <v>98</v>
      </c>
      <c r="F2944">
        <v>15</v>
      </c>
      <c r="G2944" t="s">
        <v>25</v>
      </c>
      <c r="H2944" t="s">
        <v>1141</v>
      </c>
      <c r="I2944" t="s">
        <v>1142</v>
      </c>
      <c r="J2944" t="s">
        <v>28</v>
      </c>
      <c r="K2944" t="s">
        <v>29</v>
      </c>
      <c r="L2944" t="s">
        <v>3336</v>
      </c>
      <c r="M2944" t="s">
        <v>510</v>
      </c>
      <c r="N2944">
        <v>44221</v>
      </c>
      <c r="O2944" t="s">
        <v>157</v>
      </c>
      <c r="P2944" t="s">
        <v>7793</v>
      </c>
      <c r="Q2944" t="s">
        <v>49</v>
      </c>
      <c r="R2944" t="s">
        <v>79</v>
      </c>
      <c r="S2944" t="s">
        <v>7794</v>
      </c>
      <c r="T2944">
        <v>2.2140000000000004</v>
      </c>
      <c r="U2944">
        <v>3</v>
      </c>
      <c r="V2944">
        <v>0.7</v>
      </c>
      <c r="W2944">
        <v>-1.4760000000000004</v>
      </c>
    </row>
    <row r="2945" spans="1:23" x14ac:dyDescent="0.3">
      <c r="A2945">
        <v>2944</v>
      </c>
      <c r="B2945" t="s">
        <v>6152</v>
      </c>
      <c r="C2945" s="1">
        <v>43058</v>
      </c>
      <c r="D2945">
        <v>2017</v>
      </c>
      <c r="E2945" t="s">
        <v>24</v>
      </c>
      <c r="F2945">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v>76.252499999999998</v>
      </c>
    </row>
    <row r="2946" spans="1:23" x14ac:dyDescent="0.3">
      <c r="A2946">
        <v>8046</v>
      </c>
      <c r="B2946" t="s">
        <v>9822</v>
      </c>
      <c r="C2946" s="1">
        <v>42633</v>
      </c>
      <c r="D2946">
        <v>2016</v>
      </c>
      <c r="E2946" t="s">
        <v>161</v>
      </c>
      <c r="F2946">
        <v>20</v>
      </c>
      <c r="G2946" t="s">
        <v>54</v>
      </c>
      <c r="H2946" t="s">
        <v>3854</v>
      </c>
      <c r="I2946" t="s">
        <v>3855</v>
      </c>
      <c r="J2946" t="s">
        <v>28</v>
      </c>
      <c r="K2946" t="s">
        <v>29</v>
      </c>
      <c r="L2946" t="s">
        <v>278</v>
      </c>
      <c r="M2946" t="s">
        <v>279</v>
      </c>
      <c r="N2946">
        <v>10035</v>
      </c>
      <c r="O2946" t="s">
        <v>157</v>
      </c>
      <c r="P2946" t="s">
        <v>4635</v>
      </c>
      <c r="Q2946" t="s">
        <v>49</v>
      </c>
      <c r="R2946" t="s">
        <v>82</v>
      </c>
      <c r="S2946" t="s">
        <v>4636</v>
      </c>
      <c r="T2946">
        <v>393.25</v>
      </c>
      <c r="U2946">
        <v>5</v>
      </c>
      <c r="V2946">
        <v>0</v>
      </c>
      <c r="W2946">
        <v>129.77249999999998</v>
      </c>
    </row>
    <row r="2947" spans="1:23" x14ac:dyDescent="0.3">
      <c r="A2947">
        <v>8045</v>
      </c>
      <c r="B2947" t="s">
        <v>9821</v>
      </c>
      <c r="C2947" s="1">
        <v>42993</v>
      </c>
      <c r="D2947">
        <v>2017</v>
      </c>
      <c r="E2947" t="s">
        <v>161</v>
      </c>
      <c r="F2947">
        <v>15</v>
      </c>
      <c r="G2947" t="s">
        <v>25</v>
      </c>
      <c r="H2947" t="s">
        <v>8539</v>
      </c>
      <c r="I2947" t="s">
        <v>8540</v>
      </c>
      <c r="J2947" t="s">
        <v>28</v>
      </c>
      <c r="K2947" t="s">
        <v>29</v>
      </c>
      <c r="L2947" t="s">
        <v>5141</v>
      </c>
      <c r="M2947" t="s">
        <v>128</v>
      </c>
      <c r="N2947">
        <v>84106</v>
      </c>
      <c r="O2947" t="s">
        <v>47</v>
      </c>
      <c r="P2947" t="s">
        <v>474</v>
      </c>
      <c r="Q2947" t="s">
        <v>49</v>
      </c>
      <c r="R2947" t="s">
        <v>79</v>
      </c>
      <c r="S2947" t="s">
        <v>475</v>
      </c>
      <c r="T2947">
        <v>295.05599999999998</v>
      </c>
      <c r="U2947">
        <v>9</v>
      </c>
      <c r="V2947">
        <v>0.2</v>
      </c>
      <c r="W2947">
        <v>106.95779999999998</v>
      </c>
    </row>
    <row r="2948" spans="1:23" x14ac:dyDescent="0.3">
      <c r="A2948">
        <v>8041</v>
      </c>
      <c r="B2948" t="s">
        <v>9817</v>
      </c>
      <c r="C2948" s="1">
        <v>42968</v>
      </c>
      <c r="D2948">
        <v>2017</v>
      </c>
      <c r="E2948" t="s">
        <v>132</v>
      </c>
      <c r="F2948">
        <v>21</v>
      </c>
      <c r="G2948" t="s">
        <v>25</v>
      </c>
      <c r="H2948" t="s">
        <v>6504</v>
      </c>
      <c r="I2948" t="s">
        <v>6505</v>
      </c>
      <c r="J2948" t="s">
        <v>44</v>
      </c>
      <c r="K2948" t="s">
        <v>29</v>
      </c>
      <c r="L2948" t="s">
        <v>101</v>
      </c>
      <c r="M2948" t="s">
        <v>102</v>
      </c>
      <c r="N2948">
        <v>98115</v>
      </c>
      <c r="O2948" t="s">
        <v>47</v>
      </c>
      <c r="P2948" t="s">
        <v>2447</v>
      </c>
      <c r="Q2948" t="s">
        <v>49</v>
      </c>
      <c r="R2948" t="s">
        <v>63</v>
      </c>
      <c r="S2948" t="s">
        <v>2448</v>
      </c>
      <c r="T2948">
        <v>572.58000000000004</v>
      </c>
      <c r="U2948">
        <v>6</v>
      </c>
      <c r="V2948">
        <v>0</v>
      </c>
      <c r="W2948">
        <v>34.354799999999955</v>
      </c>
    </row>
    <row r="2949" spans="1:23" x14ac:dyDescent="0.3">
      <c r="A2949">
        <v>2948</v>
      </c>
      <c r="B2949" t="s">
        <v>6156</v>
      </c>
      <c r="C2949" s="1">
        <v>43083</v>
      </c>
      <c r="D2949">
        <v>2017</v>
      </c>
      <c r="E2949" t="s">
        <v>98</v>
      </c>
      <c r="F2949">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v>22.736000000000001</v>
      </c>
    </row>
    <row r="2950" spans="1:23" x14ac:dyDescent="0.3">
      <c r="A2950">
        <v>2949</v>
      </c>
      <c r="B2950" t="s">
        <v>6156</v>
      </c>
      <c r="C2950" s="1">
        <v>43083</v>
      </c>
      <c r="D2950">
        <v>2017</v>
      </c>
      <c r="E2950" t="s">
        <v>98</v>
      </c>
      <c r="F2950">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v>20.539000000000001</v>
      </c>
    </row>
    <row r="2951" spans="1:23" x14ac:dyDescent="0.3">
      <c r="A2951">
        <v>8038</v>
      </c>
      <c r="B2951" t="s">
        <v>9815</v>
      </c>
      <c r="C2951" s="1">
        <v>42926</v>
      </c>
      <c r="D2951">
        <v>2017</v>
      </c>
      <c r="E2951" t="s">
        <v>152</v>
      </c>
      <c r="F2951">
        <v>10</v>
      </c>
      <c r="G2951" t="s">
        <v>54</v>
      </c>
      <c r="H2951" t="s">
        <v>6081</v>
      </c>
      <c r="I2951" t="s">
        <v>6082</v>
      </c>
      <c r="J2951" t="s">
        <v>44</v>
      </c>
      <c r="K2951" t="s">
        <v>29</v>
      </c>
      <c r="L2951" t="s">
        <v>509</v>
      </c>
      <c r="M2951" t="s">
        <v>1288</v>
      </c>
      <c r="N2951">
        <v>31907</v>
      </c>
      <c r="O2951" t="s">
        <v>32</v>
      </c>
      <c r="P2951" t="s">
        <v>9182</v>
      </c>
      <c r="Q2951" t="s">
        <v>49</v>
      </c>
      <c r="R2951" t="s">
        <v>82</v>
      </c>
      <c r="S2951" t="s">
        <v>9183</v>
      </c>
      <c r="T2951">
        <v>41.910000000000004</v>
      </c>
      <c r="U2951">
        <v>3</v>
      </c>
      <c r="V2951">
        <v>0</v>
      </c>
      <c r="W2951">
        <v>10.896600000000003</v>
      </c>
    </row>
    <row r="2952" spans="1:23" x14ac:dyDescent="0.3">
      <c r="A2952">
        <v>2951</v>
      </c>
      <c r="B2952" t="s">
        <v>6161</v>
      </c>
      <c r="C2952" s="1">
        <v>43051</v>
      </c>
      <c r="D2952">
        <v>2017</v>
      </c>
      <c r="E2952" t="s">
        <v>24</v>
      </c>
      <c r="F2952">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v>8.3810000000000002</v>
      </c>
    </row>
    <row r="2953" spans="1:23" x14ac:dyDescent="0.3">
      <c r="A2953">
        <v>8037</v>
      </c>
      <c r="B2953" t="s">
        <v>9814</v>
      </c>
      <c r="C2953" s="1">
        <v>42267</v>
      </c>
      <c r="D2953">
        <v>2015</v>
      </c>
      <c r="E2953" t="s">
        <v>161</v>
      </c>
      <c r="F2953">
        <v>20</v>
      </c>
      <c r="G2953" t="s">
        <v>199</v>
      </c>
      <c r="H2953" t="s">
        <v>125</v>
      </c>
      <c r="I2953" t="s">
        <v>126</v>
      </c>
      <c r="J2953" t="s">
        <v>28</v>
      </c>
      <c r="K2953" t="s">
        <v>29</v>
      </c>
      <c r="L2953" t="s">
        <v>1497</v>
      </c>
      <c r="M2953" t="s">
        <v>1261</v>
      </c>
      <c r="N2953">
        <v>1841</v>
      </c>
      <c r="O2953" t="s">
        <v>157</v>
      </c>
      <c r="P2953" t="s">
        <v>5692</v>
      </c>
      <c r="Q2953" t="s">
        <v>49</v>
      </c>
      <c r="R2953" t="s">
        <v>79</v>
      </c>
      <c r="S2953" t="s">
        <v>5693</v>
      </c>
      <c r="T2953">
        <v>37.68</v>
      </c>
      <c r="U2953">
        <v>6</v>
      </c>
      <c r="V2953">
        <v>0</v>
      </c>
      <c r="W2953">
        <v>16.955999999999996</v>
      </c>
    </row>
    <row r="2954" spans="1:23" x14ac:dyDescent="0.3">
      <c r="A2954">
        <v>8036</v>
      </c>
      <c r="B2954" t="s">
        <v>9813</v>
      </c>
      <c r="C2954" s="1">
        <v>42180</v>
      </c>
      <c r="D2954">
        <v>2015</v>
      </c>
      <c r="E2954" t="s">
        <v>41</v>
      </c>
      <c r="F2954">
        <v>25</v>
      </c>
      <c r="G2954" t="s">
        <v>199</v>
      </c>
      <c r="H2954" t="s">
        <v>5270</v>
      </c>
      <c r="I2954" t="s">
        <v>5271</v>
      </c>
      <c r="J2954" t="s">
        <v>28</v>
      </c>
      <c r="K2954" t="s">
        <v>29</v>
      </c>
      <c r="L2954" t="s">
        <v>195</v>
      </c>
      <c r="M2954" t="s">
        <v>110</v>
      </c>
      <c r="N2954">
        <v>77041</v>
      </c>
      <c r="O2954" t="s">
        <v>111</v>
      </c>
      <c r="P2954" t="s">
        <v>2938</v>
      </c>
      <c r="Q2954" t="s">
        <v>49</v>
      </c>
      <c r="R2954" t="s">
        <v>50</v>
      </c>
      <c r="S2954" t="s">
        <v>2939</v>
      </c>
      <c r="T2954">
        <v>4.6079999999999997</v>
      </c>
      <c r="U2954">
        <v>2</v>
      </c>
      <c r="V2954">
        <v>0.2</v>
      </c>
      <c r="W2954">
        <v>1.6704000000000001</v>
      </c>
    </row>
    <row r="2955" spans="1:23" x14ac:dyDescent="0.3">
      <c r="A2955">
        <v>8034</v>
      </c>
      <c r="B2955" t="s">
        <v>9813</v>
      </c>
      <c r="C2955" s="1">
        <v>42180</v>
      </c>
      <c r="D2955">
        <v>2015</v>
      </c>
      <c r="E2955" t="s">
        <v>41</v>
      </c>
      <c r="F2955">
        <v>25</v>
      </c>
      <c r="G2955" t="s">
        <v>199</v>
      </c>
      <c r="H2955" t="s">
        <v>5270</v>
      </c>
      <c r="I2955" t="s">
        <v>5271</v>
      </c>
      <c r="J2955" t="s">
        <v>28</v>
      </c>
      <c r="K2955" t="s">
        <v>29</v>
      </c>
      <c r="L2955" t="s">
        <v>195</v>
      </c>
      <c r="M2955" t="s">
        <v>110</v>
      </c>
      <c r="N2955">
        <v>77041</v>
      </c>
      <c r="O2955" t="s">
        <v>111</v>
      </c>
      <c r="P2955" t="s">
        <v>7793</v>
      </c>
      <c r="Q2955" t="s">
        <v>49</v>
      </c>
      <c r="R2955" t="s">
        <v>79</v>
      </c>
      <c r="S2955" t="s">
        <v>7794</v>
      </c>
      <c r="T2955">
        <v>0.98399999999999976</v>
      </c>
      <c r="U2955">
        <v>2</v>
      </c>
      <c r="V2955">
        <v>0.8</v>
      </c>
      <c r="W2955">
        <v>-1.476</v>
      </c>
    </row>
    <row r="2956" spans="1:23" x14ac:dyDescent="0.3">
      <c r="A2956">
        <v>8033</v>
      </c>
      <c r="B2956" t="s">
        <v>9813</v>
      </c>
      <c r="C2956" s="1">
        <v>42180</v>
      </c>
      <c r="D2956">
        <v>2015</v>
      </c>
      <c r="E2956" t="s">
        <v>41</v>
      </c>
      <c r="F2956">
        <v>25</v>
      </c>
      <c r="G2956" t="s">
        <v>199</v>
      </c>
      <c r="H2956" t="s">
        <v>5270</v>
      </c>
      <c r="I2956" t="s">
        <v>5271</v>
      </c>
      <c r="J2956" t="s">
        <v>28</v>
      </c>
      <c r="K2956" t="s">
        <v>29</v>
      </c>
      <c r="L2956" t="s">
        <v>195</v>
      </c>
      <c r="M2956" t="s">
        <v>110</v>
      </c>
      <c r="N2956">
        <v>77041</v>
      </c>
      <c r="O2956" t="s">
        <v>111</v>
      </c>
      <c r="P2956" t="s">
        <v>2669</v>
      </c>
      <c r="Q2956" t="s">
        <v>49</v>
      </c>
      <c r="R2956" t="s">
        <v>95</v>
      </c>
      <c r="S2956" t="s">
        <v>2670</v>
      </c>
      <c r="T2956">
        <v>47.952000000000005</v>
      </c>
      <c r="U2956">
        <v>3</v>
      </c>
      <c r="V2956">
        <v>0.2</v>
      </c>
      <c r="W2956">
        <v>16.183799999999998</v>
      </c>
    </row>
    <row r="2957" spans="1:23" x14ac:dyDescent="0.3">
      <c r="A2957">
        <v>8032</v>
      </c>
      <c r="B2957" t="s">
        <v>9812</v>
      </c>
      <c r="C2957" s="1">
        <v>42376</v>
      </c>
      <c r="D2957">
        <v>2016</v>
      </c>
      <c r="E2957" t="s">
        <v>166</v>
      </c>
      <c r="F2957">
        <v>7</v>
      </c>
      <c r="G2957" t="s">
        <v>54</v>
      </c>
      <c r="H2957" t="s">
        <v>3258</v>
      </c>
      <c r="I2957" t="s">
        <v>3259</v>
      </c>
      <c r="J2957" t="s">
        <v>28</v>
      </c>
      <c r="K2957" t="s">
        <v>29</v>
      </c>
      <c r="L2957" t="s">
        <v>1632</v>
      </c>
      <c r="M2957" t="s">
        <v>110</v>
      </c>
      <c r="N2957">
        <v>79109</v>
      </c>
      <c r="O2957" t="s">
        <v>111</v>
      </c>
      <c r="P2957" t="s">
        <v>2945</v>
      </c>
      <c r="Q2957" t="s">
        <v>49</v>
      </c>
      <c r="R2957" t="s">
        <v>95</v>
      </c>
      <c r="S2957" t="s">
        <v>2946</v>
      </c>
      <c r="T2957">
        <v>25.920000000000005</v>
      </c>
      <c r="U2957">
        <v>5</v>
      </c>
      <c r="V2957">
        <v>0.2</v>
      </c>
      <c r="W2957">
        <v>9.0719999999999992</v>
      </c>
    </row>
    <row r="2958" spans="1:23" x14ac:dyDescent="0.3">
      <c r="A2958">
        <v>8029</v>
      </c>
      <c r="B2958" t="s">
        <v>9810</v>
      </c>
      <c r="C2958" s="1">
        <v>42258</v>
      </c>
      <c r="D2958">
        <v>2015</v>
      </c>
      <c r="E2958" t="s">
        <v>161</v>
      </c>
      <c r="F2958">
        <v>11</v>
      </c>
      <c r="G2958" t="s">
        <v>25</v>
      </c>
      <c r="H2958" t="s">
        <v>8210</v>
      </c>
      <c r="I2958" t="s">
        <v>8211</v>
      </c>
      <c r="J2958" t="s">
        <v>44</v>
      </c>
      <c r="K2958" t="s">
        <v>29</v>
      </c>
      <c r="L2958" t="s">
        <v>278</v>
      </c>
      <c r="M2958" t="s">
        <v>279</v>
      </c>
      <c r="N2958">
        <v>10035</v>
      </c>
      <c r="O2958" t="s">
        <v>157</v>
      </c>
      <c r="P2958" t="s">
        <v>7526</v>
      </c>
      <c r="Q2958" t="s">
        <v>49</v>
      </c>
      <c r="R2958" t="s">
        <v>63</v>
      </c>
      <c r="S2958" t="s">
        <v>7527</v>
      </c>
      <c r="T2958">
        <v>772.68</v>
      </c>
      <c r="U2958">
        <v>4</v>
      </c>
      <c r="V2958">
        <v>0</v>
      </c>
      <c r="W2958">
        <v>108.17520000000002</v>
      </c>
    </row>
    <row r="2959" spans="1:23" x14ac:dyDescent="0.3">
      <c r="A2959">
        <v>2958</v>
      </c>
      <c r="B2959" t="s">
        <v>6174</v>
      </c>
      <c r="C2959" s="1">
        <v>42859</v>
      </c>
      <c r="D2959">
        <v>2017</v>
      </c>
      <c r="E2959" t="s">
        <v>124</v>
      </c>
      <c r="F2959">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v>-1.9274999999999993</v>
      </c>
    </row>
    <row r="2960" spans="1:23" x14ac:dyDescent="0.3">
      <c r="A2960">
        <v>2959</v>
      </c>
      <c r="B2960" t="s">
        <v>6175</v>
      </c>
      <c r="C2960" s="1">
        <v>42362</v>
      </c>
      <c r="D2960">
        <v>2015</v>
      </c>
      <c r="E2960" t="s">
        <v>98</v>
      </c>
      <c r="F2960">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v>7.2267999999999999</v>
      </c>
    </row>
    <row r="2961" spans="1:23" x14ac:dyDescent="0.3">
      <c r="A2961">
        <v>2960</v>
      </c>
      <c r="B2961" t="s">
        <v>6175</v>
      </c>
      <c r="C2961" s="1">
        <v>42362</v>
      </c>
      <c r="D2961">
        <v>2015</v>
      </c>
      <c r="E2961" t="s">
        <v>98</v>
      </c>
      <c r="F2961">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v>21.5824</v>
      </c>
    </row>
    <row r="2962" spans="1:23" x14ac:dyDescent="0.3">
      <c r="A2962">
        <v>2961</v>
      </c>
      <c r="B2962" t="s">
        <v>6176</v>
      </c>
      <c r="C2962" s="1">
        <v>42851</v>
      </c>
      <c r="D2962">
        <v>2017</v>
      </c>
      <c r="E2962" t="s">
        <v>89</v>
      </c>
      <c r="F2962">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v>9.3563999999999989</v>
      </c>
    </row>
    <row r="2963" spans="1:23" x14ac:dyDescent="0.3">
      <c r="A2963">
        <v>2962</v>
      </c>
      <c r="B2963" t="s">
        <v>6176</v>
      </c>
      <c r="C2963" s="1">
        <v>42851</v>
      </c>
      <c r="D2963">
        <v>2017</v>
      </c>
      <c r="E2963" t="s">
        <v>89</v>
      </c>
      <c r="F2963">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v>19.247199999999999</v>
      </c>
    </row>
    <row r="2964" spans="1:23" x14ac:dyDescent="0.3">
      <c r="A2964">
        <v>8027</v>
      </c>
      <c r="B2964" t="s">
        <v>9810</v>
      </c>
      <c r="C2964" s="1">
        <v>42258</v>
      </c>
      <c r="D2964">
        <v>2015</v>
      </c>
      <c r="E2964" t="s">
        <v>161</v>
      </c>
      <c r="F2964">
        <v>11</v>
      </c>
      <c r="G2964" t="s">
        <v>25</v>
      </c>
      <c r="H2964" t="s">
        <v>8210</v>
      </c>
      <c r="I2964" t="s">
        <v>8211</v>
      </c>
      <c r="J2964" t="s">
        <v>44</v>
      </c>
      <c r="K2964" t="s">
        <v>29</v>
      </c>
      <c r="L2964" t="s">
        <v>278</v>
      </c>
      <c r="M2964" t="s">
        <v>279</v>
      </c>
      <c r="N2964">
        <v>10035</v>
      </c>
      <c r="O2964" t="s">
        <v>157</v>
      </c>
      <c r="P2964" t="s">
        <v>9493</v>
      </c>
      <c r="Q2964" t="s">
        <v>49</v>
      </c>
      <c r="R2964" t="s">
        <v>63</v>
      </c>
      <c r="S2964" t="s">
        <v>9494</v>
      </c>
      <c r="T2964">
        <v>78.8</v>
      </c>
      <c r="U2964">
        <v>1</v>
      </c>
      <c r="V2964">
        <v>0</v>
      </c>
      <c r="W2964">
        <v>1.5760000000000076</v>
      </c>
    </row>
    <row r="2965" spans="1:23" x14ac:dyDescent="0.3">
      <c r="A2965">
        <v>8025</v>
      </c>
      <c r="B2965" t="s">
        <v>9809</v>
      </c>
      <c r="C2965" s="1">
        <v>41841</v>
      </c>
      <c r="D2965">
        <v>2014</v>
      </c>
      <c r="E2965" t="s">
        <v>152</v>
      </c>
      <c r="F2965">
        <v>21</v>
      </c>
      <c r="G2965" t="s">
        <v>54</v>
      </c>
      <c r="H2965" t="s">
        <v>3766</v>
      </c>
      <c r="I2965" t="s">
        <v>3767</v>
      </c>
      <c r="J2965" t="s">
        <v>44</v>
      </c>
      <c r="K2965" t="s">
        <v>29</v>
      </c>
      <c r="L2965" t="s">
        <v>830</v>
      </c>
      <c r="M2965" t="s">
        <v>110</v>
      </c>
      <c r="N2965">
        <v>75217</v>
      </c>
      <c r="O2965" t="s">
        <v>111</v>
      </c>
      <c r="P2965" t="s">
        <v>6954</v>
      </c>
      <c r="Q2965" t="s">
        <v>49</v>
      </c>
      <c r="R2965" t="s">
        <v>79</v>
      </c>
      <c r="S2965" t="s">
        <v>6955</v>
      </c>
      <c r="T2965">
        <v>1.0439999999999998</v>
      </c>
      <c r="U2965">
        <v>1</v>
      </c>
      <c r="V2965">
        <v>0.8</v>
      </c>
      <c r="W2965">
        <v>-1.8270000000000004</v>
      </c>
    </row>
    <row r="2966" spans="1:23" x14ac:dyDescent="0.3">
      <c r="A2966">
        <v>2965</v>
      </c>
      <c r="B2966" t="s">
        <v>6177</v>
      </c>
      <c r="C2966" s="1">
        <v>43085</v>
      </c>
      <c r="D2966">
        <v>2017</v>
      </c>
      <c r="E2966" t="s">
        <v>98</v>
      </c>
      <c r="F296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v>8.2079999999999984</v>
      </c>
    </row>
    <row r="2967" spans="1:23" x14ac:dyDescent="0.3">
      <c r="A2967">
        <v>8023</v>
      </c>
      <c r="B2967" t="s">
        <v>9809</v>
      </c>
      <c r="C2967" s="1">
        <v>41841</v>
      </c>
      <c r="D2967">
        <v>2014</v>
      </c>
      <c r="E2967" t="s">
        <v>152</v>
      </c>
      <c r="F2967">
        <v>21</v>
      </c>
      <c r="G2967" t="s">
        <v>54</v>
      </c>
      <c r="H2967" t="s">
        <v>3766</v>
      </c>
      <c r="I2967" t="s">
        <v>3767</v>
      </c>
      <c r="J2967" t="s">
        <v>44</v>
      </c>
      <c r="K2967" t="s">
        <v>29</v>
      </c>
      <c r="L2967" t="s">
        <v>830</v>
      </c>
      <c r="M2967" t="s">
        <v>110</v>
      </c>
      <c r="N2967">
        <v>75217</v>
      </c>
      <c r="O2967" t="s">
        <v>111</v>
      </c>
      <c r="P2967" t="s">
        <v>7533</v>
      </c>
      <c r="Q2967" t="s">
        <v>49</v>
      </c>
      <c r="R2967" t="s">
        <v>184</v>
      </c>
      <c r="S2967" t="s">
        <v>7534</v>
      </c>
      <c r="T2967">
        <v>87.92</v>
      </c>
      <c r="U2967">
        <v>5</v>
      </c>
      <c r="V2967">
        <v>0.2</v>
      </c>
      <c r="W2967">
        <v>29.673000000000005</v>
      </c>
    </row>
    <row r="2968" spans="1:23" x14ac:dyDescent="0.3">
      <c r="A2968">
        <v>8022</v>
      </c>
      <c r="B2968" t="s">
        <v>9809</v>
      </c>
      <c r="C2968" s="1">
        <v>41841</v>
      </c>
      <c r="D2968">
        <v>2014</v>
      </c>
      <c r="E2968" t="s">
        <v>152</v>
      </c>
      <c r="F2968">
        <v>21</v>
      </c>
      <c r="G2968" t="s">
        <v>54</v>
      </c>
      <c r="H2968" t="s">
        <v>3766</v>
      </c>
      <c r="I2968" t="s">
        <v>3767</v>
      </c>
      <c r="J2968" t="s">
        <v>44</v>
      </c>
      <c r="K2968" t="s">
        <v>29</v>
      </c>
      <c r="L2968" t="s">
        <v>830</v>
      </c>
      <c r="M2968" t="s">
        <v>110</v>
      </c>
      <c r="N2968">
        <v>75217</v>
      </c>
      <c r="O2968" t="s">
        <v>111</v>
      </c>
      <c r="P2968" t="s">
        <v>5068</v>
      </c>
      <c r="Q2968" t="s">
        <v>49</v>
      </c>
      <c r="R2968" t="s">
        <v>82</v>
      </c>
      <c r="S2968" t="s">
        <v>5069</v>
      </c>
      <c r="T2968">
        <v>4.9919999999999991</v>
      </c>
      <c r="U2968">
        <v>3</v>
      </c>
      <c r="V2968">
        <v>0.8</v>
      </c>
      <c r="W2968">
        <v>-12.979200000000002</v>
      </c>
    </row>
    <row r="2969" spans="1:23" x14ac:dyDescent="0.3">
      <c r="A2969">
        <v>2968</v>
      </c>
      <c r="B2969" t="s">
        <v>6182</v>
      </c>
      <c r="C2969" s="1">
        <v>42000</v>
      </c>
      <c r="D2969">
        <v>2014</v>
      </c>
      <c r="E2969" t="s">
        <v>98</v>
      </c>
      <c r="F2969">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v>3.0015999999999998</v>
      </c>
    </row>
    <row r="2970" spans="1:23" x14ac:dyDescent="0.3">
      <c r="A2970">
        <v>2969</v>
      </c>
      <c r="B2970" t="s">
        <v>6183</v>
      </c>
      <c r="C2970" s="1">
        <v>43045</v>
      </c>
      <c r="D2970">
        <v>2017</v>
      </c>
      <c r="E2970" t="s">
        <v>24</v>
      </c>
      <c r="F2970">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v>43.713600000000014</v>
      </c>
    </row>
    <row r="2971" spans="1:23" x14ac:dyDescent="0.3">
      <c r="A2971">
        <v>2970</v>
      </c>
      <c r="B2971" t="s">
        <v>6183</v>
      </c>
      <c r="C2971" s="1">
        <v>43045</v>
      </c>
      <c r="D2971">
        <v>2017</v>
      </c>
      <c r="E2971" t="s">
        <v>24</v>
      </c>
      <c r="F2971">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v>10.8864</v>
      </c>
    </row>
    <row r="2972" spans="1:23" x14ac:dyDescent="0.3">
      <c r="A2972">
        <v>2971</v>
      </c>
      <c r="B2972" t="s">
        <v>6183</v>
      </c>
      <c r="C2972" s="1">
        <v>43045</v>
      </c>
      <c r="D2972">
        <v>2017</v>
      </c>
      <c r="E2972" t="s">
        <v>24</v>
      </c>
      <c r="F2972">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v>-10.617599999999999</v>
      </c>
    </row>
    <row r="2973" spans="1:23" x14ac:dyDescent="0.3">
      <c r="A2973">
        <v>8021</v>
      </c>
      <c r="B2973" t="s">
        <v>9808</v>
      </c>
      <c r="C2973" s="1">
        <v>43041</v>
      </c>
      <c r="D2973">
        <v>2017</v>
      </c>
      <c r="E2973" t="s">
        <v>24</v>
      </c>
      <c r="F2973">
        <v>2</v>
      </c>
      <c r="G2973" t="s">
        <v>199</v>
      </c>
      <c r="H2973" t="s">
        <v>660</v>
      </c>
      <c r="I2973" t="s">
        <v>661</v>
      </c>
      <c r="J2973" t="s">
        <v>28</v>
      </c>
      <c r="K2973" t="s">
        <v>29</v>
      </c>
      <c r="L2973" t="s">
        <v>5105</v>
      </c>
      <c r="M2973" t="s">
        <v>610</v>
      </c>
      <c r="N2973">
        <v>63116</v>
      </c>
      <c r="O2973" t="s">
        <v>111</v>
      </c>
      <c r="P2973" t="s">
        <v>4026</v>
      </c>
      <c r="Q2973" t="s">
        <v>49</v>
      </c>
      <c r="R2973" t="s">
        <v>95</v>
      </c>
      <c r="S2973" t="s">
        <v>4027</v>
      </c>
      <c r="T2973">
        <v>11.76</v>
      </c>
      <c r="U2973">
        <v>2</v>
      </c>
      <c r="V2973">
        <v>0</v>
      </c>
      <c r="W2973">
        <v>5.7623999999999995</v>
      </c>
    </row>
    <row r="2974" spans="1:23" x14ac:dyDescent="0.3">
      <c r="A2974">
        <v>2973</v>
      </c>
      <c r="B2974" t="s">
        <v>6183</v>
      </c>
      <c r="C2974" s="1">
        <v>43045</v>
      </c>
      <c r="D2974">
        <v>2017</v>
      </c>
      <c r="E2974" t="s">
        <v>24</v>
      </c>
      <c r="F2974">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v>-51.827200000000019</v>
      </c>
    </row>
    <row r="2975" spans="1:23" x14ac:dyDescent="0.3">
      <c r="A2975">
        <v>2974</v>
      </c>
      <c r="B2975" t="s">
        <v>6184</v>
      </c>
      <c r="C2975" s="1">
        <v>43085</v>
      </c>
      <c r="D2975">
        <v>2017</v>
      </c>
      <c r="E2975" t="s">
        <v>98</v>
      </c>
      <c r="F2975">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v>5.1839999999999993</v>
      </c>
    </row>
    <row r="2976" spans="1:23" x14ac:dyDescent="0.3">
      <c r="A2976">
        <v>8020</v>
      </c>
      <c r="B2976" t="s">
        <v>9808</v>
      </c>
      <c r="C2976" s="1">
        <v>43041</v>
      </c>
      <c r="D2976">
        <v>2017</v>
      </c>
      <c r="E2976" t="s">
        <v>24</v>
      </c>
      <c r="F2976">
        <v>2</v>
      </c>
      <c r="G2976" t="s">
        <v>199</v>
      </c>
      <c r="H2976" t="s">
        <v>660</v>
      </c>
      <c r="I2976" t="s">
        <v>661</v>
      </c>
      <c r="J2976" t="s">
        <v>28</v>
      </c>
      <c r="K2976" t="s">
        <v>29</v>
      </c>
      <c r="L2976" t="s">
        <v>5105</v>
      </c>
      <c r="M2976" t="s">
        <v>610</v>
      </c>
      <c r="N2976">
        <v>63116</v>
      </c>
      <c r="O2976" t="s">
        <v>111</v>
      </c>
      <c r="P2976" t="s">
        <v>7141</v>
      </c>
      <c r="Q2976" t="s">
        <v>49</v>
      </c>
      <c r="R2976" t="s">
        <v>82</v>
      </c>
      <c r="S2976" t="s">
        <v>7142</v>
      </c>
      <c r="T2976">
        <v>83.9</v>
      </c>
      <c r="U2976">
        <v>10</v>
      </c>
      <c r="V2976">
        <v>0</v>
      </c>
      <c r="W2976">
        <v>20.975000000000001</v>
      </c>
    </row>
    <row r="2977" spans="1:23" x14ac:dyDescent="0.3">
      <c r="A2977">
        <v>2976</v>
      </c>
      <c r="B2977" t="s">
        <v>6185</v>
      </c>
      <c r="C2977" s="1">
        <v>42131</v>
      </c>
      <c r="D2977">
        <v>2015</v>
      </c>
      <c r="E2977" t="s">
        <v>124</v>
      </c>
      <c r="F2977">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v>5.378400000000001</v>
      </c>
    </row>
    <row r="2978" spans="1:23" x14ac:dyDescent="0.3">
      <c r="A2978">
        <v>8018</v>
      </c>
      <c r="B2978" t="s">
        <v>9806</v>
      </c>
      <c r="C2978" s="1">
        <v>41891</v>
      </c>
      <c r="D2978">
        <v>2014</v>
      </c>
      <c r="E2978" t="s">
        <v>161</v>
      </c>
      <c r="F2978">
        <v>9</v>
      </c>
      <c r="G2978" t="s">
        <v>199</v>
      </c>
      <c r="H2978" t="s">
        <v>3137</v>
      </c>
      <c r="I2978" t="s">
        <v>3138</v>
      </c>
      <c r="J2978" t="s">
        <v>108</v>
      </c>
      <c r="K2978" t="s">
        <v>29</v>
      </c>
      <c r="L2978" t="s">
        <v>2489</v>
      </c>
      <c r="M2978" t="s">
        <v>510</v>
      </c>
      <c r="N2978">
        <v>43130</v>
      </c>
      <c r="O2978" t="s">
        <v>157</v>
      </c>
      <c r="P2978" t="s">
        <v>3972</v>
      </c>
      <c r="Q2978" t="s">
        <v>49</v>
      </c>
      <c r="R2978" t="s">
        <v>72</v>
      </c>
      <c r="S2978" t="s">
        <v>3973</v>
      </c>
      <c r="T2978">
        <v>30.816000000000003</v>
      </c>
      <c r="U2978">
        <v>9</v>
      </c>
      <c r="V2978">
        <v>0.2</v>
      </c>
      <c r="W2978">
        <v>2.6964000000000006</v>
      </c>
    </row>
    <row r="2979" spans="1:23" x14ac:dyDescent="0.3">
      <c r="A2979">
        <v>2978</v>
      </c>
      <c r="B2979" t="s">
        <v>6191</v>
      </c>
      <c r="C2979" s="1">
        <v>43011</v>
      </c>
      <c r="D2979">
        <v>2017</v>
      </c>
      <c r="E2979" t="s">
        <v>53</v>
      </c>
      <c r="F2979">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v>5.8707999999999991</v>
      </c>
    </row>
    <row r="2980" spans="1:23" x14ac:dyDescent="0.3">
      <c r="A2980">
        <v>8015</v>
      </c>
      <c r="B2980" t="s">
        <v>9805</v>
      </c>
      <c r="C2980" s="1">
        <v>42880</v>
      </c>
      <c r="D2980">
        <v>2017</v>
      </c>
      <c r="E2980" t="s">
        <v>124</v>
      </c>
      <c r="F2980">
        <v>25</v>
      </c>
      <c r="G2980" t="s">
        <v>1306</v>
      </c>
      <c r="H2980" t="s">
        <v>5081</v>
      </c>
      <c r="I2980" t="s">
        <v>5082</v>
      </c>
      <c r="J2980" t="s">
        <v>28</v>
      </c>
      <c r="K2980" t="s">
        <v>29</v>
      </c>
      <c r="L2980" t="s">
        <v>278</v>
      </c>
      <c r="M2980" t="s">
        <v>279</v>
      </c>
      <c r="N2980">
        <v>10009</v>
      </c>
      <c r="O2980" t="s">
        <v>157</v>
      </c>
      <c r="P2980" t="s">
        <v>5428</v>
      </c>
      <c r="Q2980" t="s">
        <v>49</v>
      </c>
      <c r="R2980" t="s">
        <v>281</v>
      </c>
      <c r="S2980" t="s">
        <v>5429</v>
      </c>
      <c r="T2980">
        <v>3.29</v>
      </c>
      <c r="U2980">
        <v>1</v>
      </c>
      <c r="V2980">
        <v>0</v>
      </c>
      <c r="W2980">
        <v>1.4804999999999999</v>
      </c>
    </row>
    <row r="2981" spans="1:23" x14ac:dyDescent="0.3">
      <c r="A2981">
        <v>2980</v>
      </c>
      <c r="B2981" t="s">
        <v>6194</v>
      </c>
      <c r="C2981" s="1">
        <v>42167</v>
      </c>
      <c r="D2981">
        <v>2015</v>
      </c>
      <c r="E2981" t="s">
        <v>41</v>
      </c>
      <c r="F2981">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v>7.2576000000000001</v>
      </c>
    </row>
    <row r="2982" spans="1:23" x14ac:dyDescent="0.3">
      <c r="A2982">
        <v>8013</v>
      </c>
      <c r="B2982" t="s">
        <v>9805</v>
      </c>
      <c r="C2982" s="1">
        <v>42880</v>
      </c>
      <c r="D2982">
        <v>2017</v>
      </c>
      <c r="E2982" t="s">
        <v>124</v>
      </c>
      <c r="F2982">
        <v>25</v>
      </c>
      <c r="G2982" t="s">
        <v>1306</v>
      </c>
      <c r="H2982" t="s">
        <v>5081</v>
      </c>
      <c r="I2982" t="s">
        <v>5082</v>
      </c>
      <c r="J2982" t="s">
        <v>28</v>
      </c>
      <c r="K2982" t="s">
        <v>29</v>
      </c>
      <c r="L2982" t="s">
        <v>278</v>
      </c>
      <c r="M2982" t="s">
        <v>279</v>
      </c>
      <c r="N2982">
        <v>10009</v>
      </c>
      <c r="O2982" t="s">
        <v>157</v>
      </c>
      <c r="P2982" t="s">
        <v>3499</v>
      </c>
      <c r="Q2982" t="s">
        <v>49</v>
      </c>
      <c r="R2982" t="s">
        <v>79</v>
      </c>
      <c r="S2982" t="s">
        <v>3500</v>
      </c>
      <c r="T2982">
        <v>663.92</v>
      </c>
      <c r="U2982">
        <v>5</v>
      </c>
      <c r="V2982">
        <v>0.2</v>
      </c>
      <c r="W2982">
        <v>207.47499999999994</v>
      </c>
    </row>
    <row r="2983" spans="1:23" x14ac:dyDescent="0.3">
      <c r="A2983">
        <v>8011</v>
      </c>
      <c r="B2983" t="s">
        <v>9803</v>
      </c>
      <c r="C2983" s="1">
        <v>41715</v>
      </c>
      <c r="D2983">
        <v>2014</v>
      </c>
      <c r="E2983" t="s">
        <v>237</v>
      </c>
      <c r="F2983">
        <v>17</v>
      </c>
      <c r="G2983" t="s">
        <v>25</v>
      </c>
      <c r="H2983" t="s">
        <v>3623</v>
      </c>
      <c r="I2983" t="s">
        <v>3624</v>
      </c>
      <c r="J2983" t="s">
        <v>44</v>
      </c>
      <c r="K2983" t="s">
        <v>29</v>
      </c>
      <c r="L2983" t="s">
        <v>155</v>
      </c>
      <c r="M2983" t="s">
        <v>156</v>
      </c>
      <c r="N2983">
        <v>19134</v>
      </c>
      <c r="O2983" t="s">
        <v>157</v>
      </c>
      <c r="P2983" t="s">
        <v>3755</v>
      </c>
      <c r="Q2983" t="s">
        <v>49</v>
      </c>
      <c r="R2983" t="s">
        <v>95</v>
      </c>
      <c r="S2983" t="s">
        <v>3756</v>
      </c>
      <c r="T2983">
        <v>126.624</v>
      </c>
      <c r="U2983">
        <v>6</v>
      </c>
      <c r="V2983">
        <v>0.2</v>
      </c>
      <c r="W2983">
        <v>41.152799999999992</v>
      </c>
    </row>
    <row r="2984" spans="1:23" x14ac:dyDescent="0.3">
      <c r="A2984">
        <v>2983</v>
      </c>
      <c r="B2984" t="s">
        <v>6199</v>
      </c>
      <c r="C2984" s="1">
        <v>41832</v>
      </c>
      <c r="D2984">
        <v>2014</v>
      </c>
      <c r="E2984" t="s">
        <v>152</v>
      </c>
      <c r="F2984">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v>3.8015999999999992</v>
      </c>
    </row>
    <row r="2985" spans="1:23" x14ac:dyDescent="0.3">
      <c r="A2985">
        <v>2984</v>
      </c>
      <c r="B2985" t="s">
        <v>6200</v>
      </c>
      <c r="C2985" s="1">
        <v>41979</v>
      </c>
      <c r="D2985">
        <v>2014</v>
      </c>
      <c r="E2985" t="s">
        <v>98</v>
      </c>
      <c r="F2985">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v>4.6746000000000016</v>
      </c>
    </row>
    <row r="2986" spans="1:23" x14ac:dyDescent="0.3">
      <c r="A2986">
        <v>8009</v>
      </c>
      <c r="B2986" t="s">
        <v>9802</v>
      </c>
      <c r="C2986" s="1">
        <v>42325</v>
      </c>
      <c r="D2986">
        <v>2015</v>
      </c>
      <c r="E2986" t="s">
        <v>24</v>
      </c>
      <c r="F2986">
        <v>17</v>
      </c>
      <c r="G2986" t="s">
        <v>54</v>
      </c>
      <c r="H2986" t="s">
        <v>7180</v>
      </c>
      <c r="I2986" t="s">
        <v>7181</v>
      </c>
      <c r="J2986" t="s">
        <v>28</v>
      </c>
      <c r="K2986" t="s">
        <v>29</v>
      </c>
      <c r="L2986" t="s">
        <v>4869</v>
      </c>
      <c r="M2986" t="s">
        <v>663</v>
      </c>
      <c r="N2986">
        <v>73120</v>
      </c>
      <c r="O2986" t="s">
        <v>111</v>
      </c>
      <c r="P2986" t="s">
        <v>1070</v>
      </c>
      <c r="Q2986" t="s">
        <v>49</v>
      </c>
      <c r="R2986" t="s">
        <v>95</v>
      </c>
      <c r="S2986" t="s">
        <v>197</v>
      </c>
      <c r="T2986">
        <v>106.32</v>
      </c>
      <c r="U2986">
        <v>3</v>
      </c>
      <c r="V2986">
        <v>0</v>
      </c>
      <c r="W2986">
        <v>49.970399999999991</v>
      </c>
    </row>
    <row r="2987" spans="1:23" x14ac:dyDescent="0.3">
      <c r="A2987">
        <v>8008</v>
      </c>
      <c r="B2987" t="s">
        <v>9802</v>
      </c>
      <c r="C2987" s="1">
        <v>42325</v>
      </c>
      <c r="D2987">
        <v>2015</v>
      </c>
      <c r="E2987" t="s">
        <v>24</v>
      </c>
      <c r="F2987">
        <v>17</v>
      </c>
      <c r="G2987" t="s">
        <v>54</v>
      </c>
      <c r="H2987" t="s">
        <v>7180</v>
      </c>
      <c r="I2987" t="s">
        <v>7181</v>
      </c>
      <c r="J2987" t="s">
        <v>28</v>
      </c>
      <c r="K2987" t="s">
        <v>29</v>
      </c>
      <c r="L2987" t="s">
        <v>4869</v>
      </c>
      <c r="M2987" t="s">
        <v>663</v>
      </c>
      <c r="N2987">
        <v>73120</v>
      </c>
      <c r="O2987" t="s">
        <v>111</v>
      </c>
      <c r="P2987" t="s">
        <v>1112</v>
      </c>
      <c r="Q2987" t="s">
        <v>49</v>
      </c>
      <c r="R2987" t="s">
        <v>63</v>
      </c>
      <c r="S2987" t="s">
        <v>1113</v>
      </c>
      <c r="T2987">
        <v>541.24</v>
      </c>
      <c r="U2987">
        <v>4</v>
      </c>
      <c r="V2987">
        <v>0</v>
      </c>
      <c r="W2987">
        <v>5.4124000000000478</v>
      </c>
    </row>
    <row r="2988" spans="1:23" x14ac:dyDescent="0.3">
      <c r="A2988">
        <v>2987</v>
      </c>
      <c r="B2988" t="s">
        <v>6201</v>
      </c>
      <c r="C2988" s="1">
        <v>42515</v>
      </c>
      <c r="D2988">
        <v>2016</v>
      </c>
      <c r="E2988" t="s">
        <v>124</v>
      </c>
      <c r="F2988">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v>9.2927999999999997</v>
      </c>
    </row>
    <row r="2989" spans="1:23" x14ac:dyDescent="0.3">
      <c r="A2989">
        <v>2988</v>
      </c>
      <c r="B2989" t="s">
        <v>6201</v>
      </c>
      <c r="C2989" s="1">
        <v>42515</v>
      </c>
      <c r="D2989">
        <v>2016</v>
      </c>
      <c r="E2989" t="s">
        <v>124</v>
      </c>
      <c r="F2989">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v>152.11799999999999</v>
      </c>
    </row>
    <row r="2990" spans="1:23" x14ac:dyDescent="0.3">
      <c r="A2990">
        <v>8007</v>
      </c>
      <c r="B2990" t="s">
        <v>9801</v>
      </c>
      <c r="C2990" s="1">
        <v>42650</v>
      </c>
      <c r="D2990">
        <v>2016</v>
      </c>
      <c r="E2990" t="s">
        <v>53</v>
      </c>
      <c r="F2990">
        <v>7</v>
      </c>
      <c r="G2990" t="s">
        <v>54</v>
      </c>
      <c r="H2990" t="s">
        <v>4192</v>
      </c>
      <c r="I2990" t="s">
        <v>4193</v>
      </c>
      <c r="J2990" t="s">
        <v>28</v>
      </c>
      <c r="K2990" t="s">
        <v>29</v>
      </c>
      <c r="L2990" t="s">
        <v>1959</v>
      </c>
      <c r="M2990" t="s">
        <v>102</v>
      </c>
      <c r="N2990">
        <v>98270</v>
      </c>
      <c r="O2990" t="s">
        <v>47</v>
      </c>
      <c r="P2990" t="s">
        <v>6434</v>
      </c>
      <c r="Q2990" t="s">
        <v>49</v>
      </c>
      <c r="R2990" t="s">
        <v>281</v>
      </c>
      <c r="S2990" t="s">
        <v>6435</v>
      </c>
      <c r="T2990">
        <v>93.36</v>
      </c>
      <c r="U2990">
        <v>12</v>
      </c>
      <c r="V2990">
        <v>0</v>
      </c>
      <c r="W2990">
        <v>0.93359999999999843</v>
      </c>
    </row>
    <row r="2991" spans="1:23" x14ac:dyDescent="0.3">
      <c r="A2991">
        <v>2990</v>
      </c>
      <c r="B2991" t="s">
        <v>6206</v>
      </c>
      <c r="C2991" s="1">
        <v>42421</v>
      </c>
      <c r="D2991">
        <v>2016</v>
      </c>
      <c r="E2991" t="s">
        <v>568</v>
      </c>
      <c r="F2991">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v>6.4959999999999996</v>
      </c>
    </row>
    <row r="2992" spans="1:23" x14ac:dyDescent="0.3">
      <c r="A2992">
        <v>2991</v>
      </c>
      <c r="B2992" t="s">
        <v>6206</v>
      </c>
      <c r="C2992" s="1">
        <v>42421</v>
      </c>
      <c r="D2992">
        <v>2016</v>
      </c>
      <c r="E2992" t="s">
        <v>568</v>
      </c>
      <c r="F2992">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v>8.9829999999999899</v>
      </c>
    </row>
    <row r="2993" spans="1:23" x14ac:dyDescent="0.3">
      <c r="A2993">
        <v>2992</v>
      </c>
      <c r="B2993" t="s">
        <v>6206</v>
      </c>
      <c r="C2993" s="1">
        <v>42421</v>
      </c>
      <c r="D2993">
        <v>2016</v>
      </c>
      <c r="E2993" t="s">
        <v>568</v>
      </c>
      <c r="F2993">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v>10.936799999999998</v>
      </c>
    </row>
    <row r="2994" spans="1:23" x14ac:dyDescent="0.3">
      <c r="A2994">
        <v>2993</v>
      </c>
      <c r="B2994" t="s">
        <v>6207</v>
      </c>
      <c r="C2994" s="1">
        <v>42645</v>
      </c>
      <c r="D2994">
        <v>2016</v>
      </c>
      <c r="E2994" t="s">
        <v>53</v>
      </c>
      <c r="F2994">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v>16.588799999999999</v>
      </c>
    </row>
    <row r="2995" spans="1:23" x14ac:dyDescent="0.3">
      <c r="A2995">
        <v>2994</v>
      </c>
      <c r="B2995" t="s">
        <v>6208</v>
      </c>
      <c r="C2995" s="1">
        <v>42805</v>
      </c>
      <c r="D2995">
        <v>2017</v>
      </c>
      <c r="E2995" t="s">
        <v>237</v>
      </c>
      <c r="F2995">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v>421.08239999999995</v>
      </c>
    </row>
    <row r="2996" spans="1:23" x14ac:dyDescent="0.3">
      <c r="A2996">
        <v>2995</v>
      </c>
      <c r="B2996" t="s">
        <v>6209</v>
      </c>
      <c r="C2996" s="1">
        <v>42622</v>
      </c>
      <c r="D2996">
        <v>2016</v>
      </c>
      <c r="E2996" t="s">
        <v>161</v>
      </c>
      <c r="F299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v>18.683999999999997</v>
      </c>
    </row>
    <row r="2997" spans="1:23" x14ac:dyDescent="0.3">
      <c r="A2997">
        <v>2996</v>
      </c>
      <c r="B2997" t="s">
        <v>6211</v>
      </c>
      <c r="C2997" s="1">
        <v>41834</v>
      </c>
      <c r="D2997">
        <v>2014</v>
      </c>
      <c r="E2997" t="s">
        <v>152</v>
      </c>
      <c r="F2997">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v>6.2910000000000004</v>
      </c>
    </row>
    <row r="2998" spans="1:23" x14ac:dyDescent="0.3">
      <c r="A2998">
        <v>2997</v>
      </c>
      <c r="B2998" t="s">
        <v>6212</v>
      </c>
      <c r="C2998" s="1">
        <v>41811</v>
      </c>
      <c r="D2998">
        <v>2014</v>
      </c>
      <c r="E2998" t="s">
        <v>41</v>
      </c>
      <c r="F2998">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v>8.4024000000000001</v>
      </c>
    </row>
    <row r="2999" spans="1:23" x14ac:dyDescent="0.3">
      <c r="A2999">
        <v>8003</v>
      </c>
      <c r="B2999" t="s">
        <v>9799</v>
      </c>
      <c r="C2999" s="1">
        <v>42350</v>
      </c>
      <c r="D2999">
        <v>2015</v>
      </c>
      <c r="E2999" t="s">
        <v>98</v>
      </c>
      <c r="F2999">
        <v>12</v>
      </c>
      <c r="G2999" t="s">
        <v>199</v>
      </c>
      <c r="H2999" t="s">
        <v>328</v>
      </c>
      <c r="I2999" t="s">
        <v>329</v>
      </c>
      <c r="J2999" t="s">
        <v>28</v>
      </c>
      <c r="K2999" t="s">
        <v>29</v>
      </c>
      <c r="L2999" t="s">
        <v>45</v>
      </c>
      <c r="M2999" t="s">
        <v>46</v>
      </c>
      <c r="N2999">
        <v>90032</v>
      </c>
      <c r="O2999" t="s">
        <v>47</v>
      </c>
      <c r="P2999" t="s">
        <v>1312</v>
      </c>
      <c r="Q2999" t="s">
        <v>49</v>
      </c>
      <c r="R2999" t="s">
        <v>592</v>
      </c>
      <c r="S2999" t="s">
        <v>1313</v>
      </c>
      <c r="T2999">
        <v>25.76</v>
      </c>
      <c r="U2999">
        <v>7</v>
      </c>
      <c r="V2999">
        <v>0</v>
      </c>
      <c r="W2999">
        <v>0.51519999999999921</v>
      </c>
    </row>
    <row r="3000" spans="1:23" x14ac:dyDescent="0.3">
      <c r="A3000">
        <v>8000</v>
      </c>
      <c r="B3000" t="s">
        <v>9797</v>
      </c>
      <c r="C3000" s="1">
        <v>41763</v>
      </c>
      <c r="D3000">
        <v>2014</v>
      </c>
      <c r="E3000" t="s">
        <v>124</v>
      </c>
      <c r="F3000">
        <v>4</v>
      </c>
      <c r="G3000" t="s">
        <v>199</v>
      </c>
      <c r="H3000" t="s">
        <v>7376</v>
      </c>
      <c r="I3000" t="s">
        <v>7377</v>
      </c>
      <c r="J3000" t="s">
        <v>44</v>
      </c>
      <c r="K3000" t="s">
        <v>29</v>
      </c>
      <c r="L3000" t="s">
        <v>101</v>
      </c>
      <c r="M3000" t="s">
        <v>102</v>
      </c>
      <c r="N3000">
        <v>98105</v>
      </c>
      <c r="O3000" t="s">
        <v>47</v>
      </c>
      <c r="P3000" t="s">
        <v>1348</v>
      </c>
      <c r="Q3000" t="s">
        <v>49</v>
      </c>
      <c r="R3000" t="s">
        <v>82</v>
      </c>
      <c r="S3000" t="s">
        <v>1349</v>
      </c>
      <c r="T3000">
        <v>57.68</v>
      </c>
      <c r="U3000">
        <v>4</v>
      </c>
      <c r="V3000">
        <v>0</v>
      </c>
      <c r="W3000">
        <v>19.034399999999998</v>
      </c>
    </row>
    <row r="3001" spans="1:23" x14ac:dyDescent="0.3">
      <c r="A3001">
        <v>7996</v>
      </c>
      <c r="B3001" t="s">
        <v>9795</v>
      </c>
      <c r="C3001" s="1">
        <v>42328</v>
      </c>
      <c r="D3001">
        <v>2015</v>
      </c>
      <c r="E3001" t="s">
        <v>24</v>
      </c>
      <c r="F3001">
        <v>20</v>
      </c>
      <c r="G3001" t="s">
        <v>25</v>
      </c>
      <c r="H3001" t="s">
        <v>4346</v>
      </c>
      <c r="I3001" t="s">
        <v>4347</v>
      </c>
      <c r="J3001" t="s">
        <v>28</v>
      </c>
      <c r="K3001" t="s">
        <v>29</v>
      </c>
      <c r="L3001" t="s">
        <v>468</v>
      </c>
      <c r="M3001" t="s">
        <v>469</v>
      </c>
      <c r="N3001">
        <v>80013</v>
      </c>
      <c r="O3001" t="s">
        <v>47</v>
      </c>
      <c r="P3001" t="s">
        <v>3740</v>
      </c>
      <c r="Q3001" t="s">
        <v>49</v>
      </c>
      <c r="R3001" t="s">
        <v>79</v>
      </c>
      <c r="S3001" t="s">
        <v>3741</v>
      </c>
      <c r="T3001">
        <v>9.6120000000000001</v>
      </c>
      <c r="U3001">
        <v>6</v>
      </c>
      <c r="V3001">
        <v>0.7</v>
      </c>
      <c r="W3001">
        <v>-7.3691999999999993</v>
      </c>
    </row>
    <row r="3002" spans="1:23" x14ac:dyDescent="0.3">
      <c r="A3002">
        <v>3001</v>
      </c>
      <c r="B3002" t="s">
        <v>6212</v>
      </c>
      <c r="C3002" s="1">
        <v>41811</v>
      </c>
      <c r="D3002">
        <v>2014</v>
      </c>
      <c r="E3002" t="s">
        <v>41</v>
      </c>
      <c r="F3002">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v>3.8864000000000001</v>
      </c>
    </row>
    <row r="3003" spans="1:23" x14ac:dyDescent="0.3">
      <c r="A3003">
        <v>3002</v>
      </c>
      <c r="B3003" t="s">
        <v>6212</v>
      </c>
      <c r="C3003" s="1">
        <v>41811</v>
      </c>
      <c r="D3003">
        <v>2014</v>
      </c>
      <c r="E3003" t="s">
        <v>41</v>
      </c>
      <c r="F3003">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v>-7.2048000000000023</v>
      </c>
    </row>
    <row r="3004" spans="1:23" x14ac:dyDescent="0.3">
      <c r="A3004">
        <v>3003</v>
      </c>
      <c r="B3004" t="s">
        <v>6217</v>
      </c>
      <c r="C3004" s="1">
        <v>42190</v>
      </c>
      <c r="D3004">
        <v>2015</v>
      </c>
      <c r="E3004" t="s">
        <v>152</v>
      </c>
      <c r="F3004">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v>8.93</v>
      </c>
    </row>
    <row r="3005" spans="1:23" x14ac:dyDescent="0.3">
      <c r="A3005">
        <v>3004</v>
      </c>
      <c r="B3005" t="s">
        <v>6221</v>
      </c>
      <c r="C3005" s="1">
        <v>43085</v>
      </c>
      <c r="D3005">
        <v>2017</v>
      </c>
      <c r="E3005" t="s">
        <v>98</v>
      </c>
      <c r="F3005">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v>10.429999999999998</v>
      </c>
    </row>
    <row r="3006" spans="1:23" x14ac:dyDescent="0.3">
      <c r="A3006">
        <v>3005</v>
      </c>
      <c r="B3006" t="s">
        <v>6222</v>
      </c>
      <c r="C3006" s="1">
        <v>42621</v>
      </c>
      <c r="D3006">
        <v>2016</v>
      </c>
      <c r="E3006" t="s">
        <v>161</v>
      </c>
      <c r="F300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v>62.243999999999971</v>
      </c>
    </row>
    <row r="3007" spans="1:23" x14ac:dyDescent="0.3">
      <c r="A3007">
        <v>3006</v>
      </c>
      <c r="B3007" t="s">
        <v>6227</v>
      </c>
      <c r="C3007" s="1">
        <v>41776</v>
      </c>
      <c r="D3007">
        <v>2014</v>
      </c>
      <c r="E3007" t="s">
        <v>124</v>
      </c>
      <c r="F3007">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v>45.839999999999996</v>
      </c>
    </row>
    <row r="3008" spans="1:23" x14ac:dyDescent="0.3">
      <c r="A3008">
        <v>3007</v>
      </c>
      <c r="B3008" t="s">
        <v>6229</v>
      </c>
      <c r="C3008" s="1">
        <v>43021</v>
      </c>
      <c r="D3008">
        <v>2017</v>
      </c>
      <c r="E3008" t="s">
        <v>53</v>
      </c>
      <c r="F3008">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v>253.37199999999996</v>
      </c>
    </row>
    <row r="3009" spans="1:23" x14ac:dyDescent="0.3">
      <c r="A3009">
        <v>3008</v>
      </c>
      <c r="B3009" t="s">
        <v>6230</v>
      </c>
      <c r="C3009" s="1">
        <v>41936</v>
      </c>
      <c r="D3009">
        <v>2014</v>
      </c>
      <c r="E3009" t="s">
        <v>53</v>
      </c>
      <c r="F3009">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v>11.138399999999999</v>
      </c>
    </row>
    <row r="3010" spans="1:23" x14ac:dyDescent="0.3">
      <c r="A3010">
        <v>7994</v>
      </c>
      <c r="B3010" t="s">
        <v>9795</v>
      </c>
      <c r="C3010" s="1">
        <v>42328</v>
      </c>
      <c r="D3010">
        <v>2015</v>
      </c>
      <c r="E3010" t="s">
        <v>24</v>
      </c>
      <c r="F3010">
        <v>20</v>
      </c>
      <c r="G3010" t="s">
        <v>25</v>
      </c>
      <c r="H3010" t="s">
        <v>4346</v>
      </c>
      <c r="I3010" t="s">
        <v>4347</v>
      </c>
      <c r="J3010" t="s">
        <v>28</v>
      </c>
      <c r="K3010" t="s">
        <v>29</v>
      </c>
      <c r="L3010" t="s">
        <v>468</v>
      </c>
      <c r="M3010" t="s">
        <v>469</v>
      </c>
      <c r="N3010">
        <v>80013</v>
      </c>
      <c r="O3010" t="s">
        <v>47</v>
      </c>
      <c r="P3010" t="s">
        <v>1224</v>
      </c>
      <c r="Q3010" t="s">
        <v>49</v>
      </c>
      <c r="R3010" t="s">
        <v>79</v>
      </c>
      <c r="S3010" t="s">
        <v>1225</v>
      </c>
      <c r="T3010">
        <v>4.8960000000000008</v>
      </c>
      <c r="U3010">
        <v>3</v>
      </c>
      <c r="V3010">
        <v>0.7</v>
      </c>
      <c r="W3010">
        <v>-3.4271999999999991</v>
      </c>
    </row>
    <row r="3011" spans="1:23" x14ac:dyDescent="0.3">
      <c r="A3011">
        <v>3010</v>
      </c>
      <c r="B3011" t="s">
        <v>6232</v>
      </c>
      <c r="C3011" s="1">
        <v>42576</v>
      </c>
      <c r="D3011">
        <v>2016</v>
      </c>
      <c r="E3011" t="s">
        <v>152</v>
      </c>
      <c r="F3011">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v>27.43649999999996</v>
      </c>
    </row>
    <row r="3012" spans="1:23" x14ac:dyDescent="0.3">
      <c r="A3012">
        <v>3011</v>
      </c>
      <c r="B3012" t="s">
        <v>6233</v>
      </c>
      <c r="C3012" s="1">
        <v>42842</v>
      </c>
      <c r="D3012">
        <v>2017</v>
      </c>
      <c r="E3012" t="s">
        <v>89</v>
      </c>
      <c r="F3012">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v>-9.222999999999999</v>
      </c>
    </row>
    <row r="3013" spans="1:23" x14ac:dyDescent="0.3">
      <c r="A3013">
        <v>7992</v>
      </c>
      <c r="B3013" t="s">
        <v>9794</v>
      </c>
      <c r="C3013" s="1">
        <v>42535</v>
      </c>
      <c r="D3013">
        <v>2016</v>
      </c>
      <c r="E3013" t="s">
        <v>41</v>
      </c>
      <c r="F3013">
        <v>14</v>
      </c>
      <c r="G3013" t="s">
        <v>199</v>
      </c>
      <c r="H3013" t="s">
        <v>6915</v>
      </c>
      <c r="I3013" t="s">
        <v>6916</v>
      </c>
      <c r="J3013" t="s">
        <v>28</v>
      </c>
      <c r="K3013" t="s">
        <v>29</v>
      </c>
      <c r="L3013" t="s">
        <v>2937</v>
      </c>
      <c r="M3013" t="s">
        <v>58</v>
      </c>
      <c r="N3013">
        <v>33433</v>
      </c>
      <c r="O3013" t="s">
        <v>32</v>
      </c>
      <c r="P3013" t="s">
        <v>4823</v>
      </c>
      <c r="Q3013" t="s">
        <v>49</v>
      </c>
      <c r="R3013" t="s">
        <v>79</v>
      </c>
      <c r="S3013" t="s">
        <v>4824</v>
      </c>
      <c r="T3013">
        <v>39.936000000000007</v>
      </c>
      <c r="U3013">
        <v>4</v>
      </c>
      <c r="V3013">
        <v>0.7</v>
      </c>
      <c r="W3013">
        <v>-26.623999999999995</v>
      </c>
    </row>
    <row r="3014" spans="1:23" x14ac:dyDescent="0.3">
      <c r="A3014">
        <v>3013</v>
      </c>
      <c r="B3014" t="s">
        <v>6233</v>
      </c>
      <c r="C3014" s="1">
        <v>42842</v>
      </c>
      <c r="D3014">
        <v>2017</v>
      </c>
      <c r="E3014" t="s">
        <v>89</v>
      </c>
      <c r="F3014">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v>-15.835599999999999</v>
      </c>
    </row>
    <row r="3015" spans="1:23" x14ac:dyDescent="0.3">
      <c r="A3015">
        <v>3014</v>
      </c>
      <c r="B3015" t="s">
        <v>6233</v>
      </c>
      <c r="C3015" s="1">
        <v>42842</v>
      </c>
      <c r="D3015">
        <v>2017</v>
      </c>
      <c r="E3015" t="s">
        <v>89</v>
      </c>
      <c r="F3015">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v>-6.573599999999999</v>
      </c>
    </row>
    <row r="3016" spans="1:23" x14ac:dyDescent="0.3">
      <c r="A3016">
        <v>3015</v>
      </c>
      <c r="B3016" t="s">
        <v>6233</v>
      </c>
      <c r="C3016" s="1">
        <v>42842</v>
      </c>
      <c r="D3016">
        <v>2017</v>
      </c>
      <c r="E3016" t="s">
        <v>89</v>
      </c>
      <c r="F301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v>7.2576000000000001</v>
      </c>
    </row>
    <row r="3017" spans="1:23" x14ac:dyDescent="0.3">
      <c r="A3017">
        <v>7990</v>
      </c>
      <c r="B3017" t="s">
        <v>9792</v>
      </c>
      <c r="C3017" s="1">
        <v>42605</v>
      </c>
      <c r="D3017">
        <v>2016</v>
      </c>
      <c r="E3017" t="s">
        <v>132</v>
      </c>
      <c r="F3017">
        <v>23</v>
      </c>
      <c r="G3017" t="s">
        <v>54</v>
      </c>
      <c r="H3017" t="s">
        <v>193</v>
      </c>
      <c r="I3017" t="s">
        <v>194</v>
      </c>
      <c r="J3017" t="s">
        <v>108</v>
      </c>
      <c r="K3017" t="s">
        <v>29</v>
      </c>
      <c r="L3017" t="s">
        <v>9793</v>
      </c>
      <c r="M3017" t="s">
        <v>120</v>
      </c>
      <c r="N3017">
        <v>53081</v>
      </c>
      <c r="O3017" t="s">
        <v>111</v>
      </c>
      <c r="P3017" t="s">
        <v>1314</v>
      </c>
      <c r="Q3017" t="s">
        <v>49</v>
      </c>
      <c r="R3017" t="s">
        <v>63</v>
      </c>
      <c r="S3017" t="s">
        <v>1315</v>
      </c>
      <c r="T3017">
        <v>14.97</v>
      </c>
      <c r="U3017">
        <v>1</v>
      </c>
      <c r="V3017">
        <v>0</v>
      </c>
      <c r="W3017">
        <v>4.1916000000000011</v>
      </c>
    </row>
    <row r="3018" spans="1:23" x14ac:dyDescent="0.3">
      <c r="A3018">
        <v>3017</v>
      </c>
      <c r="B3018" t="s">
        <v>6237</v>
      </c>
      <c r="C3018" s="1">
        <v>42605</v>
      </c>
      <c r="D3018">
        <v>2016</v>
      </c>
      <c r="E3018" t="s">
        <v>132</v>
      </c>
      <c r="F3018">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v>-172.73280000000005</v>
      </c>
    </row>
    <row r="3019" spans="1:23" x14ac:dyDescent="0.3">
      <c r="A3019">
        <v>7989</v>
      </c>
      <c r="B3019" t="s">
        <v>9792</v>
      </c>
      <c r="C3019" s="1">
        <v>42605</v>
      </c>
      <c r="D3019">
        <v>2016</v>
      </c>
      <c r="E3019" t="s">
        <v>132</v>
      </c>
      <c r="F3019">
        <v>23</v>
      </c>
      <c r="G3019" t="s">
        <v>54</v>
      </c>
      <c r="H3019" t="s">
        <v>193</v>
      </c>
      <c r="I3019" t="s">
        <v>194</v>
      </c>
      <c r="J3019" t="s">
        <v>108</v>
      </c>
      <c r="K3019" t="s">
        <v>29</v>
      </c>
      <c r="L3019" t="s">
        <v>9793</v>
      </c>
      <c r="M3019" t="s">
        <v>120</v>
      </c>
      <c r="N3019">
        <v>53081</v>
      </c>
      <c r="O3019" t="s">
        <v>111</v>
      </c>
      <c r="P3019" t="s">
        <v>6981</v>
      </c>
      <c r="Q3019" t="s">
        <v>49</v>
      </c>
      <c r="R3019" t="s">
        <v>50</v>
      </c>
      <c r="S3019" t="s">
        <v>6982</v>
      </c>
      <c r="T3019">
        <v>37.589999999999996</v>
      </c>
      <c r="U3019">
        <v>3</v>
      </c>
      <c r="V3019">
        <v>0</v>
      </c>
      <c r="W3019">
        <v>17.667299999999997</v>
      </c>
    </row>
    <row r="3020" spans="1:23" x14ac:dyDescent="0.3">
      <c r="A3020">
        <v>7988</v>
      </c>
      <c r="B3020" t="s">
        <v>9792</v>
      </c>
      <c r="C3020" s="1">
        <v>42605</v>
      </c>
      <c r="D3020">
        <v>2016</v>
      </c>
      <c r="E3020" t="s">
        <v>132</v>
      </c>
      <c r="F3020">
        <v>23</v>
      </c>
      <c r="G3020" t="s">
        <v>54</v>
      </c>
      <c r="H3020" t="s">
        <v>193</v>
      </c>
      <c r="I3020" t="s">
        <v>194</v>
      </c>
      <c r="J3020" t="s">
        <v>108</v>
      </c>
      <c r="K3020" t="s">
        <v>29</v>
      </c>
      <c r="L3020" t="s">
        <v>9793</v>
      </c>
      <c r="M3020" t="s">
        <v>120</v>
      </c>
      <c r="N3020">
        <v>53081</v>
      </c>
      <c r="O3020" t="s">
        <v>111</v>
      </c>
      <c r="P3020" t="s">
        <v>7199</v>
      </c>
      <c r="Q3020" t="s">
        <v>49</v>
      </c>
      <c r="R3020" t="s">
        <v>50</v>
      </c>
      <c r="S3020" t="s">
        <v>7200</v>
      </c>
      <c r="T3020">
        <v>25.2</v>
      </c>
      <c r="U3020">
        <v>4</v>
      </c>
      <c r="V3020">
        <v>0</v>
      </c>
      <c r="W3020">
        <v>11.591999999999999</v>
      </c>
    </row>
    <row r="3021" spans="1:23" x14ac:dyDescent="0.3">
      <c r="A3021">
        <v>3020</v>
      </c>
      <c r="B3021" t="s">
        <v>6239</v>
      </c>
      <c r="C3021" s="1">
        <v>42316</v>
      </c>
      <c r="D3021">
        <v>2015</v>
      </c>
      <c r="E3021" t="s">
        <v>24</v>
      </c>
      <c r="F3021">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v>0.20159999999999978</v>
      </c>
    </row>
    <row r="3022" spans="1:23" x14ac:dyDescent="0.3">
      <c r="A3022">
        <v>3021</v>
      </c>
      <c r="B3022" t="s">
        <v>6239</v>
      </c>
      <c r="C3022" s="1">
        <v>42316</v>
      </c>
      <c r="D3022">
        <v>2015</v>
      </c>
      <c r="E3022" t="s">
        <v>24</v>
      </c>
      <c r="F3022">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v>41.822999999999993</v>
      </c>
    </row>
    <row r="3023" spans="1:23" x14ac:dyDescent="0.3">
      <c r="A3023">
        <v>7986</v>
      </c>
      <c r="B3023" t="s">
        <v>9790</v>
      </c>
      <c r="C3023" s="1">
        <v>42481</v>
      </c>
      <c r="D3023">
        <v>2016</v>
      </c>
      <c r="E3023" t="s">
        <v>89</v>
      </c>
      <c r="F3023">
        <v>21</v>
      </c>
      <c r="G3023" t="s">
        <v>199</v>
      </c>
      <c r="H3023" t="s">
        <v>376</v>
      </c>
      <c r="I3023" t="s">
        <v>377</v>
      </c>
      <c r="J3023" t="s">
        <v>28</v>
      </c>
      <c r="K3023" t="s">
        <v>29</v>
      </c>
      <c r="L3023" t="s">
        <v>101</v>
      </c>
      <c r="M3023" t="s">
        <v>102</v>
      </c>
      <c r="N3023">
        <v>98115</v>
      </c>
      <c r="O3023" t="s">
        <v>47</v>
      </c>
      <c r="P3023" t="s">
        <v>1060</v>
      </c>
      <c r="Q3023" t="s">
        <v>49</v>
      </c>
      <c r="R3023" t="s">
        <v>79</v>
      </c>
      <c r="S3023" t="s">
        <v>1061</v>
      </c>
      <c r="T3023">
        <v>8.32</v>
      </c>
      <c r="U3023">
        <v>5</v>
      </c>
      <c r="V3023">
        <v>0.2</v>
      </c>
      <c r="W3023">
        <v>2.8079999999999998</v>
      </c>
    </row>
    <row r="3024" spans="1:23" x14ac:dyDescent="0.3">
      <c r="A3024">
        <v>3023</v>
      </c>
      <c r="B3024" t="s">
        <v>6239</v>
      </c>
      <c r="C3024" s="1">
        <v>42316</v>
      </c>
      <c r="D3024">
        <v>2015</v>
      </c>
      <c r="E3024" t="s">
        <v>24</v>
      </c>
      <c r="F3024">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v>28.65</v>
      </c>
    </row>
    <row r="3025" spans="1:23" x14ac:dyDescent="0.3">
      <c r="A3025">
        <v>7985</v>
      </c>
      <c r="B3025" t="s">
        <v>9789</v>
      </c>
      <c r="C3025" s="1">
        <v>42757</v>
      </c>
      <c r="D3025">
        <v>2017</v>
      </c>
      <c r="E3025" t="s">
        <v>166</v>
      </c>
      <c r="F3025">
        <v>22</v>
      </c>
      <c r="G3025" t="s">
        <v>25</v>
      </c>
      <c r="H3025" t="s">
        <v>4786</v>
      </c>
      <c r="I3025" t="s">
        <v>4787</v>
      </c>
      <c r="J3025" t="s">
        <v>44</v>
      </c>
      <c r="K3025" t="s">
        <v>29</v>
      </c>
      <c r="L3025" t="s">
        <v>315</v>
      </c>
      <c r="M3025" t="s">
        <v>222</v>
      </c>
      <c r="N3025">
        <v>60623</v>
      </c>
      <c r="O3025" t="s">
        <v>111</v>
      </c>
      <c r="P3025" t="s">
        <v>7119</v>
      </c>
      <c r="Q3025" t="s">
        <v>49</v>
      </c>
      <c r="R3025" t="s">
        <v>72</v>
      </c>
      <c r="S3025" t="s">
        <v>7120</v>
      </c>
      <c r="T3025">
        <v>7.8719999999999999</v>
      </c>
      <c r="U3025">
        <v>3</v>
      </c>
      <c r="V3025">
        <v>0.2</v>
      </c>
      <c r="W3025">
        <v>0.88559999999999883</v>
      </c>
    </row>
    <row r="3026" spans="1:23" x14ac:dyDescent="0.3">
      <c r="A3026">
        <v>3025</v>
      </c>
      <c r="B3026" t="s">
        <v>6245</v>
      </c>
      <c r="C3026" s="1">
        <v>42316</v>
      </c>
      <c r="D3026">
        <v>2015</v>
      </c>
      <c r="E3026" t="s">
        <v>24</v>
      </c>
      <c r="F302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v>17.641799999999996</v>
      </c>
    </row>
    <row r="3027" spans="1:23" x14ac:dyDescent="0.3">
      <c r="A3027">
        <v>3026</v>
      </c>
      <c r="B3027" t="s">
        <v>6245</v>
      </c>
      <c r="C3027" s="1">
        <v>42316</v>
      </c>
      <c r="D3027">
        <v>2015</v>
      </c>
      <c r="E3027" t="s">
        <v>24</v>
      </c>
      <c r="F3027">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v>8.0730000000000004</v>
      </c>
    </row>
    <row r="3028" spans="1:23" x14ac:dyDescent="0.3">
      <c r="A3028">
        <v>7984</v>
      </c>
      <c r="B3028" t="s">
        <v>9789</v>
      </c>
      <c r="C3028" s="1">
        <v>42757</v>
      </c>
      <c r="D3028">
        <v>2017</v>
      </c>
      <c r="E3028" t="s">
        <v>166</v>
      </c>
      <c r="F3028">
        <v>22</v>
      </c>
      <c r="G3028" t="s">
        <v>25</v>
      </c>
      <c r="H3028" t="s">
        <v>4786</v>
      </c>
      <c r="I3028" t="s">
        <v>4787</v>
      </c>
      <c r="J3028" t="s">
        <v>44</v>
      </c>
      <c r="K3028" t="s">
        <v>29</v>
      </c>
      <c r="L3028" t="s">
        <v>315</v>
      </c>
      <c r="M3028" t="s">
        <v>222</v>
      </c>
      <c r="N3028">
        <v>60623</v>
      </c>
      <c r="O3028" t="s">
        <v>111</v>
      </c>
      <c r="P3028" t="s">
        <v>4959</v>
      </c>
      <c r="Q3028" t="s">
        <v>49</v>
      </c>
      <c r="R3028" t="s">
        <v>281</v>
      </c>
      <c r="S3028" t="s">
        <v>576</v>
      </c>
      <c r="T3028">
        <v>15.120000000000001</v>
      </c>
      <c r="U3028">
        <v>5</v>
      </c>
      <c r="V3028">
        <v>0.2</v>
      </c>
      <c r="W3028">
        <v>4.9139999999999988</v>
      </c>
    </row>
    <row r="3029" spans="1:23" x14ac:dyDescent="0.3">
      <c r="A3029">
        <v>3028</v>
      </c>
      <c r="B3029" t="s">
        <v>6247</v>
      </c>
      <c r="C3029" s="1">
        <v>41875</v>
      </c>
      <c r="D3029">
        <v>2014</v>
      </c>
      <c r="E3029" t="s">
        <v>132</v>
      </c>
      <c r="F3029">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v>2.6935999999999991</v>
      </c>
    </row>
    <row r="3030" spans="1:23" x14ac:dyDescent="0.3">
      <c r="A3030">
        <v>7982</v>
      </c>
      <c r="B3030" t="s">
        <v>9787</v>
      </c>
      <c r="C3030" s="1">
        <v>41892</v>
      </c>
      <c r="D3030">
        <v>2014</v>
      </c>
      <c r="E3030" t="s">
        <v>161</v>
      </c>
      <c r="F3030">
        <v>10</v>
      </c>
      <c r="G3030" t="s">
        <v>199</v>
      </c>
      <c r="H3030" t="s">
        <v>153</v>
      </c>
      <c r="I3030" t="s">
        <v>154</v>
      </c>
      <c r="J3030" t="s">
        <v>28</v>
      </c>
      <c r="K3030" t="s">
        <v>29</v>
      </c>
      <c r="L3030" t="s">
        <v>9788</v>
      </c>
      <c r="M3030" t="s">
        <v>803</v>
      </c>
      <c r="N3030">
        <v>7011</v>
      </c>
      <c r="O3030" t="s">
        <v>157</v>
      </c>
      <c r="P3030" t="s">
        <v>2213</v>
      </c>
      <c r="Q3030" t="s">
        <v>49</v>
      </c>
      <c r="R3030" t="s">
        <v>82</v>
      </c>
      <c r="S3030" t="s">
        <v>2214</v>
      </c>
      <c r="T3030">
        <v>81.92</v>
      </c>
      <c r="U3030">
        <v>4</v>
      </c>
      <c r="V3030">
        <v>0</v>
      </c>
      <c r="W3030">
        <v>22.118400000000001</v>
      </c>
    </row>
    <row r="3031" spans="1:23" x14ac:dyDescent="0.3">
      <c r="A3031">
        <v>7981</v>
      </c>
      <c r="B3031" t="s">
        <v>9786</v>
      </c>
      <c r="C3031" s="1">
        <v>41642</v>
      </c>
      <c r="D3031">
        <v>2014</v>
      </c>
      <c r="E3031" t="s">
        <v>166</v>
      </c>
      <c r="F3031">
        <v>3</v>
      </c>
      <c r="G3031" t="s">
        <v>54</v>
      </c>
      <c r="H3031" t="s">
        <v>263</v>
      </c>
      <c r="I3031" t="s">
        <v>264</v>
      </c>
      <c r="J3031" t="s">
        <v>28</v>
      </c>
      <c r="K3031" t="s">
        <v>29</v>
      </c>
      <c r="L3031" t="s">
        <v>195</v>
      </c>
      <c r="M3031" t="s">
        <v>110</v>
      </c>
      <c r="N3031">
        <v>77095</v>
      </c>
      <c r="O3031" t="s">
        <v>111</v>
      </c>
      <c r="P3031" t="s">
        <v>6644</v>
      </c>
      <c r="Q3031" t="s">
        <v>49</v>
      </c>
      <c r="R3031" t="s">
        <v>95</v>
      </c>
      <c r="S3031" t="s">
        <v>6645</v>
      </c>
      <c r="T3031">
        <v>16.448</v>
      </c>
      <c r="U3031">
        <v>2</v>
      </c>
      <c r="V3031">
        <v>0.2</v>
      </c>
      <c r="W3031">
        <v>5.5511999999999979</v>
      </c>
    </row>
    <row r="3032" spans="1:23" x14ac:dyDescent="0.3">
      <c r="A3032">
        <v>7980</v>
      </c>
      <c r="B3032" t="s">
        <v>9785</v>
      </c>
      <c r="C3032" s="1">
        <v>42243</v>
      </c>
      <c r="D3032">
        <v>2015</v>
      </c>
      <c r="E3032" t="s">
        <v>132</v>
      </c>
      <c r="F3032">
        <v>27</v>
      </c>
      <c r="G3032" t="s">
        <v>54</v>
      </c>
      <c r="H3032" t="s">
        <v>3194</v>
      </c>
      <c r="I3032" t="s">
        <v>3195</v>
      </c>
      <c r="J3032" t="s">
        <v>108</v>
      </c>
      <c r="K3032" t="s">
        <v>29</v>
      </c>
      <c r="L3032" t="s">
        <v>45</v>
      </c>
      <c r="M3032" t="s">
        <v>46</v>
      </c>
      <c r="N3032">
        <v>90045</v>
      </c>
      <c r="O3032" t="s">
        <v>47</v>
      </c>
      <c r="P3032" t="s">
        <v>4854</v>
      </c>
      <c r="Q3032" t="s">
        <v>49</v>
      </c>
      <c r="R3032" t="s">
        <v>79</v>
      </c>
      <c r="S3032" t="s">
        <v>4855</v>
      </c>
      <c r="T3032">
        <v>5.1040000000000001</v>
      </c>
      <c r="U3032">
        <v>1</v>
      </c>
      <c r="V3032">
        <v>0.2</v>
      </c>
      <c r="W3032">
        <v>1.6587999999999996</v>
      </c>
    </row>
    <row r="3033" spans="1:23" x14ac:dyDescent="0.3">
      <c r="A3033">
        <v>3032</v>
      </c>
      <c r="B3033" t="s">
        <v>6254</v>
      </c>
      <c r="C3033" s="1">
        <v>42268</v>
      </c>
      <c r="D3033">
        <v>2015</v>
      </c>
      <c r="E3033" t="s">
        <v>161</v>
      </c>
      <c r="F3033">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v>7.5370999999999988</v>
      </c>
    </row>
    <row r="3034" spans="1:23" x14ac:dyDescent="0.3">
      <c r="A3034">
        <v>7977</v>
      </c>
      <c r="B3034" t="s">
        <v>9783</v>
      </c>
      <c r="C3034" s="1">
        <v>42232</v>
      </c>
      <c r="D3034">
        <v>2015</v>
      </c>
      <c r="E3034" t="s">
        <v>132</v>
      </c>
      <c r="F3034">
        <v>16</v>
      </c>
      <c r="G3034" t="s">
        <v>54</v>
      </c>
      <c r="H3034" t="s">
        <v>1173</v>
      </c>
      <c r="I3034" t="s">
        <v>1174</v>
      </c>
      <c r="J3034" t="s">
        <v>44</v>
      </c>
      <c r="K3034" t="s">
        <v>29</v>
      </c>
      <c r="L3034" t="s">
        <v>155</v>
      </c>
      <c r="M3034" t="s">
        <v>156</v>
      </c>
      <c r="N3034">
        <v>19134</v>
      </c>
      <c r="O3034" t="s">
        <v>157</v>
      </c>
      <c r="P3034" t="s">
        <v>4003</v>
      </c>
      <c r="Q3034" t="s">
        <v>49</v>
      </c>
      <c r="R3034" t="s">
        <v>95</v>
      </c>
      <c r="S3034" t="s">
        <v>4004</v>
      </c>
      <c r="T3034">
        <v>10.272000000000002</v>
      </c>
      <c r="U3034">
        <v>3</v>
      </c>
      <c r="V3034">
        <v>0.2</v>
      </c>
      <c r="W3034">
        <v>3.2099999999999982</v>
      </c>
    </row>
    <row r="3035" spans="1:23" x14ac:dyDescent="0.3">
      <c r="A3035">
        <v>3034</v>
      </c>
      <c r="B3035" t="s">
        <v>6258</v>
      </c>
      <c r="C3035" s="1">
        <v>42994</v>
      </c>
      <c r="D3035">
        <v>2017</v>
      </c>
      <c r="E3035" t="s">
        <v>161</v>
      </c>
      <c r="F3035">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v>7.2576000000000001</v>
      </c>
    </row>
    <row r="3036" spans="1:23" x14ac:dyDescent="0.3">
      <c r="A3036">
        <v>7976</v>
      </c>
      <c r="B3036" t="s">
        <v>9783</v>
      </c>
      <c r="C3036" s="1">
        <v>42232</v>
      </c>
      <c r="D3036">
        <v>2015</v>
      </c>
      <c r="E3036" t="s">
        <v>132</v>
      </c>
      <c r="F3036">
        <v>16</v>
      </c>
      <c r="G3036" t="s">
        <v>54</v>
      </c>
      <c r="H3036" t="s">
        <v>1173</v>
      </c>
      <c r="I3036" t="s">
        <v>1174</v>
      </c>
      <c r="J3036" t="s">
        <v>44</v>
      </c>
      <c r="K3036" t="s">
        <v>29</v>
      </c>
      <c r="L3036" t="s">
        <v>155</v>
      </c>
      <c r="M3036" t="s">
        <v>156</v>
      </c>
      <c r="N3036">
        <v>19134</v>
      </c>
      <c r="O3036" t="s">
        <v>157</v>
      </c>
      <c r="P3036" t="s">
        <v>3189</v>
      </c>
      <c r="Q3036" t="s">
        <v>49</v>
      </c>
      <c r="R3036" t="s">
        <v>79</v>
      </c>
      <c r="S3036" t="s">
        <v>3190</v>
      </c>
      <c r="T3036">
        <v>3.762</v>
      </c>
      <c r="U3036">
        <v>3</v>
      </c>
      <c r="V3036">
        <v>0.7</v>
      </c>
      <c r="W3036">
        <v>-2.758799999999999</v>
      </c>
    </row>
    <row r="3037" spans="1:23" x14ac:dyDescent="0.3">
      <c r="A3037">
        <v>3036</v>
      </c>
      <c r="B3037" t="s">
        <v>6259</v>
      </c>
      <c r="C3037" s="1">
        <v>42166</v>
      </c>
      <c r="D3037">
        <v>2015</v>
      </c>
      <c r="E3037" t="s">
        <v>41</v>
      </c>
      <c r="F3037">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v>16.679599999999997</v>
      </c>
    </row>
    <row r="3038" spans="1:23" x14ac:dyDescent="0.3">
      <c r="A3038">
        <v>3037</v>
      </c>
      <c r="B3038" t="s">
        <v>6259</v>
      </c>
      <c r="C3038" s="1">
        <v>42166</v>
      </c>
      <c r="D3038">
        <v>2015</v>
      </c>
      <c r="E3038" t="s">
        <v>41</v>
      </c>
      <c r="F3038">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v>15.764000000000003</v>
      </c>
    </row>
    <row r="3039" spans="1:23" x14ac:dyDescent="0.3">
      <c r="A3039">
        <v>3038</v>
      </c>
      <c r="B3039" t="s">
        <v>6259</v>
      </c>
      <c r="C3039" s="1">
        <v>42166</v>
      </c>
      <c r="D3039">
        <v>2015</v>
      </c>
      <c r="E3039" t="s">
        <v>41</v>
      </c>
      <c r="F3039">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v>15.552000000000001</v>
      </c>
    </row>
    <row r="3040" spans="1:23" x14ac:dyDescent="0.3">
      <c r="A3040">
        <v>7974</v>
      </c>
      <c r="B3040" t="s">
        <v>9783</v>
      </c>
      <c r="C3040" s="1">
        <v>42232</v>
      </c>
      <c r="D3040">
        <v>2015</v>
      </c>
      <c r="E3040" t="s">
        <v>132</v>
      </c>
      <c r="F3040">
        <v>16</v>
      </c>
      <c r="G3040" t="s">
        <v>54</v>
      </c>
      <c r="H3040" t="s">
        <v>1173</v>
      </c>
      <c r="I3040" t="s">
        <v>1174</v>
      </c>
      <c r="J3040" t="s">
        <v>44</v>
      </c>
      <c r="K3040" t="s">
        <v>29</v>
      </c>
      <c r="L3040" t="s">
        <v>155</v>
      </c>
      <c r="M3040" t="s">
        <v>156</v>
      </c>
      <c r="N3040">
        <v>19134</v>
      </c>
      <c r="O3040" t="s">
        <v>157</v>
      </c>
      <c r="P3040" t="s">
        <v>504</v>
      </c>
      <c r="Q3040" t="s">
        <v>49</v>
      </c>
      <c r="R3040" t="s">
        <v>79</v>
      </c>
      <c r="S3040" t="s">
        <v>505</v>
      </c>
      <c r="T3040">
        <v>2.7240000000000006</v>
      </c>
      <c r="U3040">
        <v>2</v>
      </c>
      <c r="V3040">
        <v>0.7</v>
      </c>
      <c r="W3040">
        <v>-1.9067999999999996</v>
      </c>
    </row>
    <row r="3041" spans="1:23" x14ac:dyDescent="0.3">
      <c r="A3041">
        <v>7973</v>
      </c>
      <c r="B3041" t="s">
        <v>9783</v>
      </c>
      <c r="C3041" s="1">
        <v>42232</v>
      </c>
      <c r="D3041">
        <v>2015</v>
      </c>
      <c r="E3041" t="s">
        <v>132</v>
      </c>
      <c r="F3041">
        <v>16</v>
      </c>
      <c r="G3041" t="s">
        <v>54</v>
      </c>
      <c r="H3041" t="s">
        <v>1173</v>
      </c>
      <c r="I3041" t="s">
        <v>1174</v>
      </c>
      <c r="J3041" t="s">
        <v>44</v>
      </c>
      <c r="K3041" t="s">
        <v>29</v>
      </c>
      <c r="L3041" t="s">
        <v>155</v>
      </c>
      <c r="M3041" t="s">
        <v>156</v>
      </c>
      <c r="N3041">
        <v>19134</v>
      </c>
      <c r="O3041" t="s">
        <v>157</v>
      </c>
      <c r="P3041" t="s">
        <v>5286</v>
      </c>
      <c r="Q3041" t="s">
        <v>49</v>
      </c>
      <c r="R3041" t="s">
        <v>95</v>
      </c>
      <c r="S3041" t="s">
        <v>5287</v>
      </c>
      <c r="T3041">
        <v>10.368000000000002</v>
      </c>
      <c r="U3041">
        <v>2</v>
      </c>
      <c r="V3041">
        <v>0.2</v>
      </c>
      <c r="W3041">
        <v>3.6288</v>
      </c>
    </row>
    <row r="3042" spans="1:23" x14ac:dyDescent="0.3">
      <c r="A3042">
        <v>7967</v>
      </c>
      <c r="B3042" t="s">
        <v>9779</v>
      </c>
      <c r="C3042" s="1">
        <v>42086</v>
      </c>
      <c r="D3042">
        <v>2015</v>
      </c>
      <c r="E3042" t="s">
        <v>237</v>
      </c>
      <c r="F3042">
        <v>23</v>
      </c>
      <c r="G3042" t="s">
        <v>54</v>
      </c>
      <c r="H3042" t="s">
        <v>1400</v>
      </c>
      <c r="I3042" t="s">
        <v>1401</v>
      </c>
      <c r="J3042" t="s">
        <v>44</v>
      </c>
      <c r="K3042" t="s">
        <v>29</v>
      </c>
      <c r="L3042" t="s">
        <v>45</v>
      </c>
      <c r="M3042" t="s">
        <v>46</v>
      </c>
      <c r="N3042">
        <v>90049</v>
      </c>
      <c r="O3042" t="s">
        <v>47</v>
      </c>
      <c r="P3042" t="s">
        <v>5369</v>
      </c>
      <c r="Q3042" t="s">
        <v>49</v>
      </c>
      <c r="R3042" t="s">
        <v>95</v>
      </c>
      <c r="S3042" t="s">
        <v>5370</v>
      </c>
      <c r="T3042">
        <v>33.36</v>
      </c>
      <c r="U3042">
        <v>4</v>
      </c>
      <c r="V3042">
        <v>0</v>
      </c>
      <c r="W3042">
        <v>16.68</v>
      </c>
    </row>
    <row r="3043" spans="1:23" x14ac:dyDescent="0.3">
      <c r="A3043">
        <v>3042</v>
      </c>
      <c r="B3043" t="s">
        <v>6267</v>
      </c>
      <c r="C3043" s="1">
        <v>42989</v>
      </c>
      <c r="D3043">
        <v>2017</v>
      </c>
      <c r="E3043" t="s">
        <v>161</v>
      </c>
      <c r="F3043">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v>6.2208000000000006</v>
      </c>
    </row>
    <row r="3044" spans="1:23" x14ac:dyDescent="0.3">
      <c r="A3044">
        <v>3043</v>
      </c>
      <c r="B3044" t="s">
        <v>6267</v>
      </c>
      <c r="C3044" s="1">
        <v>42989</v>
      </c>
      <c r="D3044">
        <v>2017</v>
      </c>
      <c r="E3044" t="s">
        <v>161</v>
      </c>
      <c r="F3044">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v>10.8682</v>
      </c>
    </row>
    <row r="3045" spans="1:23" x14ac:dyDescent="0.3">
      <c r="A3045">
        <v>7966</v>
      </c>
      <c r="B3045" t="s">
        <v>9778</v>
      </c>
      <c r="C3045" s="1">
        <v>43057</v>
      </c>
      <c r="D3045">
        <v>2017</v>
      </c>
      <c r="E3045" t="s">
        <v>24</v>
      </c>
      <c r="F3045">
        <v>18</v>
      </c>
      <c r="G3045" t="s">
        <v>25</v>
      </c>
      <c r="H3045" t="s">
        <v>412</v>
      </c>
      <c r="I3045" t="s">
        <v>413</v>
      </c>
      <c r="J3045" t="s">
        <v>44</v>
      </c>
      <c r="K3045" t="s">
        <v>29</v>
      </c>
      <c r="L3045" t="s">
        <v>7216</v>
      </c>
      <c r="M3045" t="s">
        <v>58</v>
      </c>
      <c r="N3045">
        <v>33023</v>
      </c>
      <c r="O3045" t="s">
        <v>32</v>
      </c>
      <c r="P3045" t="s">
        <v>4683</v>
      </c>
      <c r="Q3045" t="s">
        <v>49</v>
      </c>
      <c r="R3045" t="s">
        <v>95</v>
      </c>
      <c r="S3045" t="s">
        <v>4684</v>
      </c>
      <c r="T3045">
        <v>41.472000000000008</v>
      </c>
      <c r="U3045">
        <v>8</v>
      </c>
      <c r="V3045">
        <v>0.2</v>
      </c>
      <c r="W3045">
        <v>14.5152</v>
      </c>
    </row>
    <row r="3046" spans="1:23" x14ac:dyDescent="0.3">
      <c r="A3046">
        <v>7965</v>
      </c>
      <c r="B3046" t="s">
        <v>9778</v>
      </c>
      <c r="C3046" s="1">
        <v>43057</v>
      </c>
      <c r="D3046">
        <v>2017</v>
      </c>
      <c r="E3046" t="s">
        <v>24</v>
      </c>
      <c r="F3046">
        <v>18</v>
      </c>
      <c r="G3046" t="s">
        <v>25</v>
      </c>
      <c r="H3046" t="s">
        <v>412</v>
      </c>
      <c r="I3046" t="s">
        <v>413</v>
      </c>
      <c r="J3046" t="s">
        <v>44</v>
      </c>
      <c r="K3046" t="s">
        <v>29</v>
      </c>
      <c r="L3046" t="s">
        <v>7216</v>
      </c>
      <c r="M3046" t="s">
        <v>58</v>
      </c>
      <c r="N3046">
        <v>33023</v>
      </c>
      <c r="O3046" t="s">
        <v>32</v>
      </c>
      <c r="P3046" t="s">
        <v>6506</v>
      </c>
      <c r="Q3046" t="s">
        <v>49</v>
      </c>
      <c r="R3046" t="s">
        <v>95</v>
      </c>
      <c r="S3046" t="s">
        <v>6507</v>
      </c>
      <c r="T3046">
        <v>20.736000000000004</v>
      </c>
      <c r="U3046">
        <v>4</v>
      </c>
      <c r="V3046">
        <v>0.2</v>
      </c>
      <c r="W3046">
        <v>7.2576000000000001</v>
      </c>
    </row>
    <row r="3047" spans="1:23" x14ac:dyDescent="0.3">
      <c r="A3047">
        <v>3046</v>
      </c>
      <c r="B3047" t="s">
        <v>6273</v>
      </c>
      <c r="C3047" s="1">
        <v>43045</v>
      </c>
      <c r="D3047">
        <v>2017</v>
      </c>
      <c r="E3047" t="s">
        <v>24</v>
      </c>
      <c r="F3047">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v>3.6139999999999994</v>
      </c>
    </row>
    <row r="3048" spans="1:23" x14ac:dyDescent="0.3">
      <c r="A3048">
        <v>3047</v>
      </c>
      <c r="B3048" t="s">
        <v>6273</v>
      </c>
      <c r="C3048" s="1">
        <v>43045</v>
      </c>
      <c r="D3048">
        <v>2017</v>
      </c>
      <c r="E3048" t="s">
        <v>24</v>
      </c>
      <c r="F3048">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v>12.134799999999998</v>
      </c>
    </row>
    <row r="3049" spans="1:23" x14ac:dyDescent="0.3">
      <c r="A3049">
        <v>3048</v>
      </c>
      <c r="B3049" t="s">
        <v>6276</v>
      </c>
      <c r="C3049" s="1">
        <v>41912</v>
      </c>
      <c r="D3049">
        <v>2014</v>
      </c>
      <c r="E3049" t="s">
        <v>161</v>
      </c>
      <c r="F3049">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v>13.4925</v>
      </c>
    </row>
    <row r="3050" spans="1:23" x14ac:dyDescent="0.3">
      <c r="A3050">
        <v>7964</v>
      </c>
      <c r="B3050" t="s">
        <v>9778</v>
      </c>
      <c r="C3050" s="1">
        <v>43057</v>
      </c>
      <c r="D3050">
        <v>2017</v>
      </c>
      <c r="E3050" t="s">
        <v>24</v>
      </c>
      <c r="F3050">
        <v>18</v>
      </c>
      <c r="G3050" t="s">
        <v>25</v>
      </c>
      <c r="H3050" t="s">
        <v>412</v>
      </c>
      <c r="I3050" t="s">
        <v>413</v>
      </c>
      <c r="J3050" t="s">
        <v>44</v>
      </c>
      <c r="K3050" t="s">
        <v>29</v>
      </c>
      <c r="L3050" t="s">
        <v>7216</v>
      </c>
      <c r="M3050" t="s">
        <v>58</v>
      </c>
      <c r="N3050">
        <v>33023</v>
      </c>
      <c r="O3050" t="s">
        <v>32</v>
      </c>
      <c r="P3050" t="s">
        <v>728</v>
      </c>
      <c r="Q3050" t="s">
        <v>49</v>
      </c>
      <c r="R3050" t="s">
        <v>82</v>
      </c>
      <c r="S3050" t="s">
        <v>729</v>
      </c>
      <c r="T3050">
        <v>389.05600000000004</v>
      </c>
      <c r="U3050">
        <v>4</v>
      </c>
      <c r="V3050">
        <v>0.2</v>
      </c>
      <c r="W3050">
        <v>48.631999999999948</v>
      </c>
    </row>
    <row r="3051" spans="1:23" x14ac:dyDescent="0.3">
      <c r="A3051">
        <v>7963</v>
      </c>
      <c r="B3051" t="s">
        <v>9778</v>
      </c>
      <c r="C3051" s="1">
        <v>43057</v>
      </c>
      <c r="D3051">
        <v>2017</v>
      </c>
      <c r="E3051" t="s">
        <v>24</v>
      </c>
      <c r="F3051">
        <v>18</v>
      </c>
      <c r="G3051" t="s">
        <v>25</v>
      </c>
      <c r="H3051" t="s">
        <v>412</v>
      </c>
      <c r="I3051" t="s">
        <v>413</v>
      </c>
      <c r="J3051" t="s">
        <v>44</v>
      </c>
      <c r="K3051" t="s">
        <v>29</v>
      </c>
      <c r="L3051" t="s">
        <v>7216</v>
      </c>
      <c r="M3051" t="s">
        <v>58</v>
      </c>
      <c r="N3051">
        <v>33023</v>
      </c>
      <c r="O3051" t="s">
        <v>32</v>
      </c>
      <c r="P3051" t="s">
        <v>2635</v>
      </c>
      <c r="Q3051" t="s">
        <v>49</v>
      </c>
      <c r="R3051" t="s">
        <v>79</v>
      </c>
      <c r="S3051" t="s">
        <v>2636</v>
      </c>
      <c r="T3051">
        <v>20.232000000000003</v>
      </c>
      <c r="U3051">
        <v>8</v>
      </c>
      <c r="V3051">
        <v>0.7</v>
      </c>
      <c r="W3051">
        <v>-16.185600000000001</v>
      </c>
    </row>
    <row r="3052" spans="1:23" x14ac:dyDescent="0.3">
      <c r="A3052">
        <v>7962</v>
      </c>
      <c r="B3052" t="s">
        <v>9778</v>
      </c>
      <c r="C3052" s="1">
        <v>43057</v>
      </c>
      <c r="D3052">
        <v>2017</v>
      </c>
      <c r="E3052" t="s">
        <v>24</v>
      </c>
      <c r="F3052">
        <v>18</v>
      </c>
      <c r="G3052" t="s">
        <v>25</v>
      </c>
      <c r="H3052" t="s">
        <v>412</v>
      </c>
      <c r="I3052" t="s">
        <v>413</v>
      </c>
      <c r="J3052" t="s">
        <v>44</v>
      </c>
      <c r="K3052" t="s">
        <v>29</v>
      </c>
      <c r="L3052" t="s">
        <v>7216</v>
      </c>
      <c r="M3052" t="s">
        <v>58</v>
      </c>
      <c r="N3052">
        <v>33023</v>
      </c>
      <c r="O3052" t="s">
        <v>32</v>
      </c>
      <c r="P3052" t="s">
        <v>6468</v>
      </c>
      <c r="Q3052" t="s">
        <v>49</v>
      </c>
      <c r="R3052" t="s">
        <v>63</v>
      </c>
      <c r="S3052" t="s">
        <v>6469</v>
      </c>
      <c r="T3052">
        <v>81.360000000000014</v>
      </c>
      <c r="U3052">
        <v>5</v>
      </c>
      <c r="V3052">
        <v>0.2</v>
      </c>
      <c r="W3052">
        <v>-19.323000000000011</v>
      </c>
    </row>
    <row r="3053" spans="1:23" x14ac:dyDescent="0.3">
      <c r="A3053">
        <v>3052</v>
      </c>
      <c r="B3053" t="s">
        <v>6280</v>
      </c>
      <c r="C3053" s="1">
        <v>43014</v>
      </c>
      <c r="D3053">
        <v>2017</v>
      </c>
      <c r="E3053" t="s">
        <v>53</v>
      </c>
      <c r="F3053">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v>66.073599999999971</v>
      </c>
    </row>
    <row r="3054" spans="1:23" x14ac:dyDescent="0.3">
      <c r="A3054">
        <v>3053</v>
      </c>
      <c r="B3054" t="s">
        <v>6280</v>
      </c>
      <c r="C3054" s="1">
        <v>43014</v>
      </c>
      <c r="D3054">
        <v>2017</v>
      </c>
      <c r="E3054" t="s">
        <v>53</v>
      </c>
      <c r="F3054">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v>18.211199999999998</v>
      </c>
    </row>
    <row r="3055" spans="1:23" x14ac:dyDescent="0.3">
      <c r="A3055">
        <v>7958</v>
      </c>
      <c r="B3055" t="s">
        <v>9777</v>
      </c>
      <c r="C3055" s="1">
        <v>43013</v>
      </c>
      <c r="D3055">
        <v>2017</v>
      </c>
      <c r="E3055" t="s">
        <v>53</v>
      </c>
      <c r="F3055">
        <v>5</v>
      </c>
      <c r="G3055" t="s">
        <v>54</v>
      </c>
      <c r="H3055" t="s">
        <v>525</v>
      </c>
      <c r="I3055" t="s">
        <v>526</v>
      </c>
      <c r="J3055" t="s">
        <v>44</v>
      </c>
      <c r="K3055" t="s">
        <v>29</v>
      </c>
      <c r="L3055" t="s">
        <v>8510</v>
      </c>
      <c r="M3055" t="s">
        <v>46</v>
      </c>
      <c r="N3055">
        <v>95928</v>
      </c>
      <c r="O3055" t="s">
        <v>47</v>
      </c>
      <c r="P3055" t="s">
        <v>7656</v>
      </c>
      <c r="Q3055" t="s">
        <v>49</v>
      </c>
      <c r="R3055" t="s">
        <v>82</v>
      </c>
      <c r="S3055" t="s">
        <v>7657</v>
      </c>
      <c r="T3055">
        <v>15.8</v>
      </c>
      <c r="U3055">
        <v>4</v>
      </c>
      <c r="V3055">
        <v>0</v>
      </c>
      <c r="W3055">
        <v>4.1080000000000005</v>
      </c>
    </row>
    <row r="3056" spans="1:23" x14ac:dyDescent="0.3">
      <c r="A3056">
        <v>3055</v>
      </c>
      <c r="B3056" t="s">
        <v>6285</v>
      </c>
      <c r="C3056" s="1">
        <v>42469</v>
      </c>
      <c r="D3056">
        <v>2016</v>
      </c>
      <c r="E3056" t="s">
        <v>89</v>
      </c>
      <c r="F305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v>2.4287999999999998</v>
      </c>
    </row>
    <row r="3057" spans="1:23" x14ac:dyDescent="0.3">
      <c r="A3057">
        <v>7957</v>
      </c>
      <c r="B3057" t="s">
        <v>9777</v>
      </c>
      <c r="C3057" s="1">
        <v>43013</v>
      </c>
      <c r="D3057">
        <v>2017</v>
      </c>
      <c r="E3057" t="s">
        <v>53</v>
      </c>
      <c r="F3057">
        <v>5</v>
      </c>
      <c r="G3057" t="s">
        <v>54</v>
      </c>
      <c r="H3057" t="s">
        <v>525</v>
      </c>
      <c r="I3057" t="s">
        <v>526</v>
      </c>
      <c r="J3057" t="s">
        <v>44</v>
      </c>
      <c r="K3057" t="s">
        <v>29</v>
      </c>
      <c r="L3057" t="s">
        <v>8510</v>
      </c>
      <c r="M3057" t="s">
        <v>46</v>
      </c>
      <c r="N3057">
        <v>95928</v>
      </c>
      <c r="O3057" t="s">
        <v>47</v>
      </c>
      <c r="P3057" t="s">
        <v>575</v>
      </c>
      <c r="Q3057" t="s">
        <v>49</v>
      </c>
      <c r="R3057" t="s">
        <v>281</v>
      </c>
      <c r="S3057" t="s">
        <v>576</v>
      </c>
      <c r="T3057">
        <v>14.9</v>
      </c>
      <c r="U3057">
        <v>5</v>
      </c>
      <c r="V3057">
        <v>0</v>
      </c>
      <c r="W3057">
        <v>6.8539999999999992</v>
      </c>
    </row>
    <row r="3058" spans="1:23" x14ac:dyDescent="0.3">
      <c r="A3058">
        <v>3057</v>
      </c>
      <c r="B3058" t="s">
        <v>6289</v>
      </c>
      <c r="C3058" s="1">
        <v>43027</v>
      </c>
      <c r="D3058">
        <v>2017</v>
      </c>
      <c r="E3058" t="s">
        <v>53</v>
      </c>
      <c r="F3058">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v>4.3008000000000006</v>
      </c>
    </row>
    <row r="3059" spans="1:23" x14ac:dyDescent="0.3">
      <c r="A3059">
        <v>3058</v>
      </c>
      <c r="B3059" t="s">
        <v>6289</v>
      </c>
      <c r="C3059" s="1">
        <v>43027</v>
      </c>
      <c r="D3059">
        <v>2017</v>
      </c>
      <c r="E3059" t="s">
        <v>53</v>
      </c>
      <c r="F3059">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v>15.120000000000001</v>
      </c>
    </row>
    <row r="3060" spans="1:23" x14ac:dyDescent="0.3">
      <c r="A3060">
        <v>7955</v>
      </c>
      <c r="B3060" t="s">
        <v>9776</v>
      </c>
      <c r="C3060" s="1">
        <v>41730</v>
      </c>
      <c r="D3060">
        <v>2014</v>
      </c>
      <c r="E3060" t="s">
        <v>89</v>
      </c>
      <c r="F3060">
        <v>1</v>
      </c>
      <c r="G3060" t="s">
        <v>54</v>
      </c>
      <c r="H3060" t="s">
        <v>4638</v>
      </c>
      <c r="I3060" t="s">
        <v>4639</v>
      </c>
      <c r="J3060" t="s">
        <v>44</v>
      </c>
      <c r="K3060" t="s">
        <v>29</v>
      </c>
      <c r="L3060" t="s">
        <v>6592</v>
      </c>
      <c r="M3060" t="s">
        <v>1261</v>
      </c>
      <c r="N3060">
        <v>2151</v>
      </c>
      <c r="O3060" t="s">
        <v>157</v>
      </c>
      <c r="P3060" t="s">
        <v>2933</v>
      </c>
      <c r="Q3060" t="s">
        <v>49</v>
      </c>
      <c r="R3060" t="s">
        <v>79</v>
      </c>
      <c r="S3060" t="s">
        <v>2934</v>
      </c>
      <c r="T3060">
        <v>6.24</v>
      </c>
      <c r="U3060">
        <v>2</v>
      </c>
      <c r="V3060">
        <v>0</v>
      </c>
      <c r="W3060">
        <v>3.0575999999999999</v>
      </c>
    </row>
    <row r="3061" spans="1:23" x14ac:dyDescent="0.3">
      <c r="A3061">
        <v>7954</v>
      </c>
      <c r="B3061" t="s">
        <v>9776</v>
      </c>
      <c r="C3061" s="1">
        <v>41730</v>
      </c>
      <c r="D3061">
        <v>2014</v>
      </c>
      <c r="E3061" t="s">
        <v>89</v>
      </c>
      <c r="F3061">
        <v>1</v>
      </c>
      <c r="G3061" t="s">
        <v>54</v>
      </c>
      <c r="H3061" t="s">
        <v>4638</v>
      </c>
      <c r="I3061" t="s">
        <v>4639</v>
      </c>
      <c r="J3061" t="s">
        <v>44</v>
      </c>
      <c r="K3061" t="s">
        <v>29</v>
      </c>
      <c r="L3061" t="s">
        <v>6592</v>
      </c>
      <c r="M3061" t="s">
        <v>1261</v>
      </c>
      <c r="N3061">
        <v>2151</v>
      </c>
      <c r="O3061" t="s">
        <v>157</v>
      </c>
      <c r="P3061" t="s">
        <v>8544</v>
      </c>
      <c r="Q3061" t="s">
        <v>49</v>
      </c>
      <c r="R3061" t="s">
        <v>63</v>
      </c>
      <c r="S3061" t="s">
        <v>8545</v>
      </c>
      <c r="T3061">
        <v>66.959999999999994</v>
      </c>
      <c r="U3061">
        <v>4</v>
      </c>
      <c r="V3061">
        <v>0</v>
      </c>
      <c r="W3061">
        <v>2.6783999999999963</v>
      </c>
    </row>
    <row r="3062" spans="1:23" x14ac:dyDescent="0.3">
      <c r="A3062">
        <v>7952</v>
      </c>
      <c r="B3062" t="s">
        <v>9775</v>
      </c>
      <c r="C3062" s="1">
        <v>42327</v>
      </c>
      <c r="D3062">
        <v>2015</v>
      </c>
      <c r="E3062" t="s">
        <v>24</v>
      </c>
      <c r="F3062">
        <v>19</v>
      </c>
      <c r="G3062" t="s">
        <v>54</v>
      </c>
      <c r="H3062" t="s">
        <v>441</v>
      </c>
      <c r="I3062" t="s">
        <v>442</v>
      </c>
      <c r="J3062" t="s">
        <v>28</v>
      </c>
      <c r="K3062" t="s">
        <v>29</v>
      </c>
      <c r="L3062" t="s">
        <v>278</v>
      </c>
      <c r="M3062" t="s">
        <v>279</v>
      </c>
      <c r="N3062">
        <v>10035</v>
      </c>
      <c r="O3062" t="s">
        <v>157</v>
      </c>
      <c r="P3062" t="s">
        <v>5766</v>
      </c>
      <c r="Q3062" t="s">
        <v>49</v>
      </c>
      <c r="R3062" t="s">
        <v>79</v>
      </c>
      <c r="S3062" t="s">
        <v>5767</v>
      </c>
      <c r="T3062">
        <v>5.9840000000000009</v>
      </c>
      <c r="U3062">
        <v>2</v>
      </c>
      <c r="V3062">
        <v>0.2</v>
      </c>
      <c r="W3062">
        <v>2.2439999999999998</v>
      </c>
    </row>
    <row r="3063" spans="1:23" x14ac:dyDescent="0.3">
      <c r="A3063">
        <v>3062</v>
      </c>
      <c r="B3063" t="s">
        <v>6293</v>
      </c>
      <c r="C3063" s="1">
        <v>42797</v>
      </c>
      <c r="D3063">
        <v>2017</v>
      </c>
      <c r="E3063" t="s">
        <v>237</v>
      </c>
      <c r="F3063">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v>9.743999999999998</v>
      </c>
    </row>
    <row r="3064" spans="1:23" x14ac:dyDescent="0.3">
      <c r="A3064">
        <v>7951</v>
      </c>
      <c r="B3064" t="s">
        <v>9774</v>
      </c>
      <c r="C3064" s="1">
        <v>41699</v>
      </c>
      <c r="D3064">
        <v>2014</v>
      </c>
      <c r="E3064" t="s">
        <v>237</v>
      </c>
      <c r="F3064">
        <v>1</v>
      </c>
      <c r="G3064" t="s">
        <v>54</v>
      </c>
      <c r="H3064" t="s">
        <v>5545</v>
      </c>
      <c r="I3064" t="s">
        <v>5546</v>
      </c>
      <c r="J3064" t="s">
        <v>28</v>
      </c>
      <c r="K3064" t="s">
        <v>29</v>
      </c>
      <c r="L3064" t="s">
        <v>4194</v>
      </c>
      <c r="M3064" t="s">
        <v>110</v>
      </c>
      <c r="N3064">
        <v>79907</v>
      </c>
      <c r="O3064" t="s">
        <v>111</v>
      </c>
      <c r="P3064" t="s">
        <v>1581</v>
      </c>
      <c r="Q3064" t="s">
        <v>49</v>
      </c>
      <c r="R3064" t="s">
        <v>63</v>
      </c>
      <c r="S3064" t="s">
        <v>1582</v>
      </c>
      <c r="T3064">
        <v>129.55199999999999</v>
      </c>
      <c r="U3064">
        <v>3</v>
      </c>
      <c r="V3064">
        <v>0.2</v>
      </c>
      <c r="W3064">
        <v>-22.671600000000005</v>
      </c>
    </row>
    <row r="3065" spans="1:23" x14ac:dyDescent="0.3">
      <c r="A3065">
        <v>7948</v>
      </c>
      <c r="B3065" t="s">
        <v>9774</v>
      </c>
      <c r="C3065" s="1">
        <v>41699</v>
      </c>
      <c r="D3065">
        <v>2014</v>
      </c>
      <c r="E3065" t="s">
        <v>237</v>
      </c>
      <c r="F3065">
        <v>1</v>
      </c>
      <c r="G3065" t="s">
        <v>54</v>
      </c>
      <c r="H3065" t="s">
        <v>5545</v>
      </c>
      <c r="I3065" t="s">
        <v>5546</v>
      </c>
      <c r="J3065" t="s">
        <v>28</v>
      </c>
      <c r="K3065" t="s">
        <v>29</v>
      </c>
      <c r="L3065" t="s">
        <v>4194</v>
      </c>
      <c r="M3065" t="s">
        <v>110</v>
      </c>
      <c r="N3065">
        <v>79907</v>
      </c>
      <c r="O3065" t="s">
        <v>111</v>
      </c>
      <c r="P3065" t="s">
        <v>4888</v>
      </c>
      <c r="Q3065" t="s">
        <v>49</v>
      </c>
      <c r="R3065" t="s">
        <v>281</v>
      </c>
      <c r="S3065" t="s">
        <v>4889</v>
      </c>
      <c r="T3065">
        <v>18.84</v>
      </c>
      <c r="U3065">
        <v>5</v>
      </c>
      <c r="V3065">
        <v>0.2</v>
      </c>
      <c r="W3065">
        <v>-3.5324999999999998</v>
      </c>
    </row>
    <row r="3066" spans="1:23" x14ac:dyDescent="0.3">
      <c r="A3066">
        <v>3065</v>
      </c>
      <c r="B3066" t="s">
        <v>6301</v>
      </c>
      <c r="C3066" s="1">
        <v>42807</v>
      </c>
      <c r="D3066">
        <v>2017</v>
      </c>
      <c r="E3066" t="s">
        <v>237</v>
      </c>
      <c r="F306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v>25.424000000000007</v>
      </c>
    </row>
    <row r="3067" spans="1:23" x14ac:dyDescent="0.3">
      <c r="A3067">
        <v>7947</v>
      </c>
      <c r="B3067" t="s">
        <v>9773</v>
      </c>
      <c r="C3067" s="1">
        <v>43094</v>
      </c>
      <c r="D3067">
        <v>2017</v>
      </c>
      <c r="E3067" t="s">
        <v>98</v>
      </c>
      <c r="F3067">
        <v>25</v>
      </c>
      <c r="G3067" t="s">
        <v>54</v>
      </c>
      <c r="H3067" t="s">
        <v>2645</v>
      </c>
      <c r="I3067" t="s">
        <v>2646</v>
      </c>
      <c r="J3067" t="s">
        <v>28</v>
      </c>
      <c r="K3067" t="s">
        <v>29</v>
      </c>
      <c r="L3067" t="s">
        <v>830</v>
      </c>
      <c r="M3067" t="s">
        <v>110</v>
      </c>
      <c r="N3067">
        <v>75081</v>
      </c>
      <c r="O3067" t="s">
        <v>111</v>
      </c>
      <c r="P3067" t="s">
        <v>4337</v>
      </c>
      <c r="Q3067" t="s">
        <v>49</v>
      </c>
      <c r="R3067" t="s">
        <v>79</v>
      </c>
      <c r="S3067" t="s">
        <v>4338</v>
      </c>
      <c r="T3067">
        <v>3.1679999999999993</v>
      </c>
      <c r="U3067">
        <v>3</v>
      </c>
      <c r="V3067">
        <v>0.8</v>
      </c>
      <c r="W3067">
        <v>-5.0687999999999995</v>
      </c>
    </row>
    <row r="3068" spans="1:23" x14ac:dyDescent="0.3">
      <c r="A3068">
        <v>7946</v>
      </c>
      <c r="B3068" t="s">
        <v>9773</v>
      </c>
      <c r="C3068" s="1">
        <v>43094</v>
      </c>
      <c r="D3068">
        <v>2017</v>
      </c>
      <c r="E3068" t="s">
        <v>98</v>
      </c>
      <c r="F3068">
        <v>25</v>
      </c>
      <c r="G3068" t="s">
        <v>54</v>
      </c>
      <c r="H3068" t="s">
        <v>2645</v>
      </c>
      <c r="I3068" t="s">
        <v>2646</v>
      </c>
      <c r="J3068" t="s">
        <v>28</v>
      </c>
      <c r="K3068" t="s">
        <v>29</v>
      </c>
      <c r="L3068" t="s">
        <v>830</v>
      </c>
      <c r="M3068" t="s">
        <v>110</v>
      </c>
      <c r="N3068">
        <v>75081</v>
      </c>
      <c r="O3068" t="s">
        <v>111</v>
      </c>
      <c r="P3068" t="s">
        <v>3148</v>
      </c>
      <c r="Q3068" t="s">
        <v>49</v>
      </c>
      <c r="R3068" t="s">
        <v>79</v>
      </c>
      <c r="S3068" t="s">
        <v>3149</v>
      </c>
      <c r="T3068">
        <v>40.97999999999999</v>
      </c>
      <c r="U3068">
        <v>5</v>
      </c>
      <c r="V3068">
        <v>0.8</v>
      </c>
      <c r="W3068">
        <v>-65.567999999999998</v>
      </c>
    </row>
    <row r="3069" spans="1:23" x14ac:dyDescent="0.3">
      <c r="A3069">
        <v>3068</v>
      </c>
      <c r="B3069" t="s">
        <v>6301</v>
      </c>
      <c r="C3069" s="1">
        <v>42807</v>
      </c>
      <c r="D3069">
        <v>2017</v>
      </c>
      <c r="E3069" t="s">
        <v>237</v>
      </c>
      <c r="F3069">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v>21.772800000000004</v>
      </c>
    </row>
    <row r="3070" spans="1:23" x14ac:dyDescent="0.3">
      <c r="A3070">
        <v>3069</v>
      </c>
      <c r="B3070" t="s">
        <v>6301</v>
      </c>
      <c r="C3070" s="1">
        <v>42807</v>
      </c>
      <c r="D3070">
        <v>2017</v>
      </c>
      <c r="E3070" t="s">
        <v>237</v>
      </c>
      <c r="F3070">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v>138.35519999999997</v>
      </c>
    </row>
    <row r="3071" spans="1:23" x14ac:dyDescent="0.3">
      <c r="A3071">
        <v>3070</v>
      </c>
      <c r="B3071" t="s">
        <v>6308</v>
      </c>
      <c r="C3071" s="1">
        <v>43069</v>
      </c>
      <c r="D3071">
        <v>2017</v>
      </c>
      <c r="E3071" t="s">
        <v>24</v>
      </c>
      <c r="F3071">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v>82.991999999999877</v>
      </c>
    </row>
    <row r="3072" spans="1:23" x14ac:dyDescent="0.3">
      <c r="A3072">
        <v>3071</v>
      </c>
      <c r="B3072" t="s">
        <v>6309</v>
      </c>
      <c r="C3072" s="1">
        <v>41960</v>
      </c>
      <c r="D3072">
        <v>2014</v>
      </c>
      <c r="E3072" t="s">
        <v>24</v>
      </c>
      <c r="F3072">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v>792.26910000000021</v>
      </c>
    </row>
    <row r="3073" spans="1:23" x14ac:dyDescent="0.3">
      <c r="A3073">
        <v>7945</v>
      </c>
      <c r="B3073" t="s">
        <v>9773</v>
      </c>
      <c r="C3073" s="1">
        <v>43094</v>
      </c>
      <c r="D3073">
        <v>2017</v>
      </c>
      <c r="E3073" t="s">
        <v>98</v>
      </c>
      <c r="F3073">
        <v>25</v>
      </c>
      <c r="G3073" t="s">
        <v>54</v>
      </c>
      <c r="H3073" t="s">
        <v>2645</v>
      </c>
      <c r="I3073" t="s">
        <v>2646</v>
      </c>
      <c r="J3073" t="s">
        <v>28</v>
      </c>
      <c r="K3073" t="s">
        <v>29</v>
      </c>
      <c r="L3073" t="s">
        <v>830</v>
      </c>
      <c r="M3073" t="s">
        <v>110</v>
      </c>
      <c r="N3073">
        <v>75081</v>
      </c>
      <c r="O3073" t="s">
        <v>111</v>
      </c>
      <c r="P3073" t="s">
        <v>6402</v>
      </c>
      <c r="Q3073" t="s">
        <v>49</v>
      </c>
      <c r="R3073" t="s">
        <v>72</v>
      </c>
      <c r="S3073" t="s">
        <v>6403</v>
      </c>
      <c r="T3073">
        <v>31.744</v>
      </c>
      <c r="U3073">
        <v>2</v>
      </c>
      <c r="V3073">
        <v>0.2</v>
      </c>
      <c r="W3073">
        <v>2.3808000000000007</v>
      </c>
    </row>
    <row r="3074" spans="1:23" x14ac:dyDescent="0.3">
      <c r="A3074">
        <v>3073</v>
      </c>
      <c r="B3074" t="s">
        <v>6309</v>
      </c>
      <c r="C3074" s="1">
        <v>41960</v>
      </c>
      <c r="D3074">
        <v>2014</v>
      </c>
      <c r="E3074" t="s">
        <v>24</v>
      </c>
      <c r="F3074">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v>26.564999999999998</v>
      </c>
    </row>
    <row r="3075" spans="1:23" x14ac:dyDescent="0.3">
      <c r="A3075">
        <v>3074</v>
      </c>
      <c r="B3075" t="s">
        <v>6312</v>
      </c>
      <c r="C3075" s="1">
        <v>42372</v>
      </c>
      <c r="D3075">
        <v>2016</v>
      </c>
      <c r="E3075" t="s">
        <v>166</v>
      </c>
      <c r="F3075">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v>28.614999999999995</v>
      </c>
    </row>
    <row r="3076" spans="1:23" x14ac:dyDescent="0.3">
      <c r="A3076">
        <v>7944</v>
      </c>
      <c r="B3076" t="s">
        <v>9773</v>
      </c>
      <c r="C3076" s="1">
        <v>43094</v>
      </c>
      <c r="D3076">
        <v>2017</v>
      </c>
      <c r="E3076" t="s">
        <v>98</v>
      </c>
      <c r="F3076">
        <v>25</v>
      </c>
      <c r="G3076" t="s">
        <v>54</v>
      </c>
      <c r="H3076" t="s">
        <v>2645</v>
      </c>
      <c r="I3076" t="s">
        <v>2646</v>
      </c>
      <c r="J3076" t="s">
        <v>28</v>
      </c>
      <c r="K3076" t="s">
        <v>29</v>
      </c>
      <c r="L3076" t="s">
        <v>830</v>
      </c>
      <c r="M3076" t="s">
        <v>110</v>
      </c>
      <c r="N3076">
        <v>75081</v>
      </c>
      <c r="O3076" t="s">
        <v>111</v>
      </c>
      <c r="P3076" t="s">
        <v>6075</v>
      </c>
      <c r="Q3076" t="s">
        <v>49</v>
      </c>
      <c r="R3076" t="s">
        <v>592</v>
      </c>
      <c r="S3076" t="s">
        <v>1313</v>
      </c>
      <c r="T3076">
        <v>44.688000000000002</v>
      </c>
      <c r="U3076">
        <v>7</v>
      </c>
      <c r="V3076">
        <v>0.2</v>
      </c>
      <c r="W3076">
        <v>5.0273999999999965</v>
      </c>
    </row>
    <row r="3077" spans="1:23" x14ac:dyDescent="0.3">
      <c r="A3077">
        <v>3076</v>
      </c>
      <c r="B3077" t="s">
        <v>6314</v>
      </c>
      <c r="C3077" s="1">
        <v>41840</v>
      </c>
      <c r="D3077">
        <v>2014</v>
      </c>
      <c r="E3077" t="s">
        <v>152</v>
      </c>
      <c r="F3077">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v>38.572199999999953</v>
      </c>
    </row>
    <row r="3078" spans="1:23" x14ac:dyDescent="0.3">
      <c r="A3078">
        <v>7943</v>
      </c>
      <c r="B3078" t="s">
        <v>9773</v>
      </c>
      <c r="C3078" s="1">
        <v>43094</v>
      </c>
      <c r="D3078">
        <v>2017</v>
      </c>
      <c r="E3078" t="s">
        <v>98</v>
      </c>
      <c r="F3078">
        <v>25</v>
      </c>
      <c r="G3078" t="s">
        <v>54</v>
      </c>
      <c r="H3078" t="s">
        <v>2645</v>
      </c>
      <c r="I3078" t="s">
        <v>2646</v>
      </c>
      <c r="J3078" t="s">
        <v>28</v>
      </c>
      <c r="K3078" t="s">
        <v>29</v>
      </c>
      <c r="L3078" t="s">
        <v>830</v>
      </c>
      <c r="M3078" t="s">
        <v>110</v>
      </c>
      <c r="N3078">
        <v>75081</v>
      </c>
      <c r="O3078" t="s">
        <v>111</v>
      </c>
      <c r="P3078" t="s">
        <v>2806</v>
      </c>
      <c r="Q3078" t="s">
        <v>49</v>
      </c>
      <c r="R3078" t="s">
        <v>79</v>
      </c>
      <c r="S3078" t="s">
        <v>2807</v>
      </c>
      <c r="T3078">
        <v>39.581999999999987</v>
      </c>
      <c r="U3078">
        <v>9</v>
      </c>
      <c r="V3078">
        <v>0.8</v>
      </c>
      <c r="W3078">
        <v>-59.372999999999976</v>
      </c>
    </row>
    <row r="3079" spans="1:23" x14ac:dyDescent="0.3">
      <c r="A3079">
        <v>7942</v>
      </c>
      <c r="B3079" t="s">
        <v>9772</v>
      </c>
      <c r="C3079" s="1">
        <v>42718</v>
      </c>
      <c r="D3079">
        <v>2016</v>
      </c>
      <c r="E3079" t="s">
        <v>98</v>
      </c>
      <c r="F3079">
        <v>14</v>
      </c>
      <c r="G3079" t="s">
        <v>199</v>
      </c>
      <c r="H3079" t="s">
        <v>893</v>
      </c>
      <c r="I3079" t="s">
        <v>894</v>
      </c>
      <c r="J3079" t="s">
        <v>44</v>
      </c>
      <c r="K3079" t="s">
        <v>29</v>
      </c>
      <c r="L3079" t="s">
        <v>963</v>
      </c>
      <c r="M3079" t="s">
        <v>46</v>
      </c>
      <c r="N3079">
        <v>92037</v>
      </c>
      <c r="O3079" t="s">
        <v>47</v>
      </c>
      <c r="P3079" t="s">
        <v>649</v>
      </c>
      <c r="Q3079" t="s">
        <v>49</v>
      </c>
      <c r="R3079" t="s">
        <v>63</v>
      </c>
      <c r="S3079" t="s">
        <v>650</v>
      </c>
      <c r="T3079">
        <v>134.80000000000001</v>
      </c>
      <c r="U3079">
        <v>10</v>
      </c>
      <c r="V3079">
        <v>0</v>
      </c>
      <c r="W3079">
        <v>35.047999999999995</v>
      </c>
    </row>
    <row r="3080" spans="1:23" x14ac:dyDescent="0.3">
      <c r="A3080">
        <v>3079</v>
      </c>
      <c r="B3080" t="s">
        <v>6315</v>
      </c>
      <c r="C3080" s="1">
        <v>41780</v>
      </c>
      <c r="D3080">
        <v>2014</v>
      </c>
      <c r="E3080" t="s">
        <v>124</v>
      </c>
      <c r="F3080">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v>10.507199999999997</v>
      </c>
    </row>
    <row r="3081" spans="1:23" x14ac:dyDescent="0.3">
      <c r="A3081">
        <v>3080</v>
      </c>
      <c r="B3081" t="s">
        <v>6316</v>
      </c>
      <c r="C3081" s="1">
        <v>42982</v>
      </c>
      <c r="D3081">
        <v>2017</v>
      </c>
      <c r="E3081" t="s">
        <v>161</v>
      </c>
      <c r="F3081">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v>6.2208000000000006</v>
      </c>
    </row>
    <row r="3082" spans="1:23" x14ac:dyDescent="0.3">
      <c r="A3082">
        <v>7940</v>
      </c>
      <c r="B3082" t="s">
        <v>9771</v>
      </c>
      <c r="C3082" s="1">
        <v>42964</v>
      </c>
      <c r="D3082">
        <v>2017</v>
      </c>
      <c r="E3082" t="s">
        <v>132</v>
      </c>
      <c r="F3082">
        <v>17</v>
      </c>
      <c r="G3082" t="s">
        <v>54</v>
      </c>
      <c r="H3082" t="s">
        <v>3869</v>
      </c>
      <c r="I3082" t="s">
        <v>3870</v>
      </c>
      <c r="J3082" t="s">
        <v>44</v>
      </c>
      <c r="K3082" t="s">
        <v>29</v>
      </c>
      <c r="L3082" t="s">
        <v>1007</v>
      </c>
      <c r="M3082" t="s">
        <v>46</v>
      </c>
      <c r="N3082">
        <v>94513</v>
      </c>
      <c r="O3082" t="s">
        <v>47</v>
      </c>
      <c r="P3082" t="s">
        <v>2576</v>
      </c>
      <c r="Q3082" t="s">
        <v>49</v>
      </c>
      <c r="R3082" t="s">
        <v>79</v>
      </c>
      <c r="S3082" t="s">
        <v>2577</v>
      </c>
      <c r="T3082">
        <v>221.05600000000001</v>
      </c>
      <c r="U3082">
        <v>8</v>
      </c>
      <c r="V3082">
        <v>0.2</v>
      </c>
      <c r="W3082">
        <v>77.369599999999991</v>
      </c>
    </row>
    <row r="3083" spans="1:23" x14ac:dyDescent="0.3">
      <c r="A3083">
        <v>3082</v>
      </c>
      <c r="B3083" t="s">
        <v>6319</v>
      </c>
      <c r="C3083" s="1">
        <v>42882</v>
      </c>
      <c r="D3083">
        <v>2017</v>
      </c>
      <c r="E3083" t="s">
        <v>124</v>
      </c>
      <c r="F3083">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v>28.0032</v>
      </c>
    </row>
    <row r="3084" spans="1:23" x14ac:dyDescent="0.3">
      <c r="A3084">
        <v>7939</v>
      </c>
      <c r="B3084" t="s">
        <v>9771</v>
      </c>
      <c r="C3084" s="1">
        <v>42964</v>
      </c>
      <c r="D3084">
        <v>2017</v>
      </c>
      <c r="E3084" t="s">
        <v>132</v>
      </c>
      <c r="F3084">
        <v>17</v>
      </c>
      <c r="G3084" t="s">
        <v>54</v>
      </c>
      <c r="H3084" t="s">
        <v>3869</v>
      </c>
      <c r="I3084" t="s">
        <v>3870</v>
      </c>
      <c r="J3084" t="s">
        <v>44</v>
      </c>
      <c r="K3084" t="s">
        <v>29</v>
      </c>
      <c r="L3084" t="s">
        <v>1007</v>
      </c>
      <c r="M3084" t="s">
        <v>46</v>
      </c>
      <c r="N3084">
        <v>94513</v>
      </c>
      <c r="O3084" t="s">
        <v>47</v>
      </c>
      <c r="P3084" t="s">
        <v>2890</v>
      </c>
      <c r="Q3084" t="s">
        <v>49</v>
      </c>
      <c r="R3084" t="s">
        <v>63</v>
      </c>
      <c r="S3084" t="s">
        <v>2891</v>
      </c>
      <c r="T3084">
        <v>540.56999999999994</v>
      </c>
      <c r="U3084">
        <v>3</v>
      </c>
      <c r="V3084">
        <v>0</v>
      </c>
      <c r="W3084">
        <v>140.54820000000001</v>
      </c>
    </row>
    <row r="3085" spans="1:23" x14ac:dyDescent="0.3">
      <c r="A3085">
        <v>3084</v>
      </c>
      <c r="B3085" t="s">
        <v>6320</v>
      </c>
      <c r="C3085" s="1">
        <v>41667</v>
      </c>
      <c r="D3085">
        <v>2014</v>
      </c>
      <c r="E3085" t="s">
        <v>166</v>
      </c>
      <c r="F3085">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v>1.3256999999999999</v>
      </c>
    </row>
    <row r="3086" spans="1:23" x14ac:dyDescent="0.3">
      <c r="A3086">
        <v>3085</v>
      </c>
      <c r="B3086" t="s">
        <v>6321</v>
      </c>
      <c r="C3086" s="1">
        <v>42775</v>
      </c>
      <c r="D3086">
        <v>2017</v>
      </c>
      <c r="E3086" t="s">
        <v>568</v>
      </c>
      <c r="F308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v>-417.09360000000004</v>
      </c>
    </row>
    <row r="3087" spans="1:23" x14ac:dyDescent="0.3">
      <c r="A3087">
        <v>7938</v>
      </c>
      <c r="B3087" t="s">
        <v>9771</v>
      </c>
      <c r="C3087" s="1">
        <v>42964</v>
      </c>
      <c r="D3087">
        <v>2017</v>
      </c>
      <c r="E3087" t="s">
        <v>132</v>
      </c>
      <c r="F3087">
        <v>17</v>
      </c>
      <c r="G3087" t="s">
        <v>54</v>
      </c>
      <c r="H3087" t="s">
        <v>3869</v>
      </c>
      <c r="I3087" t="s">
        <v>3870</v>
      </c>
      <c r="J3087" t="s">
        <v>44</v>
      </c>
      <c r="K3087" t="s">
        <v>29</v>
      </c>
      <c r="L3087" t="s">
        <v>1007</v>
      </c>
      <c r="M3087" t="s">
        <v>46</v>
      </c>
      <c r="N3087">
        <v>94513</v>
      </c>
      <c r="O3087" t="s">
        <v>47</v>
      </c>
      <c r="P3087" t="s">
        <v>611</v>
      </c>
      <c r="Q3087" t="s">
        <v>49</v>
      </c>
      <c r="R3087" t="s">
        <v>82</v>
      </c>
      <c r="S3087" t="s">
        <v>612</v>
      </c>
      <c r="T3087">
        <v>2518.29</v>
      </c>
      <c r="U3087">
        <v>9</v>
      </c>
      <c r="V3087">
        <v>0</v>
      </c>
      <c r="W3087">
        <v>654.7553999999999</v>
      </c>
    </row>
    <row r="3088" spans="1:23" x14ac:dyDescent="0.3">
      <c r="A3088">
        <v>7937</v>
      </c>
      <c r="B3088" t="s">
        <v>9771</v>
      </c>
      <c r="C3088" s="1">
        <v>42964</v>
      </c>
      <c r="D3088">
        <v>2017</v>
      </c>
      <c r="E3088" t="s">
        <v>132</v>
      </c>
      <c r="F3088">
        <v>17</v>
      </c>
      <c r="G3088" t="s">
        <v>54</v>
      </c>
      <c r="H3088" t="s">
        <v>3869</v>
      </c>
      <c r="I3088" t="s">
        <v>3870</v>
      </c>
      <c r="J3088" t="s">
        <v>44</v>
      </c>
      <c r="K3088" t="s">
        <v>29</v>
      </c>
      <c r="L3088" t="s">
        <v>1007</v>
      </c>
      <c r="M3088" t="s">
        <v>46</v>
      </c>
      <c r="N3088">
        <v>94513</v>
      </c>
      <c r="O3088" t="s">
        <v>47</v>
      </c>
      <c r="P3088" t="s">
        <v>6159</v>
      </c>
      <c r="Q3088" t="s">
        <v>49</v>
      </c>
      <c r="R3088" t="s">
        <v>79</v>
      </c>
      <c r="S3088" t="s">
        <v>6160</v>
      </c>
      <c r="T3088">
        <v>13.919999999999998</v>
      </c>
      <c r="U3088">
        <v>3</v>
      </c>
      <c r="V3088">
        <v>0.2</v>
      </c>
      <c r="W3088">
        <v>4.8720000000000008</v>
      </c>
    </row>
    <row r="3089" spans="1:23" x14ac:dyDescent="0.3">
      <c r="A3089">
        <v>3088</v>
      </c>
      <c r="B3089" t="s">
        <v>6321</v>
      </c>
      <c r="C3089" s="1">
        <v>42775</v>
      </c>
      <c r="D3089">
        <v>2017</v>
      </c>
      <c r="E3089" t="s">
        <v>568</v>
      </c>
      <c r="F3089">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v>-32.480000000000004</v>
      </c>
    </row>
    <row r="3090" spans="1:23" x14ac:dyDescent="0.3">
      <c r="A3090">
        <v>7936</v>
      </c>
      <c r="B3090" t="s">
        <v>9771</v>
      </c>
      <c r="C3090" s="1">
        <v>42964</v>
      </c>
      <c r="D3090">
        <v>2017</v>
      </c>
      <c r="E3090" t="s">
        <v>132</v>
      </c>
      <c r="F3090">
        <v>17</v>
      </c>
      <c r="G3090" t="s">
        <v>54</v>
      </c>
      <c r="H3090" t="s">
        <v>3869</v>
      </c>
      <c r="I3090" t="s">
        <v>3870</v>
      </c>
      <c r="J3090" t="s">
        <v>44</v>
      </c>
      <c r="K3090" t="s">
        <v>29</v>
      </c>
      <c r="L3090" t="s">
        <v>1007</v>
      </c>
      <c r="M3090" t="s">
        <v>46</v>
      </c>
      <c r="N3090">
        <v>94513</v>
      </c>
      <c r="O3090" t="s">
        <v>47</v>
      </c>
      <c r="P3090" t="s">
        <v>4483</v>
      </c>
      <c r="Q3090" t="s">
        <v>49</v>
      </c>
      <c r="R3090" t="s">
        <v>95</v>
      </c>
      <c r="S3090" t="s">
        <v>4484</v>
      </c>
      <c r="T3090">
        <v>8.56</v>
      </c>
      <c r="U3090">
        <v>2</v>
      </c>
      <c r="V3090">
        <v>0</v>
      </c>
      <c r="W3090">
        <v>3.8519999999999994</v>
      </c>
    </row>
    <row r="3091" spans="1:23" x14ac:dyDescent="0.3">
      <c r="A3091">
        <v>7934</v>
      </c>
      <c r="B3091" t="s">
        <v>9771</v>
      </c>
      <c r="C3091" s="1">
        <v>42964</v>
      </c>
      <c r="D3091">
        <v>2017</v>
      </c>
      <c r="E3091" t="s">
        <v>132</v>
      </c>
      <c r="F3091">
        <v>17</v>
      </c>
      <c r="G3091" t="s">
        <v>54</v>
      </c>
      <c r="H3091" t="s">
        <v>3869</v>
      </c>
      <c r="I3091" t="s">
        <v>3870</v>
      </c>
      <c r="J3091" t="s">
        <v>44</v>
      </c>
      <c r="K3091" t="s">
        <v>29</v>
      </c>
      <c r="L3091" t="s">
        <v>1007</v>
      </c>
      <c r="M3091" t="s">
        <v>46</v>
      </c>
      <c r="N3091">
        <v>94513</v>
      </c>
      <c r="O3091" t="s">
        <v>47</v>
      </c>
      <c r="P3091" t="s">
        <v>4153</v>
      </c>
      <c r="Q3091" t="s">
        <v>49</v>
      </c>
      <c r="R3091" t="s">
        <v>184</v>
      </c>
      <c r="S3091" t="s">
        <v>684</v>
      </c>
      <c r="T3091">
        <v>23.36</v>
      </c>
      <c r="U3091">
        <v>2</v>
      </c>
      <c r="V3091">
        <v>0</v>
      </c>
      <c r="W3091">
        <v>11.68</v>
      </c>
    </row>
    <row r="3092" spans="1:23" x14ac:dyDescent="0.3">
      <c r="A3092">
        <v>3091</v>
      </c>
      <c r="B3092" t="s">
        <v>6325</v>
      </c>
      <c r="C3092" s="1">
        <v>42432</v>
      </c>
      <c r="D3092">
        <v>2016</v>
      </c>
      <c r="E3092" t="s">
        <v>237</v>
      </c>
      <c r="F3092">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v>219.45140000000001</v>
      </c>
    </row>
    <row r="3093" spans="1:23" x14ac:dyDescent="0.3">
      <c r="A3093">
        <v>7933</v>
      </c>
      <c r="B3093" t="s">
        <v>9770</v>
      </c>
      <c r="C3093" s="1">
        <v>42566</v>
      </c>
      <c r="D3093">
        <v>2016</v>
      </c>
      <c r="E3093" t="s">
        <v>152</v>
      </c>
      <c r="F3093">
        <v>15</v>
      </c>
      <c r="G3093" t="s">
        <v>54</v>
      </c>
      <c r="H3093" t="s">
        <v>3929</v>
      </c>
      <c r="I3093" t="s">
        <v>3930</v>
      </c>
      <c r="J3093" t="s">
        <v>44</v>
      </c>
      <c r="K3093" t="s">
        <v>29</v>
      </c>
      <c r="L3093" t="s">
        <v>431</v>
      </c>
      <c r="M3093" t="s">
        <v>432</v>
      </c>
      <c r="N3093">
        <v>97206</v>
      </c>
      <c r="O3093" t="s">
        <v>47</v>
      </c>
      <c r="P3093" t="s">
        <v>3755</v>
      </c>
      <c r="Q3093" t="s">
        <v>49</v>
      </c>
      <c r="R3093" t="s">
        <v>95</v>
      </c>
      <c r="S3093" t="s">
        <v>3756</v>
      </c>
      <c r="T3093">
        <v>105.52</v>
      </c>
      <c r="U3093">
        <v>5</v>
      </c>
      <c r="V3093">
        <v>0.2</v>
      </c>
      <c r="W3093">
        <v>34.293999999999997</v>
      </c>
    </row>
    <row r="3094" spans="1:23" x14ac:dyDescent="0.3">
      <c r="A3094">
        <v>3093</v>
      </c>
      <c r="B3094" t="s">
        <v>6325</v>
      </c>
      <c r="C3094" s="1">
        <v>42432</v>
      </c>
      <c r="D3094">
        <v>2016</v>
      </c>
      <c r="E3094" t="s">
        <v>237</v>
      </c>
      <c r="F3094">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v>79.891199999999998</v>
      </c>
    </row>
    <row r="3095" spans="1:23" x14ac:dyDescent="0.3">
      <c r="A3095">
        <v>3094</v>
      </c>
      <c r="B3095" t="s">
        <v>6328</v>
      </c>
      <c r="C3095" s="1">
        <v>42239</v>
      </c>
      <c r="D3095">
        <v>2015</v>
      </c>
      <c r="E3095" t="s">
        <v>132</v>
      </c>
      <c r="F3095">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v>2.7719999999999994</v>
      </c>
    </row>
    <row r="3096" spans="1:23" x14ac:dyDescent="0.3">
      <c r="A3096">
        <v>3095</v>
      </c>
      <c r="B3096" t="s">
        <v>6328</v>
      </c>
      <c r="C3096" s="1">
        <v>42239</v>
      </c>
      <c r="D3096">
        <v>2015</v>
      </c>
      <c r="E3096" t="s">
        <v>132</v>
      </c>
      <c r="F309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v>3.6288</v>
      </c>
    </row>
    <row r="3097" spans="1:23" x14ac:dyDescent="0.3">
      <c r="A3097">
        <v>3096</v>
      </c>
      <c r="B3097" t="s">
        <v>6328</v>
      </c>
      <c r="C3097" s="1">
        <v>42239</v>
      </c>
      <c r="D3097">
        <v>2015</v>
      </c>
      <c r="E3097" t="s">
        <v>132</v>
      </c>
      <c r="F3097">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v>2.2559999999999993</v>
      </c>
    </row>
    <row r="3098" spans="1:23" x14ac:dyDescent="0.3">
      <c r="A3098">
        <v>3097</v>
      </c>
      <c r="B3098" t="s">
        <v>6328</v>
      </c>
      <c r="C3098" s="1">
        <v>42239</v>
      </c>
      <c r="D3098">
        <v>2015</v>
      </c>
      <c r="E3098" t="s">
        <v>132</v>
      </c>
      <c r="F3098">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v>-13.554800000000004</v>
      </c>
    </row>
    <row r="3099" spans="1:23" x14ac:dyDescent="0.3">
      <c r="A3099">
        <v>3098</v>
      </c>
      <c r="B3099" t="s">
        <v>6330</v>
      </c>
      <c r="C3099" s="1">
        <v>42852</v>
      </c>
      <c r="D3099">
        <v>2017</v>
      </c>
      <c r="E3099" t="s">
        <v>89</v>
      </c>
      <c r="F3099">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v>11.592000000000001</v>
      </c>
    </row>
    <row r="3100" spans="1:23" x14ac:dyDescent="0.3">
      <c r="A3100">
        <v>7931</v>
      </c>
      <c r="B3100" t="s">
        <v>9769</v>
      </c>
      <c r="C3100" s="1">
        <v>42454</v>
      </c>
      <c r="D3100">
        <v>2016</v>
      </c>
      <c r="E3100" t="s">
        <v>237</v>
      </c>
      <c r="F3100">
        <v>25</v>
      </c>
      <c r="G3100" t="s">
        <v>25</v>
      </c>
      <c r="H3100" t="s">
        <v>3878</v>
      </c>
      <c r="I3100" t="s">
        <v>3879</v>
      </c>
      <c r="J3100" t="s">
        <v>44</v>
      </c>
      <c r="K3100" t="s">
        <v>29</v>
      </c>
      <c r="L3100" t="s">
        <v>278</v>
      </c>
      <c r="M3100" t="s">
        <v>279</v>
      </c>
      <c r="N3100">
        <v>10024</v>
      </c>
      <c r="O3100" t="s">
        <v>157</v>
      </c>
      <c r="P3100" t="s">
        <v>4154</v>
      </c>
      <c r="Q3100" t="s">
        <v>49</v>
      </c>
      <c r="R3100" t="s">
        <v>72</v>
      </c>
      <c r="S3100" t="s">
        <v>4155</v>
      </c>
      <c r="T3100">
        <v>59.519999999999996</v>
      </c>
      <c r="U3100">
        <v>3</v>
      </c>
      <c r="V3100">
        <v>0</v>
      </c>
      <c r="W3100">
        <v>17.855999999999995</v>
      </c>
    </row>
    <row r="3101" spans="1:23" x14ac:dyDescent="0.3">
      <c r="A3101">
        <v>3100</v>
      </c>
      <c r="B3101" t="s">
        <v>6331</v>
      </c>
      <c r="C3101" s="1">
        <v>42839</v>
      </c>
      <c r="D3101">
        <v>2017</v>
      </c>
      <c r="E3101" t="s">
        <v>89</v>
      </c>
      <c r="F3101">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v>3.5021999999999989</v>
      </c>
    </row>
    <row r="3102" spans="1:23" x14ac:dyDescent="0.3">
      <c r="A3102">
        <v>7926</v>
      </c>
      <c r="B3102" t="s">
        <v>9766</v>
      </c>
      <c r="C3102" s="1">
        <v>42595</v>
      </c>
      <c r="D3102">
        <v>2016</v>
      </c>
      <c r="E3102" t="s">
        <v>132</v>
      </c>
      <c r="F3102">
        <v>13</v>
      </c>
      <c r="G3102" t="s">
        <v>199</v>
      </c>
      <c r="H3102" t="s">
        <v>1443</v>
      </c>
      <c r="I3102" t="s">
        <v>1444</v>
      </c>
      <c r="J3102" t="s">
        <v>28</v>
      </c>
      <c r="K3102" t="s">
        <v>29</v>
      </c>
      <c r="L3102" t="s">
        <v>330</v>
      </c>
      <c r="M3102" t="s">
        <v>331</v>
      </c>
      <c r="N3102">
        <v>22153</v>
      </c>
      <c r="O3102" t="s">
        <v>32</v>
      </c>
      <c r="P3102" t="s">
        <v>1685</v>
      </c>
      <c r="Q3102" t="s">
        <v>49</v>
      </c>
      <c r="R3102" t="s">
        <v>50</v>
      </c>
      <c r="S3102" t="s">
        <v>1686</v>
      </c>
      <c r="T3102">
        <v>103.60000000000001</v>
      </c>
      <c r="U3102">
        <v>7</v>
      </c>
      <c r="V3102">
        <v>0</v>
      </c>
      <c r="W3102">
        <v>51.800000000000004</v>
      </c>
    </row>
    <row r="3103" spans="1:23" x14ac:dyDescent="0.3">
      <c r="A3103">
        <v>3102</v>
      </c>
      <c r="B3103" t="s">
        <v>6332</v>
      </c>
      <c r="C3103" s="1">
        <v>43091</v>
      </c>
      <c r="D3103">
        <v>2017</v>
      </c>
      <c r="E3103" t="s">
        <v>98</v>
      </c>
      <c r="F3103">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v>34.757999999999953</v>
      </c>
    </row>
    <row r="3104" spans="1:23" x14ac:dyDescent="0.3">
      <c r="A3104">
        <v>7925</v>
      </c>
      <c r="B3104" t="s">
        <v>9766</v>
      </c>
      <c r="C3104" s="1">
        <v>42595</v>
      </c>
      <c r="D3104">
        <v>2016</v>
      </c>
      <c r="E3104" t="s">
        <v>132</v>
      </c>
      <c r="F3104">
        <v>13</v>
      </c>
      <c r="G3104" t="s">
        <v>199</v>
      </c>
      <c r="H3104" t="s">
        <v>1443</v>
      </c>
      <c r="I3104" t="s">
        <v>1444</v>
      </c>
      <c r="J3104" t="s">
        <v>28</v>
      </c>
      <c r="K3104" t="s">
        <v>29</v>
      </c>
      <c r="L3104" t="s">
        <v>330</v>
      </c>
      <c r="M3104" t="s">
        <v>331</v>
      </c>
      <c r="N3104">
        <v>22153</v>
      </c>
      <c r="O3104" t="s">
        <v>32</v>
      </c>
      <c r="P3104" t="s">
        <v>373</v>
      </c>
      <c r="Q3104" t="s">
        <v>49</v>
      </c>
      <c r="R3104" t="s">
        <v>79</v>
      </c>
      <c r="S3104" t="s">
        <v>374</v>
      </c>
      <c r="T3104">
        <v>22.32</v>
      </c>
      <c r="U3104">
        <v>4</v>
      </c>
      <c r="V3104">
        <v>0</v>
      </c>
      <c r="W3104">
        <v>10.7136</v>
      </c>
    </row>
    <row r="3105" spans="1:23" x14ac:dyDescent="0.3">
      <c r="A3105">
        <v>3104</v>
      </c>
      <c r="B3105" t="s">
        <v>6337</v>
      </c>
      <c r="C3105" s="1">
        <v>42712</v>
      </c>
      <c r="D3105">
        <v>2016</v>
      </c>
      <c r="E3105" t="s">
        <v>98</v>
      </c>
      <c r="F3105">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v>-9.5018000000000029</v>
      </c>
    </row>
    <row r="3106" spans="1:23" x14ac:dyDescent="0.3">
      <c r="A3106">
        <v>3105</v>
      </c>
      <c r="B3106" t="s">
        <v>6340</v>
      </c>
      <c r="C3106" s="1">
        <v>42817</v>
      </c>
      <c r="D3106">
        <v>2017</v>
      </c>
      <c r="E3106" t="s">
        <v>237</v>
      </c>
      <c r="F310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v>11.555999999999997</v>
      </c>
    </row>
    <row r="3107" spans="1:23" x14ac:dyDescent="0.3">
      <c r="A3107">
        <v>3106</v>
      </c>
      <c r="B3107" t="s">
        <v>6345</v>
      </c>
      <c r="C3107" s="1">
        <v>42576</v>
      </c>
      <c r="D3107">
        <v>2016</v>
      </c>
      <c r="E3107" t="s">
        <v>152</v>
      </c>
      <c r="F3107">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v>5.6955999999999989</v>
      </c>
    </row>
    <row r="3108" spans="1:23" x14ac:dyDescent="0.3">
      <c r="A3108">
        <v>3107</v>
      </c>
      <c r="B3108" t="s">
        <v>6346</v>
      </c>
      <c r="C3108" s="1">
        <v>42926</v>
      </c>
      <c r="D3108">
        <v>2017</v>
      </c>
      <c r="E3108" t="s">
        <v>152</v>
      </c>
      <c r="F3108">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v>26.115600000000015</v>
      </c>
    </row>
    <row r="3109" spans="1:23" x14ac:dyDescent="0.3">
      <c r="A3109">
        <v>3108</v>
      </c>
      <c r="B3109" t="s">
        <v>6347</v>
      </c>
      <c r="C3109" s="1">
        <v>42568</v>
      </c>
      <c r="D3109">
        <v>2016</v>
      </c>
      <c r="E3109" t="s">
        <v>152</v>
      </c>
      <c r="F3109">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v>10.087799999999998</v>
      </c>
    </row>
    <row r="3110" spans="1:23" x14ac:dyDescent="0.3">
      <c r="A3110">
        <v>3109</v>
      </c>
      <c r="B3110" t="s">
        <v>6347</v>
      </c>
      <c r="C3110" s="1">
        <v>42568</v>
      </c>
      <c r="D3110">
        <v>2016</v>
      </c>
      <c r="E3110" t="s">
        <v>152</v>
      </c>
      <c r="F3110">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v>4.8588000000000164</v>
      </c>
    </row>
    <row r="3111" spans="1:23" x14ac:dyDescent="0.3">
      <c r="A3111">
        <v>3110</v>
      </c>
      <c r="B3111" t="s">
        <v>6347</v>
      </c>
      <c r="C3111" s="1">
        <v>42568</v>
      </c>
      <c r="D3111">
        <v>2016</v>
      </c>
      <c r="E3111" t="s">
        <v>152</v>
      </c>
      <c r="F3111">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v>3.7435999999999998</v>
      </c>
    </row>
    <row r="3112" spans="1:23" x14ac:dyDescent="0.3">
      <c r="A3112">
        <v>3111</v>
      </c>
      <c r="B3112" t="s">
        <v>6347</v>
      </c>
      <c r="C3112" s="1">
        <v>42568</v>
      </c>
      <c r="D3112">
        <v>2016</v>
      </c>
      <c r="E3112" t="s">
        <v>152</v>
      </c>
      <c r="F3112">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v>25.401600000000002</v>
      </c>
    </row>
    <row r="3113" spans="1:23" x14ac:dyDescent="0.3">
      <c r="A3113">
        <v>3112</v>
      </c>
      <c r="B3113" t="s">
        <v>6347</v>
      </c>
      <c r="C3113" s="1">
        <v>42568</v>
      </c>
      <c r="D3113">
        <v>2016</v>
      </c>
      <c r="E3113" t="s">
        <v>152</v>
      </c>
      <c r="F3113">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v>47.730599999999981</v>
      </c>
    </row>
    <row r="3114" spans="1:23" x14ac:dyDescent="0.3">
      <c r="A3114">
        <v>7924</v>
      </c>
      <c r="B3114" t="s">
        <v>9765</v>
      </c>
      <c r="C3114" s="1">
        <v>43002</v>
      </c>
      <c r="D3114">
        <v>2017</v>
      </c>
      <c r="E3114" t="s">
        <v>161</v>
      </c>
      <c r="F3114">
        <v>24</v>
      </c>
      <c r="G3114" t="s">
        <v>54</v>
      </c>
      <c r="H3114" t="s">
        <v>3812</v>
      </c>
      <c r="I3114" t="s">
        <v>3813</v>
      </c>
      <c r="J3114" t="s">
        <v>108</v>
      </c>
      <c r="K3114" t="s">
        <v>29</v>
      </c>
      <c r="L3114" t="s">
        <v>7260</v>
      </c>
      <c r="M3114" t="s">
        <v>58</v>
      </c>
      <c r="N3114">
        <v>33021</v>
      </c>
      <c r="O3114" t="s">
        <v>32</v>
      </c>
      <c r="P3114" t="s">
        <v>688</v>
      </c>
      <c r="Q3114" t="s">
        <v>49</v>
      </c>
      <c r="R3114" t="s">
        <v>79</v>
      </c>
      <c r="S3114" t="s">
        <v>689</v>
      </c>
      <c r="T3114">
        <v>15.570000000000004</v>
      </c>
      <c r="U3114">
        <v>3</v>
      </c>
      <c r="V3114">
        <v>0.7</v>
      </c>
      <c r="W3114">
        <v>-11.417999999999999</v>
      </c>
    </row>
    <row r="3115" spans="1:23" x14ac:dyDescent="0.3">
      <c r="A3115">
        <v>3114</v>
      </c>
      <c r="B3115" t="s">
        <v>6350</v>
      </c>
      <c r="C3115" s="1">
        <v>42605</v>
      </c>
      <c r="D3115">
        <v>2016</v>
      </c>
      <c r="E3115" t="s">
        <v>132</v>
      </c>
      <c r="F3115">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v>63.872999999999998</v>
      </c>
    </row>
    <row r="3116" spans="1:23" x14ac:dyDescent="0.3">
      <c r="A3116">
        <v>3115</v>
      </c>
      <c r="B3116" t="s">
        <v>6350</v>
      </c>
      <c r="C3116" s="1">
        <v>42605</v>
      </c>
      <c r="D3116">
        <v>2016</v>
      </c>
      <c r="E3116" t="s">
        <v>132</v>
      </c>
      <c r="F311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v>16.993200000000002</v>
      </c>
    </row>
    <row r="3117" spans="1:23" x14ac:dyDescent="0.3">
      <c r="A3117">
        <v>7922</v>
      </c>
      <c r="B3117" t="s">
        <v>9764</v>
      </c>
      <c r="C3117" s="1">
        <v>42807</v>
      </c>
      <c r="D3117">
        <v>2017</v>
      </c>
      <c r="E3117" t="s">
        <v>237</v>
      </c>
      <c r="F3117">
        <v>13</v>
      </c>
      <c r="G3117" t="s">
        <v>54</v>
      </c>
      <c r="H3117" t="s">
        <v>6243</v>
      </c>
      <c r="I3117" t="s">
        <v>6244</v>
      </c>
      <c r="J3117" t="s">
        <v>28</v>
      </c>
      <c r="K3117" t="s">
        <v>29</v>
      </c>
      <c r="L3117" t="s">
        <v>394</v>
      </c>
      <c r="M3117" t="s">
        <v>2755</v>
      </c>
      <c r="N3117">
        <v>21044</v>
      </c>
      <c r="O3117" t="s">
        <v>157</v>
      </c>
      <c r="P3117" t="s">
        <v>3589</v>
      </c>
      <c r="Q3117" t="s">
        <v>49</v>
      </c>
      <c r="R3117" t="s">
        <v>79</v>
      </c>
      <c r="S3117" t="s">
        <v>3590</v>
      </c>
      <c r="T3117">
        <v>174.3</v>
      </c>
      <c r="U3117">
        <v>3</v>
      </c>
      <c r="V3117">
        <v>0</v>
      </c>
      <c r="W3117">
        <v>81.920999999999992</v>
      </c>
    </row>
    <row r="3118" spans="1:23" x14ac:dyDescent="0.3">
      <c r="A3118">
        <v>3117</v>
      </c>
      <c r="B3118" t="s">
        <v>6350</v>
      </c>
      <c r="C3118" s="1">
        <v>42605</v>
      </c>
      <c r="D3118">
        <v>2016</v>
      </c>
      <c r="E3118" t="s">
        <v>132</v>
      </c>
      <c r="F3118">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v>11.206</v>
      </c>
    </row>
    <row r="3119" spans="1:23" x14ac:dyDescent="0.3">
      <c r="A3119">
        <v>3118</v>
      </c>
      <c r="B3119" t="s">
        <v>6350</v>
      </c>
      <c r="C3119" s="1">
        <v>42605</v>
      </c>
      <c r="D3119">
        <v>2016</v>
      </c>
      <c r="E3119" t="s">
        <v>132</v>
      </c>
      <c r="F3119">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v>0.15879999999999939</v>
      </c>
    </row>
    <row r="3120" spans="1:23" x14ac:dyDescent="0.3">
      <c r="A3120">
        <v>7920</v>
      </c>
      <c r="B3120" t="s">
        <v>9763</v>
      </c>
      <c r="C3120" s="1">
        <v>42993</v>
      </c>
      <c r="D3120">
        <v>2017</v>
      </c>
      <c r="E3120" t="s">
        <v>161</v>
      </c>
      <c r="F3120">
        <v>15</v>
      </c>
      <c r="G3120" t="s">
        <v>54</v>
      </c>
      <c r="H3120" t="s">
        <v>5950</v>
      </c>
      <c r="I3120" t="s">
        <v>5951</v>
      </c>
      <c r="J3120" t="s">
        <v>108</v>
      </c>
      <c r="K3120" t="s">
        <v>29</v>
      </c>
      <c r="L3120" t="s">
        <v>7728</v>
      </c>
      <c r="M3120" t="s">
        <v>762</v>
      </c>
      <c r="N3120">
        <v>6708</v>
      </c>
      <c r="O3120" t="s">
        <v>157</v>
      </c>
      <c r="P3120" t="s">
        <v>4912</v>
      </c>
      <c r="Q3120" t="s">
        <v>49</v>
      </c>
      <c r="R3120" t="s">
        <v>63</v>
      </c>
      <c r="S3120" t="s">
        <v>4913</v>
      </c>
      <c r="T3120">
        <v>38.619999999999997</v>
      </c>
      <c r="U3120">
        <v>2</v>
      </c>
      <c r="V3120">
        <v>0</v>
      </c>
      <c r="W3120">
        <v>10.813600000000001</v>
      </c>
    </row>
    <row r="3121" spans="1:23" x14ac:dyDescent="0.3">
      <c r="A3121">
        <v>7919</v>
      </c>
      <c r="B3121" t="s">
        <v>9762</v>
      </c>
      <c r="C3121" s="1">
        <v>42189</v>
      </c>
      <c r="D3121">
        <v>2015</v>
      </c>
      <c r="E3121" t="s">
        <v>152</v>
      </c>
      <c r="F3121">
        <v>4</v>
      </c>
      <c r="G3121" t="s">
        <v>25</v>
      </c>
      <c r="H3121" t="s">
        <v>5947</v>
      </c>
      <c r="I3121" t="s">
        <v>5948</v>
      </c>
      <c r="J3121" t="s">
        <v>108</v>
      </c>
      <c r="K3121" t="s">
        <v>29</v>
      </c>
      <c r="L3121" t="s">
        <v>963</v>
      </c>
      <c r="M3121" t="s">
        <v>46</v>
      </c>
      <c r="N3121">
        <v>92024</v>
      </c>
      <c r="O3121" t="s">
        <v>47</v>
      </c>
      <c r="P3121" t="s">
        <v>1118</v>
      </c>
      <c r="Q3121" t="s">
        <v>49</v>
      </c>
      <c r="R3121" t="s">
        <v>79</v>
      </c>
      <c r="S3121" t="s">
        <v>1119</v>
      </c>
      <c r="T3121">
        <v>22.847999999999999</v>
      </c>
      <c r="U3121">
        <v>2</v>
      </c>
      <c r="V3121">
        <v>0.2</v>
      </c>
      <c r="W3121">
        <v>7.4255999999999993</v>
      </c>
    </row>
    <row r="3122" spans="1:23" x14ac:dyDescent="0.3">
      <c r="A3122">
        <v>7918</v>
      </c>
      <c r="B3122" t="s">
        <v>9761</v>
      </c>
      <c r="C3122" s="1">
        <v>42982</v>
      </c>
      <c r="D3122">
        <v>2017</v>
      </c>
      <c r="E3122" t="s">
        <v>161</v>
      </c>
      <c r="F3122">
        <v>4</v>
      </c>
      <c r="G3122" t="s">
        <v>25</v>
      </c>
      <c r="H3122" t="s">
        <v>3809</v>
      </c>
      <c r="I3122" t="s">
        <v>3810</v>
      </c>
      <c r="J3122" t="s">
        <v>108</v>
      </c>
      <c r="K3122" t="s">
        <v>29</v>
      </c>
      <c r="L3122" t="s">
        <v>2790</v>
      </c>
      <c r="M3122" t="s">
        <v>110</v>
      </c>
      <c r="N3122">
        <v>75043</v>
      </c>
      <c r="O3122" t="s">
        <v>111</v>
      </c>
      <c r="P3122" t="s">
        <v>502</v>
      </c>
      <c r="Q3122" t="s">
        <v>49</v>
      </c>
      <c r="R3122" t="s">
        <v>72</v>
      </c>
      <c r="S3122" t="s">
        <v>503</v>
      </c>
      <c r="T3122">
        <v>30.384</v>
      </c>
      <c r="U3122">
        <v>1</v>
      </c>
      <c r="V3122">
        <v>0.2</v>
      </c>
      <c r="W3122">
        <v>3.7979999999999947</v>
      </c>
    </row>
    <row r="3123" spans="1:23" x14ac:dyDescent="0.3">
      <c r="A3123">
        <v>3122</v>
      </c>
      <c r="B3123" t="s">
        <v>6353</v>
      </c>
      <c r="C3123" s="1">
        <v>42166</v>
      </c>
      <c r="D3123">
        <v>2015</v>
      </c>
      <c r="E3123" t="s">
        <v>41</v>
      </c>
      <c r="F3123">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v>7.5959999999999894</v>
      </c>
    </row>
    <row r="3124" spans="1:23" x14ac:dyDescent="0.3">
      <c r="A3124">
        <v>3123</v>
      </c>
      <c r="B3124" t="s">
        <v>6353</v>
      </c>
      <c r="C3124" s="1">
        <v>42166</v>
      </c>
      <c r="D3124">
        <v>2015</v>
      </c>
      <c r="E3124" t="s">
        <v>41</v>
      </c>
      <c r="F3124">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v>-62.88000000000001</v>
      </c>
    </row>
    <row r="3125" spans="1:23" x14ac:dyDescent="0.3">
      <c r="A3125">
        <v>3124</v>
      </c>
      <c r="B3125" t="s">
        <v>6353</v>
      </c>
      <c r="C3125" s="1">
        <v>42166</v>
      </c>
      <c r="D3125">
        <v>2015</v>
      </c>
      <c r="E3125" t="s">
        <v>41</v>
      </c>
      <c r="F3125">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v>-3.1400000000000006</v>
      </c>
    </row>
    <row r="3126" spans="1:23" x14ac:dyDescent="0.3">
      <c r="A3126">
        <v>3125</v>
      </c>
      <c r="B3126" t="s">
        <v>6353</v>
      </c>
      <c r="C3126" s="1">
        <v>42166</v>
      </c>
      <c r="D3126">
        <v>2015</v>
      </c>
      <c r="E3126" t="s">
        <v>41</v>
      </c>
      <c r="F312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v>51.831200000000024</v>
      </c>
    </row>
    <row r="3127" spans="1:23" x14ac:dyDescent="0.3">
      <c r="A3127">
        <v>3126</v>
      </c>
      <c r="B3127" t="s">
        <v>6353</v>
      </c>
      <c r="C3127" s="1">
        <v>42166</v>
      </c>
      <c r="D3127">
        <v>2015</v>
      </c>
      <c r="E3127" t="s">
        <v>41</v>
      </c>
      <c r="F3127">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v>21.142799999999966</v>
      </c>
    </row>
    <row r="3128" spans="1:23" x14ac:dyDescent="0.3">
      <c r="A3128">
        <v>7914</v>
      </c>
      <c r="B3128" t="s">
        <v>9756</v>
      </c>
      <c r="C3128" s="1">
        <v>42972</v>
      </c>
      <c r="D3128">
        <v>2017</v>
      </c>
      <c r="E3128" t="s">
        <v>132</v>
      </c>
      <c r="F3128">
        <v>25</v>
      </c>
      <c r="G3128" t="s">
        <v>199</v>
      </c>
      <c r="H3128" t="s">
        <v>4820</v>
      </c>
      <c r="I3128" t="s">
        <v>4821</v>
      </c>
      <c r="J3128" t="s">
        <v>28</v>
      </c>
      <c r="K3128" t="s">
        <v>29</v>
      </c>
      <c r="L3128" t="s">
        <v>2198</v>
      </c>
      <c r="M3128" t="s">
        <v>510</v>
      </c>
      <c r="N3128">
        <v>44105</v>
      </c>
      <c r="O3128" t="s">
        <v>157</v>
      </c>
      <c r="P3128" t="s">
        <v>4960</v>
      </c>
      <c r="Q3128" t="s">
        <v>49</v>
      </c>
      <c r="R3128" t="s">
        <v>63</v>
      </c>
      <c r="S3128" t="s">
        <v>4961</v>
      </c>
      <c r="T3128">
        <v>25.695999999999998</v>
      </c>
      <c r="U3128">
        <v>2</v>
      </c>
      <c r="V3128">
        <v>0.2</v>
      </c>
      <c r="W3128">
        <v>1.9271999999999991</v>
      </c>
    </row>
    <row r="3129" spans="1:23" x14ac:dyDescent="0.3">
      <c r="A3129">
        <v>3128</v>
      </c>
      <c r="B3129" t="s">
        <v>6360</v>
      </c>
      <c r="C3129" s="1">
        <v>43010</v>
      </c>
      <c r="D3129">
        <v>2017</v>
      </c>
      <c r="E3129" t="s">
        <v>53</v>
      </c>
      <c r="F3129">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v>23.086399999999998</v>
      </c>
    </row>
    <row r="3130" spans="1:23" x14ac:dyDescent="0.3">
      <c r="A3130">
        <v>7911</v>
      </c>
      <c r="B3130" t="s">
        <v>9753</v>
      </c>
      <c r="C3130" s="1">
        <v>42707</v>
      </c>
      <c r="D3130">
        <v>2016</v>
      </c>
      <c r="E3130" t="s">
        <v>98</v>
      </c>
      <c r="F3130">
        <v>3</v>
      </c>
      <c r="G3130" t="s">
        <v>54</v>
      </c>
      <c r="H3130" t="s">
        <v>7440</v>
      </c>
      <c r="I3130" t="s">
        <v>7441</v>
      </c>
      <c r="J3130" t="s">
        <v>28</v>
      </c>
      <c r="K3130" t="s">
        <v>29</v>
      </c>
      <c r="L3130" t="s">
        <v>9754</v>
      </c>
      <c r="M3130" t="s">
        <v>46</v>
      </c>
      <c r="N3130">
        <v>95037</v>
      </c>
      <c r="O3130" t="s">
        <v>47</v>
      </c>
      <c r="P3130" t="s">
        <v>2828</v>
      </c>
      <c r="Q3130" t="s">
        <v>49</v>
      </c>
      <c r="R3130" t="s">
        <v>63</v>
      </c>
      <c r="S3130" t="s">
        <v>2829</v>
      </c>
      <c r="T3130">
        <v>48.72</v>
      </c>
      <c r="U3130">
        <v>3</v>
      </c>
      <c r="V3130">
        <v>0</v>
      </c>
      <c r="W3130">
        <v>7.3079999999999998</v>
      </c>
    </row>
    <row r="3131" spans="1:23" x14ac:dyDescent="0.3">
      <c r="A3131">
        <v>7910</v>
      </c>
      <c r="B3131" t="s">
        <v>9753</v>
      </c>
      <c r="C3131" s="1">
        <v>42707</v>
      </c>
      <c r="D3131">
        <v>2016</v>
      </c>
      <c r="E3131" t="s">
        <v>98</v>
      </c>
      <c r="F3131">
        <v>3</v>
      </c>
      <c r="G3131" t="s">
        <v>54</v>
      </c>
      <c r="H3131" t="s">
        <v>7440</v>
      </c>
      <c r="I3131" t="s">
        <v>7441</v>
      </c>
      <c r="J3131" t="s">
        <v>28</v>
      </c>
      <c r="K3131" t="s">
        <v>29</v>
      </c>
      <c r="L3131" t="s">
        <v>9754</v>
      </c>
      <c r="M3131" t="s">
        <v>46</v>
      </c>
      <c r="N3131">
        <v>95037</v>
      </c>
      <c r="O3131" t="s">
        <v>47</v>
      </c>
      <c r="P3131" t="s">
        <v>1755</v>
      </c>
      <c r="Q3131" t="s">
        <v>49</v>
      </c>
      <c r="R3131" t="s">
        <v>72</v>
      </c>
      <c r="S3131" t="s">
        <v>1756</v>
      </c>
      <c r="T3131">
        <v>21.92</v>
      </c>
      <c r="U3131">
        <v>8</v>
      </c>
      <c r="V3131">
        <v>0</v>
      </c>
      <c r="W3131">
        <v>5.9184000000000019</v>
      </c>
    </row>
    <row r="3132" spans="1:23" x14ac:dyDescent="0.3">
      <c r="A3132">
        <v>7908</v>
      </c>
      <c r="B3132" t="s">
        <v>9752</v>
      </c>
      <c r="C3132" s="1">
        <v>42581</v>
      </c>
      <c r="D3132">
        <v>2016</v>
      </c>
      <c r="E3132" t="s">
        <v>152</v>
      </c>
      <c r="F3132">
        <v>30</v>
      </c>
      <c r="G3132" t="s">
        <v>199</v>
      </c>
      <c r="H3132" t="s">
        <v>2826</v>
      </c>
      <c r="I3132" t="s">
        <v>2827</v>
      </c>
      <c r="J3132" t="s">
        <v>44</v>
      </c>
      <c r="K3132" t="s">
        <v>29</v>
      </c>
      <c r="L3132" t="s">
        <v>135</v>
      </c>
      <c r="M3132" t="s">
        <v>46</v>
      </c>
      <c r="N3132">
        <v>94122</v>
      </c>
      <c r="O3132" t="s">
        <v>47</v>
      </c>
      <c r="P3132" t="s">
        <v>3326</v>
      </c>
      <c r="Q3132" t="s">
        <v>49</v>
      </c>
      <c r="R3132" t="s">
        <v>82</v>
      </c>
      <c r="S3132" t="s">
        <v>3327</v>
      </c>
      <c r="T3132">
        <v>715.64</v>
      </c>
      <c r="U3132">
        <v>2</v>
      </c>
      <c r="V3132">
        <v>0</v>
      </c>
      <c r="W3132">
        <v>178.90999999999997</v>
      </c>
    </row>
    <row r="3133" spans="1:23" x14ac:dyDescent="0.3">
      <c r="A3133">
        <v>7907</v>
      </c>
      <c r="B3133" t="s">
        <v>9751</v>
      </c>
      <c r="C3133" s="1">
        <v>42292</v>
      </c>
      <c r="D3133">
        <v>2015</v>
      </c>
      <c r="E3133" t="s">
        <v>53</v>
      </c>
      <c r="F3133">
        <v>15</v>
      </c>
      <c r="G3133" t="s">
        <v>54</v>
      </c>
      <c r="H3133" t="s">
        <v>562</v>
      </c>
      <c r="I3133" t="s">
        <v>563</v>
      </c>
      <c r="J3133" t="s">
        <v>108</v>
      </c>
      <c r="K3133" t="s">
        <v>29</v>
      </c>
      <c r="L3133" t="s">
        <v>830</v>
      </c>
      <c r="M3133" t="s">
        <v>110</v>
      </c>
      <c r="N3133">
        <v>75217</v>
      </c>
      <c r="O3133" t="s">
        <v>111</v>
      </c>
      <c r="P3133" t="s">
        <v>3594</v>
      </c>
      <c r="Q3133" t="s">
        <v>49</v>
      </c>
      <c r="R3133" t="s">
        <v>79</v>
      </c>
      <c r="S3133" t="s">
        <v>3595</v>
      </c>
      <c r="T3133">
        <v>3.9599999999999991</v>
      </c>
      <c r="U3133">
        <v>10</v>
      </c>
      <c r="V3133">
        <v>0.8</v>
      </c>
      <c r="W3133">
        <v>-6.93</v>
      </c>
    </row>
    <row r="3134" spans="1:23" x14ac:dyDescent="0.3">
      <c r="A3134">
        <v>7906</v>
      </c>
      <c r="B3134" t="s">
        <v>9751</v>
      </c>
      <c r="C3134" s="1">
        <v>42292</v>
      </c>
      <c r="D3134">
        <v>2015</v>
      </c>
      <c r="E3134" t="s">
        <v>53</v>
      </c>
      <c r="F3134">
        <v>15</v>
      </c>
      <c r="G3134" t="s">
        <v>54</v>
      </c>
      <c r="H3134" t="s">
        <v>562</v>
      </c>
      <c r="I3134" t="s">
        <v>563</v>
      </c>
      <c r="J3134" t="s">
        <v>108</v>
      </c>
      <c r="K3134" t="s">
        <v>29</v>
      </c>
      <c r="L3134" t="s">
        <v>830</v>
      </c>
      <c r="M3134" t="s">
        <v>110</v>
      </c>
      <c r="N3134">
        <v>75217</v>
      </c>
      <c r="O3134" t="s">
        <v>111</v>
      </c>
      <c r="P3134" t="s">
        <v>1608</v>
      </c>
      <c r="Q3134" t="s">
        <v>49</v>
      </c>
      <c r="R3134" t="s">
        <v>184</v>
      </c>
      <c r="S3134" t="s">
        <v>684</v>
      </c>
      <c r="T3134">
        <v>4.4640000000000004</v>
      </c>
      <c r="U3134">
        <v>1</v>
      </c>
      <c r="V3134">
        <v>0.2</v>
      </c>
      <c r="W3134">
        <v>1.6739999999999999</v>
      </c>
    </row>
    <row r="3135" spans="1:23" x14ac:dyDescent="0.3">
      <c r="A3135">
        <v>3134</v>
      </c>
      <c r="B3135" t="s">
        <v>6364</v>
      </c>
      <c r="C3135" s="1">
        <v>41875</v>
      </c>
      <c r="D3135">
        <v>2014</v>
      </c>
      <c r="E3135" t="s">
        <v>132</v>
      </c>
      <c r="F3135">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v>4.4352000000000009</v>
      </c>
    </row>
    <row r="3136" spans="1:23" x14ac:dyDescent="0.3">
      <c r="A3136">
        <v>3135</v>
      </c>
      <c r="B3136" t="s">
        <v>6369</v>
      </c>
      <c r="C3136" s="1">
        <v>43051</v>
      </c>
      <c r="D3136">
        <v>2017</v>
      </c>
      <c r="E3136" t="s">
        <v>24</v>
      </c>
      <c r="F313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v>-45.840000000000018</v>
      </c>
    </row>
    <row r="3137" spans="1:23" x14ac:dyDescent="0.3">
      <c r="A3137">
        <v>3136</v>
      </c>
      <c r="B3137" t="s">
        <v>6369</v>
      </c>
      <c r="C3137" s="1">
        <v>43051</v>
      </c>
      <c r="D3137">
        <v>2017</v>
      </c>
      <c r="E3137" t="s">
        <v>24</v>
      </c>
      <c r="F3137">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v>-15.590400000000002</v>
      </c>
    </row>
    <row r="3138" spans="1:23" x14ac:dyDescent="0.3">
      <c r="A3138">
        <v>7905</v>
      </c>
      <c r="B3138" t="s">
        <v>9750</v>
      </c>
      <c r="C3138" s="1">
        <v>42315</v>
      </c>
      <c r="D3138">
        <v>2015</v>
      </c>
      <c r="E3138" t="s">
        <v>24</v>
      </c>
      <c r="F3138">
        <v>7</v>
      </c>
      <c r="G3138" t="s">
        <v>54</v>
      </c>
      <c r="H3138" t="s">
        <v>8539</v>
      </c>
      <c r="I3138" t="s">
        <v>8540</v>
      </c>
      <c r="J3138" t="s">
        <v>28</v>
      </c>
      <c r="K3138" t="s">
        <v>29</v>
      </c>
      <c r="L3138" t="s">
        <v>195</v>
      </c>
      <c r="M3138" t="s">
        <v>110</v>
      </c>
      <c r="N3138">
        <v>77036</v>
      </c>
      <c r="O3138" t="s">
        <v>111</v>
      </c>
      <c r="P3138" t="s">
        <v>4207</v>
      </c>
      <c r="Q3138" t="s">
        <v>49</v>
      </c>
      <c r="R3138" t="s">
        <v>95</v>
      </c>
      <c r="S3138" t="s">
        <v>4208</v>
      </c>
      <c r="T3138">
        <v>76.64</v>
      </c>
      <c r="U3138">
        <v>2</v>
      </c>
      <c r="V3138">
        <v>0.2</v>
      </c>
      <c r="W3138">
        <v>26.823999999999995</v>
      </c>
    </row>
    <row r="3139" spans="1:23" x14ac:dyDescent="0.3">
      <c r="A3139">
        <v>3138</v>
      </c>
      <c r="B3139" t="s">
        <v>6369</v>
      </c>
      <c r="C3139" s="1">
        <v>43051</v>
      </c>
      <c r="D3139">
        <v>2017</v>
      </c>
      <c r="E3139" t="s">
        <v>24</v>
      </c>
      <c r="F3139">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v>4.4311999999999996</v>
      </c>
    </row>
    <row r="3140" spans="1:23" x14ac:dyDescent="0.3">
      <c r="A3140">
        <v>7903</v>
      </c>
      <c r="B3140" t="s">
        <v>9749</v>
      </c>
      <c r="C3140" s="1">
        <v>42960</v>
      </c>
      <c r="D3140">
        <v>2017</v>
      </c>
      <c r="E3140" t="s">
        <v>132</v>
      </c>
      <c r="F3140">
        <v>13</v>
      </c>
      <c r="G3140" t="s">
        <v>54</v>
      </c>
      <c r="H3140" t="s">
        <v>3557</v>
      </c>
      <c r="I3140" t="s">
        <v>3558</v>
      </c>
      <c r="J3140" t="s">
        <v>28</v>
      </c>
      <c r="K3140" t="s">
        <v>29</v>
      </c>
      <c r="L3140" t="s">
        <v>346</v>
      </c>
      <c r="M3140" t="s">
        <v>347</v>
      </c>
      <c r="N3140">
        <v>38109</v>
      </c>
      <c r="O3140" t="s">
        <v>32</v>
      </c>
      <c r="P3140" t="s">
        <v>1709</v>
      </c>
      <c r="Q3140" t="s">
        <v>49</v>
      </c>
      <c r="R3140" t="s">
        <v>184</v>
      </c>
      <c r="S3140" t="s">
        <v>1710</v>
      </c>
      <c r="T3140">
        <v>14.76</v>
      </c>
      <c r="U3140">
        <v>5</v>
      </c>
      <c r="V3140">
        <v>0.2</v>
      </c>
      <c r="W3140">
        <v>4.7969999999999988</v>
      </c>
    </row>
    <row r="3141" spans="1:23" x14ac:dyDescent="0.3">
      <c r="A3141">
        <v>7900</v>
      </c>
      <c r="B3141" t="s">
        <v>9749</v>
      </c>
      <c r="C3141" s="1">
        <v>42960</v>
      </c>
      <c r="D3141">
        <v>2017</v>
      </c>
      <c r="E3141" t="s">
        <v>132</v>
      </c>
      <c r="F3141">
        <v>13</v>
      </c>
      <c r="G3141" t="s">
        <v>54</v>
      </c>
      <c r="H3141" t="s">
        <v>3557</v>
      </c>
      <c r="I3141" t="s">
        <v>3558</v>
      </c>
      <c r="J3141" t="s">
        <v>28</v>
      </c>
      <c r="K3141" t="s">
        <v>29</v>
      </c>
      <c r="L3141" t="s">
        <v>346</v>
      </c>
      <c r="M3141" t="s">
        <v>347</v>
      </c>
      <c r="N3141">
        <v>38109</v>
      </c>
      <c r="O3141" t="s">
        <v>32</v>
      </c>
      <c r="P3141" t="s">
        <v>3265</v>
      </c>
      <c r="Q3141" t="s">
        <v>49</v>
      </c>
      <c r="R3141" t="s">
        <v>281</v>
      </c>
      <c r="S3141" t="s">
        <v>576</v>
      </c>
      <c r="T3141">
        <v>24.320000000000004</v>
      </c>
      <c r="U3141">
        <v>5</v>
      </c>
      <c r="V3141">
        <v>0.2</v>
      </c>
      <c r="W3141">
        <v>9.1199999999999974</v>
      </c>
    </row>
    <row r="3142" spans="1:23" x14ac:dyDescent="0.3">
      <c r="A3142">
        <v>3141</v>
      </c>
      <c r="B3142" t="s">
        <v>6372</v>
      </c>
      <c r="C3142" s="1">
        <v>42119</v>
      </c>
      <c r="D3142">
        <v>2015</v>
      </c>
      <c r="E3142" t="s">
        <v>89</v>
      </c>
      <c r="F3142">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v>90.829200000000014</v>
      </c>
    </row>
    <row r="3143" spans="1:23" x14ac:dyDescent="0.3">
      <c r="A3143">
        <v>3142</v>
      </c>
      <c r="B3143" t="s">
        <v>6373</v>
      </c>
      <c r="C3143" s="1">
        <v>41985</v>
      </c>
      <c r="D3143">
        <v>2014</v>
      </c>
      <c r="E3143" t="s">
        <v>98</v>
      </c>
      <c r="F3143">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v>-336.62720000000013</v>
      </c>
    </row>
    <row r="3144" spans="1:23" x14ac:dyDescent="0.3">
      <c r="A3144">
        <v>7899</v>
      </c>
      <c r="B3144" t="s">
        <v>9749</v>
      </c>
      <c r="C3144" s="1">
        <v>42960</v>
      </c>
      <c r="D3144">
        <v>2017</v>
      </c>
      <c r="E3144" t="s">
        <v>132</v>
      </c>
      <c r="F3144">
        <v>13</v>
      </c>
      <c r="G3144" t="s">
        <v>54</v>
      </c>
      <c r="H3144" t="s">
        <v>3557</v>
      </c>
      <c r="I3144" t="s">
        <v>3558</v>
      </c>
      <c r="J3144" t="s">
        <v>28</v>
      </c>
      <c r="K3144" t="s">
        <v>29</v>
      </c>
      <c r="L3144" t="s">
        <v>346</v>
      </c>
      <c r="M3144" t="s">
        <v>347</v>
      </c>
      <c r="N3144">
        <v>38109</v>
      </c>
      <c r="O3144" t="s">
        <v>32</v>
      </c>
      <c r="P3144" t="s">
        <v>4740</v>
      </c>
      <c r="Q3144" t="s">
        <v>49</v>
      </c>
      <c r="R3144" t="s">
        <v>79</v>
      </c>
      <c r="S3144" t="s">
        <v>4741</v>
      </c>
      <c r="T3144">
        <v>1614.5820000000003</v>
      </c>
      <c r="U3144">
        <v>6</v>
      </c>
      <c r="V3144">
        <v>0.7</v>
      </c>
      <c r="W3144">
        <v>-1237.8461999999995</v>
      </c>
    </row>
    <row r="3145" spans="1:23" x14ac:dyDescent="0.3">
      <c r="A3145">
        <v>3144</v>
      </c>
      <c r="B3145" t="s">
        <v>6374</v>
      </c>
      <c r="C3145" s="1">
        <v>43003</v>
      </c>
      <c r="D3145">
        <v>2017</v>
      </c>
      <c r="E3145" t="s">
        <v>161</v>
      </c>
      <c r="F3145">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v>0.92819999999999991</v>
      </c>
    </row>
    <row r="3146" spans="1:23" x14ac:dyDescent="0.3">
      <c r="A3146">
        <v>7898</v>
      </c>
      <c r="B3146" t="s">
        <v>9749</v>
      </c>
      <c r="C3146" s="1">
        <v>42960</v>
      </c>
      <c r="D3146">
        <v>2017</v>
      </c>
      <c r="E3146" t="s">
        <v>132</v>
      </c>
      <c r="F3146">
        <v>13</v>
      </c>
      <c r="G3146" t="s">
        <v>54</v>
      </c>
      <c r="H3146" t="s">
        <v>3557</v>
      </c>
      <c r="I3146" t="s">
        <v>3558</v>
      </c>
      <c r="J3146" t="s">
        <v>28</v>
      </c>
      <c r="K3146" t="s">
        <v>29</v>
      </c>
      <c r="L3146" t="s">
        <v>346</v>
      </c>
      <c r="M3146" t="s">
        <v>347</v>
      </c>
      <c r="N3146">
        <v>38109</v>
      </c>
      <c r="O3146" t="s">
        <v>32</v>
      </c>
      <c r="P3146" t="s">
        <v>2092</v>
      </c>
      <c r="Q3146" t="s">
        <v>49</v>
      </c>
      <c r="R3146" t="s">
        <v>82</v>
      </c>
      <c r="S3146" t="s">
        <v>2093</v>
      </c>
      <c r="T3146">
        <v>272.048</v>
      </c>
      <c r="U3146">
        <v>7</v>
      </c>
      <c r="V3146">
        <v>0.2</v>
      </c>
      <c r="W3146">
        <v>30.605399999999946</v>
      </c>
    </row>
    <row r="3147" spans="1:23" x14ac:dyDescent="0.3">
      <c r="A3147">
        <v>7897</v>
      </c>
      <c r="B3147" t="s">
        <v>9747</v>
      </c>
      <c r="C3147" s="1">
        <v>42907</v>
      </c>
      <c r="D3147">
        <v>2017</v>
      </c>
      <c r="E3147" t="s">
        <v>41</v>
      </c>
      <c r="F3147">
        <v>21</v>
      </c>
      <c r="G3147" t="s">
        <v>54</v>
      </c>
      <c r="H3147" t="s">
        <v>2179</v>
      </c>
      <c r="I3147" t="s">
        <v>2180</v>
      </c>
      <c r="J3147" t="s">
        <v>108</v>
      </c>
      <c r="K3147" t="s">
        <v>29</v>
      </c>
      <c r="L3147" t="s">
        <v>5719</v>
      </c>
      <c r="M3147" t="s">
        <v>9748</v>
      </c>
      <c r="N3147">
        <v>26003</v>
      </c>
      <c r="O3147" t="s">
        <v>157</v>
      </c>
      <c r="P3147" t="s">
        <v>1267</v>
      </c>
      <c r="Q3147" t="s">
        <v>49</v>
      </c>
      <c r="R3147" t="s">
        <v>95</v>
      </c>
      <c r="S3147" t="s">
        <v>1460</v>
      </c>
      <c r="T3147">
        <v>447.84</v>
      </c>
      <c r="U3147">
        <v>8</v>
      </c>
      <c r="V3147">
        <v>0</v>
      </c>
      <c r="W3147">
        <v>219.44159999999999</v>
      </c>
    </row>
    <row r="3148" spans="1:23" x14ac:dyDescent="0.3">
      <c r="A3148">
        <v>7896</v>
      </c>
      <c r="B3148" t="s">
        <v>9747</v>
      </c>
      <c r="C3148" s="1">
        <v>42907</v>
      </c>
      <c r="D3148">
        <v>2017</v>
      </c>
      <c r="E3148" t="s">
        <v>41</v>
      </c>
      <c r="F3148">
        <v>21</v>
      </c>
      <c r="G3148" t="s">
        <v>54</v>
      </c>
      <c r="H3148" t="s">
        <v>2179</v>
      </c>
      <c r="I3148" t="s">
        <v>2180</v>
      </c>
      <c r="J3148" t="s">
        <v>108</v>
      </c>
      <c r="K3148" t="s">
        <v>29</v>
      </c>
      <c r="L3148" t="s">
        <v>5719</v>
      </c>
      <c r="M3148" t="s">
        <v>9748</v>
      </c>
      <c r="N3148">
        <v>26003</v>
      </c>
      <c r="O3148" t="s">
        <v>157</v>
      </c>
      <c r="P3148" t="s">
        <v>2933</v>
      </c>
      <c r="Q3148" t="s">
        <v>49</v>
      </c>
      <c r="R3148" t="s">
        <v>79</v>
      </c>
      <c r="S3148" t="s">
        <v>2934</v>
      </c>
      <c r="T3148">
        <v>6.24</v>
      </c>
      <c r="U3148">
        <v>2</v>
      </c>
      <c r="V3148">
        <v>0</v>
      </c>
      <c r="W3148">
        <v>3.0575999999999999</v>
      </c>
    </row>
    <row r="3149" spans="1:23" x14ac:dyDescent="0.3">
      <c r="A3149">
        <v>3148</v>
      </c>
      <c r="B3149" t="s">
        <v>6381</v>
      </c>
      <c r="C3149" s="1">
        <v>41820</v>
      </c>
      <c r="D3149">
        <v>2014</v>
      </c>
      <c r="E3149" t="s">
        <v>41</v>
      </c>
      <c r="F3149">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v>10.367999999999999</v>
      </c>
    </row>
    <row r="3150" spans="1:23" x14ac:dyDescent="0.3">
      <c r="A3150">
        <v>3149</v>
      </c>
      <c r="B3150" t="s">
        <v>6382</v>
      </c>
      <c r="C3150" s="1">
        <v>42528</v>
      </c>
      <c r="D3150">
        <v>2016</v>
      </c>
      <c r="E3150" t="s">
        <v>41</v>
      </c>
      <c r="F3150">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v>15.552000000000001</v>
      </c>
    </row>
    <row r="3151" spans="1:23" x14ac:dyDescent="0.3">
      <c r="A3151">
        <v>3150</v>
      </c>
      <c r="B3151" t="s">
        <v>6383</v>
      </c>
      <c r="C3151" s="1">
        <v>41993</v>
      </c>
      <c r="D3151">
        <v>2014</v>
      </c>
      <c r="E3151" t="s">
        <v>98</v>
      </c>
      <c r="F3151">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v>14.904</v>
      </c>
    </row>
    <row r="3152" spans="1:23" x14ac:dyDescent="0.3">
      <c r="A3152">
        <v>7895</v>
      </c>
      <c r="B3152" t="s">
        <v>9747</v>
      </c>
      <c r="C3152" s="1">
        <v>42907</v>
      </c>
      <c r="D3152">
        <v>2017</v>
      </c>
      <c r="E3152" t="s">
        <v>41</v>
      </c>
      <c r="F3152">
        <v>21</v>
      </c>
      <c r="G3152" t="s">
        <v>54</v>
      </c>
      <c r="H3152" t="s">
        <v>2179</v>
      </c>
      <c r="I3152" t="s">
        <v>2180</v>
      </c>
      <c r="J3152" t="s">
        <v>108</v>
      </c>
      <c r="K3152" t="s">
        <v>29</v>
      </c>
      <c r="L3152" t="s">
        <v>5719</v>
      </c>
      <c r="M3152" t="s">
        <v>9748</v>
      </c>
      <c r="N3152">
        <v>26003</v>
      </c>
      <c r="O3152" t="s">
        <v>157</v>
      </c>
      <c r="P3152" t="s">
        <v>426</v>
      </c>
      <c r="Q3152" t="s">
        <v>49</v>
      </c>
      <c r="R3152" t="s">
        <v>79</v>
      </c>
      <c r="S3152" t="s">
        <v>427</v>
      </c>
      <c r="T3152">
        <v>82.4</v>
      </c>
      <c r="U3152">
        <v>5</v>
      </c>
      <c r="V3152">
        <v>0</v>
      </c>
      <c r="W3152">
        <v>40.376000000000005</v>
      </c>
    </row>
    <row r="3153" spans="1:23" x14ac:dyDescent="0.3">
      <c r="A3153">
        <v>7894</v>
      </c>
      <c r="B3153" t="s">
        <v>9746</v>
      </c>
      <c r="C3153" s="1">
        <v>42939</v>
      </c>
      <c r="D3153">
        <v>2017</v>
      </c>
      <c r="E3153" t="s">
        <v>152</v>
      </c>
      <c r="F3153">
        <v>23</v>
      </c>
      <c r="G3153" t="s">
        <v>54</v>
      </c>
      <c r="H3153" t="s">
        <v>1178</v>
      </c>
      <c r="I3153" t="s">
        <v>1179</v>
      </c>
      <c r="J3153" t="s">
        <v>108</v>
      </c>
      <c r="K3153" t="s">
        <v>29</v>
      </c>
      <c r="L3153" t="s">
        <v>278</v>
      </c>
      <c r="M3153" t="s">
        <v>279</v>
      </c>
      <c r="N3153">
        <v>10011</v>
      </c>
      <c r="O3153" t="s">
        <v>157</v>
      </c>
      <c r="P3153" t="s">
        <v>1310</v>
      </c>
      <c r="Q3153" t="s">
        <v>49</v>
      </c>
      <c r="R3153" t="s">
        <v>79</v>
      </c>
      <c r="S3153" t="s">
        <v>1311</v>
      </c>
      <c r="T3153">
        <v>13.919999999999998</v>
      </c>
      <c r="U3153">
        <v>3</v>
      </c>
      <c r="V3153">
        <v>0.2</v>
      </c>
      <c r="W3153">
        <v>4.3500000000000005</v>
      </c>
    </row>
    <row r="3154" spans="1:23" x14ac:dyDescent="0.3">
      <c r="A3154">
        <v>7893</v>
      </c>
      <c r="B3154" t="s">
        <v>9745</v>
      </c>
      <c r="C3154" s="1">
        <v>42729</v>
      </c>
      <c r="D3154">
        <v>2016</v>
      </c>
      <c r="E3154" t="s">
        <v>98</v>
      </c>
      <c r="F3154">
        <v>25</v>
      </c>
      <c r="G3154" t="s">
        <v>54</v>
      </c>
      <c r="H3154" t="s">
        <v>8671</v>
      </c>
      <c r="I3154" t="s">
        <v>8672</v>
      </c>
      <c r="J3154" t="s">
        <v>28</v>
      </c>
      <c r="K3154" t="s">
        <v>29</v>
      </c>
      <c r="L3154" t="s">
        <v>1724</v>
      </c>
      <c r="M3154" t="s">
        <v>1725</v>
      </c>
      <c r="N3154">
        <v>72701</v>
      </c>
      <c r="O3154" t="s">
        <v>32</v>
      </c>
      <c r="P3154" t="s">
        <v>8200</v>
      </c>
      <c r="Q3154" t="s">
        <v>49</v>
      </c>
      <c r="R3154" t="s">
        <v>95</v>
      </c>
      <c r="S3154" t="s">
        <v>8201</v>
      </c>
      <c r="T3154">
        <v>106.32</v>
      </c>
      <c r="U3154">
        <v>3</v>
      </c>
      <c r="V3154">
        <v>0</v>
      </c>
      <c r="W3154">
        <v>49.970399999999991</v>
      </c>
    </row>
    <row r="3155" spans="1:23" x14ac:dyDescent="0.3">
      <c r="A3155">
        <v>7890</v>
      </c>
      <c r="B3155" t="s">
        <v>9745</v>
      </c>
      <c r="C3155" s="1">
        <v>42729</v>
      </c>
      <c r="D3155">
        <v>2016</v>
      </c>
      <c r="E3155" t="s">
        <v>98</v>
      </c>
      <c r="F3155">
        <v>25</v>
      </c>
      <c r="G3155" t="s">
        <v>54</v>
      </c>
      <c r="H3155" t="s">
        <v>8671</v>
      </c>
      <c r="I3155" t="s">
        <v>8672</v>
      </c>
      <c r="J3155" t="s">
        <v>28</v>
      </c>
      <c r="K3155" t="s">
        <v>29</v>
      </c>
      <c r="L3155" t="s">
        <v>1724</v>
      </c>
      <c r="M3155" t="s">
        <v>1725</v>
      </c>
      <c r="N3155">
        <v>72701</v>
      </c>
      <c r="O3155" t="s">
        <v>32</v>
      </c>
      <c r="P3155" t="s">
        <v>1774</v>
      </c>
      <c r="Q3155" t="s">
        <v>49</v>
      </c>
      <c r="R3155" t="s">
        <v>72</v>
      </c>
      <c r="S3155" t="s">
        <v>1775</v>
      </c>
      <c r="T3155">
        <v>19.89</v>
      </c>
      <c r="U3155">
        <v>9</v>
      </c>
      <c r="V3155">
        <v>0</v>
      </c>
      <c r="W3155">
        <v>5.3703000000000003</v>
      </c>
    </row>
    <row r="3156" spans="1:23" x14ac:dyDescent="0.3">
      <c r="A3156">
        <v>3155</v>
      </c>
      <c r="B3156" t="s">
        <v>6387</v>
      </c>
      <c r="C3156" s="1">
        <v>42936</v>
      </c>
      <c r="D3156">
        <v>2017</v>
      </c>
      <c r="E3156" t="s">
        <v>152</v>
      </c>
      <c r="F315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v>331.19099999999997</v>
      </c>
    </row>
    <row r="3157" spans="1:23" x14ac:dyDescent="0.3">
      <c r="A3157">
        <v>3156</v>
      </c>
      <c r="B3157" t="s">
        <v>6391</v>
      </c>
      <c r="C3157" s="1">
        <v>41854</v>
      </c>
      <c r="D3157">
        <v>2014</v>
      </c>
      <c r="E3157" t="s">
        <v>132</v>
      </c>
      <c r="F3157">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v>33.721199999999996</v>
      </c>
    </row>
    <row r="3158" spans="1:23" x14ac:dyDescent="0.3">
      <c r="A3158">
        <v>7889</v>
      </c>
      <c r="B3158" t="s">
        <v>9743</v>
      </c>
      <c r="C3158" s="1">
        <v>42598</v>
      </c>
      <c r="D3158">
        <v>2016</v>
      </c>
      <c r="E3158" t="s">
        <v>132</v>
      </c>
      <c r="F3158">
        <v>16</v>
      </c>
      <c r="G3158" t="s">
        <v>54</v>
      </c>
      <c r="H3158" t="s">
        <v>1645</v>
      </c>
      <c r="I3158" t="s">
        <v>1646</v>
      </c>
      <c r="J3158" t="s">
        <v>28</v>
      </c>
      <c r="K3158" t="s">
        <v>29</v>
      </c>
      <c r="L3158" t="s">
        <v>9744</v>
      </c>
      <c r="M3158" t="s">
        <v>46</v>
      </c>
      <c r="N3158">
        <v>95616</v>
      </c>
      <c r="O3158" t="s">
        <v>47</v>
      </c>
      <c r="P3158" t="s">
        <v>2799</v>
      </c>
      <c r="Q3158" t="s">
        <v>49</v>
      </c>
      <c r="R3158" t="s">
        <v>95</v>
      </c>
      <c r="S3158" t="s">
        <v>2800</v>
      </c>
      <c r="T3158">
        <v>32.400000000000006</v>
      </c>
      <c r="U3158">
        <v>5</v>
      </c>
      <c r="V3158">
        <v>0</v>
      </c>
      <c r="W3158">
        <v>15.552000000000001</v>
      </c>
    </row>
    <row r="3159" spans="1:23" x14ac:dyDescent="0.3">
      <c r="A3159">
        <v>7885</v>
      </c>
      <c r="B3159" t="s">
        <v>9742</v>
      </c>
      <c r="C3159" s="1">
        <v>43072</v>
      </c>
      <c r="D3159">
        <v>2017</v>
      </c>
      <c r="E3159" t="s">
        <v>98</v>
      </c>
      <c r="F3159">
        <v>3</v>
      </c>
      <c r="G3159" t="s">
        <v>25</v>
      </c>
      <c r="H3159" t="s">
        <v>466</v>
      </c>
      <c r="I3159" t="s">
        <v>467</v>
      </c>
      <c r="J3159" t="s">
        <v>28</v>
      </c>
      <c r="K3159" t="s">
        <v>29</v>
      </c>
      <c r="L3159" t="s">
        <v>7023</v>
      </c>
      <c r="M3159" t="s">
        <v>469</v>
      </c>
      <c r="N3159">
        <v>80229</v>
      </c>
      <c r="O3159" t="s">
        <v>47</v>
      </c>
      <c r="P3159" t="s">
        <v>6851</v>
      </c>
      <c r="Q3159" t="s">
        <v>49</v>
      </c>
      <c r="R3159" t="s">
        <v>592</v>
      </c>
      <c r="S3159" t="s">
        <v>6852</v>
      </c>
      <c r="T3159">
        <v>47.32</v>
      </c>
      <c r="U3159">
        <v>7</v>
      </c>
      <c r="V3159">
        <v>0.2</v>
      </c>
      <c r="W3159">
        <v>5.9149999999999938</v>
      </c>
    </row>
    <row r="3160" spans="1:23" x14ac:dyDescent="0.3">
      <c r="A3160">
        <v>3159</v>
      </c>
      <c r="B3160" t="s">
        <v>6395</v>
      </c>
      <c r="C3160" s="1">
        <v>42455</v>
      </c>
      <c r="D3160">
        <v>2016</v>
      </c>
      <c r="E3160" t="s">
        <v>237</v>
      </c>
      <c r="F3160">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v>5.9184999999999981</v>
      </c>
    </row>
    <row r="3161" spans="1:23" x14ac:dyDescent="0.3">
      <c r="A3161">
        <v>7884</v>
      </c>
      <c r="B3161" t="s">
        <v>9742</v>
      </c>
      <c r="C3161" s="1">
        <v>43072</v>
      </c>
      <c r="D3161">
        <v>2017</v>
      </c>
      <c r="E3161" t="s">
        <v>98</v>
      </c>
      <c r="F3161">
        <v>3</v>
      </c>
      <c r="G3161" t="s">
        <v>25</v>
      </c>
      <c r="H3161" t="s">
        <v>466</v>
      </c>
      <c r="I3161" t="s">
        <v>467</v>
      </c>
      <c r="J3161" t="s">
        <v>28</v>
      </c>
      <c r="K3161" t="s">
        <v>29</v>
      </c>
      <c r="L3161" t="s">
        <v>7023</v>
      </c>
      <c r="M3161" t="s">
        <v>469</v>
      </c>
      <c r="N3161">
        <v>80229</v>
      </c>
      <c r="O3161" t="s">
        <v>47</v>
      </c>
      <c r="P3161" t="s">
        <v>5853</v>
      </c>
      <c r="Q3161" t="s">
        <v>49</v>
      </c>
      <c r="R3161" t="s">
        <v>95</v>
      </c>
      <c r="S3161" t="s">
        <v>5854</v>
      </c>
      <c r="T3161">
        <v>10.32</v>
      </c>
      <c r="U3161">
        <v>2</v>
      </c>
      <c r="V3161">
        <v>0.2</v>
      </c>
      <c r="W3161">
        <v>3.7409999999999997</v>
      </c>
    </row>
    <row r="3162" spans="1:23" x14ac:dyDescent="0.3">
      <c r="A3162">
        <v>3161</v>
      </c>
      <c r="B3162" t="s">
        <v>6396</v>
      </c>
      <c r="C3162" s="1">
        <v>41894</v>
      </c>
      <c r="D3162">
        <v>2014</v>
      </c>
      <c r="E3162" t="s">
        <v>161</v>
      </c>
      <c r="F3162">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v>-8.0289999999999999</v>
      </c>
    </row>
    <row r="3163" spans="1:23" x14ac:dyDescent="0.3">
      <c r="A3163">
        <v>3162</v>
      </c>
      <c r="B3163" t="s">
        <v>6401</v>
      </c>
      <c r="C3163" s="1">
        <v>41903</v>
      </c>
      <c r="D3163">
        <v>2014</v>
      </c>
      <c r="E3163" t="s">
        <v>161</v>
      </c>
      <c r="F3163">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v>7.3132000000000001</v>
      </c>
    </row>
    <row r="3164" spans="1:23" x14ac:dyDescent="0.3">
      <c r="A3164">
        <v>3163</v>
      </c>
      <c r="B3164" t="s">
        <v>6401</v>
      </c>
      <c r="C3164" s="1">
        <v>41903</v>
      </c>
      <c r="D3164">
        <v>2014</v>
      </c>
      <c r="E3164" t="s">
        <v>161</v>
      </c>
      <c r="F3164">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v>36.824499999999993</v>
      </c>
    </row>
    <row r="3165" spans="1:23" x14ac:dyDescent="0.3">
      <c r="A3165">
        <v>3164</v>
      </c>
      <c r="B3165" t="s">
        <v>6401</v>
      </c>
      <c r="C3165" s="1">
        <v>41903</v>
      </c>
      <c r="D3165">
        <v>2014</v>
      </c>
      <c r="E3165" t="s">
        <v>161</v>
      </c>
      <c r="F3165">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v>15.475200000000001</v>
      </c>
    </row>
    <row r="3166" spans="1:23" x14ac:dyDescent="0.3">
      <c r="A3166">
        <v>3165</v>
      </c>
      <c r="B3166" t="s">
        <v>6401</v>
      </c>
      <c r="C3166" s="1">
        <v>41903</v>
      </c>
      <c r="D3166">
        <v>2014</v>
      </c>
      <c r="E3166" t="s">
        <v>161</v>
      </c>
      <c r="F316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v>17.333999999999996</v>
      </c>
    </row>
    <row r="3167" spans="1:23" x14ac:dyDescent="0.3">
      <c r="A3167">
        <v>7881</v>
      </c>
      <c r="B3167" t="s">
        <v>9742</v>
      </c>
      <c r="C3167" s="1">
        <v>43072</v>
      </c>
      <c r="D3167">
        <v>2017</v>
      </c>
      <c r="E3167" t="s">
        <v>98</v>
      </c>
      <c r="F3167">
        <v>3</v>
      </c>
      <c r="G3167" t="s">
        <v>25</v>
      </c>
      <c r="H3167" t="s">
        <v>466</v>
      </c>
      <c r="I3167" t="s">
        <v>467</v>
      </c>
      <c r="J3167" t="s">
        <v>28</v>
      </c>
      <c r="K3167" t="s">
        <v>29</v>
      </c>
      <c r="L3167" t="s">
        <v>7023</v>
      </c>
      <c r="M3167" t="s">
        <v>469</v>
      </c>
      <c r="N3167">
        <v>80229</v>
      </c>
      <c r="O3167" t="s">
        <v>47</v>
      </c>
      <c r="P3167" t="s">
        <v>1757</v>
      </c>
      <c r="Q3167" t="s">
        <v>49</v>
      </c>
      <c r="R3167" t="s">
        <v>72</v>
      </c>
      <c r="S3167" t="s">
        <v>1758</v>
      </c>
      <c r="T3167">
        <v>13.343999999999998</v>
      </c>
      <c r="U3167">
        <v>6</v>
      </c>
      <c r="V3167">
        <v>0.2</v>
      </c>
      <c r="W3167">
        <v>1.0007999999999999</v>
      </c>
    </row>
    <row r="3168" spans="1:23" x14ac:dyDescent="0.3">
      <c r="A3168">
        <v>3167</v>
      </c>
      <c r="B3168" t="s">
        <v>6401</v>
      </c>
      <c r="C3168" s="1">
        <v>41903</v>
      </c>
      <c r="D3168">
        <v>2014</v>
      </c>
      <c r="E3168" t="s">
        <v>161</v>
      </c>
      <c r="F3168">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v>9.4815000000000005</v>
      </c>
    </row>
    <row r="3169" spans="1:23" x14ac:dyDescent="0.3">
      <c r="A3169">
        <v>7878</v>
      </c>
      <c r="B3169" t="s">
        <v>9739</v>
      </c>
      <c r="C3169" s="1">
        <v>42075</v>
      </c>
      <c r="D3169">
        <v>2015</v>
      </c>
      <c r="E3169" t="s">
        <v>237</v>
      </c>
      <c r="F3169">
        <v>12</v>
      </c>
      <c r="G3169" t="s">
        <v>54</v>
      </c>
      <c r="H3169" t="s">
        <v>3675</v>
      </c>
      <c r="I3169" t="s">
        <v>3676</v>
      </c>
      <c r="J3169" t="s">
        <v>28</v>
      </c>
      <c r="K3169" t="s">
        <v>29</v>
      </c>
      <c r="L3169" t="s">
        <v>479</v>
      </c>
      <c r="M3169" t="s">
        <v>93</v>
      </c>
      <c r="N3169">
        <v>28205</v>
      </c>
      <c r="O3169" t="s">
        <v>32</v>
      </c>
      <c r="P3169" t="s">
        <v>4161</v>
      </c>
      <c r="Q3169" t="s">
        <v>49</v>
      </c>
      <c r="R3169" t="s">
        <v>50</v>
      </c>
      <c r="S3169" t="s">
        <v>4162</v>
      </c>
      <c r="T3169">
        <v>5.04</v>
      </c>
      <c r="U3169">
        <v>2</v>
      </c>
      <c r="V3169">
        <v>0.2</v>
      </c>
      <c r="W3169">
        <v>1.764</v>
      </c>
    </row>
    <row r="3170" spans="1:23" x14ac:dyDescent="0.3">
      <c r="A3170">
        <v>7877</v>
      </c>
      <c r="B3170" t="s">
        <v>9738</v>
      </c>
      <c r="C3170" s="1">
        <v>42987</v>
      </c>
      <c r="D3170">
        <v>2017</v>
      </c>
      <c r="E3170" t="s">
        <v>161</v>
      </c>
      <c r="F3170">
        <v>9</v>
      </c>
      <c r="G3170" t="s">
        <v>54</v>
      </c>
      <c r="H3170" t="s">
        <v>3878</v>
      </c>
      <c r="I3170" t="s">
        <v>3879</v>
      </c>
      <c r="J3170" t="s">
        <v>44</v>
      </c>
      <c r="K3170" t="s">
        <v>29</v>
      </c>
      <c r="L3170" t="s">
        <v>431</v>
      </c>
      <c r="M3170" t="s">
        <v>432</v>
      </c>
      <c r="N3170">
        <v>97206</v>
      </c>
      <c r="O3170" t="s">
        <v>47</v>
      </c>
      <c r="P3170" t="s">
        <v>9182</v>
      </c>
      <c r="Q3170" t="s">
        <v>49</v>
      </c>
      <c r="R3170" t="s">
        <v>82</v>
      </c>
      <c r="S3170" t="s">
        <v>9183</v>
      </c>
      <c r="T3170">
        <v>11.176000000000002</v>
      </c>
      <c r="U3170">
        <v>1</v>
      </c>
      <c r="V3170">
        <v>0.2</v>
      </c>
      <c r="W3170">
        <v>0.8382000000000005</v>
      </c>
    </row>
    <row r="3171" spans="1:23" x14ac:dyDescent="0.3">
      <c r="A3171">
        <v>3170</v>
      </c>
      <c r="B3171" t="s">
        <v>6407</v>
      </c>
      <c r="C3171" s="1">
        <v>42518</v>
      </c>
      <c r="D3171">
        <v>2016</v>
      </c>
      <c r="E3171" t="s">
        <v>124</v>
      </c>
      <c r="F3171">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v>19.434999999999995</v>
      </c>
    </row>
    <row r="3172" spans="1:23" x14ac:dyDescent="0.3">
      <c r="A3172">
        <v>3171</v>
      </c>
      <c r="B3172" t="s">
        <v>6408</v>
      </c>
      <c r="C3172" s="1">
        <v>43090</v>
      </c>
      <c r="D3172">
        <v>2017</v>
      </c>
      <c r="E3172" t="s">
        <v>98</v>
      </c>
      <c r="F3172">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v>11.223600000000001</v>
      </c>
    </row>
    <row r="3173" spans="1:23" x14ac:dyDescent="0.3">
      <c r="A3173">
        <v>3172</v>
      </c>
      <c r="B3173" t="s">
        <v>6409</v>
      </c>
      <c r="C3173" s="1">
        <v>42450</v>
      </c>
      <c r="D3173">
        <v>2016</v>
      </c>
      <c r="E3173" t="s">
        <v>237</v>
      </c>
      <c r="F3173">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v>-4.7520000000000007</v>
      </c>
    </row>
    <row r="3174" spans="1:23" x14ac:dyDescent="0.3">
      <c r="A3174">
        <v>7876</v>
      </c>
      <c r="B3174" t="s">
        <v>9738</v>
      </c>
      <c r="C3174" s="1">
        <v>42987</v>
      </c>
      <c r="D3174">
        <v>2017</v>
      </c>
      <c r="E3174" t="s">
        <v>161</v>
      </c>
      <c r="F3174">
        <v>9</v>
      </c>
      <c r="G3174" t="s">
        <v>54</v>
      </c>
      <c r="H3174" t="s">
        <v>3878</v>
      </c>
      <c r="I3174" t="s">
        <v>3879</v>
      </c>
      <c r="J3174" t="s">
        <v>44</v>
      </c>
      <c r="K3174" t="s">
        <v>29</v>
      </c>
      <c r="L3174" t="s">
        <v>431</v>
      </c>
      <c r="M3174" t="s">
        <v>432</v>
      </c>
      <c r="N3174">
        <v>97206</v>
      </c>
      <c r="O3174" t="s">
        <v>47</v>
      </c>
      <c r="P3174" t="s">
        <v>1320</v>
      </c>
      <c r="Q3174" t="s">
        <v>49</v>
      </c>
      <c r="R3174" t="s">
        <v>95</v>
      </c>
      <c r="S3174" t="s">
        <v>1321</v>
      </c>
      <c r="T3174">
        <v>31.104000000000006</v>
      </c>
      <c r="U3174">
        <v>6</v>
      </c>
      <c r="V3174">
        <v>0.2</v>
      </c>
      <c r="W3174">
        <v>11.2752</v>
      </c>
    </row>
    <row r="3175" spans="1:23" x14ac:dyDescent="0.3">
      <c r="A3175">
        <v>3174</v>
      </c>
      <c r="B3175" t="s">
        <v>6409</v>
      </c>
      <c r="C3175" s="1">
        <v>42450</v>
      </c>
      <c r="D3175">
        <v>2016</v>
      </c>
      <c r="E3175" t="s">
        <v>237</v>
      </c>
      <c r="F3175">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v>1.5065999999999975</v>
      </c>
    </row>
    <row r="3176" spans="1:23" x14ac:dyDescent="0.3">
      <c r="A3176">
        <v>3175</v>
      </c>
      <c r="B3176" t="s">
        <v>6410</v>
      </c>
      <c r="C3176" s="1">
        <v>43050</v>
      </c>
      <c r="D3176">
        <v>2017</v>
      </c>
      <c r="E3176" t="s">
        <v>24</v>
      </c>
      <c r="F317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v>50.9208</v>
      </c>
    </row>
    <row r="3177" spans="1:23" x14ac:dyDescent="0.3">
      <c r="A3177">
        <v>7875</v>
      </c>
      <c r="B3177" t="s">
        <v>9737</v>
      </c>
      <c r="C3177" s="1">
        <v>42646</v>
      </c>
      <c r="D3177">
        <v>2016</v>
      </c>
      <c r="E3177" t="s">
        <v>53</v>
      </c>
      <c r="F3177">
        <v>3</v>
      </c>
      <c r="G3177" t="s">
        <v>54</v>
      </c>
      <c r="H3177" t="s">
        <v>5625</v>
      </c>
      <c r="I3177" t="s">
        <v>5626</v>
      </c>
      <c r="J3177" t="s">
        <v>108</v>
      </c>
      <c r="K3177" t="s">
        <v>29</v>
      </c>
      <c r="L3177" t="s">
        <v>8491</v>
      </c>
      <c r="M3177" t="s">
        <v>46</v>
      </c>
      <c r="N3177">
        <v>92630</v>
      </c>
      <c r="O3177" t="s">
        <v>47</v>
      </c>
      <c r="P3177" t="s">
        <v>4771</v>
      </c>
      <c r="Q3177" t="s">
        <v>49</v>
      </c>
      <c r="R3177" t="s">
        <v>95</v>
      </c>
      <c r="S3177" t="s">
        <v>4772</v>
      </c>
      <c r="T3177">
        <v>97.82</v>
      </c>
      <c r="U3177">
        <v>2</v>
      </c>
      <c r="V3177">
        <v>0</v>
      </c>
      <c r="W3177">
        <v>45.975399999999993</v>
      </c>
    </row>
    <row r="3178" spans="1:23" x14ac:dyDescent="0.3">
      <c r="A3178">
        <v>7874</v>
      </c>
      <c r="B3178" t="s">
        <v>9737</v>
      </c>
      <c r="C3178" s="1">
        <v>42646</v>
      </c>
      <c r="D3178">
        <v>2016</v>
      </c>
      <c r="E3178" t="s">
        <v>53</v>
      </c>
      <c r="F3178">
        <v>3</v>
      </c>
      <c r="G3178" t="s">
        <v>54</v>
      </c>
      <c r="H3178" t="s">
        <v>5625</v>
      </c>
      <c r="I3178" t="s">
        <v>5626</v>
      </c>
      <c r="J3178" t="s">
        <v>108</v>
      </c>
      <c r="K3178" t="s">
        <v>29</v>
      </c>
      <c r="L3178" t="s">
        <v>8491</v>
      </c>
      <c r="M3178" t="s">
        <v>46</v>
      </c>
      <c r="N3178">
        <v>92630</v>
      </c>
      <c r="O3178" t="s">
        <v>47</v>
      </c>
      <c r="P3178" t="s">
        <v>6610</v>
      </c>
      <c r="Q3178" t="s">
        <v>49</v>
      </c>
      <c r="R3178" t="s">
        <v>95</v>
      </c>
      <c r="S3178" t="s">
        <v>6611</v>
      </c>
      <c r="T3178">
        <v>8.56</v>
      </c>
      <c r="U3178">
        <v>2</v>
      </c>
      <c r="V3178">
        <v>0</v>
      </c>
      <c r="W3178">
        <v>3.8519999999999994</v>
      </c>
    </row>
    <row r="3179" spans="1:23" x14ac:dyDescent="0.3">
      <c r="A3179">
        <v>3178</v>
      </c>
      <c r="B3179" t="s">
        <v>6414</v>
      </c>
      <c r="C3179" s="1">
        <v>42988</v>
      </c>
      <c r="D3179">
        <v>2017</v>
      </c>
      <c r="E3179" t="s">
        <v>161</v>
      </c>
      <c r="F3179">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v>9.0048000000000012</v>
      </c>
    </row>
    <row r="3180" spans="1:23" x14ac:dyDescent="0.3">
      <c r="A3180">
        <v>7872</v>
      </c>
      <c r="B3180" t="s">
        <v>9737</v>
      </c>
      <c r="C3180" s="1">
        <v>42646</v>
      </c>
      <c r="D3180">
        <v>2016</v>
      </c>
      <c r="E3180" t="s">
        <v>53</v>
      </c>
      <c r="F3180">
        <v>3</v>
      </c>
      <c r="G3180" t="s">
        <v>54</v>
      </c>
      <c r="H3180" t="s">
        <v>5625</v>
      </c>
      <c r="I3180" t="s">
        <v>5626</v>
      </c>
      <c r="J3180" t="s">
        <v>108</v>
      </c>
      <c r="K3180" t="s">
        <v>29</v>
      </c>
      <c r="L3180" t="s">
        <v>8491</v>
      </c>
      <c r="M3180" t="s">
        <v>46</v>
      </c>
      <c r="N3180">
        <v>92630</v>
      </c>
      <c r="O3180" t="s">
        <v>47</v>
      </c>
      <c r="P3180" t="s">
        <v>2519</v>
      </c>
      <c r="Q3180" t="s">
        <v>49</v>
      </c>
      <c r="R3180" t="s">
        <v>50</v>
      </c>
      <c r="S3180" t="s">
        <v>2520</v>
      </c>
      <c r="T3180">
        <v>6.16</v>
      </c>
      <c r="U3180">
        <v>2</v>
      </c>
      <c r="V3180">
        <v>0</v>
      </c>
      <c r="W3180">
        <v>2.9567999999999999</v>
      </c>
    </row>
    <row r="3181" spans="1:23" x14ac:dyDescent="0.3">
      <c r="A3181">
        <v>7871</v>
      </c>
      <c r="B3181" t="s">
        <v>9736</v>
      </c>
      <c r="C3181" s="1">
        <v>43003</v>
      </c>
      <c r="D3181">
        <v>2017</v>
      </c>
      <c r="E3181" t="s">
        <v>161</v>
      </c>
      <c r="F3181">
        <v>25</v>
      </c>
      <c r="G3181" t="s">
        <v>54</v>
      </c>
      <c r="H3181" t="s">
        <v>6034</v>
      </c>
      <c r="I3181" t="s">
        <v>6035</v>
      </c>
      <c r="J3181" t="s">
        <v>44</v>
      </c>
      <c r="K3181" t="s">
        <v>29</v>
      </c>
      <c r="L3181" t="s">
        <v>1135</v>
      </c>
      <c r="M3181" t="s">
        <v>510</v>
      </c>
      <c r="N3181">
        <v>44107</v>
      </c>
      <c r="O3181" t="s">
        <v>157</v>
      </c>
      <c r="P3181" t="s">
        <v>2595</v>
      </c>
      <c r="Q3181" t="s">
        <v>49</v>
      </c>
      <c r="R3181" t="s">
        <v>184</v>
      </c>
      <c r="S3181" t="s">
        <v>2596</v>
      </c>
      <c r="T3181">
        <v>24.448</v>
      </c>
      <c r="U3181">
        <v>4</v>
      </c>
      <c r="V3181">
        <v>0.2</v>
      </c>
      <c r="W3181">
        <v>8.8623999999999992</v>
      </c>
    </row>
    <row r="3182" spans="1:23" x14ac:dyDescent="0.3">
      <c r="A3182">
        <v>3181</v>
      </c>
      <c r="B3182" t="s">
        <v>6415</v>
      </c>
      <c r="C3182" s="1">
        <v>43074</v>
      </c>
      <c r="D3182">
        <v>2017</v>
      </c>
      <c r="E3182" t="s">
        <v>98</v>
      </c>
      <c r="F3182">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v>68.823000000000008</v>
      </c>
    </row>
    <row r="3183" spans="1:23" x14ac:dyDescent="0.3">
      <c r="A3183">
        <v>3182</v>
      </c>
      <c r="B3183" t="s">
        <v>6416</v>
      </c>
      <c r="C3183" s="1">
        <v>43048</v>
      </c>
      <c r="D3183">
        <v>2017</v>
      </c>
      <c r="E3183" t="s">
        <v>24</v>
      </c>
      <c r="F3183">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v>4.4344000000000001</v>
      </c>
    </row>
    <row r="3184" spans="1:23" x14ac:dyDescent="0.3">
      <c r="A3184">
        <v>7869</v>
      </c>
      <c r="B3184" t="s">
        <v>9734</v>
      </c>
      <c r="C3184" s="1">
        <v>42517</v>
      </c>
      <c r="D3184">
        <v>2016</v>
      </c>
      <c r="E3184" t="s">
        <v>124</v>
      </c>
      <c r="F3184">
        <v>27</v>
      </c>
      <c r="G3184" t="s">
        <v>54</v>
      </c>
      <c r="H3184" t="s">
        <v>1763</v>
      </c>
      <c r="I3184" t="s">
        <v>1764</v>
      </c>
      <c r="J3184" t="s">
        <v>28</v>
      </c>
      <c r="K3184" t="s">
        <v>29</v>
      </c>
      <c r="L3184" t="s">
        <v>45</v>
      </c>
      <c r="M3184" t="s">
        <v>46</v>
      </c>
      <c r="N3184">
        <v>90045</v>
      </c>
      <c r="O3184" t="s">
        <v>47</v>
      </c>
      <c r="P3184" t="s">
        <v>4272</v>
      </c>
      <c r="Q3184" t="s">
        <v>49</v>
      </c>
      <c r="R3184" t="s">
        <v>95</v>
      </c>
      <c r="S3184" t="s">
        <v>4273</v>
      </c>
      <c r="T3184">
        <v>13.38</v>
      </c>
      <c r="U3184">
        <v>2</v>
      </c>
      <c r="V3184">
        <v>0</v>
      </c>
      <c r="W3184">
        <v>6.1547999999999998</v>
      </c>
    </row>
    <row r="3185" spans="1:23" x14ac:dyDescent="0.3">
      <c r="A3185">
        <v>3184</v>
      </c>
      <c r="B3185" t="s">
        <v>6416</v>
      </c>
      <c r="C3185" s="1">
        <v>43048</v>
      </c>
      <c r="D3185">
        <v>2017</v>
      </c>
      <c r="E3185" t="s">
        <v>24</v>
      </c>
      <c r="F3185">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v>473.61059999999975</v>
      </c>
    </row>
    <row r="3186" spans="1:23" x14ac:dyDescent="0.3">
      <c r="A3186">
        <v>3185</v>
      </c>
      <c r="B3186" t="s">
        <v>6416</v>
      </c>
      <c r="C3186" s="1">
        <v>43048</v>
      </c>
      <c r="D3186">
        <v>2017</v>
      </c>
      <c r="E3186" t="s">
        <v>24</v>
      </c>
      <c r="F318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v>157.87019999999993</v>
      </c>
    </row>
    <row r="3187" spans="1:23" x14ac:dyDescent="0.3">
      <c r="A3187">
        <v>3186</v>
      </c>
      <c r="B3187" t="s">
        <v>6417</v>
      </c>
      <c r="C3187" s="1">
        <v>41950</v>
      </c>
      <c r="D3187">
        <v>2014</v>
      </c>
      <c r="E3187" t="s">
        <v>24</v>
      </c>
      <c r="F3187">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v>-44.278199999999998</v>
      </c>
    </row>
    <row r="3188" spans="1:23" x14ac:dyDescent="0.3">
      <c r="A3188">
        <v>3187</v>
      </c>
      <c r="B3188" t="s">
        <v>6417</v>
      </c>
      <c r="C3188" s="1">
        <v>41950</v>
      </c>
      <c r="D3188">
        <v>2014</v>
      </c>
      <c r="E3188" t="s">
        <v>24</v>
      </c>
      <c r="F3188">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v>26.952599999999997</v>
      </c>
    </row>
    <row r="3189" spans="1:23" x14ac:dyDescent="0.3">
      <c r="A3189">
        <v>7868</v>
      </c>
      <c r="B3189" t="s">
        <v>9733</v>
      </c>
      <c r="C3189" s="1">
        <v>41962</v>
      </c>
      <c r="D3189">
        <v>2014</v>
      </c>
      <c r="E3189" t="s">
        <v>24</v>
      </c>
      <c r="F3189">
        <v>19</v>
      </c>
      <c r="G3189" t="s">
        <v>25</v>
      </c>
      <c r="H3189" t="s">
        <v>7694</v>
      </c>
      <c r="I3189" t="s">
        <v>7695</v>
      </c>
      <c r="J3189" t="s">
        <v>108</v>
      </c>
      <c r="K3189" t="s">
        <v>29</v>
      </c>
      <c r="L3189" t="s">
        <v>5141</v>
      </c>
      <c r="M3189" t="s">
        <v>128</v>
      </c>
      <c r="N3189">
        <v>84106</v>
      </c>
      <c r="O3189" t="s">
        <v>47</v>
      </c>
      <c r="P3189" t="s">
        <v>1748</v>
      </c>
      <c r="Q3189" t="s">
        <v>49</v>
      </c>
      <c r="R3189" t="s">
        <v>95</v>
      </c>
      <c r="S3189" t="s">
        <v>5028</v>
      </c>
      <c r="T3189">
        <v>166.44</v>
      </c>
      <c r="U3189">
        <v>3</v>
      </c>
      <c r="V3189">
        <v>0</v>
      </c>
      <c r="W3189">
        <v>79.891199999999998</v>
      </c>
    </row>
    <row r="3190" spans="1:23" x14ac:dyDescent="0.3">
      <c r="A3190">
        <v>3189</v>
      </c>
      <c r="B3190" t="s">
        <v>6420</v>
      </c>
      <c r="C3190" s="1">
        <v>43028</v>
      </c>
      <c r="D3190">
        <v>2017</v>
      </c>
      <c r="E3190" t="s">
        <v>53</v>
      </c>
      <c r="F3190">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v>1.7999999999999998</v>
      </c>
    </row>
    <row r="3191" spans="1:23" x14ac:dyDescent="0.3">
      <c r="A3191">
        <v>3190</v>
      </c>
      <c r="B3191" t="s">
        <v>6420</v>
      </c>
      <c r="C3191" s="1">
        <v>43028</v>
      </c>
      <c r="D3191">
        <v>2017</v>
      </c>
      <c r="E3191" t="s">
        <v>53</v>
      </c>
      <c r="F3191">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v>7.5864000000000003</v>
      </c>
    </row>
    <row r="3192" spans="1:23" x14ac:dyDescent="0.3">
      <c r="A3192">
        <v>3191</v>
      </c>
      <c r="B3192" t="s">
        <v>6424</v>
      </c>
      <c r="C3192" s="1">
        <v>42365</v>
      </c>
      <c r="D3192">
        <v>2015</v>
      </c>
      <c r="E3192" t="s">
        <v>98</v>
      </c>
      <c r="F3192">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v>-3.1680000000000001</v>
      </c>
    </row>
    <row r="3193" spans="1:23" x14ac:dyDescent="0.3">
      <c r="A3193">
        <v>7865</v>
      </c>
      <c r="B3193" t="s">
        <v>9730</v>
      </c>
      <c r="C3193" s="1">
        <v>42199</v>
      </c>
      <c r="D3193">
        <v>2015</v>
      </c>
      <c r="E3193" t="s">
        <v>152</v>
      </c>
      <c r="F3193">
        <v>14</v>
      </c>
      <c r="G3193" t="s">
        <v>25</v>
      </c>
      <c r="H3193" t="s">
        <v>5237</v>
      </c>
      <c r="I3193" t="s">
        <v>5238</v>
      </c>
      <c r="J3193" t="s">
        <v>28</v>
      </c>
      <c r="K3193" t="s">
        <v>29</v>
      </c>
      <c r="L3193" t="s">
        <v>1841</v>
      </c>
      <c r="M3193" t="s">
        <v>322</v>
      </c>
      <c r="N3193">
        <v>85204</v>
      </c>
      <c r="O3193" t="s">
        <v>47</v>
      </c>
      <c r="P3193" t="s">
        <v>9731</v>
      </c>
      <c r="Q3193" t="s">
        <v>49</v>
      </c>
      <c r="R3193" t="s">
        <v>95</v>
      </c>
      <c r="S3193" t="s">
        <v>9732</v>
      </c>
      <c r="T3193">
        <v>18.496000000000002</v>
      </c>
      <c r="U3193">
        <v>4</v>
      </c>
      <c r="V3193">
        <v>0.2</v>
      </c>
      <c r="W3193">
        <v>6.7048000000000005</v>
      </c>
    </row>
    <row r="3194" spans="1:23" x14ac:dyDescent="0.3">
      <c r="A3194">
        <v>3193</v>
      </c>
      <c r="B3194" t="s">
        <v>6428</v>
      </c>
      <c r="C3194" s="1">
        <v>42890</v>
      </c>
      <c r="D3194">
        <v>2017</v>
      </c>
      <c r="E3194" t="s">
        <v>41</v>
      </c>
      <c r="F3194">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v>-9.5550000000000015</v>
      </c>
    </row>
    <row r="3195" spans="1:23" x14ac:dyDescent="0.3">
      <c r="A3195">
        <v>3194</v>
      </c>
      <c r="B3195" t="s">
        <v>6430</v>
      </c>
      <c r="C3195" s="1">
        <v>41883</v>
      </c>
      <c r="D3195">
        <v>2014</v>
      </c>
      <c r="E3195" t="s">
        <v>161</v>
      </c>
      <c r="F3195">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v>-6.0192000000000032</v>
      </c>
    </row>
    <row r="3196" spans="1:23" x14ac:dyDescent="0.3">
      <c r="A3196">
        <v>3195</v>
      </c>
      <c r="B3196" t="s">
        <v>6430</v>
      </c>
      <c r="C3196" s="1">
        <v>41883</v>
      </c>
      <c r="D3196">
        <v>2014</v>
      </c>
      <c r="E3196" t="s">
        <v>161</v>
      </c>
      <c r="F319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v>10.8864</v>
      </c>
    </row>
    <row r="3197" spans="1:23" x14ac:dyDescent="0.3">
      <c r="A3197">
        <v>3196</v>
      </c>
      <c r="B3197" t="s">
        <v>6433</v>
      </c>
      <c r="C3197" s="1">
        <v>42590</v>
      </c>
      <c r="D3197">
        <v>2016</v>
      </c>
      <c r="E3197" t="s">
        <v>132</v>
      </c>
      <c r="F3197">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v>0.23339999999999961</v>
      </c>
    </row>
    <row r="3198" spans="1:23" x14ac:dyDescent="0.3">
      <c r="A3198">
        <v>7864</v>
      </c>
      <c r="B3198" t="s">
        <v>9730</v>
      </c>
      <c r="C3198" s="1">
        <v>42199</v>
      </c>
      <c r="D3198">
        <v>2015</v>
      </c>
      <c r="E3198" t="s">
        <v>152</v>
      </c>
      <c r="F3198">
        <v>14</v>
      </c>
      <c r="G3198" t="s">
        <v>25</v>
      </c>
      <c r="H3198" t="s">
        <v>5237</v>
      </c>
      <c r="I3198" t="s">
        <v>5238</v>
      </c>
      <c r="J3198" t="s">
        <v>28</v>
      </c>
      <c r="K3198" t="s">
        <v>29</v>
      </c>
      <c r="L3198" t="s">
        <v>1841</v>
      </c>
      <c r="M3198" t="s">
        <v>322</v>
      </c>
      <c r="N3198">
        <v>85204</v>
      </c>
      <c r="O3198" t="s">
        <v>47</v>
      </c>
      <c r="P3198" t="s">
        <v>1647</v>
      </c>
      <c r="Q3198" t="s">
        <v>49</v>
      </c>
      <c r="R3198" t="s">
        <v>63</v>
      </c>
      <c r="S3198" t="s">
        <v>1648</v>
      </c>
      <c r="T3198">
        <v>272.73599999999999</v>
      </c>
      <c r="U3198">
        <v>3</v>
      </c>
      <c r="V3198">
        <v>0.2</v>
      </c>
      <c r="W3198">
        <v>-64.774800000000013</v>
      </c>
    </row>
    <row r="3199" spans="1:23" x14ac:dyDescent="0.3">
      <c r="A3199">
        <v>3198</v>
      </c>
      <c r="B3199" t="s">
        <v>6437</v>
      </c>
      <c r="C3199" s="1">
        <v>42195</v>
      </c>
      <c r="D3199">
        <v>2015</v>
      </c>
      <c r="E3199" t="s">
        <v>152</v>
      </c>
      <c r="F3199">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v>-2.2439999999999989</v>
      </c>
    </row>
    <row r="3200" spans="1:23" x14ac:dyDescent="0.3">
      <c r="A3200">
        <v>7863</v>
      </c>
      <c r="B3200" t="s">
        <v>9729</v>
      </c>
      <c r="C3200" s="1">
        <v>42289</v>
      </c>
      <c r="D3200">
        <v>2015</v>
      </c>
      <c r="E3200" t="s">
        <v>53</v>
      </c>
      <c r="F3200">
        <v>12</v>
      </c>
      <c r="G3200" t="s">
        <v>54</v>
      </c>
      <c r="H3200" t="s">
        <v>4977</v>
      </c>
      <c r="I3200" t="s">
        <v>4978</v>
      </c>
      <c r="J3200" t="s">
        <v>28</v>
      </c>
      <c r="K3200" t="s">
        <v>29</v>
      </c>
      <c r="L3200" t="s">
        <v>101</v>
      </c>
      <c r="M3200" t="s">
        <v>102</v>
      </c>
      <c r="N3200">
        <v>98103</v>
      </c>
      <c r="O3200" t="s">
        <v>47</v>
      </c>
      <c r="P3200" t="s">
        <v>1429</v>
      </c>
      <c r="Q3200" t="s">
        <v>49</v>
      </c>
      <c r="R3200" t="s">
        <v>63</v>
      </c>
      <c r="S3200" t="s">
        <v>1430</v>
      </c>
      <c r="T3200">
        <v>81.96</v>
      </c>
      <c r="U3200">
        <v>2</v>
      </c>
      <c r="V3200">
        <v>0</v>
      </c>
      <c r="W3200">
        <v>0</v>
      </c>
    </row>
    <row r="3201" spans="1:23" x14ac:dyDescent="0.3">
      <c r="A3201">
        <v>3200</v>
      </c>
      <c r="B3201" t="s">
        <v>6441</v>
      </c>
      <c r="C3201" s="1">
        <v>43087</v>
      </c>
      <c r="D3201">
        <v>2017</v>
      </c>
      <c r="E3201" t="s">
        <v>98</v>
      </c>
      <c r="F3201">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v>2.3379999999999983</v>
      </c>
    </row>
    <row r="3202" spans="1:23" x14ac:dyDescent="0.3">
      <c r="A3202">
        <v>7861</v>
      </c>
      <c r="B3202" t="s">
        <v>9728</v>
      </c>
      <c r="C3202" s="1">
        <v>42796</v>
      </c>
      <c r="D3202">
        <v>2017</v>
      </c>
      <c r="E3202" t="s">
        <v>237</v>
      </c>
      <c r="F3202">
        <v>2</v>
      </c>
      <c r="G3202" t="s">
        <v>54</v>
      </c>
      <c r="H3202" t="s">
        <v>2916</v>
      </c>
      <c r="I3202" t="s">
        <v>2917</v>
      </c>
      <c r="J3202" t="s">
        <v>28</v>
      </c>
      <c r="K3202" t="s">
        <v>29</v>
      </c>
      <c r="L3202" t="s">
        <v>3336</v>
      </c>
      <c r="M3202" t="s">
        <v>510</v>
      </c>
      <c r="N3202">
        <v>44221</v>
      </c>
      <c r="O3202" t="s">
        <v>157</v>
      </c>
      <c r="P3202" t="s">
        <v>4349</v>
      </c>
      <c r="Q3202" t="s">
        <v>49</v>
      </c>
      <c r="R3202" t="s">
        <v>79</v>
      </c>
      <c r="S3202" t="s">
        <v>4350</v>
      </c>
      <c r="T3202">
        <v>18.528000000000002</v>
      </c>
      <c r="U3202">
        <v>4</v>
      </c>
      <c r="V3202">
        <v>0.7</v>
      </c>
      <c r="W3202">
        <v>-12.352</v>
      </c>
    </row>
    <row r="3203" spans="1:23" x14ac:dyDescent="0.3">
      <c r="A3203">
        <v>3202</v>
      </c>
      <c r="B3203" t="s">
        <v>6444</v>
      </c>
      <c r="C3203" s="1">
        <v>41777</v>
      </c>
      <c r="D3203">
        <v>2014</v>
      </c>
      <c r="E3203" t="s">
        <v>124</v>
      </c>
      <c r="F3203">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v>5.7768000000000015</v>
      </c>
    </row>
    <row r="3204" spans="1:23" x14ac:dyDescent="0.3">
      <c r="A3204">
        <v>7860</v>
      </c>
      <c r="B3204" t="s">
        <v>9727</v>
      </c>
      <c r="C3204" s="1">
        <v>41789</v>
      </c>
      <c r="D3204">
        <v>2014</v>
      </c>
      <c r="E3204" t="s">
        <v>124</v>
      </c>
      <c r="F3204">
        <v>30</v>
      </c>
      <c r="G3204" t="s">
        <v>199</v>
      </c>
      <c r="H3204" t="s">
        <v>3662</v>
      </c>
      <c r="I3204" t="s">
        <v>3663</v>
      </c>
      <c r="J3204" t="s">
        <v>44</v>
      </c>
      <c r="K3204" t="s">
        <v>29</v>
      </c>
      <c r="L3204" t="s">
        <v>278</v>
      </c>
      <c r="M3204" t="s">
        <v>279</v>
      </c>
      <c r="N3204">
        <v>10024</v>
      </c>
      <c r="O3204" t="s">
        <v>157</v>
      </c>
      <c r="P3204" t="s">
        <v>3900</v>
      </c>
      <c r="Q3204" t="s">
        <v>49</v>
      </c>
      <c r="R3204" t="s">
        <v>95</v>
      </c>
      <c r="S3204" t="s">
        <v>3901</v>
      </c>
      <c r="T3204">
        <v>39.96</v>
      </c>
      <c r="U3204">
        <v>4</v>
      </c>
      <c r="V3204">
        <v>0</v>
      </c>
      <c r="W3204">
        <v>17.981999999999999</v>
      </c>
    </row>
    <row r="3205" spans="1:23" x14ac:dyDescent="0.3">
      <c r="A3205">
        <v>7859</v>
      </c>
      <c r="B3205" t="s">
        <v>9727</v>
      </c>
      <c r="C3205" s="1">
        <v>41789</v>
      </c>
      <c r="D3205">
        <v>2014</v>
      </c>
      <c r="E3205" t="s">
        <v>124</v>
      </c>
      <c r="F3205">
        <v>30</v>
      </c>
      <c r="G3205" t="s">
        <v>199</v>
      </c>
      <c r="H3205" t="s">
        <v>3662</v>
      </c>
      <c r="I3205" t="s">
        <v>3663</v>
      </c>
      <c r="J3205" t="s">
        <v>44</v>
      </c>
      <c r="K3205" t="s">
        <v>29</v>
      </c>
      <c r="L3205" t="s">
        <v>278</v>
      </c>
      <c r="M3205" t="s">
        <v>279</v>
      </c>
      <c r="N3205">
        <v>10024</v>
      </c>
      <c r="O3205" t="s">
        <v>157</v>
      </c>
      <c r="P3205" t="s">
        <v>4635</v>
      </c>
      <c r="Q3205" t="s">
        <v>49</v>
      </c>
      <c r="R3205" t="s">
        <v>82</v>
      </c>
      <c r="S3205" t="s">
        <v>4636</v>
      </c>
      <c r="T3205">
        <v>235.95000000000002</v>
      </c>
      <c r="U3205">
        <v>3</v>
      </c>
      <c r="V3205">
        <v>0</v>
      </c>
      <c r="W3205">
        <v>77.863499999999988</v>
      </c>
    </row>
    <row r="3206" spans="1:23" x14ac:dyDescent="0.3">
      <c r="A3206">
        <v>7857</v>
      </c>
      <c r="B3206" t="s">
        <v>9727</v>
      </c>
      <c r="C3206" s="1">
        <v>41789</v>
      </c>
      <c r="D3206">
        <v>2014</v>
      </c>
      <c r="E3206" t="s">
        <v>124</v>
      </c>
      <c r="F3206">
        <v>30</v>
      </c>
      <c r="G3206" t="s">
        <v>199</v>
      </c>
      <c r="H3206" t="s">
        <v>3662</v>
      </c>
      <c r="I3206" t="s">
        <v>3663</v>
      </c>
      <c r="J3206" t="s">
        <v>44</v>
      </c>
      <c r="K3206" t="s">
        <v>29</v>
      </c>
      <c r="L3206" t="s">
        <v>278</v>
      </c>
      <c r="M3206" t="s">
        <v>279</v>
      </c>
      <c r="N3206">
        <v>10024</v>
      </c>
      <c r="O3206" t="s">
        <v>157</v>
      </c>
      <c r="P3206" t="s">
        <v>5803</v>
      </c>
      <c r="Q3206" t="s">
        <v>49</v>
      </c>
      <c r="R3206" t="s">
        <v>79</v>
      </c>
      <c r="S3206" t="s">
        <v>5804</v>
      </c>
      <c r="T3206">
        <v>25.584000000000003</v>
      </c>
      <c r="U3206">
        <v>2</v>
      </c>
      <c r="V3206">
        <v>0.2</v>
      </c>
      <c r="W3206">
        <v>8.9543999999999997</v>
      </c>
    </row>
    <row r="3207" spans="1:23" x14ac:dyDescent="0.3">
      <c r="A3207">
        <v>3206</v>
      </c>
      <c r="B3207" t="s">
        <v>6445</v>
      </c>
      <c r="C3207" s="1">
        <v>41953</v>
      </c>
      <c r="D3207">
        <v>2014</v>
      </c>
      <c r="E3207" t="s">
        <v>24</v>
      </c>
      <c r="F3207">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v>28.007999999999996</v>
      </c>
    </row>
    <row r="3208" spans="1:23" x14ac:dyDescent="0.3">
      <c r="A3208">
        <v>7855</v>
      </c>
      <c r="B3208" t="s">
        <v>9726</v>
      </c>
      <c r="C3208" s="1">
        <v>43076</v>
      </c>
      <c r="D3208">
        <v>2017</v>
      </c>
      <c r="E3208" t="s">
        <v>98</v>
      </c>
      <c r="F3208">
        <v>7</v>
      </c>
      <c r="G3208" t="s">
        <v>54</v>
      </c>
      <c r="H3208" t="s">
        <v>66</v>
      </c>
      <c r="I3208" t="s">
        <v>67</v>
      </c>
      <c r="J3208" t="s">
        <v>28</v>
      </c>
      <c r="K3208" t="s">
        <v>29</v>
      </c>
      <c r="L3208" t="s">
        <v>7641</v>
      </c>
      <c r="M3208" t="s">
        <v>1505</v>
      </c>
      <c r="N3208">
        <v>39401</v>
      </c>
      <c r="O3208" t="s">
        <v>32</v>
      </c>
      <c r="P3208" t="s">
        <v>5414</v>
      </c>
      <c r="Q3208" t="s">
        <v>49</v>
      </c>
      <c r="R3208" t="s">
        <v>82</v>
      </c>
      <c r="S3208" t="s">
        <v>5415</v>
      </c>
      <c r="T3208">
        <v>320.64</v>
      </c>
      <c r="U3208">
        <v>4</v>
      </c>
      <c r="V3208">
        <v>0</v>
      </c>
      <c r="W3208">
        <v>89.779200000000003</v>
      </c>
    </row>
    <row r="3209" spans="1:23" x14ac:dyDescent="0.3">
      <c r="A3209">
        <v>3208</v>
      </c>
      <c r="B3209" t="s">
        <v>6445</v>
      </c>
      <c r="C3209" s="1">
        <v>41953</v>
      </c>
      <c r="D3209">
        <v>2014</v>
      </c>
      <c r="E3209" t="s">
        <v>24</v>
      </c>
      <c r="F3209">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v>18.3264</v>
      </c>
    </row>
    <row r="3210" spans="1:23" x14ac:dyDescent="0.3">
      <c r="A3210">
        <v>7854</v>
      </c>
      <c r="B3210" t="s">
        <v>9725</v>
      </c>
      <c r="C3210" s="1">
        <v>42363</v>
      </c>
      <c r="D3210">
        <v>2015</v>
      </c>
      <c r="E3210" t="s">
        <v>98</v>
      </c>
      <c r="F3210">
        <v>25</v>
      </c>
      <c r="G3210" t="s">
        <v>54</v>
      </c>
      <c r="H3210" t="s">
        <v>5276</v>
      </c>
      <c r="I3210" t="s">
        <v>5277</v>
      </c>
      <c r="J3210" t="s">
        <v>108</v>
      </c>
      <c r="K3210" t="s">
        <v>29</v>
      </c>
      <c r="L3210" t="s">
        <v>45</v>
      </c>
      <c r="M3210" t="s">
        <v>46</v>
      </c>
      <c r="N3210">
        <v>90049</v>
      </c>
      <c r="O3210" t="s">
        <v>47</v>
      </c>
      <c r="P3210" t="s">
        <v>4201</v>
      </c>
      <c r="Q3210" t="s">
        <v>49</v>
      </c>
      <c r="R3210" t="s">
        <v>95</v>
      </c>
      <c r="S3210" t="s">
        <v>4202</v>
      </c>
      <c r="T3210">
        <v>9.9600000000000009</v>
      </c>
      <c r="U3210">
        <v>2</v>
      </c>
      <c r="V3210">
        <v>0</v>
      </c>
      <c r="W3210">
        <v>4.8804000000000007</v>
      </c>
    </row>
    <row r="3211" spans="1:23" x14ac:dyDescent="0.3">
      <c r="A3211">
        <v>7853</v>
      </c>
      <c r="B3211" t="s">
        <v>9724</v>
      </c>
      <c r="C3211" s="1">
        <v>41982</v>
      </c>
      <c r="D3211">
        <v>2014</v>
      </c>
      <c r="E3211" t="s">
        <v>98</v>
      </c>
      <c r="F3211">
        <v>9</v>
      </c>
      <c r="G3211" t="s">
        <v>54</v>
      </c>
      <c r="H3211" t="s">
        <v>1159</v>
      </c>
      <c r="I3211" t="s">
        <v>1160</v>
      </c>
      <c r="J3211" t="s">
        <v>44</v>
      </c>
      <c r="K3211" t="s">
        <v>29</v>
      </c>
      <c r="L3211" t="s">
        <v>315</v>
      </c>
      <c r="M3211" t="s">
        <v>222</v>
      </c>
      <c r="N3211">
        <v>60653</v>
      </c>
      <c r="O3211" t="s">
        <v>111</v>
      </c>
      <c r="P3211" t="s">
        <v>2120</v>
      </c>
      <c r="Q3211" t="s">
        <v>49</v>
      </c>
      <c r="R3211" t="s">
        <v>82</v>
      </c>
      <c r="S3211" t="s">
        <v>2121</v>
      </c>
      <c r="T3211">
        <v>20.387999999999995</v>
      </c>
      <c r="U3211">
        <v>2</v>
      </c>
      <c r="V3211">
        <v>0.8</v>
      </c>
      <c r="W3211">
        <v>-53.008800000000008</v>
      </c>
    </row>
    <row r="3212" spans="1:23" x14ac:dyDescent="0.3">
      <c r="A3212">
        <v>3211</v>
      </c>
      <c r="B3212" t="s">
        <v>6451</v>
      </c>
      <c r="C3212" s="1">
        <v>43000</v>
      </c>
      <c r="D3212">
        <v>2017</v>
      </c>
      <c r="E3212" t="s">
        <v>161</v>
      </c>
      <c r="F3212">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v>5.0220000000000002</v>
      </c>
    </row>
    <row r="3213" spans="1:23" x14ac:dyDescent="0.3">
      <c r="A3213">
        <v>3212</v>
      </c>
      <c r="B3213" t="s">
        <v>6451</v>
      </c>
      <c r="C3213" s="1">
        <v>43000</v>
      </c>
      <c r="D3213">
        <v>2017</v>
      </c>
      <c r="E3213" t="s">
        <v>161</v>
      </c>
      <c r="F3213">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v>-18.52620000000001</v>
      </c>
    </row>
    <row r="3214" spans="1:23" x14ac:dyDescent="0.3">
      <c r="A3214">
        <v>3213</v>
      </c>
      <c r="B3214" t="s">
        <v>6453</v>
      </c>
      <c r="C3214" s="1">
        <v>41996</v>
      </c>
      <c r="D3214">
        <v>2014</v>
      </c>
      <c r="E3214" t="s">
        <v>98</v>
      </c>
      <c r="F3214">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v>58.027200000000001</v>
      </c>
    </row>
    <row r="3215" spans="1:23" x14ac:dyDescent="0.3">
      <c r="A3215">
        <v>3214</v>
      </c>
      <c r="B3215" t="s">
        <v>6454</v>
      </c>
      <c r="C3215" s="1">
        <v>42516</v>
      </c>
      <c r="D3215">
        <v>2016</v>
      </c>
      <c r="E3215" t="s">
        <v>124</v>
      </c>
      <c r="F3215">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v>0.16919999999999991</v>
      </c>
    </row>
    <row r="3216" spans="1:23" x14ac:dyDescent="0.3">
      <c r="A3216">
        <v>3215</v>
      </c>
      <c r="B3216" t="s">
        <v>6454</v>
      </c>
      <c r="C3216" s="1">
        <v>42516</v>
      </c>
      <c r="D3216">
        <v>2016</v>
      </c>
      <c r="E3216" t="s">
        <v>124</v>
      </c>
      <c r="F321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v>6.5339999999999971</v>
      </c>
    </row>
    <row r="3217" spans="1:23" x14ac:dyDescent="0.3">
      <c r="A3217">
        <v>3216</v>
      </c>
      <c r="B3217" t="s">
        <v>6455</v>
      </c>
      <c r="C3217" s="1">
        <v>42924</v>
      </c>
      <c r="D3217">
        <v>2017</v>
      </c>
      <c r="E3217" t="s">
        <v>152</v>
      </c>
      <c r="F3217">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v>35.334599999999995</v>
      </c>
    </row>
    <row r="3218" spans="1:23" x14ac:dyDescent="0.3">
      <c r="A3218">
        <v>7852</v>
      </c>
      <c r="B3218" t="s">
        <v>9724</v>
      </c>
      <c r="C3218" s="1">
        <v>41982</v>
      </c>
      <c r="D3218">
        <v>2014</v>
      </c>
      <c r="E3218" t="s">
        <v>98</v>
      </c>
      <c r="F3218">
        <v>9</v>
      </c>
      <c r="G3218" t="s">
        <v>54</v>
      </c>
      <c r="H3218" t="s">
        <v>1159</v>
      </c>
      <c r="I3218" t="s">
        <v>1160</v>
      </c>
      <c r="J3218" t="s">
        <v>44</v>
      </c>
      <c r="K3218" t="s">
        <v>29</v>
      </c>
      <c r="L3218" t="s">
        <v>315</v>
      </c>
      <c r="M3218" t="s">
        <v>222</v>
      </c>
      <c r="N3218">
        <v>60653</v>
      </c>
      <c r="O3218" t="s">
        <v>111</v>
      </c>
      <c r="P3218" t="s">
        <v>7948</v>
      </c>
      <c r="Q3218" t="s">
        <v>49</v>
      </c>
      <c r="R3218" t="s">
        <v>95</v>
      </c>
      <c r="S3218" t="s">
        <v>7949</v>
      </c>
      <c r="T3218">
        <v>8.4480000000000004</v>
      </c>
      <c r="U3218">
        <v>2</v>
      </c>
      <c r="V3218">
        <v>0.2</v>
      </c>
      <c r="W3218">
        <v>2.9568000000000003</v>
      </c>
    </row>
    <row r="3219" spans="1:23" x14ac:dyDescent="0.3">
      <c r="A3219">
        <v>3218</v>
      </c>
      <c r="B3219" t="s">
        <v>6458</v>
      </c>
      <c r="C3219" s="1">
        <v>43049</v>
      </c>
      <c r="D3219">
        <v>2017</v>
      </c>
      <c r="E3219" t="s">
        <v>24</v>
      </c>
      <c r="F3219">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v>314.27190000000002</v>
      </c>
    </row>
    <row r="3220" spans="1:23" x14ac:dyDescent="0.3">
      <c r="A3220">
        <v>7851</v>
      </c>
      <c r="B3220" t="s">
        <v>9723</v>
      </c>
      <c r="C3220" s="1">
        <v>42492</v>
      </c>
      <c r="D3220">
        <v>2016</v>
      </c>
      <c r="E3220" t="s">
        <v>124</v>
      </c>
      <c r="F3220">
        <v>2</v>
      </c>
      <c r="G3220" t="s">
        <v>54</v>
      </c>
      <c r="H3220" t="s">
        <v>4730</v>
      </c>
      <c r="I3220" t="s">
        <v>4731</v>
      </c>
      <c r="J3220" t="s">
        <v>28</v>
      </c>
      <c r="K3220" t="s">
        <v>29</v>
      </c>
      <c r="L3220" t="s">
        <v>3948</v>
      </c>
      <c r="M3220" t="s">
        <v>110</v>
      </c>
      <c r="N3220">
        <v>75061</v>
      </c>
      <c r="O3220" t="s">
        <v>111</v>
      </c>
      <c r="P3220" t="s">
        <v>3301</v>
      </c>
      <c r="Q3220" t="s">
        <v>49</v>
      </c>
      <c r="R3220" t="s">
        <v>50</v>
      </c>
      <c r="S3220" t="s">
        <v>3302</v>
      </c>
      <c r="T3220">
        <v>5.04</v>
      </c>
      <c r="U3220">
        <v>2</v>
      </c>
      <c r="V3220">
        <v>0.2</v>
      </c>
      <c r="W3220">
        <v>1.764</v>
      </c>
    </row>
    <row r="3221" spans="1:23" x14ac:dyDescent="0.3">
      <c r="A3221">
        <v>3220</v>
      </c>
      <c r="B3221" t="s">
        <v>6459</v>
      </c>
      <c r="C3221" s="1">
        <v>42279</v>
      </c>
      <c r="D3221">
        <v>2015</v>
      </c>
      <c r="E3221" t="s">
        <v>53</v>
      </c>
      <c r="F3221">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v>45.527999999999992</v>
      </c>
    </row>
    <row r="3222" spans="1:23" x14ac:dyDescent="0.3">
      <c r="A3222">
        <v>3221</v>
      </c>
      <c r="B3222" t="s">
        <v>6459</v>
      </c>
      <c r="C3222" s="1">
        <v>42279</v>
      </c>
      <c r="D3222">
        <v>2015</v>
      </c>
      <c r="E3222" t="s">
        <v>53</v>
      </c>
      <c r="F3222">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v>23.003999999999998</v>
      </c>
    </row>
    <row r="3223" spans="1:23" x14ac:dyDescent="0.3">
      <c r="A3223">
        <v>7850</v>
      </c>
      <c r="B3223" t="s">
        <v>9723</v>
      </c>
      <c r="C3223" s="1">
        <v>42492</v>
      </c>
      <c r="D3223">
        <v>2016</v>
      </c>
      <c r="E3223" t="s">
        <v>124</v>
      </c>
      <c r="F3223">
        <v>2</v>
      </c>
      <c r="G3223" t="s">
        <v>54</v>
      </c>
      <c r="H3223" t="s">
        <v>4730</v>
      </c>
      <c r="I3223" t="s">
        <v>4731</v>
      </c>
      <c r="J3223" t="s">
        <v>28</v>
      </c>
      <c r="K3223" t="s">
        <v>29</v>
      </c>
      <c r="L3223" t="s">
        <v>3948</v>
      </c>
      <c r="M3223" t="s">
        <v>110</v>
      </c>
      <c r="N3223">
        <v>75061</v>
      </c>
      <c r="O3223" t="s">
        <v>111</v>
      </c>
      <c r="P3223" t="s">
        <v>6425</v>
      </c>
      <c r="Q3223" t="s">
        <v>49</v>
      </c>
      <c r="R3223" t="s">
        <v>63</v>
      </c>
      <c r="S3223" t="s">
        <v>6426</v>
      </c>
      <c r="T3223">
        <v>12.672000000000001</v>
      </c>
      <c r="U3223">
        <v>3</v>
      </c>
      <c r="V3223">
        <v>0.2</v>
      </c>
      <c r="W3223">
        <v>-3.1680000000000001</v>
      </c>
    </row>
    <row r="3224" spans="1:23" x14ac:dyDescent="0.3">
      <c r="A3224">
        <v>3223</v>
      </c>
      <c r="B3224" t="s">
        <v>6460</v>
      </c>
      <c r="C3224" s="1">
        <v>41914</v>
      </c>
      <c r="D3224">
        <v>2014</v>
      </c>
      <c r="E3224" t="s">
        <v>53</v>
      </c>
      <c r="F3224">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v>3.4103999999999997</v>
      </c>
    </row>
    <row r="3225" spans="1:23" x14ac:dyDescent="0.3">
      <c r="A3225">
        <v>3224</v>
      </c>
      <c r="B3225" t="s">
        <v>6460</v>
      </c>
      <c r="C3225" s="1">
        <v>41914</v>
      </c>
      <c r="D3225">
        <v>2014</v>
      </c>
      <c r="E3225" t="s">
        <v>53</v>
      </c>
      <c r="F3225">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v>1.4599999999999997</v>
      </c>
    </row>
    <row r="3226" spans="1:23" x14ac:dyDescent="0.3">
      <c r="A3226">
        <v>7849</v>
      </c>
      <c r="B3226" t="s">
        <v>9723</v>
      </c>
      <c r="C3226" s="1">
        <v>42492</v>
      </c>
      <c r="D3226">
        <v>2016</v>
      </c>
      <c r="E3226" t="s">
        <v>124</v>
      </c>
      <c r="F3226">
        <v>2</v>
      </c>
      <c r="G3226" t="s">
        <v>54</v>
      </c>
      <c r="H3226" t="s">
        <v>4730</v>
      </c>
      <c r="I3226" t="s">
        <v>4731</v>
      </c>
      <c r="J3226" t="s">
        <v>28</v>
      </c>
      <c r="K3226" t="s">
        <v>29</v>
      </c>
      <c r="L3226" t="s">
        <v>3948</v>
      </c>
      <c r="M3226" t="s">
        <v>110</v>
      </c>
      <c r="N3226">
        <v>75061</v>
      </c>
      <c r="O3226" t="s">
        <v>111</v>
      </c>
      <c r="P3226" t="s">
        <v>6781</v>
      </c>
      <c r="Q3226" t="s">
        <v>49</v>
      </c>
      <c r="R3226" t="s">
        <v>63</v>
      </c>
      <c r="S3226" t="s">
        <v>6782</v>
      </c>
      <c r="T3226">
        <v>18.936</v>
      </c>
      <c r="U3226">
        <v>3</v>
      </c>
      <c r="V3226">
        <v>0.2</v>
      </c>
      <c r="W3226">
        <v>-3.787200000000003</v>
      </c>
    </row>
    <row r="3227" spans="1:23" x14ac:dyDescent="0.3">
      <c r="A3227">
        <v>3226</v>
      </c>
      <c r="B3227" t="s">
        <v>6460</v>
      </c>
      <c r="C3227" s="1">
        <v>41914</v>
      </c>
      <c r="D3227">
        <v>2014</v>
      </c>
      <c r="E3227" t="s">
        <v>53</v>
      </c>
      <c r="F3227">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v>4.628400000000001</v>
      </c>
    </row>
    <row r="3228" spans="1:23" x14ac:dyDescent="0.3">
      <c r="A3228">
        <v>3227</v>
      </c>
      <c r="B3228" t="s">
        <v>6460</v>
      </c>
      <c r="C3228" s="1">
        <v>41914</v>
      </c>
      <c r="D3228">
        <v>2014</v>
      </c>
      <c r="E3228" t="s">
        <v>53</v>
      </c>
      <c r="F3228">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v>-3.2639999999999993</v>
      </c>
    </row>
    <row r="3229" spans="1:23" x14ac:dyDescent="0.3">
      <c r="A3229">
        <v>7846</v>
      </c>
      <c r="B3229" t="s">
        <v>9721</v>
      </c>
      <c r="C3229" s="1">
        <v>42274</v>
      </c>
      <c r="D3229">
        <v>2015</v>
      </c>
      <c r="E3229" t="s">
        <v>161</v>
      </c>
      <c r="F3229">
        <v>27</v>
      </c>
      <c r="G3229" t="s">
        <v>54</v>
      </c>
      <c r="H3229" t="s">
        <v>4419</v>
      </c>
      <c r="I3229" t="s">
        <v>4420</v>
      </c>
      <c r="J3229" t="s">
        <v>28</v>
      </c>
      <c r="K3229" t="s">
        <v>29</v>
      </c>
      <c r="L3229" t="s">
        <v>1143</v>
      </c>
      <c r="M3229" t="s">
        <v>331</v>
      </c>
      <c r="N3229">
        <v>22204</v>
      </c>
      <c r="O3229" t="s">
        <v>32</v>
      </c>
      <c r="P3229" t="s">
        <v>4094</v>
      </c>
      <c r="Q3229" t="s">
        <v>49</v>
      </c>
      <c r="R3229" t="s">
        <v>95</v>
      </c>
      <c r="S3229" t="s">
        <v>4095</v>
      </c>
      <c r="T3229">
        <v>154.9</v>
      </c>
      <c r="U3229">
        <v>5</v>
      </c>
      <c r="V3229">
        <v>0</v>
      </c>
      <c r="W3229">
        <v>69.704999999999998</v>
      </c>
    </row>
    <row r="3230" spans="1:23" x14ac:dyDescent="0.3">
      <c r="A3230">
        <v>7844</v>
      </c>
      <c r="B3230" t="s">
        <v>9719</v>
      </c>
      <c r="C3230" s="1">
        <v>41748</v>
      </c>
      <c r="D3230">
        <v>2014</v>
      </c>
      <c r="E3230" t="s">
        <v>89</v>
      </c>
      <c r="F3230">
        <v>19</v>
      </c>
      <c r="G3230" t="s">
        <v>25</v>
      </c>
      <c r="H3230" t="s">
        <v>3084</v>
      </c>
      <c r="I3230" t="s">
        <v>3085</v>
      </c>
      <c r="J3230" t="s">
        <v>28</v>
      </c>
      <c r="K3230" t="s">
        <v>29</v>
      </c>
      <c r="L3230" t="s">
        <v>1143</v>
      </c>
      <c r="M3230" t="s">
        <v>331</v>
      </c>
      <c r="N3230">
        <v>22204</v>
      </c>
      <c r="O3230" t="s">
        <v>32</v>
      </c>
      <c r="P3230" t="s">
        <v>291</v>
      </c>
      <c r="Q3230" t="s">
        <v>49</v>
      </c>
      <c r="R3230" t="s">
        <v>95</v>
      </c>
      <c r="S3230" t="s">
        <v>292</v>
      </c>
      <c r="T3230">
        <v>71.28</v>
      </c>
      <c r="U3230">
        <v>11</v>
      </c>
      <c r="V3230">
        <v>0</v>
      </c>
      <c r="W3230">
        <v>34.214400000000005</v>
      </c>
    </row>
    <row r="3231" spans="1:23" x14ac:dyDescent="0.3">
      <c r="A3231">
        <v>3230</v>
      </c>
      <c r="B3231" t="s">
        <v>6465</v>
      </c>
      <c r="C3231" s="1">
        <v>41862</v>
      </c>
      <c r="D3231">
        <v>2014</v>
      </c>
      <c r="E3231" t="s">
        <v>132</v>
      </c>
      <c r="F3231">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v>18.766999999999996</v>
      </c>
    </row>
    <row r="3232" spans="1:23" x14ac:dyDescent="0.3">
      <c r="A3232">
        <v>7843</v>
      </c>
      <c r="B3232" t="s">
        <v>9719</v>
      </c>
      <c r="C3232" s="1">
        <v>41748</v>
      </c>
      <c r="D3232">
        <v>2014</v>
      </c>
      <c r="E3232" t="s">
        <v>89</v>
      </c>
      <c r="F3232">
        <v>19</v>
      </c>
      <c r="G3232" t="s">
        <v>25</v>
      </c>
      <c r="H3232" t="s">
        <v>3084</v>
      </c>
      <c r="I3232" t="s">
        <v>3085</v>
      </c>
      <c r="J3232" t="s">
        <v>28</v>
      </c>
      <c r="K3232" t="s">
        <v>29</v>
      </c>
      <c r="L3232" t="s">
        <v>1143</v>
      </c>
      <c r="M3232" t="s">
        <v>331</v>
      </c>
      <c r="N3232">
        <v>22204</v>
      </c>
      <c r="O3232" t="s">
        <v>32</v>
      </c>
      <c r="P3232" t="s">
        <v>2405</v>
      </c>
      <c r="Q3232" t="s">
        <v>49</v>
      </c>
      <c r="R3232" t="s">
        <v>79</v>
      </c>
      <c r="S3232" t="s">
        <v>2406</v>
      </c>
      <c r="T3232">
        <v>58.050000000000004</v>
      </c>
      <c r="U3232">
        <v>3</v>
      </c>
      <c r="V3232">
        <v>0</v>
      </c>
      <c r="W3232">
        <v>26.702999999999999</v>
      </c>
    </row>
    <row r="3233" spans="1:23" x14ac:dyDescent="0.3">
      <c r="A3233">
        <v>3232</v>
      </c>
      <c r="B3233" t="s">
        <v>6467</v>
      </c>
      <c r="C3233" s="1">
        <v>42841</v>
      </c>
      <c r="D3233">
        <v>2017</v>
      </c>
      <c r="E3233" t="s">
        <v>89</v>
      </c>
      <c r="F3233">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v>-44.278199999999998</v>
      </c>
    </row>
    <row r="3234" spans="1:23" x14ac:dyDescent="0.3">
      <c r="A3234">
        <v>3233</v>
      </c>
      <c r="B3234" t="s">
        <v>6467</v>
      </c>
      <c r="C3234" s="1">
        <v>42841</v>
      </c>
      <c r="D3234">
        <v>2017</v>
      </c>
      <c r="E3234" t="s">
        <v>89</v>
      </c>
      <c r="F3234">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v>-4.7784000000000013</v>
      </c>
    </row>
    <row r="3235" spans="1:23" x14ac:dyDescent="0.3">
      <c r="A3235">
        <v>3234</v>
      </c>
      <c r="B3235" t="s">
        <v>6467</v>
      </c>
      <c r="C3235" s="1">
        <v>42841</v>
      </c>
      <c r="D3235">
        <v>2017</v>
      </c>
      <c r="E3235" t="s">
        <v>89</v>
      </c>
      <c r="F3235">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v>-7.7292000000000041</v>
      </c>
    </row>
    <row r="3236" spans="1:23" x14ac:dyDescent="0.3">
      <c r="A3236">
        <v>3235</v>
      </c>
      <c r="B3236" t="s">
        <v>6470</v>
      </c>
      <c r="C3236" s="1">
        <v>42484</v>
      </c>
      <c r="D3236">
        <v>2016</v>
      </c>
      <c r="E3236" t="s">
        <v>89</v>
      </c>
      <c r="F323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v>1.3944000000000001</v>
      </c>
    </row>
    <row r="3237" spans="1:23" x14ac:dyDescent="0.3">
      <c r="A3237">
        <v>7842</v>
      </c>
      <c r="B3237" t="s">
        <v>9718</v>
      </c>
      <c r="C3237" s="1">
        <v>42568</v>
      </c>
      <c r="D3237">
        <v>2016</v>
      </c>
      <c r="E3237" t="s">
        <v>152</v>
      </c>
      <c r="F3237">
        <v>17</v>
      </c>
      <c r="G3237" t="s">
        <v>54</v>
      </c>
      <c r="H3237" t="s">
        <v>2090</v>
      </c>
      <c r="I3237" t="s">
        <v>2091</v>
      </c>
      <c r="J3237" t="s">
        <v>28</v>
      </c>
      <c r="K3237" t="s">
        <v>29</v>
      </c>
      <c r="L3237" t="s">
        <v>278</v>
      </c>
      <c r="M3237" t="s">
        <v>279</v>
      </c>
      <c r="N3237">
        <v>10024</v>
      </c>
      <c r="O3237" t="s">
        <v>157</v>
      </c>
      <c r="P3237" t="s">
        <v>81</v>
      </c>
      <c r="Q3237" t="s">
        <v>49</v>
      </c>
      <c r="R3237" t="s">
        <v>82</v>
      </c>
      <c r="S3237" t="s">
        <v>83</v>
      </c>
      <c r="T3237">
        <v>45.96</v>
      </c>
      <c r="U3237">
        <v>2</v>
      </c>
      <c r="V3237">
        <v>0</v>
      </c>
      <c r="W3237">
        <v>13.787999999999997</v>
      </c>
    </row>
    <row r="3238" spans="1:23" x14ac:dyDescent="0.3">
      <c r="A3238">
        <v>3237</v>
      </c>
      <c r="B3238" t="s">
        <v>6472</v>
      </c>
      <c r="C3238" s="1">
        <v>42492</v>
      </c>
      <c r="D3238">
        <v>2016</v>
      </c>
      <c r="E3238" t="s">
        <v>124</v>
      </c>
      <c r="F3238">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v>12.5832</v>
      </c>
    </row>
    <row r="3239" spans="1:23" x14ac:dyDescent="0.3">
      <c r="A3239">
        <v>3238</v>
      </c>
      <c r="B3239" t="s">
        <v>6472</v>
      </c>
      <c r="C3239" s="1">
        <v>42492</v>
      </c>
      <c r="D3239">
        <v>2016</v>
      </c>
      <c r="E3239" t="s">
        <v>124</v>
      </c>
      <c r="F3239">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v>15.951599999999997</v>
      </c>
    </row>
    <row r="3240" spans="1:23" x14ac:dyDescent="0.3">
      <c r="A3240">
        <v>7840</v>
      </c>
      <c r="B3240" t="s">
        <v>9717</v>
      </c>
      <c r="C3240" s="1">
        <v>41726</v>
      </c>
      <c r="D3240">
        <v>2014</v>
      </c>
      <c r="E3240" t="s">
        <v>237</v>
      </c>
      <c r="F3240">
        <v>28</v>
      </c>
      <c r="G3240" t="s">
        <v>54</v>
      </c>
      <c r="H3240" t="s">
        <v>5441</v>
      </c>
      <c r="I3240" t="s">
        <v>5442</v>
      </c>
      <c r="J3240" t="s">
        <v>28</v>
      </c>
      <c r="K3240" t="s">
        <v>29</v>
      </c>
      <c r="L3240" t="s">
        <v>1394</v>
      </c>
      <c r="M3240" t="s">
        <v>501</v>
      </c>
      <c r="N3240">
        <v>50315</v>
      </c>
      <c r="O3240" t="s">
        <v>111</v>
      </c>
      <c r="P3240" t="s">
        <v>183</v>
      </c>
      <c r="Q3240" t="s">
        <v>49</v>
      </c>
      <c r="R3240" t="s">
        <v>184</v>
      </c>
      <c r="S3240" t="s">
        <v>185</v>
      </c>
      <c r="T3240">
        <v>6.12</v>
      </c>
      <c r="U3240">
        <v>3</v>
      </c>
      <c r="V3240">
        <v>0</v>
      </c>
      <c r="W3240">
        <v>2.8763999999999994</v>
      </c>
    </row>
    <row r="3241" spans="1:23" x14ac:dyDescent="0.3">
      <c r="A3241">
        <v>7838</v>
      </c>
      <c r="B3241" t="s">
        <v>9716</v>
      </c>
      <c r="C3241" s="1">
        <v>42272</v>
      </c>
      <c r="D3241">
        <v>2015</v>
      </c>
      <c r="E3241" t="s">
        <v>161</v>
      </c>
      <c r="F3241">
        <v>25</v>
      </c>
      <c r="G3241" t="s">
        <v>54</v>
      </c>
      <c r="H3241" t="s">
        <v>598</v>
      </c>
      <c r="I3241" t="s">
        <v>599</v>
      </c>
      <c r="J3241" t="s">
        <v>44</v>
      </c>
      <c r="K3241" t="s">
        <v>29</v>
      </c>
      <c r="L3241" t="s">
        <v>101</v>
      </c>
      <c r="M3241" t="s">
        <v>102</v>
      </c>
      <c r="N3241">
        <v>98103</v>
      </c>
      <c r="O3241" t="s">
        <v>47</v>
      </c>
      <c r="P3241" t="s">
        <v>7199</v>
      </c>
      <c r="Q3241" t="s">
        <v>49</v>
      </c>
      <c r="R3241" t="s">
        <v>50</v>
      </c>
      <c r="S3241" t="s">
        <v>7200</v>
      </c>
      <c r="T3241">
        <v>12.6</v>
      </c>
      <c r="U3241">
        <v>2</v>
      </c>
      <c r="V3241">
        <v>0</v>
      </c>
      <c r="W3241">
        <v>5.7959999999999994</v>
      </c>
    </row>
    <row r="3242" spans="1:23" x14ac:dyDescent="0.3">
      <c r="A3242">
        <v>7834</v>
      </c>
      <c r="B3242" t="s">
        <v>9714</v>
      </c>
      <c r="C3242" s="1">
        <v>42028</v>
      </c>
      <c r="D3242">
        <v>2015</v>
      </c>
      <c r="E3242" t="s">
        <v>166</v>
      </c>
      <c r="F3242">
        <v>24</v>
      </c>
      <c r="G3242" t="s">
        <v>54</v>
      </c>
      <c r="H3242" t="s">
        <v>7302</v>
      </c>
      <c r="I3242" t="s">
        <v>7303</v>
      </c>
      <c r="J3242" t="s">
        <v>108</v>
      </c>
      <c r="K3242" t="s">
        <v>29</v>
      </c>
      <c r="L3242" t="s">
        <v>9193</v>
      </c>
      <c r="M3242" t="s">
        <v>58</v>
      </c>
      <c r="N3242">
        <v>33407</v>
      </c>
      <c r="O3242" t="s">
        <v>32</v>
      </c>
      <c r="P3242" t="s">
        <v>1384</v>
      </c>
      <c r="Q3242" t="s">
        <v>49</v>
      </c>
      <c r="R3242" t="s">
        <v>72</v>
      </c>
      <c r="S3242" t="s">
        <v>1385</v>
      </c>
      <c r="T3242">
        <v>13.120000000000001</v>
      </c>
      <c r="U3242">
        <v>5</v>
      </c>
      <c r="V3242">
        <v>0.2</v>
      </c>
      <c r="W3242">
        <v>2.1319999999999988</v>
      </c>
    </row>
    <row r="3243" spans="1:23" x14ac:dyDescent="0.3">
      <c r="A3243">
        <v>3242</v>
      </c>
      <c r="B3243" t="s">
        <v>6480</v>
      </c>
      <c r="C3243" s="1">
        <v>42401</v>
      </c>
      <c r="D3243">
        <v>2016</v>
      </c>
      <c r="E3243" t="s">
        <v>568</v>
      </c>
      <c r="F3243">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v>14.676999999999998</v>
      </c>
    </row>
    <row r="3244" spans="1:23" x14ac:dyDescent="0.3">
      <c r="A3244">
        <v>3243</v>
      </c>
      <c r="B3244" t="s">
        <v>6481</v>
      </c>
      <c r="C3244" s="1">
        <v>42825</v>
      </c>
      <c r="D3244">
        <v>2017</v>
      </c>
      <c r="E3244" t="s">
        <v>237</v>
      </c>
      <c r="F3244">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v>-22.895600000000005</v>
      </c>
    </row>
    <row r="3245" spans="1:23" x14ac:dyDescent="0.3">
      <c r="A3245">
        <v>7832</v>
      </c>
      <c r="B3245" t="s">
        <v>9712</v>
      </c>
      <c r="C3245" s="1">
        <v>42120</v>
      </c>
      <c r="D3245">
        <v>2015</v>
      </c>
      <c r="E3245" t="s">
        <v>89</v>
      </c>
      <c r="F3245">
        <v>26</v>
      </c>
      <c r="G3245" t="s">
        <v>54</v>
      </c>
      <c r="H3245" t="s">
        <v>2565</v>
      </c>
      <c r="I3245" t="s">
        <v>2566</v>
      </c>
      <c r="J3245" t="s">
        <v>44</v>
      </c>
      <c r="K3245" t="s">
        <v>29</v>
      </c>
      <c r="L3245" t="s">
        <v>963</v>
      </c>
      <c r="M3245" t="s">
        <v>46</v>
      </c>
      <c r="N3245">
        <v>92105</v>
      </c>
      <c r="O3245" t="s">
        <v>47</v>
      </c>
      <c r="P3245" t="s">
        <v>1215</v>
      </c>
      <c r="Q3245" t="s">
        <v>49</v>
      </c>
      <c r="R3245" t="s">
        <v>79</v>
      </c>
      <c r="S3245" t="s">
        <v>1216</v>
      </c>
      <c r="T3245">
        <v>50.352000000000004</v>
      </c>
      <c r="U3245">
        <v>3</v>
      </c>
      <c r="V3245">
        <v>0.2</v>
      </c>
      <c r="W3245">
        <v>17.623199999999997</v>
      </c>
    </row>
    <row r="3246" spans="1:23" x14ac:dyDescent="0.3">
      <c r="A3246">
        <v>7830</v>
      </c>
      <c r="B3246" t="s">
        <v>9712</v>
      </c>
      <c r="C3246" s="1">
        <v>42120</v>
      </c>
      <c r="D3246">
        <v>2015</v>
      </c>
      <c r="E3246" t="s">
        <v>89</v>
      </c>
      <c r="F3246">
        <v>26</v>
      </c>
      <c r="G3246" t="s">
        <v>54</v>
      </c>
      <c r="H3246" t="s">
        <v>2565</v>
      </c>
      <c r="I3246" t="s">
        <v>2566</v>
      </c>
      <c r="J3246" t="s">
        <v>44</v>
      </c>
      <c r="K3246" t="s">
        <v>29</v>
      </c>
      <c r="L3246" t="s">
        <v>963</v>
      </c>
      <c r="M3246" t="s">
        <v>46</v>
      </c>
      <c r="N3246">
        <v>92105</v>
      </c>
      <c r="O3246" t="s">
        <v>47</v>
      </c>
      <c r="P3246" t="s">
        <v>1579</v>
      </c>
      <c r="Q3246" t="s">
        <v>49</v>
      </c>
      <c r="R3246" t="s">
        <v>72</v>
      </c>
      <c r="S3246" t="s">
        <v>1580</v>
      </c>
      <c r="T3246">
        <v>59.519999999999996</v>
      </c>
      <c r="U3246">
        <v>3</v>
      </c>
      <c r="V3246">
        <v>0</v>
      </c>
      <c r="W3246">
        <v>15.475200000000001</v>
      </c>
    </row>
    <row r="3247" spans="1:23" x14ac:dyDescent="0.3">
      <c r="A3247">
        <v>7828</v>
      </c>
      <c r="B3247" t="s">
        <v>9711</v>
      </c>
      <c r="C3247" s="1">
        <v>43039</v>
      </c>
      <c r="D3247">
        <v>2017</v>
      </c>
      <c r="E3247" t="s">
        <v>53</v>
      </c>
      <c r="F3247">
        <v>31</v>
      </c>
      <c r="G3247" t="s">
        <v>54</v>
      </c>
      <c r="H3247" t="s">
        <v>3218</v>
      </c>
      <c r="I3247" t="s">
        <v>3219</v>
      </c>
      <c r="J3247" t="s">
        <v>44</v>
      </c>
      <c r="K3247" t="s">
        <v>29</v>
      </c>
      <c r="L3247" t="s">
        <v>315</v>
      </c>
      <c r="M3247" t="s">
        <v>222</v>
      </c>
      <c r="N3247">
        <v>60610</v>
      </c>
      <c r="O3247" t="s">
        <v>111</v>
      </c>
      <c r="P3247" t="s">
        <v>1278</v>
      </c>
      <c r="Q3247" t="s">
        <v>49</v>
      </c>
      <c r="R3247" t="s">
        <v>184</v>
      </c>
      <c r="S3247" t="s">
        <v>1279</v>
      </c>
      <c r="T3247">
        <v>9.9120000000000008</v>
      </c>
      <c r="U3247">
        <v>3</v>
      </c>
      <c r="V3247">
        <v>0.2</v>
      </c>
      <c r="W3247">
        <v>3.2213999999999996</v>
      </c>
    </row>
    <row r="3248" spans="1:23" x14ac:dyDescent="0.3">
      <c r="A3248">
        <v>3247</v>
      </c>
      <c r="B3248" t="s">
        <v>6487</v>
      </c>
      <c r="C3248" s="1">
        <v>43079</v>
      </c>
      <c r="D3248">
        <v>2017</v>
      </c>
      <c r="E3248" t="s">
        <v>98</v>
      </c>
      <c r="F3248">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v>38.988000000000014</v>
      </c>
    </row>
    <row r="3249" spans="1:23" x14ac:dyDescent="0.3">
      <c r="A3249">
        <v>3248</v>
      </c>
      <c r="B3249" t="s">
        <v>6487</v>
      </c>
      <c r="C3249" s="1">
        <v>43079</v>
      </c>
      <c r="D3249">
        <v>2017</v>
      </c>
      <c r="E3249" t="s">
        <v>98</v>
      </c>
      <c r="F3249">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v>5.2895999999999983</v>
      </c>
    </row>
    <row r="3250" spans="1:23" x14ac:dyDescent="0.3">
      <c r="A3250">
        <v>7823</v>
      </c>
      <c r="B3250" t="s">
        <v>9708</v>
      </c>
      <c r="C3250" s="1">
        <v>41877</v>
      </c>
      <c r="D3250">
        <v>2014</v>
      </c>
      <c r="E3250" t="s">
        <v>132</v>
      </c>
      <c r="F3250">
        <v>26</v>
      </c>
      <c r="G3250" t="s">
        <v>54</v>
      </c>
      <c r="H3250" t="s">
        <v>3812</v>
      </c>
      <c r="I3250" t="s">
        <v>3813</v>
      </c>
      <c r="J3250" t="s">
        <v>108</v>
      </c>
      <c r="K3250" t="s">
        <v>29</v>
      </c>
      <c r="L3250" t="s">
        <v>620</v>
      </c>
      <c r="M3250" t="s">
        <v>257</v>
      </c>
      <c r="N3250">
        <v>19711</v>
      </c>
      <c r="O3250" t="s">
        <v>157</v>
      </c>
      <c r="P3250" t="s">
        <v>3984</v>
      </c>
      <c r="Q3250" t="s">
        <v>49</v>
      </c>
      <c r="R3250" t="s">
        <v>72</v>
      </c>
      <c r="S3250" t="s">
        <v>3985</v>
      </c>
      <c r="T3250">
        <v>8.64</v>
      </c>
      <c r="U3250">
        <v>3</v>
      </c>
      <c r="V3250">
        <v>0</v>
      </c>
      <c r="W3250">
        <v>2.5055999999999998</v>
      </c>
    </row>
    <row r="3251" spans="1:23" x14ac:dyDescent="0.3">
      <c r="A3251">
        <v>7822</v>
      </c>
      <c r="B3251" t="s">
        <v>9707</v>
      </c>
      <c r="C3251" s="1">
        <v>42664</v>
      </c>
      <c r="D3251">
        <v>2016</v>
      </c>
      <c r="E3251" t="s">
        <v>53</v>
      </c>
      <c r="F3251">
        <v>21</v>
      </c>
      <c r="G3251" t="s">
        <v>25</v>
      </c>
      <c r="H3251" t="s">
        <v>4647</v>
      </c>
      <c r="I3251" t="s">
        <v>4648</v>
      </c>
      <c r="J3251" t="s">
        <v>28</v>
      </c>
      <c r="K3251" t="s">
        <v>29</v>
      </c>
      <c r="L3251" t="s">
        <v>340</v>
      </c>
      <c r="M3251" t="s">
        <v>347</v>
      </c>
      <c r="N3251">
        <v>38301</v>
      </c>
      <c r="O3251" t="s">
        <v>32</v>
      </c>
      <c r="P3251" t="s">
        <v>4036</v>
      </c>
      <c r="Q3251" t="s">
        <v>49</v>
      </c>
      <c r="R3251" t="s">
        <v>63</v>
      </c>
      <c r="S3251" t="s">
        <v>6608</v>
      </c>
      <c r="T3251">
        <v>111.67200000000001</v>
      </c>
      <c r="U3251">
        <v>9</v>
      </c>
      <c r="V3251">
        <v>0.2</v>
      </c>
      <c r="W3251">
        <v>6.9794999999999909</v>
      </c>
    </row>
    <row r="3252" spans="1:23" x14ac:dyDescent="0.3">
      <c r="A3252">
        <v>3251</v>
      </c>
      <c r="B3252" t="s">
        <v>6491</v>
      </c>
      <c r="C3252" s="1">
        <v>42727</v>
      </c>
      <c r="D3252">
        <v>2016</v>
      </c>
      <c r="E3252" t="s">
        <v>98</v>
      </c>
      <c r="F3252">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v>11.679499999999999</v>
      </c>
    </row>
    <row r="3253" spans="1:23" x14ac:dyDescent="0.3">
      <c r="A3253">
        <v>7821</v>
      </c>
      <c r="B3253" t="s">
        <v>9706</v>
      </c>
      <c r="C3253" s="1">
        <v>43077</v>
      </c>
      <c r="D3253">
        <v>2017</v>
      </c>
      <c r="E3253" t="s">
        <v>98</v>
      </c>
      <c r="F3253">
        <v>8</v>
      </c>
      <c r="G3253" t="s">
        <v>25</v>
      </c>
      <c r="H3253" t="s">
        <v>1697</v>
      </c>
      <c r="I3253" t="s">
        <v>1698</v>
      </c>
      <c r="J3253" t="s">
        <v>108</v>
      </c>
      <c r="K3253" t="s">
        <v>29</v>
      </c>
      <c r="L3253" t="s">
        <v>7328</v>
      </c>
      <c r="M3253" t="s">
        <v>1416</v>
      </c>
      <c r="N3253">
        <v>2920</v>
      </c>
      <c r="O3253" t="s">
        <v>157</v>
      </c>
      <c r="P3253" t="s">
        <v>2338</v>
      </c>
      <c r="Q3253" t="s">
        <v>49</v>
      </c>
      <c r="R3253" t="s">
        <v>63</v>
      </c>
      <c r="S3253" t="s">
        <v>2339</v>
      </c>
      <c r="T3253">
        <v>592.74</v>
      </c>
      <c r="U3253">
        <v>6</v>
      </c>
      <c r="V3253">
        <v>0</v>
      </c>
      <c r="W3253">
        <v>160.03979999999999</v>
      </c>
    </row>
    <row r="3254" spans="1:23" x14ac:dyDescent="0.3">
      <c r="A3254">
        <v>3253</v>
      </c>
      <c r="B3254" t="s">
        <v>6496</v>
      </c>
      <c r="C3254" s="1">
        <v>43035</v>
      </c>
      <c r="D3254">
        <v>2017</v>
      </c>
      <c r="E3254" t="s">
        <v>53</v>
      </c>
      <c r="F3254">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v>2.2050000000000001</v>
      </c>
    </row>
    <row r="3255" spans="1:23" x14ac:dyDescent="0.3">
      <c r="A3255">
        <v>7820</v>
      </c>
      <c r="B3255" t="s">
        <v>9705</v>
      </c>
      <c r="C3255" s="1">
        <v>42761</v>
      </c>
      <c r="D3255">
        <v>2017</v>
      </c>
      <c r="E3255" t="s">
        <v>166</v>
      </c>
      <c r="F3255">
        <v>26</v>
      </c>
      <c r="G3255" t="s">
        <v>54</v>
      </c>
      <c r="H3255" t="s">
        <v>1471</v>
      </c>
      <c r="I3255" t="s">
        <v>1472</v>
      </c>
      <c r="J3255" t="s">
        <v>28</v>
      </c>
      <c r="K3255" t="s">
        <v>29</v>
      </c>
      <c r="L3255" t="s">
        <v>135</v>
      </c>
      <c r="M3255" t="s">
        <v>46</v>
      </c>
      <c r="N3255">
        <v>94109</v>
      </c>
      <c r="O3255" t="s">
        <v>47</v>
      </c>
      <c r="P3255" t="s">
        <v>4335</v>
      </c>
      <c r="Q3255" t="s">
        <v>49</v>
      </c>
      <c r="R3255" t="s">
        <v>281</v>
      </c>
      <c r="S3255" t="s">
        <v>4336</v>
      </c>
      <c r="T3255">
        <v>11.84</v>
      </c>
      <c r="U3255">
        <v>8</v>
      </c>
      <c r="V3255">
        <v>0</v>
      </c>
      <c r="W3255">
        <v>5.6831999999999994</v>
      </c>
    </row>
    <row r="3256" spans="1:23" x14ac:dyDescent="0.3">
      <c r="A3256">
        <v>7819</v>
      </c>
      <c r="B3256" t="s">
        <v>9704</v>
      </c>
      <c r="C3256" s="1">
        <v>42664</v>
      </c>
      <c r="D3256">
        <v>2016</v>
      </c>
      <c r="E3256" t="s">
        <v>53</v>
      </c>
      <c r="F3256">
        <v>21</v>
      </c>
      <c r="G3256" t="s">
        <v>25</v>
      </c>
      <c r="H3256" t="s">
        <v>4229</v>
      </c>
      <c r="I3256" t="s">
        <v>4230</v>
      </c>
      <c r="J3256" t="s">
        <v>108</v>
      </c>
      <c r="K3256" t="s">
        <v>29</v>
      </c>
      <c r="L3256" t="s">
        <v>4067</v>
      </c>
      <c r="M3256" t="s">
        <v>1409</v>
      </c>
      <c r="N3256">
        <v>89031</v>
      </c>
      <c r="O3256" t="s">
        <v>47</v>
      </c>
      <c r="P3256" t="s">
        <v>7230</v>
      </c>
      <c r="Q3256" t="s">
        <v>49</v>
      </c>
      <c r="R3256" t="s">
        <v>79</v>
      </c>
      <c r="S3256" t="s">
        <v>7231</v>
      </c>
      <c r="T3256">
        <v>4535.9760000000006</v>
      </c>
      <c r="U3256">
        <v>3</v>
      </c>
      <c r="V3256">
        <v>0.2</v>
      </c>
      <c r="W3256">
        <v>1644.2912999999999</v>
      </c>
    </row>
    <row r="3257" spans="1:23" x14ac:dyDescent="0.3">
      <c r="A3257">
        <v>3256</v>
      </c>
      <c r="B3257" t="s">
        <v>6497</v>
      </c>
      <c r="C3257" s="1">
        <v>42559</v>
      </c>
      <c r="D3257">
        <v>2016</v>
      </c>
      <c r="E3257" t="s">
        <v>152</v>
      </c>
      <c r="F3257">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v>6.0299999999999994</v>
      </c>
    </row>
    <row r="3258" spans="1:23" x14ac:dyDescent="0.3">
      <c r="A3258">
        <v>3257</v>
      </c>
      <c r="B3258" t="s">
        <v>6498</v>
      </c>
      <c r="C3258" s="1">
        <v>42225</v>
      </c>
      <c r="D3258">
        <v>2015</v>
      </c>
      <c r="E3258" t="s">
        <v>132</v>
      </c>
      <c r="F3258">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v>1.6704000000000001</v>
      </c>
    </row>
    <row r="3259" spans="1:23" x14ac:dyDescent="0.3">
      <c r="A3259">
        <v>7818</v>
      </c>
      <c r="B3259" t="s">
        <v>9704</v>
      </c>
      <c r="C3259" s="1">
        <v>42664</v>
      </c>
      <c r="D3259">
        <v>2016</v>
      </c>
      <c r="E3259" t="s">
        <v>53</v>
      </c>
      <c r="F3259">
        <v>21</v>
      </c>
      <c r="G3259" t="s">
        <v>25</v>
      </c>
      <c r="H3259" t="s">
        <v>4229</v>
      </c>
      <c r="I3259" t="s">
        <v>4230</v>
      </c>
      <c r="J3259" t="s">
        <v>108</v>
      </c>
      <c r="K3259" t="s">
        <v>29</v>
      </c>
      <c r="L3259" t="s">
        <v>4067</v>
      </c>
      <c r="M3259" t="s">
        <v>1409</v>
      </c>
      <c r="N3259">
        <v>89031</v>
      </c>
      <c r="O3259" t="s">
        <v>47</v>
      </c>
      <c r="P3259" t="s">
        <v>8754</v>
      </c>
      <c r="Q3259" t="s">
        <v>49</v>
      </c>
      <c r="R3259" t="s">
        <v>95</v>
      </c>
      <c r="S3259" t="s">
        <v>8755</v>
      </c>
      <c r="T3259">
        <v>35.880000000000003</v>
      </c>
      <c r="U3259">
        <v>6</v>
      </c>
      <c r="V3259">
        <v>0</v>
      </c>
      <c r="W3259">
        <v>17.581200000000003</v>
      </c>
    </row>
    <row r="3260" spans="1:23" x14ac:dyDescent="0.3">
      <c r="A3260">
        <v>3259</v>
      </c>
      <c r="B3260" t="s">
        <v>6499</v>
      </c>
      <c r="C3260" s="1">
        <v>42713</v>
      </c>
      <c r="D3260">
        <v>2016</v>
      </c>
      <c r="E3260" t="s">
        <v>98</v>
      </c>
      <c r="F3260">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v>-2.0621999999999998</v>
      </c>
    </row>
    <row r="3261" spans="1:23" x14ac:dyDescent="0.3">
      <c r="A3261">
        <v>3260</v>
      </c>
      <c r="B3261" t="s">
        <v>6500</v>
      </c>
      <c r="C3261" s="1">
        <v>42687</v>
      </c>
      <c r="D3261">
        <v>2016</v>
      </c>
      <c r="E3261" t="s">
        <v>24</v>
      </c>
      <c r="F3261">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v>-4.7040000000000006</v>
      </c>
    </row>
    <row r="3262" spans="1:23" x14ac:dyDescent="0.3">
      <c r="A3262">
        <v>3261</v>
      </c>
      <c r="B3262" t="s">
        <v>6503</v>
      </c>
      <c r="C3262" s="1">
        <v>41957</v>
      </c>
      <c r="D3262">
        <v>2014</v>
      </c>
      <c r="E3262" t="s">
        <v>24</v>
      </c>
      <c r="F3262">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v>7.2576000000000001</v>
      </c>
    </row>
    <row r="3263" spans="1:23" x14ac:dyDescent="0.3">
      <c r="A3263">
        <v>7817</v>
      </c>
      <c r="B3263" t="s">
        <v>9704</v>
      </c>
      <c r="C3263" s="1">
        <v>42664</v>
      </c>
      <c r="D3263">
        <v>2016</v>
      </c>
      <c r="E3263" t="s">
        <v>53</v>
      </c>
      <c r="F3263">
        <v>21</v>
      </c>
      <c r="G3263" t="s">
        <v>25</v>
      </c>
      <c r="H3263" t="s">
        <v>4229</v>
      </c>
      <c r="I3263" t="s">
        <v>4230</v>
      </c>
      <c r="J3263" t="s">
        <v>108</v>
      </c>
      <c r="K3263" t="s">
        <v>29</v>
      </c>
      <c r="L3263" t="s">
        <v>4067</v>
      </c>
      <c r="M3263" t="s">
        <v>1409</v>
      </c>
      <c r="N3263">
        <v>89031</v>
      </c>
      <c r="O3263" t="s">
        <v>47</v>
      </c>
      <c r="P3263" t="s">
        <v>3846</v>
      </c>
      <c r="Q3263" t="s">
        <v>49</v>
      </c>
      <c r="R3263" t="s">
        <v>72</v>
      </c>
      <c r="S3263" t="s">
        <v>3847</v>
      </c>
      <c r="T3263">
        <v>113.22</v>
      </c>
      <c r="U3263">
        <v>3</v>
      </c>
      <c r="V3263">
        <v>0</v>
      </c>
      <c r="W3263">
        <v>29.437200000000001</v>
      </c>
    </row>
    <row r="3264" spans="1:23" x14ac:dyDescent="0.3">
      <c r="A3264">
        <v>3263</v>
      </c>
      <c r="B3264" t="s">
        <v>6508</v>
      </c>
      <c r="C3264" s="1">
        <v>41960</v>
      </c>
      <c r="D3264">
        <v>2014</v>
      </c>
      <c r="E3264" t="s">
        <v>24</v>
      </c>
      <c r="F3264">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v>352.29599999999999</v>
      </c>
    </row>
    <row r="3265" spans="1:23" x14ac:dyDescent="0.3">
      <c r="A3265">
        <v>3264</v>
      </c>
      <c r="B3265" t="s">
        <v>6508</v>
      </c>
      <c r="C3265" s="1">
        <v>41960</v>
      </c>
      <c r="D3265">
        <v>2014</v>
      </c>
      <c r="E3265" t="s">
        <v>24</v>
      </c>
      <c r="F3265">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v>72.431999999999988</v>
      </c>
    </row>
    <row r="3266" spans="1:23" x14ac:dyDescent="0.3">
      <c r="A3266">
        <v>3265</v>
      </c>
      <c r="B3266" t="s">
        <v>6509</v>
      </c>
      <c r="C3266" s="1">
        <v>42433</v>
      </c>
      <c r="D3266">
        <v>2016</v>
      </c>
      <c r="E3266" t="s">
        <v>237</v>
      </c>
      <c r="F326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v>3.528</v>
      </c>
    </row>
    <row r="3267" spans="1:23" x14ac:dyDescent="0.3">
      <c r="A3267">
        <v>3266</v>
      </c>
      <c r="B3267" t="s">
        <v>6510</v>
      </c>
      <c r="C3267" s="1">
        <v>41923</v>
      </c>
      <c r="D3267">
        <v>2014</v>
      </c>
      <c r="E3267" t="s">
        <v>53</v>
      </c>
      <c r="F3267">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v>10.571399999999983</v>
      </c>
    </row>
    <row r="3268" spans="1:23" x14ac:dyDescent="0.3">
      <c r="A3268">
        <v>3267</v>
      </c>
      <c r="B3268" t="s">
        <v>6510</v>
      </c>
      <c r="C3268" s="1">
        <v>41923</v>
      </c>
      <c r="D3268">
        <v>2014</v>
      </c>
      <c r="E3268" t="s">
        <v>53</v>
      </c>
      <c r="F3268">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v>67.983299999999986</v>
      </c>
    </row>
    <row r="3269" spans="1:23" x14ac:dyDescent="0.3">
      <c r="A3269">
        <v>7812</v>
      </c>
      <c r="B3269" t="s">
        <v>9702</v>
      </c>
      <c r="C3269" s="1">
        <v>42414</v>
      </c>
      <c r="D3269">
        <v>2016</v>
      </c>
      <c r="E3269" t="s">
        <v>568</v>
      </c>
      <c r="F3269">
        <v>14</v>
      </c>
      <c r="G3269" t="s">
        <v>199</v>
      </c>
      <c r="H3269" t="s">
        <v>520</v>
      </c>
      <c r="I3269" t="s">
        <v>521</v>
      </c>
      <c r="J3269" t="s">
        <v>28</v>
      </c>
      <c r="K3269" t="s">
        <v>29</v>
      </c>
      <c r="L3269" t="s">
        <v>3234</v>
      </c>
      <c r="M3269" t="s">
        <v>2755</v>
      </c>
      <c r="N3269">
        <v>20735</v>
      </c>
      <c r="O3269" t="s">
        <v>157</v>
      </c>
      <c r="P3269" t="s">
        <v>7033</v>
      </c>
      <c r="Q3269" t="s">
        <v>49</v>
      </c>
      <c r="R3269" t="s">
        <v>72</v>
      </c>
      <c r="S3269" t="s">
        <v>7034</v>
      </c>
      <c r="T3269">
        <v>7.98</v>
      </c>
      <c r="U3269">
        <v>3</v>
      </c>
      <c r="V3269">
        <v>0</v>
      </c>
      <c r="W3269">
        <v>2.0747999999999998</v>
      </c>
    </row>
    <row r="3270" spans="1:23" x14ac:dyDescent="0.3">
      <c r="A3270">
        <v>7811</v>
      </c>
      <c r="B3270" t="s">
        <v>9702</v>
      </c>
      <c r="C3270" s="1">
        <v>42414</v>
      </c>
      <c r="D3270">
        <v>2016</v>
      </c>
      <c r="E3270" t="s">
        <v>568</v>
      </c>
      <c r="F3270">
        <v>14</v>
      </c>
      <c r="G3270" t="s">
        <v>199</v>
      </c>
      <c r="H3270" t="s">
        <v>520</v>
      </c>
      <c r="I3270" t="s">
        <v>521</v>
      </c>
      <c r="J3270" t="s">
        <v>28</v>
      </c>
      <c r="K3270" t="s">
        <v>29</v>
      </c>
      <c r="L3270" t="s">
        <v>3234</v>
      </c>
      <c r="M3270" t="s">
        <v>2755</v>
      </c>
      <c r="N3270">
        <v>20735</v>
      </c>
      <c r="O3270" t="s">
        <v>157</v>
      </c>
      <c r="P3270" t="s">
        <v>6096</v>
      </c>
      <c r="Q3270" t="s">
        <v>49</v>
      </c>
      <c r="R3270" t="s">
        <v>95</v>
      </c>
      <c r="S3270" t="s">
        <v>6097</v>
      </c>
      <c r="T3270">
        <v>4.7699999999999996</v>
      </c>
      <c r="U3270">
        <v>1</v>
      </c>
      <c r="V3270">
        <v>0</v>
      </c>
      <c r="W3270">
        <v>2.1464999999999996</v>
      </c>
    </row>
    <row r="3271" spans="1:23" x14ac:dyDescent="0.3">
      <c r="A3271">
        <v>7809</v>
      </c>
      <c r="B3271" t="s">
        <v>9701</v>
      </c>
      <c r="C3271" s="1">
        <v>42377</v>
      </c>
      <c r="D3271">
        <v>2016</v>
      </c>
      <c r="E3271" t="s">
        <v>166</v>
      </c>
      <c r="F3271">
        <v>8</v>
      </c>
      <c r="G3271" t="s">
        <v>54</v>
      </c>
      <c r="H3271" t="s">
        <v>7572</v>
      </c>
      <c r="I3271" t="s">
        <v>7573</v>
      </c>
      <c r="J3271" t="s">
        <v>28</v>
      </c>
      <c r="K3271" t="s">
        <v>29</v>
      </c>
      <c r="L3271" t="s">
        <v>4610</v>
      </c>
      <c r="M3271" t="s">
        <v>93</v>
      </c>
      <c r="N3271">
        <v>27604</v>
      </c>
      <c r="O3271" t="s">
        <v>32</v>
      </c>
      <c r="P3271" t="s">
        <v>4154</v>
      </c>
      <c r="Q3271" t="s">
        <v>49</v>
      </c>
      <c r="R3271" t="s">
        <v>72</v>
      </c>
      <c r="S3271" t="s">
        <v>4155</v>
      </c>
      <c r="T3271">
        <v>47.616</v>
      </c>
      <c r="U3271">
        <v>3</v>
      </c>
      <c r="V3271">
        <v>0.2</v>
      </c>
      <c r="W3271">
        <v>5.9519999999999946</v>
      </c>
    </row>
    <row r="3272" spans="1:23" x14ac:dyDescent="0.3">
      <c r="A3272">
        <v>3271</v>
      </c>
      <c r="B3272" t="s">
        <v>6516</v>
      </c>
      <c r="C3272" s="1">
        <v>41835</v>
      </c>
      <c r="D3272">
        <v>2014</v>
      </c>
      <c r="E3272" t="s">
        <v>152</v>
      </c>
      <c r="F3272">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v>2.6814000000000004</v>
      </c>
    </row>
    <row r="3273" spans="1:23" x14ac:dyDescent="0.3">
      <c r="A3273">
        <v>7808</v>
      </c>
      <c r="B3273" t="s">
        <v>9701</v>
      </c>
      <c r="C3273" s="1">
        <v>42377</v>
      </c>
      <c r="D3273">
        <v>2016</v>
      </c>
      <c r="E3273" t="s">
        <v>166</v>
      </c>
      <c r="F3273">
        <v>8</v>
      </c>
      <c r="G3273" t="s">
        <v>54</v>
      </c>
      <c r="H3273" t="s">
        <v>7572</v>
      </c>
      <c r="I3273" t="s">
        <v>7573</v>
      </c>
      <c r="J3273" t="s">
        <v>28</v>
      </c>
      <c r="K3273" t="s">
        <v>29</v>
      </c>
      <c r="L3273" t="s">
        <v>4610</v>
      </c>
      <c r="M3273" t="s">
        <v>93</v>
      </c>
      <c r="N3273">
        <v>27604</v>
      </c>
      <c r="O3273" t="s">
        <v>32</v>
      </c>
      <c r="P3273" t="s">
        <v>3543</v>
      </c>
      <c r="Q3273" t="s">
        <v>49</v>
      </c>
      <c r="R3273" t="s">
        <v>79</v>
      </c>
      <c r="S3273" t="s">
        <v>3544</v>
      </c>
      <c r="T3273">
        <v>30.828000000000007</v>
      </c>
      <c r="U3273">
        <v>7</v>
      </c>
      <c r="V3273">
        <v>0.7</v>
      </c>
      <c r="W3273">
        <v>-24.662400000000005</v>
      </c>
    </row>
    <row r="3274" spans="1:23" x14ac:dyDescent="0.3">
      <c r="A3274">
        <v>7807</v>
      </c>
      <c r="B3274" t="s">
        <v>9700</v>
      </c>
      <c r="C3274" s="1">
        <v>42269</v>
      </c>
      <c r="D3274">
        <v>2015</v>
      </c>
      <c r="E3274" t="s">
        <v>161</v>
      </c>
      <c r="F3274">
        <v>22</v>
      </c>
      <c r="G3274" t="s">
        <v>54</v>
      </c>
      <c r="H3274" t="s">
        <v>2676</v>
      </c>
      <c r="I3274" t="s">
        <v>2677</v>
      </c>
      <c r="J3274" t="s">
        <v>108</v>
      </c>
      <c r="K3274" t="s">
        <v>29</v>
      </c>
      <c r="L3274" t="s">
        <v>626</v>
      </c>
      <c r="M3274" t="s">
        <v>347</v>
      </c>
      <c r="N3274">
        <v>37064</v>
      </c>
      <c r="O3274" t="s">
        <v>32</v>
      </c>
      <c r="P3274" t="s">
        <v>3790</v>
      </c>
      <c r="Q3274" t="s">
        <v>49</v>
      </c>
      <c r="R3274" t="s">
        <v>79</v>
      </c>
      <c r="S3274" t="s">
        <v>3791</v>
      </c>
      <c r="T3274">
        <v>3.2040000000000002</v>
      </c>
      <c r="U3274">
        <v>2</v>
      </c>
      <c r="V3274">
        <v>0.7</v>
      </c>
      <c r="W3274">
        <v>-2.5631999999999993</v>
      </c>
    </row>
    <row r="3275" spans="1:23" x14ac:dyDescent="0.3">
      <c r="A3275">
        <v>7806</v>
      </c>
      <c r="B3275" t="s">
        <v>9700</v>
      </c>
      <c r="C3275" s="1">
        <v>42269</v>
      </c>
      <c r="D3275">
        <v>2015</v>
      </c>
      <c r="E3275" t="s">
        <v>161</v>
      </c>
      <c r="F3275">
        <v>22</v>
      </c>
      <c r="G3275" t="s">
        <v>54</v>
      </c>
      <c r="H3275" t="s">
        <v>2676</v>
      </c>
      <c r="I3275" t="s">
        <v>2677</v>
      </c>
      <c r="J3275" t="s">
        <v>108</v>
      </c>
      <c r="K3275" t="s">
        <v>29</v>
      </c>
      <c r="L3275" t="s">
        <v>626</v>
      </c>
      <c r="M3275" t="s">
        <v>347</v>
      </c>
      <c r="N3275">
        <v>37064</v>
      </c>
      <c r="O3275" t="s">
        <v>32</v>
      </c>
      <c r="P3275" t="s">
        <v>4145</v>
      </c>
      <c r="Q3275" t="s">
        <v>49</v>
      </c>
      <c r="R3275" t="s">
        <v>72</v>
      </c>
      <c r="S3275" t="s">
        <v>4146</v>
      </c>
      <c r="T3275">
        <v>2.8160000000000003</v>
      </c>
      <c r="U3275">
        <v>2</v>
      </c>
      <c r="V3275">
        <v>0.2</v>
      </c>
      <c r="W3275">
        <v>0.31679999999999986</v>
      </c>
    </row>
    <row r="3276" spans="1:23" x14ac:dyDescent="0.3">
      <c r="A3276">
        <v>3275</v>
      </c>
      <c r="B3276" t="s">
        <v>6521</v>
      </c>
      <c r="C3276" s="1">
        <v>43041</v>
      </c>
      <c r="D3276">
        <v>2017</v>
      </c>
      <c r="E3276" t="s">
        <v>24</v>
      </c>
      <c r="F327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v>9.120000000000001</v>
      </c>
    </row>
    <row r="3277" spans="1:23" x14ac:dyDescent="0.3">
      <c r="A3277">
        <v>3276</v>
      </c>
      <c r="B3277" t="s">
        <v>6521</v>
      </c>
      <c r="C3277" s="1">
        <v>43041</v>
      </c>
      <c r="D3277">
        <v>2017</v>
      </c>
      <c r="E3277" t="s">
        <v>24</v>
      </c>
      <c r="F3277">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v>9.1673999999999989</v>
      </c>
    </row>
    <row r="3278" spans="1:23" x14ac:dyDescent="0.3">
      <c r="A3278">
        <v>3277</v>
      </c>
      <c r="B3278" t="s">
        <v>6523</v>
      </c>
      <c r="C3278" s="1">
        <v>41734</v>
      </c>
      <c r="D3278">
        <v>2014</v>
      </c>
      <c r="E3278" t="s">
        <v>89</v>
      </c>
      <c r="F3278">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v>7.5767999999999986</v>
      </c>
    </row>
    <row r="3279" spans="1:23" x14ac:dyDescent="0.3">
      <c r="A3279">
        <v>7805</v>
      </c>
      <c r="B3279" t="s">
        <v>9700</v>
      </c>
      <c r="C3279" s="1">
        <v>42269</v>
      </c>
      <c r="D3279">
        <v>2015</v>
      </c>
      <c r="E3279" t="s">
        <v>161</v>
      </c>
      <c r="F3279">
        <v>22</v>
      </c>
      <c r="G3279" t="s">
        <v>54</v>
      </c>
      <c r="H3279" t="s">
        <v>2676</v>
      </c>
      <c r="I3279" t="s">
        <v>2677</v>
      </c>
      <c r="J3279" t="s">
        <v>108</v>
      </c>
      <c r="K3279" t="s">
        <v>29</v>
      </c>
      <c r="L3279" t="s">
        <v>626</v>
      </c>
      <c r="M3279" t="s">
        <v>347</v>
      </c>
      <c r="N3279">
        <v>37064</v>
      </c>
      <c r="O3279" t="s">
        <v>32</v>
      </c>
      <c r="P3279" t="s">
        <v>3806</v>
      </c>
      <c r="Q3279" t="s">
        <v>49</v>
      </c>
      <c r="R3279" t="s">
        <v>63</v>
      </c>
      <c r="S3279" t="s">
        <v>3807</v>
      </c>
      <c r="T3279">
        <v>25.424000000000003</v>
      </c>
      <c r="U3279">
        <v>1</v>
      </c>
      <c r="V3279">
        <v>0.2</v>
      </c>
      <c r="W3279">
        <v>-4.7670000000000021</v>
      </c>
    </row>
    <row r="3280" spans="1:23" x14ac:dyDescent="0.3">
      <c r="A3280">
        <v>3279</v>
      </c>
      <c r="B3280" t="s">
        <v>6523</v>
      </c>
      <c r="C3280" s="1">
        <v>41734</v>
      </c>
      <c r="D3280">
        <v>2014</v>
      </c>
      <c r="E3280" t="s">
        <v>89</v>
      </c>
      <c r="F3280">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v>6.3504000000000005</v>
      </c>
    </row>
    <row r="3281" spans="1:23" x14ac:dyDescent="0.3">
      <c r="A3281">
        <v>3280</v>
      </c>
      <c r="B3281" t="s">
        <v>6523</v>
      </c>
      <c r="C3281" s="1">
        <v>41734</v>
      </c>
      <c r="D3281">
        <v>2014</v>
      </c>
      <c r="E3281" t="s">
        <v>89</v>
      </c>
      <c r="F3281">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v>6.6583999999999968</v>
      </c>
    </row>
    <row r="3282" spans="1:23" x14ac:dyDescent="0.3">
      <c r="A3282">
        <v>3281</v>
      </c>
      <c r="B3282" t="s">
        <v>6523</v>
      </c>
      <c r="C3282" s="1">
        <v>41734</v>
      </c>
      <c r="D3282">
        <v>2014</v>
      </c>
      <c r="E3282" t="s">
        <v>89</v>
      </c>
      <c r="F3282">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v>83.281000000000063</v>
      </c>
    </row>
    <row r="3283" spans="1:23" x14ac:dyDescent="0.3">
      <c r="A3283">
        <v>7804</v>
      </c>
      <c r="B3283" t="s">
        <v>9700</v>
      </c>
      <c r="C3283" s="1">
        <v>42269</v>
      </c>
      <c r="D3283">
        <v>2015</v>
      </c>
      <c r="E3283" t="s">
        <v>161</v>
      </c>
      <c r="F3283">
        <v>22</v>
      </c>
      <c r="G3283" t="s">
        <v>54</v>
      </c>
      <c r="H3283" t="s">
        <v>2676</v>
      </c>
      <c r="I3283" t="s">
        <v>2677</v>
      </c>
      <c r="J3283" t="s">
        <v>108</v>
      </c>
      <c r="K3283" t="s">
        <v>29</v>
      </c>
      <c r="L3283" t="s">
        <v>626</v>
      </c>
      <c r="M3283" t="s">
        <v>347</v>
      </c>
      <c r="N3283">
        <v>37064</v>
      </c>
      <c r="O3283" t="s">
        <v>32</v>
      </c>
      <c r="P3283" t="s">
        <v>3532</v>
      </c>
      <c r="Q3283" t="s">
        <v>49</v>
      </c>
      <c r="R3283" t="s">
        <v>63</v>
      </c>
      <c r="S3283" t="s">
        <v>3533</v>
      </c>
      <c r="T3283">
        <v>720.06400000000008</v>
      </c>
      <c r="U3283">
        <v>4</v>
      </c>
      <c r="V3283">
        <v>0.2</v>
      </c>
      <c r="W3283">
        <v>-63.005600000000015</v>
      </c>
    </row>
    <row r="3284" spans="1:23" x14ac:dyDescent="0.3">
      <c r="A3284">
        <v>3283</v>
      </c>
      <c r="B3284" t="s">
        <v>6524</v>
      </c>
      <c r="C3284" s="1">
        <v>41899</v>
      </c>
      <c r="D3284">
        <v>2014</v>
      </c>
      <c r="E3284" t="s">
        <v>161</v>
      </c>
      <c r="F3284">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v>1.6762000000000001</v>
      </c>
    </row>
    <row r="3285" spans="1:23" x14ac:dyDescent="0.3">
      <c r="A3285">
        <v>7803</v>
      </c>
      <c r="B3285" t="s">
        <v>9700</v>
      </c>
      <c r="C3285" s="1">
        <v>42269</v>
      </c>
      <c r="D3285">
        <v>2015</v>
      </c>
      <c r="E3285" t="s">
        <v>161</v>
      </c>
      <c r="F3285">
        <v>22</v>
      </c>
      <c r="G3285" t="s">
        <v>54</v>
      </c>
      <c r="H3285" t="s">
        <v>2676</v>
      </c>
      <c r="I3285" t="s">
        <v>2677</v>
      </c>
      <c r="J3285" t="s">
        <v>108</v>
      </c>
      <c r="K3285" t="s">
        <v>29</v>
      </c>
      <c r="L3285" t="s">
        <v>626</v>
      </c>
      <c r="M3285" t="s">
        <v>347</v>
      </c>
      <c r="N3285">
        <v>37064</v>
      </c>
      <c r="O3285" t="s">
        <v>32</v>
      </c>
      <c r="P3285" t="s">
        <v>4713</v>
      </c>
      <c r="Q3285" t="s">
        <v>49</v>
      </c>
      <c r="R3285" t="s">
        <v>50</v>
      </c>
      <c r="S3285" t="s">
        <v>4714</v>
      </c>
      <c r="T3285">
        <v>12</v>
      </c>
      <c r="U3285">
        <v>4</v>
      </c>
      <c r="V3285">
        <v>0.2</v>
      </c>
      <c r="W3285">
        <v>4.1999999999999993</v>
      </c>
    </row>
    <row r="3286" spans="1:23" x14ac:dyDescent="0.3">
      <c r="A3286">
        <v>3285</v>
      </c>
      <c r="B3286" t="s">
        <v>6526</v>
      </c>
      <c r="C3286" s="1">
        <v>41894</v>
      </c>
      <c r="D3286">
        <v>2014</v>
      </c>
      <c r="E3286" t="s">
        <v>161</v>
      </c>
      <c r="F328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v>-46.877600000000001</v>
      </c>
    </row>
    <row r="3287" spans="1:23" x14ac:dyDescent="0.3">
      <c r="A3287">
        <v>3286</v>
      </c>
      <c r="B3287" t="s">
        <v>6527</v>
      </c>
      <c r="C3287" s="1">
        <v>42786</v>
      </c>
      <c r="D3287">
        <v>2017</v>
      </c>
      <c r="E3287" t="s">
        <v>568</v>
      </c>
      <c r="F3287">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v>1.9023999999999992</v>
      </c>
    </row>
    <row r="3288" spans="1:23" x14ac:dyDescent="0.3">
      <c r="A3288">
        <v>3287</v>
      </c>
      <c r="B3288" t="s">
        <v>6527</v>
      </c>
      <c r="C3288" s="1">
        <v>42786</v>
      </c>
      <c r="D3288">
        <v>2017</v>
      </c>
      <c r="E3288" t="s">
        <v>568</v>
      </c>
      <c r="F3288">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v>3.4086000000000003</v>
      </c>
    </row>
    <row r="3289" spans="1:23" x14ac:dyDescent="0.3">
      <c r="A3289">
        <v>7801</v>
      </c>
      <c r="B3289" t="s">
        <v>9698</v>
      </c>
      <c r="C3289" s="1">
        <v>42887</v>
      </c>
      <c r="D3289">
        <v>2017</v>
      </c>
      <c r="E3289" t="s">
        <v>41</v>
      </c>
      <c r="F3289">
        <v>1</v>
      </c>
      <c r="G3289" t="s">
        <v>54</v>
      </c>
      <c r="H3289" t="s">
        <v>8486</v>
      </c>
      <c r="I3289" t="s">
        <v>8487</v>
      </c>
      <c r="J3289" t="s">
        <v>28</v>
      </c>
      <c r="K3289" t="s">
        <v>29</v>
      </c>
      <c r="L3289" t="s">
        <v>155</v>
      </c>
      <c r="M3289" t="s">
        <v>156</v>
      </c>
      <c r="N3289">
        <v>19120</v>
      </c>
      <c r="O3289" t="s">
        <v>157</v>
      </c>
      <c r="P3289" t="s">
        <v>1112</v>
      </c>
      <c r="Q3289" t="s">
        <v>49</v>
      </c>
      <c r="R3289" t="s">
        <v>63</v>
      </c>
      <c r="S3289" t="s">
        <v>1113</v>
      </c>
      <c r="T3289">
        <v>324.74400000000003</v>
      </c>
      <c r="U3289">
        <v>3</v>
      </c>
      <c r="V3289">
        <v>0.2</v>
      </c>
      <c r="W3289">
        <v>-77.126699999999971</v>
      </c>
    </row>
    <row r="3290" spans="1:23" x14ac:dyDescent="0.3">
      <c r="A3290">
        <v>3289</v>
      </c>
      <c r="B3290" t="s">
        <v>6530</v>
      </c>
      <c r="C3290" s="1">
        <v>42351</v>
      </c>
      <c r="D3290">
        <v>2015</v>
      </c>
      <c r="E3290" t="s">
        <v>98</v>
      </c>
      <c r="F3290">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v>9.8549999999999969</v>
      </c>
    </row>
    <row r="3291" spans="1:23" x14ac:dyDescent="0.3">
      <c r="A3291">
        <v>7798</v>
      </c>
      <c r="B3291" t="s">
        <v>9697</v>
      </c>
      <c r="C3291" s="1">
        <v>42818</v>
      </c>
      <c r="D3291">
        <v>2017</v>
      </c>
      <c r="E3291" t="s">
        <v>237</v>
      </c>
      <c r="F3291">
        <v>24</v>
      </c>
      <c r="G3291" t="s">
        <v>199</v>
      </c>
      <c r="H3291" t="s">
        <v>3411</v>
      </c>
      <c r="I3291" t="s">
        <v>3412</v>
      </c>
      <c r="J3291" t="s">
        <v>44</v>
      </c>
      <c r="K3291" t="s">
        <v>29</v>
      </c>
      <c r="L3291" t="s">
        <v>278</v>
      </c>
      <c r="M3291" t="s">
        <v>279</v>
      </c>
      <c r="N3291">
        <v>10035</v>
      </c>
      <c r="O3291" t="s">
        <v>157</v>
      </c>
      <c r="P3291" t="s">
        <v>5603</v>
      </c>
      <c r="Q3291" t="s">
        <v>49</v>
      </c>
      <c r="R3291" t="s">
        <v>184</v>
      </c>
      <c r="S3291" t="s">
        <v>5604</v>
      </c>
      <c r="T3291">
        <v>47.01</v>
      </c>
      <c r="U3291">
        <v>3</v>
      </c>
      <c r="V3291">
        <v>0</v>
      </c>
      <c r="W3291">
        <v>22.094699999999996</v>
      </c>
    </row>
    <row r="3292" spans="1:23" x14ac:dyDescent="0.3">
      <c r="A3292">
        <v>7797</v>
      </c>
      <c r="B3292" t="s">
        <v>9696</v>
      </c>
      <c r="C3292" s="1">
        <v>42279</v>
      </c>
      <c r="D3292">
        <v>2015</v>
      </c>
      <c r="E3292" t="s">
        <v>53</v>
      </c>
      <c r="F3292">
        <v>2</v>
      </c>
      <c r="G3292" t="s">
        <v>54</v>
      </c>
      <c r="H3292" t="s">
        <v>1495</v>
      </c>
      <c r="I3292" t="s">
        <v>1496</v>
      </c>
      <c r="J3292" t="s">
        <v>44</v>
      </c>
      <c r="K3292" t="s">
        <v>29</v>
      </c>
      <c r="L3292" t="s">
        <v>3709</v>
      </c>
      <c r="M3292" t="s">
        <v>762</v>
      </c>
      <c r="N3292">
        <v>6457</v>
      </c>
      <c r="O3292" t="s">
        <v>157</v>
      </c>
      <c r="P3292" t="s">
        <v>306</v>
      </c>
      <c r="Q3292" t="s">
        <v>49</v>
      </c>
      <c r="R3292" t="s">
        <v>79</v>
      </c>
      <c r="S3292" t="s">
        <v>307</v>
      </c>
      <c r="T3292">
        <v>26.9</v>
      </c>
      <c r="U3292">
        <v>5</v>
      </c>
      <c r="V3292">
        <v>0</v>
      </c>
      <c r="W3292">
        <v>13.181000000000001</v>
      </c>
    </row>
    <row r="3293" spans="1:23" x14ac:dyDescent="0.3">
      <c r="A3293">
        <v>3292</v>
      </c>
      <c r="B3293" t="s">
        <v>6534</v>
      </c>
      <c r="C3293" s="1">
        <v>42673</v>
      </c>
      <c r="D3293">
        <v>2016</v>
      </c>
      <c r="E3293" t="s">
        <v>53</v>
      </c>
      <c r="F3293">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v>3.5039999999999996</v>
      </c>
    </row>
    <row r="3294" spans="1:23" x14ac:dyDescent="0.3">
      <c r="A3294">
        <v>3293</v>
      </c>
      <c r="B3294" t="s">
        <v>6535</v>
      </c>
      <c r="C3294" s="1">
        <v>41999</v>
      </c>
      <c r="D3294">
        <v>2014</v>
      </c>
      <c r="E3294" t="s">
        <v>98</v>
      </c>
      <c r="F3294">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v>0.11909999999999954</v>
      </c>
    </row>
    <row r="3295" spans="1:23" x14ac:dyDescent="0.3">
      <c r="A3295">
        <v>7795</v>
      </c>
      <c r="B3295" t="s">
        <v>9694</v>
      </c>
      <c r="C3295" s="1">
        <v>42350</v>
      </c>
      <c r="D3295">
        <v>2015</v>
      </c>
      <c r="E3295" t="s">
        <v>98</v>
      </c>
      <c r="F3295">
        <v>12</v>
      </c>
      <c r="G3295" t="s">
        <v>25</v>
      </c>
      <c r="H3295" t="s">
        <v>595</v>
      </c>
      <c r="I3295" t="s">
        <v>596</v>
      </c>
      <c r="J3295" t="s">
        <v>44</v>
      </c>
      <c r="K3295" t="s">
        <v>29</v>
      </c>
      <c r="L3295" t="s">
        <v>1408</v>
      </c>
      <c r="M3295" t="s">
        <v>1409</v>
      </c>
      <c r="N3295">
        <v>89115</v>
      </c>
      <c r="O3295" t="s">
        <v>47</v>
      </c>
      <c r="P3295" t="s">
        <v>573</v>
      </c>
      <c r="Q3295" t="s">
        <v>49</v>
      </c>
      <c r="R3295" t="s">
        <v>95</v>
      </c>
      <c r="S3295" t="s">
        <v>574</v>
      </c>
      <c r="T3295">
        <v>97.88</v>
      </c>
      <c r="U3295">
        <v>2</v>
      </c>
      <c r="V3295">
        <v>0</v>
      </c>
      <c r="W3295">
        <v>48.94</v>
      </c>
    </row>
    <row r="3296" spans="1:23" x14ac:dyDescent="0.3">
      <c r="A3296">
        <v>3295</v>
      </c>
      <c r="B3296" t="s">
        <v>6536</v>
      </c>
      <c r="C3296" s="1">
        <v>41866</v>
      </c>
      <c r="D3296">
        <v>2014</v>
      </c>
      <c r="E3296" t="s">
        <v>132</v>
      </c>
      <c r="F329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v>-52.632000000000019</v>
      </c>
    </row>
    <row r="3297" spans="1:23" x14ac:dyDescent="0.3">
      <c r="A3297">
        <v>7794</v>
      </c>
      <c r="B3297" t="s">
        <v>9694</v>
      </c>
      <c r="C3297" s="1">
        <v>42350</v>
      </c>
      <c r="D3297">
        <v>2015</v>
      </c>
      <c r="E3297" t="s">
        <v>98</v>
      </c>
      <c r="F3297">
        <v>12</v>
      </c>
      <c r="G3297" t="s">
        <v>25</v>
      </c>
      <c r="H3297" t="s">
        <v>595</v>
      </c>
      <c r="I3297" t="s">
        <v>596</v>
      </c>
      <c r="J3297" t="s">
        <v>44</v>
      </c>
      <c r="K3297" t="s">
        <v>29</v>
      </c>
      <c r="L3297" t="s">
        <v>1408</v>
      </c>
      <c r="M3297" t="s">
        <v>1409</v>
      </c>
      <c r="N3297">
        <v>89115</v>
      </c>
      <c r="O3297" t="s">
        <v>47</v>
      </c>
      <c r="P3297" t="s">
        <v>1320</v>
      </c>
      <c r="Q3297" t="s">
        <v>49</v>
      </c>
      <c r="R3297" t="s">
        <v>95</v>
      </c>
      <c r="S3297" t="s">
        <v>1321</v>
      </c>
      <c r="T3297">
        <v>32.400000000000006</v>
      </c>
      <c r="U3297">
        <v>5</v>
      </c>
      <c r="V3297">
        <v>0</v>
      </c>
      <c r="W3297">
        <v>15.876000000000001</v>
      </c>
    </row>
    <row r="3298" spans="1:23" x14ac:dyDescent="0.3">
      <c r="A3298">
        <v>3297</v>
      </c>
      <c r="B3298" t="s">
        <v>6540</v>
      </c>
      <c r="C3298" s="1">
        <v>42147</v>
      </c>
      <c r="D3298">
        <v>2015</v>
      </c>
      <c r="E3298" t="s">
        <v>124</v>
      </c>
      <c r="F3298">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v>-12.795999999999999</v>
      </c>
    </row>
    <row r="3299" spans="1:23" x14ac:dyDescent="0.3">
      <c r="A3299">
        <v>3298</v>
      </c>
      <c r="B3299" t="s">
        <v>6540</v>
      </c>
      <c r="C3299" s="1">
        <v>42147</v>
      </c>
      <c r="D3299">
        <v>2015</v>
      </c>
      <c r="E3299" t="s">
        <v>124</v>
      </c>
      <c r="F3299">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v>13.701599999999988</v>
      </c>
    </row>
    <row r="3300" spans="1:23" x14ac:dyDescent="0.3">
      <c r="A3300">
        <v>7792</v>
      </c>
      <c r="B3300" t="s">
        <v>9692</v>
      </c>
      <c r="C3300" s="1">
        <v>42723</v>
      </c>
      <c r="D3300">
        <v>2016</v>
      </c>
      <c r="E3300" t="s">
        <v>98</v>
      </c>
      <c r="F3300">
        <v>19</v>
      </c>
      <c r="G3300" t="s">
        <v>54</v>
      </c>
      <c r="H3300" t="s">
        <v>8576</v>
      </c>
      <c r="I3300" t="s">
        <v>8577</v>
      </c>
      <c r="J3300" t="s">
        <v>44</v>
      </c>
      <c r="K3300" t="s">
        <v>29</v>
      </c>
      <c r="L3300" t="s">
        <v>315</v>
      </c>
      <c r="M3300" t="s">
        <v>222</v>
      </c>
      <c r="N3300">
        <v>60623</v>
      </c>
      <c r="O3300" t="s">
        <v>111</v>
      </c>
      <c r="P3300" t="s">
        <v>2956</v>
      </c>
      <c r="Q3300" t="s">
        <v>49</v>
      </c>
      <c r="R3300" t="s">
        <v>79</v>
      </c>
      <c r="S3300" t="s">
        <v>2957</v>
      </c>
      <c r="T3300">
        <v>1.7999999999999996</v>
      </c>
      <c r="U3300">
        <v>5</v>
      </c>
      <c r="V3300">
        <v>0.8</v>
      </c>
      <c r="W3300">
        <v>-2.8800000000000008</v>
      </c>
    </row>
    <row r="3301" spans="1:23" x14ac:dyDescent="0.3">
      <c r="A3301">
        <v>3300</v>
      </c>
      <c r="B3301" t="s">
        <v>6542</v>
      </c>
      <c r="C3301" s="1">
        <v>41961</v>
      </c>
      <c r="D3301">
        <v>2014</v>
      </c>
      <c r="E3301" t="s">
        <v>24</v>
      </c>
      <c r="F3301">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v>-40.797600000000003</v>
      </c>
    </row>
    <row r="3302" spans="1:23" x14ac:dyDescent="0.3">
      <c r="A3302">
        <v>3301</v>
      </c>
      <c r="B3302" t="s">
        <v>6542</v>
      </c>
      <c r="C3302" s="1">
        <v>41961</v>
      </c>
      <c r="D3302">
        <v>2014</v>
      </c>
      <c r="E3302" t="s">
        <v>24</v>
      </c>
      <c r="F3302">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v>-16.318300000000001</v>
      </c>
    </row>
    <row r="3303" spans="1:23" x14ac:dyDescent="0.3">
      <c r="A3303">
        <v>7791</v>
      </c>
      <c r="B3303" t="s">
        <v>9691</v>
      </c>
      <c r="C3303" s="1">
        <v>42997</v>
      </c>
      <c r="D3303">
        <v>2017</v>
      </c>
      <c r="E3303" t="s">
        <v>161</v>
      </c>
      <c r="F3303">
        <v>19</v>
      </c>
      <c r="G3303" t="s">
        <v>1306</v>
      </c>
      <c r="H3303" t="s">
        <v>3690</v>
      </c>
      <c r="I3303" t="s">
        <v>3691</v>
      </c>
      <c r="J3303" t="s">
        <v>108</v>
      </c>
      <c r="K3303" t="s">
        <v>29</v>
      </c>
      <c r="L3303" t="s">
        <v>155</v>
      </c>
      <c r="M3303" t="s">
        <v>156</v>
      </c>
      <c r="N3303">
        <v>19120</v>
      </c>
      <c r="O3303" t="s">
        <v>157</v>
      </c>
      <c r="P3303" t="s">
        <v>2498</v>
      </c>
      <c r="Q3303" t="s">
        <v>49</v>
      </c>
      <c r="R3303" t="s">
        <v>79</v>
      </c>
      <c r="S3303" t="s">
        <v>2499</v>
      </c>
      <c r="T3303">
        <v>4.8420000000000005</v>
      </c>
      <c r="U3303">
        <v>3</v>
      </c>
      <c r="V3303">
        <v>0.7</v>
      </c>
      <c r="W3303">
        <v>-3.3893999999999984</v>
      </c>
    </row>
    <row r="3304" spans="1:23" x14ac:dyDescent="0.3">
      <c r="A3304">
        <v>7790</v>
      </c>
      <c r="B3304" t="s">
        <v>9690</v>
      </c>
      <c r="C3304" s="1">
        <v>42507</v>
      </c>
      <c r="D3304">
        <v>2016</v>
      </c>
      <c r="E3304" t="s">
        <v>124</v>
      </c>
      <c r="F3304">
        <v>17</v>
      </c>
      <c r="G3304" t="s">
        <v>199</v>
      </c>
      <c r="H3304" t="s">
        <v>4898</v>
      </c>
      <c r="I3304" t="s">
        <v>4899</v>
      </c>
      <c r="J3304" t="s">
        <v>28</v>
      </c>
      <c r="K3304" t="s">
        <v>29</v>
      </c>
      <c r="L3304" t="s">
        <v>315</v>
      </c>
      <c r="M3304" t="s">
        <v>222</v>
      </c>
      <c r="N3304">
        <v>60653</v>
      </c>
      <c r="O3304" t="s">
        <v>111</v>
      </c>
      <c r="P3304" t="s">
        <v>6096</v>
      </c>
      <c r="Q3304" t="s">
        <v>49</v>
      </c>
      <c r="R3304" t="s">
        <v>95</v>
      </c>
      <c r="S3304" t="s">
        <v>6097</v>
      </c>
      <c r="T3304">
        <v>30.527999999999999</v>
      </c>
      <c r="U3304">
        <v>8</v>
      </c>
      <c r="V3304">
        <v>0.2</v>
      </c>
      <c r="W3304">
        <v>9.5399999999999974</v>
      </c>
    </row>
    <row r="3305" spans="1:23" x14ac:dyDescent="0.3">
      <c r="A3305">
        <v>3304</v>
      </c>
      <c r="B3305" t="s">
        <v>6542</v>
      </c>
      <c r="C3305" s="1">
        <v>41961</v>
      </c>
      <c r="D3305">
        <v>2014</v>
      </c>
      <c r="E3305" t="s">
        <v>24</v>
      </c>
      <c r="F3305">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v>-1.4255999999999998</v>
      </c>
    </row>
    <row r="3306" spans="1:23" x14ac:dyDescent="0.3">
      <c r="A3306">
        <v>3305</v>
      </c>
      <c r="B3306" t="s">
        <v>6545</v>
      </c>
      <c r="C3306" s="1">
        <v>42003</v>
      </c>
      <c r="D3306">
        <v>2014</v>
      </c>
      <c r="E3306" t="s">
        <v>98</v>
      </c>
      <c r="F330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v>4.7066999999999997</v>
      </c>
    </row>
    <row r="3307" spans="1:23" x14ac:dyDescent="0.3">
      <c r="A3307">
        <v>7788</v>
      </c>
      <c r="B3307" t="s">
        <v>9690</v>
      </c>
      <c r="C3307" s="1">
        <v>42507</v>
      </c>
      <c r="D3307">
        <v>2016</v>
      </c>
      <c r="E3307" t="s">
        <v>124</v>
      </c>
      <c r="F3307">
        <v>17</v>
      </c>
      <c r="G3307" t="s">
        <v>199</v>
      </c>
      <c r="H3307" t="s">
        <v>4898</v>
      </c>
      <c r="I3307" t="s">
        <v>4899</v>
      </c>
      <c r="J3307" t="s">
        <v>28</v>
      </c>
      <c r="K3307" t="s">
        <v>29</v>
      </c>
      <c r="L3307" t="s">
        <v>315</v>
      </c>
      <c r="M3307" t="s">
        <v>222</v>
      </c>
      <c r="N3307">
        <v>60653</v>
      </c>
      <c r="O3307" t="s">
        <v>111</v>
      </c>
      <c r="P3307" t="s">
        <v>5428</v>
      </c>
      <c r="Q3307" t="s">
        <v>49</v>
      </c>
      <c r="R3307" t="s">
        <v>281</v>
      </c>
      <c r="S3307" t="s">
        <v>5429</v>
      </c>
      <c r="T3307">
        <v>7.8960000000000008</v>
      </c>
      <c r="U3307">
        <v>3</v>
      </c>
      <c r="V3307">
        <v>0.2</v>
      </c>
      <c r="W3307">
        <v>2.4674999999999994</v>
      </c>
    </row>
    <row r="3308" spans="1:23" x14ac:dyDescent="0.3">
      <c r="A3308">
        <v>7787</v>
      </c>
      <c r="B3308" t="s">
        <v>9690</v>
      </c>
      <c r="C3308" s="1">
        <v>42507</v>
      </c>
      <c r="D3308">
        <v>2016</v>
      </c>
      <c r="E3308" t="s">
        <v>124</v>
      </c>
      <c r="F3308">
        <v>17</v>
      </c>
      <c r="G3308" t="s">
        <v>199</v>
      </c>
      <c r="H3308" t="s">
        <v>4898</v>
      </c>
      <c r="I3308" t="s">
        <v>4899</v>
      </c>
      <c r="J3308" t="s">
        <v>28</v>
      </c>
      <c r="K3308" t="s">
        <v>29</v>
      </c>
      <c r="L3308" t="s">
        <v>315</v>
      </c>
      <c r="M3308" t="s">
        <v>222</v>
      </c>
      <c r="N3308">
        <v>60653</v>
      </c>
      <c r="O3308" t="s">
        <v>111</v>
      </c>
      <c r="P3308" t="s">
        <v>8894</v>
      </c>
      <c r="Q3308" t="s">
        <v>49</v>
      </c>
      <c r="R3308" t="s">
        <v>79</v>
      </c>
      <c r="S3308" t="s">
        <v>8895</v>
      </c>
      <c r="T3308">
        <v>2.8899999999999992</v>
      </c>
      <c r="U3308">
        <v>1</v>
      </c>
      <c r="V3308">
        <v>0.8</v>
      </c>
      <c r="W3308">
        <v>-4.7685000000000013</v>
      </c>
    </row>
    <row r="3309" spans="1:23" x14ac:dyDescent="0.3">
      <c r="A3309">
        <v>3308</v>
      </c>
      <c r="B3309" t="s">
        <v>6545</v>
      </c>
      <c r="C3309" s="1">
        <v>42003</v>
      </c>
      <c r="D3309">
        <v>2014</v>
      </c>
      <c r="E3309" t="s">
        <v>98</v>
      </c>
      <c r="F3309">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v>-3.6576000000000004</v>
      </c>
    </row>
    <row r="3310" spans="1:23" x14ac:dyDescent="0.3">
      <c r="A3310">
        <v>7786</v>
      </c>
      <c r="B3310" t="s">
        <v>9689</v>
      </c>
      <c r="C3310" s="1">
        <v>41972</v>
      </c>
      <c r="D3310">
        <v>2014</v>
      </c>
      <c r="E3310" t="s">
        <v>24</v>
      </c>
      <c r="F3310">
        <v>29</v>
      </c>
      <c r="G3310" t="s">
        <v>54</v>
      </c>
      <c r="H3310" t="s">
        <v>1477</v>
      </c>
      <c r="I3310" t="s">
        <v>1478</v>
      </c>
      <c r="J3310" t="s">
        <v>28</v>
      </c>
      <c r="K3310" t="s">
        <v>29</v>
      </c>
      <c r="L3310" t="s">
        <v>278</v>
      </c>
      <c r="M3310" t="s">
        <v>279</v>
      </c>
      <c r="N3310">
        <v>10009</v>
      </c>
      <c r="O3310" t="s">
        <v>157</v>
      </c>
      <c r="P3310" t="s">
        <v>269</v>
      </c>
      <c r="Q3310" t="s">
        <v>49</v>
      </c>
      <c r="R3310" t="s">
        <v>50</v>
      </c>
      <c r="S3310" t="s">
        <v>270</v>
      </c>
      <c r="T3310">
        <v>25.06</v>
      </c>
      <c r="U3310">
        <v>2</v>
      </c>
      <c r="V3310">
        <v>0</v>
      </c>
      <c r="W3310">
        <v>11.778199999999998</v>
      </c>
    </row>
    <row r="3311" spans="1:23" x14ac:dyDescent="0.3">
      <c r="A3311">
        <v>3310</v>
      </c>
      <c r="B3311" t="s">
        <v>6546</v>
      </c>
      <c r="C3311" s="1">
        <v>42313</v>
      </c>
      <c r="D3311">
        <v>2015</v>
      </c>
      <c r="E3311" t="s">
        <v>24</v>
      </c>
      <c r="F3311">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v>8.8704000000000018</v>
      </c>
    </row>
    <row r="3312" spans="1:23" x14ac:dyDescent="0.3">
      <c r="A3312">
        <v>3311</v>
      </c>
      <c r="B3312" t="s">
        <v>6547</v>
      </c>
      <c r="C3312" s="1">
        <v>42630</v>
      </c>
      <c r="D3312">
        <v>2016</v>
      </c>
      <c r="E3312" t="s">
        <v>161</v>
      </c>
      <c r="F3312">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v>78.434999999999988</v>
      </c>
    </row>
    <row r="3313" spans="1:23" x14ac:dyDescent="0.3">
      <c r="A3313">
        <v>7785</v>
      </c>
      <c r="B3313" t="s">
        <v>9688</v>
      </c>
      <c r="C3313" s="1">
        <v>42678</v>
      </c>
      <c r="D3313">
        <v>2016</v>
      </c>
      <c r="E3313" t="s">
        <v>24</v>
      </c>
      <c r="F3313">
        <v>4</v>
      </c>
      <c r="G3313" t="s">
        <v>25</v>
      </c>
      <c r="H3313" t="s">
        <v>446</v>
      </c>
      <c r="I3313" t="s">
        <v>447</v>
      </c>
      <c r="J3313" t="s">
        <v>44</v>
      </c>
      <c r="K3313" t="s">
        <v>29</v>
      </c>
      <c r="L3313" t="s">
        <v>479</v>
      </c>
      <c r="M3313" t="s">
        <v>93</v>
      </c>
      <c r="N3313">
        <v>28205</v>
      </c>
      <c r="O3313" t="s">
        <v>32</v>
      </c>
      <c r="P3313" t="s">
        <v>1623</v>
      </c>
      <c r="Q3313" t="s">
        <v>49</v>
      </c>
      <c r="R3313" t="s">
        <v>592</v>
      </c>
      <c r="S3313" t="s">
        <v>1624</v>
      </c>
      <c r="T3313">
        <v>185.376</v>
      </c>
      <c r="U3313">
        <v>2</v>
      </c>
      <c r="V3313">
        <v>0.2</v>
      </c>
      <c r="W3313">
        <v>-34.758000000000017</v>
      </c>
    </row>
    <row r="3314" spans="1:23" x14ac:dyDescent="0.3">
      <c r="A3314">
        <v>7783</v>
      </c>
      <c r="B3314" t="s">
        <v>9688</v>
      </c>
      <c r="C3314" s="1">
        <v>42678</v>
      </c>
      <c r="D3314">
        <v>2016</v>
      </c>
      <c r="E3314" t="s">
        <v>24</v>
      </c>
      <c r="F3314">
        <v>4</v>
      </c>
      <c r="G3314" t="s">
        <v>25</v>
      </c>
      <c r="H3314" t="s">
        <v>446</v>
      </c>
      <c r="I3314" t="s">
        <v>447</v>
      </c>
      <c r="J3314" t="s">
        <v>44</v>
      </c>
      <c r="K3314" t="s">
        <v>29</v>
      </c>
      <c r="L3314" t="s">
        <v>479</v>
      </c>
      <c r="M3314" t="s">
        <v>93</v>
      </c>
      <c r="N3314">
        <v>28205</v>
      </c>
      <c r="O3314" t="s">
        <v>32</v>
      </c>
      <c r="P3314" t="s">
        <v>409</v>
      </c>
      <c r="Q3314" t="s">
        <v>49</v>
      </c>
      <c r="R3314" t="s">
        <v>63</v>
      </c>
      <c r="S3314" t="s">
        <v>410</v>
      </c>
      <c r="T3314">
        <v>45.248000000000005</v>
      </c>
      <c r="U3314">
        <v>2</v>
      </c>
      <c r="V3314">
        <v>0.2</v>
      </c>
      <c r="W3314">
        <v>3.9591999999999992</v>
      </c>
    </row>
    <row r="3315" spans="1:23" x14ac:dyDescent="0.3">
      <c r="A3315">
        <v>3314</v>
      </c>
      <c r="B3315" t="s">
        <v>6549</v>
      </c>
      <c r="C3315" s="1">
        <v>41909</v>
      </c>
      <c r="D3315">
        <v>2014</v>
      </c>
      <c r="E3315" t="s">
        <v>161</v>
      </c>
      <c r="F3315">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v>40.170200000000001</v>
      </c>
    </row>
    <row r="3316" spans="1:23" x14ac:dyDescent="0.3">
      <c r="A3316">
        <v>7782</v>
      </c>
      <c r="B3316" t="s">
        <v>9687</v>
      </c>
      <c r="C3316" s="1">
        <v>42071</v>
      </c>
      <c r="D3316">
        <v>2015</v>
      </c>
      <c r="E3316" t="s">
        <v>237</v>
      </c>
      <c r="F3316">
        <v>8</v>
      </c>
      <c r="G3316" t="s">
        <v>54</v>
      </c>
      <c r="H3316" t="s">
        <v>3182</v>
      </c>
      <c r="I3316" t="s">
        <v>3183</v>
      </c>
      <c r="J3316" t="s">
        <v>28</v>
      </c>
      <c r="K3316" t="s">
        <v>29</v>
      </c>
      <c r="L3316" t="s">
        <v>315</v>
      </c>
      <c r="M3316" t="s">
        <v>222</v>
      </c>
      <c r="N3316">
        <v>60623</v>
      </c>
      <c r="O3316" t="s">
        <v>111</v>
      </c>
      <c r="P3316" t="s">
        <v>1118</v>
      </c>
      <c r="Q3316" t="s">
        <v>49</v>
      </c>
      <c r="R3316" t="s">
        <v>79</v>
      </c>
      <c r="S3316" t="s">
        <v>1119</v>
      </c>
      <c r="T3316">
        <v>8.5679999999999978</v>
      </c>
      <c r="U3316">
        <v>3</v>
      </c>
      <c r="V3316">
        <v>0.8</v>
      </c>
      <c r="W3316">
        <v>-14.5656</v>
      </c>
    </row>
    <row r="3317" spans="1:23" x14ac:dyDescent="0.3">
      <c r="A3317">
        <v>3316</v>
      </c>
      <c r="B3317" t="s">
        <v>6550</v>
      </c>
      <c r="C3317" s="1">
        <v>43093</v>
      </c>
      <c r="D3317">
        <v>2017</v>
      </c>
      <c r="E3317" t="s">
        <v>98</v>
      </c>
      <c r="F3317">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v>4.8518999999999997</v>
      </c>
    </row>
    <row r="3318" spans="1:23" x14ac:dyDescent="0.3">
      <c r="A3318">
        <v>7780</v>
      </c>
      <c r="B3318" t="s">
        <v>9686</v>
      </c>
      <c r="C3318" s="1">
        <v>42478</v>
      </c>
      <c r="D3318">
        <v>2016</v>
      </c>
      <c r="E3318" t="s">
        <v>89</v>
      </c>
      <c r="F3318">
        <v>18</v>
      </c>
      <c r="G3318" t="s">
        <v>54</v>
      </c>
      <c r="H3318" t="s">
        <v>1443</v>
      </c>
      <c r="I3318" t="s">
        <v>1444</v>
      </c>
      <c r="J3318" t="s">
        <v>28</v>
      </c>
      <c r="K3318" t="s">
        <v>29</v>
      </c>
      <c r="L3318" t="s">
        <v>4896</v>
      </c>
      <c r="M3318" t="s">
        <v>331</v>
      </c>
      <c r="N3318">
        <v>23320</v>
      </c>
      <c r="O3318" t="s">
        <v>32</v>
      </c>
      <c r="P3318" t="s">
        <v>1855</v>
      </c>
      <c r="Q3318" t="s">
        <v>49</v>
      </c>
      <c r="R3318" t="s">
        <v>82</v>
      </c>
      <c r="S3318" t="s">
        <v>1856</v>
      </c>
      <c r="T3318">
        <v>203.92</v>
      </c>
      <c r="U3318">
        <v>4</v>
      </c>
      <c r="V3318">
        <v>0</v>
      </c>
      <c r="W3318">
        <v>55.058400000000006</v>
      </c>
    </row>
    <row r="3319" spans="1:23" x14ac:dyDescent="0.3">
      <c r="A3319">
        <v>3318</v>
      </c>
      <c r="B3319" t="s">
        <v>6552</v>
      </c>
      <c r="C3319" s="1">
        <v>42258</v>
      </c>
      <c r="D3319">
        <v>2015</v>
      </c>
      <c r="E3319" t="s">
        <v>161</v>
      </c>
      <c r="F3319">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v>48.964500000000001</v>
      </c>
    </row>
    <row r="3320" spans="1:23" x14ac:dyDescent="0.3">
      <c r="A3320">
        <v>3319</v>
      </c>
      <c r="B3320" t="s">
        <v>6552</v>
      </c>
      <c r="C3320" s="1">
        <v>42258</v>
      </c>
      <c r="D3320">
        <v>2015</v>
      </c>
      <c r="E3320" t="s">
        <v>161</v>
      </c>
      <c r="F3320">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v>4.2336</v>
      </c>
    </row>
    <row r="3321" spans="1:23" x14ac:dyDescent="0.3">
      <c r="A3321">
        <v>3320</v>
      </c>
      <c r="B3321" t="s">
        <v>6553</v>
      </c>
      <c r="C3321" s="1">
        <v>41993</v>
      </c>
      <c r="D3321">
        <v>2014</v>
      </c>
      <c r="E3321" t="s">
        <v>98</v>
      </c>
      <c r="F3321">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v>3.8073000000000015</v>
      </c>
    </row>
    <row r="3322" spans="1:23" x14ac:dyDescent="0.3">
      <c r="A3322">
        <v>7779</v>
      </c>
      <c r="B3322" t="s">
        <v>9685</v>
      </c>
      <c r="C3322" s="1">
        <v>42000</v>
      </c>
      <c r="D3322">
        <v>2014</v>
      </c>
      <c r="E3322" t="s">
        <v>98</v>
      </c>
      <c r="F3322">
        <v>27</v>
      </c>
      <c r="G3322" t="s">
        <v>54</v>
      </c>
      <c r="H3322" t="s">
        <v>4413</v>
      </c>
      <c r="I3322" t="s">
        <v>4414</v>
      </c>
      <c r="J3322" t="s">
        <v>108</v>
      </c>
      <c r="K3322" t="s">
        <v>29</v>
      </c>
      <c r="L3322" t="s">
        <v>7989</v>
      </c>
      <c r="M3322" t="s">
        <v>46</v>
      </c>
      <c r="N3322">
        <v>92553</v>
      </c>
      <c r="O3322" t="s">
        <v>47</v>
      </c>
      <c r="P3322" t="s">
        <v>4349</v>
      </c>
      <c r="Q3322" t="s">
        <v>49</v>
      </c>
      <c r="R3322" t="s">
        <v>79</v>
      </c>
      <c r="S3322" t="s">
        <v>4350</v>
      </c>
      <c r="T3322">
        <v>37.055999999999997</v>
      </c>
      <c r="U3322">
        <v>3</v>
      </c>
      <c r="V3322">
        <v>0.2</v>
      </c>
      <c r="W3322">
        <v>13.896000000000001</v>
      </c>
    </row>
    <row r="3323" spans="1:23" x14ac:dyDescent="0.3">
      <c r="A3323">
        <v>3322</v>
      </c>
      <c r="B3323" t="s">
        <v>6553</v>
      </c>
      <c r="C3323" s="1">
        <v>41993</v>
      </c>
      <c r="D3323">
        <v>2014</v>
      </c>
      <c r="E3323" t="s">
        <v>98</v>
      </c>
      <c r="F3323">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v>9.0719999999999992</v>
      </c>
    </row>
    <row r="3324" spans="1:23" x14ac:dyDescent="0.3">
      <c r="A3324">
        <v>3323</v>
      </c>
      <c r="B3324" t="s">
        <v>6556</v>
      </c>
      <c r="C3324" s="1">
        <v>42208</v>
      </c>
      <c r="D3324">
        <v>2015</v>
      </c>
      <c r="E3324" t="s">
        <v>152</v>
      </c>
      <c r="F3324">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v>20.681999999999995</v>
      </c>
    </row>
    <row r="3325" spans="1:23" x14ac:dyDescent="0.3">
      <c r="A3325">
        <v>7778</v>
      </c>
      <c r="B3325" t="s">
        <v>9685</v>
      </c>
      <c r="C3325" s="1">
        <v>42000</v>
      </c>
      <c r="D3325">
        <v>2014</v>
      </c>
      <c r="E3325" t="s">
        <v>98</v>
      </c>
      <c r="F3325">
        <v>27</v>
      </c>
      <c r="G3325" t="s">
        <v>54</v>
      </c>
      <c r="H3325" t="s">
        <v>4413</v>
      </c>
      <c r="I3325" t="s">
        <v>4414</v>
      </c>
      <c r="J3325" t="s">
        <v>108</v>
      </c>
      <c r="K3325" t="s">
        <v>29</v>
      </c>
      <c r="L3325" t="s">
        <v>7989</v>
      </c>
      <c r="M3325" t="s">
        <v>46</v>
      </c>
      <c r="N3325">
        <v>92553</v>
      </c>
      <c r="O3325" t="s">
        <v>47</v>
      </c>
      <c r="P3325" t="s">
        <v>1783</v>
      </c>
      <c r="Q3325" t="s">
        <v>49</v>
      </c>
      <c r="R3325" t="s">
        <v>63</v>
      </c>
      <c r="S3325" t="s">
        <v>1784</v>
      </c>
      <c r="T3325">
        <v>51.449999999999996</v>
      </c>
      <c r="U3325">
        <v>3</v>
      </c>
      <c r="V3325">
        <v>0</v>
      </c>
      <c r="W3325">
        <v>13.891499999999999</v>
      </c>
    </row>
    <row r="3326" spans="1:23" x14ac:dyDescent="0.3">
      <c r="A3326">
        <v>3325</v>
      </c>
      <c r="B3326" t="s">
        <v>6557</v>
      </c>
      <c r="C3326" s="1">
        <v>41954</v>
      </c>
      <c r="D3326">
        <v>2014</v>
      </c>
      <c r="E3326" t="s">
        <v>24</v>
      </c>
      <c r="F332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v>-1480.0335000000009</v>
      </c>
    </row>
    <row r="3327" spans="1:23" x14ac:dyDescent="0.3">
      <c r="A3327">
        <v>3326</v>
      </c>
      <c r="B3327" t="s">
        <v>6557</v>
      </c>
      <c r="C3327" s="1">
        <v>41954</v>
      </c>
      <c r="D3327">
        <v>2014</v>
      </c>
      <c r="E3327" t="s">
        <v>24</v>
      </c>
      <c r="F3327">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v>-1.9744000000000002</v>
      </c>
    </row>
    <row r="3328" spans="1:23" x14ac:dyDescent="0.3">
      <c r="A3328">
        <v>3327</v>
      </c>
      <c r="B3328" t="s">
        <v>6557</v>
      </c>
      <c r="C3328" s="1">
        <v>41954</v>
      </c>
      <c r="D3328">
        <v>2014</v>
      </c>
      <c r="E3328" t="s">
        <v>24</v>
      </c>
      <c r="F3328">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v>6.7560000000000038</v>
      </c>
    </row>
    <row r="3329" spans="1:23" x14ac:dyDescent="0.3">
      <c r="A3329">
        <v>3328</v>
      </c>
      <c r="B3329" t="s">
        <v>6557</v>
      </c>
      <c r="C3329" s="1">
        <v>41954</v>
      </c>
      <c r="D3329">
        <v>2014</v>
      </c>
      <c r="E3329" t="s">
        <v>24</v>
      </c>
      <c r="F3329">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v>7.8734999999999991</v>
      </c>
    </row>
    <row r="3330" spans="1:23" x14ac:dyDescent="0.3">
      <c r="A3330">
        <v>3329</v>
      </c>
      <c r="B3330" t="s">
        <v>6557</v>
      </c>
      <c r="C3330" s="1">
        <v>41954</v>
      </c>
      <c r="D3330">
        <v>2014</v>
      </c>
      <c r="E3330" t="s">
        <v>24</v>
      </c>
      <c r="F3330">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v>95.096800000000002</v>
      </c>
    </row>
    <row r="3331" spans="1:23" x14ac:dyDescent="0.3">
      <c r="A3331">
        <v>7777</v>
      </c>
      <c r="B3331" t="s">
        <v>9685</v>
      </c>
      <c r="C3331" s="1">
        <v>42000</v>
      </c>
      <c r="D3331">
        <v>2014</v>
      </c>
      <c r="E3331" t="s">
        <v>98</v>
      </c>
      <c r="F3331">
        <v>27</v>
      </c>
      <c r="G3331" t="s">
        <v>54</v>
      </c>
      <c r="H3331" t="s">
        <v>4413</v>
      </c>
      <c r="I3331" t="s">
        <v>4414</v>
      </c>
      <c r="J3331" t="s">
        <v>108</v>
      </c>
      <c r="K3331" t="s">
        <v>29</v>
      </c>
      <c r="L3331" t="s">
        <v>7989</v>
      </c>
      <c r="M3331" t="s">
        <v>46</v>
      </c>
      <c r="N3331">
        <v>92553</v>
      </c>
      <c r="O3331" t="s">
        <v>47</v>
      </c>
      <c r="P3331" t="s">
        <v>7918</v>
      </c>
      <c r="Q3331" t="s">
        <v>49</v>
      </c>
      <c r="R3331" t="s">
        <v>281</v>
      </c>
      <c r="S3331" t="s">
        <v>576</v>
      </c>
      <c r="T3331">
        <v>7.86</v>
      </c>
      <c r="U3331">
        <v>3</v>
      </c>
      <c r="V3331">
        <v>0</v>
      </c>
      <c r="W3331">
        <v>3.6156000000000001</v>
      </c>
    </row>
    <row r="3332" spans="1:23" x14ac:dyDescent="0.3">
      <c r="A3332">
        <v>7776</v>
      </c>
      <c r="B3332" t="s">
        <v>9685</v>
      </c>
      <c r="C3332" s="1">
        <v>42000</v>
      </c>
      <c r="D3332">
        <v>2014</v>
      </c>
      <c r="E3332" t="s">
        <v>98</v>
      </c>
      <c r="F3332">
        <v>27</v>
      </c>
      <c r="G3332" t="s">
        <v>54</v>
      </c>
      <c r="H3332" t="s">
        <v>4413</v>
      </c>
      <c r="I3332" t="s">
        <v>4414</v>
      </c>
      <c r="J3332" t="s">
        <v>108</v>
      </c>
      <c r="K3332" t="s">
        <v>29</v>
      </c>
      <c r="L3332" t="s">
        <v>7989</v>
      </c>
      <c r="M3332" t="s">
        <v>46</v>
      </c>
      <c r="N3332">
        <v>92553</v>
      </c>
      <c r="O3332" t="s">
        <v>47</v>
      </c>
      <c r="P3332" t="s">
        <v>7370</v>
      </c>
      <c r="Q3332" t="s">
        <v>49</v>
      </c>
      <c r="R3332" t="s">
        <v>82</v>
      </c>
      <c r="S3332" t="s">
        <v>1446</v>
      </c>
      <c r="T3332">
        <v>10.98</v>
      </c>
      <c r="U3332">
        <v>1</v>
      </c>
      <c r="V3332">
        <v>0</v>
      </c>
      <c r="W3332">
        <v>2.9646000000000008</v>
      </c>
    </row>
    <row r="3333" spans="1:23" x14ac:dyDescent="0.3">
      <c r="A3333">
        <v>7775</v>
      </c>
      <c r="B3333" t="s">
        <v>9684</v>
      </c>
      <c r="C3333" s="1">
        <v>42473</v>
      </c>
      <c r="D3333">
        <v>2016</v>
      </c>
      <c r="E3333" t="s">
        <v>89</v>
      </c>
      <c r="F3333">
        <v>13</v>
      </c>
      <c r="G3333" t="s">
        <v>199</v>
      </c>
      <c r="H3333" t="s">
        <v>7128</v>
      </c>
      <c r="I3333" t="s">
        <v>7129</v>
      </c>
      <c r="J3333" t="s">
        <v>28</v>
      </c>
      <c r="K3333" t="s">
        <v>29</v>
      </c>
      <c r="L3333" t="s">
        <v>135</v>
      </c>
      <c r="M3333" t="s">
        <v>46</v>
      </c>
      <c r="N3333">
        <v>94109</v>
      </c>
      <c r="O3333" t="s">
        <v>47</v>
      </c>
      <c r="P3333" t="s">
        <v>183</v>
      </c>
      <c r="Q3333" t="s">
        <v>49</v>
      </c>
      <c r="R3333" t="s">
        <v>184</v>
      </c>
      <c r="S3333" t="s">
        <v>185</v>
      </c>
      <c r="T3333">
        <v>6.12</v>
      </c>
      <c r="U3333">
        <v>3</v>
      </c>
      <c r="V3333">
        <v>0</v>
      </c>
      <c r="W3333">
        <v>2.8763999999999994</v>
      </c>
    </row>
    <row r="3334" spans="1:23" x14ac:dyDescent="0.3">
      <c r="A3334">
        <v>7772</v>
      </c>
      <c r="B3334" t="s">
        <v>9681</v>
      </c>
      <c r="C3334" s="1">
        <v>42699</v>
      </c>
      <c r="D3334">
        <v>2016</v>
      </c>
      <c r="E3334" t="s">
        <v>24</v>
      </c>
      <c r="F3334">
        <v>25</v>
      </c>
      <c r="G3334" t="s">
        <v>54</v>
      </c>
      <c r="H3334" t="s">
        <v>3990</v>
      </c>
      <c r="I3334" t="s">
        <v>3991</v>
      </c>
      <c r="J3334" t="s">
        <v>28</v>
      </c>
      <c r="K3334" t="s">
        <v>29</v>
      </c>
      <c r="L3334" t="s">
        <v>2489</v>
      </c>
      <c r="M3334" t="s">
        <v>510</v>
      </c>
      <c r="N3334">
        <v>43130</v>
      </c>
      <c r="O3334" t="s">
        <v>157</v>
      </c>
      <c r="P3334" t="s">
        <v>2711</v>
      </c>
      <c r="Q3334" t="s">
        <v>49</v>
      </c>
      <c r="R3334" t="s">
        <v>79</v>
      </c>
      <c r="S3334" t="s">
        <v>2712</v>
      </c>
      <c r="T3334">
        <v>456.58800000000008</v>
      </c>
      <c r="U3334">
        <v>2</v>
      </c>
      <c r="V3334">
        <v>0.7</v>
      </c>
      <c r="W3334">
        <v>-304.39200000000005</v>
      </c>
    </row>
    <row r="3335" spans="1:23" x14ac:dyDescent="0.3">
      <c r="A3335">
        <v>7771</v>
      </c>
      <c r="B3335" t="s">
        <v>9680</v>
      </c>
      <c r="C3335" s="1">
        <v>42583</v>
      </c>
      <c r="D3335">
        <v>2016</v>
      </c>
      <c r="E3335" t="s">
        <v>132</v>
      </c>
      <c r="F3335">
        <v>1</v>
      </c>
      <c r="G3335" t="s">
        <v>1306</v>
      </c>
      <c r="H3335" t="s">
        <v>1159</v>
      </c>
      <c r="I3335" t="s">
        <v>1160</v>
      </c>
      <c r="J3335" t="s">
        <v>44</v>
      </c>
      <c r="K3335" t="s">
        <v>29</v>
      </c>
      <c r="L3335" t="s">
        <v>2875</v>
      </c>
      <c r="M3335" t="s">
        <v>46</v>
      </c>
      <c r="N3335">
        <v>92503</v>
      </c>
      <c r="O3335" t="s">
        <v>47</v>
      </c>
      <c r="P3335" t="s">
        <v>81</v>
      </c>
      <c r="Q3335" t="s">
        <v>49</v>
      </c>
      <c r="R3335" t="s">
        <v>82</v>
      </c>
      <c r="S3335" t="s">
        <v>83</v>
      </c>
      <c r="T3335">
        <v>45.96</v>
      </c>
      <c r="U3335">
        <v>2</v>
      </c>
      <c r="V3335">
        <v>0</v>
      </c>
      <c r="W3335">
        <v>13.787999999999997</v>
      </c>
    </row>
    <row r="3336" spans="1:23" x14ac:dyDescent="0.3">
      <c r="A3336">
        <v>3335</v>
      </c>
      <c r="B3336" t="s">
        <v>6565</v>
      </c>
      <c r="C3336" s="1">
        <v>42968</v>
      </c>
      <c r="D3336">
        <v>2017</v>
      </c>
      <c r="E3336" t="s">
        <v>132</v>
      </c>
      <c r="F333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v>4.9647999999999985</v>
      </c>
    </row>
    <row r="3337" spans="1:23" x14ac:dyDescent="0.3">
      <c r="A3337">
        <v>7769</v>
      </c>
      <c r="B3337" t="s">
        <v>9679</v>
      </c>
      <c r="C3337" s="1">
        <v>43051</v>
      </c>
      <c r="D3337">
        <v>2017</v>
      </c>
      <c r="E3337" t="s">
        <v>24</v>
      </c>
      <c r="F3337">
        <v>12</v>
      </c>
      <c r="G3337" t="s">
        <v>54</v>
      </c>
      <c r="H3337" t="s">
        <v>3758</v>
      </c>
      <c r="I3337" t="s">
        <v>3759</v>
      </c>
      <c r="J3337" t="s">
        <v>28</v>
      </c>
      <c r="K3337" t="s">
        <v>29</v>
      </c>
      <c r="L3337" t="s">
        <v>5669</v>
      </c>
      <c r="M3337" t="s">
        <v>58</v>
      </c>
      <c r="N3337">
        <v>32303</v>
      </c>
      <c r="O3337" t="s">
        <v>32</v>
      </c>
      <c r="P3337" t="s">
        <v>2569</v>
      </c>
      <c r="Q3337" t="s">
        <v>49</v>
      </c>
      <c r="R3337" t="s">
        <v>95</v>
      </c>
      <c r="S3337" t="s">
        <v>2570</v>
      </c>
      <c r="T3337">
        <v>26.720000000000002</v>
      </c>
      <c r="U3337">
        <v>5</v>
      </c>
      <c r="V3337">
        <v>0.2</v>
      </c>
      <c r="W3337">
        <v>9.3520000000000003</v>
      </c>
    </row>
    <row r="3338" spans="1:23" x14ac:dyDescent="0.3">
      <c r="A3338">
        <v>7768</v>
      </c>
      <c r="B3338" t="s">
        <v>9678</v>
      </c>
      <c r="C3338" s="1">
        <v>42240</v>
      </c>
      <c r="D3338">
        <v>2015</v>
      </c>
      <c r="E3338" t="s">
        <v>132</v>
      </c>
      <c r="F3338">
        <v>24</v>
      </c>
      <c r="G3338" t="s">
        <v>199</v>
      </c>
      <c r="H3338" t="s">
        <v>1367</v>
      </c>
      <c r="I3338" t="s">
        <v>1368</v>
      </c>
      <c r="J3338" t="s">
        <v>28</v>
      </c>
      <c r="K3338" t="s">
        <v>29</v>
      </c>
      <c r="L3338" t="s">
        <v>431</v>
      </c>
      <c r="M3338" t="s">
        <v>432</v>
      </c>
      <c r="N3338">
        <v>97206</v>
      </c>
      <c r="O3338" t="s">
        <v>47</v>
      </c>
      <c r="P3338" t="s">
        <v>378</v>
      </c>
      <c r="Q3338" t="s">
        <v>49</v>
      </c>
      <c r="R3338" t="s">
        <v>72</v>
      </c>
      <c r="S3338" t="s">
        <v>379</v>
      </c>
      <c r="T3338">
        <v>7.1519999999999992</v>
      </c>
      <c r="U3338">
        <v>3</v>
      </c>
      <c r="V3338">
        <v>0.2</v>
      </c>
      <c r="W3338">
        <v>0.71520000000000028</v>
      </c>
    </row>
    <row r="3339" spans="1:23" x14ac:dyDescent="0.3">
      <c r="A3339">
        <v>7767</v>
      </c>
      <c r="B3339" t="s">
        <v>9677</v>
      </c>
      <c r="C3339" s="1">
        <v>42959</v>
      </c>
      <c r="D3339">
        <v>2017</v>
      </c>
      <c r="E3339" t="s">
        <v>132</v>
      </c>
      <c r="F3339">
        <v>12</v>
      </c>
      <c r="G3339" t="s">
        <v>1306</v>
      </c>
      <c r="H3339" t="s">
        <v>1550</v>
      </c>
      <c r="I3339" t="s">
        <v>1551</v>
      </c>
      <c r="J3339" t="s">
        <v>44</v>
      </c>
      <c r="K3339" t="s">
        <v>29</v>
      </c>
      <c r="L3339" t="s">
        <v>394</v>
      </c>
      <c r="M3339" t="s">
        <v>2755</v>
      </c>
      <c r="N3339">
        <v>21044</v>
      </c>
      <c r="O3339" t="s">
        <v>157</v>
      </c>
      <c r="P3339" t="s">
        <v>1583</v>
      </c>
      <c r="Q3339" t="s">
        <v>49</v>
      </c>
      <c r="R3339" t="s">
        <v>72</v>
      </c>
      <c r="S3339" t="s">
        <v>1584</v>
      </c>
      <c r="T3339">
        <v>219.89999999999998</v>
      </c>
      <c r="U3339">
        <v>5</v>
      </c>
      <c r="V3339">
        <v>0</v>
      </c>
      <c r="W3339">
        <v>59.373000000000005</v>
      </c>
    </row>
    <row r="3340" spans="1:23" x14ac:dyDescent="0.3">
      <c r="A3340">
        <v>3339</v>
      </c>
      <c r="B3340" t="s">
        <v>6565</v>
      </c>
      <c r="C3340" s="1">
        <v>42968</v>
      </c>
      <c r="D3340">
        <v>2017</v>
      </c>
      <c r="E3340" t="s">
        <v>132</v>
      </c>
      <c r="F3340">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v>42.464699999999993</v>
      </c>
    </row>
    <row r="3341" spans="1:23" x14ac:dyDescent="0.3">
      <c r="A3341">
        <v>3340</v>
      </c>
      <c r="B3341" t="s">
        <v>6565</v>
      </c>
      <c r="C3341" s="1">
        <v>42968</v>
      </c>
      <c r="D3341">
        <v>2017</v>
      </c>
      <c r="E3341" t="s">
        <v>132</v>
      </c>
      <c r="F3341">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v>54.950400000000002</v>
      </c>
    </row>
    <row r="3342" spans="1:23" x14ac:dyDescent="0.3">
      <c r="A3342">
        <v>3341</v>
      </c>
      <c r="B3342" t="s">
        <v>6565</v>
      </c>
      <c r="C3342" s="1">
        <v>42968</v>
      </c>
      <c r="D3342">
        <v>2017</v>
      </c>
      <c r="E3342" t="s">
        <v>132</v>
      </c>
      <c r="F3342">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v>24.84</v>
      </c>
    </row>
    <row r="3343" spans="1:23" x14ac:dyDescent="0.3">
      <c r="A3343">
        <v>3342</v>
      </c>
      <c r="B3343" t="s">
        <v>6574</v>
      </c>
      <c r="C3343" s="1">
        <v>42609</v>
      </c>
      <c r="D3343">
        <v>2016</v>
      </c>
      <c r="E3343" t="s">
        <v>132</v>
      </c>
      <c r="F3343">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v>60.255300000000005</v>
      </c>
    </row>
    <row r="3344" spans="1:23" x14ac:dyDescent="0.3">
      <c r="A3344">
        <v>7765</v>
      </c>
      <c r="B3344" t="s">
        <v>9677</v>
      </c>
      <c r="C3344" s="1">
        <v>42959</v>
      </c>
      <c r="D3344">
        <v>2017</v>
      </c>
      <c r="E3344" t="s">
        <v>132</v>
      </c>
      <c r="F3344">
        <v>12</v>
      </c>
      <c r="G3344" t="s">
        <v>1306</v>
      </c>
      <c r="H3344" t="s">
        <v>1550</v>
      </c>
      <c r="I3344" t="s">
        <v>1551</v>
      </c>
      <c r="J3344" t="s">
        <v>44</v>
      </c>
      <c r="K3344" t="s">
        <v>29</v>
      </c>
      <c r="L3344" t="s">
        <v>394</v>
      </c>
      <c r="M3344" t="s">
        <v>2755</v>
      </c>
      <c r="N3344">
        <v>21044</v>
      </c>
      <c r="O3344" t="s">
        <v>157</v>
      </c>
      <c r="P3344" t="s">
        <v>2005</v>
      </c>
      <c r="Q3344" t="s">
        <v>49</v>
      </c>
      <c r="R3344" t="s">
        <v>72</v>
      </c>
      <c r="S3344" t="s">
        <v>2006</v>
      </c>
      <c r="T3344">
        <v>17.52</v>
      </c>
      <c r="U3344">
        <v>3</v>
      </c>
      <c r="V3344">
        <v>0</v>
      </c>
      <c r="W3344">
        <v>5.2559999999999993</v>
      </c>
    </row>
    <row r="3345" spans="1:23" x14ac:dyDescent="0.3">
      <c r="A3345">
        <v>7764</v>
      </c>
      <c r="B3345" t="s">
        <v>9676</v>
      </c>
      <c r="C3345" s="1">
        <v>42038</v>
      </c>
      <c r="D3345">
        <v>2015</v>
      </c>
      <c r="E3345" t="s">
        <v>568</v>
      </c>
      <c r="F3345">
        <v>3</v>
      </c>
      <c r="G3345" t="s">
        <v>54</v>
      </c>
      <c r="H3345" t="s">
        <v>3182</v>
      </c>
      <c r="I3345" t="s">
        <v>3183</v>
      </c>
      <c r="J3345" t="s">
        <v>28</v>
      </c>
      <c r="K3345" t="s">
        <v>29</v>
      </c>
      <c r="L3345" t="s">
        <v>509</v>
      </c>
      <c r="M3345" t="s">
        <v>1288</v>
      </c>
      <c r="N3345">
        <v>31907</v>
      </c>
      <c r="O3345" t="s">
        <v>32</v>
      </c>
      <c r="P3345" t="s">
        <v>6125</v>
      </c>
      <c r="Q3345" t="s">
        <v>49</v>
      </c>
      <c r="R3345" t="s">
        <v>184</v>
      </c>
      <c r="S3345" t="s">
        <v>684</v>
      </c>
      <c r="T3345">
        <v>74.52</v>
      </c>
      <c r="U3345">
        <v>9</v>
      </c>
      <c r="V3345">
        <v>0</v>
      </c>
      <c r="W3345">
        <v>35.024399999999993</v>
      </c>
    </row>
    <row r="3346" spans="1:23" x14ac:dyDescent="0.3">
      <c r="A3346">
        <v>3345</v>
      </c>
      <c r="B3346" t="s">
        <v>6574</v>
      </c>
      <c r="C3346" s="1">
        <v>42609</v>
      </c>
      <c r="D3346">
        <v>2016</v>
      </c>
      <c r="E3346" t="s">
        <v>132</v>
      </c>
      <c r="F334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v>36.692999999999998</v>
      </c>
    </row>
    <row r="3347" spans="1:23" x14ac:dyDescent="0.3">
      <c r="A3347">
        <v>3346</v>
      </c>
      <c r="B3347" t="s">
        <v>6574</v>
      </c>
      <c r="C3347" s="1">
        <v>42609</v>
      </c>
      <c r="D3347">
        <v>2016</v>
      </c>
      <c r="E3347" t="s">
        <v>132</v>
      </c>
      <c r="F3347">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v>5.2559999999999993</v>
      </c>
    </row>
    <row r="3348" spans="1:23" x14ac:dyDescent="0.3">
      <c r="A3348">
        <v>3347</v>
      </c>
      <c r="B3348" t="s">
        <v>6574</v>
      </c>
      <c r="C3348" s="1">
        <v>42609</v>
      </c>
      <c r="D3348">
        <v>2016</v>
      </c>
      <c r="E3348" t="s">
        <v>132</v>
      </c>
      <c r="F3348">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v>13.919999999999998</v>
      </c>
    </row>
    <row r="3349" spans="1:23" x14ac:dyDescent="0.3">
      <c r="A3349">
        <v>3348</v>
      </c>
      <c r="B3349" t="s">
        <v>6575</v>
      </c>
      <c r="C3349" s="1">
        <v>42229</v>
      </c>
      <c r="D3349">
        <v>2015</v>
      </c>
      <c r="E3349" t="s">
        <v>132</v>
      </c>
      <c r="F3349">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v>13.208000000000002</v>
      </c>
    </row>
    <row r="3350" spans="1:23" x14ac:dyDescent="0.3">
      <c r="A3350">
        <v>3349</v>
      </c>
      <c r="B3350" t="s">
        <v>6577</v>
      </c>
      <c r="C3350" s="1">
        <v>43044</v>
      </c>
      <c r="D3350">
        <v>2017</v>
      </c>
      <c r="E3350" t="s">
        <v>24</v>
      </c>
      <c r="F3350">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v>-25.648000000000003</v>
      </c>
    </row>
    <row r="3351" spans="1:23" x14ac:dyDescent="0.3">
      <c r="A3351">
        <v>3350</v>
      </c>
      <c r="B3351" t="s">
        <v>6578</v>
      </c>
      <c r="C3351" s="1">
        <v>42599</v>
      </c>
      <c r="D3351">
        <v>2016</v>
      </c>
      <c r="E3351" t="s">
        <v>132</v>
      </c>
      <c r="F3351">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v>5.6955999999999989</v>
      </c>
    </row>
    <row r="3352" spans="1:23" x14ac:dyDescent="0.3">
      <c r="A3352">
        <v>7763</v>
      </c>
      <c r="B3352" t="s">
        <v>9675</v>
      </c>
      <c r="C3352" s="1">
        <v>43004</v>
      </c>
      <c r="D3352">
        <v>2017</v>
      </c>
      <c r="E3352" t="s">
        <v>161</v>
      </c>
      <c r="F3352">
        <v>26</v>
      </c>
      <c r="G3352" t="s">
        <v>199</v>
      </c>
      <c r="H3352" t="s">
        <v>2989</v>
      </c>
      <c r="I3352" t="s">
        <v>2990</v>
      </c>
      <c r="J3352" t="s">
        <v>108</v>
      </c>
      <c r="K3352" t="s">
        <v>29</v>
      </c>
      <c r="L3352" t="s">
        <v>1994</v>
      </c>
      <c r="M3352" t="s">
        <v>432</v>
      </c>
      <c r="N3352">
        <v>97301</v>
      </c>
      <c r="O3352" t="s">
        <v>47</v>
      </c>
      <c r="P3352" t="s">
        <v>4245</v>
      </c>
      <c r="Q3352" t="s">
        <v>49</v>
      </c>
      <c r="R3352" t="s">
        <v>72</v>
      </c>
      <c r="S3352" t="s">
        <v>4246</v>
      </c>
      <c r="T3352">
        <v>2.2239999999999998</v>
      </c>
      <c r="U3352">
        <v>1</v>
      </c>
      <c r="V3352">
        <v>0.2</v>
      </c>
      <c r="W3352">
        <v>0.55599999999999994</v>
      </c>
    </row>
    <row r="3353" spans="1:23" x14ac:dyDescent="0.3">
      <c r="A3353">
        <v>7762</v>
      </c>
      <c r="B3353" t="s">
        <v>9674</v>
      </c>
      <c r="C3353" s="1">
        <v>43072</v>
      </c>
      <c r="D3353">
        <v>2017</v>
      </c>
      <c r="E3353" t="s">
        <v>98</v>
      </c>
      <c r="F3353">
        <v>3</v>
      </c>
      <c r="G3353" t="s">
        <v>199</v>
      </c>
      <c r="H3353" t="s">
        <v>1255</v>
      </c>
      <c r="I3353" t="s">
        <v>1256</v>
      </c>
      <c r="J3353" t="s">
        <v>28</v>
      </c>
      <c r="K3353" t="s">
        <v>29</v>
      </c>
      <c r="L3353" t="s">
        <v>4368</v>
      </c>
      <c r="M3353" t="s">
        <v>110</v>
      </c>
      <c r="N3353">
        <v>75023</v>
      </c>
      <c r="O3353" t="s">
        <v>111</v>
      </c>
      <c r="P3353" t="s">
        <v>4627</v>
      </c>
      <c r="Q3353" t="s">
        <v>49</v>
      </c>
      <c r="R3353" t="s">
        <v>95</v>
      </c>
      <c r="S3353" t="s">
        <v>4628</v>
      </c>
      <c r="T3353">
        <v>10.368000000000002</v>
      </c>
      <c r="U3353">
        <v>2</v>
      </c>
      <c r="V3353">
        <v>0.2</v>
      </c>
      <c r="W3353">
        <v>3.6288</v>
      </c>
    </row>
    <row r="3354" spans="1:23" x14ac:dyDescent="0.3">
      <c r="A3354">
        <v>7761</v>
      </c>
      <c r="B3354" t="s">
        <v>9673</v>
      </c>
      <c r="C3354" s="1">
        <v>41979</v>
      </c>
      <c r="D3354">
        <v>2014</v>
      </c>
      <c r="E3354" t="s">
        <v>98</v>
      </c>
      <c r="F3354">
        <v>6</v>
      </c>
      <c r="G3354" t="s">
        <v>54</v>
      </c>
      <c r="H3354" t="s">
        <v>8390</v>
      </c>
      <c r="I3354" t="s">
        <v>8391</v>
      </c>
      <c r="J3354" t="s">
        <v>28</v>
      </c>
      <c r="K3354" t="s">
        <v>29</v>
      </c>
      <c r="L3354" t="s">
        <v>346</v>
      </c>
      <c r="M3354" t="s">
        <v>347</v>
      </c>
      <c r="N3354">
        <v>38109</v>
      </c>
      <c r="O3354" t="s">
        <v>32</v>
      </c>
      <c r="P3354" t="s">
        <v>3755</v>
      </c>
      <c r="Q3354" t="s">
        <v>49</v>
      </c>
      <c r="R3354" t="s">
        <v>95</v>
      </c>
      <c r="S3354" t="s">
        <v>3756</v>
      </c>
      <c r="T3354">
        <v>42.207999999999998</v>
      </c>
      <c r="U3354">
        <v>2</v>
      </c>
      <c r="V3354">
        <v>0.2</v>
      </c>
      <c r="W3354">
        <v>13.717599999999997</v>
      </c>
    </row>
    <row r="3355" spans="1:23" x14ac:dyDescent="0.3">
      <c r="A3355">
        <v>7760</v>
      </c>
      <c r="B3355" t="s">
        <v>9672</v>
      </c>
      <c r="C3355" s="1">
        <v>42667</v>
      </c>
      <c r="D3355">
        <v>2016</v>
      </c>
      <c r="E3355" t="s">
        <v>53</v>
      </c>
      <c r="F3355">
        <v>24</v>
      </c>
      <c r="G3355" t="s">
        <v>54</v>
      </c>
      <c r="H3355" t="s">
        <v>6365</v>
      </c>
      <c r="I3355" t="s">
        <v>6366</v>
      </c>
      <c r="J3355" t="s">
        <v>44</v>
      </c>
      <c r="K3355" t="s">
        <v>29</v>
      </c>
      <c r="L3355" t="s">
        <v>195</v>
      </c>
      <c r="M3355" t="s">
        <v>110</v>
      </c>
      <c r="N3355">
        <v>77041</v>
      </c>
      <c r="O3355" t="s">
        <v>111</v>
      </c>
      <c r="P3355" t="s">
        <v>3654</v>
      </c>
      <c r="Q3355" t="s">
        <v>49</v>
      </c>
      <c r="R3355" t="s">
        <v>95</v>
      </c>
      <c r="S3355" t="s">
        <v>3655</v>
      </c>
      <c r="T3355">
        <v>15.552000000000003</v>
      </c>
      <c r="U3355">
        <v>3</v>
      </c>
      <c r="V3355">
        <v>0.2</v>
      </c>
      <c r="W3355">
        <v>5.4432</v>
      </c>
    </row>
    <row r="3356" spans="1:23" x14ac:dyDescent="0.3">
      <c r="A3356">
        <v>7756</v>
      </c>
      <c r="B3356" t="s">
        <v>9668</v>
      </c>
      <c r="C3356" s="1">
        <v>43056</v>
      </c>
      <c r="D3356">
        <v>2017</v>
      </c>
      <c r="E3356" t="s">
        <v>24</v>
      </c>
      <c r="F3356">
        <v>17</v>
      </c>
      <c r="G3356" t="s">
        <v>54</v>
      </c>
      <c r="H3356" t="s">
        <v>2053</v>
      </c>
      <c r="I3356" t="s">
        <v>2054</v>
      </c>
      <c r="J3356" t="s">
        <v>28</v>
      </c>
      <c r="K3356" t="s">
        <v>29</v>
      </c>
      <c r="L3356" t="s">
        <v>479</v>
      </c>
      <c r="M3356" t="s">
        <v>93</v>
      </c>
      <c r="N3356">
        <v>28205</v>
      </c>
      <c r="O3356" t="s">
        <v>32</v>
      </c>
      <c r="P3356" t="s">
        <v>9669</v>
      </c>
      <c r="Q3356" t="s">
        <v>49</v>
      </c>
      <c r="R3356" t="s">
        <v>95</v>
      </c>
      <c r="S3356" t="s">
        <v>9670</v>
      </c>
      <c r="T3356">
        <v>268.24</v>
      </c>
      <c r="U3356">
        <v>7</v>
      </c>
      <c r="V3356">
        <v>0.2</v>
      </c>
      <c r="W3356">
        <v>93.883999999999986</v>
      </c>
    </row>
    <row r="3357" spans="1:23" x14ac:dyDescent="0.3">
      <c r="A3357">
        <v>3356</v>
      </c>
      <c r="B3357" t="s">
        <v>6583</v>
      </c>
      <c r="C3357" s="1">
        <v>41839</v>
      </c>
      <c r="D3357">
        <v>2014</v>
      </c>
      <c r="E3357" t="s">
        <v>152</v>
      </c>
      <c r="F3357">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v>9.6047999999999991</v>
      </c>
    </row>
    <row r="3358" spans="1:23" x14ac:dyDescent="0.3">
      <c r="A3358">
        <v>3357</v>
      </c>
      <c r="B3358" t="s">
        <v>6583</v>
      </c>
      <c r="C3358" s="1">
        <v>41839</v>
      </c>
      <c r="D3358">
        <v>2014</v>
      </c>
      <c r="E3358" t="s">
        <v>152</v>
      </c>
      <c r="F3358">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v>1.8288</v>
      </c>
    </row>
    <row r="3359" spans="1:23" x14ac:dyDescent="0.3">
      <c r="A3359">
        <v>3358</v>
      </c>
      <c r="B3359" t="s">
        <v>6586</v>
      </c>
      <c r="C3359" s="1">
        <v>42985</v>
      </c>
      <c r="D3359">
        <v>2017</v>
      </c>
      <c r="E3359" t="s">
        <v>161</v>
      </c>
      <c r="F3359">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v>26.465400000000006</v>
      </c>
    </row>
    <row r="3360" spans="1:23" x14ac:dyDescent="0.3">
      <c r="A3360">
        <v>3359</v>
      </c>
      <c r="B3360" t="s">
        <v>6587</v>
      </c>
      <c r="C3360" s="1">
        <v>42496</v>
      </c>
      <c r="D3360">
        <v>2016</v>
      </c>
      <c r="E3360" t="s">
        <v>124</v>
      </c>
      <c r="F3360">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v>-5.2932000000000023</v>
      </c>
    </row>
    <row r="3361" spans="1:23" x14ac:dyDescent="0.3">
      <c r="A3361">
        <v>7755</v>
      </c>
      <c r="B3361" t="s">
        <v>9667</v>
      </c>
      <c r="C3361" s="1">
        <v>42359</v>
      </c>
      <c r="D3361">
        <v>2015</v>
      </c>
      <c r="E3361" t="s">
        <v>98</v>
      </c>
      <c r="F3361">
        <v>21</v>
      </c>
      <c r="G3361" t="s">
        <v>25</v>
      </c>
      <c r="H3361" t="s">
        <v>2842</v>
      </c>
      <c r="I3361" t="s">
        <v>2843</v>
      </c>
      <c r="J3361" t="s">
        <v>44</v>
      </c>
      <c r="K3361" t="s">
        <v>29</v>
      </c>
      <c r="L3361" t="s">
        <v>509</v>
      </c>
      <c r="M3361" t="s">
        <v>510</v>
      </c>
      <c r="N3361">
        <v>43229</v>
      </c>
      <c r="O3361" t="s">
        <v>157</v>
      </c>
      <c r="P3361" t="s">
        <v>3405</v>
      </c>
      <c r="Q3361" t="s">
        <v>49</v>
      </c>
      <c r="R3361" t="s">
        <v>72</v>
      </c>
      <c r="S3361" t="s">
        <v>3406</v>
      </c>
      <c r="T3361">
        <v>3.008</v>
      </c>
      <c r="U3361">
        <v>2</v>
      </c>
      <c r="V3361">
        <v>0.2</v>
      </c>
      <c r="W3361">
        <v>0.33839999999999981</v>
      </c>
    </row>
    <row r="3362" spans="1:23" x14ac:dyDescent="0.3">
      <c r="A3362">
        <v>3361</v>
      </c>
      <c r="B3362" t="s">
        <v>6588</v>
      </c>
      <c r="C3362" s="1">
        <v>42159</v>
      </c>
      <c r="D3362">
        <v>2015</v>
      </c>
      <c r="E3362" t="s">
        <v>41</v>
      </c>
      <c r="F3362">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v>14.306799999999999</v>
      </c>
    </row>
    <row r="3363" spans="1:23" x14ac:dyDescent="0.3">
      <c r="A3363">
        <v>7753</v>
      </c>
      <c r="B3363" t="s">
        <v>9665</v>
      </c>
      <c r="C3363" s="1">
        <v>42173</v>
      </c>
      <c r="D3363">
        <v>2015</v>
      </c>
      <c r="E3363" t="s">
        <v>41</v>
      </c>
      <c r="F3363">
        <v>18</v>
      </c>
      <c r="G3363" t="s">
        <v>54</v>
      </c>
      <c r="H3363" t="s">
        <v>1448</v>
      </c>
      <c r="I3363" t="s">
        <v>1449</v>
      </c>
      <c r="J3363" t="s">
        <v>28</v>
      </c>
      <c r="K3363" t="s">
        <v>29</v>
      </c>
      <c r="L3363" t="s">
        <v>1143</v>
      </c>
      <c r="M3363" t="s">
        <v>331</v>
      </c>
      <c r="N3363">
        <v>22204</v>
      </c>
      <c r="O3363" t="s">
        <v>32</v>
      </c>
      <c r="P3363" t="s">
        <v>2868</v>
      </c>
      <c r="Q3363" t="s">
        <v>49</v>
      </c>
      <c r="R3363" t="s">
        <v>79</v>
      </c>
      <c r="S3363" t="s">
        <v>2869</v>
      </c>
      <c r="T3363">
        <v>33.020000000000003</v>
      </c>
      <c r="U3363">
        <v>2</v>
      </c>
      <c r="V3363">
        <v>0</v>
      </c>
      <c r="W3363">
        <v>15.849600000000002</v>
      </c>
    </row>
    <row r="3364" spans="1:23" x14ac:dyDescent="0.3">
      <c r="A3364">
        <v>3363</v>
      </c>
      <c r="B3364" t="s">
        <v>6591</v>
      </c>
      <c r="C3364" s="1">
        <v>42351</v>
      </c>
      <c r="D3364">
        <v>2015</v>
      </c>
      <c r="E3364" t="s">
        <v>98</v>
      </c>
      <c r="F3364">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v>9.3312000000000008</v>
      </c>
    </row>
    <row r="3365" spans="1:23" x14ac:dyDescent="0.3">
      <c r="A3365">
        <v>3364</v>
      </c>
      <c r="B3365" t="s">
        <v>6591</v>
      </c>
      <c r="C3365" s="1">
        <v>42351</v>
      </c>
      <c r="D3365">
        <v>2015</v>
      </c>
      <c r="E3365" t="s">
        <v>98</v>
      </c>
      <c r="F3365">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v>18.940000000000001</v>
      </c>
    </row>
    <row r="3366" spans="1:23" x14ac:dyDescent="0.3">
      <c r="A3366">
        <v>7751</v>
      </c>
      <c r="B3366" t="s">
        <v>9665</v>
      </c>
      <c r="C3366" s="1">
        <v>42173</v>
      </c>
      <c r="D3366">
        <v>2015</v>
      </c>
      <c r="E3366" t="s">
        <v>41</v>
      </c>
      <c r="F3366">
        <v>18</v>
      </c>
      <c r="G3366" t="s">
        <v>54</v>
      </c>
      <c r="H3366" t="s">
        <v>1448</v>
      </c>
      <c r="I3366" t="s">
        <v>1449</v>
      </c>
      <c r="J3366" t="s">
        <v>28</v>
      </c>
      <c r="K3366" t="s">
        <v>29</v>
      </c>
      <c r="L3366" t="s">
        <v>1143</v>
      </c>
      <c r="M3366" t="s">
        <v>331</v>
      </c>
      <c r="N3366">
        <v>22204</v>
      </c>
      <c r="O3366" t="s">
        <v>32</v>
      </c>
      <c r="P3366" t="s">
        <v>688</v>
      </c>
      <c r="Q3366" t="s">
        <v>49</v>
      </c>
      <c r="R3366" t="s">
        <v>79</v>
      </c>
      <c r="S3366" t="s">
        <v>689</v>
      </c>
      <c r="T3366">
        <v>34.6</v>
      </c>
      <c r="U3366">
        <v>2</v>
      </c>
      <c r="V3366">
        <v>0</v>
      </c>
      <c r="W3366">
        <v>16.608000000000001</v>
      </c>
    </row>
    <row r="3367" spans="1:23" x14ac:dyDescent="0.3">
      <c r="A3367">
        <v>7750</v>
      </c>
      <c r="B3367" t="s">
        <v>9665</v>
      </c>
      <c r="C3367" s="1">
        <v>42173</v>
      </c>
      <c r="D3367">
        <v>2015</v>
      </c>
      <c r="E3367" t="s">
        <v>41</v>
      </c>
      <c r="F3367">
        <v>18</v>
      </c>
      <c r="G3367" t="s">
        <v>54</v>
      </c>
      <c r="H3367" t="s">
        <v>1448</v>
      </c>
      <c r="I3367" t="s">
        <v>1449</v>
      </c>
      <c r="J3367" t="s">
        <v>28</v>
      </c>
      <c r="K3367" t="s">
        <v>29</v>
      </c>
      <c r="L3367" t="s">
        <v>1143</v>
      </c>
      <c r="M3367" t="s">
        <v>331</v>
      </c>
      <c r="N3367">
        <v>22204</v>
      </c>
      <c r="O3367" t="s">
        <v>32</v>
      </c>
      <c r="P3367" t="s">
        <v>3532</v>
      </c>
      <c r="Q3367" t="s">
        <v>49</v>
      </c>
      <c r="R3367" t="s">
        <v>63</v>
      </c>
      <c r="S3367" t="s">
        <v>3533</v>
      </c>
      <c r="T3367">
        <v>450.04</v>
      </c>
      <c r="U3367">
        <v>2</v>
      </c>
      <c r="V3367">
        <v>0</v>
      </c>
      <c r="W3367">
        <v>58.505200000000002</v>
      </c>
    </row>
    <row r="3368" spans="1:23" x14ac:dyDescent="0.3">
      <c r="A3368">
        <v>3367</v>
      </c>
      <c r="B3368" t="s">
        <v>6597</v>
      </c>
      <c r="C3368" s="1">
        <v>41829</v>
      </c>
      <c r="D3368">
        <v>2014</v>
      </c>
      <c r="E3368" t="s">
        <v>152</v>
      </c>
      <c r="F3368">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v>3.6288</v>
      </c>
    </row>
    <row r="3369" spans="1:23" x14ac:dyDescent="0.3">
      <c r="A3369">
        <v>3368</v>
      </c>
      <c r="B3369" t="s">
        <v>6597</v>
      </c>
      <c r="C3369" s="1">
        <v>41829</v>
      </c>
      <c r="D3369">
        <v>2014</v>
      </c>
      <c r="E3369" t="s">
        <v>152</v>
      </c>
      <c r="F3369">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v>4.4849999999999994</v>
      </c>
    </row>
    <row r="3370" spans="1:23" x14ac:dyDescent="0.3">
      <c r="A3370">
        <v>7748</v>
      </c>
      <c r="B3370" t="s">
        <v>9664</v>
      </c>
      <c r="C3370" s="1">
        <v>42155</v>
      </c>
      <c r="D3370">
        <v>2015</v>
      </c>
      <c r="E3370" t="s">
        <v>124</v>
      </c>
      <c r="F3370">
        <v>31</v>
      </c>
      <c r="G3370" t="s">
        <v>25</v>
      </c>
      <c r="H3370" t="s">
        <v>1697</v>
      </c>
      <c r="I3370" t="s">
        <v>1698</v>
      </c>
      <c r="J3370" t="s">
        <v>108</v>
      </c>
      <c r="K3370" t="s">
        <v>29</v>
      </c>
      <c r="L3370" t="s">
        <v>1189</v>
      </c>
      <c r="M3370" t="s">
        <v>279</v>
      </c>
      <c r="N3370">
        <v>11561</v>
      </c>
      <c r="O3370" t="s">
        <v>157</v>
      </c>
      <c r="P3370" t="s">
        <v>1018</v>
      </c>
      <c r="Q3370" t="s">
        <v>49</v>
      </c>
      <c r="R3370" t="s">
        <v>281</v>
      </c>
      <c r="S3370" t="s">
        <v>1019</v>
      </c>
      <c r="T3370">
        <v>7.5600000000000005</v>
      </c>
      <c r="U3370">
        <v>6</v>
      </c>
      <c r="V3370">
        <v>0</v>
      </c>
      <c r="W3370">
        <v>0.3024</v>
      </c>
    </row>
    <row r="3371" spans="1:23" x14ac:dyDescent="0.3">
      <c r="A3371">
        <v>3370</v>
      </c>
      <c r="B3371" t="s">
        <v>6598</v>
      </c>
      <c r="C3371" s="1">
        <v>42329</v>
      </c>
      <c r="D3371">
        <v>2015</v>
      </c>
      <c r="E3371" t="s">
        <v>24</v>
      </c>
      <c r="F3371">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v>23.116799999999998</v>
      </c>
    </row>
    <row r="3372" spans="1:23" x14ac:dyDescent="0.3">
      <c r="A3372">
        <v>7746</v>
      </c>
      <c r="B3372" t="s">
        <v>9662</v>
      </c>
      <c r="C3372" s="1">
        <v>42538</v>
      </c>
      <c r="D3372">
        <v>2016</v>
      </c>
      <c r="E3372" t="s">
        <v>41</v>
      </c>
      <c r="F3372">
        <v>17</v>
      </c>
      <c r="G3372" t="s">
        <v>54</v>
      </c>
      <c r="H3372" t="s">
        <v>2425</v>
      </c>
      <c r="I3372" t="s">
        <v>2426</v>
      </c>
      <c r="J3372" t="s">
        <v>44</v>
      </c>
      <c r="K3372" t="s">
        <v>29</v>
      </c>
      <c r="L3372" t="s">
        <v>7728</v>
      </c>
      <c r="M3372" t="s">
        <v>762</v>
      </c>
      <c r="N3372">
        <v>6708</v>
      </c>
      <c r="O3372" t="s">
        <v>157</v>
      </c>
      <c r="P3372" t="s">
        <v>3738</v>
      </c>
      <c r="Q3372" t="s">
        <v>49</v>
      </c>
      <c r="R3372" t="s">
        <v>72</v>
      </c>
      <c r="S3372" t="s">
        <v>3739</v>
      </c>
      <c r="T3372">
        <v>9.84</v>
      </c>
      <c r="U3372">
        <v>3</v>
      </c>
      <c r="V3372">
        <v>0</v>
      </c>
      <c r="W3372">
        <v>2.8535999999999988</v>
      </c>
    </row>
    <row r="3373" spans="1:23" x14ac:dyDescent="0.3">
      <c r="A3373">
        <v>3372</v>
      </c>
      <c r="B3373" t="s">
        <v>6602</v>
      </c>
      <c r="C3373" s="1">
        <v>43001</v>
      </c>
      <c r="D3373">
        <v>2017</v>
      </c>
      <c r="E3373" t="s">
        <v>161</v>
      </c>
      <c r="F3373">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v>9.0383999999999993</v>
      </c>
    </row>
    <row r="3374" spans="1:23" x14ac:dyDescent="0.3">
      <c r="A3374">
        <v>3373</v>
      </c>
      <c r="B3374" t="s">
        <v>6602</v>
      </c>
      <c r="C3374" s="1">
        <v>43001</v>
      </c>
      <c r="D3374">
        <v>2017</v>
      </c>
      <c r="E3374" t="s">
        <v>161</v>
      </c>
      <c r="F3374">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v>48.287999999999997</v>
      </c>
    </row>
    <row r="3375" spans="1:23" x14ac:dyDescent="0.3">
      <c r="A3375">
        <v>7744</v>
      </c>
      <c r="B3375" t="s">
        <v>9662</v>
      </c>
      <c r="C3375" s="1">
        <v>42538</v>
      </c>
      <c r="D3375">
        <v>2016</v>
      </c>
      <c r="E3375" t="s">
        <v>41</v>
      </c>
      <c r="F3375">
        <v>17</v>
      </c>
      <c r="G3375" t="s">
        <v>54</v>
      </c>
      <c r="H3375" t="s">
        <v>2425</v>
      </c>
      <c r="I3375" t="s">
        <v>2426</v>
      </c>
      <c r="J3375" t="s">
        <v>44</v>
      </c>
      <c r="K3375" t="s">
        <v>29</v>
      </c>
      <c r="L3375" t="s">
        <v>7728</v>
      </c>
      <c r="M3375" t="s">
        <v>762</v>
      </c>
      <c r="N3375">
        <v>6708</v>
      </c>
      <c r="O3375" t="s">
        <v>157</v>
      </c>
      <c r="P3375" t="s">
        <v>5844</v>
      </c>
      <c r="Q3375" t="s">
        <v>49</v>
      </c>
      <c r="R3375" t="s">
        <v>79</v>
      </c>
      <c r="S3375" t="s">
        <v>5845</v>
      </c>
      <c r="T3375">
        <v>7.96</v>
      </c>
      <c r="U3375">
        <v>2</v>
      </c>
      <c r="V3375">
        <v>0</v>
      </c>
      <c r="W3375">
        <v>3.7412000000000001</v>
      </c>
    </row>
    <row r="3376" spans="1:23" x14ac:dyDescent="0.3">
      <c r="A3376">
        <v>7743</v>
      </c>
      <c r="B3376" t="s">
        <v>9661</v>
      </c>
      <c r="C3376" s="1">
        <v>42967</v>
      </c>
      <c r="D3376">
        <v>2017</v>
      </c>
      <c r="E3376" t="s">
        <v>132</v>
      </c>
      <c r="F3376">
        <v>20</v>
      </c>
      <c r="G3376" t="s">
        <v>54</v>
      </c>
      <c r="H3376" t="s">
        <v>3472</v>
      </c>
      <c r="I3376" t="s">
        <v>3473</v>
      </c>
      <c r="J3376" t="s">
        <v>28</v>
      </c>
      <c r="K3376" t="s">
        <v>29</v>
      </c>
      <c r="L3376" t="s">
        <v>45</v>
      </c>
      <c r="M3376" t="s">
        <v>46</v>
      </c>
      <c r="N3376">
        <v>90036</v>
      </c>
      <c r="O3376" t="s">
        <v>47</v>
      </c>
      <c r="P3376" t="s">
        <v>3893</v>
      </c>
      <c r="Q3376" t="s">
        <v>49</v>
      </c>
      <c r="R3376" t="s">
        <v>95</v>
      </c>
      <c r="S3376" t="s">
        <v>3894</v>
      </c>
      <c r="T3376">
        <v>25.92</v>
      </c>
      <c r="U3376">
        <v>4</v>
      </c>
      <c r="V3376">
        <v>0</v>
      </c>
      <c r="W3376">
        <v>12.441600000000001</v>
      </c>
    </row>
    <row r="3377" spans="1:23" x14ac:dyDescent="0.3">
      <c r="A3377">
        <v>7740</v>
      </c>
      <c r="B3377" t="s">
        <v>9659</v>
      </c>
      <c r="C3377" s="1">
        <v>41964</v>
      </c>
      <c r="D3377">
        <v>2014</v>
      </c>
      <c r="E3377" t="s">
        <v>24</v>
      </c>
      <c r="F3377">
        <v>21</v>
      </c>
      <c r="G3377" t="s">
        <v>54</v>
      </c>
      <c r="H3377" t="s">
        <v>5891</v>
      </c>
      <c r="I3377" t="s">
        <v>5892</v>
      </c>
      <c r="J3377" t="s">
        <v>108</v>
      </c>
      <c r="K3377" t="s">
        <v>29</v>
      </c>
      <c r="L3377" t="s">
        <v>135</v>
      </c>
      <c r="M3377" t="s">
        <v>46</v>
      </c>
      <c r="N3377">
        <v>94110</v>
      </c>
      <c r="O3377" t="s">
        <v>47</v>
      </c>
      <c r="P3377" t="s">
        <v>4526</v>
      </c>
      <c r="Q3377" t="s">
        <v>49</v>
      </c>
      <c r="R3377" t="s">
        <v>95</v>
      </c>
      <c r="S3377" t="s">
        <v>4527</v>
      </c>
      <c r="T3377">
        <v>6.58</v>
      </c>
      <c r="U3377">
        <v>2</v>
      </c>
      <c r="V3377">
        <v>0</v>
      </c>
      <c r="W3377">
        <v>3.0267999999999997</v>
      </c>
    </row>
    <row r="3378" spans="1:23" x14ac:dyDescent="0.3">
      <c r="A3378">
        <v>7738</v>
      </c>
      <c r="B3378" t="s">
        <v>9657</v>
      </c>
      <c r="C3378" s="1">
        <v>43087</v>
      </c>
      <c r="D3378">
        <v>2017</v>
      </c>
      <c r="E3378" t="s">
        <v>98</v>
      </c>
      <c r="F3378">
        <v>18</v>
      </c>
      <c r="G3378" t="s">
        <v>199</v>
      </c>
      <c r="H3378" t="s">
        <v>7461</v>
      </c>
      <c r="I3378" t="s">
        <v>7462</v>
      </c>
      <c r="J3378" t="s">
        <v>28</v>
      </c>
      <c r="K3378" t="s">
        <v>29</v>
      </c>
      <c r="L3378" t="s">
        <v>479</v>
      </c>
      <c r="M3378" t="s">
        <v>93</v>
      </c>
      <c r="N3378">
        <v>28205</v>
      </c>
      <c r="O3378" t="s">
        <v>32</v>
      </c>
      <c r="P3378" t="s">
        <v>4145</v>
      </c>
      <c r="Q3378" t="s">
        <v>49</v>
      </c>
      <c r="R3378" t="s">
        <v>72</v>
      </c>
      <c r="S3378" t="s">
        <v>4146</v>
      </c>
      <c r="T3378">
        <v>12.672000000000001</v>
      </c>
      <c r="U3378">
        <v>9</v>
      </c>
      <c r="V3378">
        <v>0.2</v>
      </c>
      <c r="W3378">
        <v>1.4255999999999993</v>
      </c>
    </row>
    <row r="3379" spans="1:23" x14ac:dyDescent="0.3">
      <c r="A3379">
        <v>3378</v>
      </c>
      <c r="B3379" t="s">
        <v>6604</v>
      </c>
      <c r="C3379" s="1">
        <v>42675</v>
      </c>
      <c r="D3379">
        <v>2016</v>
      </c>
      <c r="E3379" t="s">
        <v>24</v>
      </c>
      <c r="F3379">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v>6.9794999999999909</v>
      </c>
    </row>
    <row r="3380" spans="1:23" x14ac:dyDescent="0.3">
      <c r="A3380">
        <v>3379</v>
      </c>
      <c r="B3380" t="s">
        <v>6609</v>
      </c>
      <c r="C3380" s="1">
        <v>42811</v>
      </c>
      <c r="D3380">
        <v>2017</v>
      </c>
      <c r="E3380" t="s">
        <v>237</v>
      </c>
      <c r="F3380">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v>-22.04160000000001</v>
      </c>
    </row>
    <row r="3381" spans="1:23" x14ac:dyDescent="0.3">
      <c r="A3381">
        <v>3380</v>
      </c>
      <c r="B3381" t="s">
        <v>6609</v>
      </c>
      <c r="C3381" s="1">
        <v>42811</v>
      </c>
      <c r="D3381">
        <v>2017</v>
      </c>
      <c r="E3381" t="s">
        <v>237</v>
      </c>
      <c r="F3381">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v>3.2099999999999982</v>
      </c>
    </row>
    <row r="3382" spans="1:23" x14ac:dyDescent="0.3">
      <c r="A3382">
        <v>7737</v>
      </c>
      <c r="B3382" t="s">
        <v>9656</v>
      </c>
      <c r="C3382" s="1">
        <v>41789</v>
      </c>
      <c r="D3382">
        <v>2014</v>
      </c>
      <c r="E3382" t="s">
        <v>124</v>
      </c>
      <c r="F3382">
        <v>30</v>
      </c>
      <c r="G3382" t="s">
        <v>54</v>
      </c>
      <c r="H3382" t="s">
        <v>4283</v>
      </c>
      <c r="I3382" t="s">
        <v>4284</v>
      </c>
      <c r="J3382" t="s">
        <v>28</v>
      </c>
      <c r="K3382" t="s">
        <v>29</v>
      </c>
      <c r="L3382" t="s">
        <v>278</v>
      </c>
      <c r="M3382" t="s">
        <v>279</v>
      </c>
      <c r="N3382">
        <v>10024</v>
      </c>
      <c r="O3382" t="s">
        <v>157</v>
      </c>
      <c r="P3382" t="s">
        <v>2806</v>
      </c>
      <c r="Q3382" t="s">
        <v>49</v>
      </c>
      <c r="R3382" t="s">
        <v>79</v>
      </c>
      <c r="S3382" t="s">
        <v>2807</v>
      </c>
      <c r="T3382">
        <v>70.367999999999995</v>
      </c>
      <c r="U3382">
        <v>4</v>
      </c>
      <c r="V3382">
        <v>0.2</v>
      </c>
      <c r="W3382">
        <v>26.387999999999998</v>
      </c>
    </row>
    <row r="3383" spans="1:23" x14ac:dyDescent="0.3">
      <c r="A3383">
        <v>3382</v>
      </c>
      <c r="B3383" t="s">
        <v>6615</v>
      </c>
      <c r="C3383" s="1">
        <v>42974</v>
      </c>
      <c r="D3383">
        <v>2017</v>
      </c>
      <c r="E3383" t="s">
        <v>132</v>
      </c>
      <c r="F3383">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v>0.97739999999999994</v>
      </c>
    </row>
    <row r="3384" spans="1:23" x14ac:dyDescent="0.3">
      <c r="A3384">
        <v>3383</v>
      </c>
      <c r="B3384" t="s">
        <v>6616</v>
      </c>
      <c r="C3384" s="1">
        <v>42342</v>
      </c>
      <c r="D3384">
        <v>2015</v>
      </c>
      <c r="E3384" t="s">
        <v>98</v>
      </c>
      <c r="F3384">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v>8.7906000000000013</v>
      </c>
    </row>
    <row r="3385" spans="1:23" x14ac:dyDescent="0.3">
      <c r="A3385">
        <v>7736</v>
      </c>
      <c r="B3385" t="s">
        <v>9655</v>
      </c>
      <c r="C3385" s="1">
        <v>42604</v>
      </c>
      <c r="D3385">
        <v>2016</v>
      </c>
      <c r="E3385" t="s">
        <v>132</v>
      </c>
      <c r="F3385">
        <v>22</v>
      </c>
      <c r="G3385" t="s">
        <v>54</v>
      </c>
      <c r="H3385" t="s">
        <v>3128</v>
      </c>
      <c r="I3385" t="s">
        <v>3129</v>
      </c>
      <c r="J3385" t="s">
        <v>44</v>
      </c>
      <c r="K3385" t="s">
        <v>29</v>
      </c>
      <c r="L3385" t="s">
        <v>101</v>
      </c>
      <c r="M3385" t="s">
        <v>102</v>
      </c>
      <c r="N3385">
        <v>98105</v>
      </c>
      <c r="O3385" t="s">
        <v>47</v>
      </c>
      <c r="P3385" t="s">
        <v>2662</v>
      </c>
      <c r="Q3385" t="s">
        <v>49</v>
      </c>
      <c r="R3385" t="s">
        <v>95</v>
      </c>
      <c r="S3385" t="s">
        <v>2663</v>
      </c>
      <c r="T3385">
        <v>19.440000000000001</v>
      </c>
      <c r="U3385">
        <v>3</v>
      </c>
      <c r="V3385">
        <v>0</v>
      </c>
      <c r="W3385">
        <v>9.3312000000000008</v>
      </c>
    </row>
    <row r="3386" spans="1:23" x14ac:dyDescent="0.3">
      <c r="A3386">
        <v>7735</v>
      </c>
      <c r="B3386" t="s">
        <v>9654</v>
      </c>
      <c r="C3386" s="1">
        <v>42993</v>
      </c>
      <c r="D3386">
        <v>2017</v>
      </c>
      <c r="E3386" t="s">
        <v>161</v>
      </c>
      <c r="F3386">
        <v>15</v>
      </c>
      <c r="G3386" t="s">
        <v>54</v>
      </c>
      <c r="H3386" t="s">
        <v>3597</v>
      </c>
      <c r="I3386" t="s">
        <v>3598</v>
      </c>
      <c r="J3386" t="s">
        <v>28</v>
      </c>
      <c r="K3386" t="s">
        <v>29</v>
      </c>
      <c r="L3386" t="s">
        <v>101</v>
      </c>
      <c r="M3386" t="s">
        <v>102</v>
      </c>
      <c r="N3386">
        <v>98103</v>
      </c>
      <c r="O3386" t="s">
        <v>47</v>
      </c>
      <c r="P3386" t="s">
        <v>694</v>
      </c>
      <c r="Q3386" t="s">
        <v>49</v>
      </c>
      <c r="R3386" t="s">
        <v>72</v>
      </c>
      <c r="S3386" t="s">
        <v>695</v>
      </c>
      <c r="T3386">
        <v>12.419999999999998</v>
      </c>
      <c r="U3386">
        <v>3</v>
      </c>
      <c r="V3386">
        <v>0</v>
      </c>
      <c r="W3386">
        <v>5.2164000000000001</v>
      </c>
    </row>
    <row r="3387" spans="1:23" x14ac:dyDescent="0.3">
      <c r="A3387">
        <v>3386</v>
      </c>
      <c r="B3387" t="s">
        <v>6619</v>
      </c>
      <c r="C3387" s="1">
        <v>43015</v>
      </c>
      <c r="D3387">
        <v>2017</v>
      </c>
      <c r="E3387" t="s">
        <v>53</v>
      </c>
      <c r="F3387">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v>65.325599999999895</v>
      </c>
    </row>
    <row r="3388" spans="1:23" x14ac:dyDescent="0.3">
      <c r="A3388">
        <v>3387</v>
      </c>
      <c r="B3388" t="s">
        <v>6619</v>
      </c>
      <c r="C3388" s="1">
        <v>43015</v>
      </c>
      <c r="D3388">
        <v>2017</v>
      </c>
      <c r="E3388" t="s">
        <v>53</v>
      </c>
      <c r="F3388">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v>5.9174999999999986</v>
      </c>
    </row>
    <row r="3389" spans="1:23" x14ac:dyDescent="0.3">
      <c r="A3389">
        <v>7734</v>
      </c>
      <c r="B3389" t="s">
        <v>9653</v>
      </c>
      <c r="C3389" s="1">
        <v>42505</v>
      </c>
      <c r="D3389">
        <v>2016</v>
      </c>
      <c r="E3389" t="s">
        <v>124</v>
      </c>
      <c r="F3389">
        <v>15</v>
      </c>
      <c r="G3389" t="s">
        <v>25</v>
      </c>
      <c r="H3389" t="s">
        <v>3701</v>
      </c>
      <c r="I3389" t="s">
        <v>3702</v>
      </c>
      <c r="J3389" t="s">
        <v>28</v>
      </c>
      <c r="K3389" t="s">
        <v>29</v>
      </c>
      <c r="L3389" t="s">
        <v>330</v>
      </c>
      <c r="M3389" t="s">
        <v>510</v>
      </c>
      <c r="N3389">
        <v>45503</v>
      </c>
      <c r="O3389" t="s">
        <v>157</v>
      </c>
      <c r="P3389" t="s">
        <v>5783</v>
      </c>
      <c r="Q3389" t="s">
        <v>49</v>
      </c>
      <c r="R3389" t="s">
        <v>95</v>
      </c>
      <c r="S3389" t="s">
        <v>5784</v>
      </c>
      <c r="T3389">
        <v>15.231999999999999</v>
      </c>
      <c r="U3389">
        <v>4</v>
      </c>
      <c r="V3389">
        <v>0.2</v>
      </c>
      <c r="W3389">
        <v>5.5215999999999994</v>
      </c>
    </row>
    <row r="3390" spans="1:23" x14ac:dyDescent="0.3">
      <c r="A3390">
        <v>3389</v>
      </c>
      <c r="B3390" t="s">
        <v>6619</v>
      </c>
      <c r="C3390" s="1">
        <v>43015</v>
      </c>
      <c r="D3390">
        <v>2017</v>
      </c>
      <c r="E3390" t="s">
        <v>53</v>
      </c>
      <c r="F3390">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v>-33.635999999999996</v>
      </c>
    </row>
    <row r="3391" spans="1:23" x14ac:dyDescent="0.3">
      <c r="A3391">
        <v>7733</v>
      </c>
      <c r="B3391" t="s">
        <v>9652</v>
      </c>
      <c r="C3391" s="1">
        <v>42888</v>
      </c>
      <c r="D3391">
        <v>2017</v>
      </c>
      <c r="E3391" t="s">
        <v>41</v>
      </c>
      <c r="F3391">
        <v>2</v>
      </c>
      <c r="G3391" t="s">
        <v>54</v>
      </c>
      <c r="H3391" t="s">
        <v>4033</v>
      </c>
      <c r="I3391" t="s">
        <v>4034</v>
      </c>
      <c r="J3391" t="s">
        <v>28</v>
      </c>
      <c r="K3391" t="s">
        <v>29</v>
      </c>
      <c r="L3391" t="s">
        <v>195</v>
      </c>
      <c r="M3391" t="s">
        <v>110</v>
      </c>
      <c r="N3391">
        <v>77070</v>
      </c>
      <c r="O3391" t="s">
        <v>111</v>
      </c>
      <c r="P3391" t="s">
        <v>2265</v>
      </c>
      <c r="Q3391" t="s">
        <v>49</v>
      </c>
      <c r="R3391" t="s">
        <v>95</v>
      </c>
      <c r="S3391" t="s">
        <v>2266</v>
      </c>
      <c r="T3391">
        <v>10.688000000000001</v>
      </c>
      <c r="U3391">
        <v>2</v>
      </c>
      <c r="V3391">
        <v>0.2</v>
      </c>
      <c r="W3391">
        <v>3.7407999999999997</v>
      </c>
    </row>
    <row r="3392" spans="1:23" x14ac:dyDescent="0.3">
      <c r="A3392">
        <v>3391</v>
      </c>
      <c r="B3392" t="s">
        <v>6620</v>
      </c>
      <c r="C3392" s="1">
        <v>42819</v>
      </c>
      <c r="D3392">
        <v>2017</v>
      </c>
      <c r="E3392" t="s">
        <v>237</v>
      </c>
      <c r="F3392">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v>2.1399999999999992</v>
      </c>
    </row>
    <row r="3393" spans="1:23" x14ac:dyDescent="0.3">
      <c r="A3393">
        <v>7732</v>
      </c>
      <c r="B3393" t="s">
        <v>9651</v>
      </c>
      <c r="C3393" s="1">
        <v>42996</v>
      </c>
      <c r="D3393">
        <v>2017</v>
      </c>
      <c r="E3393" t="s">
        <v>161</v>
      </c>
      <c r="F3393">
        <v>18</v>
      </c>
      <c r="G3393" t="s">
        <v>199</v>
      </c>
      <c r="H3393" t="s">
        <v>487</v>
      </c>
      <c r="I3393" t="s">
        <v>488</v>
      </c>
      <c r="J3393" t="s">
        <v>108</v>
      </c>
      <c r="K3393" t="s">
        <v>29</v>
      </c>
      <c r="L3393" t="s">
        <v>830</v>
      </c>
      <c r="M3393" t="s">
        <v>110</v>
      </c>
      <c r="N3393">
        <v>75220</v>
      </c>
      <c r="O3393" t="s">
        <v>111</v>
      </c>
      <c r="P3393" t="s">
        <v>386</v>
      </c>
      <c r="Q3393" t="s">
        <v>49</v>
      </c>
      <c r="R3393" t="s">
        <v>184</v>
      </c>
      <c r="S3393" t="s">
        <v>387</v>
      </c>
      <c r="T3393">
        <v>114.84800000000001</v>
      </c>
      <c r="U3393">
        <v>4</v>
      </c>
      <c r="V3393">
        <v>0.2</v>
      </c>
      <c r="W3393">
        <v>35.889999999999986</v>
      </c>
    </row>
    <row r="3394" spans="1:23" x14ac:dyDescent="0.3">
      <c r="A3394">
        <v>7729</v>
      </c>
      <c r="B3394" t="s">
        <v>9648</v>
      </c>
      <c r="C3394" s="1">
        <v>42700</v>
      </c>
      <c r="D3394">
        <v>2016</v>
      </c>
      <c r="E3394" t="s">
        <v>24</v>
      </c>
      <c r="F3394">
        <v>26</v>
      </c>
      <c r="G3394" t="s">
        <v>54</v>
      </c>
      <c r="H3394" t="s">
        <v>5943</v>
      </c>
      <c r="I3394" t="s">
        <v>5944</v>
      </c>
      <c r="J3394" t="s">
        <v>28</v>
      </c>
      <c r="K3394" t="s">
        <v>29</v>
      </c>
      <c r="L3394" t="s">
        <v>4194</v>
      </c>
      <c r="M3394" t="s">
        <v>110</v>
      </c>
      <c r="N3394">
        <v>79907</v>
      </c>
      <c r="O3394" t="s">
        <v>111</v>
      </c>
      <c r="P3394" t="s">
        <v>3139</v>
      </c>
      <c r="Q3394" t="s">
        <v>49</v>
      </c>
      <c r="R3394" t="s">
        <v>72</v>
      </c>
      <c r="S3394" t="s">
        <v>3140</v>
      </c>
      <c r="T3394">
        <v>17.856000000000002</v>
      </c>
      <c r="U3394">
        <v>4</v>
      </c>
      <c r="V3394">
        <v>0.2</v>
      </c>
      <c r="W3394">
        <v>4.2408000000000001</v>
      </c>
    </row>
    <row r="3395" spans="1:23" x14ac:dyDescent="0.3">
      <c r="A3395">
        <v>3394</v>
      </c>
      <c r="B3395" t="s">
        <v>6622</v>
      </c>
      <c r="C3395" s="1">
        <v>41965</v>
      </c>
      <c r="D3395">
        <v>2014</v>
      </c>
      <c r="E3395" t="s">
        <v>24</v>
      </c>
      <c r="F3395">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v>-11.084800000000005</v>
      </c>
    </row>
    <row r="3396" spans="1:23" x14ac:dyDescent="0.3">
      <c r="A3396">
        <v>3395</v>
      </c>
      <c r="B3396" t="s">
        <v>6623</v>
      </c>
      <c r="C3396" s="1">
        <v>42896</v>
      </c>
      <c r="D3396">
        <v>2017</v>
      </c>
      <c r="E3396" t="s">
        <v>41</v>
      </c>
      <c r="F339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v>15.011999999999999</v>
      </c>
    </row>
    <row r="3397" spans="1:23" x14ac:dyDescent="0.3">
      <c r="A3397">
        <v>3396</v>
      </c>
      <c r="B3397" t="s">
        <v>6624</v>
      </c>
      <c r="C3397" s="1">
        <v>42917</v>
      </c>
      <c r="D3397">
        <v>2017</v>
      </c>
      <c r="E3397" t="s">
        <v>152</v>
      </c>
      <c r="F3397">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v>13.317600000000027</v>
      </c>
    </row>
    <row r="3398" spans="1:23" x14ac:dyDescent="0.3">
      <c r="A3398">
        <v>3397</v>
      </c>
      <c r="B3398" t="s">
        <v>6624</v>
      </c>
      <c r="C3398" s="1">
        <v>42917</v>
      </c>
      <c r="D3398">
        <v>2017</v>
      </c>
      <c r="E3398" t="s">
        <v>152</v>
      </c>
      <c r="F3398">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v>78.195399999999992</v>
      </c>
    </row>
    <row r="3399" spans="1:23" x14ac:dyDescent="0.3">
      <c r="A3399">
        <v>3398</v>
      </c>
      <c r="B3399" t="s">
        <v>6624</v>
      </c>
      <c r="C3399" s="1">
        <v>42917</v>
      </c>
      <c r="D3399">
        <v>2017</v>
      </c>
      <c r="E3399" t="s">
        <v>152</v>
      </c>
      <c r="F3399">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v>12.441600000000001</v>
      </c>
    </row>
    <row r="3400" spans="1:23" x14ac:dyDescent="0.3">
      <c r="A3400">
        <v>7728</v>
      </c>
      <c r="B3400" t="s">
        <v>9647</v>
      </c>
      <c r="C3400" s="1">
        <v>42079</v>
      </c>
      <c r="D3400">
        <v>2015</v>
      </c>
      <c r="E3400" t="s">
        <v>237</v>
      </c>
      <c r="F3400">
        <v>16</v>
      </c>
      <c r="G3400" t="s">
        <v>25</v>
      </c>
      <c r="H3400" t="s">
        <v>736</v>
      </c>
      <c r="I3400" t="s">
        <v>737</v>
      </c>
      <c r="J3400" t="s">
        <v>108</v>
      </c>
      <c r="K3400" t="s">
        <v>29</v>
      </c>
      <c r="L3400" t="s">
        <v>278</v>
      </c>
      <c r="M3400" t="s">
        <v>279</v>
      </c>
      <c r="N3400">
        <v>10009</v>
      </c>
      <c r="O3400" t="s">
        <v>157</v>
      </c>
      <c r="P3400" t="s">
        <v>7528</v>
      </c>
      <c r="Q3400" t="s">
        <v>49</v>
      </c>
      <c r="R3400" t="s">
        <v>72</v>
      </c>
      <c r="S3400" t="s">
        <v>7529</v>
      </c>
      <c r="T3400">
        <v>17.52</v>
      </c>
      <c r="U3400">
        <v>3</v>
      </c>
      <c r="V3400">
        <v>0</v>
      </c>
      <c r="W3400">
        <v>6.3071999999999999</v>
      </c>
    </row>
    <row r="3401" spans="1:23" x14ac:dyDescent="0.3">
      <c r="A3401">
        <v>3400</v>
      </c>
      <c r="B3401" t="s">
        <v>6625</v>
      </c>
      <c r="C3401" s="1">
        <v>41964</v>
      </c>
      <c r="D3401">
        <v>2014</v>
      </c>
      <c r="E3401" t="s">
        <v>24</v>
      </c>
      <c r="F3401">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v>301.96799999999996</v>
      </c>
    </row>
    <row r="3402" spans="1:23" x14ac:dyDescent="0.3">
      <c r="A3402">
        <v>3401</v>
      </c>
      <c r="B3402" t="s">
        <v>6625</v>
      </c>
      <c r="C3402" s="1">
        <v>41964</v>
      </c>
      <c r="D3402">
        <v>2014</v>
      </c>
      <c r="E3402" t="s">
        <v>24</v>
      </c>
      <c r="F3402">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v>9.6974999999999838</v>
      </c>
    </row>
    <row r="3403" spans="1:23" x14ac:dyDescent="0.3">
      <c r="A3403">
        <v>3402</v>
      </c>
      <c r="B3403" t="s">
        <v>6625</v>
      </c>
      <c r="C3403" s="1">
        <v>41964</v>
      </c>
      <c r="D3403">
        <v>2014</v>
      </c>
      <c r="E3403" t="s">
        <v>24</v>
      </c>
      <c r="F3403">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v>1.4742000000000002</v>
      </c>
    </row>
    <row r="3404" spans="1:23" x14ac:dyDescent="0.3">
      <c r="A3404">
        <v>7727</v>
      </c>
      <c r="B3404" t="s">
        <v>9646</v>
      </c>
      <c r="C3404" s="1">
        <v>42638</v>
      </c>
      <c r="D3404">
        <v>2016</v>
      </c>
      <c r="E3404" t="s">
        <v>161</v>
      </c>
      <c r="F3404">
        <v>25</v>
      </c>
      <c r="G3404" t="s">
        <v>54</v>
      </c>
      <c r="H3404" t="s">
        <v>6554</v>
      </c>
      <c r="I3404" t="s">
        <v>6555</v>
      </c>
      <c r="J3404" t="s">
        <v>28</v>
      </c>
      <c r="K3404" t="s">
        <v>29</v>
      </c>
      <c r="L3404" t="s">
        <v>2198</v>
      </c>
      <c r="M3404" t="s">
        <v>510</v>
      </c>
      <c r="N3404">
        <v>44105</v>
      </c>
      <c r="O3404" t="s">
        <v>157</v>
      </c>
      <c r="P3404" t="s">
        <v>3710</v>
      </c>
      <c r="Q3404" t="s">
        <v>49</v>
      </c>
      <c r="R3404" t="s">
        <v>63</v>
      </c>
      <c r="S3404" t="s">
        <v>3711</v>
      </c>
      <c r="T3404">
        <v>331.536</v>
      </c>
      <c r="U3404">
        <v>3</v>
      </c>
      <c r="V3404">
        <v>0.2</v>
      </c>
      <c r="W3404">
        <v>-82.884</v>
      </c>
    </row>
    <row r="3405" spans="1:23" x14ac:dyDescent="0.3">
      <c r="A3405">
        <v>7726</v>
      </c>
      <c r="B3405" t="s">
        <v>9646</v>
      </c>
      <c r="C3405" s="1">
        <v>42638</v>
      </c>
      <c r="D3405">
        <v>2016</v>
      </c>
      <c r="E3405" t="s">
        <v>161</v>
      </c>
      <c r="F3405">
        <v>25</v>
      </c>
      <c r="G3405" t="s">
        <v>54</v>
      </c>
      <c r="H3405" t="s">
        <v>6554</v>
      </c>
      <c r="I3405" t="s">
        <v>6555</v>
      </c>
      <c r="J3405" t="s">
        <v>28</v>
      </c>
      <c r="K3405" t="s">
        <v>29</v>
      </c>
      <c r="L3405" t="s">
        <v>2198</v>
      </c>
      <c r="M3405" t="s">
        <v>510</v>
      </c>
      <c r="N3405">
        <v>44105</v>
      </c>
      <c r="O3405" t="s">
        <v>157</v>
      </c>
      <c r="P3405" t="s">
        <v>1816</v>
      </c>
      <c r="Q3405" t="s">
        <v>49</v>
      </c>
      <c r="R3405" t="s">
        <v>63</v>
      </c>
      <c r="S3405" t="s">
        <v>1817</v>
      </c>
      <c r="T3405">
        <v>24.224000000000004</v>
      </c>
      <c r="U3405">
        <v>2</v>
      </c>
      <c r="V3405">
        <v>0.2</v>
      </c>
      <c r="W3405">
        <v>-4.8448000000000029</v>
      </c>
    </row>
    <row r="3406" spans="1:23" x14ac:dyDescent="0.3">
      <c r="A3406">
        <v>3405</v>
      </c>
      <c r="B3406" t="s">
        <v>6633</v>
      </c>
      <c r="C3406" s="1">
        <v>42294</v>
      </c>
      <c r="D3406">
        <v>2015</v>
      </c>
      <c r="E3406" t="s">
        <v>53</v>
      </c>
      <c r="F340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v>3.8939999999999912</v>
      </c>
    </row>
    <row r="3407" spans="1:23" x14ac:dyDescent="0.3">
      <c r="A3407">
        <v>7725</v>
      </c>
      <c r="B3407" t="s">
        <v>9646</v>
      </c>
      <c r="C3407" s="1">
        <v>42638</v>
      </c>
      <c r="D3407">
        <v>2016</v>
      </c>
      <c r="E3407" t="s">
        <v>161</v>
      </c>
      <c r="F3407">
        <v>25</v>
      </c>
      <c r="G3407" t="s">
        <v>54</v>
      </c>
      <c r="H3407" t="s">
        <v>6554</v>
      </c>
      <c r="I3407" t="s">
        <v>6555</v>
      </c>
      <c r="J3407" t="s">
        <v>28</v>
      </c>
      <c r="K3407" t="s">
        <v>29</v>
      </c>
      <c r="L3407" t="s">
        <v>2198</v>
      </c>
      <c r="M3407" t="s">
        <v>510</v>
      </c>
      <c r="N3407">
        <v>44105</v>
      </c>
      <c r="O3407" t="s">
        <v>157</v>
      </c>
      <c r="P3407" t="s">
        <v>3326</v>
      </c>
      <c r="Q3407" t="s">
        <v>49</v>
      </c>
      <c r="R3407" t="s">
        <v>82</v>
      </c>
      <c r="S3407" t="s">
        <v>3327</v>
      </c>
      <c r="T3407">
        <v>286.25600000000003</v>
      </c>
      <c r="U3407">
        <v>1</v>
      </c>
      <c r="V3407">
        <v>0.2</v>
      </c>
      <c r="W3407">
        <v>17.890999999999977</v>
      </c>
    </row>
    <row r="3408" spans="1:23" x14ac:dyDescent="0.3">
      <c r="A3408">
        <v>7723</v>
      </c>
      <c r="B3408" t="s">
        <v>9642</v>
      </c>
      <c r="C3408" s="1">
        <v>42841</v>
      </c>
      <c r="D3408">
        <v>2017</v>
      </c>
      <c r="E3408" t="s">
        <v>89</v>
      </c>
      <c r="F3408">
        <v>16</v>
      </c>
      <c r="G3408" t="s">
        <v>54</v>
      </c>
      <c r="H3408" t="s">
        <v>2268</v>
      </c>
      <c r="I3408" t="s">
        <v>2269</v>
      </c>
      <c r="J3408" t="s">
        <v>108</v>
      </c>
      <c r="K3408" t="s">
        <v>29</v>
      </c>
      <c r="L3408" t="s">
        <v>135</v>
      </c>
      <c r="M3408" t="s">
        <v>46</v>
      </c>
      <c r="N3408">
        <v>94109</v>
      </c>
      <c r="O3408" t="s">
        <v>47</v>
      </c>
      <c r="P3408" t="s">
        <v>9643</v>
      </c>
      <c r="Q3408" t="s">
        <v>49</v>
      </c>
      <c r="R3408" t="s">
        <v>82</v>
      </c>
      <c r="S3408" t="s">
        <v>9644</v>
      </c>
      <c r="T3408">
        <v>40.74</v>
      </c>
      <c r="U3408">
        <v>3</v>
      </c>
      <c r="V3408">
        <v>0</v>
      </c>
      <c r="W3408">
        <v>12.222</v>
      </c>
    </row>
    <row r="3409" spans="1:23" x14ac:dyDescent="0.3">
      <c r="A3409">
        <v>3408</v>
      </c>
      <c r="B3409" t="s">
        <v>6634</v>
      </c>
      <c r="C3409" s="1">
        <v>41752</v>
      </c>
      <c r="D3409">
        <v>2014</v>
      </c>
      <c r="E3409" t="s">
        <v>89</v>
      </c>
      <c r="F3409">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v>-5.2415999999999983</v>
      </c>
    </row>
    <row r="3410" spans="1:23" x14ac:dyDescent="0.3">
      <c r="A3410">
        <v>7722</v>
      </c>
      <c r="B3410" t="s">
        <v>9641</v>
      </c>
      <c r="C3410" s="1">
        <v>42009</v>
      </c>
      <c r="D3410">
        <v>2015</v>
      </c>
      <c r="E3410" t="s">
        <v>166</v>
      </c>
      <c r="F3410">
        <v>5</v>
      </c>
      <c r="G3410" t="s">
        <v>54</v>
      </c>
      <c r="H3410" t="s">
        <v>3478</v>
      </c>
      <c r="I3410" t="s">
        <v>3479</v>
      </c>
      <c r="J3410" t="s">
        <v>44</v>
      </c>
      <c r="K3410" t="s">
        <v>29</v>
      </c>
      <c r="L3410" t="s">
        <v>278</v>
      </c>
      <c r="M3410" t="s">
        <v>279</v>
      </c>
      <c r="N3410">
        <v>10009</v>
      </c>
      <c r="O3410" t="s">
        <v>157</v>
      </c>
      <c r="P3410" t="s">
        <v>5134</v>
      </c>
      <c r="Q3410" t="s">
        <v>49</v>
      </c>
      <c r="R3410" t="s">
        <v>79</v>
      </c>
      <c r="S3410" t="s">
        <v>5135</v>
      </c>
      <c r="T3410">
        <v>13.168000000000001</v>
      </c>
      <c r="U3410">
        <v>2</v>
      </c>
      <c r="V3410">
        <v>0.2</v>
      </c>
      <c r="W3410">
        <v>4.6088000000000005</v>
      </c>
    </row>
    <row r="3411" spans="1:23" x14ac:dyDescent="0.3">
      <c r="A3411">
        <v>3410</v>
      </c>
      <c r="B3411" t="s">
        <v>6635</v>
      </c>
      <c r="C3411" s="1">
        <v>42855</v>
      </c>
      <c r="D3411">
        <v>2017</v>
      </c>
      <c r="E3411" t="s">
        <v>89</v>
      </c>
      <c r="F3411">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v>3.6288</v>
      </c>
    </row>
    <row r="3412" spans="1:23" x14ac:dyDescent="0.3">
      <c r="A3412">
        <v>3411</v>
      </c>
      <c r="B3412" t="s">
        <v>6636</v>
      </c>
      <c r="C3412" s="1">
        <v>42633</v>
      </c>
      <c r="D3412">
        <v>2016</v>
      </c>
      <c r="E3412" t="s">
        <v>161</v>
      </c>
      <c r="F3412">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v>30.263399999999997</v>
      </c>
    </row>
    <row r="3413" spans="1:23" x14ac:dyDescent="0.3">
      <c r="A3413">
        <v>3412</v>
      </c>
      <c r="B3413" t="s">
        <v>6636</v>
      </c>
      <c r="C3413" s="1">
        <v>42633</v>
      </c>
      <c r="D3413">
        <v>2016</v>
      </c>
      <c r="E3413" t="s">
        <v>161</v>
      </c>
      <c r="F3413">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v>88.394799999999975</v>
      </c>
    </row>
    <row r="3414" spans="1:23" x14ac:dyDescent="0.3">
      <c r="A3414">
        <v>3413</v>
      </c>
      <c r="B3414" t="s">
        <v>6636</v>
      </c>
      <c r="C3414" s="1">
        <v>42633</v>
      </c>
      <c r="D3414">
        <v>2016</v>
      </c>
      <c r="E3414" t="s">
        <v>161</v>
      </c>
      <c r="F3414">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v>3.1752000000000002</v>
      </c>
    </row>
    <row r="3415" spans="1:23" x14ac:dyDescent="0.3">
      <c r="A3415">
        <v>3414</v>
      </c>
      <c r="B3415" t="s">
        <v>6636</v>
      </c>
      <c r="C3415" s="1">
        <v>42633</v>
      </c>
      <c r="D3415">
        <v>2016</v>
      </c>
      <c r="E3415" t="s">
        <v>161</v>
      </c>
      <c r="F3415">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v>37.9848</v>
      </c>
    </row>
    <row r="3416" spans="1:23" x14ac:dyDescent="0.3">
      <c r="A3416">
        <v>3415</v>
      </c>
      <c r="B3416" t="s">
        <v>6636</v>
      </c>
      <c r="C3416" s="1">
        <v>42633</v>
      </c>
      <c r="D3416">
        <v>2016</v>
      </c>
      <c r="E3416" t="s">
        <v>161</v>
      </c>
      <c r="F341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v>15.807999999999996</v>
      </c>
    </row>
    <row r="3417" spans="1:23" x14ac:dyDescent="0.3">
      <c r="A3417">
        <v>3416</v>
      </c>
      <c r="B3417" t="s">
        <v>6637</v>
      </c>
      <c r="C3417" s="1">
        <v>42615</v>
      </c>
      <c r="D3417">
        <v>2016</v>
      </c>
      <c r="E3417" t="s">
        <v>161</v>
      </c>
      <c r="F3417">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v>0.65159999999999996</v>
      </c>
    </row>
    <row r="3418" spans="1:23" x14ac:dyDescent="0.3">
      <c r="A3418">
        <v>3417</v>
      </c>
      <c r="B3418" t="s">
        <v>6637</v>
      </c>
      <c r="C3418" s="1">
        <v>42615</v>
      </c>
      <c r="D3418">
        <v>2016</v>
      </c>
      <c r="E3418" t="s">
        <v>161</v>
      </c>
      <c r="F3418">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v>3.8822000000000001</v>
      </c>
    </row>
    <row r="3419" spans="1:23" x14ac:dyDescent="0.3">
      <c r="A3419">
        <v>3418</v>
      </c>
      <c r="B3419" t="s">
        <v>6638</v>
      </c>
      <c r="C3419" s="1">
        <v>42121</v>
      </c>
      <c r="D3419">
        <v>2015</v>
      </c>
      <c r="E3419" t="s">
        <v>89</v>
      </c>
      <c r="F3419">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v>3.2669999999999995</v>
      </c>
    </row>
    <row r="3420" spans="1:23" x14ac:dyDescent="0.3">
      <c r="A3420">
        <v>3419</v>
      </c>
      <c r="B3420" t="s">
        <v>6638</v>
      </c>
      <c r="C3420" s="1">
        <v>42121</v>
      </c>
      <c r="D3420">
        <v>2015</v>
      </c>
      <c r="E3420" t="s">
        <v>89</v>
      </c>
      <c r="F3420">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v>0.72999999999999954</v>
      </c>
    </row>
    <row r="3421" spans="1:23" x14ac:dyDescent="0.3">
      <c r="A3421">
        <v>7721</v>
      </c>
      <c r="B3421" t="s">
        <v>9641</v>
      </c>
      <c r="C3421" s="1">
        <v>42009</v>
      </c>
      <c r="D3421">
        <v>2015</v>
      </c>
      <c r="E3421" t="s">
        <v>166</v>
      </c>
      <c r="F3421">
        <v>5</v>
      </c>
      <c r="G3421" t="s">
        <v>54</v>
      </c>
      <c r="H3421" t="s">
        <v>3478</v>
      </c>
      <c r="I3421" t="s">
        <v>3479</v>
      </c>
      <c r="J3421" t="s">
        <v>44</v>
      </c>
      <c r="K3421" t="s">
        <v>29</v>
      </c>
      <c r="L3421" t="s">
        <v>278</v>
      </c>
      <c r="M3421" t="s">
        <v>279</v>
      </c>
      <c r="N3421">
        <v>10009</v>
      </c>
      <c r="O3421" t="s">
        <v>157</v>
      </c>
      <c r="P3421" t="s">
        <v>2976</v>
      </c>
      <c r="Q3421" t="s">
        <v>49</v>
      </c>
      <c r="R3421" t="s">
        <v>184</v>
      </c>
      <c r="S3421" t="s">
        <v>2977</v>
      </c>
      <c r="T3421">
        <v>17.48</v>
      </c>
      <c r="U3421">
        <v>2</v>
      </c>
      <c r="V3421">
        <v>0</v>
      </c>
      <c r="W3421">
        <v>8.2156000000000002</v>
      </c>
    </row>
    <row r="3422" spans="1:23" x14ac:dyDescent="0.3">
      <c r="A3422">
        <v>3421</v>
      </c>
      <c r="B3422" t="s">
        <v>6640</v>
      </c>
      <c r="C3422" s="1">
        <v>42518</v>
      </c>
      <c r="D3422">
        <v>2016</v>
      </c>
      <c r="E3422" t="s">
        <v>124</v>
      </c>
      <c r="F3422">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v>78.671999999999997</v>
      </c>
    </row>
    <row r="3423" spans="1:23" x14ac:dyDescent="0.3">
      <c r="A3423">
        <v>3422</v>
      </c>
      <c r="B3423" t="s">
        <v>6640</v>
      </c>
      <c r="C3423" s="1">
        <v>42518</v>
      </c>
      <c r="D3423">
        <v>2016</v>
      </c>
      <c r="E3423" t="s">
        <v>124</v>
      </c>
      <c r="F3423">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v>84.051199999999994</v>
      </c>
    </row>
    <row r="3424" spans="1:23" x14ac:dyDescent="0.3">
      <c r="A3424">
        <v>7720</v>
      </c>
      <c r="B3424" t="s">
        <v>9641</v>
      </c>
      <c r="C3424" s="1">
        <v>42009</v>
      </c>
      <c r="D3424">
        <v>2015</v>
      </c>
      <c r="E3424" t="s">
        <v>166</v>
      </c>
      <c r="F3424">
        <v>5</v>
      </c>
      <c r="G3424" t="s">
        <v>54</v>
      </c>
      <c r="H3424" t="s">
        <v>3478</v>
      </c>
      <c r="I3424" t="s">
        <v>3479</v>
      </c>
      <c r="J3424" t="s">
        <v>44</v>
      </c>
      <c r="K3424" t="s">
        <v>29</v>
      </c>
      <c r="L3424" t="s">
        <v>278</v>
      </c>
      <c r="M3424" t="s">
        <v>279</v>
      </c>
      <c r="N3424">
        <v>10009</v>
      </c>
      <c r="O3424" t="s">
        <v>157</v>
      </c>
      <c r="P3424" t="s">
        <v>6402</v>
      </c>
      <c r="Q3424" t="s">
        <v>49</v>
      </c>
      <c r="R3424" t="s">
        <v>72</v>
      </c>
      <c r="S3424" t="s">
        <v>6403</v>
      </c>
      <c r="T3424">
        <v>59.519999999999996</v>
      </c>
      <c r="U3424">
        <v>3</v>
      </c>
      <c r="V3424">
        <v>0</v>
      </c>
      <c r="W3424">
        <v>15.475200000000001</v>
      </c>
    </row>
    <row r="3425" spans="1:23" x14ac:dyDescent="0.3">
      <c r="A3425">
        <v>3424</v>
      </c>
      <c r="B3425" t="s">
        <v>6640</v>
      </c>
      <c r="C3425" s="1">
        <v>42518</v>
      </c>
      <c r="D3425">
        <v>2016</v>
      </c>
      <c r="E3425" t="s">
        <v>124</v>
      </c>
      <c r="F3425">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v>7.3839999999999986</v>
      </c>
    </row>
    <row r="3426" spans="1:23" x14ac:dyDescent="0.3">
      <c r="A3426">
        <v>7718</v>
      </c>
      <c r="B3426" t="s">
        <v>9639</v>
      </c>
      <c r="C3426" s="1">
        <v>42010</v>
      </c>
      <c r="D3426">
        <v>2015</v>
      </c>
      <c r="E3426" t="s">
        <v>166</v>
      </c>
      <c r="F3426">
        <v>6</v>
      </c>
      <c r="G3426" t="s">
        <v>54</v>
      </c>
      <c r="H3426" t="s">
        <v>3449</v>
      </c>
      <c r="I3426" t="s">
        <v>3450</v>
      </c>
      <c r="J3426" t="s">
        <v>44</v>
      </c>
      <c r="K3426" t="s">
        <v>29</v>
      </c>
      <c r="L3426" t="s">
        <v>1097</v>
      </c>
      <c r="M3426" t="s">
        <v>469</v>
      </c>
      <c r="N3426">
        <v>80906</v>
      </c>
      <c r="O3426" t="s">
        <v>47</v>
      </c>
      <c r="P3426" t="s">
        <v>1984</v>
      </c>
      <c r="Q3426" t="s">
        <v>49</v>
      </c>
      <c r="R3426" t="s">
        <v>79</v>
      </c>
      <c r="S3426" t="s">
        <v>1985</v>
      </c>
      <c r="T3426">
        <v>1.9380000000000002</v>
      </c>
      <c r="U3426">
        <v>2</v>
      </c>
      <c r="V3426">
        <v>0.7</v>
      </c>
      <c r="W3426">
        <v>-1.3565999999999994</v>
      </c>
    </row>
    <row r="3427" spans="1:23" x14ac:dyDescent="0.3">
      <c r="A3427">
        <v>3426</v>
      </c>
      <c r="B3427" t="s">
        <v>6641</v>
      </c>
      <c r="C3427" s="1">
        <v>42271</v>
      </c>
      <c r="D3427">
        <v>2015</v>
      </c>
      <c r="E3427" t="s">
        <v>161</v>
      </c>
      <c r="F3427">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v>6.8579999999999988</v>
      </c>
    </row>
    <row r="3428" spans="1:23" x14ac:dyDescent="0.3">
      <c r="A3428">
        <v>7717</v>
      </c>
      <c r="B3428" t="s">
        <v>9639</v>
      </c>
      <c r="C3428" s="1">
        <v>42010</v>
      </c>
      <c r="D3428">
        <v>2015</v>
      </c>
      <c r="E3428" t="s">
        <v>166</v>
      </c>
      <c r="F3428">
        <v>6</v>
      </c>
      <c r="G3428" t="s">
        <v>54</v>
      </c>
      <c r="H3428" t="s">
        <v>3449</v>
      </c>
      <c r="I3428" t="s">
        <v>3450</v>
      </c>
      <c r="J3428" t="s">
        <v>44</v>
      </c>
      <c r="K3428" t="s">
        <v>29</v>
      </c>
      <c r="L3428" t="s">
        <v>1097</v>
      </c>
      <c r="M3428" t="s">
        <v>469</v>
      </c>
      <c r="N3428">
        <v>80906</v>
      </c>
      <c r="O3428" t="s">
        <v>47</v>
      </c>
      <c r="P3428" t="s">
        <v>3768</v>
      </c>
      <c r="Q3428" t="s">
        <v>49</v>
      </c>
      <c r="R3428" t="s">
        <v>95</v>
      </c>
      <c r="S3428" t="s">
        <v>3769</v>
      </c>
      <c r="T3428">
        <v>29.600000000000005</v>
      </c>
      <c r="U3428">
        <v>5</v>
      </c>
      <c r="V3428">
        <v>0.2</v>
      </c>
      <c r="W3428">
        <v>9.2499999999999964</v>
      </c>
    </row>
    <row r="3429" spans="1:23" x14ac:dyDescent="0.3">
      <c r="A3429">
        <v>3428</v>
      </c>
      <c r="B3429" t="s">
        <v>6643</v>
      </c>
      <c r="C3429" s="1">
        <v>42919</v>
      </c>
      <c r="D3429">
        <v>2017</v>
      </c>
      <c r="E3429" t="s">
        <v>152</v>
      </c>
      <c r="F3429">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v>11.102399999999996</v>
      </c>
    </row>
    <row r="3430" spans="1:23" x14ac:dyDescent="0.3">
      <c r="A3430">
        <v>7715</v>
      </c>
      <c r="B3430" t="s">
        <v>9637</v>
      </c>
      <c r="C3430" s="1">
        <v>41978</v>
      </c>
      <c r="D3430">
        <v>2014</v>
      </c>
      <c r="E3430" t="s">
        <v>98</v>
      </c>
      <c r="F3430">
        <v>5</v>
      </c>
      <c r="G3430" t="s">
        <v>199</v>
      </c>
      <c r="H3430" t="s">
        <v>879</v>
      </c>
      <c r="I3430" t="s">
        <v>880</v>
      </c>
      <c r="J3430" t="s">
        <v>28</v>
      </c>
      <c r="K3430" t="s">
        <v>29</v>
      </c>
      <c r="L3430" t="s">
        <v>45</v>
      </c>
      <c r="M3430" t="s">
        <v>46</v>
      </c>
      <c r="N3430">
        <v>90032</v>
      </c>
      <c r="O3430" t="s">
        <v>47</v>
      </c>
      <c r="P3430" t="s">
        <v>2294</v>
      </c>
      <c r="Q3430" t="s">
        <v>49</v>
      </c>
      <c r="R3430" t="s">
        <v>82</v>
      </c>
      <c r="S3430" t="s">
        <v>2295</v>
      </c>
      <c r="T3430">
        <v>250.26</v>
      </c>
      <c r="U3430">
        <v>6</v>
      </c>
      <c r="V3430">
        <v>0</v>
      </c>
      <c r="W3430">
        <v>72.575399999999973</v>
      </c>
    </row>
    <row r="3431" spans="1:23" x14ac:dyDescent="0.3">
      <c r="A3431">
        <v>3430</v>
      </c>
      <c r="B3431" t="s">
        <v>6643</v>
      </c>
      <c r="C3431" s="1">
        <v>42919</v>
      </c>
      <c r="D3431">
        <v>2017</v>
      </c>
      <c r="E3431" t="s">
        <v>152</v>
      </c>
      <c r="F3431">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v>11.223000000000001</v>
      </c>
    </row>
    <row r="3432" spans="1:23" x14ac:dyDescent="0.3">
      <c r="A3432">
        <v>3431</v>
      </c>
      <c r="B3432" t="s">
        <v>6646</v>
      </c>
      <c r="C3432" s="1">
        <v>43077</v>
      </c>
      <c r="D3432">
        <v>2017</v>
      </c>
      <c r="E3432" t="s">
        <v>98</v>
      </c>
      <c r="F3432">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v>8.6390999999999956</v>
      </c>
    </row>
    <row r="3433" spans="1:23" x14ac:dyDescent="0.3">
      <c r="A3433">
        <v>7714</v>
      </c>
      <c r="B3433" t="s">
        <v>9636</v>
      </c>
      <c r="C3433" s="1">
        <v>43036</v>
      </c>
      <c r="D3433">
        <v>2017</v>
      </c>
      <c r="E3433" t="s">
        <v>53</v>
      </c>
      <c r="F3433">
        <v>28</v>
      </c>
      <c r="G3433" t="s">
        <v>25</v>
      </c>
      <c r="H3433" t="s">
        <v>477</v>
      </c>
      <c r="I3433" t="s">
        <v>478</v>
      </c>
      <c r="J3433" t="s">
        <v>28</v>
      </c>
      <c r="K3433" t="s">
        <v>29</v>
      </c>
      <c r="L3433" t="s">
        <v>1724</v>
      </c>
      <c r="M3433" t="s">
        <v>93</v>
      </c>
      <c r="N3433">
        <v>28314</v>
      </c>
      <c r="O3433" t="s">
        <v>32</v>
      </c>
      <c r="P3433" t="s">
        <v>8902</v>
      </c>
      <c r="Q3433" t="s">
        <v>49</v>
      </c>
      <c r="R3433" t="s">
        <v>95</v>
      </c>
      <c r="S3433" t="s">
        <v>8903</v>
      </c>
      <c r="T3433">
        <v>47.952000000000005</v>
      </c>
      <c r="U3433">
        <v>3</v>
      </c>
      <c r="V3433">
        <v>0.2</v>
      </c>
      <c r="W3433">
        <v>16.183799999999998</v>
      </c>
    </row>
    <row r="3434" spans="1:23" x14ac:dyDescent="0.3">
      <c r="A3434">
        <v>3433</v>
      </c>
      <c r="B3434" t="s">
        <v>6646</v>
      </c>
      <c r="C3434" s="1">
        <v>43077</v>
      </c>
      <c r="D3434">
        <v>2017</v>
      </c>
      <c r="E3434" t="s">
        <v>98</v>
      </c>
      <c r="F3434">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v>28.857599999999998</v>
      </c>
    </row>
    <row r="3435" spans="1:23" x14ac:dyDescent="0.3">
      <c r="A3435">
        <v>3434</v>
      </c>
      <c r="B3435" t="s">
        <v>6649</v>
      </c>
      <c r="C3435" s="1">
        <v>43074</v>
      </c>
      <c r="D3435">
        <v>2017</v>
      </c>
      <c r="E3435" t="s">
        <v>98</v>
      </c>
      <c r="F3435">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v>8.3753999999999991</v>
      </c>
    </row>
    <row r="3436" spans="1:23" x14ac:dyDescent="0.3">
      <c r="A3436">
        <v>3435</v>
      </c>
      <c r="B3436" t="s">
        <v>6649</v>
      </c>
      <c r="C3436" s="1">
        <v>43074</v>
      </c>
      <c r="D3436">
        <v>2017</v>
      </c>
      <c r="E3436" t="s">
        <v>98</v>
      </c>
      <c r="F343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v>5.4287999999999981</v>
      </c>
    </row>
    <row r="3437" spans="1:23" x14ac:dyDescent="0.3">
      <c r="A3437">
        <v>3436</v>
      </c>
      <c r="B3437" t="s">
        <v>6650</v>
      </c>
      <c r="C3437" s="1">
        <v>42274</v>
      </c>
      <c r="D3437">
        <v>2015</v>
      </c>
      <c r="E3437" t="s">
        <v>161</v>
      </c>
      <c r="F3437">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v>-22.620000000000005</v>
      </c>
    </row>
    <row r="3438" spans="1:23" x14ac:dyDescent="0.3">
      <c r="A3438">
        <v>7713</v>
      </c>
      <c r="B3438" t="s">
        <v>9636</v>
      </c>
      <c r="C3438" s="1">
        <v>43036</v>
      </c>
      <c r="D3438">
        <v>2017</v>
      </c>
      <c r="E3438" t="s">
        <v>53</v>
      </c>
      <c r="F3438">
        <v>28</v>
      </c>
      <c r="G3438" t="s">
        <v>25</v>
      </c>
      <c r="H3438" t="s">
        <v>477</v>
      </c>
      <c r="I3438" t="s">
        <v>478</v>
      </c>
      <c r="J3438" t="s">
        <v>28</v>
      </c>
      <c r="K3438" t="s">
        <v>29</v>
      </c>
      <c r="L3438" t="s">
        <v>1724</v>
      </c>
      <c r="M3438" t="s">
        <v>93</v>
      </c>
      <c r="N3438">
        <v>28314</v>
      </c>
      <c r="O3438" t="s">
        <v>32</v>
      </c>
      <c r="P3438" t="s">
        <v>854</v>
      </c>
      <c r="Q3438" t="s">
        <v>49</v>
      </c>
      <c r="R3438" t="s">
        <v>63</v>
      </c>
      <c r="S3438" t="s">
        <v>855</v>
      </c>
      <c r="T3438">
        <v>147.184</v>
      </c>
      <c r="U3438">
        <v>2</v>
      </c>
      <c r="V3438">
        <v>0.2</v>
      </c>
      <c r="W3438">
        <v>-29.436800000000012</v>
      </c>
    </row>
    <row r="3439" spans="1:23" x14ac:dyDescent="0.3">
      <c r="A3439">
        <v>7710</v>
      </c>
      <c r="B3439" t="s">
        <v>9634</v>
      </c>
      <c r="C3439" s="1">
        <v>41937</v>
      </c>
      <c r="D3439">
        <v>2014</v>
      </c>
      <c r="E3439" t="s">
        <v>53</v>
      </c>
      <c r="F3439">
        <v>25</v>
      </c>
      <c r="G3439" t="s">
        <v>54</v>
      </c>
      <c r="H3439" t="s">
        <v>6512</v>
      </c>
      <c r="I3439" t="s">
        <v>6513</v>
      </c>
      <c r="J3439" t="s">
        <v>28</v>
      </c>
      <c r="K3439" t="s">
        <v>29</v>
      </c>
      <c r="L3439" t="s">
        <v>155</v>
      </c>
      <c r="M3439" t="s">
        <v>156</v>
      </c>
      <c r="N3439">
        <v>19120</v>
      </c>
      <c r="O3439" t="s">
        <v>157</v>
      </c>
      <c r="P3439" t="s">
        <v>1352</v>
      </c>
      <c r="Q3439" t="s">
        <v>49</v>
      </c>
      <c r="R3439" t="s">
        <v>79</v>
      </c>
      <c r="S3439" t="s">
        <v>1353</v>
      </c>
      <c r="T3439">
        <v>13.698000000000002</v>
      </c>
      <c r="U3439">
        <v>3</v>
      </c>
      <c r="V3439">
        <v>0.7</v>
      </c>
      <c r="W3439">
        <v>-9.5885999999999996</v>
      </c>
    </row>
    <row r="3440" spans="1:23" x14ac:dyDescent="0.3">
      <c r="A3440">
        <v>7708</v>
      </c>
      <c r="B3440" t="s">
        <v>9633</v>
      </c>
      <c r="C3440" s="1">
        <v>43023</v>
      </c>
      <c r="D3440">
        <v>2017</v>
      </c>
      <c r="E3440" t="s">
        <v>53</v>
      </c>
      <c r="F3440">
        <v>15</v>
      </c>
      <c r="G3440" t="s">
        <v>54</v>
      </c>
      <c r="H3440" t="s">
        <v>3864</v>
      </c>
      <c r="I3440" t="s">
        <v>3865</v>
      </c>
      <c r="J3440" t="s">
        <v>44</v>
      </c>
      <c r="K3440" t="s">
        <v>29</v>
      </c>
      <c r="L3440" t="s">
        <v>164</v>
      </c>
      <c r="M3440" t="s">
        <v>128</v>
      </c>
      <c r="N3440">
        <v>84057</v>
      </c>
      <c r="O3440" t="s">
        <v>47</v>
      </c>
      <c r="P3440" t="s">
        <v>7528</v>
      </c>
      <c r="Q3440" t="s">
        <v>49</v>
      </c>
      <c r="R3440" t="s">
        <v>72</v>
      </c>
      <c r="S3440" t="s">
        <v>7529</v>
      </c>
      <c r="T3440">
        <v>11.68</v>
      </c>
      <c r="U3440">
        <v>2</v>
      </c>
      <c r="V3440">
        <v>0</v>
      </c>
      <c r="W3440">
        <v>4.2047999999999996</v>
      </c>
    </row>
    <row r="3441" spans="1:23" x14ac:dyDescent="0.3">
      <c r="A3441">
        <v>3440</v>
      </c>
      <c r="B3441" t="s">
        <v>6651</v>
      </c>
      <c r="C3441" s="1">
        <v>43038</v>
      </c>
      <c r="D3441">
        <v>2017</v>
      </c>
      <c r="E3441" t="s">
        <v>53</v>
      </c>
      <c r="F3441">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v>4.0643999999999973</v>
      </c>
    </row>
    <row r="3442" spans="1:23" x14ac:dyDescent="0.3">
      <c r="A3442">
        <v>3441</v>
      </c>
      <c r="B3442" t="s">
        <v>6652</v>
      </c>
      <c r="C3442" s="1">
        <v>42337</v>
      </c>
      <c r="D3442">
        <v>2015</v>
      </c>
      <c r="E3442" t="s">
        <v>24</v>
      </c>
      <c r="F3442">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v>1.5602</v>
      </c>
    </row>
    <row r="3443" spans="1:23" x14ac:dyDescent="0.3">
      <c r="A3443">
        <v>3442</v>
      </c>
      <c r="B3443" t="s">
        <v>6653</v>
      </c>
      <c r="C3443" s="1">
        <v>41709</v>
      </c>
      <c r="D3443">
        <v>2014</v>
      </c>
      <c r="E3443" t="s">
        <v>237</v>
      </c>
      <c r="F3443">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v>49.013999999999996</v>
      </c>
    </row>
    <row r="3444" spans="1:23" x14ac:dyDescent="0.3">
      <c r="A3444">
        <v>3443</v>
      </c>
      <c r="B3444" t="s">
        <v>6654</v>
      </c>
      <c r="C3444" s="1">
        <v>43058</v>
      </c>
      <c r="D3444">
        <v>2017</v>
      </c>
      <c r="E3444" t="s">
        <v>24</v>
      </c>
      <c r="F3444">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v>8.370000000000001</v>
      </c>
    </row>
    <row r="3445" spans="1:23" x14ac:dyDescent="0.3">
      <c r="A3445">
        <v>3444</v>
      </c>
      <c r="B3445" t="s">
        <v>6654</v>
      </c>
      <c r="C3445" s="1">
        <v>43058</v>
      </c>
      <c r="D3445">
        <v>2017</v>
      </c>
      <c r="E3445" t="s">
        <v>24</v>
      </c>
      <c r="F3445">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v>626.18499999999995</v>
      </c>
    </row>
    <row r="3446" spans="1:23" x14ac:dyDescent="0.3">
      <c r="A3446">
        <v>3445</v>
      </c>
      <c r="B3446" t="s">
        <v>6655</v>
      </c>
      <c r="C3446" s="1">
        <v>42580</v>
      </c>
      <c r="D3446">
        <v>2016</v>
      </c>
      <c r="E3446" t="s">
        <v>152</v>
      </c>
      <c r="F344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v>-16.956800000000005</v>
      </c>
    </row>
    <row r="3447" spans="1:23" x14ac:dyDescent="0.3">
      <c r="A3447">
        <v>3446</v>
      </c>
      <c r="B3447" t="s">
        <v>6658</v>
      </c>
      <c r="C3447" s="1">
        <v>42167</v>
      </c>
      <c r="D3447">
        <v>2015</v>
      </c>
      <c r="E3447" t="s">
        <v>41</v>
      </c>
      <c r="F3447">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v>5.0829999999999975</v>
      </c>
    </row>
    <row r="3448" spans="1:23" x14ac:dyDescent="0.3">
      <c r="A3448">
        <v>3447</v>
      </c>
      <c r="B3448" t="s">
        <v>6659</v>
      </c>
      <c r="C3448" s="1">
        <v>42588</v>
      </c>
      <c r="D3448">
        <v>2016</v>
      </c>
      <c r="E3448" t="s">
        <v>132</v>
      </c>
      <c r="F3448">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v>33.313599999999994</v>
      </c>
    </row>
    <row r="3449" spans="1:23" x14ac:dyDescent="0.3">
      <c r="A3449">
        <v>3448</v>
      </c>
      <c r="B3449" t="s">
        <v>6662</v>
      </c>
      <c r="C3449" s="1">
        <v>42897</v>
      </c>
      <c r="D3449">
        <v>2017</v>
      </c>
      <c r="E3449" t="s">
        <v>41</v>
      </c>
      <c r="F3449">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v>1.0903999999999998</v>
      </c>
    </row>
    <row r="3450" spans="1:23" x14ac:dyDescent="0.3">
      <c r="A3450">
        <v>3449</v>
      </c>
      <c r="B3450" t="s">
        <v>6663</v>
      </c>
      <c r="C3450" s="1">
        <v>42650</v>
      </c>
      <c r="D3450">
        <v>2016</v>
      </c>
      <c r="E3450" t="s">
        <v>53</v>
      </c>
      <c r="F3450">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v>8.8607999999999976</v>
      </c>
    </row>
    <row r="3451" spans="1:23" x14ac:dyDescent="0.3">
      <c r="A3451">
        <v>3450</v>
      </c>
      <c r="B3451" t="s">
        <v>6664</v>
      </c>
      <c r="C3451" s="1">
        <v>41890</v>
      </c>
      <c r="D3451">
        <v>2014</v>
      </c>
      <c r="E3451" t="s">
        <v>161</v>
      </c>
      <c r="F3451">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v>24.359500000000004</v>
      </c>
    </row>
    <row r="3452" spans="1:23" x14ac:dyDescent="0.3">
      <c r="A3452">
        <v>3451</v>
      </c>
      <c r="B3452" t="s">
        <v>6664</v>
      </c>
      <c r="C3452" s="1">
        <v>41890</v>
      </c>
      <c r="D3452">
        <v>2014</v>
      </c>
      <c r="E3452" t="s">
        <v>161</v>
      </c>
      <c r="F3452">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v>4.1916000000000011</v>
      </c>
    </row>
    <row r="3453" spans="1:23" x14ac:dyDescent="0.3">
      <c r="A3453">
        <v>3452</v>
      </c>
      <c r="B3453" t="s">
        <v>6664</v>
      </c>
      <c r="C3453" s="1">
        <v>41890</v>
      </c>
      <c r="D3453">
        <v>2014</v>
      </c>
      <c r="E3453" t="s">
        <v>161</v>
      </c>
      <c r="F3453">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v>1.9697999999999998</v>
      </c>
    </row>
    <row r="3454" spans="1:23" x14ac:dyDescent="0.3">
      <c r="A3454">
        <v>7707</v>
      </c>
      <c r="B3454" t="s">
        <v>9632</v>
      </c>
      <c r="C3454" s="1">
        <v>42608</v>
      </c>
      <c r="D3454">
        <v>2016</v>
      </c>
      <c r="E3454" t="s">
        <v>132</v>
      </c>
      <c r="F3454">
        <v>26</v>
      </c>
      <c r="G3454" t="s">
        <v>54</v>
      </c>
      <c r="H3454" t="s">
        <v>90</v>
      </c>
      <c r="I3454" t="s">
        <v>91</v>
      </c>
      <c r="J3454" t="s">
        <v>28</v>
      </c>
      <c r="K3454" t="s">
        <v>29</v>
      </c>
      <c r="L3454" t="s">
        <v>895</v>
      </c>
      <c r="M3454" t="s">
        <v>250</v>
      </c>
      <c r="N3454">
        <v>48234</v>
      </c>
      <c r="O3454" t="s">
        <v>111</v>
      </c>
      <c r="P3454" t="s">
        <v>2626</v>
      </c>
      <c r="Q3454" t="s">
        <v>49</v>
      </c>
      <c r="R3454" t="s">
        <v>72</v>
      </c>
      <c r="S3454" t="s">
        <v>2627</v>
      </c>
      <c r="T3454">
        <v>8.64</v>
      </c>
      <c r="U3454">
        <v>3</v>
      </c>
      <c r="V3454">
        <v>0</v>
      </c>
      <c r="W3454">
        <v>2.5055999999999998</v>
      </c>
    </row>
    <row r="3455" spans="1:23" x14ac:dyDescent="0.3">
      <c r="A3455">
        <v>3454</v>
      </c>
      <c r="B3455" t="s">
        <v>6668</v>
      </c>
      <c r="C3455" s="1">
        <v>42064</v>
      </c>
      <c r="D3455">
        <v>2015</v>
      </c>
      <c r="E3455" t="s">
        <v>237</v>
      </c>
      <c r="F3455">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v>27.011199999999999</v>
      </c>
    </row>
    <row r="3456" spans="1:23" x14ac:dyDescent="0.3">
      <c r="A3456">
        <v>3455</v>
      </c>
      <c r="B3456" t="s">
        <v>6669</v>
      </c>
      <c r="C3456" s="1">
        <v>42194</v>
      </c>
      <c r="D3456">
        <v>2015</v>
      </c>
      <c r="E3456" t="s">
        <v>152</v>
      </c>
      <c r="F345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v>0.83849999999999936</v>
      </c>
    </row>
    <row r="3457" spans="1:23" x14ac:dyDescent="0.3">
      <c r="A3457">
        <v>3456</v>
      </c>
      <c r="B3457" t="s">
        <v>6672</v>
      </c>
      <c r="C3457" s="1">
        <v>42420</v>
      </c>
      <c r="D3457">
        <v>2016</v>
      </c>
      <c r="E3457" t="s">
        <v>568</v>
      </c>
      <c r="F3457">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v>5.5673999999999992</v>
      </c>
    </row>
    <row r="3458" spans="1:23" x14ac:dyDescent="0.3">
      <c r="A3458">
        <v>7703</v>
      </c>
      <c r="B3458" t="s">
        <v>9632</v>
      </c>
      <c r="C3458" s="1">
        <v>42608</v>
      </c>
      <c r="D3458">
        <v>2016</v>
      </c>
      <c r="E3458" t="s">
        <v>132</v>
      </c>
      <c r="F3458">
        <v>26</v>
      </c>
      <c r="G3458" t="s">
        <v>54</v>
      </c>
      <c r="H3458" t="s">
        <v>90</v>
      </c>
      <c r="I3458" t="s">
        <v>91</v>
      </c>
      <c r="J3458" t="s">
        <v>28</v>
      </c>
      <c r="K3458" t="s">
        <v>29</v>
      </c>
      <c r="L3458" t="s">
        <v>895</v>
      </c>
      <c r="M3458" t="s">
        <v>250</v>
      </c>
      <c r="N3458">
        <v>48234</v>
      </c>
      <c r="O3458" t="s">
        <v>111</v>
      </c>
      <c r="P3458" t="s">
        <v>3235</v>
      </c>
      <c r="Q3458" t="s">
        <v>49</v>
      </c>
      <c r="R3458" t="s">
        <v>95</v>
      </c>
      <c r="S3458" t="s">
        <v>3236</v>
      </c>
      <c r="T3458">
        <v>11.56</v>
      </c>
      <c r="U3458">
        <v>2</v>
      </c>
      <c r="V3458">
        <v>0</v>
      </c>
      <c r="W3458">
        <v>5.6644000000000005</v>
      </c>
    </row>
    <row r="3459" spans="1:23" x14ac:dyDescent="0.3">
      <c r="A3459">
        <v>7701</v>
      </c>
      <c r="B3459" t="s">
        <v>9631</v>
      </c>
      <c r="C3459" s="1">
        <v>43083</v>
      </c>
      <c r="D3459">
        <v>2017</v>
      </c>
      <c r="E3459" t="s">
        <v>98</v>
      </c>
      <c r="F3459">
        <v>14</v>
      </c>
      <c r="G3459" t="s">
        <v>54</v>
      </c>
      <c r="H3459" t="s">
        <v>3458</v>
      </c>
      <c r="I3459" t="s">
        <v>3459</v>
      </c>
      <c r="J3459" t="s">
        <v>108</v>
      </c>
      <c r="K3459" t="s">
        <v>29</v>
      </c>
      <c r="L3459" t="s">
        <v>1497</v>
      </c>
      <c r="M3459" t="s">
        <v>1261</v>
      </c>
      <c r="N3459">
        <v>1841</v>
      </c>
      <c r="O3459" t="s">
        <v>157</v>
      </c>
      <c r="P3459" t="s">
        <v>6940</v>
      </c>
      <c r="Q3459" t="s">
        <v>49</v>
      </c>
      <c r="R3459" t="s">
        <v>281</v>
      </c>
      <c r="S3459" t="s">
        <v>6941</v>
      </c>
      <c r="T3459">
        <v>17.28</v>
      </c>
      <c r="U3459">
        <v>6</v>
      </c>
      <c r="V3459">
        <v>0</v>
      </c>
      <c r="W3459">
        <v>8.121599999999999</v>
      </c>
    </row>
    <row r="3460" spans="1:23" x14ac:dyDescent="0.3">
      <c r="A3460">
        <v>3459</v>
      </c>
      <c r="B3460" t="s">
        <v>6675</v>
      </c>
      <c r="C3460" s="1">
        <v>42994</v>
      </c>
      <c r="D3460">
        <v>2017</v>
      </c>
      <c r="E3460" t="s">
        <v>161</v>
      </c>
      <c r="F3460">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v>-2.7551999999999994</v>
      </c>
    </row>
    <row r="3461" spans="1:23" x14ac:dyDescent="0.3">
      <c r="A3461">
        <v>3460</v>
      </c>
      <c r="B3461" t="s">
        <v>6675</v>
      </c>
      <c r="C3461" s="1">
        <v>42994</v>
      </c>
      <c r="D3461">
        <v>2017</v>
      </c>
      <c r="E3461" t="s">
        <v>161</v>
      </c>
      <c r="F3461">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v>-412.61539999999991</v>
      </c>
    </row>
    <row r="3462" spans="1:23" x14ac:dyDescent="0.3">
      <c r="A3462">
        <v>7700</v>
      </c>
      <c r="B3462" t="s">
        <v>9631</v>
      </c>
      <c r="C3462" s="1">
        <v>43083</v>
      </c>
      <c r="D3462">
        <v>2017</v>
      </c>
      <c r="E3462" t="s">
        <v>98</v>
      </c>
      <c r="F3462">
        <v>14</v>
      </c>
      <c r="G3462" t="s">
        <v>54</v>
      </c>
      <c r="H3462" t="s">
        <v>3458</v>
      </c>
      <c r="I3462" t="s">
        <v>3459</v>
      </c>
      <c r="J3462" t="s">
        <v>108</v>
      </c>
      <c r="K3462" t="s">
        <v>29</v>
      </c>
      <c r="L3462" t="s">
        <v>1497</v>
      </c>
      <c r="M3462" t="s">
        <v>1261</v>
      </c>
      <c r="N3462">
        <v>1841</v>
      </c>
      <c r="O3462" t="s">
        <v>157</v>
      </c>
      <c r="P3462" t="s">
        <v>5087</v>
      </c>
      <c r="Q3462" t="s">
        <v>49</v>
      </c>
      <c r="R3462" t="s">
        <v>592</v>
      </c>
      <c r="S3462" t="s">
        <v>5088</v>
      </c>
      <c r="T3462">
        <v>25.71</v>
      </c>
      <c r="U3462">
        <v>3</v>
      </c>
      <c r="V3462">
        <v>0</v>
      </c>
      <c r="W3462">
        <v>6.6846000000000005</v>
      </c>
    </row>
    <row r="3463" spans="1:23" x14ac:dyDescent="0.3">
      <c r="A3463">
        <v>7699</v>
      </c>
      <c r="B3463" t="s">
        <v>9631</v>
      </c>
      <c r="C3463" s="1">
        <v>43083</v>
      </c>
      <c r="D3463">
        <v>2017</v>
      </c>
      <c r="E3463" t="s">
        <v>98</v>
      </c>
      <c r="F3463">
        <v>14</v>
      </c>
      <c r="G3463" t="s">
        <v>54</v>
      </c>
      <c r="H3463" t="s">
        <v>3458</v>
      </c>
      <c r="I3463" t="s">
        <v>3459</v>
      </c>
      <c r="J3463" t="s">
        <v>108</v>
      </c>
      <c r="K3463" t="s">
        <v>29</v>
      </c>
      <c r="L3463" t="s">
        <v>1497</v>
      </c>
      <c r="M3463" t="s">
        <v>1261</v>
      </c>
      <c r="N3463">
        <v>1841</v>
      </c>
      <c r="O3463" t="s">
        <v>157</v>
      </c>
      <c r="P3463" t="s">
        <v>985</v>
      </c>
      <c r="Q3463" t="s">
        <v>49</v>
      </c>
      <c r="R3463" t="s">
        <v>63</v>
      </c>
      <c r="S3463" t="s">
        <v>986</v>
      </c>
      <c r="T3463">
        <v>73.849999999999994</v>
      </c>
      <c r="U3463">
        <v>1</v>
      </c>
      <c r="V3463">
        <v>0</v>
      </c>
      <c r="W3463">
        <v>2.2155000000000058</v>
      </c>
    </row>
    <row r="3464" spans="1:23" x14ac:dyDescent="0.3">
      <c r="A3464">
        <v>3463</v>
      </c>
      <c r="B3464" t="s">
        <v>6677</v>
      </c>
      <c r="C3464" s="1">
        <v>42055</v>
      </c>
      <c r="D3464">
        <v>2015</v>
      </c>
      <c r="E3464" t="s">
        <v>568</v>
      </c>
      <c r="F3464">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v>74.565400000000011</v>
      </c>
    </row>
    <row r="3465" spans="1:23" x14ac:dyDescent="0.3">
      <c r="A3465">
        <v>3464</v>
      </c>
      <c r="B3465" t="s">
        <v>6678</v>
      </c>
      <c r="C3465" s="1">
        <v>42699</v>
      </c>
      <c r="D3465">
        <v>2016</v>
      </c>
      <c r="E3465" t="s">
        <v>24</v>
      </c>
      <c r="F3465">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v>1.6509999999999998</v>
      </c>
    </row>
    <row r="3466" spans="1:23" x14ac:dyDescent="0.3">
      <c r="A3466">
        <v>7697</v>
      </c>
      <c r="B3466" t="s">
        <v>9630</v>
      </c>
      <c r="C3466" s="1">
        <v>42918</v>
      </c>
      <c r="D3466">
        <v>2017</v>
      </c>
      <c r="E3466" t="s">
        <v>152</v>
      </c>
      <c r="F3466">
        <v>2</v>
      </c>
      <c r="G3466" t="s">
        <v>199</v>
      </c>
      <c r="H3466" t="s">
        <v>5025</v>
      </c>
      <c r="I3466" t="s">
        <v>5026</v>
      </c>
      <c r="J3466" t="s">
        <v>108</v>
      </c>
      <c r="K3466" t="s">
        <v>29</v>
      </c>
      <c r="L3466" t="s">
        <v>195</v>
      </c>
      <c r="M3466" t="s">
        <v>110</v>
      </c>
      <c r="N3466">
        <v>77036</v>
      </c>
      <c r="O3466" t="s">
        <v>111</v>
      </c>
      <c r="P3466" t="s">
        <v>6422</v>
      </c>
      <c r="Q3466" t="s">
        <v>49</v>
      </c>
      <c r="R3466" t="s">
        <v>79</v>
      </c>
      <c r="S3466" t="s">
        <v>6423</v>
      </c>
      <c r="T3466">
        <v>5.2319999999999984</v>
      </c>
      <c r="U3466">
        <v>4</v>
      </c>
      <c r="V3466">
        <v>0.8</v>
      </c>
      <c r="W3466">
        <v>-8.1096000000000004</v>
      </c>
    </row>
    <row r="3467" spans="1:23" x14ac:dyDescent="0.3">
      <c r="A3467">
        <v>3466</v>
      </c>
      <c r="B3467" t="s">
        <v>6682</v>
      </c>
      <c r="C3467" s="1">
        <v>42257</v>
      </c>
      <c r="D3467">
        <v>2015</v>
      </c>
      <c r="E3467" t="s">
        <v>161</v>
      </c>
      <c r="F3467">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v>16.1096</v>
      </c>
    </row>
    <row r="3468" spans="1:23" x14ac:dyDescent="0.3">
      <c r="A3468">
        <v>7696</v>
      </c>
      <c r="B3468" t="s">
        <v>9630</v>
      </c>
      <c r="C3468" s="1">
        <v>42918</v>
      </c>
      <c r="D3468">
        <v>2017</v>
      </c>
      <c r="E3468" t="s">
        <v>152</v>
      </c>
      <c r="F3468">
        <v>2</v>
      </c>
      <c r="G3468" t="s">
        <v>199</v>
      </c>
      <c r="H3468" t="s">
        <v>5025</v>
      </c>
      <c r="I3468" t="s">
        <v>5026</v>
      </c>
      <c r="J3468" t="s">
        <v>108</v>
      </c>
      <c r="K3468" t="s">
        <v>29</v>
      </c>
      <c r="L3468" t="s">
        <v>195</v>
      </c>
      <c r="M3468" t="s">
        <v>110</v>
      </c>
      <c r="N3468">
        <v>77036</v>
      </c>
      <c r="O3468" t="s">
        <v>111</v>
      </c>
      <c r="P3468" t="s">
        <v>1748</v>
      </c>
      <c r="Q3468" t="s">
        <v>49</v>
      </c>
      <c r="R3468" t="s">
        <v>95</v>
      </c>
      <c r="S3468" t="s">
        <v>1749</v>
      </c>
      <c r="T3468">
        <v>163.96</v>
      </c>
      <c r="U3468">
        <v>5</v>
      </c>
      <c r="V3468">
        <v>0.2</v>
      </c>
      <c r="W3468">
        <v>59.435499999999998</v>
      </c>
    </row>
    <row r="3469" spans="1:23" x14ac:dyDescent="0.3">
      <c r="A3469">
        <v>3468</v>
      </c>
      <c r="B3469" t="s">
        <v>6682</v>
      </c>
      <c r="C3469" s="1">
        <v>42257</v>
      </c>
      <c r="D3469">
        <v>2015</v>
      </c>
      <c r="E3469" t="s">
        <v>161</v>
      </c>
      <c r="F3469">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v>125.46899999999999</v>
      </c>
    </row>
    <row r="3470" spans="1:23" x14ac:dyDescent="0.3">
      <c r="A3470">
        <v>7693</v>
      </c>
      <c r="B3470" t="s">
        <v>9628</v>
      </c>
      <c r="C3470" s="1">
        <v>42002</v>
      </c>
      <c r="D3470">
        <v>2014</v>
      </c>
      <c r="E3470" t="s">
        <v>98</v>
      </c>
      <c r="F3470">
        <v>29</v>
      </c>
      <c r="G3470" t="s">
        <v>54</v>
      </c>
      <c r="H3470" t="s">
        <v>4064</v>
      </c>
      <c r="I3470" t="s">
        <v>4065</v>
      </c>
      <c r="J3470" t="s">
        <v>28</v>
      </c>
      <c r="K3470" t="s">
        <v>29</v>
      </c>
      <c r="L3470" t="s">
        <v>1007</v>
      </c>
      <c r="M3470" t="s">
        <v>46</v>
      </c>
      <c r="N3470">
        <v>94513</v>
      </c>
      <c r="O3470" t="s">
        <v>47</v>
      </c>
      <c r="P3470" t="s">
        <v>1685</v>
      </c>
      <c r="Q3470" t="s">
        <v>49</v>
      </c>
      <c r="R3470" t="s">
        <v>50</v>
      </c>
      <c r="S3470" t="s">
        <v>1686</v>
      </c>
      <c r="T3470">
        <v>88.800000000000011</v>
      </c>
      <c r="U3470">
        <v>6</v>
      </c>
      <c r="V3470">
        <v>0</v>
      </c>
      <c r="W3470">
        <v>44.400000000000006</v>
      </c>
    </row>
    <row r="3471" spans="1:23" x14ac:dyDescent="0.3">
      <c r="A3471">
        <v>3470</v>
      </c>
      <c r="B3471" t="s">
        <v>6684</v>
      </c>
      <c r="C3471" s="1">
        <v>42100</v>
      </c>
      <c r="D3471">
        <v>2015</v>
      </c>
      <c r="E3471" t="s">
        <v>89</v>
      </c>
      <c r="F3471">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v>16.183799999999998</v>
      </c>
    </row>
    <row r="3472" spans="1:23" x14ac:dyDescent="0.3">
      <c r="A3472">
        <v>7692</v>
      </c>
      <c r="B3472" t="s">
        <v>9627</v>
      </c>
      <c r="C3472" s="1">
        <v>42931</v>
      </c>
      <c r="D3472">
        <v>2017</v>
      </c>
      <c r="E3472" t="s">
        <v>152</v>
      </c>
      <c r="F3472">
        <v>15</v>
      </c>
      <c r="G3472" t="s">
        <v>199</v>
      </c>
      <c r="H3472" t="s">
        <v>5322</v>
      </c>
      <c r="I3472" t="s">
        <v>5323</v>
      </c>
      <c r="J3472" t="s">
        <v>44</v>
      </c>
      <c r="K3472" t="s">
        <v>29</v>
      </c>
      <c r="L3472" t="s">
        <v>4372</v>
      </c>
      <c r="M3472" t="s">
        <v>331</v>
      </c>
      <c r="N3472">
        <v>23434</v>
      </c>
      <c r="O3472" t="s">
        <v>32</v>
      </c>
      <c r="P3472" t="s">
        <v>422</v>
      </c>
      <c r="Q3472" t="s">
        <v>49</v>
      </c>
      <c r="R3472" t="s">
        <v>95</v>
      </c>
      <c r="S3472" t="s">
        <v>423</v>
      </c>
      <c r="T3472">
        <v>12.96</v>
      </c>
      <c r="U3472">
        <v>2</v>
      </c>
      <c r="V3472">
        <v>0</v>
      </c>
      <c r="W3472">
        <v>6.2208000000000006</v>
      </c>
    </row>
    <row r="3473" spans="1:23" x14ac:dyDescent="0.3">
      <c r="A3473">
        <v>3472</v>
      </c>
      <c r="B3473" t="s">
        <v>6688</v>
      </c>
      <c r="C3473" s="1">
        <v>43051</v>
      </c>
      <c r="D3473">
        <v>2017</v>
      </c>
      <c r="E3473" t="s">
        <v>24</v>
      </c>
      <c r="F3473">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v>3.5255999999999994</v>
      </c>
    </row>
    <row r="3474" spans="1:23" x14ac:dyDescent="0.3">
      <c r="A3474">
        <v>7690</v>
      </c>
      <c r="B3474" t="s">
        <v>9627</v>
      </c>
      <c r="C3474" s="1">
        <v>42931</v>
      </c>
      <c r="D3474">
        <v>2017</v>
      </c>
      <c r="E3474" t="s">
        <v>152</v>
      </c>
      <c r="F3474">
        <v>15</v>
      </c>
      <c r="G3474" t="s">
        <v>199</v>
      </c>
      <c r="H3474" t="s">
        <v>5322</v>
      </c>
      <c r="I3474" t="s">
        <v>5323</v>
      </c>
      <c r="J3474" t="s">
        <v>44</v>
      </c>
      <c r="K3474" t="s">
        <v>29</v>
      </c>
      <c r="L3474" t="s">
        <v>4372</v>
      </c>
      <c r="M3474" t="s">
        <v>331</v>
      </c>
      <c r="N3474">
        <v>23434</v>
      </c>
      <c r="O3474" t="s">
        <v>32</v>
      </c>
      <c r="P3474" t="s">
        <v>3201</v>
      </c>
      <c r="Q3474" t="s">
        <v>49</v>
      </c>
      <c r="R3474" t="s">
        <v>82</v>
      </c>
      <c r="S3474" t="s">
        <v>3202</v>
      </c>
      <c r="T3474">
        <v>179.94</v>
      </c>
      <c r="U3474">
        <v>3</v>
      </c>
      <c r="V3474">
        <v>0</v>
      </c>
      <c r="W3474">
        <v>50.383200000000009</v>
      </c>
    </row>
    <row r="3475" spans="1:23" x14ac:dyDescent="0.3">
      <c r="A3475">
        <v>7688</v>
      </c>
      <c r="B3475" t="s">
        <v>9624</v>
      </c>
      <c r="C3475" s="1">
        <v>42699</v>
      </c>
      <c r="D3475">
        <v>2016</v>
      </c>
      <c r="E3475" t="s">
        <v>24</v>
      </c>
      <c r="F3475">
        <v>25</v>
      </c>
      <c r="G3475" t="s">
        <v>54</v>
      </c>
      <c r="H3475" t="s">
        <v>1550</v>
      </c>
      <c r="I3475" t="s">
        <v>1551</v>
      </c>
      <c r="J3475" t="s">
        <v>44</v>
      </c>
      <c r="K3475" t="s">
        <v>29</v>
      </c>
      <c r="L3475" t="s">
        <v>340</v>
      </c>
      <c r="M3475" t="s">
        <v>250</v>
      </c>
      <c r="N3475">
        <v>49201</v>
      </c>
      <c r="O3475" t="s">
        <v>111</v>
      </c>
      <c r="P3475" t="s">
        <v>688</v>
      </c>
      <c r="Q3475" t="s">
        <v>49</v>
      </c>
      <c r="R3475" t="s">
        <v>79</v>
      </c>
      <c r="S3475" t="s">
        <v>689</v>
      </c>
      <c r="T3475">
        <v>17.3</v>
      </c>
      <c r="U3475">
        <v>1</v>
      </c>
      <c r="V3475">
        <v>0</v>
      </c>
      <c r="W3475">
        <v>8.3040000000000003</v>
      </c>
    </row>
    <row r="3476" spans="1:23" x14ac:dyDescent="0.3">
      <c r="A3476">
        <v>7685</v>
      </c>
      <c r="B3476" t="s">
        <v>9623</v>
      </c>
      <c r="C3476" s="1">
        <v>42049</v>
      </c>
      <c r="D3476">
        <v>2015</v>
      </c>
      <c r="E3476" t="s">
        <v>568</v>
      </c>
      <c r="F3476">
        <v>14</v>
      </c>
      <c r="G3476" t="s">
        <v>54</v>
      </c>
      <c r="H3476" t="s">
        <v>669</v>
      </c>
      <c r="I3476" t="s">
        <v>670</v>
      </c>
      <c r="J3476" t="s">
        <v>28</v>
      </c>
      <c r="K3476" t="s">
        <v>29</v>
      </c>
      <c r="L3476" t="s">
        <v>401</v>
      </c>
      <c r="M3476" t="s">
        <v>279</v>
      </c>
      <c r="N3476">
        <v>14609</v>
      </c>
      <c r="O3476" t="s">
        <v>157</v>
      </c>
      <c r="P3476" t="s">
        <v>9285</v>
      </c>
      <c r="Q3476" t="s">
        <v>49</v>
      </c>
      <c r="R3476" t="s">
        <v>79</v>
      </c>
      <c r="S3476" t="s">
        <v>9286</v>
      </c>
      <c r="T3476">
        <v>26.423999999999999</v>
      </c>
      <c r="U3476">
        <v>9</v>
      </c>
      <c r="V3476">
        <v>0.2</v>
      </c>
      <c r="W3476">
        <v>9.5786999999999995</v>
      </c>
    </row>
    <row r="3477" spans="1:23" x14ac:dyDescent="0.3">
      <c r="A3477">
        <v>7684</v>
      </c>
      <c r="B3477" t="s">
        <v>9622</v>
      </c>
      <c r="C3477" s="1">
        <v>42122</v>
      </c>
      <c r="D3477">
        <v>2015</v>
      </c>
      <c r="E3477" t="s">
        <v>89</v>
      </c>
      <c r="F3477">
        <v>28</v>
      </c>
      <c r="G3477" t="s">
        <v>199</v>
      </c>
      <c r="H3477" t="s">
        <v>1515</v>
      </c>
      <c r="I3477" t="s">
        <v>1516</v>
      </c>
      <c r="J3477" t="s">
        <v>108</v>
      </c>
      <c r="K3477" t="s">
        <v>29</v>
      </c>
      <c r="L3477" t="s">
        <v>5333</v>
      </c>
      <c r="M3477" t="s">
        <v>250</v>
      </c>
      <c r="N3477">
        <v>48640</v>
      </c>
      <c r="O3477" t="s">
        <v>111</v>
      </c>
      <c r="P3477" t="s">
        <v>1760</v>
      </c>
      <c r="Q3477" t="s">
        <v>49</v>
      </c>
      <c r="R3477" t="s">
        <v>79</v>
      </c>
      <c r="S3477" t="s">
        <v>1761</v>
      </c>
      <c r="T3477">
        <v>3812.9700000000003</v>
      </c>
      <c r="U3477">
        <v>3</v>
      </c>
      <c r="V3477">
        <v>0</v>
      </c>
      <c r="W3477">
        <v>1906.4850000000001</v>
      </c>
    </row>
    <row r="3478" spans="1:23" x14ac:dyDescent="0.3">
      <c r="A3478">
        <v>3477</v>
      </c>
      <c r="B3478" t="s">
        <v>6691</v>
      </c>
      <c r="C3478" s="1">
        <v>42701</v>
      </c>
      <c r="D3478">
        <v>2016</v>
      </c>
      <c r="E3478" t="s">
        <v>24</v>
      </c>
      <c r="F3478">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v>69.919999999999987</v>
      </c>
    </row>
    <row r="3479" spans="1:23" x14ac:dyDescent="0.3">
      <c r="A3479">
        <v>7683</v>
      </c>
      <c r="B3479" t="s">
        <v>9622</v>
      </c>
      <c r="C3479" s="1">
        <v>42122</v>
      </c>
      <c r="D3479">
        <v>2015</v>
      </c>
      <c r="E3479" t="s">
        <v>89</v>
      </c>
      <c r="F3479">
        <v>28</v>
      </c>
      <c r="G3479" t="s">
        <v>199</v>
      </c>
      <c r="H3479" t="s">
        <v>1515</v>
      </c>
      <c r="I3479" t="s">
        <v>1516</v>
      </c>
      <c r="J3479" t="s">
        <v>108</v>
      </c>
      <c r="K3479" t="s">
        <v>29</v>
      </c>
      <c r="L3479" t="s">
        <v>5333</v>
      </c>
      <c r="M3479" t="s">
        <v>250</v>
      </c>
      <c r="N3479">
        <v>48640</v>
      </c>
      <c r="O3479" t="s">
        <v>111</v>
      </c>
      <c r="P3479" t="s">
        <v>6225</v>
      </c>
      <c r="Q3479" t="s">
        <v>49</v>
      </c>
      <c r="R3479" t="s">
        <v>82</v>
      </c>
      <c r="S3479" t="s">
        <v>6226</v>
      </c>
      <c r="T3479">
        <v>186.732</v>
      </c>
      <c r="U3479">
        <v>1</v>
      </c>
      <c r="V3479">
        <v>0.1</v>
      </c>
      <c r="W3479">
        <v>41.495999999999967</v>
      </c>
    </row>
    <row r="3480" spans="1:23" x14ac:dyDescent="0.3">
      <c r="A3480">
        <v>3479</v>
      </c>
      <c r="B3480" t="s">
        <v>6694</v>
      </c>
      <c r="C3480" s="1">
        <v>42712</v>
      </c>
      <c r="D3480">
        <v>2016</v>
      </c>
      <c r="E3480" t="s">
        <v>98</v>
      </c>
      <c r="F3480">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v>2.4823999999999993</v>
      </c>
    </row>
    <row r="3481" spans="1:23" x14ac:dyDescent="0.3">
      <c r="A3481">
        <v>3480</v>
      </c>
      <c r="B3481" t="s">
        <v>6694</v>
      </c>
      <c r="C3481" s="1">
        <v>42712</v>
      </c>
      <c r="D3481">
        <v>2016</v>
      </c>
      <c r="E3481" t="s">
        <v>98</v>
      </c>
      <c r="F3481">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v>21.772800000000004</v>
      </c>
    </row>
    <row r="3482" spans="1:23" x14ac:dyDescent="0.3">
      <c r="A3482">
        <v>7679</v>
      </c>
      <c r="B3482" t="s">
        <v>9621</v>
      </c>
      <c r="C3482" s="1">
        <v>42004</v>
      </c>
      <c r="D3482">
        <v>2014</v>
      </c>
      <c r="E3482" t="s">
        <v>98</v>
      </c>
      <c r="F3482">
        <v>31</v>
      </c>
      <c r="G3482" t="s">
        <v>54</v>
      </c>
      <c r="H3482" t="s">
        <v>3836</v>
      </c>
      <c r="I3482" t="s">
        <v>3837</v>
      </c>
      <c r="J3482" t="s">
        <v>108</v>
      </c>
      <c r="K3482" t="s">
        <v>29</v>
      </c>
      <c r="L3482" t="s">
        <v>3599</v>
      </c>
      <c r="M3482" t="s">
        <v>1416</v>
      </c>
      <c r="N3482">
        <v>2908</v>
      </c>
      <c r="O3482" t="s">
        <v>157</v>
      </c>
      <c r="P3482" t="s">
        <v>4080</v>
      </c>
      <c r="Q3482" t="s">
        <v>49</v>
      </c>
      <c r="R3482" t="s">
        <v>95</v>
      </c>
      <c r="S3482" t="s">
        <v>4081</v>
      </c>
      <c r="T3482">
        <v>14.940000000000001</v>
      </c>
      <c r="U3482">
        <v>3</v>
      </c>
      <c r="V3482">
        <v>0</v>
      </c>
      <c r="W3482">
        <v>7.0218000000000007</v>
      </c>
    </row>
    <row r="3483" spans="1:23" x14ac:dyDescent="0.3">
      <c r="A3483">
        <v>7678</v>
      </c>
      <c r="B3483" t="s">
        <v>9621</v>
      </c>
      <c r="C3483" s="1">
        <v>42004</v>
      </c>
      <c r="D3483">
        <v>2014</v>
      </c>
      <c r="E3483" t="s">
        <v>98</v>
      </c>
      <c r="F3483">
        <v>31</v>
      </c>
      <c r="G3483" t="s">
        <v>54</v>
      </c>
      <c r="H3483" t="s">
        <v>3836</v>
      </c>
      <c r="I3483" t="s">
        <v>3837</v>
      </c>
      <c r="J3483" t="s">
        <v>108</v>
      </c>
      <c r="K3483" t="s">
        <v>29</v>
      </c>
      <c r="L3483" t="s">
        <v>3599</v>
      </c>
      <c r="M3483" t="s">
        <v>1416</v>
      </c>
      <c r="N3483">
        <v>2908</v>
      </c>
      <c r="O3483" t="s">
        <v>157</v>
      </c>
      <c r="P3483" t="s">
        <v>7697</v>
      </c>
      <c r="Q3483" t="s">
        <v>49</v>
      </c>
      <c r="R3483" t="s">
        <v>95</v>
      </c>
      <c r="S3483" t="s">
        <v>7698</v>
      </c>
      <c r="T3483">
        <v>195.64</v>
      </c>
      <c r="U3483">
        <v>4</v>
      </c>
      <c r="V3483">
        <v>0</v>
      </c>
      <c r="W3483">
        <v>91.950799999999987</v>
      </c>
    </row>
    <row r="3484" spans="1:23" x14ac:dyDescent="0.3">
      <c r="A3484">
        <v>7676</v>
      </c>
      <c r="B3484" t="s">
        <v>9619</v>
      </c>
      <c r="C3484" s="1">
        <v>42861</v>
      </c>
      <c r="D3484">
        <v>2017</v>
      </c>
      <c r="E3484" t="s">
        <v>124</v>
      </c>
      <c r="F3484">
        <v>6</v>
      </c>
      <c r="G3484" t="s">
        <v>25</v>
      </c>
      <c r="H3484" t="s">
        <v>8671</v>
      </c>
      <c r="I3484" t="s">
        <v>8672</v>
      </c>
      <c r="J3484" t="s">
        <v>28</v>
      </c>
      <c r="K3484" t="s">
        <v>29</v>
      </c>
      <c r="L3484" t="s">
        <v>5003</v>
      </c>
      <c r="M3484" t="s">
        <v>46</v>
      </c>
      <c r="N3484">
        <v>91730</v>
      </c>
      <c r="O3484" t="s">
        <v>47</v>
      </c>
      <c r="P3484" t="s">
        <v>1855</v>
      </c>
      <c r="Q3484" t="s">
        <v>49</v>
      </c>
      <c r="R3484" t="s">
        <v>82</v>
      </c>
      <c r="S3484" t="s">
        <v>1856</v>
      </c>
      <c r="T3484">
        <v>152.94</v>
      </c>
      <c r="U3484">
        <v>3</v>
      </c>
      <c r="V3484">
        <v>0</v>
      </c>
      <c r="W3484">
        <v>41.293800000000005</v>
      </c>
    </row>
    <row r="3485" spans="1:23" x14ac:dyDescent="0.3">
      <c r="A3485">
        <v>7674</v>
      </c>
      <c r="B3485" t="s">
        <v>9616</v>
      </c>
      <c r="C3485" s="1">
        <v>42335</v>
      </c>
      <c r="D3485">
        <v>2015</v>
      </c>
      <c r="E3485" t="s">
        <v>24</v>
      </c>
      <c r="F3485">
        <v>27</v>
      </c>
      <c r="G3485" t="s">
        <v>25</v>
      </c>
      <c r="H3485" t="s">
        <v>193</v>
      </c>
      <c r="I3485" t="s">
        <v>194</v>
      </c>
      <c r="J3485" t="s">
        <v>108</v>
      </c>
      <c r="K3485" t="s">
        <v>29</v>
      </c>
      <c r="L3485" t="s">
        <v>4118</v>
      </c>
      <c r="M3485" t="s">
        <v>1261</v>
      </c>
      <c r="N3485">
        <v>2149</v>
      </c>
      <c r="O3485" t="s">
        <v>157</v>
      </c>
      <c r="P3485" t="s">
        <v>4040</v>
      </c>
      <c r="Q3485" t="s">
        <v>49</v>
      </c>
      <c r="R3485" t="s">
        <v>95</v>
      </c>
      <c r="S3485" t="s">
        <v>4041</v>
      </c>
      <c r="T3485">
        <v>154.9</v>
      </c>
      <c r="U3485">
        <v>5</v>
      </c>
      <c r="V3485">
        <v>0</v>
      </c>
      <c r="W3485">
        <v>69.704999999999998</v>
      </c>
    </row>
    <row r="3486" spans="1:23" x14ac:dyDescent="0.3">
      <c r="A3486">
        <v>7670</v>
      </c>
      <c r="B3486" t="s">
        <v>9616</v>
      </c>
      <c r="C3486" s="1">
        <v>42335</v>
      </c>
      <c r="D3486">
        <v>2015</v>
      </c>
      <c r="E3486" t="s">
        <v>24</v>
      </c>
      <c r="F3486">
        <v>27</v>
      </c>
      <c r="G3486" t="s">
        <v>25</v>
      </c>
      <c r="H3486" t="s">
        <v>193</v>
      </c>
      <c r="I3486" t="s">
        <v>194</v>
      </c>
      <c r="J3486" t="s">
        <v>108</v>
      </c>
      <c r="K3486" t="s">
        <v>29</v>
      </c>
      <c r="L3486" t="s">
        <v>4118</v>
      </c>
      <c r="M3486" t="s">
        <v>1261</v>
      </c>
      <c r="N3486">
        <v>2149</v>
      </c>
      <c r="O3486" t="s">
        <v>157</v>
      </c>
      <c r="P3486" t="s">
        <v>2669</v>
      </c>
      <c r="Q3486" t="s">
        <v>49</v>
      </c>
      <c r="R3486" t="s">
        <v>95</v>
      </c>
      <c r="S3486" t="s">
        <v>2670</v>
      </c>
      <c r="T3486">
        <v>59.94</v>
      </c>
      <c r="U3486">
        <v>3</v>
      </c>
      <c r="V3486">
        <v>0</v>
      </c>
      <c r="W3486">
        <v>28.171799999999998</v>
      </c>
    </row>
    <row r="3487" spans="1:23" x14ac:dyDescent="0.3">
      <c r="A3487">
        <v>3486</v>
      </c>
      <c r="B3487" t="s">
        <v>6699</v>
      </c>
      <c r="C3487" s="1">
        <v>42664</v>
      </c>
      <c r="D3487">
        <v>2016</v>
      </c>
      <c r="E3487" t="s">
        <v>53</v>
      </c>
      <c r="F3487">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v>3.5640000000000001</v>
      </c>
    </row>
    <row r="3488" spans="1:23" x14ac:dyDescent="0.3">
      <c r="A3488">
        <v>7669</v>
      </c>
      <c r="B3488" t="s">
        <v>9616</v>
      </c>
      <c r="C3488" s="1">
        <v>42335</v>
      </c>
      <c r="D3488">
        <v>2015</v>
      </c>
      <c r="E3488" t="s">
        <v>24</v>
      </c>
      <c r="F3488">
        <v>27</v>
      </c>
      <c r="G3488" t="s">
        <v>25</v>
      </c>
      <c r="H3488" t="s">
        <v>193</v>
      </c>
      <c r="I3488" t="s">
        <v>194</v>
      </c>
      <c r="J3488" t="s">
        <v>108</v>
      </c>
      <c r="K3488" t="s">
        <v>29</v>
      </c>
      <c r="L3488" t="s">
        <v>4118</v>
      </c>
      <c r="M3488" t="s">
        <v>1261</v>
      </c>
      <c r="N3488">
        <v>2149</v>
      </c>
      <c r="O3488" t="s">
        <v>157</v>
      </c>
      <c r="P3488" t="s">
        <v>2265</v>
      </c>
      <c r="Q3488" t="s">
        <v>49</v>
      </c>
      <c r="R3488" t="s">
        <v>95</v>
      </c>
      <c r="S3488" t="s">
        <v>2266</v>
      </c>
      <c r="T3488">
        <v>40.08</v>
      </c>
      <c r="U3488">
        <v>6</v>
      </c>
      <c r="V3488">
        <v>0</v>
      </c>
      <c r="W3488">
        <v>19.238399999999999</v>
      </c>
    </row>
    <row r="3489" spans="1:23" x14ac:dyDescent="0.3">
      <c r="A3489">
        <v>3488</v>
      </c>
      <c r="B3489" t="s">
        <v>6702</v>
      </c>
      <c r="C3489" s="1">
        <v>42983</v>
      </c>
      <c r="D3489">
        <v>2017</v>
      </c>
      <c r="E3489" t="s">
        <v>161</v>
      </c>
      <c r="F3489">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v>-29.436800000000012</v>
      </c>
    </row>
    <row r="3490" spans="1:23" x14ac:dyDescent="0.3">
      <c r="A3490">
        <v>7668</v>
      </c>
      <c r="B3490" t="s">
        <v>9615</v>
      </c>
      <c r="C3490" s="1">
        <v>42647</v>
      </c>
      <c r="D3490">
        <v>2016</v>
      </c>
      <c r="E3490" t="s">
        <v>53</v>
      </c>
      <c r="F3490">
        <v>4</v>
      </c>
      <c r="G3490" t="s">
        <v>54</v>
      </c>
      <c r="H3490" t="s">
        <v>6015</v>
      </c>
      <c r="I3490" t="s">
        <v>6016</v>
      </c>
      <c r="J3490" t="s">
        <v>108</v>
      </c>
      <c r="K3490" t="s">
        <v>29</v>
      </c>
      <c r="L3490" t="s">
        <v>3599</v>
      </c>
      <c r="M3490" t="s">
        <v>1416</v>
      </c>
      <c r="N3490">
        <v>2908</v>
      </c>
      <c r="O3490" t="s">
        <v>157</v>
      </c>
      <c r="P3490" t="s">
        <v>7960</v>
      </c>
      <c r="Q3490" t="s">
        <v>49</v>
      </c>
      <c r="R3490" t="s">
        <v>63</v>
      </c>
      <c r="S3490" t="s">
        <v>7961</v>
      </c>
      <c r="T3490">
        <v>119.10000000000001</v>
      </c>
      <c r="U3490">
        <v>3</v>
      </c>
      <c r="V3490">
        <v>0</v>
      </c>
      <c r="W3490">
        <v>34.538999999999994</v>
      </c>
    </row>
    <row r="3491" spans="1:23" x14ac:dyDescent="0.3">
      <c r="A3491">
        <v>7666</v>
      </c>
      <c r="B3491" t="s">
        <v>9615</v>
      </c>
      <c r="C3491" s="1">
        <v>42647</v>
      </c>
      <c r="D3491">
        <v>2016</v>
      </c>
      <c r="E3491" t="s">
        <v>53</v>
      </c>
      <c r="F3491">
        <v>4</v>
      </c>
      <c r="G3491" t="s">
        <v>54</v>
      </c>
      <c r="H3491" t="s">
        <v>6015</v>
      </c>
      <c r="I3491" t="s">
        <v>6016</v>
      </c>
      <c r="J3491" t="s">
        <v>108</v>
      </c>
      <c r="K3491" t="s">
        <v>29</v>
      </c>
      <c r="L3491" t="s">
        <v>3599</v>
      </c>
      <c r="M3491" t="s">
        <v>1416</v>
      </c>
      <c r="N3491">
        <v>2908</v>
      </c>
      <c r="O3491" t="s">
        <v>157</v>
      </c>
      <c r="P3491" t="s">
        <v>3939</v>
      </c>
      <c r="Q3491" t="s">
        <v>49</v>
      </c>
      <c r="R3491" t="s">
        <v>79</v>
      </c>
      <c r="S3491" t="s">
        <v>3940</v>
      </c>
      <c r="T3491">
        <v>30.4</v>
      </c>
      <c r="U3491">
        <v>1</v>
      </c>
      <c r="V3491">
        <v>0</v>
      </c>
      <c r="W3491">
        <v>13.983999999999998</v>
      </c>
    </row>
    <row r="3492" spans="1:23" x14ac:dyDescent="0.3">
      <c r="A3492">
        <v>3491</v>
      </c>
      <c r="B3492" t="s">
        <v>6703</v>
      </c>
      <c r="C3492" s="1">
        <v>42187</v>
      </c>
      <c r="D3492">
        <v>2015</v>
      </c>
      <c r="E3492" t="s">
        <v>152</v>
      </c>
      <c r="F3492">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v>6.0024999999999977</v>
      </c>
    </row>
    <row r="3493" spans="1:23" x14ac:dyDescent="0.3">
      <c r="A3493">
        <v>3492</v>
      </c>
      <c r="B3493" t="s">
        <v>6703</v>
      </c>
      <c r="C3493" s="1">
        <v>42187</v>
      </c>
      <c r="D3493">
        <v>2015</v>
      </c>
      <c r="E3493" t="s">
        <v>152</v>
      </c>
      <c r="F3493">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v>48.994199999999921</v>
      </c>
    </row>
    <row r="3494" spans="1:23" x14ac:dyDescent="0.3">
      <c r="A3494">
        <v>3493</v>
      </c>
      <c r="B3494" t="s">
        <v>6703</v>
      </c>
      <c r="C3494" s="1">
        <v>42187</v>
      </c>
      <c r="D3494">
        <v>2015</v>
      </c>
      <c r="E3494" t="s">
        <v>152</v>
      </c>
      <c r="F3494">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v>3.7692000000000001</v>
      </c>
    </row>
    <row r="3495" spans="1:23" x14ac:dyDescent="0.3">
      <c r="A3495">
        <v>7664</v>
      </c>
      <c r="B3495" t="s">
        <v>9613</v>
      </c>
      <c r="C3495" s="1">
        <v>42991</v>
      </c>
      <c r="D3495">
        <v>2017</v>
      </c>
      <c r="E3495" t="s">
        <v>161</v>
      </c>
      <c r="F3495">
        <v>13</v>
      </c>
      <c r="G3495" t="s">
        <v>54</v>
      </c>
      <c r="H3495" t="s">
        <v>5455</v>
      </c>
      <c r="I3495" t="s">
        <v>5456</v>
      </c>
      <c r="J3495" t="s">
        <v>28</v>
      </c>
      <c r="K3495" t="s">
        <v>29</v>
      </c>
      <c r="L3495" t="s">
        <v>2505</v>
      </c>
      <c r="M3495" t="s">
        <v>93</v>
      </c>
      <c r="N3495">
        <v>28806</v>
      </c>
      <c r="O3495" t="s">
        <v>32</v>
      </c>
      <c r="P3495" t="s">
        <v>2763</v>
      </c>
      <c r="Q3495" t="s">
        <v>49</v>
      </c>
      <c r="R3495" t="s">
        <v>72</v>
      </c>
      <c r="S3495" t="s">
        <v>2764</v>
      </c>
      <c r="T3495">
        <v>15.920000000000002</v>
      </c>
      <c r="U3495">
        <v>5</v>
      </c>
      <c r="V3495">
        <v>0.2</v>
      </c>
      <c r="W3495">
        <v>2.7859999999999978</v>
      </c>
    </row>
    <row r="3496" spans="1:23" x14ac:dyDescent="0.3">
      <c r="A3496">
        <v>7663</v>
      </c>
      <c r="B3496" t="s">
        <v>9612</v>
      </c>
      <c r="C3496" s="1">
        <v>43007</v>
      </c>
      <c r="D3496">
        <v>2017</v>
      </c>
      <c r="E3496" t="s">
        <v>161</v>
      </c>
      <c r="F3496">
        <v>29</v>
      </c>
      <c r="G3496" t="s">
        <v>199</v>
      </c>
      <c r="H3496" t="s">
        <v>5597</v>
      </c>
      <c r="I3496" t="s">
        <v>5598</v>
      </c>
      <c r="J3496" t="s">
        <v>28</v>
      </c>
      <c r="K3496" t="s">
        <v>29</v>
      </c>
      <c r="L3496" t="s">
        <v>45</v>
      </c>
      <c r="M3496" t="s">
        <v>46</v>
      </c>
      <c r="N3496">
        <v>90036</v>
      </c>
      <c r="O3496" t="s">
        <v>47</v>
      </c>
      <c r="P3496" t="s">
        <v>4691</v>
      </c>
      <c r="Q3496" t="s">
        <v>49</v>
      </c>
      <c r="R3496" t="s">
        <v>72</v>
      </c>
      <c r="S3496" t="s">
        <v>4692</v>
      </c>
      <c r="T3496">
        <v>99.2</v>
      </c>
      <c r="U3496">
        <v>5</v>
      </c>
      <c r="V3496">
        <v>0</v>
      </c>
      <c r="W3496">
        <v>25.792000000000002</v>
      </c>
    </row>
    <row r="3497" spans="1:23" x14ac:dyDescent="0.3">
      <c r="A3497">
        <v>7662</v>
      </c>
      <c r="B3497" t="s">
        <v>9611</v>
      </c>
      <c r="C3497" s="1">
        <v>41646</v>
      </c>
      <c r="D3497">
        <v>2014</v>
      </c>
      <c r="E3497" t="s">
        <v>166</v>
      </c>
      <c r="F3497">
        <v>7</v>
      </c>
      <c r="G3497" t="s">
        <v>54</v>
      </c>
      <c r="H3497" t="s">
        <v>7572</v>
      </c>
      <c r="I3497" t="s">
        <v>7573</v>
      </c>
      <c r="J3497" t="s">
        <v>28</v>
      </c>
      <c r="K3497" t="s">
        <v>29</v>
      </c>
      <c r="L3497" t="s">
        <v>1699</v>
      </c>
      <c r="M3497" t="s">
        <v>110</v>
      </c>
      <c r="N3497">
        <v>77340</v>
      </c>
      <c r="O3497" t="s">
        <v>111</v>
      </c>
      <c r="P3497" t="s">
        <v>3880</v>
      </c>
      <c r="Q3497" t="s">
        <v>49</v>
      </c>
      <c r="R3497" t="s">
        <v>79</v>
      </c>
      <c r="S3497" t="s">
        <v>3881</v>
      </c>
      <c r="T3497">
        <v>10.429999999999998</v>
      </c>
      <c r="U3497">
        <v>7</v>
      </c>
      <c r="V3497">
        <v>0.8</v>
      </c>
      <c r="W3497">
        <v>-18.252500000000005</v>
      </c>
    </row>
    <row r="3498" spans="1:23" x14ac:dyDescent="0.3">
      <c r="A3498">
        <v>7660</v>
      </c>
      <c r="B3498" t="s">
        <v>9610</v>
      </c>
      <c r="C3498" s="1">
        <v>42887</v>
      </c>
      <c r="D3498">
        <v>2017</v>
      </c>
      <c r="E3498" t="s">
        <v>41</v>
      </c>
      <c r="F3498">
        <v>1</v>
      </c>
      <c r="G3498" t="s">
        <v>54</v>
      </c>
      <c r="H3498" t="s">
        <v>493</v>
      </c>
      <c r="I3498" t="s">
        <v>494</v>
      </c>
      <c r="J3498" t="s">
        <v>44</v>
      </c>
      <c r="K3498" t="s">
        <v>29</v>
      </c>
      <c r="L3498" t="s">
        <v>145</v>
      </c>
      <c r="M3498" t="s">
        <v>146</v>
      </c>
      <c r="N3498">
        <v>68025</v>
      </c>
      <c r="O3498" t="s">
        <v>111</v>
      </c>
      <c r="P3498" t="s">
        <v>3263</v>
      </c>
      <c r="Q3498" t="s">
        <v>49</v>
      </c>
      <c r="R3498" t="s">
        <v>79</v>
      </c>
      <c r="S3498" t="s">
        <v>3264</v>
      </c>
      <c r="T3498">
        <v>53.9</v>
      </c>
      <c r="U3498">
        <v>5</v>
      </c>
      <c r="V3498">
        <v>0</v>
      </c>
      <c r="W3498">
        <v>25.871999999999996</v>
      </c>
    </row>
    <row r="3499" spans="1:23" x14ac:dyDescent="0.3">
      <c r="A3499">
        <v>3498</v>
      </c>
      <c r="B3499" t="s">
        <v>6711</v>
      </c>
      <c r="C3499" s="1">
        <v>42590</v>
      </c>
      <c r="D3499">
        <v>2016</v>
      </c>
      <c r="E3499" t="s">
        <v>132</v>
      </c>
      <c r="F3499">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v>136.61759999999998</v>
      </c>
    </row>
    <row r="3500" spans="1:23" x14ac:dyDescent="0.3">
      <c r="A3500">
        <v>3499</v>
      </c>
      <c r="B3500" t="s">
        <v>6711</v>
      </c>
      <c r="C3500" s="1">
        <v>42590</v>
      </c>
      <c r="D3500">
        <v>2016</v>
      </c>
      <c r="E3500" t="s">
        <v>132</v>
      </c>
      <c r="F3500">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v>5.3339999999999996</v>
      </c>
    </row>
    <row r="3501" spans="1:23" x14ac:dyDescent="0.3">
      <c r="A3501">
        <v>7659</v>
      </c>
      <c r="B3501" t="s">
        <v>9609</v>
      </c>
      <c r="C3501" s="1">
        <v>42946</v>
      </c>
      <c r="D3501">
        <v>2017</v>
      </c>
      <c r="E3501" t="s">
        <v>152</v>
      </c>
      <c r="F3501">
        <v>30</v>
      </c>
      <c r="G3501" t="s">
        <v>199</v>
      </c>
      <c r="H3501" t="s">
        <v>6278</v>
      </c>
      <c r="I3501" t="s">
        <v>6279</v>
      </c>
      <c r="J3501" t="s">
        <v>108</v>
      </c>
      <c r="K3501" t="s">
        <v>29</v>
      </c>
      <c r="L3501" t="s">
        <v>1135</v>
      </c>
      <c r="M3501" t="s">
        <v>510</v>
      </c>
      <c r="N3501">
        <v>44107</v>
      </c>
      <c r="O3501" t="s">
        <v>157</v>
      </c>
      <c r="P3501" t="s">
        <v>2615</v>
      </c>
      <c r="Q3501" t="s">
        <v>49</v>
      </c>
      <c r="R3501" t="s">
        <v>79</v>
      </c>
      <c r="S3501" t="s">
        <v>2616</v>
      </c>
      <c r="T3501">
        <v>76.77600000000001</v>
      </c>
      <c r="U3501">
        <v>4</v>
      </c>
      <c r="V3501">
        <v>0.7</v>
      </c>
      <c r="W3501">
        <v>-53.743199999999973</v>
      </c>
    </row>
    <row r="3502" spans="1:23" x14ac:dyDescent="0.3">
      <c r="A3502">
        <v>3501</v>
      </c>
      <c r="B3502" t="s">
        <v>6712</v>
      </c>
      <c r="C3502" s="1">
        <v>42642</v>
      </c>
      <c r="D3502">
        <v>2016</v>
      </c>
      <c r="E3502" t="s">
        <v>161</v>
      </c>
      <c r="F3502">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v>30.211199999999998</v>
      </c>
    </row>
    <row r="3503" spans="1:23" x14ac:dyDescent="0.3">
      <c r="A3503">
        <v>3502</v>
      </c>
      <c r="B3503" t="s">
        <v>6712</v>
      </c>
      <c r="C3503" s="1">
        <v>42642</v>
      </c>
      <c r="D3503">
        <v>2016</v>
      </c>
      <c r="E3503" t="s">
        <v>161</v>
      </c>
      <c r="F3503">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v>7.7759999999999989</v>
      </c>
    </row>
    <row r="3504" spans="1:23" x14ac:dyDescent="0.3">
      <c r="A3504">
        <v>3503</v>
      </c>
      <c r="B3504" t="s">
        <v>6713</v>
      </c>
      <c r="C3504" s="1">
        <v>42835</v>
      </c>
      <c r="D3504">
        <v>2017</v>
      </c>
      <c r="E3504" t="s">
        <v>89</v>
      </c>
      <c r="F3504">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v>3.6288</v>
      </c>
    </row>
    <row r="3505" spans="1:23" x14ac:dyDescent="0.3">
      <c r="A3505">
        <v>7657</v>
      </c>
      <c r="B3505" t="s">
        <v>9608</v>
      </c>
      <c r="C3505" s="1">
        <v>41744</v>
      </c>
      <c r="D3505">
        <v>2014</v>
      </c>
      <c r="E3505" t="s">
        <v>89</v>
      </c>
      <c r="F3505">
        <v>15</v>
      </c>
      <c r="G3505" t="s">
        <v>1306</v>
      </c>
      <c r="H3505" t="s">
        <v>313</v>
      </c>
      <c r="I3505" t="s">
        <v>314</v>
      </c>
      <c r="J3505" t="s">
        <v>108</v>
      </c>
      <c r="K3505" t="s">
        <v>29</v>
      </c>
      <c r="L3505" t="s">
        <v>45</v>
      </c>
      <c r="M3505" t="s">
        <v>46</v>
      </c>
      <c r="N3505">
        <v>90049</v>
      </c>
      <c r="O3505" t="s">
        <v>47</v>
      </c>
      <c r="P3505" t="s">
        <v>2556</v>
      </c>
      <c r="Q3505" t="s">
        <v>49</v>
      </c>
      <c r="R3505" t="s">
        <v>82</v>
      </c>
      <c r="S3505" t="s">
        <v>2557</v>
      </c>
      <c r="T3505">
        <v>106.96</v>
      </c>
      <c r="U3505">
        <v>2</v>
      </c>
      <c r="V3505">
        <v>0</v>
      </c>
      <c r="W3505">
        <v>31.018399999999986</v>
      </c>
    </row>
    <row r="3506" spans="1:23" x14ac:dyDescent="0.3">
      <c r="A3506">
        <v>3505</v>
      </c>
      <c r="B3506" t="s">
        <v>6716</v>
      </c>
      <c r="C3506" s="1">
        <v>42722</v>
      </c>
      <c r="D3506">
        <v>2016</v>
      </c>
      <c r="E3506" t="s">
        <v>98</v>
      </c>
      <c r="F350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v>117.0104</v>
      </c>
    </row>
    <row r="3507" spans="1:23" x14ac:dyDescent="0.3">
      <c r="A3507">
        <v>7656</v>
      </c>
      <c r="B3507" t="s">
        <v>9607</v>
      </c>
      <c r="C3507" s="1">
        <v>42338</v>
      </c>
      <c r="D3507">
        <v>2015</v>
      </c>
      <c r="E3507" t="s">
        <v>24</v>
      </c>
      <c r="F3507">
        <v>30</v>
      </c>
      <c r="G3507" t="s">
        <v>25</v>
      </c>
      <c r="H3507" t="s">
        <v>5592</v>
      </c>
      <c r="I3507" t="s">
        <v>5593</v>
      </c>
      <c r="J3507" t="s">
        <v>28</v>
      </c>
      <c r="K3507" t="s">
        <v>29</v>
      </c>
      <c r="L3507" t="s">
        <v>1408</v>
      </c>
      <c r="M3507" t="s">
        <v>1409</v>
      </c>
      <c r="N3507">
        <v>89115</v>
      </c>
      <c r="O3507" t="s">
        <v>47</v>
      </c>
      <c r="P3507" t="s">
        <v>6197</v>
      </c>
      <c r="Q3507" t="s">
        <v>49</v>
      </c>
      <c r="R3507" t="s">
        <v>95</v>
      </c>
      <c r="S3507" t="s">
        <v>6198</v>
      </c>
      <c r="T3507">
        <v>25.92</v>
      </c>
      <c r="U3507">
        <v>4</v>
      </c>
      <c r="V3507">
        <v>0</v>
      </c>
      <c r="W3507">
        <v>12.441600000000001</v>
      </c>
    </row>
    <row r="3508" spans="1:23" x14ac:dyDescent="0.3">
      <c r="A3508">
        <v>3507</v>
      </c>
      <c r="B3508" t="s">
        <v>6717</v>
      </c>
      <c r="C3508" s="1">
        <v>41810</v>
      </c>
      <c r="D3508">
        <v>2014</v>
      </c>
      <c r="E3508" t="s">
        <v>41</v>
      </c>
      <c r="F3508">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v>-5.088000000000001</v>
      </c>
    </row>
    <row r="3509" spans="1:23" x14ac:dyDescent="0.3">
      <c r="A3509">
        <v>7654</v>
      </c>
      <c r="B3509" t="s">
        <v>9604</v>
      </c>
      <c r="C3509" s="1">
        <v>42085</v>
      </c>
      <c r="D3509">
        <v>2015</v>
      </c>
      <c r="E3509" t="s">
        <v>237</v>
      </c>
      <c r="F3509">
        <v>22</v>
      </c>
      <c r="G3509" t="s">
        <v>54</v>
      </c>
      <c r="H3509" t="s">
        <v>9605</v>
      </c>
      <c r="I3509" t="s">
        <v>9606</v>
      </c>
      <c r="J3509" t="s">
        <v>44</v>
      </c>
      <c r="K3509" t="s">
        <v>29</v>
      </c>
      <c r="L3509" t="s">
        <v>1699</v>
      </c>
      <c r="M3509" t="s">
        <v>370</v>
      </c>
      <c r="N3509">
        <v>35810</v>
      </c>
      <c r="O3509" t="s">
        <v>32</v>
      </c>
      <c r="P3509" t="s">
        <v>7522</v>
      </c>
      <c r="Q3509" t="s">
        <v>49</v>
      </c>
      <c r="R3509" t="s">
        <v>72</v>
      </c>
      <c r="S3509" t="s">
        <v>7523</v>
      </c>
      <c r="T3509">
        <v>19.559999999999999</v>
      </c>
      <c r="U3509">
        <v>4</v>
      </c>
      <c r="V3509">
        <v>0</v>
      </c>
      <c r="W3509">
        <v>5.4768000000000008</v>
      </c>
    </row>
    <row r="3510" spans="1:23" x14ac:dyDescent="0.3">
      <c r="A3510">
        <v>3509</v>
      </c>
      <c r="B3510" t="s">
        <v>6717</v>
      </c>
      <c r="C3510" s="1">
        <v>41810</v>
      </c>
      <c r="D3510">
        <v>2014</v>
      </c>
      <c r="E3510" t="s">
        <v>41</v>
      </c>
      <c r="F3510">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v>5.4432</v>
      </c>
    </row>
    <row r="3511" spans="1:23" x14ac:dyDescent="0.3">
      <c r="A3511">
        <v>3510</v>
      </c>
      <c r="B3511" t="s">
        <v>6717</v>
      </c>
      <c r="C3511" s="1">
        <v>41810</v>
      </c>
      <c r="D3511">
        <v>2014</v>
      </c>
      <c r="E3511" t="s">
        <v>41</v>
      </c>
      <c r="F3511">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v>4.0768000000000004</v>
      </c>
    </row>
    <row r="3512" spans="1:23" x14ac:dyDescent="0.3">
      <c r="A3512">
        <v>7653</v>
      </c>
      <c r="B3512" t="s">
        <v>9603</v>
      </c>
      <c r="C3512" s="1">
        <v>42954</v>
      </c>
      <c r="D3512">
        <v>2017</v>
      </c>
      <c r="E3512" t="s">
        <v>132</v>
      </c>
      <c r="F3512">
        <v>7</v>
      </c>
      <c r="G3512" t="s">
        <v>199</v>
      </c>
      <c r="H3512" t="s">
        <v>2020</v>
      </c>
      <c r="I3512" t="s">
        <v>2021</v>
      </c>
      <c r="J3512" t="s">
        <v>28</v>
      </c>
      <c r="K3512" t="s">
        <v>29</v>
      </c>
      <c r="L3512" t="s">
        <v>830</v>
      </c>
      <c r="M3512" t="s">
        <v>110</v>
      </c>
      <c r="N3512">
        <v>75081</v>
      </c>
      <c r="O3512" t="s">
        <v>111</v>
      </c>
      <c r="P3512" t="s">
        <v>985</v>
      </c>
      <c r="Q3512" t="s">
        <v>49</v>
      </c>
      <c r="R3512" t="s">
        <v>63</v>
      </c>
      <c r="S3512" t="s">
        <v>986</v>
      </c>
      <c r="T3512">
        <v>118.16</v>
      </c>
      <c r="U3512">
        <v>2</v>
      </c>
      <c r="V3512">
        <v>0.2</v>
      </c>
      <c r="W3512">
        <v>-25.108999999999988</v>
      </c>
    </row>
    <row r="3513" spans="1:23" x14ac:dyDescent="0.3">
      <c r="A3513">
        <v>3512</v>
      </c>
      <c r="B3513" t="s">
        <v>6717</v>
      </c>
      <c r="C3513" s="1">
        <v>41810</v>
      </c>
      <c r="D3513">
        <v>2014</v>
      </c>
      <c r="E3513" t="s">
        <v>41</v>
      </c>
      <c r="F3513">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v>-127.37200000000001</v>
      </c>
    </row>
    <row r="3514" spans="1:23" x14ac:dyDescent="0.3">
      <c r="A3514">
        <v>7651</v>
      </c>
      <c r="B3514" t="s">
        <v>9602</v>
      </c>
      <c r="C3514" s="1">
        <v>42365</v>
      </c>
      <c r="D3514">
        <v>2015</v>
      </c>
      <c r="E3514" t="s">
        <v>98</v>
      </c>
      <c r="F3514">
        <v>27</v>
      </c>
      <c r="G3514" t="s">
        <v>54</v>
      </c>
      <c r="H3514" t="s">
        <v>925</v>
      </c>
      <c r="I3514" t="s">
        <v>926</v>
      </c>
      <c r="J3514" t="s">
        <v>44</v>
      </c>
      <c r="K3514" t="s">
        <v>29</v>
      </c>
      <c r="L3514" t="s">
        <v>5200</v>
      </c>
      <c r="M3514" t="s">
        <v>510</v>
      </c>
      <c r="N3514">
        <v>43302</v>
      </c>
      <c r="O3514" t="s">
        <v>157</v>
      </c>
      <c r="P3514" t="s">
        <v>6125</v>
      </c>
      <c r="Q3514" t="s">
        <v>49</v>
      </c>
      <c r="R3514" t="s">
        <v>184</v>
      </c>
      <c r="S3514" t="s">
        <v>684</v>
      </c>
      <c r="T3514">
        <v>19.872</v>
      </c>
      <c r="U3514">
        <v>3</v>
      </c>
      <c r="V3514">
        <v>0.2</v>
      </c>
      <c r="W3514">
        <v>6.7067999999999977</v>
      </c>
    </row>
    <row r="3515" spans="1:23" x14ac:dyDescent="0.3">
      <c r="A3515">
        <v>3514</v>
      </c>
      <c r="B3515" t="s">
        <v>6722</v>
      </c>
      <c r="C3515" s="1">
        <v>42982</v>
      </c>
      <c r="D3515">
        <v>2017</v>
      </c>
      <c r="E3515" t="s">
        <v>161</v>
      </c>
      <c r="F3515">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v>5.55</v>
      </c>
    </row>
    <row r="3516" spans="1:23" x14ac:dyDescent="0.3">
      <c r="A3516">
        <v>3515</v>
      </c>
      <c r="B3516" t="s">
        <v>6722</v>
      </c>
      <c r="C3516" s="1">
        <v>42982</v>
      </c>
      <c r="D3516">
        <v>2017</v>
      </c>
      <c r="E3516" t="s">
        <v>161</v>
      </c>
      <c r="F351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v>0.86399999999999988</v>
      </c>
    </row>
    <row r="3517" spans="1:23" x14ac:dyDescent="0.3">
      <c r="A3517">
        <v>7648</v>
      </c>
      <c r="B3517" t="s">
        <v>9601</v>
      </c>
      <c r="C3517" s="1">
        <v>42444</v>
      </c>
      <c r="D3517">
        <v>2016</v>
      </c>
      <c r="E3517" t="s">
        <v>237</v>
      </c>
      <c r="F3517">
        <v>15</v>
      </c>
      <c r="G3517" t="s">
        <v>199</v>
      </c>
      <c r="H3517" t="s">
        <v>6773</v>
      </c>
      <c r="I3517" t="s">
        <v>6774</v>
      </c>
      <c r="J3517" t="s">
        <v>44</v>
      </c>
      <c r="K3517" t="s">
        <v>29</v>
      </c>
      <c r="L3517" t="s">
        <v>135</v>
      </c>
      <c r="M3517" t="s">
        <v>46</v>
      </c>
      <c r="N3517">
        <v>94110</v>
      </c>
      <c r="O3517" t="s">
        <v>47</v>
      </c>
      <c r="P3517" t="s">
        <v>3143</v>
      </c>
      <c r="Q3517" t="s">
        <v>49</v>
      </c>
      <c r="R3517" t="s">
        <v>79</v>
      </c>
      <c r="S3517" t="s">
        <v>3144</v>
      </c>
      <c r="T3517">
        <v>4.5439999999999996</v>
      </c>
      <c r="U3517">
        <v>2</v>
      </c>
      <c r="V3517">
        <v>0.2</v>
      </c>
      <c r="W3517">
        <v>1.6472</v>
      </c>
    </row>
    <row r="3518" spans="1:23" x14ac:dyDescent="0.3">
      <c r="A3518">
        <v>3517</v>
      </c>
      <c r="B3518" t="s">
        <v>6726</v>
      </c>
      <c r="C3518" s="1">
        <v>42591</v>
      </c>
      <c r="D3518">
        <v>2016</v>
      </c>
      <c r="E3518" t="s">
        <v>132</v>
      </c>
      <c r="F3518">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v>9.6299999999999955</v>
      </c>
    </row>
    <row r="3519" spans="1:23" x14ac:dyDescent="0.3">
      <c r="A3519">
        <v>7644</v>
      </c>
      <c r="B3519" t="s">
        <v>9596</v>
      </c>
      <c r="C3519" s="1">
        <v>42649</v>
      </c>
      <c r="D3519">
        <v>2016</v>
      </c>
      <c r="E3519" t="s">
        <v>53</v>
      </c>
      <c r="F3519">
        <v>6</v>
      </c>
      <c r="G3519" t="s">
        <v>199</v>
      </c>
      <c r="H3519" t="s">
        <v>6501</v>
      </c>
      <c r="I3519" t="s">
        <v>6502</v>
      </c>
      <c r="J3519" t="s">
        <v>108</v>
      </c>
      <c r="K3519" t="s">
        <v>29</v>
      </c>
      <c r="L3519" t="s">
        <v>3617</v>
      </c>
      <c r="M3519" t="s">
        <v>469</v>
      </c>
      <c r="N3519">
        <v>81001</v>
      </c>
      <c r="O3519" t="s">
        <v>47</v>
      </c>
      <c r="P3519" t="s">
        <v>4962</v>
      </c>
      <c r="Q3519" t="s">
        <v>49</v>
      </c>
      <c r="R3519" t="s">
        <v>79</v>
      </c>
      <c r="S3519" t="s">
        <v>4963</v>
      </c>
      <c r="T3519">
        <v>11.976000000000003</v>
      </c>
      <c r="U3519">
        <v>4</v>
      </c>
      <c r="V3519">
        <v>0.7</v>
      </c>
      <c r="W3519">
        <v>-9.1815999999999995</v>
      </c>
    </row>
    <row r="3520" spans="1:23" x14ac:dyDescent="0.3">
      <c r="A3520">
        <v>3519</v>
      </c>
      <c r="B3520" t="s">
        <v>6726</v>
      </c>
      <c r="C3520" s="1">
        <v>42591</v>
      </c>
      <c r="D3520">
        <v>2016</v>
      </c>
      <c r="E3520" t="s">
        <v>132</v>
      </c>
      <c r="F3520">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v>64.072799999999944</v>
      </c>
    </row>
    <row r="3521" spans="1:23" x14ac:dyDescent="0.3">
      <c r="A3521">
        <v>7643</v>
      </c>
      <c r="B3521" t="s">
        <v>9596</v>
      </c>
      <c r="C3521" s="1">
        <v>42649</v>
      </c>
      <c r="D3521">
        <v>2016</v>
      </c>
      <c r="E3521" t="s">
        <v>53</v>
      </c>
      <c r="F3521">
        <v>6</v>
      </c>
      <c r="G3521" t="s">
        <v>199</v>
      </c>
      <c r="H3521" t="s">
        <v>6501</v>
      </c>
      <c r="I3521" t="s">
        <v>6502</v>
      </c>
      <c r="J3521" t="s">
        <v>108</v>
      </c>
      <c r="K3521" t="s">
        <v>29</v>
      </c>
      <c r="L3521" t="s">
        <v>3617</v>
      </c>
      <c r="M3521" t="s">
        <v>469</v>
      </c>
      <c r="N3521">
        <v>81001</v>
      </c>
      <c r="O3521" t="s">
        <v>47</v>
      </c>
      <c r="P3521" t="s">
        <v>2065</v>
      </c>
      <c r="Q3521" t="s">
        <v>49</v>
      </c>
      <c r="R3521" t="s">
        <v>79</v>
      </c>
      <c r="S3521" t="s">
        <v>2066</v>
      </c>
      <c r="T3521">
        <v>17.904000000000003</v>
      </c>
      <c r="U3521">
        <v>4</v>
      </c>
      <c r="V3521">
        <v>0.7</v>
      </c>
      <c r="W3521">
        <v>-14.920000000000002</v>
      </c>
    </row>
    <row r="3522" spans="1:23" x14ac:dyDescent="0.3">
      <c r="A3522">
        <v>3521</v>
      </c>
      <c r="B3522" t="s">
        <v>6728</v>
      </c>
      <c r="C3522" s="1">
        <v>42104</v>
      </c>
      <c r="D3522">
        <v>2015</v>
      </c>
      <c r="E3522" t="s">
        <v>89</v>
      </c>
      <c r="F3522">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v>4.3307999999999982</v>
      </c>
    </row>
    <row r="3523" spans="1:23" x14ac:dyDescent="0.3">
      <c r="A3523">
        <v>3522</v>
      </c>
      <c r="B3523" t="s">
        <v>6729</v>
      </c>
      <c r="C3523" s="1">
        <v>42695</v>
      </c>
      <c r="D3523">
        <v>2016</v>
      </c>
      <c r="E3523" t="s">
        <v>24</v>
      </c>
      <c r="F3523">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v>19.825400000000002</v>
      </c>
    </row>
    <row r="3524" spans="1:23" x14ac:dyDescent="0.3">
      <c r="A3524">
        <v>7641</v>
      </c>
      <c r="B3524" t="s">
        <v>9595</v>
      </c>
      <c r="C3524" s="1">
        <v>42796</v>
      </c>
      <c r="D3524">
        <v>2017</v>
      </c>
      <c r="E3524" t="s">
        <v>237</v>
      </c>
      <c r="F3524">
        <v>2</v>
      </c>
      <c r="G3524" t="s">
        <v>54</v>
      </c>
      <c r="H3524" t="s">
        <v>5190</v>
      </c>
      <c r="I3524" t="s">
        <v>5191</v>
      </c>
      <c r="J3524" t="s">
        <v>44</v>
      </c>
      <c r="K3524" t="s">
        <v>29</v>
      </c>
      <c r="L3524" t="s">
        <v>620</v>
      </c>
      <c r="M3524" t="s">
        <v>257</v>
      </c>
      <c r="N3524">
        <v>19711</v>
      </c>
      <c r="O3524" t="s">
        <v>157</v>
      </c>
      <c r="P3524" t="s">
        <v>7944</v>
      </c>
      <c r="Q3524" t="s">
        <v>49</v>
      </c>
      <c r="R3524" t="s">
        <v>95</v>
      </c>
      <c r="S3524" t="s">
        <v>197</v>
      </c>
      <c r="T3524">
        <v>68.039999999999992</v>
      </c>
      <c r="U3524">
        <v>6</v>
      </c>
      <c r="V3524">
        <v>0</v>
      </c>
      <c r="W3524">
        <v>33.339599999999997</v>
      </c>
    </row>
    <row r="3525" spans="1:23" x14ac:dyDescent="0.3">
      <c r="A3525">
        <v>7639</v>
      </c>
      <c r="B3525" t="s">
        <v>9595</v>
      </c>
      <c r="C3525" s="1">
        <v>42796</v>
      </c>
      <c r="D3525">
        <v>2017</v>
      </c>
      <c r="E3525" t="s">
        <v>237</v>
      </c>
      <c r="F3525">
        <v>2</v>
      </c>
      <c r="G3525" t="s">
        <v>54</v>
      </c>
      <c r="H3525" t="s">
        <v>5190</v>
      </c>
      <c r="I3525" t="s">
        <v>5191</v>
      </c>
      <c r="J3525" t="s">
        <v>44</v>
      </c>
      <c r="K3525" t="s">
        <v>29</v>
      </c>
      <c r="L3525" t="s">
        <v>620</v>
      </c>
      <c r="M3525" t="s">
        <v>257</v>
      </c>
      <c r="N3525">
        <v>19711</v>
      </c>
      <c r="O3525" t="s">
        <v>157</v>
      </c>
      <c r="P3525" t="s">
        <v>6125</v>
      </c>
      <c r="Q3525" t="s">
        <v>49</v>
      </c>
      <c r="R3525" t="s">
        <v>184</v>
      </c>
      <c r="S3525" t="s">
        <v>684</v>
      </c>
      <c r="T3525">
        <v>57.959999999999994</v>
      </c>
      <c r="U3525">
        <v>7</v>
      </c>
      <c r="V3525">
        <v>0</v>
      </c>
      <c r="W3525">
        <v>27.241199999999996</v>
      </c>
    </row>
    <row r="3526" spans="1:23" x14ac:dyDescent="0.3">
      <c r="A3526">
        <v>7638</v>
      </c>
      <c r="B3526" t="s">
        <v>9595</v>
      </c>
      <c r="C3526" s="1">
        <v>42796</v>
      </c>
      <c r="D3526">
        <v>2017</v>
      </c>
      <c r="E3526" t="s">
        <v>237</v>
      </c>
      <c r="F3526">
        <v>2</v>
      </c>
      <c r="G3526" t="s">
        <v>54</v>
      </c>
      <c r="H3526" t="s">
        <v>5190</v>
      </c>
      <c r="I3526" t="s">
        <v>5191</v>
      </c>
      <c r="J3526" t="s">
        <v>44</v>
      </c>
      <c r="K3526" t="s">
        <v>29</v>
      </c>
      <c r="L3526" t="s">
        <v>620</v>
      </c>
      <c r="M3526" t="s">
        <v>257</v>
      </c>
      <c r="N3526">
        <v>19711</v>
      </c>
      <c r="O3526" t="s">
        <v>157</v>
      </c>
      <c r="P3526" t="s">
        <v>6402</v>
      </c>
      <c r="Q3526" t="s">
        <v>49</v>
      </c>
      <c r="R3526" t="s">
        <v>72</v>
      </c>
      <c r="S3526" t="s">
        <v>6403</v>
      </c>
      <c r="T3526">
        <v>59.519999999999996</v>
      </c>
      <c r="U3526">
        <v>3</v>
      </c>
      <c r="V3526">
        <v>0</v>
      </c>
      <c r="W3526">
        <v>15.475200000000001</v>
      </c>
    </row>
    <row r="3527" spans="1:23" x14ac:dyDescent="0.3">
      <c r="A3527">
        <v>7635</v>
      </c>
      <c r="B3527" t="s">
        <v>9594</v>
      </c>
      <c r="C3527" s="1">
        <v>43098</v>
      </c>
      <c r="D3527">
        <v>2017</v>
      </c>
      <c r="E3527" t="s">
        <v>98</v>
      </c>
      <c r="F3527">
        <v>29</v>
      </c>
      <c r="G3527" t="s">
        <v>25</v>
      </c>
      <c r="H3527" t="s">
        <v>2905</v>
      </c>
      <c r="I3527" t="s">
        <v>2906</v>
      </c>
      <c r="J3527" t="s">
        <v>28</v>
      </c>
      <c r="K3527" t="s">
        <v>29</v>
      </c>
      <c r="L3527" t="s">
        <v>1491</v>
      </c>
      <c r="M3527" t="s">
        <v>31</v>
      </c>
      <c r="N3527">
        <v>40214</v>
      </c>
      <c r="O3527" t="s">
        <v>32</v>
      </c>
      <c r="P3527" t="s">
        <v>5117</v>
      </c>
      <c r="Q3527" t="s">
        <v>49</v>
      </c>
      <c r="R3527" t="s">
        <v>72</v>
      </c>
      <c r="S3527" t="s">
        <v>5118</v>
      </c>
      <c r="T3527">
        <v>34.58</v>
      </c>
      <c r="U3527">
        <v>1</v>
      </c>
      <c r="V3527">
        <v>0</v>
      </c>
      <c r="W3527">
        <v>10.028199999999998</v>
      </c>
    </row>
    <row r="3528" spans="1:23" x14ac:dyDescent="0.3">
      <c r="A3528">
        <v>7634</v>
      </c>
      <c r="B3528" t="s">
        <v>9594</v>
      </c>
      <c r="C3528" s="1">
        <v>43098</v>
      </c>
      <c r="D3528">
        <v>2017</v>
      </c>
      <c r="E3528" t="s">
        <v>98</v>
      </c>
      <c r="F3528">
        <v>29</v>
      </c>
      <c r="G3528" t="s">
        <v>25</v>
      </c>
      <c r="H3528" t="s">
        <v>2905</v>
      </c>
      <c r="I3528" t="s">
        <v>2906</v>
      </c>
      <c r="J3528" t="s">
        <v>28</v>
      </c>
      <c r="K3528" t="s">
        <v>29</v>
      </c>
      <c r="L3528" t="s">
        <v>1491</v>
      </c>
      <c r="M3528" t="s">
        <v>31</v>
      </c>
      <c r="N3528">
        <v>40214</v>
      </c>
      <c r="O3528" t="s">
        <v>32</v>
      </c>
      <c r="P3528" t="s">
        <v>4389</v>
      </c>
      <c r="Q3528" t="s">
        <v>49</v>
      </c>
      <c r="R3528" t="s">
        <v>79</v>
      </c>
      <c r="S3528" t="s">
        <v>4390</v>
      </c>
      <c r="T3528">
        <v>12.53</v>
      </c>
      <c r="U3528">
        <v>1</v>
      </c>
      <c r="V3528">
        <v>0</v>
      </c>
      <c r="W3528">
        <v>5.8890999999999991</v>
      </c>
    </row>
    <row r="3529" spans="1:23" x14ac:dyDescent="0.3">
      <c r="A3529">
        <v>3528</v>
      </c>
      <c r="B3529" t="s">
        <v>6734</v>
      </c>
      <c r="C3529" s="1">
        <v>43079</v>
      </c>
      <c r="D3529">
        <v>2017</v>
      </c>
      <c r="E3529" t="s">
        <v>98</v>
      </c>
      <c r="F3529">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v>22.0032</v>
      </c>
    </row>
    <row r="3530" spans="1:23" x14ac:dyDescent="0.3">
      <c r="A3530">
        <v>7630</v>
      </c>
      <c r="B3530" t="s">
        <v>9593</v>
      </c>
      <c r="C3530" s="1">
        <v>41728</v>
      </c>
      <c r="D3530">
        <v>2014</v>
      </c>
      <c r="E3530" t="s">
        <v>237</v>
      </c>
      <c r="F3530">
        <v>30</v>
      </c>
      <c r="G3530" t="s">
        <v>199</v>
      </c>
      <c r="H3530" t="s">
        <v>777</v>
      </c>
      <c r="I3530" t="s">
        <v>778</v>
      </c>
      <c r="J3530" t="s">
        <v>108</v>
      </c>
      <c r="K3530" t="s">
        <v>29</v>
      </c>
      <c r="L3530" t="s">
        <v>3173</v>
      </c>
      <c r="M3530" t="s">
        <v>110</v>
      </c>
      <c r="N3530">
        <v>78521</v>
      </c>
      <c r="O3530" t="s">
        <v>111</v>
      </c>
      <c r="P3530" t="s">
        <v>2176</v>
      </c>
      <c r="Q3530" t="s">
        <v>49</v>
      </c>
      <c r="R3530" t="s">
        <v>184</v>
      </c>
      <c r="S3530" t="s">
        <v>2177</v>
      </c>
      <c r="T3530">
        <v>335.72</v>
      </c>
      <c r="U3530">
        <v>5</v>
      </c>
      <c r="V3530">
        <v>0.2</v>
      </c>
      <c r="W3530">
        <v>113.30549999999999</v>
      </c>
    </row>
    <row r="3531" spans="1:23" x14ac:dyDescent="0.3">
      <c r="A3531">
        <v>7629</v>
      </c>
      <c r="B3531" t="s">
        <v>9592</v>
      </c>
      <c r="C3531" s="1">
        <v>42329</v>
      </c>
      <c r="D3531">
        <v>2015</v>
      </c>
      <c r="E3531" t="s">
        <v>24</v>
      </c>
      <c r="F3531">
        <v>21</v>
      </c>
      <c r="G3531" t="s">
        <v>25</v>
      </c>
      <c r="H3531" t="s">
        <v>2631</v>
      </c>
      <c r="I3531" t="s">
        <v>2632</v>
      </c>
      <c r="J3531" t="s">
        <v>44</v>
      </c>
      <c r="K3531" t="s">
        <v>29</v>
      </c>
      <c r="L3531" t="s">
        <v>556</v>
      </c>
      <c r="M3531" t="s">
        <v>322</v>
      </c>
      <c r="N3531">
        <v>85023</v>
      </c>
      <c r="O3531" t="s">
        <v>47</v>
      </c>
      <c r="P3531" t="s">
        <v>3987</v>
      </c>
      <c r="Q3531" t="s">
        <v>49</v>
      </c>
      <c r="R3531" t="s">
        <v>50</v>
      </c>
      <c r="S3531" t="s">
        <v>3988</v>
      </c>
      <c r="T3531">
        <v>16.520000000000003</v>
      </c>
      <c r="U3531">
        <v>5</v>
      </c>
      <c r="V3531">
        <v>0.2</v>
      </c>
      <c r="W3531">
        <v>5.368999999999998</v>
      </c>
    </row>
    <row r="3532" spans="1:23" x14ac:dyDescent="0.3">
      <c r="A3532">
        <v>3531</v>
      </c>
      <c r="B3532" t="s">
        <v>6741</v>
      </c>
      <c r="C3532" s="1">
        <v>42509</v>
      </c>
      <c r="D3532">
        <v>2016</v>
      </c>
      <c r="E3532" t="s">
        <v>124</v>
      </c>
      <c r="F3532">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v>6.2059999999999977</v>
      </c>
    </row>
    <row r="3533" spans="1:23" x14ac:dyDescent="0.3">
      <c r="A3533">
        <v>3532</v>
      </c>
      <c r="B3533" t="s">
        <v>6742</v>
      </c>
      <c r="C3533" s="1">
        <v>42518</v>
      </c>
      <c r="D3533">
        <v>2016</v>
      </c>
      <c r="E3533" t="s">
        <v>124</v>
      </c>
      <c r="F3533">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v>15.372000000000003</v>
      </c>
    </row>
    <row r="3534" spans="1:23" x14ac:dyDescent="0.3">
      <c r="A3534">
        <v>7627</v>
      </c>
      <c r="B3534" t="s">
        <v>9592</v>
      </c>
      <c r="C3534" s="1">
        <v>42329</v>
      </c>
      <c r="D3534">
        <v>2015</v>
      </c>
      <c r="E3534" t="s">
        <v>24</v>
      </c>
      <c r="F3534">
        <v>21</v>
      </c>
      <c r="G3534" t="s">
        <v>25</v>
      </c>
      <c r="H3534" t="s">
        <v>2631</v>
      </c>
      <c r="I3534" t="s">
        <v>2632</v>
      </c>
      <c r="J3534" t="s">
        <v>44</v>
      </c>
      <c r="K3534" t="s">
        <v>29</v>
      </c>
      <c r="L3534" t="s">
        <v>556</v>
      </c>
      <c r="M3534" t="s">
        <v>322</v>
      </c>
      <c r="N3534">
        <v>85023</v>
      </c>
      <c r="O3534" t="s">
        <v>47</v>
      </c>
      <c r="P3534" t="s">
        <v>6572</v>
      </c>
      <c r="Q3534" t="s">
        <v>49</v>
      </c>
      <c r="R3534" t="s">
        <v>82</v>
      </c>
      <c r="S3534" t="s">
        <v>6573</v>
      </c>
      <c r="T3534">
        <v>325.63200000000006</v>
      </c>
      <c r="U3534">
        <v>6</v>
      </c>
      <c r="V3534">
        <v>0.2</v>
      </c>
      <c r="W3534">
        <v>28.492799999999988</v>
      </c>
    </row>
    <row r="3535" spans="1:23" x14ac:dyDescent="0.3">
      <c r="A3535">
        <v>3534</v>
      </c>
      <c r="B3535" t="s">
        <v>6743</v>
      </c>
      <c r="C3535" s="1">
        <v>41747</v>
      </c>
      <c r="D3535">
        <v>2014</v>
      </c>
      <c r="E3535" t="s">
        <v>89</v>
      </c>
      <c r="F3535">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v>3.8047999999999984</v>
      </c>
    </row>
    <row r="3536" spans="1:23" x14ac:dyDescent="0.3">
      <c r="A3536">
        <v>3535</v>
      </c>
      <c r="B3536" t="s">
        <v>6743</v>
      </c>
      <c r="C3536" s="1">
        <v>41747</v>
      </c>
      <c r="D3536">
        <v>2014</v>
      </c>
      <c r="E3536" t="s">
        <v>89</v>
      </c>
      <c r="F353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v>3.547499999999999</v>
      </c>
    </row>
    <row r="3537" spans="1:23" x14ac:dyDescent="0.3">
      <c r="A3537">
        <v>3536</v>
      </c>
      <c r="B3537" t="s">
        <v>6743</v>
      </c>
      <c r="C3537" s="1">
        <v>41747</v>
      </c>
      <c r="D3537">
        <v>2014</v>
      </c>
      <c r="E3537" t="s">
        <v>89</v>
      </c>
      <c r="F3537">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v>3.6021999999999998</v>
      </c>
    </row>
    <row r="3538" spans="1:23" x14ac:dyDescent="0.3">
      <c r="A3538">
        <v>3537</v>
      </c>
      <c r="B3538" t="s">
        <v>6746</v>
      </c>
      <c r="C3538" s="1">
        <v>42538</v>
      </c>
      <c r="D3538">
        <v>2016</v>
      </c>
      <c r="E3538" t="s">
        <v>41</v>
      </c>
      <c r="F3538">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v>0.4073999999999991</v>
      </c>
    </row>
    <row r="3539" spans="1:23" x14ac:dyDescent="0.3">
      <c r="A3539">
        <v>3538</v>
      </c>
      <c r="B3539" t="s">
        <v>6747</v>
      </c>
      <c r="C3539" s="1">
        <v>41768</v>
      </c>
      <c r="D3539">
        <v>2014</v>
      </c>
      <c r="E3539" t="s">
        <v>124</v>
      </c>
      <c r="F3539">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v>14.984999999999992</v>
      </c>
    </row>
    <row r="3540" spans="1:23" x14ac:dyDescent="0.3">
      <c r="A3540">
        <v>3539</v>
      </c>
      <c r="B3540" t="s">
        <v>6747</v>
      </c>
      <c r="C3540" s="1">
        <v>41768</v>
      </c>
      <c r="D3540">
        <v>2014</v>
      </c>
      <c r="E3540" t="s">
        <v>124</v>
      </c>
      <c r="F3540">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v>4.5359999999999996</v>
      </c>
    </row>
    <row r="3541" spans="1:23" x14ac:dyDescent="0.3">
      <c r="A3541">
        <v>3540</v>
      </c>
      <c r="B3541" t="s">
        <v>6747</v>
      </c>
      <c r="C3541" s="1">
        <v>41768</v>
      </c>
      <c r="D3541">
        <v>2014</v>
      </c>
      <c r="E3541" t="s">
        <v>124</v>
      </c>
      <c r="F3541">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v>9.4989999999999988</v>
      </c>
    </row>
    <row r="3542" spans="1:23" x14ac:dyDescent="0.3">
      <c r="A3542">
        <v>3541</v>
      </c>
      <c r="B3542" t="s">
        <v>6747</v>
      </c>
      <c r="C3542" s="1">
        <v>41768</v>
      </c>
      <c r="D3542">
        <v>2014</v>
      </c>
      <c r="E3542" t="s">
        <v>124</v>
      </c>
      <c r="F3542">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v>21.772800000000004</v>
      </c>
    </row>
    <row r="3543" spans="1:23" x14ac:dyDescent="0.3">
      <c r="A3543">
        <v>7625</v>
      </c>
      <c r="B3543" t="s">
        <v>9591</v>
      </c>
      <c r="C3543" s="1">
        <v>42147</v>
      </c>
      <c r="D3543">
        <v>2015</v>
      </c>
      <c r="E3543" t="s">
        <v>124</v>
      </c>
      <c r="F3543">
        <v>23</v>
      </c>
      <c r="G3543" t="s">
        <v>25</v>
      </c>
      <c r="H3543" t="s">
        <v>1178</v>
      </c>
      <c r="I3543" t="s">
        <v>1179</v>
      </c>
      <c r="J3543" t="s">
        <v>108</v>
      </c>
      <c r="K3543" t="s">
        <v>29</v>
      </c>
      <c r="L3543" t="s">
        <v>895</v>
      </c>
      <c r="M3543" t="s">
        <v>250</v>
      </c>
      <c r="N3543">
        <v>48234</v>
      </c>
      <c r="O3543" t="s">
        <v>111</v>
      </c>
      <c r="P3543" t="s">
        <v>4592</v>
      </c>
      <c r="Q3543" t="s">
        <v>49</v>
      </c>
      <c r="R3543" t="s">
        <v>82</v>
      </c>
      <c r="S3543" t="s">
        <v>4593</v>
      </c>
      <c r="T3543">
        <v>850.5</v>
      </c>
      <c r="U3543">
        <v>5</v>
      </c>
      <c r="V3543">
        <v>0.1</v>
      </c>
      <c r="W3543">
        <v>245.69999999999993</v>
      </c>
    </row>
    <row r="3544" spans="1:23" x14ac:dyDescent="0.3">
      <c r="A3544">
        <v>7624</v>
      </c>
      <c r="B3544" t="s">
        <v>9590</v>
      </c>
      <c r="C3544" s="1">
        <v>41834</v>
      </c>
      <c r="D3544">
        <v>2014</v>
      </c>
      <c r="E3544" t="s">
        <v>152</v>
      </c>
      <c r="F3544">
        <v>14</v>
      </c>
      <c r="G3544" t="s">
        <v>54</v>
      </c>
      <c r="H3544" t="s">
        <v>8948</v>
      </c>
      <c r="I3544" t="s">
        <v>8949</v>
      </c>
      <c r="J3544" t="s">
        <v>108</v>
      </c>
      <c r="K3544" t="s">
        <v>29</v>
      </c>
      <c r="L3544" t="s">
        <v>620</v>
      </c>
      <c r="M3544" t="s">
        <v>257</v>
      </c>
      <c r="N3544">
        <v>19711</v>
      </c>
      <c r="O3544" t="s">
        <v>157</v>
      </c>
      <c r="P3544" t="s">
        <v>2531</v>
      </c>
      <c r="Q3544" t="s">
        <v>49</v>
      </c>
      <c r="R3544" t="s">
        <v>82</v>
      </c>
      <c r="S3544" t="s">
        <v>2532</v>
      </c>
      <c r="T3544">
        <v>39.479999999999997</v>
      </c>
      <c r="U3544">
        <v>1</v>
      </c>
      <c r="V3544">
        <v>0</v>
      </c>
      <c r="W3544">
        <v>11.054400000000001</v>
      </c>
    </row>
    <row r="3545" spans="1:23" x14ac:dyDescent="0.3">
      <c r="A3545">
        <v>3544</v>
      </c>
      <c r="B3545" t="s">
        <v>6748</v>
      </c>
      <c r="C3545" s="1">
        <v>42631</v>
      </c>
      <c r="D3545">
        <v>2016</v>
      </c>
      <c r="E3545" t="s">
        <v>161</v>
      </c>
      <c r="F3545">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v>0.36739999999999962</v>
      </c>
    </row>
    <row r="3546" spans="1:23" x14ac:dyDescent="0.3">
      <c r="A3546">
        <v>3545</v>
      </c>
      <c r="B3546" t="s">
        <v>6749</v>
      </c>
      <c r="C3546" s="1">
        <v>43092</v>
      </c>
      <c r="D3546">
        <v>2017</v>
      </c>
      <c r="E3546" t="s">
        <v>98</v>
      </c>
      <c r="F354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v>10.393600000000001</v>
      </c>
    </row>
    <row r="3547" spans="1:23" x14ac:dyDescent="0.3">
      <c r="A3547">
        <v>3546</v>
      </c>
      <c r="B3547" t="s">
        <v>6749</v>
      </c>
      <c r="C3547" s="1">
        <v>43092</v>
      </c>
      <c r="D3547">
        <v>2017</v>
      </c>
      <c r="E3547" t="s">
        <v>98</v>
      </c>
      <c r="F3547">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v>-74.74560000000001</v>
      </c>
    </row>
    <row r="3548" spans="1:23" x14ac:dyDescent="0.3">
      <c r="A3548">
        <v>3547</v>
      </c>
      <c r="B3548" t="s">
        <v>6752</v>
      </c>
      <c r="C3548" s="1">
        <v>43038</v>
      </c>
      <c r="D3548">
        <v>2017</v>
      </c>
      <c r="E3548" t="s">
        <v>53</v>
      </c>
      <c r="F3548">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v>4.2391999999999932</v>
      </c>
    </row>
    <row r="3549" spans="1:23" x14ac:dyDescent="0.3">
      <c r="A3549">
        <v>3548</v>
      </c>
      <c r="B3549" t="s">
        <v>6752</v>
      </c>
      <c r="C3549" s="1">
        <v>43038</v>
      </c>
      <c r="D3549">
        <v>2017</v>
      </c>
      <c r="E3549" t="s">
        <v>53</v>
      </c>
      <c r="F3549">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v>10.517999999999997</v>
      </c>
    </row>
    <row r="3550" spans="1:23" x14ac:dyDescent="0.3">
      <c r="A3550">
        <v>7623</v>
      </c>
      <c r="B3550" t="s">
        <v>9589</v>
      </c>
      <c r="C3550" s="1">
        <v>41968</v>
      </c>
      <c r="D3550">
        <v>2014</v>
      </c>
      <c r="E3550" t="s">
        <v>24</v>
      </c>
      <c r="F3550">
        <v>25</v>
      </c>
      <c r="G3550" t="s">
        <v>54</v>
      </c>
      <c r="H3550" t="s">
        <v>5103</v>
      </c>
      <c r="I3550" t="s">
        <v>5104</v>
      </c>
      <c r="J3550" t="s">
        <v>28</v>
      </c>
      <c r="K3550" t="s">
        <v>29</v>
      </c>
      <c r="L3550" t="s">
        <v>45</v>
      </c>
      <c r="M3550" t="s">
        <v>46</v>
      </c>
      <c r="N3550">
        <v>90004</v>
      </c>
      <c r="O3550" t="s">
        <v>47</v>
      </c>
      <c r="P3550" t="s">
        <v>9525</v>
      </c>
      <c r="Q3550" t="s">
        <v>49</v>
      </c>
      <c r="R3550" t="s">
        <v>72</v>
      </c>
      <c r="S3550" t="s">
        <v>3056</v>
      </c>
      <c r="T3550">
        <v>7.4399999999999995</v>
      </c>
      <c r="U3550">
        <v>3</v>
      </c>
      <c r="V3550">
        <v>0</v>
      </c>
      <c r="W3550">
        <v>2.6039999999999996</v>
      </c>
    </row>
    <row r="3551" spans="1:23" x14ac:dyDescent="0.3">
      <c r="A3551">
        <v>3550</v>
      </c>
      <c r="B3551" t="s">
        <v>6752</v>
      </c>
      <c r="C3551" s="1">
        <v>43038</v>
      </c>
      <c r="D3551">
        <v>2017</v>
      </c>
      <c r="E3551" t="s">
        <v>53</v>
      </c>
      <c r="F3551">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v>14.399999999999999</v>
      </c>
    </row>
    <row r="3552" spans="1:23" x14ac:dyDescent="0.3">
      <c r="A3552">
        <v>3551</v>
      </c>
      <c r="B3552" t="s">
        <v>6755</v>
      </c>
      <c r="C3552" s="1">
        <v>42458</v>
      </c>
      <c r="D3552">
        <v>2016</v>
      </c>
      <c r="E3552" t="s">
        <v>237</v>
      </c>
      <c r="F3552">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v>15.934799999999997</v>
      </c>
    </row>
    <row r="3553" spans="1:23" x14ac:dyDescent="0.3">
      <c r="A3553">
        <v>7618</v>
      </c>
      <c r="B3553" t="s">
        <v>9587</v>
      </c>
      <c r="C3553" s="1">
        <v>42714</v>
      </c>
      <c r="D3553">
        <v>2016</v>
      </c>
      <c r="E3553" t="s">
        <v>98</v>
      </c>
      <c r="F3553">
        <v>10</v>
      </c>
      <c r="G3553" t="s">
        <v>54</v>
      </c>
      <c r="H3553" t="s">
        <v>5699</v>
      </c>
      <c r="I3553" t="s">
        <v>5700</v>
      </c>
      <c r="J3553" t="s">
        <v>28</v>
      </c>
      <c r="K3553" t="s">
        <v>29</v>
      </c>
      <c r="L3553" t="s">
        <v>4125</v>
      </c>
      <c r="M3553" t="s">
        <v>279</v>
      </c>
      <c r="N3553">
        <v>13601</v>
      </c>
      <c r="O3553" t="s">
        <v>157</v>
      </c>
      <c r="P3553" t="s">
        <v>103</v>
      </c>
      <c r="Q3553" t="s">
        <v>49</v>
      </c>
      <c r="R3553" t="s">
        <v>79</v>
      </c>
      <c r="S3553" t="s">
        <v>104</v>
      </c>
      <c r="T3553">
        <v>679.96</v>
      </c>
      <c r="U3553">
        <v>5</v>
      </c>
      <c r="V3553">
        <v>0.2</v>
      </c>
      <c r="W3553">
        <v>220.98699999999997</v>
      </c>
    </row>
    <row r="3554" spans="1:23" x14ac:dyDescent="0.3">
      <c r="A3554">
        <v>7617</v>
      </c>
      <c r="B3554" t="s">
        <v>9587</v>
      </c>
      <c r="C3554" s="1">
        <v>42714</v>
      </c>
      <c r="D3554">
        <v>2016</v>
      </c>
      <c r="E3554" t="s">
        <v>98</v>
      </c>
      <c r="F3554">
        <v>10</v>
      </c>
      <c r="G3554" t="s">
        <v>54</v>
      </c>
      <c r="H3554" t="s">
        <v>5699</v>
      </c>
      <c r="I3554" t="s">
        <v>5700</v>
      </c>
      <c r="J3554" t="s">
        <v>28</v>
      </c>
      <c r="K3554" t="s">
        <v>29</v>
      </c>
      <c r="L3554" t="s">
        <v>4125</v>
      </c>
      <c r="M3554" t="s">
        <v>279</v>
      </c>
      <c r="N3554">
        <v>13601</v>
      </c>
      <c r="O3554" t="s">
        <v>157</v>
      </c>
      <c r="P3554" t="s">
        <v>5261</v>
      </c>
      <c r="Q3554" t="s">
        <v>49</v>
      </c>
      <c r="R3554" t="s">
        <v>95</v>
      </c>
      <c r="S3554" t="s">
        <v>5262</v>
      </c>
      <c r="T3554">
        <v>18.54</v>
      </c>
      <c r="U3554">
        <v>2</v>
      </c>
      <c r="V3554">
        <v>0</v>
      </c>
      <c r="W3554">
        <v>8.7137999999999991</v>
      </c>
    </row>
    <row r="3555" spans="1:23" x14ac:dyDescent="0.3">
      <c r="A3555">
        <v>3554</v>
      </c>
      <c r="B3555" t="s">
        <v>6756</v>
      </c>
      <c r="C3555" s="1">
        <v>43062</v>
      </c>
      <c r="D3555">
        <v>2017</v>
      </c>
      <c r="E3555" t="s">
        <v>24</v>
      </c>
      <c r="F3555">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v>-5.9807999999999986</v>
      </c>
    </row>
    <row r="3556" spans="1:23" x14ac:dyDescent="0.3">
      <c r="A3556">
        <v>3555</v>
      </c>
      <c r="B3556" t="s">
        <v>6757</v>
      </c>
      <c r="C3556" s="1">
        <v>41721</v>
      </c>
      <c r="D3556">
        <v>2014</v>
      </c>
      <c r="E3556" t="s">
        <v>237</v>
      </c>
      <c r="F355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v>85.903999999999996</v>
      </c>
    </row>
    <row r="3557" spans="1:23" x14ac:dyDescent="0.3">
      <c r="A3557">
        <v>7616</v>
      </c>
      <c r="B3557" t="s">
        <v>9586</v>
      </c>
      <c r="C3557" s="1">
        <v>41973</v>
      </c>
      <c r="D3557">
        <v>2014</v>
      </c>
      <c r="E3557" t="s">
        <v>24</v>
      </c>
      <c r="F3557">
        <v>30</v>
      </c>
      <c r="G3557" t="s">
        <v>54</v>
      </c>
      <c r="H3557" t="s">
        <v>5066</v>
      </c>
      <c r="I3557" t="s">
        <v>5067</v>
      </c>
      <c r="J3557" t="s">
        <v>44</v>
      </c>
      <c r="K3557" t="s">
        <v>29</v>
      </c>
      <c r="L3557" t="s">
        <v>6073</v>
      </c>
      <c r="M3557" t="s">
        <v>58</v>
      </c>
      <c r="N3557">
        <v>32839</v>
      </c>
      <c r="O3557" t="s">
        <v>32</v>
      </c>
      <c r="P3557" t="s">
        <v>7793</v>
      </c>
      <c r="Q3557" t="s">
        <v>49</v>
      </c>
      <c r="R3557" t="s">
        <v>79</v>
      </c>
      <c r="S3557" t="s">
        <v>7794</v>
      </c>
      <c r="T3557">
        <v>6.6420000000000012</v>
      </c>
      <c r="U3557">
        <v>9</v>
      </c>
      <c r="V3557">
        <v>0.7</v>
      </c>
      <c r="W3557">
        <v>-4.427999999999999</v>
      </c>
    </row>
    <row r="3558" spans="1:23" x14ac:dyDescent="0.3">
      <c r="A3558">
        <v>3557</v>
      </c>
      <c r="B3558" t="s">
        <v>6760</v>
      </c>
      <c r="C3558" s="1">
        <v>43070</v>
      </c>
      <c r="D3558">
        <v>2017</v>
      </c>
      <c r="E3558" t="s">
        <v>98</v>
      </c>
      <c r="F3558">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v>21.772800000000004</v>
      </c>
    </row>
    <row r="3559" spans="1:23" x14ac:dyDescent="0.3">
      <c r="A3559">
        <v>3558</v>
      </c>
      <c r="B3559" t="s">
        <v>6760</v>
      </c>
      <c r="C3559" s="1">
        <v>43070</v>
      </c>
      <c r="D3559">
        <v>2017</v>
      </c>
      <c r="E3559" t="s">
        <v>98</v>
      </c>
      <c r="F3559">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v>3.6714000000000002</v>
      </c>
    </row>
    <row r="3560" spans="1:23" x14ac:dyDescent="0.3">
      <c r="A3560">
        <v>3559</v>
      </c>
      <c r="B3560" t="s">
        <v>6761</v>
      </c>
      <c r="C3560" s="1">
        <v>43046</v>
      </c>
      <c r="D3560">
        <v>2017</v>
      </c>
      <c r="E3560" t="s">
        <v>24</v>
      </c>
      <c r="F3560">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v>7.6271999999999984</v>
      </c>
    </row>
    <row r="3561" spans="1:23" x14ac:dyDescent="0.3">
      <c r="A3561">
        <v>7614</v>
      </c>
      <c r="B3561" t="s">
        <v>9584</v>
      </c>
      <c r="C3561" s="1">
        <v>42043</v>
      </c>
      <c r="D3561">
        <v>2015</v>
      </c>
      <c r="E3561" t="s">
        <v>568</v>
      </c>
      <c r="F3561">
        <v>8</v>
      </c>
      <c r="G3561" t="s">
        <v>199</v>
      </c>
      <c r="H3561" t="s">
        <v>66</v>
      </c>
      <c r="I3561" t="s">
        <v>67</v>
      </c>
      <c r="J3561" t="s">
        <v>28</v>
      </c>
      <c r="K3561" t="s">
        <v>29</v>
      </c>
      <c r="L3561" t="s">
        <v>9471</v>
      </c>
      <c r="M3561" t="s">
        <v>4552</v>
      </c>
      <c r="N3561">
        <v>67846</v>
      </c>
      <c r="O3561" t="s">
        <v>111</v>
      </c>
      <c r="P3561" t="s">
        <v>585</v>
      </c>
      <c r="Q3561" t="s">
        <v>49</v>
      </c>
      <c r="R3561" t="s">
        <v>72</v>
      </c>
      <c r="S3561" t="s">
        <v>586</v>
      </c>
      <c r="T3561">
        <v>5.76</v>
      </c>
      <c r="U3561">
        <v>2</v>
      </c>
      <c r="V3561">
        <v>0</v>
      </c>
      <c r="W3561">
        <v>1.7279999999999998</v>
      </c>
    </row>
    <row r="3562" spans="1:23" x14ac:dyDescent="0.3">
      <c r="A3562">
        <v>3561</v>
      </c>
      <c r="B3562" t="s">
        <v>6762</v>
      </c>
      <c r="C3562" s="1">
        <v>42982</v>
      </c>
      <c r="D3562">
        <v>2017</v>
      </c>
      <c r="E3562" t="s">
        <v>161</v>
      </c>
      <c r="F3562">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v>0.61920000000000019</v>
      </c>
    </row>
    <row r="3563" spans="1:23" x14ac:dyDescent="0.3">
      <c r="A3563">
        <v>3562</v>
      </c>
      <c r="B3563" t="s">
        <v>6762</v>
      </c>
      <c r="C3563" s="1">
        <v>42982</v>
      </c>
      <c r="D3563">
        <v>2017</v>
      </c>
      <c r="E3563" t="s">
        <v>161</v>
      </c>
      <c r="F3563">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v>-20.448</v>
      </c>
    </row>
    <row r="3564" spans="1:23" x14ac:dyDescent="0.3">
      <c r="A3564">
        <v>3563</v>
      </c>
      <c r="B3564" t="s">
        <v>6762</v>
      </c>
      <c r="C3564" s="1">
        <v>42982</v>
      </c>
      <c r="D3564">
        <v>2017</v>
      </c>
      <c r="E3564" t="s">
        <v>161</v>
      </c>
      <c r="F3564">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v>-3.0575999999999999</v>
      </c>
    </row>
    <row r="3565" spans="1:23" x14ac:dyDescent="0.3">
      <c r="A3565">
        <v>3564</v>
      </c>
      <c r="B3565" t="s">
        <v>6762</v>
      </c>
      <c r="C3565" s="1">
        <v>42982</v>
      </c>
      <c r="D3565">
        <v>2017</v>
      </c>
      <c r="E3565" t="s">
        <v>161</v>
      </c>
      <c r="F3565">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v>3.7439999999999993</v>
      </c>
    </row>
    <row r="3566" spans="1:23" x14ac:dyDescent="0.3">
      <c r="A3566">
        <v>3565</v>
      </c>
      <c r="B3566" t="s">
        <v>6765</v>
      </c>
      <c r="C3566" s="1">
        <v>42554</v>
      </c>
      <c r="D3566">
        <v>2016</v>
      </c>
      <c r="E3566" t="s">
        <v>152</v>
      </c>
      <c r="F356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v>6.2208000000000006</v>
      </c>
    </row>
    <row r="3567" spans="1:23" x14ac:dyDescent="0.3">
      <c r="A3567">
        <v>3566</v>
      </c>
      <c r="B3567" t="s">
        <v>6765</v>
      </c>
      <c r="C3567" s="1">
        <v>42554</v>
      </c>
      <c r="D3567">
        <v>2016</v>
      </c>
      <c r="E3567" t="s">
        <v>152</v>
      </c>
      <c r="F3567">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v>7.9200000000000159E-2</v>
      </c>
    </row>
    <row r="3568" spans="1:23" x14ac:dyDescent="0.3">
      <c r="A3568">
        <v>3567</v>
      </c>
      <c r="B3568" t="s">
        <v>6768</v>
      </c>
      <c r="C3568" s="1">
        <v>42985</v>
      </c>
      <c r="D3568">
        <v>2017</v>
      </c>
      <c r="E3568" t="s">
        <v>161</v>
      </c>
      <c r="F3568">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v>757.41120000000001</v>
      </c>
    </row>
    <row r="3569" spans="1:23" x14ac:dyDescent="0.3">
      <c r="A3569">
        <v>7613</v>
      </c>
      <c r="B3569" t="s">
        <v>9584</v>
      </c>
      <c r="C3569" s="1">
        <v>42043</v>
      </c>
      <c r="D3569">
        <v>2015</v>
      </c>
      <c r="E3569" t="s">
        <v>568</v>
      </c>
      <c r="F3569">
        <v>8</v>
      </c>
      <c r="G3569" t="s">
        <v>199</v>
      </c>
      <c r="H3569" t="s">
        <v>66</v>
      </c>
      <c r="I3569" t="s">
        <v>67</v>
      </c>
      <c r="J3569" t="s">
        <v>28</v>
      </c>
      <c r="K3569" t="s">
        <v>29</v>
      </c>
      <c r="L3569" t="s">
        <v>9471</v>
      </c>
      <c r="M3569" t="s">
        <v>4552</v>
      </c>
      <c r="N3569">
        <v>67846</v>
      </c>
      <c r="O3569" t="s">
        <v>111</v>
      </c>
      <c r="P3569" t="s">
        <v>852</v>
      </c>
      <c r="Q3569" t="s">
        <v>49</v>
      </c>
      <c r="R3569" t="s">
        <v>281</v>
      </c>
      <c r="S3569" t="s">
        <v>853</v>
      </c>
      <c r="T3569">
        <v>5.81</v>
      </c>
      <c r="U3569">
        <v>1</v>
      </c>
      <c r="V3569">
        <v>0</v>
      </c>
      <c r="W3569">
        <v>1.8010999999999999</v>
      </c>
    </row>
    <row r="3570" spans="1:23" x14ac:dyDescent="0.3">
      <c r="A3570">
        <v>7612</v>
      </c>
      <c r="B3570" t="s">
        <v>9584</v>
      </c>
      <c r="C3570" s="1">
        <v>42043</v>
      </c>
      <c r="D3570">
        <v>2015</v>
      </c>
      <c r="E3570" t="s">
        <v>568</v>
      </c>
      <c r="F3570">
        <v>8</v>
      </c>
      <c r="G3570" t="s">
        <v>199</v>
      </c>
      <c r="H3570" t="s">
        <v>66</v>
      </c>
      <c r="I3570" t="s">
        <v>67</v>
      </c>
      <c r="J3570" t="s">
        <v>28</v>
      </c>
      <c r="K3570" t="s">
        <v>29</v>
      </c>
      <c r="L3570" t="s">
        <v>9471</v>
      </c>
      <c r="M3570" t="s">
        <v>4552</v>
      </c>
      <c r="N3570">
        <v>67846</v>
      </c>
      <c r="O3570" t="s">
        <v>111</v>
      </c>
      <c r="P3570" t="s">
        <v>6096</v>
      </c>
      <c r="Q3570" t="s">
        <v>49</v>
      </c>
      <c r="R3570" t="s">
        <v>95</v>
      </c>
      <c r="S3570" t="s">
        <v>6097</v>
      </c>
      <c r="T3570">
        <v>9.5399999999999991</v>
      </c>
      <c r="U3570">
        <v>2</v>
      </c>
      <c r="V3570">
        <v>0</v>
      </c>
      <c r="W3570">
        <v>4.2929999999999993</v>
      </c>
    </row>
    <row r="3571" spans="1:23" x14ac:dyDescent="0.3">
      <c r="A3571">
        <v>7611</v>
      </c>
      <c r="B3571" t="s">
        <v>9583</v>
      </c>
      <c r="C3571" s="1">
        <v>41692</v>
      </c>
      <c r="D3571">
        <v>2014</v>
      </c>
      <c r="E3571" t="s">
        <v>568</v>
      </c>
      <c r="F3571">
        <v>22</v>
      </c>
      <c r="G3571" t="s">
        <v>199</v>
      </c>
      <c r="H3571" t="s">
        <v>1692</v>
      </c>
      <c r="I3571" t="s">
        <v>1693</v>
      </c>
      <c r="J3571" t="s">
        <v>28</v>
      </c>
      <c r="K3571" t="s">
        <v>29</v>
      </c>
      <c r="L3571" t="s">
        <v>7989</v>
      </c>
      <c r="M3571" t="s">
        <v>46</v>
      </c>
      <c r="N3571">
        <v>92553</v>
      </c>
      <c r="O3571" t="s">
        <v>47</v>
      </c>
      <c r="P3571" t="s">
        <v>2292</v>
      </c>
      <c r="Q3571" t="s">
        <v>49</v>
      </c>
      <c r="R3571" t="s">
        <v>95</v>
      </c>
      <c r="S3571" t="s">
        <v>2293</v>
      </c>
      <c r="T3571">
        <v>19.440000000000001</v>
      </c>
      <c r="U3571">
        <v>3</v>
      </c>
      <c r="V3571">
        <v>0</v>
      </c>
      <c r="W3571">
        <v>9.3312000000000008</v>
      </c>
    </row>
    <row r="3572" spans="1:23" x14ac:dyDescent="0.3">
      <c r="A3572">
        <v>7610</v>
      </c>
      <c r="B3572" t="s">
        <v>9582</v>
      </c>
      <c r="C3572" s="1">
        <v>42858</v>
      </c>
      <c r="D3572">
        <v>2017</v>
      </c>
      <c r="E3572" t="s">
        <v>124</v>
      </c>
      <c r="F3572">
        <v>3</v>
      </c>
      <c r="G3572" t="s">
        <v>54</v>
      </c>
      <c r="H3572" t="s">
        <v>1537</v>
      </c>
      <c r="I3572" t="s">
        <v>1538</v>
      </c>
      <c r="J3572" t="s">
        <v>28</v>
      </c>
      <c r="K3572" t="s">
        <v>29</v>
      </c>
      <c r="L3572" t="s">
        <v>135</v>
      </c>
      <c r="M3572" t="s">
        <v>46</v>
      </c>
      <c r="N3572">
        <v>94122</v>
      </c>
      <c r="O3572" t="s">
        <v>47</v>
      </c>
      <c r="P3572" t="s">
        <v>1130</v>
      </c>
      <c r="Q3572" t="s">
        <v>49</v>
      </c>
      <c r="R3572" t="s">
        <v>72</v>
      </c>
      <c r="S3572" t="s">
        <v>1131</v>
      </c>
      <c r="T3572">
        <v>22.959999999999997</v>
      </c>
      <c r="U3572">
        <v>7</v>
      </c>
      <c r="V3572">
        <v>0</v>
      </c>
      <c r="W3572">
        <v>6.6583999999999968</v>
      </c>
    </row>
    <row r="3573" spans="1:23" x14ac:dyDescent="0.3">
      <c r="A3573">
        <v>7609</v>
      </c>
      <c r="B3573" t="s">
        <v>9582</v>
      </c>
      <c r="C3573" s="1">
        <v>42858</v>
      </c>
      <c r="D3573">
        <v>2017</v>
      </c>
      <c r="E3573" t="s">
        <v>124</v>
      </c>
      <c r="F3573">
        <v>3</v>
      </c>
      <c r="G3573" t="s">
        <v>54</v>
      </c>
      <c r="H3573" t="s">
        <v>1537</v>
      </c>
      <c r="I3573" t="s">
        <v>1538</v>
      </c>
      <c r="J3573" t="s">
        <v>28</v>
      </c>
      <c r="K3573" t="s">
        <v>29</v>
      </c>
      <c r="L3573" t="s">
        <v>135</v>
      </c>
      <c r="M3573" t="s">
        <v>46</v>
      </c>
      <c r="N3573">
        <v>94122</v>
      </c>
      <c r="O3573" t="s">
        <v>47</v>
      </c>
      <c r="P3573" t="s">
        <v>3072</v>
      </c>
      <c r="Q3573" t="s">
        <v>49</v>
      </c>
      <c r="R3573" t="s">
        <v>95</v>
      </c>
      <c r="S3573" t="s">
        <v>3073</v>
      </c>
      <c r="T3573">
        <v>25.92</v>
      </c>
      <c r="U3573">
        <v>4</v>
      </c>
      <c r="V3573">
        <v>0</v>
      </c>
      <c r="W3573">
        <v>12.441600000000001</v>
      </c>
    </row>
    <row r="3574" spans="1:23" x14ac:dyDescent="0.3">
      <c r="A3574">
        <v>3573</v>
      </c>
      <c r="B3574" t="s">
        <v>6772</v>
      </c>
      <c r="C3574" s="1">
        <v>42915</v>
      </c>
      <c r="D3574">
        <v>2017</v>
      </c>
      <c r="E3574" t="s">
        <v>41</v>
      </c>
      <c r="F3574">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v>1.8144</v>
      </c>
    </row>
    <row r="3575" spans="1:23" x14ac:dyDescent="0.3">
      <c r="A3575">
        <v>3574</v>
      </c>
      <c r="B3575" t="s">
        <v>6775</v>
      </c>
      <c r="C3575" s="1">
        <v>42954</v>
      </c>
      <c r="D3575">
        <v>2017</v>
      </c>
      <c r="E3575" t="s">
        <v>132</v>
      </c>
      <c r="F3575">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v>5.4895999999999994</v>
      </c>
    </row>
    <row r="3576" spans="1:23" x14ac:dyDescent="0.3">
      <c r="A3576">
        <v>3575</v>
      </c>
      <c r="B3576" t="s">
        <v>6775</v>
      </c>
      <c r="C3576" s="1">
        <v>42954</v>
      </c>
      <c r="D3576">
        <v>2017</v>
      </c>
      <c r="E3576" t="s">
        <v>132</v>
      </c>
      <c r="F357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v>26.200000000000003</v>
      </c>
    </row>
    <row r="3577" spans="1:23" x14ac:dyDescent="0.3">
      <c r="A3577">
        <v>3576</v>
      </c>
      <c r="B3577" t="s">
        <v>6777</v>
      </c>
      <c r="C3577" s="1">
        <v>42082</v>
      </c>
      <c r="D3577">
        <v>2015</v>
      </c>
      <c r="E3577" t="s">
        <v>237</v>
      </c>
      <c r="F3577">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v>4.8924000000000003</v>
      </c>
    </row>
    <row r="3578" spans="1:23" x14ac:dyDescent="0.3">
      <c r="A3578">
        <v>3577</v>
      </c>
      <c r="B3578" t="s">
        <v>6779</v>
      </c>
      <c r="C3578" s="1">
        <v>42528</v>
      </c>
      <c r="D3578">
        <v>2016</v>
      </c>
      <c r="E3578" t="s">
        <v>41</v>
      </c>
      <c r="F3578">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v>1.5547999999999997</v>
      </c>
    </row>
    <row r="3579" spans="1:23" x14ac:dyDescent="0.3">
      <c r="A3579">
        <v>3578</v>
      </c>
      <c r="B3579" t="s">
        <v>6779</v>
      </c>
      <c r="C3579" s="1">
        <v>42528</v>
      </c>
      <c r="D3579">
        <v>2016</v>
      </c>
      <c r="E3579" t="s">
        <v>41</v>
      </c>
      <c r="F3579">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v>2.3177000000000003</v>
      </c>
    </row>
    <row r="3580" spans="1:23" x14ac:dyDescent="0.3">
      <c r="A3580">
        <v>3579</v>
      </c>
      <c r="B3580" t="s">
        <v>6780</v>
      </c>
      <c r="C3580" s="1">
        <v>42576</v>
      </c>
      <c r="D3580">
        <v>2016</v>
      </c>
      <c r="E3580" t="s">
        <v>152</v>
      </c>
      <c r="F3580">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v>0.31559999999999899</v>
      </c>
    </row>
    <row r="3581" spans="1:23" x14ac:dyDescent="0.3">
      <c r="A3581">
        <v>3580</v>
      </c>
      <c r="B3581" t="s">
        <v>6780</v>
      </c>
      <c r="C3581" s="1">
        <v>42576</v>
      </c>
      <c r="D3581">
        <v>2016</v>
      </c>
      <c r="E3581" t="s">
        <v>152</v>
      </c>
      <c r="F3581">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v>32.094999999999999</v>
      </c>
    </row>
    <row r="3582" spans="1:23" x14ac:dyDescent="0.3">
      <c r="A3582">
        <v>7608</v>
      </c>
      <c r="B3582" t="s">
        <v>9581</v>
      </c>
      <c r="C3582" s="1">
        <v>43093</v>
      </c>
      <c r="D3582">
        <v>2017</v>
      </c>
      <c r="E3582" t="s">
        <v>98</v>
      </c>
      <c r="F3582">
        <v>24</v>
      </c>
      <c r="G3582" t="s">
        <v>199</v>
      </c>
      <c r="H3582" t="s">
        <v>4352</v>
      </c>
      <c r="I3582" t="s">
        <v>4353</v>
      </c>
      <c r="J3582" t="s">
        <v>28</v>
      </c>
      <c r="K3582" t="s">
        <v>29</v>
      </c>
      <c r="L3582" t="s">
        <v>830</v>
      </c>
      <c r="M3582" t="s">
        <v>110</v>
      </c>
      <c r="N3582">
        <v>75220</v>
      </c>
      <c r="O3582" t="s">
        <v>111</v>
      </c>
      <c r="P3582" t="s">
        <v>2135</v>
      </c>
      <c r="Q3582" t="s">
        <v>49</v>
      </c>
      <c r="R3582" t="s">
        <v>63</v>
      </c>
      <c r="S3582" t="s">
        <v>2136</v>
      </c>
      <c r="T3582">
        <v>264.32</v>
      </c>
      <c r="U3582">
        <v>2</v>
      </c>
      <c r="V3582">
        <v>0.2</v>
      </c>
      <c r="W3582">
        <v>19.823999999999998</v>
      </c>
    </row>
    <row r="3583" spans="1:23" x14ac:dyDescent="0.3">
      <c r="A3583">
        <v>3582</v>
      </c>
      <c r="B3583" t="s">
        <v>6783</v>
      </c>
      <c r="C3583" s="1">
        <v>43009</v>
      </c>
      <c r="D3583">
        <v>2017</v>
      </c>
      <c r="E3583" t="s">
        <v>53</v>
      </c>
      <c r="F3583">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v>50.327999999999996</v>
      </c>
    </row>
    <row r="3584" spans="1:23" x14ac:dyDescent="0.3">
      <c r="A3584">
        <v>3583</v>
      </c>
      <c r="B3584" t="s">
        <v>6784</v>
      </c>
      <c r="C3584" s="1">
        <v>42348</v>
      </c>
      <c r="D3584">
        <v>2015</v>
      </c>
      <c r="E3584" t="s">
        <v>98</v>
      </c>
      <c r="F3584">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v>1.5209999999999999</v>
      </c>
    </row>
    <row r="3585" spans="1:23" x14ac:dyDescent="0.3">
      <c r="A3585">
        <v>7607</v>
      </c>
      <c r="B3585" t="s">
        <v>9580</v>
      </c>
      <c r="C3585" s="1">
        <v>42517</v>
      </c>
      <c r="D3585">
        <v>2016</v>
      </c>
      <c r="E3585" t="s">
        <v>124</v>
      </c>
      <c r="F3585">
        <v>27</v>
      </c>
      <c r="G3585" t="s">
        <v>54</v>
      </c>
      <c r="H3585" t="s">
        <v>5060</v>
      </c>
      <c r="I3585" t="s">
        <v>5061</v>
      </c>
      <c r="J3585" t="s">
        <v>28</v>
      </c>
      <c r="K3585" t="s">
        <v>29</v>
      </c>
      <c r="L3585" t="s">
        <v>315</v>
      </c>
      <c r="M3585" t="s">
        <v>222</v>
      </c>
      <c r="N3585">
        <v>60623</v>
      </c>
      <c r="O3585" t="s">
        <v>111</v>
      </c>
      <c r="P3585" t="s">
        <v>2890</v>
      </c>
      <c r="Q3585" t="s">
        <v>49</v>
      </c>
      <c r="R3585" t="s">
        <v>63</v>
      </c>
      <c r="S3585" t="s">
        <v>2891</v>
      </c>
      <c r="T3585">
        <v>1297.3680000000002</v>
      </c>
      <c r="U3585">
        <v>9</v>
      </c>
      <c r="V3585">
        <v>0.2</v>
      </c>
      <c r="W3585">
        <v>97.302599999999984</v>
      </c>
    </row>
    <row r="3586" spans="1:23" x14ac:dyDescent="0.3">
      <c r="A3586">
        <v>7604</v>
      </c>
      <c r="B3586" t="s">
        <v>9579</v>
      </c>
      <c r="C3586" s="1">
        <v>42559</v>
      </c>
      <c r="D3586">
        <v>2016</v>
      </c>
      <c r="E3586" t="s">
        <v>152</v>
      </c>
      <c r="F3586">
        <v>8</v>
      </c>
      <c r="G3586" t="s">
        <v>54</v>
      </c>
      <c r="H3586" t="s">
        <v>8310</v>
      </c>
      <c r="I3586" t="s">
        <v>8311</v>
      </c>
      <c r="J3586" t="s">
        <v>44</v>
      </c>
      <c r="K3586" t="s">
        <v>29</v>
      </c>
      <c r="L3586" t="s">
        <v>3599</v>
      </c>
      <c r="M3586" t="s">
        <v>1416</v>
      </c>
      <c r="N3586">
        <v>2908</v>
      </c>
      <c r="O3586" t="s">
        <v>157</v>
      </c>
      <c r="P3586" t="s">
        <v>2876</v>
      </c>
      <c r="Q3586" t="s">
        <v>49</v>
      </c>
      <c r="R3586" t="s">
        <v>95</v>
      </c>
      <c r="S3586" t="s">
        <v>2877</v>
      </c>
      <c r="T3586">
        <v>12.96</v>
      </c>
      <c r="U3586">
        <v>2</v>
      </c>
      <c r="V3586">
        <v>0</v>
      </c>
      <c r="W3586">
        <v>6.2208000000000006</v>
      </c>
    </row>
    <row r="3587" spans="1:23" x14ac:dyDescent="0.3">
      <c r="A3587">
        <v>3586</v>
      </c>
      <c r="B3587" t="s">
        <v>6784</v>
      </c>
      <c r="C3587" s="1">
        <v>42348</v>
      </c>
      <c r="D3587">
        <v>2015</v>
      </c>
      <c r="E3587" t="s">
        <v>98</v>
      </c>
      <c r="F3587">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v>1.2005999999999999</v>
      </c>
    </row>
    <row r="3588" spans="1:23" x14ac:dyDescent="0.3">
      <c r="A3588">
        <v>3587</v>
      </c>
      <c r="B3588" t="s">
        <v>6786</v>
      </c>
      <c r="C3588" s="1">
        <v>42981</v>
      </c>
      <c r="D3588">
        <v>2017</v>
      </c>
      <c r="E3588" t="s">
        <v>161</v>
      </c>
      <c r="F3588">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v>1.6688000000000001</v>
      </c>
    </row>
    <row r="3589" spans="1:23" x14ac:dyDescent="0.3">
      <c r="A3589">
        <v>7602</v>
      </c>
      <c r="B3589" t="s">
        <v>9576</v>
      </c>
      <c r="C3589" s="1">
        <v>41899</v>
      </c>
      <c r="D3589">
        <v>2014</v>
      </c>
      <c r="E3589" t="s">
        <v>161</v>
      </c>
      <c r="F3589">
        <v>17</v>
      </c>
      <c r="G3589" t="s">
        <v>54</v>
      </c>
      <c r="H3589" t="s">
        <v>2916</v>
      </c>
      <c r="I3589" t="s">
        <v>2917</v>
      </c>
      <c r="J3589" t="s">
        <v>28</v>
      </c>
      <c r="K3589" t="s">
        <v>29</v>
      </c>
      <c r="L3589" t="s">
        <v>330</v>
      </c>
      <c r="M3589" t="s">
        <v>432</v>
      </c>
      <c r="N3589">
        <v>97477</v>
      </c>
      <c r="O3589" t="s">
        <v>47</v>
      </c>
      <c r="P3589" t="s">
        <v>1338</v>
      </c>
      <c r="Q3589" t="s">
        <v>49</v>
      </c>
      <c r="R3589" t="s">
        <v>95</v>
      </c>
      <c r="S3589" t="s">
        <v>1339</v>
      </c>
      <c r="T3589">
        <v>148.70400000000001</v>
      </c>
      <c r="U3589">
        <v>6</v>
      </c>
      <c r="V3589">
        <v>0.2</v>
      </c>
      <c r="W3589">
        <v>46.469999999999985</v>
      </c>
    </row>
    <row r="3590" spans="1:23" x14ac:dyDescent="0.3">
      <c r="A3590">
        <v>3589</v>
      </c>
      <c r="B3590" t="s">
        <v>6788</v>
      </c>
      <c r="C3590" s="1">
        <v>43088</v>
      </c>
      <c r="D3590">
        <v>2017</v>
      </c>
      <c r="E3590" t="s">
        <v>98</v>
      </c>
      <c r="F3590">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v>33.312400000000025</v>
      </c>
    </row>
    <row r="3591" spans="1:23" x14ac:dyDescent="0.3">
      <c r="A3591">
        <v>3590</v>
      </c>
      <c r="B3591" t="s">
        <v>6789</v>
      </c>
      <c r="C3591" s="1">
        <v>43063</v>
      </c>
      <c r="D3591">
        <v>2017</v>
      </c>
      <c r="E3591" t="s">
        <v>24</v>
      </c>
      <c r="F3591">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v>1.4112</v>
      </c>
    </row>
    <row r="3592" spans="1:23" x14ac:dyDescent="0.3">
      <c r="A3592">
        <v>3591</v>
      </c>
      <c r="B3592" t="s">
        <v>6789</v>
      </c>
      <c r="C3592" s="1">
        <v>43063</v>
      </c>
      <c r="D3592">
        <v>2017</v>
      </c>
      <c r="E3592" t="s">
        <v>24</v>
      </c>
      <c r="F3592">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v>375.42959999999994</v>
      </c>
    </row>
    <row r="3593" spans="1:23" x14ac:dyDescent="0.3">
      <c r="A3593">
        <v>3592</v>
      </c>
      <c r="B3593" t="s">
        <v>6790</v>
      </c>
      <c r="C3593" s="1">
        <v>41986</v>
      </c>
      <c r="D3593">
        <v>2014</v>
      </c>
      <c r="E3593" t="s">
        <v>98</v>
      </c>
      <c r="F3593">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v>0.36499999999999977</v>
      </c>
    </row>
    <row r="3594" spans="1:23" x14ac:dyDescent="0.3">
      <c r="A3594">
        <v>3593</v>
      </c>
      <c r="B3594" t="s">
        <v>6791</v>
      </c>
      <c r="C3594" s="1">
        <v>42709</v>
      </c>
      <c r="D3594">
        <v>2016</v>
      </c>
      <c r="E3594" t="s">
        <v>98</v>
      </c>
      <c r="F3594">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v>120.94680000000001</v>
      </c>
    </row>
    <row r="3595" spans="1:23" x14ac:dyDescent="0.3">
      <c r="A3595">
        <v>3594</v>
      </c>
      <c r="B3595" t="s">
        <v>6792</v>
      </c>
      <c r="C3595" s="1">
        <v>42624</v>
      </c>
      <c r="D3595">
        <v>2016</v>
      </c>
      <c r="E3595" t="s">
        <v>161</v>
      </c>
      <c r="F3595">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v>-17.942399999999992</v>
      </c>
    </row>
    <row r="3596" spans="1:23" x14ac:dyDescent="0.3">
      <c r="A3596">
        <v>3595</v>
      </c>
      <c r="B3596" t="s">
        <v>6792</v>
      </c>
      <c r="C3596" s="1">
        <v>42624</v>
      </c>
      <c r="D3596">
        <v>2016</v>
      </c>
      <c r="E3596" t="s">
        <v>161</v>
      </c>
      <c r="F359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v>3.7519999999999989</v>
      </c>
    </row>
    <row r="3597" spans="1:23" x14ac:dyDescent="0.3">
      <c r="A3597">
        <v>3596</v>
      </c>
      <c r="B3597" t="s">
        <v>6793</v>
      </c>
      <c r="C3597" s="1">
        <v>43078</v>
      </c>
      <c r="D3597">
        <v>2017</v>
      </c>
      <c r="E3597" t="s">
        <v>98</v>
      </c>
      <c r="F3597">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v>0.42639999999999978</v>
      </c>
    </row>
    <row r="3598" spans="1:23" x14ac:dyDescent="0.3">
      <c r="A3598">
        <v>3597</v>
      </c>
      <c r="B3598" t="s">
        <v>6794</v>
      </c>
      <c r="C3598" s="1">
        <v>41891</v>
      </c>
      <c r="D3598">
        <v>2014</v>
      </c>
      <c r="E3598" t="s">
        <v>161</v>
      </c>
      <c r="F3598">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v>5.4432</v>
      </c>
    </row>
    <row r="3599" spans="1:23" x14ac:dyDescent="0.3">
      <c r="A3599">
        <v>7600</v>
      </c>
      <c r="B3599" t="s">
        <v>9576</v>
      </c>
      <c r="C3599" s="1">
        <v>41899</v>
      </c>
      <c r="D3599">
        <v>2014</v>
      </c>
      <c r="E3599" t="s">
        <v>161</v>
      </c>
      <c r="F3599">
        <v>17</v>
      </c>
      <c r="G3599" t="s">
        <v>54</v>
      </c>
      <c r="H3599" t="s">
        <v>2916</v>
      </c>
      <c r="I3599" t="s">
        <v>2917</v>
      </c>
      <c r="J3599" t="s">
        <v>28</v>
      </c>
      <c r="K3599" t="s">
        <v>29</v>
      </c>
      <c r="L3599" t="s">
        <v>330</v>
      </c>
      <c r="M3599" t="s">
        <v>432</v>
      </c>
      <c r="N3599">
        <v>97477</v>
      </c>
      <c r="O3599" t="s">
        <v>47</v>
      </c>
      <c r="P3599" t="s">
        <v>7081</v>
      </c>
      <c r="Q3599" t="s">
        <v>49</v>
      </c>
      <c r="R3599" t="s">
        <v>95</v>
      </c>
      <c r="S3599" t="s">
        <v>7082</v>
      </c>
      <c r="T3599">
        <v>40.24</v>
      </c>
      <c r="U3599">
        <v>5</v>
      </c>
      <c r="V3599">
        <v>0.2</v>
      </c>
      <c r="W3599">
        <v>13.078000000000001</v>
      </c>
    </row>
    <row r="3600" spans="1:23" x14ac:dyDescent="0.3">
      <c r="A3600">
        <v>7599</v>
      </c>
      <c r="B3600" t="s">
        <v>9576</v>
      </c>
      <c r="C3600" s="1">
        <v>41899</v>
      </c>
      <c r="D3600">
        <v>2014</v>
      </c>
      <c r="E3600" t="s">
        <v>161</v>
      </c>
      <c r="F3600">
        <v>17</v>
      </c>
      <c r="G3600" t="s">
        <v>54</v>
      </c>
      <c r="H3600" t="s">
        <v>2916</v>
      </c>
      <c r="I3600" t="s">
        <v>2917</v>
      </c>
      <c r="J3600" t="s">
        <v>28</v>
      </c>
      <c r="K3600" t="s">
        <v>29</v>
      </c>
      <c r="L3600" t="s">
        <v>330</v>
      </c>
      <c r="M3600" t="s">
        <v>432</v>
      </c>
      <c r="N3600">
        <v>97477</v>
      </c>
      <c r="O3600" t="s">
        <v>47</v>
      </c>
      <c r="P3600" t="s">
        <v>3731</v>
      </c>
      <c r="Q3600" t="s">
        <v>49</v>
      </c>
      <c r="R3600" t="s">
        <v>72</v>
      </c>
      <c r="S3600" t="s">
        <v>3732</v>
      </c>
      <c r="T3600">
        <v>38.256</v>
      </c>
      <c r="U3600">
        <v>3</v>
      </c>
      <c r="V3600">
        <v>0.2</v>
      </c>
      <c r="W3600">
        <v>4.7819999999999947</v>
      </c>
    </row>
    <row r="3601" spans="1:23" x14ac:dyDescent="0.3">
      <c r="A3601">
        <v>7598</v>
      </c>
      <c r="B3601" t="s">
        <v>9576</v>
      </c>
      <c r="C3601" s="1">
        <v>41899</v>
      </c>
      <c r="D3601">
        <v>2014</v>
      </c>
      <c r="E3601" t="s">
        <v>161</v>
      </c>
      <c r="F3601">
        <v>17</v>
      </c>
      <c r="G3601" t="s">
        <v>54</v>
      </c>
      <c r="H3601" t="s">
        <v>2916</v>
      </c>
      <c r="I3601" t="s">
        <v>2917</v>
      </c>
      <c r="J3601" t="s">
        <v>28</v>
      </c>
      <c r="K3601" t="s">
        <v>29</v>
      </c>
      <c r="L3601" t="s">
        <v>330</v>
      </c>
      <c r="M3601" t="s">
        <v>432</v>
      </c>
      <c r="N3601">
        <v>97477</v>
      </c>
      <c r="O3601" t="s">
        <v>47</v>
      </c>
      <c r="P3601" t="s">
        <v>5581</v>
      </c>
      <c r="Q3601" t="s">
        <v>49</v>
      </c>
      <c r="R3601" t="s">
        <v>72</v>
      </c>
      <c r="S3601" t="s">
        <v>5582</v>
      </c>
      <c r="T3601">
        <v>5.2480000000000002</v>
      </c>
      <c r="U3601">
        <v>2</v>
      </c>
      <c r="V3601">
        <v>0.2</v>
      </c>
      <c r="W3601">
        <v>0.45920000000000027</v>
      </c>
    </row>
    <row r="3602" spans="1:23" x14ac:dyDescent="0.3">
      <c r="A3602">
        <v>7596</v>
      </c>
      <c r="B3602" t="s">
        <v>9574</v>
      </c>
      <c r="C3602" s="1">
        <v>42845</v>
      </c>
      <c r="D3602">
        <v>2017</v>
      </c>
      <c r="E3602" t="s">
        <v>89</v>
      </c>
      <c r="F3602">
        <v>20</v>
      </c>
      <c r="G3602" t="s">
        <v>54</v>
      </c>
      <c r="H3602" t="s">
        <v>5441</v>
      </c>
      <c r="I3602" t="s">
        <v>5442</v>
      </c>
      <c r="J3602" t="s">
        <v>28</v>
      </c>
      <c r="K3602" t="s">
        <v>29</v>
      </c>
      <c r="L3602" t="s">
        <v>895</v>
      </c>
      <c r="M3602" t="s">
        <v>250</v>
      </c>
      <c r="N3602">
        <v>48234</v>
      </c>
      <c r="O3602" t="s">
        <v>111</v>
      </c>
      <c r="P3602" t="s">
        <v>2460</v>
      </c>
      <c r="Q3602" t="s">
        <v>49</v>
      </c>
      <c r="R3602" t="s">
        <v>79</v>
      </c>
      <c r="S3602" t="s">
        <v>2461</v>
      </c>
      <c r="T3602">
        <v>36.56</v>
      </c>
      <c r="U3602">
        <v>4</v>
      </c>
      <c r="V3602">
        <v>0</v>
      </c>
      <c r="W3602">
        <v>18.28</v>
      </c>
    </row>
    <row r="3603" spans="1:23" x14ac:dyDescent="0.3">
      <c r="A3603">
        <v>3602</v>
      </c>
      <c r="B3603" t="s">
        <v>6798</v>
      </c>
      <c r="C3603" s="1">
        <v>41960</v>
      </c>
      <c r="D3603">
        <v>2014</v>
      </c>
      <c r="E3603" t="s">
        <v>24</v>
      </c>
      <c r="F3603">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v>3.8899999999999988</v>
      </c>
    </row>
    <row r="3604" spans="1:23" x14ac:dyDescent="0.3">
      <c r="A3604">
        <v>7595</v>
      </c>
      <c r="B3604" t="s">
        <v>9574</v>
      </c>
      <c r="C3604" s="1">
        <v>42845</v>
      </c>
      <c r="D3604">
        <v>2017</v>
      </c>
      <c r="E3604" t="s">
        <v>89</v>
      </c>
      <c r="F3604">
        <v>20</v>
      </c>
      <c r="G3604" t="s">
        <v>54</v>
      </c>
      <c r="H3604" t="s">
        <v>5441</v>
      </c>
      <c r="I3604" t="s">
        <v>5442</v>
      </c>
      <c r="J3604" t="s">
        <v>28</v>
      </c>
      <c r="K3604" t="s">
        <v>29</v>
      </c>
      <c r="L3604" t="s">
        <v>895</v>
      </c>
      <c r="M3604" t="s">
        <v>250</v>
      </c>
      <c r="N3604">
        <v>48234</v>
      </c>
      <c r="O3604" t="s">
        <v>111</v>
      </c>
      <c r="P3604" t="s">
        <v>2118</v>
      </c>
      <c r="Q3604" t="s">
        <v>49</v>
      </c>
      <c r="R3604" t="s">
        <v>79</v>
      </c>
      <c r="S3604" t="s">
        <v>2119</v>
      </c>
      <c r="T3604">
        <v>146.86000000000001</v>
      </c>
      <c r="U3604">
        <v>7</v>
      </c>
      <c r="V3604">
        <v>0</v>
      </c>
      <c r="W3604">
        <v>70.492799999999988</v>
      </c>
    </row>
    <row r="3605" spans="1:23" x14ac:dyDescent="0.3">
      <c r="A3605">
        <v>3604</v>
      </c>
      <c r="B3605" t="s">
        <v>6801</v>
      </c>
      <c r="C3605" s="1">
        <v>42968</v>
      </c>
      <c r="D3605">
        <v>2017</v>
      </c>
      <c r="E3605" t="s">
        <v>132</v>
      </c>
      <c r="F3605">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v>133.15199999999999</v>
      </c>
    </row>
    <row r="3606" spans="1:23" x14ac:dyDescent="0.3">
      <c r="A3606">
        <v>7593</v>
      </c>
      <c r="B3606" t="s">
        <v>9573</v>
      </c>
      <c r="C3606" s="1">
        <v>42618</v>
      </c>
      <c r="D3606">
        <v>2016</v>
      </c>
      <c r="E3606" t="s">
        <v>161</v>
      </c>
      <c r="F3606">
        <v>5</v>
      </c>
      <c r="G3606" t="s">
        <v>54</v>
      </c>
      <c r="H3606" t="s">
        <v>1790</v>
      </c>
      <c r="I3606" t="s">
        <v>1791</v>
      </c>
      <c r="J3606" t="s">
        <v>28</v>
      </c>
      <c r="K3606" t="s">
        <v>29</v>
      </c>
      <c r="L3606" t="s">
        <v>155</v>
      </c>
      <c r="M3606" t="s">
        <v>156</v>
      </c>
      <c r="N3606">
        <v>19134</v>
      </c>
      <c r="O3606" t="s">
        <v>157</v>
      </c>
      <c r="P3606" t="s">
        <v>3802</v>
      </c>
      <c r="Q3606" t="s">
        <v>49</v>
      </c>
      <c r="R3606" t="s">
        <v>72</v>
      </c>
      <c r="S3606" t="s">
        <v>3803</v>
      </c>
      <c r="T3606">
        <v>7.8719999999999999</v>
      </c>
      <c r="U3606">
        <v>3</v>
      </c>
      <c r="V3606">
        <v>0.2</v>
      </c>
      <c r="W3606">
        <v>0.59039999999999937</v>
      </c>
    </row>
    <row r="3607" spans="1:23" x14ac:dyDescent="0.3">
      <c r="A3607">
        <v>7590</v>
      </c>
      <c r="B3607" t="s">
        <v>9572</v>
      </c>
      <c r="C3607" s="1">
        <v>42272</v>
      </c>
      <c r="D3607">
        <v>2015</v>
      </c>
      <c r="E3607" t="s">
        <v>161</v>
      </c>
      <c r="F3607">
        <v>25</v>
      </c>
      <c r="G3607" t="s">
        <v>54</v>
      </c>
      <c r="H3607" t="s">
        <v>7153</v>
      </c>
      <c r="I3607" t="s">
        <v>7154</v>
      </c>
      <c r="J3607" t="s">
        <v>28</v>
      </c>
      <c r="K3607" t="s">
        <v>29</v>
      </c>
      <c r="L3607" t="s">
        <v>3122</v>
      </c>
      <c r="M3607" t="s">
        <v>222</v>
      </c>
      <c r="N3607">
        <v>61107</v>
      </c>
      <c r="O3607" t="s">
        <v>111</v>
      </c>
      <c r="P3607" t="s">
        <v>5018</v>
      </c>
      <c r="Q3607" t="s">
        <v>49</v>
      </c>
      <c r="R3607" t="s">
        <v>72</v>
      </c>
      <c r="S3607" t="s">
        <v>5019</v>
      </c>
      <c r="T3607">
        <v>128.744</v>
      </c>
      <c r="U3607">
        <v>7</v>
      </c>
      <c r="V3607">
        <v>0.2</v>
      </c>
      <c r="W3607">
        <v>12.874400000000001</v>
      </c>
    </row>
    <row r="3608" spans="1:23" x14ac:dyDescent="0.3">
      <c r="A3608">
        <v>3607</v>
      </c>
      <c r="B3608" t="s">
        <v>6802</v>
      </c>
      <c r="C3608" s="1">
        <v>42441</v>
      </c>
      <c r="D3608">
        <v>2016</v>
      </c>
      <c r="E3608" t="s">
        <v>237</v>
      </c>
      <c r="F3608">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v>13.496399999999998</v>
      </c>
    </row>
    <row r="3609" spans="1:23" x14ac:dyDescent="0.3">
      <c r="A3609">
        <v>3608</v>
      </c>
      <c r="B3609" t="s">
        <v>6803</v>
      </c>
      <c r="C3609" s="1">
        <v>41905</v>
      </c>
      <c r="D3609">
        <v>2014</v>
      </c>
      <c r="E3609" t="s">
        <v>161</v>
      </c>
      <c r="F3609">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v>47.060999999999993</v>
      </c>
    </row>
    <row r="3610" spans="1:23" x14ac:dyDescent="0.3">
      <c r="A3610">
        <v>3609</v>
      </c>
      <c r="B3610" t="s">
        <v>6804</v>
      </c>
      <c r="C3610" s="1">
        <v>41757</v>
      </c>
      <c r="D3610">
        <v>2014</v>
      </c>
      <c r="E3610" t="s">
        <v>89</v>
      </c>
      <c r="F3610">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v>2.5056000000000003</v>
      </c>
    </row>
    <row r="3611" spans="1:23" x14ac:dyDescent="0.3">
      <c r="A3611">
        <v>3610</v>
      </c>
      <c r="B3611" t="s">
        <v>6804</v>
      </c>
      <c r="C3611" s="1">
        <v>41757</v>
      </c>
      <c r="D3611">
        <v>2014</v>
      </c>
      <c r="E3611" t="s">
        <v>89</v>
      </c>
      <c r="F3611">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v>2.0321999999999987</v>
      </c>
    </row>
    <row r="3612" spans="1:23" x14ac:dyDescent="0.3">
      <c r="A3612">
        <v>3611</v>
      </c>
      <c r="B3612" t="s">
        <v>6804</v>
      </c>
      <c r="C3612" s="1">
        <v>41757</v>
      </c>
      <c r="D3612">
        <v>2014</v>
      </c>
      <c r="E3612" t="s">
        <v>89</v>
      </c>
      <c r="F3612">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v>-37.733199999999989</v>
      </c>
    </row>
    <row r="3613" spans="1:23" x14ac:dyDescent="0.3">
      <c r="A3613">
        <v>7588</v>
      </c>
      <c r="B3613" t="s">
        <v>9570</v>
      </c>
      <c r="C3613" s="1">
        <v>41719</v>
      </c>
      <c r="D3613">
        <v>2014</v>
      </c>
      <c r="E3613" t="s">
        <v>237</v>
      </c>
      <c r="F3613">
        <v>21</v>
      </c>
      <c r="G3613" t="s">
        <v>54</v>
      </c>
      <c r="H3613" t="s">
        <v>1029</v>
      </c>
      <c r="I3613" t="s">
        <v>1030</v>
      </c>
      <c r="J3613" t="s">
        <v>44</v>
      </c>
      <c r="K3613" t="s">
        <v>29</v>
      </c>
      <c r="L3613" t="s">
        <v>330</v>
      </c>
      <c r="M3613" t="s">
        <v>331</v>
      </c>
      <c r="N3613">
        <v>22153</v>
      </c>
      <c r="O3613" t="s">
        <v>32</v>
      </c>
      <c r="P3613" t="s">
        <v>3148</v>
      </c>
      <c r="Q3613" t="s">
        <v>49</v>
      </c>
      <c r="R3613" t="s">
        <v>79</v>
      </c>
      <c r="S3613" t="s">
        <v>3149</v>
      </c>
      <c r="T3613">
        <v>122.94</v>
      </c>
      <c r="U3613">
        <v>3</v>
      </c>
      <c r="V3613">
        <v>0</v>
      </c>
      <c r="W3613">
        <v>59.011199999999988</v>
      </c>
    </row>
    <row r="3614" spans="1:23" x14ac:dyDescent="0.3">
      <c r="A3614">
        <v>3613</v>
      </c>
      <c r="B3614" t="s">
        <v>6808</v>
      </c>
      <c r="C3614" s="1">
        <v>42341</v>
      </c>
      <c r="D3614">
        <v>2015</v>
      </c>
      <c r="E3614" t="s">
        <v>98</v>
      </c>
      <c r="F3614">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v>5.5511999999999979</v>
      </c>
    </row>
    <row r="3615" spans="1:23" x14ac:dyDescent="0.3">
      <c r="A3615">
        <v>7587</v>
      </c>
      <c r="B3615" t="s">
        <v>9570</v>
      </c>
      <c r="C3615" s="1">
        <v>41719</v>
      </c>
      <c r="D3615">
        <v>2014</v>
      </c>
      <c r="E3615" t="s">
        <v>237</v>
      </c>
      <c r="F3615">
        <v>21</v>
      </c>
      <c r="G3615" t="s">
        <v>54</v>
      </c>
      <c r="H3615" t="s">
        <v>1029</v>
      </c>
      <c r="I3615" t="s">
        <v>1030</v>
      </c>
      <c r="J3615" t="s">
        <v>44</v>
      </c>
      <c r="K3615" t="s">
        <v>29</v>
      </c>
      <c r="L3615" t="s">
        <v>330</v>
      </c>
      <c r="M3615" t="s">
        <v>331</v>
      </c>
      <c r="N3615">
        <v>22153</v>
      </c>
      <c r="O3615" t="s">
        <v>32</v>
      </c>
      <c r="P3615" t="s">
        <v>1486</v>
      </c>
      <c r="Q3615" t="s">
        <v>49</v>
      </c>
      <c r="R3615" t="s">
        <v>72</v>
      </c>
      <c r="S3615" t="s">
        <v>1487</v>
      </c>
      <c r="T3615">
        <v>9.32</v>
      </c>
      <c r="U3615">
        <v>4</v>
      </c>
      <c r="V3615">
        <v>0</v>
      </c>
      <c r="W3615">
        <v>2.702799999999999</v>
      </c>
    </row>
    <row r="3616" spans="1:23" x14ac:dyDescent="0.3">
      <c r="A3616">
        <v>7586</v>
      </c>
      <c r="B3616" t="s">
        <v>9570</v>
      </c>
      <c r="C3616" s="1">
        <v>41719</v>
      </c>
      <c r="D3616">
        <v>2014</v>
      </c>
      <c r="E3616" t="s">
        <v>237</v>
      </c>
      <c r="F3616">
        <v>21</v>
      </c>
      <c r="G3616" t="s">
        <v>54</v>
      </c>
      <c r="H3616" t="s">
        <v>1029</v>
      </c>
      <c r="I3616" t="s">
        <v>1030</v>
      </c>
      <c r="J3616" t="s">
        <v>44</v>
      </c>
      <c r="K3616" t="s">
        <v>29</v>
      </c>
      <c r="L3616" t="s">
        <v>330</v>
      </c>
      <c r="M3616" t="s">
        <v>331</v>
      </c>
      <c r="N3616">
        <v>22153</v>
      </c>
      <c r="O3616" t="s">
        <v>32</v>
      </c>
      <c r="P3616" t="s">
        <v>4522</v>
      </c>
      <c r="Q3616" t="s">
        <v>49</v>
      </c>
      <c r="R3616" t="s">
        <v>95</v>
      </c>
      <c r="S3616" t="s">
        <v>4523</v>
      </c>
      <c r="T3616">
        <v>122.97</v>
      </c>
      <c r="U3616">
        <v>3</v>
      </c>
      <c r="V3616">
        <v>0</v>
      </c>
      <c r="W3616">
        <v>60.255300000000005</v>
      </c>
    </row>
    <row r="3617" spans="1:23" x14ac:dyDescent="0.3">
      <c r="A3617">
        <v>3616</v>
      </c>
      <c r="B3617" t="s">
        <v>6809</v>
      </c>
      <c r="C3617" s="1">
        <v>43058</v>
      </c>
      <c r="D3617">
        <v>2017</v>
      </c>
      <c r="E3617" t="s">
        <v>24</v>
      </c>
      <c r="F3617">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v>8.7384000000000022</v>
      </c>
    </row>
    <row r="3618" spans="1:23" x14ac:dyDescent="0.3">
      <c r="A3618">
        <v>3617</v>
      </c>
      <c r="B3618" t="s">
        <v>6810</v>
      </c>
      <c r="C3618" s="1">
        <v>42618</v>
      </c>
      <c r="D3618">
        <v>2016</v>
      </c>
      <c r="E3618" t="s">
        <v>161</v>
      </c>
      <c r="F3618">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v>-7.3254999999999981</v>
      </c>
    </row>
    <row r="3619" spans="1:23" x14ac:dyDescent="0.3">
      <c r="A3619">
        <v>3618</v>
      </c>
      <c r="B3619" t="s">
        <v>6811</v>
      </c>
      <c r="C3619" s="1">
        <v>42982</v>
      </c>
      <c r="D3619">
        <v>2017</v>
      </c>
      <c r="E3619" t="s">
        <v>161</v>
      </c>
      <c r="F3619">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v>152.49499999999998</v>
      </c>
    </row>
    <row r="3620" spans="1:23" x14ac:dyDescent="0.3">
      <c r="A3620">
        <v>7585</v>
      </c>
      <c r="B3620" t="s">
        <v>9570</v>
      </c>
      <c r="C3620" s="1">
        <v>41719</v>
      </c>
      <c r="D3620">
        <v>2014</v>
      </c>
      <c r="E3620" t="s">
        <v>237</v>
      </c>
      <c r="F3620">
        <v>21</v>
      </c>
      <c r="G3620" t="s">
        <v>54</v>
      </c>
      <c r="H3620" t="s">
        <v>1029</v>
      </c>
      <c r="I3620" t="s">
        <v>1030</v>
      </c>
      <c r="J3620" t="s">
        <v>44</v>
      </c>
      <c r="K3620" t="s">
        <v>29</v>
      </c>
      <c r="L3620" t="s">
        <v>330</v>
      </c>
      <c r="M3620" t="s">
        <v>331</v>
      </c>
      <c r="N3620">
        <v>22153</v>
      </c>
      <c r="O3620" t="s">
        <v>32</v>
      </c>
      <c r="P3620" t="s">
        <v>6858</v>
      </c>
      <c r="Q3620" t="s">
        <v>49</v>
      </c>
      <c r="R3620" t="s">
        <v>50</v>
      </c>
      <c r="S3620" t="s">
        <v>6859</v>
      </c>
      <c r="T3620">
        <v>14.399999999999999</v>
      </c>
      <c r="U3620">
        <v>5</v>
      </c>
      <c r="V3620">
        <v>0</v>
      </c>
      <c r="W3620">
        <v>6.6239999999999988</v>
      </c>
    </row>
    <row r="3621" spans="1:23" x14ac:dyDescent="0.3">
      <c r="A3621">
        <v>3620</v>
      </c>
      <c r="B3621" t="s">
        <v>6811</v>
      </c>
      <c r="C3621" s="1">
        <v>42982</v>
      </c>
      <c r="D3621">
        <v>2017</v>
      </c>
      <c r="E3621" t="s">
        <v>161</v>
      </c>
      <c r="F3621">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v>65.35499999999999</v>
      </c>
    </row>
    <row r="3622" spans="1:23" x14ac:dyDescent="0.3">
      <c r="A3622">
        <v>3621</v>
      </c>
      <c r="B3622" t="s">
        <v>6812</v>
      </c>
      <c r="C3622" s="1">
        <v>42635</v>
      </c>
      <c r="D3622">
        <v>2016</v>
      </c>
      <c r="E3622" t="s">
        <v>161</v>
      </c>
      <c r="F3622">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v>4.5872999999999937</v>
      </c>
    </row>
    <row r="3623" spans="1:23" x14ac:dyDescent="0.3">
      <c r="A3623">
        <v>7582</v>
      </c>
      <c r="B3623" t="s">
        <v>9568</v>
      </c>
      <c r="C3623" s="1">
        <v>42229</v>
      </c>
      <c r="D3623">
        <v>2015</v>
      </c>
      <c r="E3623" t="s">
        <v>132</v>
      </c>
      <c r="F3623">
        <v>13</v>
      </c>
      <c r="G3623" t="s">
        <v>199</v>
      </c>
      <c r="H3623" t="s">
        <v>6964</v>
      </c>
      <c r="I3623" t="s">
        <v>6965</v>
      </c>
      <c r="J3623" t="s">
        <v>28</v>
      </c>
      <c r="K3623" t="s">
        <v>29</v>
      </c>
      <c r="L3623" t="s">
        <v>155</v>
      </c>
      <c r="M3623" t="s">
        <v>156</v>
      </c>
      <c r="N3623">
        <v>19143</v>
      </c>
      <c r="O3623" t="s">
        <v>157</v>
      </c>
      <c r="P3623" t="s">
        <v>2815</v>
      </c>
      <c r="Q3623" t="s">
        <v>49</v>
      </c>
      <c r="R3623" t="s">
        <v>63</v>
      </c>
      <c r="S3623" t="s">
        <v>2816</v>
      </c>
      <c r="T3623">
        <v>422.85599999999999</v>
      </c>
      <c r="U3623">
        <v>3</v>
      </c>
      <c r="V3623">
        <v>0.2</v>
      </c>
      <c r="W3623">
        <v>15.857099999999974</v>
      </c>
    </row>
    <row r="3624" spans="1:23" x14ac:dyDescent="0.3">
      <c r="A3624">
        <v>7581</v>
      </c>
      <c r="B3624" t="s">
        <v>9567</v>
      </c>
      <c r="C3624" s="1">
        <v>42331</v>
      </c>
      <c r="D3624">
        <v>2015</v>
      </c>
      <c r="E3624" t="s">
        <v>24</v>
      </c>
      <c r="F3624">
        <v>23</v>
      </c>
      <c r="G3624" t="s">
        <v>25</v>
      </c>
      <c r="H3624" t="s">
        <v>2090</v>
      </c>
      <c r="I3624" t="s">
        <v>2091</v>
      </c>
      <c r="J3624" t="s">
        <v>28</v>
      </c>
      <c r="K3624" t="s">
        <v>29</v>
      </c>
      <c r="L3624" t="s">
        <v>1017</v>
      </c>
      <c r="M3624" t="s">
        <v>803</v>
      </c>
      <c r="N3624">
        <v>7960</v>
      </c>
      <c r="O3624" t="s">
        <v>157</v>
      </c>
      <c r="P3624" t="s">
        <v>3444</v>
      </c>
      <c r="Q3624" t="s">
        <v>49</v>
      </c>
      <c r="R3624" t="s">
        <v>72</v>
      </c>
      <c r="S3624" t="s">
        <v>3445</v>
      </c>
      <c r="T3624">
        <v>17.940000000000001</v>
      </c>
      <c r="U3624">
        <v>3</v>
      </c>
      <c r="V3624">
        <v>0</v>
      </c>
      <c r="W3624">
        <v>4.4850000000000003</v>
      </c>
    </row>
    <row r="3625" spans="1:23" x14ac:dyDescent="0.3">
      <c r="A3625">
        <v>3624</v>
      </c>
      <c r="B3625" t="s">
        <v>6815</v>
      </c>
      <c r="C3625" s="1">
        <v>41896</v>
      </c>
      <c r="D3625">
        <v>2014</v>
      </c>
      <c r="E3625" t="s">
        <v>161</v>
      </c>
      <c r="F3625">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v>3.4367999999999999</v>
      </c>
    </row>
    <row r="3626" spans="1:23" x14ac:dyDescent="0.3">
      <c r="A3626">
        <v>7580</v>
      </c>
      <c r="B3626" t="s">
        <v>9567</v>
      </c>
      <c r="C3626" s="1">
        <v>42331</v>
      </c>
      <c r="D3626">
        <v>2015</v>
      </c>
      <c r="E3626" t="s">
        <v>24</v>
      </c>
      <c r="F3626">
        <v>23</v>
      </c>
      <c r="G3626" t="s">
        <v>25</v>
      </c>
      <c r="H3626" t="s">
        <v>2090</v>
      </c>
      <c r="I3626" t="s">
        <v>2091</v>
      </c>
      <c r="J3626" t="s">
        <v>28</v>
      </c>
      <c r="K3626" t="s">
        <v>29</v>
      </c>
      <c r="L3626" t="s">
        <v>1017</v>
      </c>
      <c r="M3626" t="s">
        <v>803</v>
      </c>
      <c r="N3626">
        <v>7960</v>
      </c>
      <c r="O3626" t="s">
        <v>157</v>
      </c>
      <c r="P3626" t="s">
        <v>8259</v>
      </c>
      <c r="Q3626" t="s">
        <v>49</v>
      </c>
      <c r="R3626" t="s">
        <v>82</v>
      </c>
      <c r="S3626" t="s">
        <v>8260</v>
      </c>
      <c r="T3626">
        <v>2625.12</v>
      </c>
      <c r="U3626">
        <v>8</v>
      </c>
      <c r="V3626">
        <v>0</v>
      </c>
      <c r="W3626">
        <v>735.03359999999998</v>
      </c>
    </row>
    <row r="3627" spans="1:23" x14ac:dyDescent="0.3">
      <c r="A3627">
        <v>3626</v>
      </c>
      <c r="B3627" t="s">
        <v>6816</v>
      </c>
      <c r="C3627" s="1">
        <v>42874</v>
      </c>
      <c r="D3627">
        <v>2017</v>
      </c>
      <c r="E3627" t="s">
        <v>124</v>
      </c>
      <c r="F3627">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v>1.0207999999999999</v>
      </c>
    </row>
    <row r="3628" spans="1:23" x14ac:dyDescent="0.3">
      <c r="A3628">
        <v>3627</v>
      </c>
      <c r="B3628" t="s">
        <v>6816</v>
      </c>
      <c r="C3628" s="1">
        <v>42874</v>
      </c>
      <c r="D3628">
        <v>2017</v>
      </c>
      <c r="E3628" t="s">
        <v>124</v>
      </c>
      <c r="F3628">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v>1.3949999999999996</v>
      </c>
    </row>
    <row r="3629" spans="1:23" x14ac:dyDescent="0.3">
      <c r="A3629">
        <v>7575</v>
      </c>
      <c r="B3629" t="s">
        <v>9564</v>
      </c>
      <c r="C3629" s="1">
        <v>42346</v>
      </c>
      <c r="D3629">
        <v>2015</v>
      </c>
      <c r="E3629" t="s">
        <v>98</v>
      </c>
      <c r="F3629">
        <v>8</v>
      </c>
      <c r="G3629" t="s">
        <v>54</v>
      </c>
      <c r="H3629" t="s">
        <v>3823</v>
      </c>
      <c r="I3629" t="s">
        <v>3824</v>
      </c>
      <c r="J3629" t="s">
        <v>44</v>
      </c>
      <c r="K3629" t="s">
        <v>29</v>
      </c>
      <c r="L3629" t="s">
        <v>45</v>
      </c>
      <c r="M3629" t="s">
        <v>46</v>
      </c>
      <c r="N3629">
        <v>90036</v>
      </c>
      <c r="O3629" t="s">
        <v>47</v>
      </c>
      <c r="P3629" t="s">
        <v>121</v>
      </c>
      <c r="Q3629" t="s">
        <v>49</v>
      </c>
      <c r="R3629" t="s">
        <v>63</v>
      </c>
      <c r="S3629" t="s">
        <v>122</v>
      </c>
      <c r="T3629">
        <v>221.96</v>
      </c>
      <c r="U3629">
        <v>2</v>
      </c>
      <c r="V3629">
        <v>0</v>
      </c>
      <c r="W3629">
        <v>4.4391999999999996</v>
      </c>
    </row>
    <row r="3630" spans="1:23" x14ac:dyDescent="0.3">
      <c r="A3630">
        <v>3629</v>
      </c>
      <c r="B3630" t="s">
        <v>6817</v>
      </c>
      <c r="C3630" s="1">
        <v>41860</v>
      </c>
      <c r="D3630">
        <v>2014</v>
      </c>
      <c r="E3630" t="s">
        <v>132</v>
      </c>
      <c r="F3630">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v>643.98249999999996</v>
      </c>
    </row>
    <row r="3631" spans="1:23" x14ac:dyDescent="0.3">
      <c r="A3631">
        <v>3630</v>
      </c>
      <c r="B3631" t="s">
        <v>6818</v>
      </c>
      <c r="C3631" s="1">
        <v>43065</v>
      </c>
      <c r="D3631">
        <v>2017</v>
      </c>
      <c r="E3631" t="s">
        <v>24</v>
      </c>
      <c r="F3631">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v>9.8009999999999984</v>
      </c>
    </row>
    <row r="3632" spans="1:23" x14ac:dyDescent="0.3">
      <c r="A3632">
        <v>3631</v>
      </c>
      <c r="B3632" t="s">
        <v>6818</v>
      </c>
      <c r="C3632" s="1">
        <v>43065</v>
      </c>
      <c r="D3632">
        <v>2017</v>
      </c>
      <c r="E3632" t="s">
        <v>24</v>
      </c>
      <c r="F3632">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v>23.977799999999988</v>
      </c>
    </row>
    <row r="3633" spans="1:23" x14ac:dyDescent="0.3">
      <c r="A3633">
        <v>3632</v>
      </c>
      <c r="B3633" t="s">
        <v>6819</v>
      </c>
      <c r="C3633" s="1">
        <v>42858</v>
      </c>
      <c r="D3633">
        <v>2017</v>
      </c>
      <c r="E3633" t="s">
        <v>124</v>
      </c>
      <c r="F3633">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v>19.465600000000002</v>
      </c>
    </row>
    <row r="3634" spans="1:23" x14ac:dyDescent="0.3">
      <c r="A3634">
        <v>3633</v>
      </c>
      <c r="B3634" t="s">
        <v>6819</v>
      </c>
      <c r="C3634" s="1">
        <v>42858</v>
      </c>
      <c r="D3634">
        <v>2017</v>
      </c>
      <c r="E3634" t="s">
        <v>124</v>
      </c>
      <c r="F3634">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v>45.80639999999994</v>
      </c>
    </row>
    <row r="3635" spans="1:23" x14ac:dyDescent="0.3">
      <c r="A3635">
        <v>3634</v>
      </c>
      <c r="B3635" t="s">
        <v>6822</v>
      </c>
      <c r="C3635" s="1">
        <v>42684</v>
      </c>
      <c r="D3635">
        <v>2016</v>
      </c>
      <c r="E3635" t="s">
        <v>24</v>
      </c>
      <c r="F3635">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v>3.3408000000000002</v>
      </c>
    </row>
    <row r="3636" spans="1:23" x14ac:dyDescent="0.3">
      <c r="A3636">
        <v>7574</v>
      </c>
      <c r="B3636" t="s">
        <v>9563</v>
      </c>
      <c r="C3636" s="1">
        <v>41933</v>
      </c>
      <c r="D3636">
        <v>2014</v>
      </c>
      <c r="E3636" t="s">
        <v>53</v>
      </c>
      <c r="F3636">
        <v>21</v>
      </c>
      <c r="G3636" t="s">
        <v>54</v>
      </c>
      <c r="H3636" t="s">
        <v>3308</v>
      </c>
      <c r="I3636" t="s">
        <v>3309</v>
      </c>
      <c r="J3636" t="s">
        <v>44</v>
      </c>
      <c r="K3636" t="s">
        <v>29</v>
      </c>
      <c r="L3636" t="s">
        <v>5549</v>
      </c>
      <c r="M3636" t="s">
        <v>331</v>
      </c>
      <c r="N3636">
        <v>23602</v>
      </c>
      <c r="O3636" t="s">
        <v>32</v>
      </c>
      <c r="P3636" t="s">
        <v>3469</v>
      </c>
      <c r="Q3636" t="s">
        <v>49</v>
      </c>
      <c r="R3636" t="s">
        <v>72</v>
      </c>
      <c r="S3636" t="s">
        <v>3470</v>
      </c>
      <c r="T3636">
        <v>2.84</v>
      </c>
      <c r="U3636">
        <v>1</v>
      </c>
      <c r="V3636">
        <v>0</v>
      </c>
      <c r="W3636">
        <v>0.88039999999999985</v>
      </c>
    </row>
    <row r="3637" spans="1:23" x14ac:dyDescent="0.3">
      <c r="A3637">
        <v>3636</v>
      </c>
      <c r="B3637" t="s">
        <v>6822</v>
      </c>
      <c r="C3637" s="1">
        <v>42684</v>
      </c>
      <c r="D3637">
        <v>2016</v>
      </c>
      <c r="E3637" t="s">
        <v>24</v>
      </c>
      <c r="F3637">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v>32.468400000000003</v>
      </c>
    </row>
    <row r="3638" spans="1:23" x14ac:dyDescent="0.3">
      <c r="A3638">
        <v>3637</v>
      </c>
      <c r="B3638" t="s">
        <v>6822</v>
      </c>
      <c r="C3638" s="1">
        <v>42684</v>
      </c>
      <c r="D3638">
        <v>2016</v>
      </c>
      <c r="E3638" t="s">
        <v>24</v>
      </c>
      <c r="F3638">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v>7.5086999999999984</v>
      </c>
    </row>
    <row r="3639" spans="1:23" x14ac:dyDescent="0.3">
      <c r="A3639">
        <v>3638</v>
      </c>
      <c r="B3639" t="s">
        <v>6822</v>
      </c>
      <c r="C3639" s="1">
        <v>42684</v>
      </c>
      <c r="D3639">
        <v>2016</v>
      </c>
      <c r="E3639" t="s">
        <v>24</v>
      </c>
      <c r="F3639">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v>29.301999999999978</v>
      </c>
    </row>
    <row r="3640" spans="1:23" x14ac:dyDescent="0.3">
      <c r="A3640">
        <v>7572</v>
      </c>
      <c r="B3640" t="s">
        <v>9563</v>
      </c>
      <c r="C3640" s="1">
        <v>41933</v>
      </c>
      <c r="D3640">
        <v>2014</v>
      </c>
      <c r="E3640" t="s">
        <v>53</v>
      </c>
      <c r="F3640">
        <v>21</v>
      </c>
      <c r="G3640" t="s">
        <v>54</v>
      </c>
      <c r="H3640" t="s">
        <v>3308</v>
      </c>
      <c r="I3640" t="s">
        <v>3309</v>
      </c>
      <c r="J3640" t="s">
        <v>44</v>
      </c>
      <c r="K3640" t="s">
        <v>29</v>
      </c>
      <c r="L3640" t="s">
        <v>5549</v>
      </c>
      <c r="M3640" t="s">
        <v>331</v>
      </c>
      <c r="N3640">
        <v>23602</v>
      </c>
      <c r="O3640" t="s">
        <v>32</v>
      </c>
      <c r="P3640" t="s">
        <v>228</v>
      </c>
      <c r="Q3640" t="s">
        <v>49</v>
      </c>
      <c r="R3640" t="s">
        <v>63</v>
      </c>
      <c r="S3640" t="s">
        <v>229</v>
      </c>
      <c r="T3640">
        <v>194.7</v>
      </c>
      <c r="U3640">
        <v>5</v>
      </c>
      <c r="V3640">
        <v>0</v>
      </c>
      <c r="W3640">
        <v>9.7349999999999781</v>
      </c>
    </row>
    <row r="3641" spans="1:23" x14ac:dyDescent="0.3">
      <c r="A3641">
        <v>3640</v>
      </c>
      <c r="B3641" t="s">
        <v>6822</v>
      </c>
      <c r="C3641" s="1">
        <v>42684</v>
      </c>
      <c r="D3641">
        <v>2016</v>
      </c>
      <c r="E3641" t="s">
        <v>24</v>
      </c>
      <c r="F3641">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v>1.6762000000000001</v>
      </c>
    </row>
    <row r="3642" spans="1:23" x14ac:dyDescent="0.3">
      <c r="A3642">
        <v>7571</v>
      </c>
      <c r="B3642" t="s">
        <v>9562</v>
      </c>
      <c r="C3642" s="1">
        <v>41978</v>
      </c>
      <c r="D3642">
        <v>2014</v>
      </c>
      <c r="E3642" t="s">
        <v>98</v>
      </c>
      <c r="F3642">
        <v>5</v>
      </c>
      <c r="G3642" t="s">
        <v>54</v>
      </c>
      <c r="H3642" t="s">
        <v>1833</v>
      </c>
      <c r="I3642" t="s">
        <v>1834</v>
      </c>
      <c r="J3642" t="s">
        <v>28</v>
      </c>
      <c r="K3642" t="s">
        <v>29</v>
      </c>
      <c r="L3642" t="s">
        <v>45</v>
      </c>
      <c r="M3642" t="s">
        <v>46</v>
      </c>
      <c r="N3642">
        <v>90045</v>
      </c>
      <c r="O3642" t="s">
        <v>47</v>
      </c>
      <c r="P3642" t="s">
        <v>2591</v>
      </c>
      <c r="Q3642" t="s">
        <v>49</v>
      </c>
      <c r="R3642" t="s">
        <v>281</v>
      </c>
      <c r="S3642" t="s">
        <v>2592</v>
      </c>
      <c r="T3642">
        <v>15</v>
      </c>
      <c r="U3642">
        <v>3</v>
      </c>
      <c r="V3642">
        <v>0</v>
      </c>
      <c r="W3642">
        <v>7.1999999999999993</v>
      </c>
    </row>
    <row r="3643" spans="1:23" x14ac:dyDescent="0.3">
      <c r="A3643">
        <v>3642</v>
      </c>
      <c r="B3643" t="s">
        <v>6822</v>
      </c>
      <c r="C3643" s="1">
        <v>42684</v>
      </c>
      <c r="D3643">
        <v>2016</v>
      </c>
      <c r="E3643" t="s">
        <v>24</v>
      </c>
      <c r="F3643">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v>-46.591999999999999</v>
      </c>
    </row>
    <row r="3644" spans="1:23" x14ac:dyDescent="0.3">
      <c r="A3644">
        <v>3643</v>
      </c>
      <c r="B3644" t="s">
        <v>6826</v>
      </c>
      <c r="C3644" s="1">
        <v>41993</v>
      </c>
      <c r="D3644">
        <v>2014</v>
      </c>
      <c r="E3644" t="s">
        <v>98</v>
      </c>
      <c r="F3644">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v>152.49499999999998</v>
      </c>
    </row>
    <row r="3645" spans="1:23" x14ac:dyDescent="0.3">
      <c r="A3645">
        <v>3644</v>
      </c>
      <c r="B3645" t="s">
        <v>6826</v>
      </c>
      <c r="C3645" s="1">
        <v>41993</v>
      </c>
      <c r="D3645">
        <v>2014</v>
      </c>
      <c r="E3645" t="s">
        <v>98</v>
      </c>
      <c r="F3645">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v>12.298000000000002</v>
      </c>
    </row>
    <row r="3646" spans="1:23" x14ac:dyDescent="0.3">
      <c r="A3646">
        <v>3645</v>
      </c>
      <c r="B3646" t="s">
        <v>6826</v>
      </c>
      <c r="C3646" s="1">
        <v>41993</v>
      </c>
      <c r="D3646">
        <v>2014</v>
      </c>
      <c r="E3646" t="s">
        <v>98</v>
      </c>
      <c r="F364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v>1.1564000000000001</v>
      </c>
    </row>
    <row r="3647" spans="1:23" x14ac:dyDescent="0.3">
      <c r="A3647">
        <v>3646</v>
      </c>
      <c r="B3647" t="s">
        <v>6826</v>
      </c>
      <c r="C3647" s="1">
        <v>41993</v>
      </c>
      <c r="D3647">
        <v>2014</v>
      </c>
      <c r="E3647" t="s">
        <v>98</v>
      </c>
      <c r="F3647">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v>50.413999999999987</v>
      </c>
    </row>
    <row r="3648" spans="1:23" x14ac:dyDescent="0.3">
      <c r="A3648">
        <v>3647</v>
      </c>
      <c r="B3648" t="s">
        <v>6833</v>
      </c>
      <c r="C3648" s="1">
        <v>41845</v>
      </c>
      <c r="D3648">
        <v>2014</v>
      </c>
      <c r="E3648" t="s">
        <v>152</v>
      </c>
      <c r="F3648">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v>3.1752000000000002</v>
      </c>
    </row>
    <row r="3649" spans="1:23" x14ac:dyDescent="0.3">
      <c r="A3649">
        <v>3648</v>
      </c>
      <c r="B3649" t="s">
        <v>6833</v>
      </c>
      <c r="C3649" s="1">
        <v>41845</v>
      </c>
      <c r="D3649">
        <v>2014</v>
      </c>
      <c r="E3649" t="s">
        <v>152</v>
      </c>
      <c r="F3649">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v>4.5007999999999981</v>
      </c>
    </row>
    <row r="3650" spans="1:23" x14ac:dyDescent="0.3">
      <c r="A3650">
        <v>3649</v>
      </c>
      <c r="B3650" t="s">
        <v>6837</v>
      </c>
      <c r="C3650" s="1">
        <v>42330</v>
      </c>
      <c r="D3650">
        <v>2015</v>
      </c>
      <c r="E3650" t="s">
        <v>24</v>
      </c>
      <c r="F3650">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v>-2.0621999999999998</v>
      </c>
    </row>
    <row r="3651" spans="1:23" x14ac:dyDescent="0.3">
      <c r="A3651">
        <v>3650</v>
      </c>
      <c r="B3651" t="s">
        <v>6837</v>
      </c>
      <c r="C3651" s="1">
        <v>42330</v>
      </c>
      <c r="D3651">
        <v>2015</v>
      </c>
      <c r="E3651" t="s">
        <v>24</v>
      </c>
      <c r="F3651">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v>18.597599999999993</v>
      </c>
    </row>
    <row r="3652" spans="1:23" x14ac:dyDescent="0.3">
      <c r="A3652">
        <v>7570</v>
      </c>
      <c r="B3652" t="s">
        <v>9562</v>
      </c>
      <c r="C3652" s="1">
        <v>41978</v>
      </c>
      <c r="D3652">
        <v>2014</v>
      </c>
      <c r="E3652" t="s">
        <v>98</v>
      </c>
      <c r="F3652">
        <v>5</v>
      </c>
      <c r="G3652" t="s">
        <v>54</v>
      </c>
      <c r="H3652" t="s">
        <v>1833</v>
      </c>
      <c r="I3652" t="s">
        <v>1834</v>
      </c>
      <c r="J3652" t="s">
        <v>28</v>
      </c>
      <c r="K3652" t="s">
        <v>29</v>
      </c>
      <c r="L3652" t="s">
        <v>45</v>
      </c>
      <c r="M3652" t="s">
        <v>46</v>
      </c>
      <c r="N3652">
        <v>90045</v>
      </c>
      <c r="O3652" t="s">
        <v>47</v>
      </c>
      <c r="P3652" t="s">
        <v>7333</v>
      </c>
      <c r="Q3652" t="s">
        <v>49</v>
      </c>
      <c r="R3652" t="s">
        <v>95</v>
      </c>
      <c r="S3652" t="s">
        <v>7334</v>
      </c>
      <c r="T3652">
        <v>49.12</v>
      </c>
      <c r="U3652">
        <v>4</v>
      </c>
      <c r="V3652">
        <v>0</v>
      </c>
      <c r="W3652">
        <v>23.086399999999998</v>
      </c>
    </row>
    <row r="3653" spans="1:23" x14ac:dyDescent="0.3">
      <c r="A3653">
        <v>3652</v>
      </c>
      <c r="B3653" t="s">
        <v>6838</v>
      </c>
      <c r="C3653" s="1">
        <v>43078</v>
      </c>
      <c r="D3653">
        <v>2017</v>
      </c>
      <c r="E3653" t="s">
        <v>98</v>
      </c>
      <c r="F3653">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v>12.492000000000001</v>
      </c>
    </row>
    <row r="3654" spans="1:23" x14ac:dyDescent="0.3">
      <c r="A3654">
        <v>3653</v>
      </c>
      <c r="B3654" t="s">
        <v>6838</v>
      </c>
      <c r="C3654" s="1">
        <v>43078</v>
      </c>
      <c r="D3654">
        <v>2017</v>
      </c>
      <c r="E3654" t="s">
        <v>98</v>
      </c>
      <c r="F3654">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v>15.511199999999999</v>
      </c>
    </row>
    <row r="3655" spans="1:23" x14ac:dyDescent="0.3">
      <c r="A3655">
        <v>3654</v>
      </c>
      <c r="B3655" t="s">
        <v>6838</v>
      </c>
      <c r="C3655" s="1">
        <v>43078</v>
      </c>
      <c r="D3655">
        <v>2017</v>
      </c>
      <c r="E3655" t="s">
        <v>98</v>
      </c>
      <c r="F3655">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v>7.0218000000000007</v>
      </c>
    </row>
    <row r="3656" spans="1:23" x14ac:dyDescent="0.3">
      <c r="A3656">
        <v>3655</v>
      </c>
      <c r="B3656" t="s">
        <v>6841</v>
      </c>
      <c r="C3656" s="1">
        <v>42978</v>
      </c>
      <c r="D3656">
        <v>2017</v>
      </c>
      <c r="E3656" t="s">
        <v>132</v>
      </c>
      <c r="F365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v>166.06979999999999</v>
      </c>
    </row>
    <row r="3657" spans="1:23" x14ac:dyDescent="0.3">
      <c r="A3657">
        <v>3656</v>
      </c>
      <c r="B3657" t="s">
        <v>6842</v>
      </c>
      <c r="C3657" s="1">
        <v>42849</v>
      </c>
      <c r="D3657">
        <v>2017</v>
      </c>
      <c r="E3657" t="s">
        <v>89</v>
      </c>
      <c r="F3657">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v>-21.294000000000018</v>
      </c>
    </row>
    <row r="3658" spans="1:23" x14ac:dyDescent="0.3">
      <c r="A3658">
        <v>7569</v>
      </c>
      <c r="B3658" t="s">
        <v>9562</v>
      </c>
      <c r="C3658" s="1">
        <v>41978</v>
      </c>
      <c r="D3658">
        <v>2014</v>
      </c>
      <c r="E3658" t="s">
        <v>98</v>
      </c>
      <c r="F3658">
        <v>5</v>
      </c>
      <c r="G3658" t="s">
        <v>54</v>
      </c>
      <c r="H3658" t="s">
        <v>1833</v>
      </c>
      <c r="I3658" t="s">
        <v>1834</v>
      </c>
      <c r="J3658" t="s">
        <v>28</v>
      </c>
      <c r="K3658" t="s">
        <v>29</v>
      </c>
      <c r="L3658" t="s">
        <v>45</v>
      </c>
      <c r="M3658" t="s">
        <v>46</v>
      </c>
      <c r="N3658">
        <v>90045</v>
      </c>
      <c r="O3658" t="s">
        <v>47</v>
      </c>
      <c r="P3658" t="s">
        <v>1668</v>
      </c>
      <c r="Q3658" t="s">
        <v>49</v>
      </c>
      <c r="R3658" t="s">
        <v>72</v>
      </c>
      <c r="S3658" t="s">
        <v>1669</v>
      </c>
      <c r="T3658">
        <v>26.46</v>
      </c>
      <c r="U3658">
        <v>9</v>
      </c>
      <c r="V3658">
        <v>0</v>
      </c>
      <c r="W3658">
        <v>11.907</v>
      </c>
    </row>
    <row r="3659" spans="1:23" x14ac:dyDescent="0.3">
      <c r="A3659">
        <v>3658</v>
      </c>
      <c r="B3659" t="s">
        <v>6846</v>
      </c>
      <c r="C3659" s="1">
        <v>42075</v>
      </c>
      <c r="D3659">
        <v>2015</v>
      </c>
      <c r="E3659" t="s">
        <v>237</v>
      </c>
      <c r="F3659">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v>2.9322000000000004</v>
      </c>
    </row>
    <row r="3660" spans="1:23" x14ac:dyDescent="0.3">
      <c r="A3660">
        <v>7568</v>
      </c>
      <c r="B3660" t="s">
        <v>9561</v>
      </c>
      <c r="C3660" s="1">
        <v>42846</v>
      </c>
      <c r="D3660">
        <v>2017</v>
      </c>
      <c r="E3660" t="s">
        <v>89</v>
      </c>
      <c r="F3660">
        <v>21</v>
      </c>
      <c r="G3660" t="s">
        <v>199</v>
      </c>
      <c r="H3660" t="s">
        <v>3975</v>
      </c>
      <c r="I3660" t="s">
        <v>3976</v>
      </c>
      <c r="J3660" t="s">
        <v>44</v>
      </c>
      <c r="K3660" t="s">
        <v>29</v>
      </c>
      <c r="L3660" t="s">
        <v>195</v>
      </c>
      <c r="M3660" t="s">
        <v>110</v>
      </c>
      <c r="N3660">
        <v>77070</v>
      </c>
      <c r="O3660" t="s">
        <v>111</v>
      </c>
      <c r="P3660" t="s">
        <v>6306</v>
      </c>
      <c r="Q3660" t="s">
        <v>49</v>
      </c>
      <c r="R3660" t="s">
        <v>95</v>
      </c>
      <c r="S3660" t="s">
        <v>6307</v>
      </c>
      <c r="T3660">
        <v>20.736000000000004</v>
      </c>
      <c r="U3660">
        <v>4</v>
      </c>
      <c r="V3660">
        <v>0.2</v>
      </c>
      <c r="W3660">
        <v>7.2576000000000001</v>
      </c>
    </row>
    <row r="3661" spans="1:23" x14ac:dyDescent="0.3">
      <c r="A3661">
        <v>7560</v>
      </c>
      <c r="B3661" t="s">
        <v>9556</v>
      </c>
      <c r="C3661" s="1">
        <v>41944</v>
      </c>
      <c r="D3661">
        <v>2014</v>
      </c>
      <c r="E3661" t="s">
        <v>24</v>
      </c>
      <c r="F3661">
        <v>1</v>
      </c>
      <c r="G3661" t="s">
        <v>54</v>
      </c>
      <c r="H3661" t="s">
        <v>2923</v>
      </c>
      <c r="I3661" t="s">
        <v>2924</v>
      </c>
      <c r="J3661" t="s">
        <v>28</v>
      </c>
      <c r="K3661" t="s">
        <v>29</v>
      </c>
      <c r="L3661" t="s">
        <v>1189</v>
      </c>
      <c r="M3661" t="s">
        <v>279</v>
      </c>
      <c r="N3661">
        <v>11561</v>
      </c>
      <c r="O3661" t="s">
        <v>157</v>
      </c>
      <c r="P3661" t="s">
        <v>3800</v>
      </c>
      <c r="Q3661" t="s">
        <v>49</v>
      </c>
      <c r="R3661" t="s">
        <v>95</v>
      </c>
      <c r="S3661" t="s">
        <v>3801</v>
      </c>
      <c r="T3661">
        <v>167.94</v>
      </c>
      <c r="U3661">
        <v>3</v>
      </c>
      <c r="V3661">
        <v>0</v>
      </c>
      <c r="W3661">
        <v>82.290599999999998</v>
      </c>
    </row>
    <row r="3662" spans="1:23" x14ac:dyDescent="0.3">
      <c r="A3662">
        <v>3661</v>
      </c>
      <c r="B3662" t="s">
        <v>6850</v>
      </c>
      <c r="C3662" s="1">
        <v>42569</v>
      </c>
      <c r="D3662">
        <v>2016</v>
      </c>
      <c r="E3662" t="s">
        <v>152</v>
      </c>
      <c r="F3662">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v>4.2249999999999979</v>
      </c>
    </row>
    <row r="3663" spans="1:23" x14ac:dyDescent="0.3">
      <c r="A3663">
        <v>7559</v>
      </c>
      <c r="B3663" t="s">
        <v>9556</v>
      </c>
      <c r="C3663" s="1">
        <v>41944</v>
      </c>
      <c r="D3663">
        <v>2014</v>
      </c>
      <c r="E3663" t="s">
        <v>24</v>
      </c>
      <c r="F3663">
        <v>1</v>
      </c>
      <c r="G3663" t="s">
        <v>54</v>
      </c>
      <c r="H3663" t="s">
        <v>2923</v>
      </c>
      <c r="I3663" t="s">
        <v>2924</v>
      </c>
      <c r="J3663" t="s">
        <v>28</v>
      </c>
      <c r="K3663" t="s">
        <v>29</v>
      </c>
      <c r="L3663" t="s">
        <v>1189</v>
      </c>
      <c r="M3663" t="s">
        <v>279</v>
      </c>
      <c r="N3663">
        <v>11561</v>
      </c>
      <c r="O3663" t="s">
        <v>157</v>
      </c>
      <c r="P3663" t="s">
        <v>705</v>
      </c>
      <c r="Q3663" t="s">
        <v>49</v>
      </c>
      <c r="R3663" t="s">
        <v>82</v>
      </c>
      <c r="S3663" t="s">
        <v>706</v>
      </c>
      <c r="T3663">
        <v>533.93999999999994</v>
      </c>
      <c r="U3663">
        <v>3</v>
      </c>
      <c r="V3663">
        <v>0</v>
      </c>
      <c r="W3663">
        <v>154.84259999999995</v>
      </c>
    </row>
    <row r="3664" spans="1:23" x14ac:dyDescent="0.3">
      <c r="A3664">
        <v>7558</v>
      </c>
      <c r="B3664" t="s">
        <v>9555</v>
      </c>
      <c r="C3664" s="1">
        <v>43066</v>
      </c>
      <c r="D3664">
        <v>2017</v>
      </c>
      <c r="E3664" t="s">
        <v>24</v>
      </c>
      <c r="F3664">
        <v>27</v>
      </c>
      <c r="G3664" t="s">
        <v>54</v>
      </c>
      <c r="H3664" t="s">
        <v>2785</v>
      </c>
      <c r="I3664" t="s">
        <v>2786</v>
      </c>
      <c r="J3664" t="s">
        <v>44</v>
      </c>
      <c r="K3664" t="s">
        <v>29</v>
      </c>
      <c r="L3664" t="s">
        <v>509</v>
      </c>
      <c r="M3664" t="s">
        <v>266</v>
      </c>
      <c r="N3664">
        <v>47201</v>
      </c>
      <c r="O3664" t="s">
        <v>111</v>
      </c>
      <c r="P3664" t="s">
        <v>3499</v>
      </c>
      <c r="Q3664" t="s">
        <v>49</v>
      </c>
      <c r="R3664" t="s">
        <v>79</v>
      </c>
      <c r="S3664" t="s">
        <v>3500</v>
      </c>
      <c r="T3664">
        <v>497.93999999999994</v>
      </c>
      <c r="U3664">
        <v>3</v>
      </c>
      <c r="V3664">
        <v>0</v>
      </c>
      <c r="W3664">
        <v>224.07299999999998</v>
      </c>
    </row>
    <row r="3665" spans="1:23" x14ac:dyDescent="0.3">
      <c r="A3665">
        <v>3664</v>
      </c>
      <c r="B3665" t="s">
        <v>6854</v>
      </c>
      <c r="C3665" s="1">
        <v>42919</v>
      </c>
      <c r="D3665">
        <v>2017</v>
      </c>
      <c r="E3665" t="s">
        <v>152</v>
      </c>
      <c r="F3665">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v>11.543199999999999</v>
      </c>
    </row>
    <row r="3666" spans="1:23" x14ac:dyDescent="0.3">
      <c r="A3666">
        <v>3665</v>
      </c>
      <c r="B3666" t="s">
        <v>6855</v>
      </c>
      <c r="C3666" s="1">
        <v>41981</v>
      </c>
      <c r="D3666">
        <v>2014</v>
      </c>
      <c r="E3666" t="s">
        <v>98</v>
      </c>
      <c r="F366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v>9.0635999999999974</v>
      </c>
    </row>
    <row r="3667" spans="1:23" x14ac:dyDescent="0.3">
      <c r="A3667">
        <v>3666</v>
      </c>
      <c r="B3667" t="s">
        <v>6855</v>
      </c>
      <c r="C3667" s="1">
        <v>41981</v>
      </c>
      <c r="D3667">
        <v>2014</v>
      </c>
      <c r="E3667" t="s">
        <v>98</v>
      </c>
      <c r="F3667">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v>-4.5191999999999979</v>
      </c>
    </row>
    <row r="3668" spans="1:23" x14ac:dyDescent="0.3">
      <c r="A3668">
        <v>7557</v>
      </c>
      <c r="B3668" t="s">
        <v>9555</v>
      </c>
      <c r="C3668" s="1">
        <v>43066</v>
      </c>
      <c r="D3668">
        <v>2017</v>
      </c>
      <c r="E3668" t="s">
        <v>24</v>
      </c>
      <c r="F3668">
        <v>27</v>
      </c>
      <c r="G3668" t="s">
        <v>54</v>
      </c>
      <c r="H3668" t="s">
        <v>2785</v>
      </c>
      <c r="I3668" t="s">
        <v>2786</v>
      </c>
      <c r="J3668" t="s">
        <v>44</v>
      </c>
      <c r="K3668" t="s">
        <v>29</v>
      </c>
      <c r="L3668" t="s">
        <v>509</v>
      </c>
      <c r="M3668" t="s">
        <v>266</v>
      </c>
      <c r="N3668">
        <v>47201</v>
      </c>
      <c r="O3668" t="s">
        <v>111</v>
      </c>
      <c r="P3668" t="s">
        <v>3755</v>
      </c>
      <c r="Q3668" t="s">
        <v>49</v>
      </c>
      <c r="R3668" t="s">
        <v>95</v>
      </c>
      <c r="S3668" t="s">
        <v>3756</v>
      </c>
      <c r="T3668">
        <v>158.28</v>
      </c>
      <c r="U3668">
        <v>6</v>
      </c>
      <c r="V3668">
        <v>0</v>
      </c>
      <c r="W3668">
        <v>72.808799999999991</v>
      </c>
    </row>
    <row r="3669" spans="1:23" x14ac:dyDescent="0.3">
      <c r="A3669">
        <v>3668</v>
      </c>
      <c r="B3669" t="s">
        <v>6855</v>
      </c>
      <c r="C3669" s="1">
        <v>41981</v>
      </c>
      <c r="D3669">
        <v>2014</v>
      </c>
      <c r="E3669" t="s">
        <v>98</v>
      </c>
      <c r="F3669">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v>-2.6025000000000014</v>
      </c>
    </row>
    <row r="3670" spans="1:23" x14ac:dyDescent="0.3">
      <c r="A3670">
        <v>7556</v>
      </c>
      <c r="B3670" t="s">
        <v>9554</v>
      </c>
      <c r="C3670" s="1">
        <v>41769</v>
      </c>
      <c r="D3670">
        <v>2014</v>
      </c>
      <c r="E3670" t="s">
        <v>124</v>
      </c>
      <c r="F3670">
        <v>10</v>
      </c>
      <c r="G3670" t="s">
        <v>25</v>
      </c>
      <c r="H3670" t="s">
        <v>2642</v>
      </c>
      <c r="I3670" t="s">
        <v>2643</v>
      </c>
      <c r="J3670" t="s">
        <v>28</v>
      </c>
      <c r="K3670" t="s">
        <v>29</v>
      </c>
      <c r="L3670" t="s">
        <v>155</v>
      </c>
      <c r="M3670" t="s">
        <v>156</v>
      </c>
      <c r="N3670">
        <v>19134</v>
      </c>
      <c r="O3670" t="s">
        <v>157</v>
      </c>
      <c r="P3670" t="s">
        <v>3139</v>
      </c>
      <c r="Q3670" t="s">
        <v>49</v>
      </c>
      <c r="R3670" t="s">
        <v>72</v>
      </c>
      <c r="S3670" t="s">
        <v>3140</v>
      </c>
      <c r="T3670">
        <v>22.32</v>
      </c>
      <c r="U3670">
        <v>5</v>
      </c>
      <c r="V3670">
        <v>0.2</v>
      </c>
      <c r="W3670">
        <v>5.3010000000000002</v>
      </c>
    </row>
    <row r="3671" spans="1:23" x14ac:dyDescent="0.3">
      <c r="A3671">
        <v>3670</v>
      </c>
      <c r="B3671" t="s">
        <v>6855</v>
      </c>
      <c r="C3671" s="1">
        <v>41981</v>
      </c>
      <c r="D3671">
        <v>2014</v>
      </c>
      <c r="E3671" t="s">
        <v>98</v>
      </c>
      <c r="F3671">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v>3.7439999999999989</v>
      </c>
    </row>
    <row r="3672" spans="1:23" x14ac:dyDescent="0.3">
      <c r="A3672">
        <v>3671</v>
      </c>
      <c r="B3672" t="s">
        <v>6855</v>
      </c>
      <c r="C3672" s="1">
        <v>41981</v>
      </c>
      <c r="D3672">
        <v>2014</v>
      </c>
      <c r="E3672" t="s">
        <v>98</v>
      </c>
      <c r="F3672">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v>3.6288</v>
      </c>
    </row>
    <row r="3673" spans="1:23" x14ac:dyDescent="0.3">
      <c r="A3673">
        <v>3672</v>
      </c>
      <c r="B3673" t="s">
        <v>6855</v>
      </c>
      <c r="C3673" s="1">
        <v>41981</v>
      </c>
      <c r="D3673">
        <v>2014</v>
      </c>
      <c r="E3673" t="s">
        <v>98</v>
      </c>
      <c r="F3673">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v>2.9304000000000023</v>
      </c>
    </row>
    <row r="3674" spans="1:23" x14ac:dyDescent="0.3">
      <c r="A3674">
        <v>3673</v>
      </c>
      <c r="B3674" t="s">
        <v>6862</v>
      </c>
      <c r="C3674" s="1">
        <v>42468</v>
      </c>
      <c r="D3674">
        <v>2016</v>
      </c>
      <c r="E3674" t="s">
        <v>89</v>
      </c>
      <c r="F3674">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v>3.2161</v>
      </c>
    </row>
    <row r="3675" spans="1:23" x14ac:dyDescent="0.3">
      <c r="A3675">
        <v>3674</v>
      </c>
      <c r="B3675" t="s">
        <v>6862</v>
      </c>
      <c r="C3675" s="1">
        <v>42468</v>
      </c>
      <c r="D3675">
        <v>2016</v>
      </c>
      <c r="E3675" t="s">
        <v>89</v>
      </c>
      <c r="F3675">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v>-100.91999999999999</v>
      </c>
    </row>
    <row r="3676" spans="1:23" x14ac:dyDescent="0.3">
      <c r="A3676">
        <v>7554</v>
      </c>
      <c r="B3676" t="s">
        <v>9553</v>
      </c>
      <c r="C3676" s="1">
        <v>41963</v>
      </c>
      <c r="D3676">
        <v>2014</v>
      </c>
      <c r="E3676" t="s">
        <v>24</v>
      </c>
      <c r="F3676">
        <v>20</v>
      </c>
      <c r="G3676" t="s">
        <v>54</v>
      </c>
      <c r="H3676" t="s">
        <v>4638</v>
      </c>
      <c r="I3676" t="s">
        <v>4639</v>
      </c>
      <c r="J3676" t="s">
        <v>44</v>
      </c>
      <c r="K3676" t="s">
        <v>29</v>
      </c>
      <c r="L3676" t="s">
        <v>278</v>
      </c>
      <c r="M3676" t="s">
        <v>279</v>
      </c>
      <c r="N3676">
        <v>10024</v>
      </c>
      <c r="O3676" t="s">
        <v>157</v>
      </c>
      <c r="P3676" t="s">
        <v>5795</v>
      </c>
      <c r="Q3676" t="s">
        <v>49</v>
      </c>
      <c r="R3676" t="s">
        <v>95</v>
      </c>
      <c r="S3676" t="s">
        <v>5796</v>
      </c>
      <c r="T3676">
        <v>25.92</v>
      </c>
      <c r="U3676">
        <v>4</v>
      </c>
      <c r="V3676">
        <v>0</v>
      </c>
      <c r="W3676">
        <v>12.441600000000001</v>
      </c>
    </row>
    <row r="3677" spans="1:23" x14ac:dyDescent="0.3">
      <c r="A3677">
        <v>3676</v>
      </c>
      <c r="B3677" t="s">
        <v>6863</v>
      </c>
      <c r="C3677" s="1">
        <v>43045</v>
      </c>
      <c r="D3677">
        <v>2017</v>
      </c>
      <c r="E3677" t="s">
        <v>24</v>
      </c>
      <c r="F3677">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v>16.183799999999998</v>
      </c>
    </row>
    <row r="3678" spans="1:23" x14ac:dyDescent="0.3">
      <c r="A3678">
        <v>7553</v>
      </c>
      <c r="B3678" t="s">
        <v>9553</v>
      </c>
      <c r="C3678" s="1">
        <v>41963</v>
      </c>
      <c r="D3678">
        <v>2014</v>
      </c>
      <c r="E3678" t="s">
        <v>24</v>
      </c>
      <c r="F3678">
        <v>20</v>
      </c>
      <c r="G3678" t="s">
        <v>54</v>
      </c>
      <c r="H3678" t="s">
        <v>4638</v>
      </c>
      <c r="I3678" t="s">
        <v>4639</v>
      </c>
      <c r="J3678" t="s">
        <v>44</v>
      </c>
      <c r="K3678" t="s">
        <v>29</v>
      </c>
      <c r="L3678" t="s">
        <v>278</v>
      </c>
      <c r="M3678" t="s">
        <v>279</v>
      </c>
      <c r="N3678">
        <v>10024</v>
      </c>
      <c r="O3678" t="s">
        <v>157</v>
      </c>
      <c r="P3678" t="s">
        <v>3184</v>
      </c>
      <c r="Q3678" t="s">
        <v>49</v>
      </c>
      <c r="R3678" t="s">
        <v>79</v>
      </c>
      <c r="S3678" t="s">
        <v>3185</v>
      </c>
      <c r="T3678">
        <v>12.96</v>
      </c>
      <c r="U3678">
        <v>3</v>
      </c>
      <c r="V3678">
        <v>0.2</v>
      </c>
      <c r="W3678">
        <v>4.5359999999999996</v>
      </c>
    </row>
    <row r="3679" spans="1:23" x14ac:dyDescent="0.3">
      <c r="A3679">
        <v>3678</v>
      </c>
      <c r="B3679" t="s">
        <v>6865</v>
      </c>
      <c r="C3679" s="1">
        <v>42194</v>
      </c>
      <c r="D3679">
        <v>2015</v>
      </c>
      <c r="E3679" t="s">
        <v>152</v>
      </c>
      <c r="F3679">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v>5.0559999999999992</v>
      </c>
    </row>
    <row r="3680" spans="1:23" x14ac:dyDescent="0.3">
      <c r="A3680">
        <v>7551</v>
      </c>
      <c r="B3680" t="s">
        <v>9553</v>
      </c>
      <c r="C3680" s="1">
        <v>41963</v>
      </c>
      <c r="D3680">
        <v>2014</v>
      </c>
      <c r="E3680" t="s">
        <v>24</v>
      </c>
      <c r="F3680">
        <v>20</v>
      </c>
      <c r="G3680" t="s">
        <v>54</v>
      </c>
      <c r="H3680" t="s">
        <v>4638</v>
      </c>
      <c r="I3680" t="s">
        <v>4639</v>
      </c>
      <c r="J3680" t="s">
        <v>44</v>
      </c>
      <c r="K3680" t="s">
        <v>29</v>
      </c>
      <c r="L3680" t="s">
        <v>278</v>
      </c>
      <c r="M3680" t="s">
        <v>279</v>
      </c>
      <c r="N3680">
        <v>10024</v>
      </c>
      <c r="O3680" t="s">
        <v>157</v>
      </c>
      <c r="P3680" t="s">
        <v>8426</v>
      </c>
      <c r="Q3680" t="s">
        <v>49</v>
      </c>
      <c r="R3680" t="s">
        <v>184</v>
      </c>
      <c r="S3680" t="s">
        <v>8078</v>
      </c>
      <c r="T3680">
        <v>34.74</v>
      </c>
      <c r="U3680">
        <v>3</v>
      </c>
      <c r="V3680">
        <v>0</v>
      </c>
      <c r="W3680">
        <v>17.37</v>
      </c>
    </row>
    <row r="3681" spans="1:23" x14ac:dyDescent="0.3">
      <c r="A3681">
        <v>7549</v>
      </c>
      <c r="B3681" t="s">
        <v>9549</v>
      </c>
      <c r="C3681" s="1">
        <v>41922</v>
      </c>
      <c r="D3681">
        <v>2014</v>
      </c>
      <c r="E3681" t="s">
        <v>53</v>
      </c>
      <c r="F3681">
        <v>10</v>
      </c>
      <c r="G3681" t="s">
        <v>54</v>
      </c>
      <c r="H3681" t="s">
        <v>9550</v>
      </c>
      <c r="I3681" t="s">
        <v>9551</v>
      </c>
      <c r="J3681" t="s">
        <v>44</v>
      </c>
      <c r="K3681" t="s">
        <v>29</v>
      </c>
      <c r="L3681" t="s">
        <v>1699</v>
      </c>
      <c r="M3681" t="s">
        <v>110</v>
      </c>
      <c r="N3681">
        <v>77340</v>
      </c>
      <c r="O3681" t="s">
        <v>111</v>
      </c>
      <c r="P3681" t="s">
        <v>1234</v>
      </c>
      <c r="Q3681" t="s">
        <v>49</v>
      </c>
      <c r="R3681" t="s">
        <v>79</v>
      </c>
      <c r="S3681" t="s">
        <v>1235</v>
      </c>
      <c r="T3681">
        <v>0.8979999999999998</v>
      </c>
      <c r="U3681">
        <v>1</v>
      </c>
      <c r="V3681">
        <v>0.8</v>
      </c>
      <c r="W3681">
        <v>-1.5715000000000008</v>
      </c>
    </row>
    <row r="3682" spans="1:23" x14ac:dyDescent="0.3">
      <c r="A3682">
        <v>3681</v>
      </c>
      <c r="B3682" t="s">
        <v>6865</v>
      </c>
      <c r="C3682" s="1">
        <v>42194</v>
      </c>
      <c r="D3682">
        <v>2015</v>
      </c>
      <c r="E3682" t="s">
        <v>152</v>
      </c>
      <c r="F3682">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v>5.6993999999999998</v>
      </c>
    </row>
    <row r="3683" spans="1:23" x14ac:dyDescent="0.3">
      <c r="A3683">
        <v>3682</v>
      </c>
      <c r="B3683" t="s">
        <v>6865</v>
      </c>
      <c r="C3683" s="1">
        <v>42194</v>
      </c>
      <c r="D3683">
        <v>2015</v>
      </c>
      <c r="E3683" t="s">
        <v>152</v>
      </c>
      <c r="F3683">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v>42.045000000000002</v>
      </c>
    </row>
    <row r="3684" spans="1:23" x14ac:dyDescent="0.3">
      <c r="A3684">
        <v>3683</v>
      </c>
      <c r="B3684" t="s">
        <v>6865</v>
      </c>
      <c r="C3684" s="1">
        <v>42194</v>
      </c>
      <c r="D3684">
        <v>2015</v>
      </c>
      <c r="E3684" t="s">
        <v>152</v>
      </c>
      <c r="F3684">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v>32.537600000000005</v>
      </c>
    </row>
    <row r="3685" spans="1:23" x14ac:dyDescent="0.3">
      <c r="A3685">
        <v>3684</v>
      </c>
      <c r="B3685" t="s">
        <v>6865</v>
      </c>
      <c r="C3685" s="1">
        <v>42194</v>
      </c>
      <c r="D3685">
        <v>2015</v>
      </c>
      <c r="E3685" t="s">
        <v>152</v>
      </c>
      <c r="F3685">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v>70.545599999999979</v>
      </c>
    </row>
    <row r="3686" spans="1:23" x14ac:dyDescent="0.3">
      <c r="A3686">
        <v>3685</v>
      </c>
      <c r="B3686" t="s">
        <v>6865</v>
      </c>
      <c r="C3686" s="1">
        <v>42194</v>
      </c>
      <c r="D3686">
        <v>2015</v>
      </c>
      <c r="E3686" t="s">
        <v>152</v>
      </c>
      <c r="F368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v>21.403200000000002</v>
      </c>
    </row>
    <row r="3687" spans="1:23" x14ac:dyDescent="0.3">
      <c r="A3687">
        <v>3686</v>
      </c>
      <c r="B3687" t="s">
        <v>6865</v>
      </c>
      <c r="C3687" s="1">
        <v>42194</v>
      </c>
      <c r="D3687">
        <v>2015</v>
      </c>
      <c r="E3687" t="s">
        <v>152</v>
      </c>
      <c r="F3687">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v>28.480899999999984</v>
      </c>
    </row>
    <row r="3688" spans="1:23" x14ac:dyDescent="0.3">
      <c r="A3688">
        <v>3687</v>
      </c>
      <c r="B3688" t="s">
        <v>6870</v>
      </c>
      <c r="C3688" s="1">
        <v>42717</v>
      </c>
      <c r="D3688">
        <v>2016</v>
      </c>
      <c r="E3688" t="s">
        <v>98</v>
      </c>
      <c r="F3688">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v>3.2471999999999994</v>
      </c>
    </row>
    <row r="3689" spans="1:23" x14ac:dyDescent="0.3">
      <c r="A3689">
        <v>3688</v>
      </c>
      <c r="B3689" t="s">
        <v>6871</v>
      </c>
      <c r="C3689" s="1">
        <v>42510</v>
      </c>
      <c r="D3689">
        <v>2016</v>
      </c>
      <c r="E3689" t="s">
        <v>124</v>
      </c>
      <c r="F3689">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v>-2.2450000000000001</v>
      </c>
    </row>
    <row r="3690" spans="1:23" x14ac:dyDescent="0.3">
      <c r="A3690">
        <v>3689</v>
      </c>
      <c r="B3690" t="s">
        <v>6873</v>
      </c>
      <c r="C3690" s="1">
        <v>42888</v>
      </c>
      <c r="D3690">
        <v>2017</v>
      </c>
      <c r="E3690" t="s">
        <v>41</v>
      </c>
      <c r="F3690">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v>7.92</v>
      </c>
    </row>
    <row r="3691" spans="1:23" x14ac:dyDescent="0.3">
      <c r="A3691">
        <v>3690</v>
      </c>
      <c r="B3691" t="s">
        <v>6873</v>
      </c>
      <c r="C3691" s="1">
        <v>42888</v>
      </c>
      <c r="D3691">
        <v>2017</v>
      </c>
      <c r="E3691" t="s">
        <v>41</v>
      </c>
      <c r="F3691">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v>15.921000000000003</v>
      </c>
    </row>
    <row r="3692" spans="1:23" x14ac:dyDescent="0.3">
      <c r="A3692">
        <v>7548</v>
      </c>
      <c r="B3692" t="s">
        <v>9549</v>
      </c>
      <c r="C3692" s="1">
        <v>41922</v>
      </c>
      <c r="D3692">
        <v>2014</v>
      </c>
      <c r="E3692" t="s">
        <v>53</v>
      </c>
      <c r="F3692">
        <v>10</v>
      </c>
      <c r="G3692" t="s">
        <v>54</v>
      </c>
      <c r="H3692" t="s">
        <v>9550</v>
      </c>
      <c r="I3692" t="s">
        <v>9551</v>
      </c>
      <c r="J3692" t="s">
        <v>44</v>
      </c>
      <c r="K3692" t="s">
        <v>29</v>
      </c>
      <c r="L3692" t="s">
        <v>1699</v>
      </c>
      <c r="M3692" t="s">
        <v>110</v>
      </c>
      <c r="N3692">
        <v>77340</v>
      </c>
      <c r="O3692" t="s">
        <v>111</v>
      </c>
      <c r="P3692" t="s">
        <v>4941</v>
      </c>
      <c r="Q3692" t="s">
        <v>49</v>
      </c>
      <c r="R3692" t="s">
        <v>79</v>
      </c>
      <c r="S3692" t="s">
        <v>4942</v>
      </c>
      <c r="T3692">
        <v>11.979999999999997</v>
      </c>
      <c r="U3692">
        <v>5</v>
      </c>
      <c r="V3692">
        <v>0.8</v>
      </c>
      <c r="W3692">
        <v>-19.16800000000001</v>
      </c>
    </row>
    <row r="3693" spans="1:23" x14ac:dyDescent="0.3">
      <c r="A3693">
        <v>7540</v>
      </c>
      <c r="B3693" t="s">
        <v>9548</v>
      </c>
      <c r="C3693" s="1">
        <v>43071</v>
      </c>
      <c r="D3693">
        <v>2017</v>
      </c>
      <c r="E3693" t="s">
        <v>98</v>
      </c>
      <c r="F3693">
        <v>2</v>
      </c>
      <c r="G3693" t="s">
        <v>54</v>
      </c>
      <c r="H3693" t="s">
        <v>4309</v>
      </c>
      <c r="I3693" t="s">
        <v>4310</v>
      </c>
      <c r="J3693" t="s">
        <v>44</v>
      </c>
      <c r="K3693" t="s">
        <v>29</v>
      </c>
      <c r="L3693" t="s">
        <v>822</v>
      </c>
      <c r="M3693" t="s">
        <v>469</v>
      </c>
      <c r="N3693">
        <v>80219</v>
      </c>
      <c r="O3693" t="s">
        <v>47</v>
      </c>
      <c r="P3693" t="s">
        <v>3095</v>
      </c>
      <c r="Q3693" t="s">
        <v>49</v>
      </c>
      <c r="R3693" t="s">
        <v>79</v>
      </c>
      <c r="S3693" t="s">
        <v>3096</v>
      </c>
      <c r="T3693">
        <v>36.624000000000002</v>
      </c>
      <c r="U3693">
        <v>8</v>
      </c>
      <c r="V3693">
        <v>0.7</v>
      </c>
      <c r="W3693">
        <v>-24.41599999999999</v>
      </c>
    </row>
    <row r="3694" spans="1:23" x14ac:dyDescent="0.3">
      <c r="A3694">
        <v>7539</v>
      </c>
      <c r="B3694" t="s">
        <v>9548</v>
      </c>
      <c r="C3694" s="1">
        <v>43071</v>
      </c>
      <c r="D3694">
        <v>2017</v>
      </c>
      <c r="E3694" t="s">
        <v>98</v>
      </c>
      <c r="F3694">
        <v>2</v>
      </c>
      <c r="G3694" t="s">
        <v>54</v>
      </c>
      <c r="H3694" t="s">
        <v>4309</v>
      </c>
      <c r="I3694" t="s">
        <v>4310</v>
      </c>
      <c r="J3694" t="s">
        <v>44</v>
      </c>
      <c r="K3694" t="s">
        <v>29</v>
      </c>
      <c r="L3694" t="s">
        <v>822</v>
      </c>
      <c r="M3694" t="s">
        <v>469</v>
      </c>
      <c r="N3694">
        <v>80219</v>
      </c>
      <c r="O3694" t="s">
        <v>47</v>
      </c>
      <c r="P3694" t="s">
        <v>1534</v>
      </c>
      <c r="Q3694" t="s">
        <v>49</v>
      </c>
      <c r="R3694" t="s">
        <v>63</v>
      </c>
      <c r="S3694" t="s">
        <v>1535</v>
      </c>
      <c r="T3694">
        <v>114.28800000000001</v>
      </c>
      <c r="U3694">
        <v>1</v>
      </c>
      <c r="V3694">
        <v>0.2</v>
      </c>
      <c r="W3694">
        <v>12.857399999999984</v>
      </c>
    </row>
    <row r="3695" spans="1:23" x14ac:dyDescent="0.3">
      <c r="A3695">
        <v>7538</v>
      </c>
      <c r="B3695" t="s">
        <v>9547</v>
      </c>
      <c r="C3695" s="1">
        <v>42419</v>
      </c>
      <c r="D3695">
        <v>2016</v>
      </c>
      <c r="E3695" t="s">
        <v>568</v>
      </c>
      <c r="F3695">
        <v>19</v>
      </c>
      <c r="G3695" t="s">
        <v>25</v>
      </c>
      <c r="H3695" t="s">
        <v>1896</v>
      </c>
      <c r="I3695" t="s">
        <v>1897</v>
      </c>
      <c r="J3695" t="s">
        <v>28</v>
      </c>
      <c r="K3695" t="s">
        <v>29</v>
      </c>
      <c r="L3695" t="s">
        <v>135</v>
      </c>
      <c r="M3695" t="s">
        <v>46</v>
      </c>
      <c r="N3695">
        <v>94109</v>
      </c>
      <c r="O3695" t="s">
        <v>47</v>
      </c>
      <c r="P3695" t="s">
        <v>583</v>
      </c>
      <c r="Q3695" t="s">
        <v>49</v>
      </c>
      <c r="R3695" t="s">
        <v>95</v>
      </c>
      <c r="S3695" t="s">
        <v>584</v>
      </c>
      <c r="T3695">
        <v>70.88</v>
      </c>
      <c r="U3695">
        <v>2</v>
      </c>
      <c r="V3695">
        <v>0</v>
      </c>
      <c r="W3695">
        <v>33.313599999999994</v>
      </c>
    </row>
    <row r="3696" spans="1:23" x14ac:dyDescent="0.3">
      <c r="A3696">
        <v>3695</v>
      </c>
      <c r="B3696" t="s">
        <v>6879</v>
      </c>
      <c r="C3696" s="1">
        <v>42658</v>
      </c>
      <c r="D3696">
        <v>2016</v>
      </c>
      <c r="E3696" t="s">
        <v>53</v>
      </c>
      <c r="F369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v>116.48</v>
      </c>
    </row>
    <row r="3697" spans="1:23" x14ac:dyDescent="0.3">
      <c r="A3697">
        <v>3696</v>
      </c>
      <c r="B3697" t="s">
        <v>6879</v>
      </c>
      <c r="C3697" s="1">
        <v>42658</v>
      </c>
      <c r="D3697">
        <v>2016</v>
      </c>
      <c r="E3697" t="s">
        <v>53</v>
      </c>
      <c r="F3697">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v>32.604599999999998</v>
      </c>
    </row>
    <row r="3698" spans="1:23" x14ac:dyDescent="0.3">
      <c r="A3698">
        <v>3697</v>
      </c>
      <c r="B3698" t="s">
        <v>6879</v>
      </c>
      <c r="C3698" s="1">
        <v>42658</v>
      </c>
      <c r="D3698">
        <v>2016</v>
      </c>
      <c r="E3698" t="s">
        <v>53</v>
      </c>
      <c r="F3698">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v>14.275799999999998</v>
      </c>
    </row>
    <row r="3699" spans="1:23" x14ac:dyDescent="0.3">
      <c r="A3699">
        <v>7536</v>
      </c>
      <c r="B3699" t="s">
        <v>9545</v>
      </c>
      <c r="C3699" s="1">
        <v>42825</v>
      </c>
      <c r="D3699">
        <v>2017</v>
      </c>
      <c r="E3699" t="s">
        <v>237</v>
      </c>
      <c r="F3699">
        <v>31</v>
      </c>
      <c r="G3699" t="s">
        <v>54</v>
      </c>
      <c r="H3699" t="s">
        <v>3652</v>
      </c>
      <c r="I3699" t="s">
        <v>3653</v>
      </c>
      <c r="J3699" t="s">
        <v>44</v>
      </c>
      <c r="K3699" t="s">
        <v>29</v>
      </c>
      <c r="L3699" t="s">
        <v>45</v>
      </c>
      <c r="M3699" t="s">
        <v>46</v>
      </c>
      <c r="N3699">
        <v>90004</v>
      </c>
      <c r="O3699" t="s">
        <v>47</v>
      </c>
      <c r="P3699" t="s">
        <v>2191</v>
      </c>
      <c r="Q3699" t="s">
        <v>49</v>
      </c>
      <c r="R3699" t="s">
        <v>592</v>
      </c>
      <c r="S3699" t="s">
        <v>2192</v>
      </c>
      <c r="T3699">
        <v>29.700000000000003</v>
      </c>
      <c r="U3699">
        <v>3</v>
      </c>
      <c r="V3699">
        <v>0</v>
      </c>
      <c r="W3699">
        <v>8.0190000000000001</v>
      </c>
    </row>
    <row r="3700" spans="1:23" x14ac:dyDescent="0.3">
      <c r="A3700">
        <v>3699</v>
      </c>
      <c r="B3700" t="s">
        <v>6881</v>
      </c>
      <c r="C3700" s="1">
        <v>41895</v>
      </c>
      <c r="D3700">
        <v>2014</v>
      </c>
      <c r="E3700" t="s">
        <v>161</v>
      </c>
      <c r="F3700">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v>5.9550000000000054</v>
      </c>
    </row>
    <row r="3701" spans="1:23" x14ac:dyDescent="0.3">
      <c r="A3701">
        <v>7531</v>
      </c>
      <c r="B3701" t="s">
        <v>9541</v>
      </c>
      <c r="C3701" s="1">
        <v>43004</v>
      </c>
      <c r="D3701">
        <v>2017</v>
      </c>
      <c r="E3701" t="s">
        <v>161</v>
      </c>
      <c r="F3701">
        <v>26</v>
      </c>
      <c r="G3701" t="s">
        <v>1306</v>
      </c>
      <c r="H3701" t="s">
        <v>226</v>
      </c>
      <c r="I3701" t="s">
        <v>227</v>
      </c>
      <c r="J3701" t="s">
        <v>44</v>
      </c>
      <c r="K3701" t="s">
        <v>29</v>
      </c>
      <c r="L3701" t="s">
        <v>135</v>
      </c>
      <c r="M3701" t="s">
        <v>46</v>
      </c>
      <c r="N3701">
        <v>94109</v>
      </c>
      <c r="O3701" t="s">
        <v>47</v>
      </c>
      <c r="P3701" t="s">
        <v>2999</v>
      </c>
      <c r="Q3701" t="s">
        <v>49</v>
      </c>
      <c r="R3701" t="s">
        <v>79</v>
      </c>
      <c r="S3701" t="s">
        <v>3000</v>
      </c>
      <c r="T3701">
        <v>931.17600000000016</v>
      </c>
      <c r="U3701">
        <v>3</v>
      </c>
      <c r="V3701">
        <v>0.2</v>
      </c>
      <c r="W3701">
        <v>314.27190000000002</v>
      </c>
    </row>
    <row r="3702" spans="1:23" x14ac:dyDescent="0.3">
      <c r="A3702">
        <v>7530</v>
      </c>
      <c r="B3702" t="s">
        <v>9541</v>
      </c>
      <c r="C3702" s="1">
        <v>43004</v>
      </c>
      <c r="D3702">
        <v>2017</v>
      </c>
      <c r="E3702" t="s">
        <v>161</v>
      </c>
      <c r="F3702">
        <v>26</v>
      </c>
      <c r="G3702" t="s">
        <v>1306</v>
      </c>
      <c r="H3702" t="s">
        <v>226</v>
      </c>
      <c r="I3702" t="s">
        <v>227</v>
      </c>
      <c r="J3702" t="s">
        <v>44</v>
      </c>
      <c r="K3702" t="s">
        <v>29</v>
      </c>
      <c r="L3702" t="s">
        <v>135</v>
      </c>
      <c r="M3702" t="s">
        <v>46</v>
      </c>
      <c r="N3702">
        <v>94109</v>
      </c>
      <c r="O3702" t="s">
        <v>47</v>
      </c>
      <c r="P3702" t="s">
        <v>140</v>
      </c>
      <c r="Q3702" t="s">
        <v>49</v>
      </c>
      <c r="R3702" t="s">
        <v>79</v>
      </c>
      <c r="S3702" t="s">
        <v>141</v>
      </c>
      <c r="T3702">
        <v>17.04</v>
      </c>
      <c r="U3702">
        <v>3</v>
      </c>
      <c r="V3702">
        <v>0.2</v>
      </c>
      <c r="W3702">
        <v>5.5379999999999985</v>
      </c>
    </row>
    <row r="3703" spans="1:23" x14ac:dyDescent="0.3">
      <c r="A3703">
        <v>7529</v>
      </c>
      <c r="B3703" t="s">
        <v>9541</v>
      </c>
      <c r="C3703" s="1">
        <v>43004</v>
      </c>
      <c r="D3703">
        <v>2017</v>
      </c>
      <c r="E3703" t="s">
        <v>161</v>
      </c>
      <c r="F3703">
        <v>26</v>
      </c>
      <c r="G3703" t="s">
        <v>1306</v>
      </c>
      <c r="H3703" t="s">
        <v>226</v>
      </c>
      <c r="I3703" t="s">
        <v>227</v>
      </c>
      <c r="J3703" t="s">
        <v>44</v>
      </c>
      <c r="K3703" t="s">
        <v>29</v>
      </c>
      <c r="L3703" t="s">
        <v>135</v>
      </c>
      <c r="M3703" t="s">
        <v>46</v>
      </c>
      <c r="N3703">
        <v>94109</v>
      </c>
      <c r="O3703" t="s">
        <v>47</v>
      </c>
      <c r="P3703" t="s">
        <v>5588</v>
      </c>
      <c r="Q3703" t="s">
        <v>49</v>
      </c>
      <c r="R3703" t="s">
        <v>95</v>
      </c>
      <c r="S3703" t="s">
        <v>5589</v>
      </c>
      <c r="T3703">
        <v>35.880000000000003</v>
      </c>
      <c r="U3703">
        <v>6</v>
      </c>
      <c r="V3703">
        <v>0</v>
      </c>
      <c r="W3703">
        <v>16.146000000000001</v>
      </c>
    </row>
    <row r="3704" spans="1:23" x14ac:dyDescent="0.3">
      <c r="A3704">
        <v>3703</v>
      </c>
      <c r="B3704" t="s">
        <v>6889</v>
      </c>
      <c r="C3704" s="1">
        <v>42168</v>
      </c>
      <c r="D3704">
        <v>2015</v>
      </c>
      <c r="E3704" t="s">
        <v>41</v>
      </c>
      <c r="F3704">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v>6.9384000000000006</v>
      </c>
    </row>
    <row r="3705" spans="1:23" x14ac:dyDescent="0.3">
      <c r="A3705">
        <v>3704</v>
      </c>
      <c r="B3705" t="s">
        <v>6889</v>
      </c>
      <c r="C3705" s="1">
        <v>42168</v>
      </c>
      <c r="D3705">
        <v>2015</v>
      </c>
      <c r="E3705" t="s">
        <v>41</v>
      </c>
      <c r="F3705">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v>8.8043999999999993</v>
      </c>
    </row>
    <row r="3706" spans="1:23" x14ac:dyDescent="0.3">
      <c r="A3706">
        <v>7527</v>
      </c>
      <c r="B3706" t="s">
        <v>9541</v>
      </c>
      <c r="C3706" s="1">
        <v>43004</v>
      </c>
      <c r="D3706">
        <v>2017</v>
      </c>
      <c r="E3706" t="s">
        <v>161</v>
      </c>
      <c r="F3706">
        <v>26</v>
      </c>
      <c r="G3706" t="s">
        <v>1306</v>
      </c>
      <c r="H3706" t="s">
        <v>226</v>
      </c>
      <c r="I3706" t="s">
        <v>227</v>
      </c>
      <c r="J3706" t="s">
        <v>44</v>
      </c>
      <c r="K3706" t="s">
        <v>29</v>
      </c>
      <c r="L3706" t="s">
        <v>135</v>
      </c>
      <c r="M3706" t="s">
        <v>46</v>
      </c>
      <c r="N3706">
        <v>94109</v>
      </c>
      <c r="O3706" t="s">
        <v>47</v>
      </c>
      <c r="P3706" t="s">
        <v>7095</v>
      </c>
      <c r="Q3706" t="s">
        <v>49</v>
      </c>
      <c r="R3706" t="s">
        <v>184</v>
      </c>
      <c r="S3706" t="s">
        <v>684</v>
      </c>
      <c r="T3706">
        <v>71.88</v>
      </c>
      <c r="U3706">
        <v>6</v>
      </c>
      <c r="V3706">
        <v>0</v>
      </c>
      <c r="W3706">
        <v>33.064799999999998</v>
      </c>
    </row>
    <row r="3707" spans="1:23" x14ac:dyDescent="0.3">
      <c r="A3707">
        <v>3706</v>
      </c>
      <c r="B3707" t="s">
        <v>6889</v>
      </c>
      <c r="C3707" s="1">
        <v>42168</v>
      </c>
      <c r="D3707">
        <v>2015</v>
      </c>
      <c r="E3707" t="s">
        <v>41</v>
      </c>
      <c r="F3707">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v>15.552000000000001</v>
      </c>
    </row>
    <row r="3708" spans="1:23" x14ac:dyDescent="0.3">
      <c r="A3708">
        <v>3707</v>
      </c>
      <c r="B3708" t="s">
        <v>6890</v>
      </c>
      <c r="C3708" s="1">
        <v>42812</v>
      </c>
      <c r="D3708">
        <v>2017</v>
      </c>
      <c r="E3708" t="s">
        <v>237</v>
      </c>
      <c r="F3708">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v>6.5538000000000007</v>
      </c>
    </row>
    <row r="3709" spans="1:23" x14ac:dyDescent="0.3">
      <c r="A3709">
        <v>7525</v>
      </c>
      <c r="B3709" t="s">
        <v>9540</v>
      </c>
      <c r="C3709" s="1">
        <v>41892</v>
      </c>
      <c r="D3709">
        <v>2014</v>
      </c>
      <c r="E3709" t="s">
        <v>161</v>
      </c>
      <c r="F3709">
        <v>10</v>
      </c>
      <c r="G3709" t="s">
        <v>54</v>
      </c>
      <c r="H3709" t="s">
        <v>498</v>
      </c>
      <c r="I3709" t="s">
        <v>499</v>
      </c>
      <c r="J3709" t="s">
        <v>28</v>
      </c>
      <c r="K3709" t="s">
        <v>29</v>
      </c>
      <c r="L3709" t="s">
        <v>6253</v>
      </c>
      <c r="M3709" t="s">
        <v>432</v>
      </c>
      <c r="N3709">
        <v>97030</v>
      </c>
      <c r="O3709" t="s">
        <v>47</v>
      </c>
      <c r="P3709" t="s">
        <v>3062</v>
      </c>
      <c r="Q3709" t="s">
        <v>49</v>
      </c>
      <c r="R3709" t="s">
        <v>184</v>
      </c>
      <c r="S3709" t="s">
        <v>3063</v>
      </c>
      <c r="T3709">
        <v>21.728000000000002</v>
      </c>
      <c r="U3709">
        <v>7</v>
      </c>
      <c r="V3709">
        <v>0.2</v>
      </c>
      <c r="W3709">
        <v>7.6047999999999991</v>
      </c>
    </row>
    <row r="3710" spans="1:23" x14ac:dyDescent="0.3">
      <c r="A3710">
        <v>3709</v>
      </c>
      <c r="B3710" t="s">
        <v>6891</v>
      </c>
      <c r="C3710" s="1">
        <v>41966</v>
      </c>
      <c r="D3710">
        <v>2014</v>
      </c>
      <c r="E3710" t="s">
        <v>24</v>
      </c>
      <c r="F3710">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v>-87.148800000000023</v>
      </c>
    </row>
    <row r="3711" spans="1:23" x14ac:dyDescent="0.3">
      <c r="A3711">
        <v>7523</v>
      </c>
      <c r="B3711" t="s">
        <v>9539</v>
      </c>
      <c r="C3711" s="1">
        <v>42618</v>
      </c>
      <c r="D3711">
        <v>2016</v>
      </c>
      <c r="E3711" t="s">
        <v>161</v>
      </c>
      <c r="F3711">
        <v>5</v>
      </c>
      <c r="G3711" t="s">
        <v>54</v>
      </c>
      <c r="H3711" t="s">
        <v>1722</v>
      </c>
      <c r="I3711" t="s">
        <v>1723</v>
      </c>
      <c r="J3711" t="s">
        <v>28</v>
      </c>
      <c r="K3711" t="s">
        <v>29</v>
      </c>
      <c r="L3711" t="s">
        <v>2489</v>
      </c>
      <c r="M3711" t="s">
        <v>510</v>
      </c>
      <c r="N3711">
        <v>43130</v>
      </c>
      <c r="O3711" t="s">
        <v>157</v>
      </c>
      <c r="P3711" t="s">
        <v>4759</v>
      </c>
      <c r="Q3711" t="s">
        <v>49</v>
      </c>
      <c r="R3711" t="s">
        <v>79</v>
      </c>
      <c r="S3711" t="s">
        <v>4760</v>
      </c>
      <c r="T3711">
        <v>8.8560000000000016</v>
      </c>
      <c r="U3711">
        <v>6</v>
      </c>
      <c r="V3711">
        <v>0.7</v>
      </c>
      <c r="W3711">
        <v>-6.4944000000000024</v>
      </c>
    </row>
    <row r="3712" spans="1:23" x14ac:dyDescent="0.3">
      <c r="A3712">
        <v>7522</v>
      </c>
      <c r="B3712" t="s">
        <v>9539</v>
      </c>
      <c r="C3712" s="1">
        <v>42618</v>
      </c>
      <c r="D3712">
        <v>2016</v>
      </c>
      <c r="E3712" t="s">
        <v>161</v>
      </c>
      <c r="F3712">
        <v>5</v>
      </c>
      <c r="G3712" t="s">
        <v>54</v>
      </c>
      <c r="H3712" t="s">
        <v>1722</v>
      </c>
      <c r="I3712" t="s">
        <v>1723</v>
      </c>
      <c r="J3712" t="s">
        <v>28</v>
      </c>
      <c r="K3712" t="s">
        <v>29</v>
      </c>
      <c r="L3712" t="s">
        <v>2489</v>
      </c>
      <c r="M3712" t="s">
        <v>510</v>
      </c>
      <c r="N3712">
        <v>43130</v>
      </c>
      <c r="O3712" t="s">
        <v>157</v>
      </c>
      <c r="P3712" t="s">
        <v>2065</v>
      </c>
      <c r="Q3712" t="s">
        <v>49</v>
      </c>
      <c r="R3712" t="s">
        <v>79</v>
      </c>
      <c r="S3712" t="s">
        <v>2066</v>
      </c>
      <c r="T3712">
        <v>8.9520000000000017</v>
      </c>
      <c r="U3712">
        <v>2</v>
      </c>
      <c r="V3712">
        <v>0.7</v>
      </c>
      <c r="W3712">
        <v>-7.4600000000000009</v>
      </c>
    </row>
    <row r="3713" spans="1:23" x14ac:dyDescent="0.3">
      <c r="A3713">
        <v>3712</v>
      </c>
      <c r="B3713" t="s">
        <v>6892</v>
      </c>
      <c r="C3713" s="1">
        <v>43023</v>
      </c>
      <c r="D3713">
        <v>2017</v>
      </c>
      <c r="E3713" t="s">
        <v>53</v>
      </c>
      <c r="F3713">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v>100.4255</v>
      </c>
    </row>
    <row r="3714" spans="1:23" x14ac:dyDescent="0.3">
      <c r="A3714">
        <v>7520</v>
      </c>
      <c r="B3714" t="s">
        <v>9538</v>
      </c>
      <c r="C3714" s="1">
        <v>43078</v>
      </c>
      <c r="D3714">
        <v>2017</v>
      </c>
      <c r="E3714" t="s">
        <v>98</v>
      </c>
      <c r="F3714">
        <v>9</v>
      </c>
      <c r="G3714" t="s">
        <v>25</v>
      </c>
      <c r="H3714" t="s">
        <v>2132</v>
      </c>
      <c r="I3714" t="s">
        <v>2133</v>
      </c>
      <c r="J3714" t="s">
        <v>28</v>
      </c>
      <c r="K3714" t="s">
        <v>29</v>
      </c>
      <c r="L3714" t="s">
        <v>1482</v>
      </c>
      <c r="M3714" t="s">
        <v>31</v>
      </c>
      <c r="N3714">
        <v>40475</v>
      </c>
      <c r="O3714" t="s">
        <v>32</v>
      </c>
      <c r="P3714" t="s">
        <v>6858</v>
      </c>
      <c r="Q3714" t="s">
        <v>49</v>
      </c>
      <c r="R3714" t="s">
        <v>50</v>
      </c>
      <c r="S3714" t="s">
        <v>6859</v>
      </c>
      <c r="T3714">
        <v>5.76</v>
      </c>
      <c r="U3714">
        <v>2</v>
      </c>
      <c r="V3714">
        <v>0</v>
      </c>
      <c r="W3714">
        <v>2.6495999999999995</v>
      </c>
    </row>
    <row r="3715" spans="1:23" x14ac:dyDescent="0.3">
      <c r="A3715">
        <v>7519</v>
      </c>
      <c r="B3715" t="s">
        <v>9538</v>
      </c>
      <c r="C3715" s="1">
        <v>43078</v>
      </c>
      <c r="D3715">
        <v>2017</v>
      </c>
      <c r="E3715" t="s">
        <v>98</v>
      </c>
      <c r="F3715">
        <v>9</v>
      </c>
      <c r="G3715" t="s">
        <v>25</v>
      </c>
      <c r="H3715" t="s">
        <v>2132</v>
      </c>
      <c r="I3715" t="s">
        <v>2133</v>
      </c>
      <c r="J3715" t="s">
        <v>28</v>
      </c>
      <c r="K3715" t="s">
        <v>29</v>
      </c>
      <c r="L3715" t="s">
        <v>1482</v>
      </c>
      <c r="M3715" t="s">
        <v>31</v>
      </c>
      <c r="N3715">
        <v>40475</v>
      </c>
      <c r="O3715" t="s">
        <v>32</v>
      </c>
      <c r="P3715" t="s">
        <v>1816</v>
      </c>
      <c r="Q3715" t="s">
        <v>49</v>
      </c>
      <c r="R3715" t="s">
        <v>63</v>
      </c>
      <c r="S3715" t="s">
        <v>1817</v>
      </c>
      <c r="T3715">
        <v>15.14</v>
      </c>
      <c r="U3715">
        <v>1</v>
      </c>
      <c r="V3715">
        <v>0</v>
      </c>
      <c r="W3715">
        <v>0.60559999999999903</v>
      </c>
    </row>
    <row r="3716" spans="1:23" x14ac:dyDescent="0.3">
      <c r="A3716">
        <v>3715</v>
      </c>
      <c r="B3716" t="s">
        <v>6896</v>
      </c>
      <c r="C3716" s="1">
        <v>41981</v>
      </c>
      <c r="D3716">
        <v>2014</v>
      </c>
      <c r="E3716" t="s">
        <v>98</v>
      </c>
      <c r="F371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v>21.012799999999999</v>
      </c>
    </row>
    <row r="3717" spans="1:23" x14ac:dyDescent="0.3">
      <c r="A3717">
        <v>7517</v>
      </c>
      <c r="B3717" t="s">
        <v>9538</v>
      </c>
      <c r="C3717" s="1">
        <v>43078</v>
      </c>
      <c r="D3717">
        <v>2017</v>
      </c>
      <c r="E3717" t="s">
        <v>98</v>
      </c>
      <c r="F3717">
        <v>9</v>
      </c>
      <c r="G3717" t="s">
        <v>25</v>
      </c>
      <c r="H3717" t="s">
        <v>2132</v>
      </c>
      <c r="I3717" t="s">
        <v>2133</v>
      </c>
      <c r="J3717" t="s">
        <v>28</v>
      </c>
      <c r="K3717" t="s">
        <v>29</v>
      </c>
      <c r="L3717" t="s">
        <v>1482</v>
      </c>
      <c r="M3717" t="s">
        <v>31</v>
      </c>
      <c r="N3717">
        <v>40475</v>
      </c>
      <c r="O3717" t="s">
        <v>32</v>
      </c>
      <c r="P3717" t="s">
        <v>557</v>
      </c>
      <c r="Q3717" t="s">
        <v>49</v>
      </c>
      <c r="R3717" t="s">
        <v>79</v>
      </c>
      <c r="S3717" t="s">
        <v>558</v>
      </c>
      <c r="T3717">
        <v>15.92</v>
      </c>
      <c r="U3717">
        <v>4</v>
      </c>
      <c r="V3717">
        <v>0</v>
      </c>
      <c r="W3717">
        <v>7.4824000000000002</v>
      </c>
    </row>
    <row r="3718" spans="1:23" x14ac:dyDescent="0.3">
      <c r="A3718">
        <v>3717</v>
      </c>
      <c r="B3718" t="s">
        <v>6897</v>
      </c>
      <c r="C3718" s="1">
        <v>42884</v>
      </c>
      <c r="D3718">
        <v>2017</v>
      </c>
      <c r="E3718" t="s">
        <v>124</v>
      </c>
      <c r="F3718">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v>1.1775000000000002</v>
      </c>
    </row>
    <row r="3719" spans="1:23" x14ac:dyDescent="0.3">
      <c r="A3719">
        <v>3718</v>
      </c>
      <c r="B3719" t="s">
        <v>6898</v>
      </c>
      <c r="C3719" s="1">
        <v>42632</v>
      </c>
      <c r="D3719">
        <v>2016</v>
      </c>
      <c r="E3719" t="s">
        <v>161</v>
      </c>
      <c r="F3719">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v>0.15120000000000022</v>
      </c>
    </row>
    <row r="3720" spans="1:23" x14ac:dyDescent="0.3">
      <c r="A3720">
        <v>7516</v>
      </c>
      <c r="B3720" t="s">
        <v>9538</v>
      </c>
      <c r="C3720" s="1">
        <v>43078</v>
      </c>
      <c r="D3720">
        <v>2017</v>
      </c>
      <c r="E3720" t="s">
        <v>98</v>
      </c>
      <c r="F3720">
        <v>9</v>
      </c>
      <c r="G3720" t="s">
        <v>25</v>
      </c>
      <c r="H3720" t="s">
        <v>2132</v>
      </c>
      <c r="I3720" t="s">
        <v>2133</v>
      </c>
      <c r="J3720" t="s">
        <v>28</v>
      </c>
      <c r="K3720" t="s">
        <v>29</v>
      </c>
      <c r="L3720" t="s">
        <v>1482</v>
      </c>
      <c r="M3720" t="s">
        <v>31</v>
      </c>
      <c r="N3720">
        <v>40475</v>
      </c>
      <c r="O3720" t="s">
        <v>32</v>
      </c>
      <c r="P3720" t="s">
        <v>5961</v>
      </c>
      <c r="Q3720" t="s">
        <v>49</v>
      </c>
      <c r="R3720" t="s">
        <v>82</v>
      </c>
      <c r="S3720" t="s">
        <v>5962</v>
      </c>
      <c r="T3720">
        <v>214.89999999999998</v>
      </c>
      <c r="U3720">
        <v>5</v>
      </c>
      <c r="V3720">
        <v>0</v>
      </c>
      <c r="W3720">
        <v>62.32099999999997</v>
      </c>
    </row>
    <row r="3721" spans="1:23" x14ac:dyDescent="0.3">
      <c r="A3721">
        <v>3720</v>
      </c>
      <c r="B3721" t="s">
        <v>6901</v>
      </c>
      <c r="C3721" s="1">
        <v>42630</v>
      </c>
      <c r="D3721">
        <v>2016</v>
      </c>
      <c r="E3721" t="s">
        <v>161</v>
      </c>
      <c r="F3721">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v>12.357999999999997</v>
      </c>
    </row>
    <row r="3722" spans="1:23" x14ac:dyDescent="0.3">
      <c r="A3722">
        <v>7515</v>
      </c>
      <c r="B3722" t="s">
        <v>9538</v>
      </c>
      <c r="C3722" s="1">
        <v>43078</v>
      </c>
      <c r="D3722">
        <v>2017</v>
      </c>
      <c r="E3722" t="s">
        <v>98</v>
      </c>
      <c r="F3722">
        <v>9</v>
      </c>
      <c r="G3722" t="s">
        <v>25</v>
      </c>
      <c r="H3722" t="s">
        <v>2132</v>
      </c>
      <c r="I3722" t="s">
        <v>2133</v>
      </c>
      <c r="J3722" t="s">
        <v>28</v>
      </c>
      <c r="K3722" t="s">
        <v>29</v>
      </c>
      <c r="L3722" t="s">
        <v>1482</v>
      </c>
      <c r="M3722" t="s">
        <v>31</v>
      </c>
      <c r="N3722">
        <v>40475</v>
      </c>
      <c r="O3722" t="s">
        <v>32</v>
      </c>
      <c r="P3722" t="s">
        <v>3543</v>
      </c>
      <c r="Q3722" t="s">
        <v>49</v>
      </c>
      <c r="R3722" t="s">
        <v>79</v>
      </c>
      <c r="S3722" t="s">
        <v>3544</v>
      </c>
      <c r="T3722">
        <v>29.36</v>
      </c>
      <c r="U3722">
        <v>2</v>
      </c>
      <c r="V3722">
        <v>0</v>
      </c>
      <c r="W3722">
        <v>13.505599999999999</v>
      </c>
    </row>
    <row r="3723" spans="1:23" x14ac:dyDescent="0.3">
      <c r="A3723">
        <v>3722</v>
      </c>
      <c r="B3723" t="s">
        <v>6902</v>
      </c>
      <c r="C3723" s="1">
        <v>42724</v>
      </c>
      <c r="D3723">
        <v>2016</v>
      </c>
      <c r="E3723" t="s">
        <v>98</v>
      </c>
      <c r="F3723">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v>6.9390000000000001</v>
      </c>
    </row>
    <row r="3724" spans="1:23" x14ac:dyDescent="0.3">
      <c r="A3724">
        <v>3723</v>
      </c>
      <c r="B3724" t="s">
        <v>6903</v>
      </c>
      <c r="C3724" s="1">
        <v>43061</v>
      </c>
      <c r="D3724">
        <v>2017</v>
      </c>
      <c r="E3724" t="s">
        <v>24</v>
      </c>
      <c r="F3724">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v>2.2319999999999958</v>
      </c>
    </row>
    <row r="3725" spans="1:23" x14ac:dyDescent="0.3">
      <c r="A3725">
        <v>3724</v>
      </c>
      <c r="B3725" t="s">
        <v>6904</v>
      </c>
      <c r="C3725" s="1">
        <v>42003</v>
      </c>
      <c r="D3725">
        <v>2014</v>
      </c>
      <c r="E3725" t="s">
        <v>98</v>
      </c>
      <c r="F3725">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v>-459.98750000000018</v>
      </c>
    </row>
    <row r="3726" spans="1:23" x14ac:dyDescent="0.3">
      <c r="A3726">
        <v>3725</v>
      </c>
      <c r="B3726" t="s">
        <v>6905</v>
      </c>
      <c r="C3726" s="1">
        <v>42828</v>
      </c>
      <c r="D3726">
        <v>2017</v>
      </c>
      <c r="E3726" t="s">
        <v>89</v>
      </c>
      <c r="F372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v>2.2050000000000001</v>
      </c>
    </row>
    <row r="3727" spans="1:23" x14ac:dyDescent="0.3">
      <c r="A3727">
        <v>3726</v>
      </c>
      <c r="B3727" t="s">
        <v>6906</v>
      </c>
      <c r="C3727" s="1">
        <v>42730</v>
      </c>
      <c r="D3727">
        <v>2016</v>
      </c>
      <c r="E3727" t="s">
        <v>98</v>
      </c>
      <c r="F3727">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v>3.51</v>
      </c>
    </row>
    <row r="3728" spans="1:23" x14ac:dyDescent="0.3">
      <c r="A3728">
        <v>3727</v>
      </c>
      <c r="B3728" t="s">
        <v>6907</v>
      </c>
      <c r="C3728" s="1">
        <v>42526</v>
      </c>
      <c r="D3728">
        <v>2016</v>
      </c>
      <c r="E3728" t="s">
        <v>41</v>
      </c>
      <c r="F3728">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v>93.698800000000006</v>
      </c>
    </row>
    <row r="3729" spans="1:23" x14ac:dyDescent="0.3">
      <c r="A3729">
        <v>3728</v>
      </c>
      <c r="B3729" t="s">
        <v>6907</v>
      </c>
      <c r="C3729" s="1">
        <v>42526</v>
      </c>
      <c r="D3729">
        <v>2016</v>
      </c>
      <c r="E3729" t="s">
        <v>41</v>
      </c>
      <c r="F3729">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v>2.7899999999999991</v>
      </c>
    </row>
    <row r="3730" spans="1:23" x14ac:dyDescent="0.3">
      <c r="A3730">
        <v>3729</v>
      </c>
      <c r="B3730" t="s">
        <v>6907</v>
      </c>
      <c r="C3730" s="1">
        <v>42526</v>
      </c>
      <c r="D3730">
        <v>2016</v>
      </c>
      <c r="E3730" t="s">
        <v>41</v>
      </c>
      <c r="F3730">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v>6.8723999999999998</v>
      </c>
    </row>
    <row r="3731" spans="1:23" x14ac:dyDescent="0.3">
      <c r="A3731">
        <v>3730</v>
      </c>
      <c r="B3731" t="s">
        <v>6908</v>
      </c>
      <c r="C3731" s="1">
        <v>42265</v>
      </c>
      <c r="D3731">
        <v>2015</v>
      </c>
      <c r="E3731" t="s">
        <v>161</v>
      </c>
      <c r="F3731">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v>7.9724000000000004</v>
      </c>
    </row>
    <row r="3732" spans="1:23" x14ac:dyDescent="0.3">
      <c r="A3732">
        <v>3731</v>
      </c>
      <c r="B3732" t="s">
        <v>6908</v>
      </c>
      <c r="C3732" s="1">
        <v>42265</v>
      </c>
      <c r="D3732">
        <v>2015</v>
      </c>
      <c r="E3732" t="s">
        <v>161</v>
      </c>
      <c r="F3732">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v>0</v>
      </c>
    </row>
    <row r="3733" spans="1:23" x14ac:dyDescent="0.3">
      <c r="A3733">
        <v>7514</v>
      </c>
      <c r="B3733" t="s">
        <v>9537</v>
      </c>
      <c r="C3733" s="1">
        <v>42930</v>
      </c>
      <c r="D3733">
        <v>2017</v>
      </c>
      <c r="E3733" t="s">
        <v>152</v>
      </c>
      <c r="F3733">
        <v>14</v>
      </c>
      <c r="G3733" t="s">
        <v>54</v>
      </c>
      <c r="H3733" t="s">
        <v>2132</v>
      </c>
      <c r="I3733" t="s">
        <v>2133</v>
      </c>
      <c r="J3733" t="s">
        <v>28</v>
      </c>
      <c r="K3733" t="s">
        <v>29</v>
      </c>
      <c r="L3733" t="s">
        <v>509</v>
      </c>
      <c r="M3733" t="s">
        <v>510</v>
      </c>
      <c r="N3733">
        <v>43229</v>
      </c>
      <c r="O3733" t="s">
        <v>157</v>
      </c>
      <c r="P3733" t="s">
        <v>1384</v>
      </c>
      <c r="Q3733" t="s">
        <v>49</v>
      </c>
      <c r="R3733" t="s">
        <v>72</v>
      </c>
      <c r="S3733" t="s">
        <v>1385</v>
      </c>
      <c r="T3733">
        <v>13.120000000000001</v>
      </c>
      <c r="U3733">
        <v>5</v>
      </c>
      <c r="V3733">
        <v>0.2</v>
      </c>
      <c r="W3733">
        <v>2.1319999999999988</v>
      </c>
    </row>
    <row r="3734" spans="1:23" x14ac:dyDescent="0.3">
      <c r="A3734">
        <v>7513</v>
      </c>
      <c r="B3734" t="s">
        <v>9537</v>
      </c>
      <c r="C3734" s="1">
        <v>42930</v>
      </c>
      <c r="D3734">
        <v>2017</v>
      </c>
      <c r="E3734" t="s">
        <v>152</v>
      </c>
      <c r="F3734">
        <v>14</v>
      </c>
      <c r="G3734" t="s">
        <v>54</v>
      </c>
      <c r="H3734" t="s">
        <v>2132</v>
      </c>
      <c r="I3734" t="s">
        <v>2133</v>
      </c>
      <c r="J3734" t="s">
        <v>28</v>
      </c>
      <c r="K3734" t="s">
        <v>29</v>
      </c>
      <c r="L3734" t="s">
        <v>509</v>
      </c>
      <c r="M3734" t="s">
        <v>510</v>
      </c>
      <c r="N3734">
        <v>43229</v>
      </c>
      <c r="O3734" t="s">
        <v>157</v>
      </c>
      <c r="P3734" t="s">
        <v>5579</v>
      </c>
      <c r="Q3734" t="s">
        <v>49</v>
      </c>
      <c r="R3734" t="s">
        <v>63</v>
      </c>
      <c r="S3734" t="s">
        <v>5580</v>
      </c>
      <c r="T3734">
        <v>239.45599999999999</v>
      </c>
      <c r="U3734">
        <v>7</v>
      </c>
      <c r="V3734">
        <v>0.2</v>
      </c>
      <c r="W3734">
        <v>17.959200000000003</v>
      </c>
    </row>
    <row r="3735" spans="1:23" x14ac:dyDescent="0.3">
      <c r="A3735">
        <v>3734</v>
      </c>
      <c r="B3735" t="s">
        <v>6908</v>
      </c>
      <c r="C3735" s="1">
        <v>42265</v>
      </c>
      <c r="D3735">
        <v>2015</v>
      </c>
      <c r="E3735" t="s">
        <v>161</v>
      </c>
      <c r="F3735">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v>31.889199999999995</v>
      </c>
    </row>
    <row r="3736" spans="1:23" x14ac:dyDescent="0.3">
      <c r="A3736">
        <v>3735</v>
      </c>
      <c r="B3736" t="s">
        <v>6911</v>
      </c>
      <c r="C3736" s="1">
        <v>42800</v>
      </c>
      <c r="D3736">
        <v>2017</v>
      </c>
      <c r="E3736" t="s">
        <v>237</v>
      </c>
      <c r="F373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v>12.134799999999998</v>
      </c>
    </row>
    <row r="3737" spans="1:23" x14ac:dyDescent="0.3">
      <c r="A3737">
        <v>7511</v>
      </c>
      <c r="B3737" t="s">
        <v>9537</v>
      </c>
      <c r="C3737" s="1">
        <v>42930</v>
      </c>
      <c r="D3737">
        <v>2017</v>
      </c>
      <c r="E3737" t="s">
        <v>152</v>
      </c>
      <c r="F3737">
        <v>14</v>
      </c>
      <c r="G3737" t="s">
        <v>54</v>
      </c>
      <c r="H3737" t="s">
        <v>2132</v>
      </c>
      <c r="I3737" t="s">
        <v>2133</v>
      </c>
      <c r="J3737" t="s">
        <v>28</v>
      </c>
      <c r="K3737" t="s">
        <v>29</v>
      </c>
      <c r="L3737" t="s">
        <v>509</v>
      </c>
      <c r="M3737" t="s">
        <v>510</v>
      </c>
      <c r="N3737">
        <v>43229</v>
      </c>
      <c r="O3737" t="s">
        <v>157</v>
      </c>
      <c r="P3737" t="s">
        <v>743</v>
      </c>
      <c r="Q3737" t="s">
        <v>49</v>
      </c>
      <c r="R3737" t="s">
        <v>63</v>
      </c>
      <c r="S3737" t="s">
        <v>744</v>
      </c>
      <c r="T3737">
        <v>62.040000000000006</v>
      </c>
      <c r="U3737">
        <v>5</v>
      </c>
      <c r="V3737">
        <v>0.2</v>
      </c>
      <c r="W3737">
        <v>4.6530000000000022</v>
      </c>
    </row>
    <row r="3738" spans="1:23" x14ac:dyDescent="0.3">
      <c r="A3738">
        <v>7509</v>
      </c>
      <c r="B3738" t="s">
        <v>9537</v>
      </c>
      <c r="C3738" s="1">
        <v>42930</v>
      </c>
      <c r="D3738">
        <v>2017</v>
      </c>
      <c r="E3738" t="s">
        <v>152</v>
      </c>
      <c r="F3738">
        <v>14</v>
      </c>
      <c r="G3738" t="s">
        <v>54</v>
      </c>
      <c r="H3738" t="s">
        <v>2132</v>
      </c>
      <c r="I3738" t="s">
        <v>2133</v>
      </c>
      <c r="J3738" t="s">
        <v>28</v>
      </c>
      <c r="K3738" t="s">
        <v>29</v>
      </c>
      <c r="L3738" t="s">
        <v>509</v>
      </c>
      <c r="M3738" t="s">
        <v>510</v>
      </c>
      <c r="N3738">
        <v>43229</v>
      </c>
      <c r="O3738" t="s">
        <v>157</v>
      </c>
      <c r="P3738" t="s">
        <v>3235</v>
      </c>
      <c r="Q3738" t="s">
        <v>49</v>
      </c>
      <c r="R3738" t="s">
        <v>95</v>
      </c>
      <c r="S3738" t="s">
        <v>3236</v>
      </c>
      <c r="T3738">
        <v>9.2480000000000011</v>
      </c>
      <c r="U3738">
        <v>2</v>
      </c>
      <c r="V3738">
        <v>0.2</v>
      </c>
      <c r="W3738">
        <v>3.3524000000000003</v>
      </c>
    </row>
    <row r="3739" spans="1:23" x14ac:dyDescent="0.3">
      <c r="A3739">
        <v>3738</v>
      </c>
      <c r="B3739" t="s">
        <v>6914</v>
      </c>
      <c r="C3739" s="1">
        <v>42446</v>
      </c>
      <c r="D3739">
        <v>2016</v>
      </c>
      <c r="E3739" t="s">
        <v>237</v>
      </c>
      <c r="F3739">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v>15.944599999999998</v>
      </c>
    </row>
    <row r="3740" spans="1:23" x14ac:dyDescent="0.3">
      <c r="A3740">
        <v>7508</v>
      </c>
      <c r="B3740" t="s">
        <v>9536</v>
      </c>
      <c r="C3740" s="1">
        <v>41945</v>
      </c>
      <c r="D3740">
        <v>2014</v>
      </c>
      <c r="E3740" t="s">
        <v>24</v>
      </c>
      <c r="F3740">
        <v>2</v>
      </c>
      <c r="G3740" t="s">
        <v>54</v>
      </c>
      <c r="H3740" t="s">
        <v>1141</v>
      </c>
      <c r="I3740" t="s">
        <v>1142</v>
      </c>
      <c r="J3740" t="s">
        <v>28</v>
      </c>
      <c r="K3740" t="s">
        <v>29</v>
      </c>
      <c r="L3740" t="s">
        <v>135</v>
      </c>
      <c r="M3740" t="s">
        <v>46</v>
      </c>
      <c r="N3740">
        <v>94122</v>
      </c>
      <c r="O3740" t="s">
        <v>47</v>
      </c>
      <c r="P3740" t="s">
        <v>1031</v>
      </c>
      <c r="Q3740" t="s">
        <v>49</v>
      </c>
      <c r="R3740" t="s">
        <v>63</v>
      </c>
      <c r="S3740" t="s">
        <v>1032</v>
      </c>
      <c r="T3740">
        <v>362.92</v>
      </c>
      <c r="U3740">
        <v>2</v>
      </c>
      <c r="V3740">
        <v>0</v>
      </c>
      <c r="W3740">
        <v>105.24679999999995</v>
      </c>
    </row>
    <row r="3741" spans="1:23" x14ac:dyDescent="0.3">
      <c r="A3741">
        <v>7506</v>
      </c>
      <c r="B3741" t="s">
        <v>9535</v>
      </c>
      <c r="C3741" s="1">
        <v>42894</v>
      </c>
      <c r="D3741">
        <v>2017</v>
      </c>
      <c r="E3741" t="s">
        <v>41</v>
      </c>
      <c r="F3741">
        <v>8</v>
      </c>
      <c r="G3741" t="s">
        <v>54</v>
      </c>
      <c r="H3741" t="s">
        <v>5030</v>
      </c>
      <c r="I3741" t="s">
        <v>5031</v>
      </c>
      <c r="J3741" t="s">
        <v>28</v>
      </c>
      <c r="K3741" t="s">
        <v>29</v>
      </c>
      <c r="L3741" t="s">
        <v>4311</v>
      </c>
      <c r="M3741" t="s">
        <v>222</v>
      </c>
      <c r="N3741">
        <v>60076</v>
      </c>
      <c r="O3741" t="s">
        <v>111</v>
      </c>
      <c r="P3741" t="s">
        <v>1352</v>
      </c>
      <c r="Q3741" t="s">
        <v>49</v>
      </c>
      <c r="R3741" t="s">
        <v>79</v>
      </c>
      <c r="S3741" t="s">
        <v>1353</v>
      </c>
      <c r="T3741">
        <v>12.175999999999998</v>
      </c>
      <c r="U3741">
        <v>4</v>
      </c>
      <c r="V3741">
        <v>0.8</v>
      </c>
      <c r="W3741">
        <v>-18.872800000000009</v>
      </c>
    </row>
    <row r="3742" spans="1:23" x14ac:dyDescent="0.3">
      <c r="A3742">
        <v>3741</v>
      </c>
      <c r="B3742" t="s">
        <v>6917</v>
      </c>
      <c r="C3742" s="1">
        <v>42713</v>
      </c>
      <c r="D3742">
        <v>2016</v>
      </c>
      <c r="E3742" t="s">
        <v>98</v>
      </c>
      <c r="F3742">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v>23.395400000000002</v>
      </c>
    </row>
    <row r="3743" spans="1:23" x14ac:dyDescent="0.3">
      <c r="A3743">
        <v>3742</v>
      </c>
      <c r="B3743" t="s">
        <v>6918</v>
      </c>
      <c r="C3743" s="1">
        <v>42384</v>
      </c>
      <c r="D3743">
        <v>2016</v>
      </c>
      <c r="E3743" t="s">
        <v>166</v>
      </c>
      <c r="F3743">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v>7.5991999999999997</v>
      </c>
    </row>
    <row r="3744" spans="1:23" x14ac:dyDescent="0.3">
      <c r="A3744">
        <v>3743</v>
      </c>
      <c r="B3744" t="s">
        <v>6918</v>
      </c>
      <c r="C3744" s="1">
        <v>42384</v>
      </c>
      <c r="D3744">
        <v>2016</v>
      </c>
      <c r="E3744" t="s">
        <v>166</v>
      </c>
      <c r="F3744">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v>28.857599999999998</v>
      </c>
    </row>
    <row r="3745" spans="1:23" x14ac:dyDescent="0.3">
      <c r="A3745">
        <v>3744</v>
      </c>
      <c r="B3745" t="s">
        <v>6918</v>
      </c>
      <c r="C3745" s="1">
        <v>42384</v>
      </c>
      <c r="D3745">
        <v>2016</v>
      </c>
      <c r="E3745" t="s">
        <v>166</v>
      </c>
      <c r="F3745">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v>17.337599999999998</v>
      </c>
    </row>
    <row r="3746" spans="1:23" x14ac:dyDescent="0.3">
      <c r="A3746">
        <v>3745</v>
      </c>
      <c r="B3746" t="s">
        <v>6919</v>
      </c>
      <c r="C3746" s="1">
        <v>41936</v>
      </c>
      <c r="D3746">
        <v>2014</v>
      </c>
      <c r="E3746" t="s">
        <v>53</v>
      </c>
      <c r="F374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v>3.7919999999999994</v>
      </c>
    </row>
    <row r="3747" spans="1:23" x14ac:dyDescent="0.3">
      <c r="A3747">
        <v>3746</v>
      </c>
      <c r="B3747" t="s">
        <v>6921</v>
      </c>
      <c r="C3747" s="1">
        <v>42636</v>
      </c>
      <c r="D3747">
        <v>2016</v>
      </c>
      <c r="E3747" t="s">
        <v>161</v>
      </c>
      <c r="F3747">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v>34.292499999999997</v>
      </c>
    </row>
    <row r="3748" spans="1:23" x14ac:dyDescent="0.3">
      <c r="A3748">
        <v>7505</v>
      </c>
      <c r="B3748" t="s">
        <v>9533</v>
      </c>
      <c r="C3748" s="1">
        <v>42400</v>
      </c>
      <c r="D3748">
        <v>2016</v>
      </c>
      <c r="E3748" t="s">
        <v>166</v>
      </c>
      <c r="F3748">
        <v>31</v>
      </c>
      <c r="G3748" t="s">
        <v>25</v>
      </c>
      <c r="H3748" t="s">
        <v>8179</v>
      </c>
      <c r="I3748" t="s">
        <v>8180</v>
      </c>
      <c r="J3748" t="s">
        <v>44</v>
      </c>
      <c r="K3748" t="s">
        <v>29</v>
      </c>
      <c r="L3748" t="s">
        <v>9534</v>
      </c>
      <c r="M3748" t="s">
        <v>803</v>
      </c>
      <c r="N3748">
        <v>8401</v>
      </c>
      <c r="O3748" t="s">
        <v>157</v>
      </c>
      <c r="P3748" t="s">
        <v>4153</v>
      </c>
      <c r="Q3748" t="s">
        <v>49</v>
      </c>
      <c r="R3748" t="s">
        <v>184</v>
      </c>
      <c r="S3748" t="s">
        <v>684</v>
      </c>
      <c r="T3748">
        <v>23.36</v>
      </c>
      <c r="U3748">
        <v>2</v>
      </c>
      <c r="V3748">
        <v>0</v>
      </c>
      <c r="W3748">
        <v>11.68</v>
      </c>
    </row>
    <row r="3749" spans="1:23" x14ac:dyDescent="0.3">
      <c r="A3749">
        <v>7503</v>
      </c>
      <c r="B3749" t="s">
        <v>9532</v>
      </c>
      <c r="C3749" s="1">
        <v>42824</v>
      </c>
      <c r="D3749">
        <v>2017</v>
      </c>
      <c r="E3749" t="s">
        <v>237</v>
      </c>
      <c r="F3749">
        <v>30</v>
      </c>
      <c r="G3749" t="s">
        <v>1306</v>
      </c>
      <c r="H3749" t="s">
        <v>4069</v>
      </c>
      <c r="I3749" t="s">
        <v>4070</v>
      </c>
      <c r="J3749" t="s">
        <v>28</v>
      </c>
      <c r="K3749" t="s">
        <v>29</v>
      </c>
      <c r="L3749" t="s">
        <v>45</v>
      </c>
      <c r="M3749" t="s">
        <v>46</v>
      </c>
      <c r="N3749">
        <v>90036</v>
      </c>
      <c r="O3749" t="s">
        <v>47</v>
      </c>
      <c r="P3749" t="s">
        <v>5228</v>
      </c>
      <c r="Q3749" t="s">
        <v>49</v>
      </c>
      <c r="R3749" t="s">
        <v>72</v>
      </c>
      <c r="S3749" t="s">
        <v>5229</v>
      </c>
      <c r="T3749">
        <v>6.08</v>
      </c>
      <c r="U3749">
        <v>2</v>
      </c>
      <c r="V3749">
        <v>0</v>
      </c>
      <c r="W3749">
        <v>2.0671999999999997</v>
      </c>
    </row>
    <row r="3750" spans="1:23" x14ac:dyDescent="0.3">
      <c r="A3750">
        <v>3749</v>
      </c>
      <c r="B3750" t="s">
        <v>6922</v>
      </c>
      <c r="C3750" s="1">
        <v>42974</v>
      </c>
      <c r="D3750">
        <v>2017</v>
      </c>
      <c r="E3750" t="s">
        <v>132</v>
      </c>
      <c r="F3750">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v>96.575999999999993</v>
      </c>
    </row>
    <row r="3751" spans="1:23" x14ac:dyDescent="0.3">
      <c r="A3751">
        <v>7499</v>
      </c>
      <c r="B3751" t="s">
        <v>9531</v>
      </c>
      <c r="C3751" s="1">
        <v>42930</v>
      </c>
      <c r="D3751">
        <v>2017</v>
      </c>
      <c r="E3751" t="s">
        <v>152</v>
      </c>
      <c r="F3751">
        <v>14</v>
      </c>
      <c r="G3751" t="s">
        <v>54</v>
      </c>
      <c r="H3751" t="s">
        <v>5828</v>
      </c>
      <c r="I3751" t="s">
        <v>5829</v>
      </c>
      <c r="J3751" t="s">
        <v>28</v>
      </c>
      <c r="K3751" t="s">
        <v>29</v>
      </c>
      <c r="L3751" t="s">
        <v>3994</v>
      </c>
      <c r="M3751" t="s">
        <v>46</v>
      </c>
      <c r="N3751">
        <v>92683</v>
      </c>
      <c r="O3751" t="s">
        <v>47</v>
      </c>
      <c r="P3751" t="s">
        <v>186</v>
      </c>
      <c r="Q3751" t="s">
        <v>49</v>
      </c>
      <c r="R3751" t="s">
        <v>72</v>
      </c>
      <c r="S3751" t="s">
        <v>187</v>
      </c>
      <c r="T3751">
        <v>71.92</v>
      </c>
      <c r="U3751">
        <v>4</v>
      </c>
      <c r="V3751">
        <v>0</v>
      </c>
      <c r="W3751">
        <v>20.856799999999993</v>
      </c>
    </row>
    <row r="3752" spans="1:23" x14ac:dyDescent="0.3">
      <c r="A3752">
        <v>3751</v>
      </c>
      <c r="B3752" t="s">
        <v>6922</v>
      </c>
      <c r="C3752" s="1">
        <v>42974</v>
      </c>
      <c r="D3752">
        <v>2017</v>
      </c>
      <c r="E3752" t="s">
        <v>132</v>
      </c>
      <c r="F3752">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v>8.2359999999999989</v>
      </c>
    </row>
    <row r="3753" spans="1:23" x14ac:dyDescent="0.3">
      <c r="A3753">
        <v>7498</v>
      </c>
      <c r="B3753" t="s">
        <v>9531</v>
      </c>
      <c r="C3753" s="1">
        <v>42930</v>
      </c>
      <c r="D3753">
        <v>2017</v>
      </c>
      <c r="E3753" t="s">
        <v>152</v>
      </c>
      <c r="F3753">
        <v>14</v>
      </c>
      <c r="G3753" t="s">
        <v>54</v>
      </c>
      <c r="H3753" t="s">
        <v>5828</v>
      </c>
      <c r="I3753" t="s">
        <v>5829</v>
      </c>
      <c r="J3753" t="s">
        <v>28</v>
      </c>
      <c r="K3753" t="s">
        <v>29</v>
      </c>
      <c r="L3753" t="s">
        <v>3994</v>
      </c>
      <c r="M3753" t="s">
        <v>46</v>
      </c>
      <c r="N3753">
        <v>92683</v>
      </c>
      <c r="O3753" t="s">
        <v>47</v>
      </c>
      <c r="P3753" t="s">
        <v>1245</v>
      </c>
      <c r="Q3753" t="s">
        <v>49</v>
      </c>
      <c r="R3753" t="s">
        <v>281</v>
      </c>
      <c r="S3753" t="s">
        <v>1246</v>
      </c>
      <c r="T3753">
        <v>4.96</v>
      </c>
      <c r="U3753">
        <v>4</v>
      </c>
      <c r="V3753">
        <v>0</v>
      </c>
      <c r="W3753">
        <v>2.3311999999999999</v>
      </c>
    </row>
    <row r="3754" spans="1:23" x14ac:dyDescent="0.3">
      <c r="A3754">
        <v>3753</v>
      </c>
      <c r="B3754" t="s">
        <v>6922</v>
      </c>
      <c r="C3754" s="1">
        <v>42974</v>
      </c>
      <c r="D3754">
        <v>2017</v>
      </c>
      <c r="E3754" t="s">
        <v>132</v>
      </c>
      <c r="F3754">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v>56.977199999999996</v>
      </c>
    </row>
    <row r="3755" spans="1:23" x14ac:dyDescent="0.3">
      <c r="A3755">
        <v>3754</v>
      </c>
      <c r="B3755" t="s">
        <v>6922</v>
      </c>
      <c r="C3755" s="1">
        <v>42974</v>
      </c>
      <c r="D3755">
        <v>2017</v>
      </c>
      <c r="E3755" t="s">
        <v>132</v>
      </c>
      <c r="F3755">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v>294.54879999999991</v>
      </c>
    </row>
    <row r="3756" spans="1:23" x14ac:dyDescent="0.3">
      <c r="A3756">
        <v>3755</v>
      </c>
      <c r="B3756" t="s">
        <v>6922</v>
      </c>
      <c r="C3756" s="1">
        <v>42974</v>
      </c>
      <c r="D3756">
        <v>2017</v>
      </c>
      <c r="E3756" t="s">
        <v>132</v>
      </c>
      <c r="F375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v>17.744999999999962</v>
      </c>
    </row>
    <row r="3757" spans="1:23" x14ac:dyDescent="0.3">
      <c r="A3757">
        <v>3756</v>
      </c>
      <c r="B3757" t="s">
        <v>6923</v>
      </c>
      <c r="C3757" s="1">
        <v>42432</v>
      </c>
      <c r="D3757">
        <v>2016</v>
      </c>
      <c r="E3757" t="s">
        <v>237</v>
      </c>
      <c r="F3757">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v>15.509199999999998</v>
      </c>
    </row>
    <row r="3758" spans="1:23" x14ac:dyDescent="0.3">
      <c r="A3758">
        <v>7496</v>
      </c>
      <c r="B3758" t="s">
        <v>9531</v>
      </c>
      <c r="C3758" s="1">
        <v>42930</v>
      </c>
      <c r="D3758">
        <v>2017</v>
      </c>
      <c r="E3758" t="s">
        <v>152</v>
      </c>
      <c r="F3758">
        <v>14</v>
      </c>
      <c r="G3758" t="s">
        <v>54</v>
      </c>
      <c r="H3758" t="s">
        <v>5828</v>
      </c>
      <c r="I3758" t="s">
        <v>5829</v>
      </c>
      <c r="J3758" t="s">
        <v>28</v>
      </c>
      <c r="K3758" t="s">
        <v>29</v>
      </c>
      <c r="L3758" t="s">
        <v>3994</v>
      </c>
      <c r="M3758" t="s">
        <v>46</v>
      </c>
      <c r="N3758">
        <v>92683</v>
      </c>
      <c r="O3758" t="s">
        <v>47</v>
      </c>
      <c r="P3758" t="s">
        <v>2983</v>
      </c>
      <c r="Q3758" t="s">
        <v>49</v>
      </c>
      <c r="R3758" t="s">
        <v>79</v>
      </c>
      <c r="S3758" t="s">
        <v>2984</v>
      </c>
      <c r="T3758">
        <v>4.4479999999999995</v>
      </c>
      <c r="U3758">
        <v>2</v>
      </c>
      <c r="V3758">
        <v>0.2</v>
      </c>
      <c r="W3758">
        <v>1.4455999999999996</v>
      </c>
    </row>
    <row r="3759" spans="1:23" x14ac:dyDescent="0.3">
      <c r="A3759">
        <v>3758</v>
      </c>
      <c r="B3759" t="s">
        <v>6927</v>
      </c>
      <c r="C3759" s="1">
        <v>42429</v>
      </c>
      <c r="D3759">
        <v>2016</v>
      </c>
      <c r="E3759" t="s">
        <v>568</v>
      </c>
      <c r="F3759">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v>8.3328000000000024</v>
      </c>
    </row>
    <row r="3760" spans="1:23" x14ac:dyDescent="0.3">
      <c r="A3760">
        <v>3759</v>
      </c>
      <c r="B3760" t="s">
        <v>6928</v>
      </c>
      <c r="C3760" s="1">
        <v>42265</v>
      </c>
      <c r="D3760">
        <v>2015</v>
      </c>
      <c r="E3760" t="s">
        <v>161</v>
      </c>
      <c r="F3760">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v>5.4895999999999994</v>
      </c>
    </row>
    <row r="3761" spans="1:23" x14ac:dyDescent="0.3">
      <c r="A3761">
        <v>3760</v>
      </c>
      <c r="B3761" t="s">
        <v>6928</v>
      </c>
      <c r="C3761" s="1">
        <v>42265</v>
      </c>
      <c r="D3761">
        <v>2015</v>
      </c>
      <c r="E3761" t="s">
        <v>161</v>
      </c>
      <c r="F3761">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v>5.0699999999999985</v>
      </c>
    </row>
    <row r="3762" spans="1:23" x14ac:dyDescent="0.3">
      <c r="A3762">
        <v>7495</v>
      </c>
      <c r="B3762" t="s">
        <v>9530</v>
      </c>
      <c r="C3762" s="1">
        <v>42989</v>
      </c>
      <c r="D3762">
        <v>2017</v>
      </c>
      <c r="E3762" t="s">
        <v>161</v>
      </c>
      <c r="F3762">
        <v>11</v>
      </c>
      <c r="G3762" t="s">
        <v>54</v>
      </c>
      <c r="H3762" t="s">
        <v>6473</v>
      </c>
      <c r="I3762" t="s">
        <v>6474</v>
      </c>
      <c r="J3762" t="s">
        <v>28</v>
      </c>
      <c r="K3762" t="s">
        <v>29</v>
      </c>
      <c r="L3762" t="s">
        <v>195</v>
      </c>
      <c r="M3762" t="s">
        <v>110</v>
      </c>
      <c r="N3762">
        <v>77070</v>
      </c>
      <c r="O3762" t="s">
        <v>111</v>
      </c>
      <c r="P3762" t="s">
        <v>4113</v>
      </c>
      <c r="Q3762" t="s">
        <v>49</v>
      </c>
      <c r="R3762" t="s">
        <v>82</v>
      </c>
      <c r="S3762" t="s">
        <v>4114</v>
      </c>
      <c r="T3762">
        <v>1.5559999999999996</v>
      </c>
      <c r="U3762">
        <v>2</v>
      </c>
      <c r="V3762">
        <v>0.8</v>
      </c>
      <c r="W3762">
        <v>-4.2012</v>
      </c>
    </row>
    <row r="3763" spans="1:23" x14ac:dyDescent="0.3">
      <c r="A3763">
        <v>3762</v>
      </c>
      <c r="B3763" t="s">
        <v>6929</v>
      </c>
      <c r="C3763" s="1">
        <v>42867</v>
      </c>
      <c r="D3763">
        <v>2017</v>
      </c>
      <c r="E3763" t="s">
        <v>124</v>
      </c>
      <c r="F3763">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v>42.047999999999995</v>
      </c>
    </row>
    <row r="3764" spans="1:23" x14ac:dyDescent="0.3">
      <c r="A3764">
        <v>7493</v>
      </c>
      <c r="B3764" t="s">
        <v>9530</v>
      </c>
      <c r="C3764" s="1">
        <v>42989</v>
      </c>
      <c r="D3764">
        <v>2017</v>
      </c>
      <c r="E3764" t="s">
        <v>161</v>
      </c>
      <c r="F3764">
        <v>11</v>
      </c>
      <c r="G3764" t="s">
        <v>54</v>
      </c>
      <c r="H3764" t="s">
        <v>6473</v>
      </c>
      <c r="I3764" t="s">
        <v>6474</v>
      </c>
      <c r="J3764" t="s">
        <v>28</v>
      </c>
      <c r="K3764" t="s">
        <v>29</v>
      </c>
      <c r="L3764" t="s">
        <v>195</v>
      </c>
      <c r="M3764" t="s">
        <v>110</v>
      </c>
      <c r="N3764">
        <v>77070</v>
      </c>
      <c r="O3764" t="s">
        <v>111</v>
      </c>
      <c r="P3764" t="s">
        <v>6003</v>
      </c>
      <c r="Q3764" t="s">
        <v>49</v>
      </c>
      <c r="R3764" t="s">
        <v>95</v>
      </c>
      <c r="S3764" t="s">
        <v>6004</v>
      </c>
      <c r="T3764">
        <v>10.272000000000002</v>
      </c>
      <c r="U3764">
        <v>3</v>
      </c>
      <c r="V3764">
        <v>0.2</v>
      </c>
      <c r="W3764">
        <v>3.2099999999999982</v>
      </c>
    </row>
    <row r="3765" spans="1:23" x14ac:dyDescent="0.3">
      <c r="A3765">
        <v>3764</v>
      </c>
      <c r="B3765" t="s">
        <v>6930</v>
      </c>
      <c r="C3765" s="1">
        <v>42595</v>
      </c>
      <c r="D3765">
        <v>2016</v>
      </c>
      <c r="E3765" t="s">
        <v>132</v>
      </c>
      <c r="F3765">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v>4.1747999999999994</v>
      </c>
    </row>
    <row r="3766" spans="1:23" x14ac:dyDescent="0.3">
      <c r="A3766">
        <v>3765</v>
      </c>
      <c r="B3766" t="s">
        <v>6932</v>
      </c>
      <c r="C3766" s="1">
        <v>42791</v>
      </c>
      <c r="D3766">
        <v>2017</v>
      </c>
      <c r="E3766" t="s">
        <v>568</v>
      </c>
      <c r="F376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v>-3.0396000000000001</v>
      </c>
    </row>
    <row r="3767" spans="1:23" x14ac:dyDescent="0.3">
      <c r="A3767">
        <v>7490</v>
      </c>
      <c r="B3767" t="s">
        <v>9527</v>
      </c>
      <c r="C3767" s="1">
        <v>43044</v>
      </c>
      <c r="D3767">
        <v>2017</v>
      </c>
      <c r="E3767" t="s">
        <v>24</v>
      </c>
      <c r="F3767">
        <v>5</v>
      </c>
      <c r="G3767" t="s">
        <v>54</v>
      </c>
      <c r="H3767" t="s">
        <v>7180</v>
      </c>
      <c r="I3767" t="s">
        <v>7181</v>
      </c>
      <c r="J3767" t="s">
        <v>28</v>
      </c>
      <c r="K3767" t="s">
        <v>29</v>
      </c>
      <c r="L3767" t="s">
        <v>963</v>
      </c>
      <c r="M3767" t="s">
        <v>46</v>
      </c>
      <c r="N3767">
        <v>92105</v>
      </c>
      <c r="O3767" t="s">
        <v>47</v>
      </c>
      <c r="P3767" t="s">
        <v>3374</v>
      </c>
      <c r="Q3767" t="s">
        <v>49</v>
      </c>
      <c r="R3767" t="s">
        <v>95</v>
      </c>
      <c r="S3767" t="s">
        <v>3375</v>
      </c>
      <c r="T3767">
        <v>12.96</v>
      </c>
      <c r="U3767">
        <v>2</v>
      </c>
      <c r="V3767">
        <v>0</v>
      </c>
      <c r="W3767">
        <v>6.2208000000000006</v>
      </c>
    </row>
    <row r="3768" spans="1:23" x14ac:dyDescent="0.3">
      <c r="A3768">
        <v>3767</v>
      </c>
      <c r="B3768" t="s">
        <v>6933</v>
      </c>
      <c r="C3768" s="1">
        <v>42450</v>
      </c>
      <c r="D3768">
        <v>2016</v>
      </c>
      <c r="E3768" t="s">
        <v>237</v>
      </c>
      <c r="F3768">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v>0.504</v>
      </c>
    </row>
    <row r="3769" spans="1:23" x14ac:dyDescent="0.3">
      <c r="A3769">
        <v>7487</v>
      </c>
      <c r="B3769" t="s">
        <v>9526</v>
      </c>
      <c r="C3769" s="1">
        <v>42357</v>
      </c>
      <c r="D3769">
        <v>2015</v>
      </c>
      <c r="E3769" t="s">
        <v>98</v>
      </c>
      <c r="F3769">
        <v>19</v>
      </c>
      <c r="G3769" t="s">
        <v>25</v>
      </c>
      <c r="H3769" t="s">
        <v>2737</v>
      </c>
      <c r="I3769" t="s">
        <v>2738</v>
      </c>
      <c r="J3769" t="s">
        <v>108</v>
      </c>
      <c r="K3769" t="s">
        <v>29</v>
      </c>
      <c r="L3769" t="s">
        <v>256</v>
      </c>
      <c r="M3769" t="s">
        <v>2714</v>
      </c>
      <c r="N3769">
        <v>3820</v>
      </c>
      <c r="O3769" t="s">
        <v>157</v>
      </c>
      <c r="P3769" t="s">
        <v>5459</v>
      </c>
      <c r="Q3769" t="s">
        <v>49</v>
      </c>
      <c r="R3769" t="s">
        <v>95</v>
      </c>
      <c r="S3769" t="s">
        <v>5460</v>
      </c>
      <c r="T3769">
        <v>29.900000000000002</v>
      </c>
      <c r="U3769">
        <v>5</v>
      </c>
      <c r="V3769">
        <v>0</v>
      </c>
      <c r="W3769">
        <v>14.651</v>
      </c>
    </row>
    <row r="3770" spans="1:23" x14ac:dyDescent="0.3">
      <c r="A3770">
        <v>7486</v>
      </c>
      <c r="B3770" t="s">
        <v>9524</v>
      </c>
      <c r="C3770" s="1">
        <v>43097</v>
      </c>
      <c r="D3770">
        <v>2017</v>
      </c>
      <c r="E3770" t="s">
        <v>98</v>
      </c>
      <c r="F3770">
        <v>28</v>
      </c>
      <c r="G3770" t="s">
        <v>54</v>
      </c>
      <c r="H3770" t="s">
        <v>389</v>
      </c>
      <c r="I3770" t="s">
        <v>390</v>
      </c>
      <c r="J3770" t="s">
        <v>108</v>
      </c>
      <c r="K3770" t="s">
        <v>29</v>
      </c>
      <c r="L3770" t="s">
        <v>7470</v>
      </c>
      <c r="M3770" t="s">
        <v>7471</v>
      </c>
      <c r="N3770">
        <v>58103</v>
      </c>
      <c r="O3770" t="s">
        <v>111</v>
      </c>
      <c r="P3770" t="s">
        <v>6399</v>
      </c>
      <c r="Q3770" t="s">
        <v>49</v>
      </c>
      <c r="R3770" t="s">
        <v>79</v>
      </c>
      <c r="S3770" t="s">
        <v>6400</v>
      </c>
      <c r="T3770">
        <v>25.9</v>
      </c>
      <c r="U3770">
        <v>5</v>
      </c>
      <c r="V3770">
        <v>0</v>
      </c>
      <c r="W3770">
        <v>12.690999999999999</v>
      </c>
    </row>
    <row r="3771" spans="1:23" x14ac:dyDescent="0.3">
      <c r="A3771">
        <v>3770</v>
      </c>
      <c r="B3771" t="s">
        <v>6935</v>
      </c>
      <c r="C3771" s="1">
        <v>41989</v>
      </c>
      <c r="D3771">
        <v>2014</v>
      </c>
      <c r="E3771" t="s">
        <v>98</v>
      </c>
      <c r="F3771">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v>0.66959999999999997</v>
      </c>
    </row>
    <row r="3772" spans="1:23" x14ac:dyDescent="0.3">
      <c r="A3772">
        <v>7485</v>
      </c>
      <c r="B3772" t="s">
        <v>9524</v>
      </c>
      <c r="C3772" s="1">
        <v>43097</v>
      </c>
      <c r="D3772">
        <v>2017</v>
      </c>
      <c r="E3772" t="s">
        <v>98</v>
      </c>
      <c r="F3772">
        <v>28</v>
      </c>
      <c r="G3772" t="s">
        <v>54</v>
      </c>
      <c r="H3772" t="s">
        <v>389</v>
      </c>
      <c r="I3772" t="s">
        <v>390</v>
      </c>
      <c r="J3772" t="s">
        <v>108</v>
      </c>
      <c r="K3772" t="s">
        <v>29</v>
      </c>
      <c r="L3772" t="s">
        <v>7470</v>
      </c>
      <c r="M3772" t="s">
        <v>7471</v>
      </c>
      <c r="N3772">
        <v>58103</v>
      </c>
      <c r="O3772" t="s">
        <v>111</v>
      </c>
      <c r="P3772" t="s">
        <v>9525</v>
      </c>
      <c r="Q3772" t="s">
        <v>49</v>
      </c>
      <c r="R3772" t="s">
        <v>72</v>
      </c>
      <c r="S3772" t="s">
        <v>3056</v>
      </c>
      <c r="T3772">
        <v>2.48</v>
      </c>
      <c r="U3772">
        <v>1</v>
      </c>
      <c r="V3772">
        <v>0</v>
      </c>
      <c r="W3772">
        <v>0.86799999999999988</v>
      </c>
    </row>
    <row r="3773" spans="1:23" x14ac:dyDescent="0.3">
      <c r="A3773">
        <v>3772</v>
      </c>
      <c r="B3773" t="s">
        <v>6937</v>
      </c>
      <c r="C3773" s="1">
        <v>42502</v>
      </c>
      <c r="D3773">
        <v>2016</v>
      </c>
      <c r="E3773" t="s">
        <v>124</v>
      </c>
      <c r="F3773">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v>-19.562399999999997</v>
      </c>
    </row>
    <row r="3774" spans="1:23" x14ac:dyDescent="0.3">
      <c r="A3774">
        <v>7483</v>
      </c>
      <c r="B3774" t="s">
        <v>9522</v>
      </c>
      <c r="C3774" s="1">
        <v>41905</v>
      </c>
      <c r="D3774">
        <v>2014</v>
      </c>
      <c r="E3774" t="s">
        <v>161</v>
      </c>
      <c r="F3774">
        <v>23</v>
      </c>
      <c r="G3774" t="s">
        <v>54</v>
      </c>
      <c r="H3774" t="s">
        <v>5947</v>
      </c>
      <c r="I3774" t="s">
        <v>5948</v>
      </c>
      <c r="J3774" t="s">
        <v>108</v>
      </c>
      <c r="K3774" t="s">
        <v>29</v>
      </c>
      <c r="L3774" t="s">
        <v>278</v>
      </c>
      <c r="M3774" t="s">
        <v>279</v>
      </c>
      <c r="N3774">
        <v>10011</v>
      </c>
      <c r="O3774" t="s">
        <v>157</v>
      </c>
      <c r="P3774" t="s">
        <v>337</v>
      </c>
      <c r="Q3774" t="s">
        <v>49</v>
      </c>
      <c r="R3774" t="s">
        <v>79</v>
      </c>
      <c r="S3774" t="s">
        <v>338</v>
      </c>
      <c r="T3774">
        <v>18.463999999999999</v>
      </c>
      <c r="U3774">
        <v>4</v>
      </c>
      <c r="V3774">
        <v>0.2</v>
      </c>
      <c r="W3774">
        <v>6.9239999999999995</v>
      </c>
    </row>
    <row r="3775" spans="1:23" x14ac:dyDescent="0.3">
      <c r="A3775">
        <v>3774</v>
      </c>
      <c r="B3775" t="s">
        <v>6939</v>
      </c>
      <c r="C3775" s="1">
        <v>41740</v>
      </c>
      <c r="D3775">
        <v>2014</v>
      </c>
      <c r="E3775" t="s">
        <v>89</v>
      </c>
      <c r="F3775">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v>2.3327999999999998</v>
      </c>
    </row>
    <row r="3776" spans="1:23" x14ac:dyDescent="0.3">
      <c r="A3776">
        <v>7482</v>
      </c>
      <c r="B3776" t="s">
        <v>9521</v>
      </c>
      <c r="C3776" s="1">
        <v>42614</v>
      </c>
      <c r="D3776">
        <v>2016</v>
      </c>
      <c r="E3776" t="s">
        <v>161</v>
      </c>
      <c r="F3776">
        <v>1</v>
      </c>
      <c r="G3776" t="s">
        <v>25</v>
      </c>
      <c r="H3776" t="s">
        <v>6501</v>
      </c>
      <c r="I3776" t="s">
        <v>6502</v>
      </c>
      <c r="J3776" t="s">
        <v>108</v>
      </c>
      <c r="K3776" t="s">
        <v>29</v>
      </c>
      <c r="L3776" t="s">
        <v>1473</v>
      </c>
      <c r="M3776" t="s">
        <v>46</v>
      </c>
      <c r="N3776">
        <v>92646</v>
      </c>
      <c r="O3776" t="s">
        <v>47</v>
      </c>
      <c r="P3776" t="s">
        <v>538</v>
      </c>
      <c r="Q3776" t="s">
        <v>49</v>
      </c>
      <c r="R3776" t="s">
        <v>184</v>
      </c>
      <c r="S3776" t="s">
        <v>539</v>
      </c>
      <c r="T3776">
        <v>12.78</v>
      </c>
      <c r="U3776">
        <v>1</v>
      </c>
      <c r="V3776">
        <v>0</v>
      </c>
      <c r="W3776">
        <v>5.7509999999999994</v>
      </c>
    </row>
    <row r="3777" spans="1:23" x14ac:dyDescent="0.3">
      <c r="A3777">
        <v>3776</v>
      </c>
      <c r="B3777" t="s">
        <v>6939</v>
      </c>
      <c r="C3777" s="1">
        <v>41740</v>
      </c>
      <c r="D3777">
        <v>2014</v>
      </c>
      <c r="E3777" t="s">
        <v>89</v>
      </c>
      <c r="F3777">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v>3.6288</v>
      </c>
    </row>
    <row r="3778" spans="1:23" x14ac:dyDescent="0.3">
      <c r="A3778">
        <v>7481</v>
      </c>
      <c r="B3778" t="s">
        <v>9520</v>
      </c>
      <c r="C3778" s="1">
        <v>41645</v>
      </c>
      <c r="D3778">
        <v>2014</v>
      </c>
      <c r="E3778" t="s">
        <v>166</v>
      </c>
      <c r="F3778">
        <v>6</v>
      </c>
      <c r="G3778" t="s">
        <v>54</v>
      </c>
      <c r="H3778" t="s">
        <v>3937</v>
      </c>
      <c r="I3778" t="s">
        <v>3938</v>
      </c>
      <c r="J3778" t="s">
        <v>108</v>
      </c>
      <c r="K3778" t="s">
        <v>29</v>
      </c>
      <c r="L3778" t="s">
        <v>30</v>
      </c>
      <c r="M3778" t="s">
        <v>31</v>
      </c>
      <c r="N3778">
        <v>42420</v>
      </c>
      <c r="O3778" t="s">
        <v>32</v>
      </c>
      <c r="P3778" t="s">
        <v>3086</v>
      </c>
      <c r="Q3778" t="s">
        <v>49</v>
      </c>
      <c r="R3778" t="s">
        <v>95</v>
      </c>
      <c r="S3778" t="s">
        <v>3087</v>
      </c>
      <c r="T3778">
        <v>6.54</v>
      </c>
      <c r="U3778">
        <v>1</v>
      </c>
      <c r="V3778">
        <v>0</v>
      </c>
      <c r="W3778">
        <v>3.0084</v>
      </c>
    </row>
    <row r="3779" spans="1:23" x14ac:dyDescent="0.3">
      <c r="A3779">
        <v>7480</v>
      </c>
      <c r="B3779" t="s">
        <v>9520</v>
      </c>
      <c r="C3779" s="1">
        <v>41645</v>
      </c>
      <c r="D3779">
        <v>2014</v>
      </c>
      <c r="E3779" t="s">
        <v>166</v>
      </c>
      <c r="F3779">
        <v>6</v>
      </c>
      <c r="G3779" t="s">
        <v>54</v>
      </c>
      <c r="H3779" t="s">
        <v>3937</v>
      </c>
      <c r="I3779" t="s">
        <v>3938</v>
      </c>
      <c r="J3779" t="s">
        <v>108</v>
      </c>
      <c r="K3779" t="s">
        <v>29</v>
      </c>
      <c r="L3779" t="s">
        <v>30</v>
      </c>
      <c r="M3779" t="s">
        <v>31</v>
      </c>
      <c r="N3779">
        <v>42420</v>
      </c>
      <c r="O3779" t="s">
        <v>32</v>
      </c>
      <c r="P3779" t="s">
        <v>6434</v>
      </c>
      <c r="Q3779" t="s">
        <v>49</v>
      </c>
      <c r="R3779" t="s">
        <v>281</v>
      </c>
      <c r="S3779" t="s">
        <v>6435</v>
      </c>
      <c r="T3779">
        <v>31.12</v>
      </c>
      <c r="U3779">
        <v>4</v>
      </c>
      <c r="V3779">
        <v>0</v>
      </c>
      <c r="W3779">
        <v>0.31119999999999948</v>
      </c>
    </row>
    <row r="3780" spans="1:23" x14ac:dyDescent="0.3">
      <c r="A3780">
        <v>7477</v>
      </c>
      <c r="B3780" t="s">
        <v>9520</v>
      </c>
      <c r="C3780" s="1">
        <v>41645</v>
      </c>
      <c r="D3780">
        <v>2014</v>
      </c>
      <c r="E3780" t="s">
        <v>166</v>
      </c>
      <c r="F3780">
        <v>6</v>
      </c>
      <c r="G3780" t="s">
        <v>54</v>
      </c>
      <c r="H3780" t="s">
        <v>3937</v>
      </c>
      <c r="I3780" t="s">
        <v>3938</v>
      </c>
      <c r="J3780" t="s">
        <v>108</v>
      </c>
      <c r="K3780" t="s">
        <v>29</v>
      </c>
      <c r="L3780" t="s">
        <v>30</v>
      </c>
      <c r="M3780" t="s">
        <v>31</v>
      </c>
      <c r="N3780">
        <v>42420</v>
      </c>
      <c r="O3780" t="s">
        <v>32</v>
      </c>
      <c r="P3780" t="s">
        <v>1755</v>
      </c>
      <c r="Q3780" t="s">
        <v>49</v>
      </c>
      <c r="R3780" t="s">
        <v>72</v>
      </c>
      <c r="S3780" t="s">
        <v>1756</v>
      </c>
      <c r="T3780">
        <v>5.48</v>
      </c>
      <c r="U3780">
        <v>2</v>
      </c>
      <c r="V3780">
        <v>0</v>
      </c>
      <c r="W3780">
        <v>1.4796000000000005</v>
      </c>
    </row>
    <row r="3781" spans="1:23" x14ac:dyDescent="0.3">
      <c r="A3781">
        <v>3780</v>
      </c>
      <c r="B3781" t="s">
        <v>6947</v>
      </c>
      <c r="C3781" s="1">
        <v>42782</v>
      </c>
      <c r="D3781">
        <v>2017</v>
      </c>
      <c r="E3781" t="s">
        <v>568</v>
      </c>
      <c r="F3781">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v>18.211199999999998</v>
      </c>
    </row>
    <row r="3782" spans="1:23" x14ac:dyDescent="0.3">
      <c r="A3782">
        <v>7476</v>
      </c>
      <c r="B3782" t="s">
        <v>9520</v>
      </c>
      <c r="C3782" s="1">
        <v>41645</v>
      </c>
      <c r="D3782">
        <v>2014</v>
      </c>
      <c r="E3782" t="s">
        <v>166</v>
      </c>
      <c r="F3782">
        <v>6</v>
      </c>
      <c r="G3782" t="s">
        <v>54</v>
      </c>
      <c r="H3782" t="s">
        <v>3937</v>
      </c>
      <c r="I3782" t="s">
        <v>3938</v>
      </c>
      <c r="J3782" t="s">
        <v>108</v>
      </c>
      <c r="K3782" t="s">
        <v>29</v>
      </c>
      <c r="L3782" t="s">
        <v>30</v>
      </c>
      <c r="M3782" t="s">
        <v>31</v>
      </c>
      <c r="N3782">
        <v>42420</v>
      </c>
      <c r="O3782" t="s">
        <v>32</v>
      </c>
      <c r="P3782" t="s">
        <v>2227</v>
      </c>
      <c r="Q3782" t="s">
        <v>49</v>
      </c>
      <c r="R3782" t="s">
        <v>79</v>
      </c>
      <c r="S3782" t="s">
        <v>2228</v>
      </c>
      <c r="T3782">
        <v>609.98</v>
      </c>
      <c r="U3782">
        <v>2</v>
      </c>
      <c r="V3782">
        <v>0</v>
      </c>
      <c r="W3782">
        <v>274.49099999999999</v>
      </c>
    </row>
    <row r="3783" spans="1:23" x14ac:dyDescent="0.3">
      <c r="A3783">
        <v>7474</v>
      </c>
      <c r="B3783" t="s">
        <v>9519</v>
      </c>
      <c r="C3783" s="1">
        <v>42470</v>
      </c>
      <c r="D3783">
        <v>2016</v>
      </c>
      <c r="E3783" t="s">
        <v>89</v>
      </c>
      <c r="F3783">
        <v>10</v>
      </c>
      <c r="G3783" t="s">
        <v>54</v>
      </c>
      <c r="H3783" t="s">
        <v>3623</v>
      </c>
      <c r="I3783" t="s">
        <v>3624</v>
      </c>
      <c r="J3783" t="s">
        <v>44</v>
      </c>
      <c r="K3783" t="s">
        <v>29</v>
      </c>
      <c r="L3783" t="s">
        <v>315</v>
      </c>
      <c r="M3783" t="s">
        <v>222</v>
      </c>
      <c r="N3783">
        <v>60653</v>
      </c>
      <c r="O3783" t="s">
        <v>111</v>
      </c>
      <c r="P3783" t="s">
        <v>2969</v>
      </c>
      <c r="Q3783" t="s">
        <v>49</v>
      </c>
      <c r="R3783" t="s">
        <v>72</v>
      </c>
      <c r="S3783" t="s">
        <v>2970</v>
      </c>
      <c r="T3783">
        <v>13.568000000000001</v>
      </c>
      <c r="U3783">
        <v>4</v>
      </c>
      <c r="V3783">
        <v>0.2</v>
      </c>
      <c r="W3783">
        <v>3.2223999999999995</v>
      </c>
    </row>
    <row r="3784" spans="1:23" x14ac:dyDescent="0.3">
      <c r="A3784">
        <v>3783</v>
      </c>
      <c r="B3784" t="s">
        <v>6951</v>
      </c>
      <c r="C3784" s="1">
        <v>43052</v>
      </c>
      <c r="D3784">
        <v>2017</v>
      </c>
      <c r="E3784" t="s">
        <v>24</v>
      </c>
      <c r="F3784">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v>3.3389999999999995</v>
      </c>
    </row>
    <row r="3785" spans="1:23" x14ac:dyDescent="0.3">
      <c r="A3785">
        <v>3784</v>
      </c>
      <c r="B3785" t="s">
        <v>6951</v>
      </c>
      <c r="C3785" s="1">
        <v>43052</v>
      </c>
      <c r="D3785">
        <v>2017</v>
      </c>
      <c r="E3785" t="s">
        <v>24</v>
      </c>
      <c r="F3785">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v>-63.005600000000015</v>
      </c>
    </row>
    <row r="3786" spans="1:23" x14ac:dyDescent="0.3">
      <c r="A3786">
        <v>7472</v>
      </c>
      <c r="B3786" t="s">
        <v>9517</v>
      </c>
      <c r="C3786" s="1">
        <v>42262</v>
      </c>
      <c r="D3786">
        <v>2015</v>
      </c>
      <c r="E3786" t="s">
        <v>161</v>
      </c>
      <c r="F3786">
        <v>15</v>
      </c>
      <c r="G3786" t="s">
        <v>54</v>
      </c>
      <c r="H3786" t="s">
        <v>4830</v>
      </c>
      <c r="I3786" t="s">
        <v>4831</v>
      </c>
      <c r="J3786" t="s">
        <v>44</v>
      </c>
      <c r="K3786" t="s">
        <v>29</v>
      </c>
      <c r="L3786" t="s">
        <v>155</v>
      </c>
      <c r="M3786" t="s">
        <v>156</v>
      </c>
      <c r="N3786">
        <v>19143</v>
      </c>
      <c r="O3786" t="s">
        <v>157</v>
      </c>
      <c r="P3786" t="s">
        <v>854</v>
      </c>
      <c r="Q3786" t="s">
        <v>49</v>
      </c>
      <c r="R3786" t="s">
        <v>63</v>
      </c>
      <c r="S3786" t="s">
        <v>855</v>
      </c>
      <c r="T3786">
        <v>147.184</v>
      </c>
      <c r="U3786">
        <v>2</v>
      </c>
      <c r="V3786">
        <v>0.2</v>
      </c>
      <c r="W3786">
        <v>-29.436800000000012</v>
      </c>
    </row>
    <row r="3787" spans="1:23" x14ac:dyDescent="0.3">
      <c r="A3787">
        <v>3786</v>
      </c>
      <c r="B3787" t="s">
        <v>6953</v>
      </c>
      <c r="C3787" s="1">
        <v>43095</v>
      </c>
      <c r="D3787">
        <v>2017</v>
      </c>
      <c r="E3787" t="s">
        <v>98</v>
      </c>
      <c r="F3787">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v>-2.6099999999999994</v>
      </c>
    </row>
    <row r="3788" spans="1:23" x14ac:dyDescent="0.3">
      <c r="A3788">
        <v>3787</v>
      </c>
      <c r="B3788" t="s">
        <v>6956</v>
      </c>
      <c r="C3788" s="1">
        <v>42674</v>
      </c>
      <c r="D3788">
        <v>2016</v>
      </c>
      <c r="E3788" t="s">
        <v>53</v>
      </c>
      <c r="F3788">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v>282.20920000000001</v>
      </c>
    </row>
    <row r="3789" spans="1:23" x14ac:dyDescent="0.3">
      <c r="A3789">
        <v>3788</v>
      </c>
      <c r="B3789" t="s">
        <v>6957</v>
      </c>
      <c r="C3789" s="1">
        <v>42617</v>
      </c>
      <c r="D3789">
        <v>2016</v>
      </c>
      <c r="E3789" t="s">
        <v>161</v>
      </c>
      <c r="F3789">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v>1.0269000000000001</v>
      </c>
    </row>
    <row r="3790" spans="1:23" x14ac:dyDescent="0.3">
      <c r="A3790">
        <v>3789</v>
      </c>
      <c r="B3790" t="s">
        <v>6957</v>
      </c>
      <c r="C3790" s="1">
        <v>42617</v>
      </c>
      <c r="D3790">
        <v>2016</v>
      </c>
      <c r="E3790" t="s">
        <v>161</v>
      </c>
      <c r="F3790">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v>7.0172999999999952</v>
      </c>
    </row>
    <row r="3791" spans="1:23" x14ac:dyDescent="0.3">
      <c r="A3791">
        <v>3790</v>
      </c>
      <c r="B3791" t="s">
        <v>6958</v>
      </c>
      <c r="C3791" s="1">
        <v>42477</v>
      </c>
      <c r="D3791">
        <v>2016</v>
      </c>
      <c r="E3791" t="s">
        <v>89</v>
      </c>
      <c r="F3791">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v>9.0054999999999996</v>
      </c>
    </row>
    <row r="3792" spans="1:23" x14ac:dyDescent="0.3">
      <c r="A3792">
        <v>3791</v>
      </c>
      <c r="B3792" t="s">
        <v>6959</v>
      </c>
      <c r="C3792" s="1">
        <v>41825</v>
      </c>
      <c r="D3792">
        <v>2014</v>
      </c>
      <c r="E3792" t="s">
        <v>152</v>
      </c>
      <c r="F3792">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v>67.86</v>
      </c>
    </row>
    <row r="3793" spans="1:23" x14ac:dyDescent="0.3">
      <c r="A3793">
        <v>3792</v>
      </c>
      <c r="B3793" t="s">
        <v>6960</v>
      </c>
      <c r="C3793" s="1">
        <v>42062</v>
      </c>
      <c r="D3793">
        <v>2015</v>
      </c>
      <c r="E3793" t="s">
        <v>568</v>
      </c>
      <c r="F3793">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v>-3.3879000000000001</v>
      </c>
    </row>
    <row r="3794" spans="1:23" x14ac:dyDescent="0.3">
      <c r="A3794">
        <v>3793</v>
      </c>
      <c r="B3794" t="s">
        <v>6960</v>
      </c>
      <c r="C3794" s="1">
        <v>42062</v>
      </c>
      <c r="D3794">
        <v>2015</v>
      </c>
      <c r="E3794" t="s">
        <v>568</v>
      </c>
      <c r="F3794">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v>2.2043999999999979</v>
      </c>
    </row>
    <row r="3795" spans="1:23" x14ac:dyDescent="0.3">
      <c r="A3795">
        <v>3794</v>
      </c>
      <c r="B3795" t="s">
        <v>6962</v>
      </c>
      <c r="C3795" s="1">
        <v>42335</v>
      </c>
      <c r="D3795">
        <v>2015</v>
      </c>
      <c r="E3795" t="s">
        <v>24</v>
      </c>
      <c r="F3795">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v>12.511800000000001</v>
      </c>
    </row>
    <row r="3796" spans="1:23" x14ac:dyDescent="0.3">
      <c r="A3796">
        <v>3795</v>
      </c>
      <c r="B3796" t="s">
        <v>6963</v>
      </c>
      <c r="C3796" s="1">
        <v>41666</v>
      </c>
      <c r="D3796">
        <v>2014</v>
      </c>
      <c r="E3796" t="s">
        <v>166</v>
      </c>
      <c r="F379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v>14.307499999999997</v>
      </c>
    </row>
    <row r="3797" spans="1:23" x14ac:dyDescent="0.3">
      <c r="A3797">
        <v>7471</v>
      </c>
      <c r="B3797" t="s">
        <v>9517</v>
      </c>
      <c r="C3797" s="1">
        <v>42262</v>
      </c>
      <c r="D3797">
        <v>2015</v>
      </c>
      <c r="E3797" t="s">
        <v>161</v>
      </c>
      <c r="F3797">
        <v>15</v>
      </c>
      <c r="G3797" t="s">
        <v>54</v>
      </c>
      <c r="H3797" t="s">
        <v>4830</v>
      </c>
      <c r="I3797" t="s">
        <v>4831</v>
      </c>
      <c r="J3797" t="s">
        <v>44</v>
      </c>
      <c r="K3797" t="s">
        <v>29</v>
      </c>
      <c r="L3797" t="s">
        <v>155</v>
      </c>
      <c r="M3797" t="s">
        <v>156</v>
      </c>
      <c r="N3797">
        <v>19143</v>
      </c>
      <c r="O3797" t="s">
        <v>157</v>
      </c>
      <c r="P3797" t="s">
        <v>458</v>
      </c>
      <c r="Q3797" t="s">
        <v>49</v>
      </c>
      <c r="R3797" t="s">
        <v>79</v>
      </c>
      <c r="S3797" t="s">
        <v>459</v>
      </c>
      <c r="T3797">
        <v>3.5760000000000005</v>
      </c>
      <c r="U3797">
        <v>4</v>
      </c>
      <c r="V3797">
        <v>0.7</v>
      </c>
      <c r="W3797">
        <v>-2.8608000000000002</v>
      </c>
    </row>
    <row r="3798" spans="1:23" x14ac:dyDescent="0.3">
      <c r="A3798">
        <v>3797</v>
      </c>
      <c r="B3798" t="s">
        <v>6963</v>
      </c>
      <c r="C3798" s="1">
        <v>41666</v>
      </c>
      <c r="D3798">
        <v>2014</v>
      </c>
      <c r="E3798" t="s">
        <v>166</v>
      </c>
      <c r="F3798">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v>12.025199999999998</v>
      </c>
    </row>
    <row r="3799" spans="1:23" x14ac:dyDescent="0.3">
      <c r="A3799">
        <v>3798</v>
      </c>
      <c r="B3799" t="s">
        <v>6970</v>
      </c>
      <c r="C3799" s="1">
        <v>43001</v>
      </c>
      <c r="D3799">
        <v>2017</v>
      </c>
      <c r="E3799" t="s">
        <v>161</v>
      </c>
      <c r="F3799">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v>88.073999999999984</v>
      </c>
    </row>
    <row r="3800" spans="1:23" x14ac:dyDescent="0.3">
      <c r="A3800">
        <v>7469</v>
      </c>
      <c r="B3800" t="s">
        <v>9516</v>
      </c>
      <c r="C3800" s="1">
        <v>41897</v>
      </c>
      <c r="D3800">
        <v>2014</v>
      </c>
      <c r="E3800" t="s">
        <v>161</v>
      </c>
      <c r="F3800">
        <v>15</v>
      </c>
      <c r="G3800" t="s">
        <v>54</v>
      </c>
      <c r="H3800" t="s">
        <v>3353</v>
      </c>
      <c r="I3800" t="s">
        <v>3354</v>
      </c>
      <c r="J3800" t="s">
        <v>28</v>
      </c>
      <c r="K3800" t="s">
        <v>29</v>
      </c>
      <c r="L3800" t="s">
        <v>278</v>
      </c>
      <c r="M3800" t="s">
        <v>279</v>
      </c>
      <c r="N3800">
        <v>10011</v>
      </c>
      <c r="O3800" t="s">
        <v>157</v>
      </c>
      <c r="P3800" t="s">
        <v>3206</v>
      </c>
      <c r="Q3800" t="s">
        <v>49</v>
      </c>
      <c r="R3800" t="s">
        <v>95</v>
      </c>
      <c r="S3800" t="s">
        <v>197</v>
      </c>
      <c r="T3800">
        <v>14.940000000000001</v>
      </c>
      <c r="U3800">
        <v>3</v>
      </c>
      <c r="V3800">
        <v>0</v>
      </c>
      <c r="W3800">
        <v>7.0218000000000007</v>
      </c>
    </row>
    <row r="3801" spans="1:23" x14ac:dyDescent="0.3">
      <c r="A3801">
        <v>7467</v>
      </c>
      <c r="B3801" t="s">
        <v>9514</v>
      </c>
      <c r="C3801" s="1">
        <v>42509</v>
      </c>
      <c r="D3801">
        <v>2016</v>
      </c>
      <c r="E3801" t="s">
        <v>124</v>
      </c>
      <c r="F3801">
        <v>19</v>
      </c>
      <c r="G3801" t="s">
        <v>54</v>
      </c>
      <c r="H3801" t="s">
        <v>6660</v>
      </c>
      <c r="I3801" t="s">
        <v>6661</v>
      </c>
      <c r="J3801" t="s">
        <v>44</v>
      </c>
      <c r="K3801" t="s">
        <v>29</v>
      </c>
      <c r="L3801" t="s">
        <v>45</v>
      </c>
      <c r="M3801" t="s">
        <v>46</v>
      </c>
      <c r="N3801">
        <v>90008</v>
      </c>
      <c r="O3801" t="s">
        <v>47</v>
      </c>
      <c r="P3801" t="s">
        <v>7370</v>
      </c>
      <c r="Q3801" t="s">
        <v>49</v>
      </c>
      <c r="R3801" t="s">
        <v>82</v>
      </c>
      <c r="S3801" t="s">
        <v>1446</v>
      </c>
      <c r="T3801">
        <v>87.84</v>
      </c>
      <c r="U3801">
        <v>8</v>
      </c>
      <c r="V3801">
        <v>0</v>
      </c>
      <c r="W3801">
        <v>23.716800000000006</v>
      </c>
    </row>
    <row r="3802" spans="1:23" x14ac:dyDescent="0.3">
      <c r="A3802">
        <v>7466</v>
      </c>
      <c r="B3802" t="s">
        <v>9513</v>
      </c>
      <c r="C3802" s="1">
        <v>42621</v>
      </c>
      <c r="D3802">
        <v>2016</v>
      </c>
      <c r="E3802" t="s">
        <v>161</v>
      </c>
      <c r="F3802">
        <v>8</v>
      </c>
      <c r="G3802" t="s">
        <v>54</v>
      </c>
      <c r="H3802" t="s">
        <v>3669</v>
      </c>
      <c r="I3802" t="s">
        <v>3670</v>
      </c>
      <c r="J3802" t="s">
        <v>28</v>
      </c>
      <c r="K3802" t="s">
        <v>29</v>
      </c>
      <c r="L3802" t="s">
        <v>6518</v>
      </c>
      <c r="M3802" t="s">
        <v>46</v>
      </c>
      <c r="N3802">
        <v>93277</v>
      </c>
      <c r="O3802" t="s">
        <v>47</v>
      </c>
      <c r="P3802" t="s">
        <v>2082</v>
      </c>
      <c r="Q3802" t="s">
        <v>49</v>
      </c>
      <c r="R3802" t="s">
        <v>63</v>
      </c>
      <c r="S3802" t="s">
        <v>2083</v>
      </c>
      <c r="T3802">
        <v>261.74</v>
      </c>
      <c r="U3802">
        <v>2</v>
      </c>
      <c r="V3802">
        <v>0</v>
      </c>
      <c r="W3802">
        <v>65.435000000000002</v>
      </c>
    </row>
    <row r="3803" spans="1:23" x14ac:dyDescent="0.3">
      <c r="A3803">
        <v>7465</v>
      </c>
      <c r="B3803" t="s">
        <v>9513</v>
      </c>
      <c r="C3803" s="1">
        <v>42621</v>
      </c>
      <c r="D3803">
        <v>2016</v>
      </c>
      <c r="E3803" t="s">
        <v>161</v>
      </c>
      <c r="F3803">
        <v>8</v>
      </c>
      <c r="G3803" t="s">
        <v>54</v>
      </c>
      <c r="H3803" t="s">
        <v>3669</v>
      </c>
      <c r="I3803" t="s">
        <v>3670</v>
      </c>
      <c r="J3803" t="s">
        <v>28</v>
      </c>
      <c r="K3803" t="s">
        <v>29</v>
      </c>
      <c r="L3803" t="s">
        <v>6518</v>
      </c>
      <c r="M3803" t="s">
        <v>46</v>
      </c>
      <c r="N3803">
        <v>93277</v>
      </c>
      <c r="O3803" t="s">
        <v>47</v>
      </c>
      <c r="P3803" t="s">
        <v>6610</v>
      </c>
      <c r="Q3803" t="s">
        <v>49</v>
      </c>
      <c r="R3803" t="s">
        <v>95</v>
      </c>
      <c r="S3803" t="s">
        <v>6611</v>
      </c>
      <c r="T3803">
        <v>34.24</v>
      </c>
      <c r="U3803">
        <v>8</v>
      </c>
      <c r="V3803">
        <v>0</v>
      </c>
      <c r="W3803">
        <v>15.407999999999998</v>
      </c>
    </row>
    <row r="3804" spans="1:23" x14ac:dyDescent="0.3">
      <c r="A3804">
        <v>3803</v>
      </c>
      <c r="B3804" t="s">
        <v>6972</v>
      </c>
      <c r="C3804" s="1">
        <v>42657</v>
      </c>
      <c r="D3804">
        <v>2016</v>
      </c>
      <c r="E3804" t="s">
        <v>53</v>
      </c>
      <c r="F3804">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v>33.721199999999996</v>
      </c>
    </row>
    <row r="3805" spans="1:23" x14ac:dyDescent="0.3">
      <c r="A3805">
        <v>3804</v>
      </c>
      <c r="B3805" t="s">
        <v>6972</v>
      </c>
      <c r="C3805" s="1">
        <v>42657</v>
      </c>
      <c r="D3805">
        <v>2016</v>
      </c>
      <c r="E3805" t="s">
        <v>53</v>
      </c>
      <c r="F3805">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v>1.436399999999999</v>
      </c>
    </row>
    <row r="3806" spans="1:23" x14ac:dyDescent="0.3">
      <c r="A3806">
        <v>3805</v>
      </c>
      <c r="B3806" t="s">
        <v>6972</v>
      </c>
      <c r="C3806" s="1">
        <v>42657</v>
      </c>
      <c r="D3806">
        <v>2016</v>
      </c>
      <c r="E3806" t="s">
        <v>53</v>
      </c>
      <c r="F380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v>13.127999999999998</v>
      </c>
    </row>
    <row r="3807" spans="1:23" x14ac:dyDescent="0.3">
      <c r="A3807">
        <v>3806</v>
      </c>
      <c r="B3807" t="s">
        <v>6972</v>
      </c>
      <c r="C3807" s="1">
        <v>42657</v>
      </c>
      <c r="D3807">
        <v>2016</v>
      </c>
      <c r="E3807" t="s">
        <v>53</v>
      </c>
      <c r="F3807">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v>14.681999999999999</v>
      </c>
    </row>
    <row r="3808" spans="1:23" x14ac:dyDescent="0.3">
      <c r="A3808">
        <v>3807</v>
      </c>
      <c r="B3808" t="s">
        <v>6977</v>
      </c>
      <c r="C3808" s="1">
        <v>42320</v>
      </c>
      <c r="D3808">
        <v>2015</v>
      </c>
      <c r="E3808" t="s">
        <v>24</v>
      </c>
      <c r="F3808">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v>1.3229999999999991</v>
      </c>
    </row>
    <row r="3809" spans="1:23" x14ac:dyDescent="0.3">
      <c r="A3809">
        <v>3808</v>
      </c>
      <c r="B3809" t="s">
        <v>6977</v>
      </c>
      <c r="C3809" s="1">
        <v>42320</v>
      </c>
      <c r="D3809">
        <v>2015</v>
      </c>
      <c r="E3809" t="s">
        <v>24</v>
      </c>
      <c r="F3809">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v>-4.0158000000000005</v>
      </c>
    </row>
    <row r="3810" spans="1:23" x14ac:dyDescent="0.3">
      <c r="A3810">
        <v>3809</v>
      </c>
      <c r="B3810" t="s">
        <v>6977</v>
      </c>
      <c r="C3810" s="1">
        <v>42320</v>
      </c>
      <c r="D3810">
        <v>2015</v>
      </c>
      <c r="E3810" t="s">
        <v>24</v>
      </c>
      <c r="F3810">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v>-3.7295999999999996</v>
      </c>
    </row>
    <row r="3811" spans="1:23" x14ac:dyDescent="0.3">
      <c r="A3811">
        <v>7464</v>
      </c>
      <c r="B3811" t="s">
        <v>9513</v>
      </c>
      <c r="C3811" s="1">
        <v>42621</v>
      </c>
      <c r="D3811">
        <v>2016</v>
      </c>
      <c r="E3811" t="s">
        <v>161</v>
      </c>
      <c r="F3811">
        <v>8</v>
      </c>
      <c r="G3811" t="s">
        <v>54</v>
      </c>
      <c r="H3811" t="s">
        <v>3669</v>
      </c>
      <c r="I3811" t="s">
        <v>3670</v>
      </c>
      <c r="J3811" t="s">
        <v>28</v>
      </c>
      <c r="K3811" t="s">
        <v>29</v>
      </c>
      <c r="L3811" t="s">
        <v>6518</v>
      </c>
      <c r="M3811" t="s">
        <v>46</v>
      </c>
      <c r="N3811">
        <v>93277</v>
      </c>
      <c r="O3811" t="s">
        <v>47</v>
      </c>
      <c r="P3811" t="s">
        <v>6131</v>
      </c>
      <c r="Q3811" t="s">
        <v>49</v>
      </c>
      <c r="R3811" t="s">
        <v>72</v>
      </c>
      <c r="S3811" t="s">
        <v>6132</v>
      </c>
      <c r="T3811">
        <v>14.88</v>
      </c>
      <c r="U3811">
        <v>2</v>
      </c>
      <c r="V3811">
        <v>0</v>
      </c>
      <c r="W3811">
        <v>3.7200000000000006</v>
      </c>
    </row>
    <row r="3812" spans="1:23" x14ac:dyDescent="0.3">
      <c r="A3812">
        <v>7462</v>
      </c>
      <c r="B3812" t="s">
        <v>9511</v>
      </c>
      <c r="C3812" s="1">
        <v>42105</v>
      </c>
      <c r="D3812">
        <v>2015</v>
      </c>
      <c r="E3812" t="s">
        <v>89</v>
      </c>
      <c r="F3812">
        <v>11</v>
      </c>
      <c r="G3812" t="s">
        <v>25</v>
      </c>
      <c r="H3812" t="s">
        <v>4051</v>
      </c>
      <c r="I3812" t="s">
        <v>4052</v>
      </c>
      <c r="J3812" t="s">
        <v>28</v>
      </c>
      <c r="K3812" t="s">
        <v>29</v>
      </c>
      <c r="L3812" t="s">
        <v>45</v>
      </c>
      <c r="M3812" t="s">
        <v>46</v>
      </c>
      <c r="N3812">
        <v>90004</v>
      </c>
      <c r="O3812" t="s">
        <v>47</v>
      </c>
      <c r="P3812" t="s">
        <v>3211</v>
      </c>
      <c r="Q3812" t="s">
        <v>49</v>
      </c>
      <c r="R3812" t="s">
        <v>95</v>
      </c>
      <c r="S3812" t="s">
        <v>197</v>
      </c>
      <c r="T3812">
        <v>52.76</v>
      </c>
      <c r="U3812">
        <v>2</v>
      </c>
      <c r="V3812">
        <v>0</v>
      </c>
      <c r="W3812">
        <v>24.269599999999997</v>
      </c>
    </row>
    <row r="3813" spans="1:23" x14ac:dyDescent="0.3">
      <c r="A3813">
        <v>7458</v>
      </c>
      <c r="B3813" t="s">
        <v>9510</v>
      </c>
      <c r="C3813" s="1">
        <v>42110</v>
      </c>
      <c r="D3813">
        <v>2015</v>
      </c>
      <c r="E3813" t="s">
        <v>89</v>
      </c>
      <c r="F3813">
        <v>16</v>
      </c>
      <c r="G3813" t="s">
        <v>199</v>
      </c>
      <c r="H3813" t="s">
        <v>2740</v>
      </c>
      <c r="I3813" t="s">
        <v>2741</v>
      </c>
      <c r="J3813" t="s">
        <v>28</v>
      </c>
      <c r="K3813" t="s">
        <v>29</v>
      </c>
      <c r="L3813" t="s">
        <v>2255</v>
      </c>
      <c r="M3813" t="s">
        <v>331</v>
      </c>
      <c r="N3813">
        <v>22980</v>
      </c>
      <c r="O3813" t="s">
        <v>32</v>
      </c>
      <c r="P3813" t="s">
        <v>2460</v>
      </c>
      <c r="Q3813" t="s">
        <v>49</v>
      </c>
      <c r="R3813" t="s">
        <v>79</v>
      </c>
      <c r="S3813" t="s">
        <v>2461</v>
      </c>
      <c r="T3813">
        <v>9.14</v>
      </c>
      <c r="U3813">
        <v>1</v>
      </c>
      <c r="V3813">
        <v>0</v>
      </c>
      <c r="W3813">
        <v>4.57</v>
      </c>
    </row>
    <row r="3814" spans="1:23" x14ac:dyDescent="0.3">
      <c r="A3814">
        <v>3813</v>
      </c>
      <c r="B3814" t="s">
        <v>6980</v>
      </c>
      <c r="C3814" s="1">
        <v>42799</v>
      </c>
      <c r="D3814">
        <v>2017</v>
      </c>
      <c r="E3814" t="s">
        <v>237</v>
      </c>
      <c r="F3814">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v>11.778199999999998</v>
      </c>
    </row>
    <row r="3815" spans="1:23" x14ac:dyDescent="0.3">
      <c r="A3815">
        <v>3814</v>
      </c>
      <c r="B3815" t="s">
        <v>6983</v>
      </c>
      <c r="C3815" s="1">
        <v>42313</v>
      </c>
      <c r="D3815">
        <v>2015</v>
      </c>
      <c r="E3815" t="s">
        <v>24</v>
      </c>
      <c r="F3815">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v>6.4427999999999992</v>
      </c>
    </row>
    <row r="3816" spans="1:23" x14ac:dyDescent="0.3">
      <c r="A3816">
        <v>7456</v>
      </c>
      <c r="B3816" t="s">
        <v>9509</v>
      </c>
      <c r="C3816" s="1">
        <v>42581</v>
      </c>
      <c r="D3816">
        <v>2016</v>
      </c>
      <c r="E3816" t="s">
        <v>152</v>
      </c>
      <c r="F3816">
        <v>30</v>
      </c>
      <c r="G3816" t="s">
        <v>54</v>
      </c>
      <c r="H3816" t="s">
        <v>2905</v>
      </c>
      <c r="I3816" t="s">
        <v>2906</v>
      </c>
      <c r="J3816" t="s">
        <v>28</v>
      </c>
      <c r="K3816" t="s">
        <v>29</v>
      </c>
      <c r="L3816" t="s">
        <v>315</v>
      </c>
      <c r="M3816" t="s">
        <v>222</v>
      </c>
      <c r="N3816">
        <v>60623</v>
      </c>
      <c r="O3816" t="s">
        <v>111</v>
      </c>
      <c r="P3816" t="s">
        <v>1902</v>
      </c>
      <c r="Q3816" t="s">
        <v>49</v>
      </c>
      <c r="R3816" t="s">
        <v>63</v>
      </c>
      <c r="S3816" t="s">
        <v>1903</v>
      </c>
      <c r="T3816">
        <v>1036.624</v>
      </c>
      <c r="U3816">
        <v>2</v>
      </c>
      <c r="V3816">
        <v>0.2</v>
      </c>
      <c r="W3816">
        <v>51.831200000000024</v>
      </c>
    </row>
    <row r="3817" spans="1:23" x14ac:dyDescent="0.3">
      <c r="A3817">
        <v>3816</v>
      </c>
      <c r="B3817" t="s">
        <v>6984</v>
      </c>
      <c r="C3817" s="1">
        <v>42559</v>
      </c>
      <c r="D3817">
        <v>2016</v>
      </c>
      <c r="E3817" t="s">
        <v>152</v>
      </c>
      <c r="F3817">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v>4.9949999999999992</v>
      </c>
    </row>
    <row r="3818" spans="1:23" x14ac:dyDescent="0.3">
      <c r="A3818">
        <v>7455</v>
      </c>
      <c r="B3818" t="s">
        <v>9509</v>
      </c>
      <c r="C3818" s="1">
        <v>42581</v>
      </c>
      <c r="D3818">
        <v>2016</v>
      </c>
      <c r="E3818" t="s">
        <v>152</v>
      </c>
      <c r="F3818">
        <v>30</v>
      </c>
      <c r="G3818" t="s">
        <v>54</v>
      </c>
      <c r="H3818" t="s">
        <v>2905</v>
      </c>
      <c r="I3818" t="s">
        <v>2906</v>
      </c>
      <c r="J3818" t="s">
        <v>28</v>
      </c>
      <c r="K3818" t="s">
        <v>29</v>
      </c>
      <c r="L3818" t="s">
        <v>315</v>
      </c>
      <c r="M3818" t="s">
        <v>222</v>
      </c>
      <c r="N3818">
        <v>60623</v>
      </c>
      <c r="O3818" t="s">
        <v>111</v>
      </c>
      <c r="P3818" t="s">
        <v>5752</v>
      </c>
      <c r="Q3818" t="s">
        <v>49</v>
      </c>
      <c r="R3818" t="s">
        <v>50</v>
      </c>
      <c r="S3818" t="s">
        <v>5753</v>
      </c>
      <c r="T3818">
        <v>9.2480000000000011</v>
      </c>
      <c r="U3818">
        <v>4</v>
      </c>
      <c r="V3818">
        <v>0.2</v>
      </c>
      <c r="W3818">
        <v>3.1212</v>
      </c>
    </row>
    <row r="3819" spans="1:23" x14ac:dyDescent="0.3">
      <c r="A3819">
        <v>7452</v>
      </c>
      <c r="B3819" t="s">
        <v>9507</v>
      </c>
      <c r="C3819" s="1">
        <v>42995</v>
      </c>
      <c r="D3819">
        <v>2017</v>
      </c>
      <c r="E3819" t="s">
        <v>161</v>
      </c>
      <c r="F3819">
        <v>17</v>
      </c>
      <c r="G3819" t="s">
        <v>25</v>
      </c>
      <c r="H3819" t="s">
        <v>2676</v>
      </c>
      <c r="I3819" t="s">
        <v>2677</v>
      </c>
      <c r="J3819" t="s">
        <v>108</v>
      </c>
      <c r="K3819" t="s">
        <v>29</v>
      </c>
      <c r="L3819" t="s">
        <v>195</v>
      </c>
      <c r="M3819" t="s">
        <v>110</v>
      </c>
      <c r="N3819">
        <v>77036</v>
      </c>
      <c r="O3819" t="s">
        <v>111</v>
      </c>
      <c r="P3819" t="s">
        <v>1310</v>
      </c>
      <c r="Q3819" t="s">
        <v>49</v>
      </c>
      <c r="R3819" t="s">
        <v>79</v>
      </c>
      <c r="S3819" t="s">
        <v>1311</v>
      </c>
      <c r="T3819">
        <v>5.7999999999999989</v>
      </c>
      <c r="U3819">
        <v>5</v>
      </c>
      <c r="V3819">
        <v>0.8</v>
      </c>
      <c r="W3819">
        <v>-10.15</v>
      </c>
    </row>
    <row r="3820" spans="1:23" x14ac:dyDescent="0.3">
      <c r="A3820">
        <v>7450</v>
      </c>
      <c r="B3820" t="s">
        <v>9507</v>
      </c>
      <c r="C3820" s="1">
        <v>42995</v>
      </c>
      <c r="D3820">
        <v>2017</v>
      </c>
      <c r="E3820" t="s">
        <v>161</v>
      </c>
      <c r="F3820">
        <v>17</v>
      </c>
      <c r="G3820" t="s">
        <v>25</v>
      </c>
      <c r="H3820" t="s">
        <v>2676</v>
      </c>
      <c r="I3820" t="s">
        <v>2677</v>
      </c>
      <c r="J3820" t="s">
        <v>108</v>
      </c>
      <c r="K3820" t="s">
        <v>29</v>
      </c>
      <c r="L3820" t="s">
        <v>195</v>
      </c>
      <c r="M3820" t="s">
        <v>110</v>
      </c>
      <c r="N3820">
        <v>77036</v>
      </c>
      <c r="O3820" t="s">
        <v>111</v>
      </c>
      <c r="P3820" t="s">
        <v>484</v>
      </c>
      <c r="Q3820" t="s">
        <v>49</v>
      </c>
      <c r="R3820" t="s">
        <v>72</v>
      </c>
      <c r="S3820" t="s">
        <v>485</v>
      </c>
      <c r="T3820">
        <v>9.9120000000000008</v>
      </c>
      <c r="U3820">
        <v>3</v>
      </c>
      <c r="V3820">
        <v>0.2</v>
      </c>
      <c r="W3820">
        <v>3.2213999999999996</v>
      </c>
    </row>
    <row r="3821" spans="1:23" x14ac:dyDescent="0.3">
      <c r="A3821">
        <v>3820</v>
      </c>
      <c r="B3821" t="s">
        <v>6986</v>
      </c>
      <c r="C3821" s="1">
        <v>43017</v>
      </c>
      <c r="D3821">
        <v>2017</v>
      </c>
      <c r="E3821" t="s">
        <v>53</v>
      </c>
      <c r="F3821">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v>4.3253999999999984</v>
      </c>
    </row>
    <row r="3822" spans="1:23" x14ac:dyDescent="0.3">
      <c r="A3822">
        <v>7448</v>
      </c>
      <c r="B3822" t="s">
        <v>9505</v>
      </c>
      <c r="C3822" s="1">
        <v>42769</v>
      </c>
      <c r="D3822">
        <v>2017</v>
      </c>
      <c r="E3822" t="s">
        <v>568</v>
      </c>
      <c r="F3822">
        <v>3</v>
      </c>
      <c r="G3822" t="s">
        <v>25</v>
      </c>
      <c r="H3822" t="s">
        <v>2331</v>
      </c>
      <c r="I3822" t="s">
        <v>2332</v>
      </c>
      <c r="J3822" t="s">
        <v>108</v>
      </c>
      <c r="K3822" t="s">
        <v>29</v>
      </c>
      <c r="L3822" t="s">
        <v>315</v>
      </c>
      <c r="M3822" t="s">
        <v>222</v>
      </c>
      <c r="N3822">
        <v>60610</v>
      </c>
      <c r="O3822" t="s">
        <v>111</v>
      </c>
      <c r="P3822" t="s">
        <v>3841</v>
      </c>
      <c r="Q3822" t="s">
        <v>49</v>
      </c>
      <c r="R3822" t="s">
        <v>95</v>
      </c>
      <c r="S3822" t="s">
        <v>3842</v>
      </c>
      <c r="T3822">
        <v>419.4</v>
      </c>
      <c r="U3822">
        <v>5</v>
      </c>
      <c r="V3822">
        <v>0.2</v>
      </c>
      <c r="W3822">
        <v>146.79</v>
      </c>
    </row>
    <row r="3823" spans="1:23" x14ac:dyDescent="0.3">
      <c r="A3823">
        <v>3822</v>
      </c>
      <c r="B3823" t="s">
        <v>6986</v>
      </c>
      <c r="C3823" s="1">
        <v>43017</v>
      </c>
      <c r="D3823">
        <v>2017</v>
      </c>
      <c r="E3823" t="s">
        <v>53</v>
      </c>
      <c r="F3823">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v>8.9206000000000003</v>
      </c>
    </row>
    <row r="3824" spans="1:23" x14ac:dyDescent="0.3">
      <c r="A3824">
        <v>3823</v>
      </c>
      <c r="B3824" t="s">
        <v>6986</v>
      </c>
      <c r="C3824" s="1">
        <v>43017</v>
      </c>
      <c r="D3824">
        <v>2017</v>
      </c>
      <c r="E3824" t="s">
        <v>53</v>
      </c>
      <c r="F3824">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v>6.1560000000000006</v>
      </c>
    </row>
    <row r="3825" spans="1:23" x14ac:dyDescent="0.3">
      <c r="A3825">
        <v>3824</v>
      </c>
      <c r="B3825" t="s">
        <v>6989</v>
      </c>
      <c r="C3825" s="1">
        <v>42261</v>
      </c>
      <c r="D3825">
        <v>2015</v>
      </c>
      <c r="E3825" t="s">
        <v>161</v>
      </c>
      <c r="F3825">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v>257.71199999999999</v>
      </c>
    </row>
    <row r="3826" spans="1:23" x14ac:dyDescent="0.3">
      <c r="A3826">
        <v>7446</v>
      </c>
      <c r="B3826" t="s">
        <v>9505</v>
      </c>
      <c r="C3826" s="1">
        <v>42769</v>
      </c>
      <c r="D3826">
        <v>2017</v>
      </c>
      <c r="E3826" t="s">
        <v>568</v>
      </c>
      <c r="F3826">
        <v>3</v>
      </c>
      <c r="G3826" t="s">
        <v>25</v>
      </c>
      <c r="H3826" t="s">
        <v>2331</v>
      </c>
      <c r="I3826" t="s">
        <v>2332</v>
      </c>
      <c r="J3826" t="s">
        <v>108</v>
      </c>
      <c r="K3826" t="s">
        <v>29</v>
      </c>
      <c r="L3826" t="s">
        <v>315</v>
      </c>
      <c r="M3826" t="s">
        <v>222</v>
      </c>
      <c r="N3826">
        <v>60610</v>
      </c>
      <c r="O3826" t="s">
        <v>111</v>
      </c>
      <c r="P3826" t="s">
        <v>6558</v>
      </c>
      <c r="Q3826" t="s">
        <v>49</v>
      </c>
      <c r="R3826" t="s">
        <v>95</v>
      </c>
      <c r="S3826" t="s">
        <v>6559</v>
      </c>
      <c r="T3826">
        <v>65.584000000000003</v>
      </c>
      <c r="U3826">
        <v>2</v>
      </c>
      <c r="V3826">
        <v>0.2</v>
      </c>
      <c r="W3826">
        <v>23.7742</v>
      </c>
    </row>
    <row r="3827" spans="1:23" x14ac:dyDescent="0.3">
      <c r="A3827">
        <v>3826</v>
      </c>
      <c r="B3827" t="s">
        <v>6989</v>
      </c>
      <c r="C3827" s="1">
        <v>42261</v>
      </c>
      <c r="D3827">
        <v>2015</v>
      </c>
      <c r="E3827" t="s">
        <v>161</v>
      </c>
      <c r="F3827">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v>4.5359999999999996</v>
      </c>
    </row>
    <row r="3828" spans="1:23" x14ac:dyDescent="0.3">
      <c r="A3828">
        <v>3827</v>
      </c>
      <c r="B3828" t="s">
        <v>6990</v>
      </c>
      <c r="C3828" s="1">
        <v>41919</v>
      </c>
      <c r="D3828">
        <v>2014</v>
      </c>
      <c r="E3828" t="s">
        <v>53</v>
      </c>
      <c r="F3828">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v>10.744000000000007</v>
      </c>
    </row>
    <row r="3829" spans="1:23" x14ac:dyDescent="0.3">
      <c r="A3829">
        <v>7445</v>
      </c>
      <c r="B3829" t="s">
        <v>9505</v>
      </c>
      <c r="C3829" s="1">
        <v>42769</v>
      </c>
      <c r="D3829">
        <v>2017</v>
      </c>
      <c r="E3829" t="s">
        <v>568</v>
      </c>
      <c r="F3829">
        <v>3</v>
      </c>
      <c r="G3829" t="s">
        <v>25</v>
      </c>
      <c r="H3829" t="s">
        <v>2331</v>
      </c>
      <c r="I3829" t="s">
        <v>2332</v>
      </c>
      <c r="J3829" t="s">
        <v>108</v>
      </c>
      <c r="K3829" t="s">
        <v>29</v>
      </c>
      <c r="L3829" t="s">
        <v>315</v>
      </c>
      <c r="M3829" t="s">
        <v>222</v>
      </c>
      <c r="N3829">
        <v>60610</v>
      </c>
      <c r="O3829" t="s">
        <v>111</v>
      </c>
      <c r="P3829" t="s">
        <v>3072</v>
      </c>
      <c r="Q3829" t="s">
        <v>49</v>
      </c>
      <c r="R3829" t="s">
        <v>95</v>
      </c>
      <c r="S3829" t="s">
        <v>3073</v>
      </c>
      <c r="T3829">
        <v>5.1840000000000011</v>
      </c>
      <c r="U3829">
        <v>1</v>
      </c>
      <c r="V3829">
        <v>0.2</v>
      </c>
      <c r="W3829">
        <v>1.8144</v>
      </c>
    </row>
    <row r="3830" spans="1:23" x14ac:dyDescent="0.3">
      <c r="A3830">
        <v>7444</v>
      </c>
      <c r="B3830" t="s">
        <v>9504</v>
      </c>
      <c r="C3830" s="1">
        <v>41982</v>
      </c>
      <c r="D3830">
        <v>2014</v>
      </c>
      <c r="E3830" t="s">
        <v>98</v>
      </c>
      <c r="F3830">
        <v>9</v>
      </c>
      <c r="G3830" t="s">
        <v>199</v>
      </c>
      <c r="H3830" t="s">
        <v>9016</v>
      </c>
      <c r="I3830" t="s">
        <v>9017</v>
      </c>
      <c r="J3830" t="s">
        <v>44</v>
      </c>
      <c r="K3830" t="s">
        <v>29</v>
      </c>
      <c r="L3830" t="s">
        <v>3173</v>
      </c>
      <c r="M3830" t="s">
        <v>110</v>
      </c>
      <c r="N3830">
        <v>78521</v>
      </c>
      <c r="O3830" t="s">
        <v>111</v>
      </c>
      <c r="P3830" t="s">
        <v>2338</v>
      </c>
      <c r="Q3830" t="s">
        <v>49</v>
      </c>
      <c r="R3830" t="s">
        <v>63</v>
      </c>
      <c r="S3830" t="s">
        <v>2339</v>
      </c>
      <c r="T3830">
        <v>237.09600000000003</v>
      </c>
      <c r="U3830">
        <v>3</v>
      </c>
      <c r="V3830">
        <v>0.2</v>
      </c>
      <c r="W3830">
        <v>20.745899999999985</v>
      </c>
    </row>
    <row r="3831" spans="1:23" x14ac:dyDescent="0.3">
      <c r="A3831">
        <v>7443</v>
      </c>
      <c r="B3831" t="s">
        <v>9504</v>
      </c>
      <c r="C3831" s="1">
        <v>41982</v>
      </c>
      <c r="D3831">
        <v>2014</v>
      </c>
      <c r="E3831" t="s">
        <v>98</v>
      </c>
      <c r="F3831">
        <v>9</v>
      </c>
      <c r="G3831" t="s">
        <v>199</v>
      </c>
      <c r="H3831" t="s">
        <v>9016</v>
      </c>
      <c r="I3831" t="s">
        <v>9017</v>
      </c>
      <c r="J3831" t="s">
        <v>44</v>
      </c>
      <c r="K3831" t="s">
        <v>29</v>
      </c>
      <c r="L3831" t="s">
        <v>3173</v>
      </c>
      <c r="M3831" t="s">
        <v>110</v>
      </c>
      <c r="N3831">
        <v>78521</v>
      </c>
      <c r="O3831" t="s">
        <v>111</v>
      </c>
      <c r="P3831" t="s">
        <v>581</v>
      </c>
      <c r="Q3831" t="s">
        <v>49</v>
      </c>
      <c r="R3831" t="s">
        <v>95</v>
      </c>
      <c r="S3831" t="s">
        <v>582</v>
      </c>
      <c r="T3831">
        <v>10.688000000000001</v>
      </c>
      <c r="U3831">
        <v>2</v>
      </c>
      <c r="V3831">
        <v>0.2</v>
      </c>
      <c r="W3831">
        <v>3.7407999999999997</v>
      </c>
    </row>
    <row r="3832" spans="1:23" x14ac:dyDescent="0.3">
      <c r="A3832">
        <v>3831</v>
      </c>
      <c r="B3832" t="s">
        <v>6991</v>
      </c>
      <c r="C3832" s="1">
        <v>42862</v>
      </c>
      <c r="D3832">
        <v>2017</v>
      </c>
      <c r="E3832" t="s">
        <v>124</v>
      </c>
      <c r="F3832">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v>18.460399999999986</v>
      </c>
    </row>
    <row r="3833" spans="1:23" x14ac:dyDescent="0.3">
      <c r="A3833">
        <v>7442</v>
      </c>
      <c r="B3833" t="s">
        <v>9503</v>
      </c>
      <c r="C3833" s="1">
        <v>42324</v>
      </c>
      <c r="D3833">
        <v>2015</v>
      </c>
      <c r="E3833" t="s">
        <v>24</v>
      </c>
      <c r="F3833">
        <v>16</v>
      </c>
      <c r="G3833" t="s">
        <v>199</v>
      </c>
      <c r="H3833" t="s">
        <v>1666</v>
      </c>
      <c r="I3833" t="s">
        <v>1667</v>
      </c>
      <c r="J3833" t="s">
        <v>44</v>
      </c>
      <c r="K3833" t="s">
        <v>29</v>
      </c>
      <c r="L3833" t="s">
        <v>963</v>
      </c>
      <c r="M3833" t="s">
        <v>46</v>
      </c>
      <c r="N3833">
        <v>92105</v>
      </c>
      <c r="O3833" t="s">
        <v>47</v>
      </c>
      <c r="P3833" t="s">
        <v>723</v>
      </c>
      <c r="Q3833" t="s">
        <v>49</v>
      </c>
      <c r="R3833" t="s">
        <v>50</v>
      </c>
      <c r="S3833" t="s">
        <v>724</v>
      </c>
      <c r="T3833">
        <v>18.899999999999999</v>
      </c>
      <c r="U3833">
        <v>3</v>
      </c>
      <c r="V3833">
        <v>0</v>
      </c>
      <c r="W3833">
        <v>8.6939999999999991</v>
      </c>
    </row>
    <row r="3834" spans="1:23" x14ac:dyDescent="0.3">
      <c r="A3834">
        <v>3833</v>
      </c>
      <c r="B3834" t="s">
        <v>6992</v>
      </c>
      <c r="C3834" s="1">
        <v>42322</v>
      </c>
      <c r="D3834">
        <v>2015</v>
      </c>
      <c r="E3834" t="s">
        <v>24</v>
      </c>
      <c r="F3834">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v>9.3811999999999998</v>
      </c>
    </row>
    <row r="3835" spans="1:23" x14ac:dyDescent="0.3">
      <c r="A3835">
        <v>7440</v>
      </c>
      <c r="B3835" t="s">
        <v>9502</v>
      </c>
      <c r="C3835" s="1">
        <v>42980</v>
      </c>
      <c r="D3835">
        <v>2017</v>
      </c>
      <c r="E3835" t="s">
        <v>161</v>
      </c>
      <c r="F3835">
        <v>2</v>
      </c>
      <c r="G3835" t="s">
        <v>54</v>
      </c>
      <c r="H3835" t="s">
        <v>4590</v>
      </c>
      <c r="I3835" t="s">
        <v>4591</v>
      </c>
      <c r="J3835" t="s">
        <v>28</v>
      </c>
      <c r="K3835" t="s">
        <v>29</v>
      </c>
      <c r="L3835" t="s">
        <v>45</v>
      </c>
      <c r="M3835" t="s">
        <v>46</v>
      </c>
      <c r="N3835">
        <v>90049</v>
      </c>
      <c r="O3835" t="s">
        <v>47</v>
      </c>
      <c r="P3835" t="s">
        <v>2375</v>
      </c>
      <c r="Q3835" t="s">
        <v>49</v>
      </c>
      <c r="R3835" t="s">
        <v>79</v>
      </c>
      <c r="S3835" t="s">
        <v>2376</v>
      </c>
      <c r="T3835">
        <v>18.72</v>
      </c>
      <c r="U3835">
        <v>5</v>
      </c>
      <c r="V3835">
        <v>0.2</v>
      </c>
      <c r="W3835">
        <v>6.5519999999999996</v>
      </c>
    </row>
    <row r="3836" spans="1:23" x14ac:dyDescent="0.3">
      <c r="A3836">
        <v>7438</v>
      </c>
      <c r="B3836" t="s">
        <v>9500</v>
      </c>
      <c r="C3836" s="1">
        <v>41685</v>
      </c>
      <c r="D3836">
        <v>2014</v>
      </c>
      <c r="E3836" t="s">
        <v>568</v>
      </c>
      <c r="F3836">
        <v>15</v>
      </c>
      <c r="G3836" t="s">
        <v>54</v>
      </c>
      <c r="H3836" t="s">
        <v>2428</v>
      </c>
      <c r="I3836" t="s">
        <v>2429</v>
      </c>
      <c r="J3836" t="s">
        <v>44</v>
      </c>
      <c r="K3836" t="s">
        <v>29</v>
      </c>
      <c r="L3836" t="s">
        <v>101</v>
      </c>
      <c r="M3836" t="s">
        <v>102</v>
      </c>
      <c r="N3836">
        <v>98105</v>
      </c>
      <c r="O3836" t="s">
        <v>47</v>
      </c>
      <c r="P3836" t="s">
        <v>3446</v>
      </c>
      <c r="Q3836" t="s">
        <v>49</v>
      </c>
      <c r="R3836" t="s">
        <v>79</v>
      </c>
      <c r="S3836" t="s">
        <v>3447</v>
      </c>
      <c r="T3836">
        <v>21.36</v>
      </c>
      <c r="U3836">
        <v>5</v>
      </c>
      <c r="V3836">
        <v>0.2</v>
      </c>
      <c r="W3836">
        <v>7.2089999999999996</v>
      </c>
    </row>
    <row r="3837" spans="1:23" x14ac:dyDescent="0.3">
      <c r="A3837">
        <v>3836</v>
      </c>
      <c r="B3837" t="s">
        <v>6997</v>
      </c>
      <c r="C3837" s="1">
        <v>41737</v>
      </c>
      <c r="D3837">
        <v>2014</v>
      </c>
      <c r="E3837" t="s">
        <v>89</v>
      </c>
      <c r="F3837">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v>0.82879999999999987</v>
      </c>
    </row>
    <row r="3838" spans="1:23" x14ac:dyDescent="0.3">
      <c r="A3838">
        <v>3837</v>
      </c>
      <c r="B3838" t="s">
        <v>6997</v>
      </c>
      <c r="C3838" s="1">
        <v>41737</v>
      </c>
      <c r="D3838">
        <v>2014</v>
      </c>
      <c r="E3838" t="s">
        <v>89</v>
      </c>
      <c r="F3838">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v>6.8903999999999979</v>
      </c>
    </row>
    <row r="3839" spans="1:23" x14ac:dyDescent="0.3">
      <c r="A3839">
        <v>7437</v>
      </c>
      <c r="B3839" t="s">
        <v>9499</v>
      </c>
      <c r="C3839" s="1">
        <v>42211</v>
      </c>
      <c r="D3839">
        <v>2015</v>
      </c>
      <c r="E3839" t="s">
        <v>152</v>
      </c>
      <c r="F3839">
        <v>26</v>
      </c>
      <c r="G3839" t="s">
        <v>54</v>
      </c>
      <c r="H3839" t="s">
        <v>1400</v>
      </c>
      <c r="I3839" t="s">
        <v>1401</v>
      </c>
      <c r="J3839" t="s">
        <v>44</v>
      </c>
      <c r="K3839" t="s">
        <v>29</v>
      </c>
      <c r="L3839" t="s">
        <v>8848</v>
      </c>
      <c r="M3839" t="s">
        <v>46</v>
      </c>
      <c r="N3839">
        <v>93030</v>
      </c>
      <c r="O3839" t="s">
        <v>47</v>
      </c>
      <c r="P3839" t="s">
        <v>4691</v>
      </c>
      <c r="Q3839" t="s">
        <v>49</v>
      </c>
      <c r="R3839" t="s">
        <v>72</v>
      </c>
      <c r="S3839" t="s">
        <v>4692</v>
      </c>
      <c r="T3839">
        <v>99.2</v>
      </c>
      <c r="U3839">
        <v>5</v>
      </c>
      <c r="V3839">
        <v>0</v>
      </c>
      <c r="W3839">
        <v>25.792000000000002</v>
      </c>
    </row>
    <row r="3840" spans="1:23" x14ac:dyDescent="0.3">
      <c r="A3840">
        <v>7436</v>
      </c>
      <c r="B3840" t="s">
        <v>9499</v>
      </c>
      <c r="C3840" s="1">
        <v>42211</v>
      </c>
      <c r="D3840">
        <v>2015</v>
      </c>
      <c r="E3840" t="s">
        <v>152</v>
      </c>
      <c r="F3840">
        <v>26</v>
      </c>
      <c r="G3840" t="s">
        <v>54</v>
      </c>
      <c r="H3840" t="s">
        <v>1400</v>
      </c>
      <c r="I3840" t="s">
        <v>1401</v>
      </c>
      <c r="J3840" t="s">
        <v>44</v>
      </c>
      <c r="K3840" t="s">
        <v>29</v>
      </c>
      <c r="L3840" t="s">
        <v>8848</v>
      </c>
      <c r="M3840" t="s">
        <v>46</v>
      </c>
      <c r="N3840">
        <v>93030</v>
      </c>
      <c r="O3840" t="s">
        <v>47</v>
      </c>
      <c r="P3840" t="s">
        <v>1239</v>
      </c>
      <c r="Q3840" t="s">
        <v>49</v>
      </c>
      <c r="R3840" t="s">
        <v>79</v>
      </c>
      <c r="S3840" t="s">
        <v>1240</v>
      </c>
      <c r="T3840">
        <v>23.136000000000003</v>
      </c>
      <c r="U3840">
        <v>6</v>
      </c>
      <c r="V3840">
        <v>0.2</v>
      </c>
      <c r="W3840">
        <v>8.3867999999999991</v>
      </c>
    </row>
    <row r="3841" spans="1:23" x14ac:dyDescent="0.3">
      <c r="A3841">
        <v>7435</v>
      </c>
      <c r="B3841" t="s">
        <v>9499</v>
      </c>
      <c r="C3841" s="1">
        <v>42211</v>
      </c>
      <c r="D3841">
        <v>2015</v>
      </c>
      <c r="E3841" t="s">
        <v>152</v>
      </c>
      <c r="F3841">
        <v>26</v>
      </c>
      <c r="G3841" t="s">
        <v>54</v>
      </c>
      <c r="H3841" t="s">
        <v>1400</v>
      </c>
      <c r="I3841" t="s">
        <v>1401</v>
      </c>
      <c r="J3841" t="s">
        <v>44</v>
      </c>
      <c r="K3841" t="s">
        <v>29</v>
      </c>
      <c r="L3841" t="s">
        <v>8848</v>
      </c>
      <c r="M3841" t="s">
        <v>46</v>
      </c>
      <c r="N3841">
        <v>93030</v>
      </c>
      <c r="O3841" t="s">
        <v>47</v>
      </c>
      <c r="P3841" t="s">
        <v>2095</v>
      </c>
      <c r="Q3841" t="s">
        <v>49</v>
      </c>
      <c r="R3841" t="s">
        <v>79</v>
      </c>
      <c r="S3841" t="s">
        <v>2096</v>
      </c>
      <c r="T3841">
        <v>9.1440000000000001</v>
      </c>
      <c r="U3841">
        <v>3</v>
      </c>
      <c r="V3841">
        <v>0.2</v>
      </c>
      <c r="W3841">
        <v>3.0860999999999996</v>
      </c>
    </row>
    <row r="3842" spans="1:23" x14ac:dyDescent="0.3">
      <c r="A3842">
        <v>7434</v>
      </c>
      <c r="B3842" t="s">
        <v>9498</v>
      </c>
      <c r="C3842" s="1">
        <v>41860</v>
      </c>
      <c r="D3842">
        <v>2014</v>
      </c>
      <c r="E3842" t="s">
        <v>132</v>
      </c>
      <c r="F3842">
        <v>9</v>
      </c>
      <c r="G3842" t="s">
        <v>54</v>
      </c>
      <c r="H3842" t="s">
        <v>7440</v>
      </c>
      <c r="I3842" t="s">
        <v>7441</v>
      </c>
      <c r="J3842" t="s">
        <v>28</v>
      </c>
      <c r="K3842" t="s">
        <v>29</v>
      </c>
      <c r="L3842" t="s">
        <v>556</v>
      </c>
      <c r="M3842" t="s">
        <v>322</v>
      </c>
      <c r="N3842">
        <v>85023</v>
      </c>
      <c r="O3842" t="s">
        <v>47</v>
      </c>
      <c r="P3842" t="s">
        <v>3146</v>
      </c>
      <c r="Q3842" t="s">
        <v>49</v>
      </c>
      <c r="R3842" t="s">
        <v>79</v>
      </c>
      <c r="S3842" t="s">
        <v>3147</v>
      </c>
      <c r="T3842">
        <v>9.3450000000000024</v>
      </c>
      <c r="U3842">
        <v>5</v>
      </c>
      <c r="V3842">
        <v>0.7</v>
      </c>
      <c r="W3842">
        <v>-6.5414999999999992</v>
      </c>
    </row>
    <row r="3843" spans="1:23" x14ac:dyDescent="0.3">
      <c r="A3843">
        <v>7433</v>
      </c>
      <c r="B3843" t="s">
        <v>9498</v>
      </c>
      <c r="C3843" s="1">
        <v>41860</v>
      </c>
      <c r="D3843">
        <v>2014</v>
      </c>
      <c r="E3843" t="s">
        <v>132</v>
      </c>
      <c r="F3843">
        <v>9</v>
      </c>
      <c r="G3843" t="s">
        <v>54</v>
      </c>
      <c r="H3843" t="s">
        <v>7440</v>
      </c>
      <c r="I3843" t="s">
        <v>7441</v>
      </c>
      <c r="J3843" t="s">
        <v>28</v>
      </c>
      <c r="K3843" t="s">
        <v>29</v>
      </c>
      <c r="L3843" t="s">
        <v>556</v>
      </c>
      <c r="M3843" t="s">
        <v>322</v>
      </c>
      <c r="N3843">
        <v>85023</v>
      </c>
      <c r="O3843" t="s">
        <v>47</v>
      </c>
      <c r="P3843" t="s">
        <v>3159</v>
      </c>
      <c r="Q3843" t="s">
        <v>49</v>
      </c>
      <c r="R3843" t="s">
        <v>281</v>
      </c>
      <c r="S3843" t="s">
        <v>3160</v>
      </c>
      <c r="T3843">
        <v>4.4640000000000004</v>
      </c>
      <c r="U3843">
        <v>3</v>
      </c>
      <c r="V3843">
        <v>0.2</v>
      </c>
      <c r="W3843">
        <v>-0.94859999999999989</v>
      </c>
    </row>
    <row r="3844" spans="1:23" x14ac:dyDescent="0.3">
      <c r="A3844">
        <v>3843</v>
      </c>
      <c r="B3844" t="s">
        <v>7006</v>
      </c>
      <c r="C3844" s="1">
        <v>41940</v>
      </c>
      <c r="D3844">
        <v>2014</v>
      </c>
      <c r="E3844" t="s">
        <v>53</v>
      </c>
      <c r="F3844">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v>2.2449999999999992</v>
      </c>
    </row>
    <row r="3845" spans="1:23" x14ac:dyDescent="0.3">
      <c r="A3845">
        <v>3844</v>
      </c>
      <c r="B3845" t="s">
        <v>7006</v>
      </c>
      <c r="C3845" s="1">
        <v>41940</v>
      </c>
      <c r="D3845">
        <v>2014</v>
      </c>
      <c r="E3845" t="s">
        <v>53</v>
      </c>
      <c r="F3845">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v>6.2800000000000189E-2</v>
      </c>
    </row>
    <row r="3846" spans="1:23" x14ac:dyDescent="0.3">
      <c r="A3846">
        <v>3845</v>
      </c>
      <c r="B3846" t="s">
        <v>7006</v>
      </c>
      <c r="C3846" s="1">
        <v>41940</v>
      </c>
      <c r="D3846">
        <v>2014</v>
      </c>
      <c r="E3846" t="s">
        <v>53</v>
      </c>
      <c r="F384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v>14.422200000000032</v>
      </c>
    </row>
    <row r="3847" spans="1:23" x14ac:dyDescent="0.3">
      <c r="A3847">
        <v>7432</v>
      </c>
      <c r="B3847" t="s">
        <v>9497</v>
      </c>
      <c r="C3847" s="1">
        <v>41715</v>
      </c>
      <c r="D3847">
        <v>2014</v>
      </c>
      <c r="E3847" t="s">
        <v>237</v>
      </c>
      <c r="F3847">
        <v>17</v>
      </c>
      <c r="G3847" t="s">
        <v>54</v>
      </c>
      <c r="H3847" t="s">
        <v>8750</v>
      </c>
      <c r="I3847" t="s">
        <v>8751</v>
      </c>
      <c r="J3847" t="s">
        <v>44</v>
      </c>
      <c r="K3847" t="s">
        <v>29</v>
      </c>
      <c r="L3847" t="s">
        <v>340</v>
      </c>
      <c r="M3847" t="s">
        <v>1505</v>
      </c>
      <c r="N3847">
        <v>39212</v>
      </c>
      <c r="O3847" t="s">
        <v>32</v>
      </c>
      <c r="P3847" t="s">
        <v>3641</v>
      </c>
      <c r="Q3847" t="s">
        <v>49</v>
      </c>
      <c r="R3847" t="s">
        <v>82</v>
      </c>
      <c r="S3847" t="s">
        <v>3642</v>
      </c>
      <c r="T3847">
        <v>32.67</v>
      </c>
      <c r="U3847">
        <v>3</v>
      </c>
      <c r="V3847">
        <v>0</v>
      </c>
      <c r="W3847">
        <v>8.4942000000000011</v>
      </c>
    </row>
    <row r="3848" spans="1:23" x14ac:dyDescent="0.3">
      <c r="A3848">
        <v>3847</v>
      </c>
      <c r="B3848" t="s">
        <v>7006</v>
      </c>
      <c r="C3848" s="1">
        <v>41940</v>
      </c>
      <c r="D3848">
        <v>2014</v>
      </c>
      <c r="E3848" t="s">
        <v>53</v>
      </c>
      <c r="F3848">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v>38.177999999999997</v>
      </c>
    </row>
    <row r="3849" spans="1:23" x14ac:dyDescent="0.3">
      <c r="A3849">
        <v>3848</v>
      </c>
      <c r="B3849" t="s">
        <v>7009</v>
      </c>
      <c r="C3849" s="1">
        <v>43064</v>
      </c>
      <c r="D3849">
        <v>2017</v>
      </c>
      <c r="E3849" t="s">
        <v>24</v>
      </c>
      <c r="F3849">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v>0</v>
      </c>
    </row>
    <row r="3850" spans="1:23" x14ac:dyDescent="0.3">
      <c r="A3850">
        <v>3849</v>
      </c>
      <c r="B3850" t="s">
        <v>7010</v>
      </c>
      <c r="C3850" s="1">
        <v>43000</v>
      </c>
      <c r="D3850">
        <v>2017</v>
      </c>
      <c r="E3850" t="s">
        <v>161</v>
      </c>
      <c r="F3850">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v>318.30160000000001</v>
      </c>
    </row>
    <row r="3851" spans="1:23" x14ac:dyDescent="0.3">
      <c r="A3851">
        <v>7431</v>
      </c>
      <c r="B3851" t="s">
        <v>9497</v>
      </c>
      <c r="C3851" s="1">
        <v>41715</v>
      </c>
      <c r="D3851">
        <v>2014</v>
      </c>
      <c r="E3851" t="s">
        <v>237</v>
      </c>
      <c r="F3851">
        <v>17</v>
      </c>
      <c r="G3851" t="s">
        <v>54</v>
      </c>
      <c r="H3851" t="s">
        <v>8750</v>
      </c>
      <c r="I3851" t="s">
        <v>8751</v>
      </c>
      <c r="J3851" t="s">
        <v>44</v>
      </c>
      <c r="K3851" t="s">
        <v>29</v>
      </c>
      <c r="L3851" t="s">
        <v>340</v>
      </c>
      <c r="M3851" t="s">
        <v>1505</v>
      </c>
      <c r="N3851">
        <v>39212</v>
      </c>
      <c r="O3851" t="s">
        <v>32</v>
      </c>
      <c r="P3851" t="s">
        <v>8189</v>
      </c>
      <c r="Q3851" t="s">
        <v>49</v>
      </c>
      <c r="R3851" t="s">
        <v>95</v>
      </c>
      <c r="S3851" t="s">
        <v>8190</v>
      </c>
      <c r="T3851">
        <v>16</v>
      </c>
      <c r="U3851">
        <v>4</v>
      </c>
      <c r="V3851">
        <v>0</v>
      </c>
      <c r="W3851">
        <v>7.68</v>
      </c>
    </row>
    <row r="3852" spans="1:23" x14ac:dyDescent="0.3">
      <c r="A3852">
        <v>3851</v>
      </c>
      <c r="B3852" t="s">
        <v>7013</v>
      </c>
      <c r="C3852" s="1">
        <v>42342</v>
      </c>
      <c r="D3852">
        <v>2015</v>
      </c>
      <c r="E3852" t="s">
        <v>98</v>
      </c>
      <c r="F3852">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v>40.401199999999996</v>
      </c>
    </row>
    <row r="3853" spans="1:23" x14ac:dyDescent="0.3">
      <c r="A3853">
        <v>7430</v>
      </c>
      <c r="B3853" t="s">
        <v>9497</v>
      </c>
      <c r="C3853" s="1">
        <v>41715</v>
      </c>
      <c r="D3853">
        <v>2014</v>
      </c>
      <c r="E3853" t="s">
        <v>237</v>
      </c>
      <c r="F3853">
        <v>17</v>
      </c>
      <c r="G3853" t="s">
        <v>54</v>
      </c>
      <c r="H3853" t="s">
        <v>8750</v>
      </c>
      <c r="I3853" t="s">
        <v>8751</v>
      </c>
      <c r="J3853" t="s">
        <v>44</v>
      </c>
      <c r="K3853" t="s">
        <v>29</v>
      </c>
      <c r="L3853" t="s">
        <v>340</v>
      </c>
      <c r="M3853" t="s">
        <v>1505</v>
      </c>
      <c r="N3853">
        <v>39212</v>
      </c>
      <c r="O3853" t="s">
        <v>32</v>
      </c>
      <c r="P3853" t="s">
        <v>933</v>
      </c>
      <c r="Q3853" t="s">
        <v>49</v>
      </c>
      <c r="R3853" t="s">
        <v>95</v>
      </c>
      <c r="S3853" t="s">
        <v>934</v>
      </c>
      <c r="T3853">
        <v>12.96</v>
      </c>
      <c r="U3853">
        <v>2</v>
      </c>
      <c r="V3853">
        <v>0</v>
      </c>
      <c r="W3853">
        <v>6.3504000000000005</v>
      </c>
    </row>
    <row r="3854" spans="1:23" x14ac:dyDescent="0.3">
      <c r="A3854">
        <v>3853</v>
      </c>
      <c r="B3854" t="s">
        <v>7017</v>
      </c>
      <c r="C3854" s="1">
        <v>43065</v>
      </c>
      <c r="D3854">
        <v>2017</v>
      </c>
      <c r="E3854" t="s">
        <v>24</v>
      </c>
      <c r="F3854">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v>-53.708800000000025</v>
      </c>
    </row>
    <row r="3855" spans="1:23" x14ac:dyDescent="0.3">
      <c r="A3855">
        <v>7429</v>
      </c>
      <c r="B3855" t="s">
        <v>9497</v>
      </c>
      <c r="C3855" s="1">
        <v>41715</v>
      </c>
      <c r="D3855">
        <v>2014</v>
      </c>
      <c r="E3855" t="s">
        <v>237</v>
      </c>
      <c r="F3855">
        <v>17</v>
      </c>
      <c r="G3855" t="s">
        <v>54</v>
      </c>
      <c r="H3855" t="s">
        <v>8750</v>
      </c>
      <c r="I3855" t="s">
        <v>8751</v>
      </c>
      <c r="J3855" t="s">
        <v>44</v>
      </c>
      <c r="K3855" t="s">
        <v>29</v>
      </c>
      <c r="L3855" t="s">
        <v>340</v>
      </c>
      <c r="M3855" t="s">
        <v>1505</v>
      </c>
      <c r="N3855">
        <v>39212</v>
      </c>
      <c r="O3855" t="s">
        <v>32</v>
      </c>
      <c r="P3855" t="s">
        <v>1352</v>
      </c>
      <c r="Q3855" t="s">
        <v>49</v>
      </c>
      <c r="R3855" t="s">
        <v>79</v>
      </c>
      <c r="S3855" t="s">
        <v>1353</v>
      </c>
      <c r="T3855">
        <v>30.44</v>
      </c>
      <c r="U3855">
        <v>2</v>
      </c>
      <c r="V3855">
        <v>0</v>
      </c>
      <c r="W3855">
        <v>14.9156</v>
      </c>
    </row>
    <row r="3856" spans="1:23" x14ac:dyDescent="0.3">
      <c r="A3856">
        <v>3855</v>
      </c>
      <c r="B3856" t="s">
        <v>7018</v>
      </c>
      <c r="C3856" s="1">
        <v>42892</v>
      </c>
      <c r="D3856">
        <v>2017</v>
      </c>
      <c r="E3856" t="s">
        <v>41</v>
      </c>
      <c r="F385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v>0</v>
      </c>
    </row>
    <row r="3857" spans="1:23" x14ac:dyDescent="0.3">
      <c r="A3857">
        <v>3856</v>
      </c>
      <c r="B3857" t="s">
        <v>7021</v>
      </c>
      <c r="C3857" s="1">
        <v>43031</v>
      </c>
      <c r="D3857">
        <v>2017</v>
      </c>
      <c r="E3857" t="s">
        <v>53</v>
      </c>
      <c r="F3857">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v>-6.2370000000000019</v>
      </c>
    </row>
    <row r="3858" spans="1:23" x14ac:dyDescent="0.3">
      <c r="A3858">
        <v>7428</v>
      </c>
      <c r="B3858" t="s">
        <v>9497</v>
      </c>
      <c r="C3858" s="1">
        <v>41715</v>
      </c>
      <c r="D3858">
        <v>2014</v>
      </c>
      <c r="E3858" t="s">
        <v>237</v>
      </c>
      <c r="F3858">
        <v>17</v>
      </c>
      <c r="G3858" t="s">
        <v>54</v>
      </c>
      <c r="H3858" t="s">
        <v>8750</v>
      </c>
      <c r="I3858" t="s">
        <v>8751</v>
      </c>
      <c r="J3858" t="s">
        <v>44</v>
      </c>
      <c r="K3858" t="s">
        <v>29</v>
      </c>
      <c r="L3858" t="s">
        <v>340</v>
      </c>
      <c r="M3858" t="s">
        <v>1505</v>
      </c>
      <c r="N3858">
        <v>39212</v>
      </c>
      <c r="O3858" t="s">
        <v>32</v>
      </c>
      <c r="P3858" t="s">
        <v>2095</v>
      </c>
      <c r="Q3858" t="s">
        <v>49</v>
      </c>
      <c r="R3858" t="s">
        <v>79</v>
      </c>
      <c r="S3858" t="s">
        <v>2096</v>
      </c>
      <c r="T3858">
        <v>11.43</v>
      </c>
      <c r="U3858">
        <v>3</v>
      </c>
      <c r="V3858">
        <v>0</v>
      </c>
      <c r="W3858">
        <v>5.3720999999999997</v>
      </c>
    </row>
    <row r="3859" spans="1:23" x14ac:dyDescent="0.3">
      <c r="A3859">
        <v>3858</v>
      </c>
      <c r="B3859" t="s">
        <v>7021</v>
      </c>
      <c r="C3859" s="1">
        <v>43031</v>
      </c>
      <c r="D3859">
        <v>2017</v>
      </c>
      <c r="E3859" t="s">
        <v>53</v>
      </c>
      <c r="F3859">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v>0.89880000000000004</v>
      </c>
    </row>
    <row r="3860" spans="1:23" x14ac:dyDescent="0.3">
      <c r="A3860">
        <v>7424</v>
      </c>
      <c r="B3860" t="s">
        <v>9495</v>
      </c>
      <c r="C3860" s="1">
        <v>42835</v>
      </c>
      <c r="D3860">
        <v>2017</v>
      </c>
      <c r="E3860" t="s">
        <v>89</v>
      </c>
      <c r="F3860">
        <v>10</v>
      </c>
      <c r="G3860" t="s">
        <v>54</v>
      </c>
      <c r="H3860" t="s">
        <v>820</v>
      </c>
      <c r="I3860" t="s">
        <v>821</v>
      </c>
      <c r="J3860" t="s">
        <v>28</v>
      </c>
      <c r="K3860" t="s">
        <v>29</v>
      </c>
      <c r="L3860" t="s">
        <v>155</v>
      </c>
      <c r="M3860" t="s">
        <v>156</v>
      </c>
      <c r="N3860">
        <v>19143</v>
      </c>
      <c r="O3860" t="s">
        <v>157</v>
      </c>
      <c r="P3860" t="s">
        <v>5377</v>
      </c>
      <c r="Q3860" t="s">
        <v>49</v>
      </c>
      <c r="R3860" t="s">
        <v>82</v>
      </c>
      <c r="S3860" t="s">
        <v>5378</v>
      </c>
      <c r="T3860">
        <v>195.10400000000001</v>
      </c>
      <c r="U3860">
        <v>4</v>
      </c>
      <c r="V3860">
        <v>0.2</v>
      </c>
      <c r="W3860">
        <v>21.949199999999969</v>
      </c>
    </row>
    <row r="3861" spans="1:23" x14ac:dyDescent="0.3">
      <c r="A3861">
        <v>7422</v>
      </c>
      <c r="B3861" t="s">
        <v>9492</v>
      </c>
      <c r="C3861" s="1">
        <v>42442</v>
      </c>
      <c r="D3861">
        <v>2016</v>
      </c>
      <c r="E3861" t="s">
        <v>237</v>
      </c>
      <c r="F3861">
        <v>13</v>
      </c>
      <c r="G3861" t="s">
        <v>25</v>
      </c>
      <c r="H3861" t="s">
        <v>367</v>
      </c>
      <c r="I3861" t="s">
        <v>368</v>
      </c>
      <c r="J3861" t="s">
        <v>44</v>
      </c>
      <c r="K3861" t="s">
        <v>29</v>
      </c>
      <c r="L3861" t="s">
        <v>155</v>
      </c>
      <c r="M3861" t="s">
        <v>156</v>
      </c>
      <c r="N3861">
        <v>19134</v>
      </c>
      <c r="O3861" t="s">
        <v>157</v>
      </c>
      <c r="P3861" t="s">
        <v>9493</v>
      </c>
      <c r="Q3861" t="s">
        <v>49</v>
      </c>
      <c r="R3861" t="s">
        <v>63</v>
      </c>
      <c r="S3861" t="s">
        <v>9494</v>
      </c>
      <c r="T3861">
        <v>126.08</v>
      </c>
      <c r="U3861">
        <v>2</v>
      </c>
      <c r="V3861">
        <v>0.2</v>
      </c>
      <c r="W3861">
        <v>-28.367999999999984</v>
      </c>
    </row>
    <row r="3862" spans="1:23" x14ac:dyDescent="0.3">
      <c r="A3862">
        <v>7421</v>
      </c>
      <c r="B3862" t="s">
        <v>9492</v>
      </c>
      <c r="C3862" s="1">
        <v>42442</v>
      </c>
      <c r="D3862">
        <v>2016</v>
      </c>
      <c r="E3862" t="s">
        <v>237</v>
      </c>
      <c r="F3862">
        <v>13</v>
      </c>
      <c r="G3862" t="s">
        <v>25</v>
      </c>
      <c r="H3862" t="s">
        <v>367</v>
      </c>
      <c r="I3862" t="s">
        <v>368</v>
      </c>
      <c r="J3862" t="s">
        <v>44</v>
      </c>
      <c r="K3862" t="s">
        <v>29</v>
      </c>
      <c r="L3862" t="s">
        <v>155</v>
      </c>
      <c r="M3862" t="s">
        <v>156</v>
      </c>
      <c r="N3862">
        <v>19134</v>
      </c>
      <c r="O3862" t="s">
        <v>157</v>
      </c>
      <c r="P3862" t="s">
        <v>4349</v>
      </c>
      <c r="Q3862" t="s">
        <v>49</v>
      </c>
      <c r="R3862" t="s">
        <v>79</v>
      </c>
      <c r="S3862" t="s">
        <v>4350</v>
      </c>
      <c r="T3862">
        <v>23.160000000000004</v>
      </c>
      <c r="U3862">
        <v>5</v>
      </c>
      <c r="V3862">
        <v>0.7</v>
      </c>
      <c r="W3862">
        <v>-15.439999999999998</v>
      </c>
    </row>
    <row r="3863" spans="1:23" x14ac:dyDescent="0.3">
      <c r="A3863">
        <v>3862</v>
      </c>
      <c r="B3863" t="s">
        <v>7029</v>
      </c>
      <c r="C3863" s="1">
        <v>41762</v>
      </c>
      <c r="D3863">
        <v>2014</v>
      </c>
      <c r="E3863" t="s">
        <v>124</v>
      </c>
      <c r="F3863">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v>14.563799999999997</v>
      </c>
    </row>
    <row r="3864" spans="1:23" x14ac:dyDescent="0.3">
      <c r="A3864">
        <v>3863</v>
      </c>
      <c r="B3864" t="s">
        <v>7029</v>
      </c>
      <c r="C3864" s="1">
        <v>41762</v>
      </c>
      <c r="D3864">
        <v>2014</v>
      </c>
      <c r="E3864" t="s">
        <v>124</v>
      </c>
      <c r="F3864">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v>3.9497999999999998</v>
      </c>
    </row>
    <row r="3865" spans="1:23" x14ac:dyDescent="0.3">
      <c r="A3865">
        <v>3864</v>
      </c>
      <c r="B3865" t="s">
        <v>7032</v>
      </c>
      <c r="C3865" s="1">
        <v>43025</v>
      </c>
      <c r="D3865">
        <v>2017</v>
      </c>
      <c r="E3865" t="s">
        <v>53</v>
      </c>
      <c r="F3865">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v>2.7664</v>
      </c>
    </row>
    <row r="3866" spans="1:23" x14ac:dyDescent="0.3">
      <c r="A3866">
        <v>7420</v>
      </c>
      <c r="B3866" t="s">
        <v>9492</v>
      </c>
      <c r="C3866" s="1">
        <v>42442</v>
      </c>
      <c r="D3866">
        <v>2016</v>
      </c>
      <c r="E3866" t="s">
        <v>237</v>
      </c>
      <c r="F3866">
        <v>13</v>
      </c>
      <c r="G3866" t="s">
        <v>25</v>
      </c>
      <c r="H3866" t="s">
        <v>367</v>
      </c>
      <c r="I3866" t="s">
        <v>368</v>
      </c>
      <c r="J3866" t="s">
        <v>44</v>
      </c>
      <c r="K3866" t="s">
        <v>29</v>
      </c>
      <c r="L3866" t="s">
        <v>155</v>
      </c>
      <c r="M3866" t="s">
        <v>156</v>
      </c>
      <c r="N3866">
        <v>19134</v>
      </c>
      <c r="O3866" t="s">
        <v>157</v>
      </c>
      <c r="P3866" t="s">
        <v>3710</v>
      </c>
      <c r="Q3866" t="s">
        <v>49</v>
      </c>
      <c r="R3866" t="s">
        <v>63</v>
      </c>
      <c r="S3866" t="s">
        <v>3711</v>
      </c>
      <c r="T3866">
        <v>552.55999999999995</v>
      </c>
      <c r="U3866">
        <v>5</v>
      </c>
      <c r="V3866">
        <v>0.2</v>
      </c>
      <c r="W3866">
        <v>-138.13999999999999</v>
      </c>
    </row>
    <row r="3867" spans="1:23" x14ac:dyDescent="0.3">
      <c r="A3867">
        <v>7419</v>
      </c>
      <c r="B3867" t="s">
        <v>9492</v>
      </c>
      <c r="C3867" s="1">
        <v>42442</v>
      </c>
      <c r="D3867">
        <v>2016</v>
      </c>
      <c r="E3867" t="s">
        <v>237</v>
      </c>
      <c r="F3867">
        <v>13</v>
      </c>
      <c r="G3867" t="s">
        <v>25</v>
      </c>
      <c r="H3867" t="s">
        <v>367</v>
      </c>
      <c r="I3867" t="s">
        <v>368</v>
      </c>
      <c r="J3867" t="s">
        <v>44</v>
      </c>
      <c r="K3867" t="s">
        <v>29</v>
      </c>
      <c r="L3867" t="s">
        <v>155</v>
      </c>
      <c r="M3867" t="s">
        <v>156</v>
      </c>
      <c r="N3867">
        <v>19134</v>
      </c>
      <c r="O3867" t="s">
        <v>157</v>
      </c>
      <c r="P3867" t="s">
        <v>7011</v>
      </c>
      <c r="Q3867" t="s">
        <v>49</v>
      </c>
      <c r="R3867" t="s">
        <v>79</v>
      </c>
      <c r="S3867" t="s">
        <v>7012</v>
      </c>
      <c r="T3867">
        <v>51.897000000000013</v>
      </c>
      <c r="U3867">
        <v>1</v>
      </c>
      <c r="V3867">
        <v>0.7</v>
      </c>
      <c r="W3867">
        <v>-41.517600000000002</v>
      </c>
    </row>
    <row r="3868" spans="1:23" x14ac:dyDescent="0.3">
      <c r="A3868">
        <v>7418</v>
      </c>
      <c r="B3868" t="s">
        <v>9492</v>
      </c>
      <c r="C3868" s="1">
        <v>42442</v>
      </c>
      <c r="D3868">
        <v>2016</v>
      </c>
      <c r="E3868" t="s">
        <v>237</v>
      </c>
      <c r="F3868">
        <v>13</v>
      </c>
      <c r="G3868" t="s">
        <v>25</v>
      </c>
      <c r="H3868" t="s">
        <v>367</v>
      </c>
      <c r="I3868" t="s">
        <v>368</v>
      </c>
      <c r="J3868" t="s">
        <v>44</v>
      </c>
      <c r="K3868" t="s">
        <v>29</v>
      </c>
      <c r="L3868" t="s">
        <v>155</v>
      </c>
      <c r="M3868" t="s">
        <v>156</v>
      </c>
      <c r="N3868">
        <v>19134</v>
      </c>
      <c r="O3868" t="s">
        <v>157</v>
      </c>
      <c r="P3868" t="s">
        <v>6673</v>
      </c>
      <c r="Q3868" t="s">
        <v>49</v>
      </c>
      <c r="R3868" t="s">
        <v>95</v>
      </c>
      <c r="S3868" t="s">
        <v>6674</v>
      </c>
      <c r="T3868">
        <v>41.240000000000009</v>
      </c>
      <c r="U3868">
        <v>5</v>
      </c>
      <c r="V3868">
        <v>0.2</v>
      </c>
      <c r="W3868">
        <v>13.918499999999998</v>
      </c>
    </row>
    <row r="3869" spans="1:23" x14ac:dyDescent="0.3">
      <c r="A3869">
        <v>7408</v>
      </c>
      <c r="B3869" t="s">
        <v>9487</v>
      </c>
      <c r="C3869" s="1">
        <v>42755</v>
      </c>
      <c r="D3869">
        <v>2017</v>
      </c>
      <c r="E3869" t="s">
        <v>166</v>
      </c>
      <c r="F3869">
        <v>20</v>
      </c>
      <c r="G3869" t="s">
        <v>199</v>
      </c>
      <c r="H3869" t="s">
        <v>5177</v>
      </c>
      <c r="I3869" t="s">
        <v>5178</v>
      </c>
      <c r="J3869" t="s">
        <v>28</v>
      </c>
      <c r="K3869" t="s">
        <v>29</v>
      </c>
      <c r="L3869" t="s">
        <v>315</v>
      </c>
      <c r="M3869" t="s">
        <v>222</v>
      </c>
      <c r="N3869">
        <v>60653</v>
      </c>
      <c r="O3869" t="s">
        <v>111</v>
      </c>
      <c r="P3869" t="s">
        <v>2938</v>
      </c>
      <c r="Q3869" t="s">
        <v>49</v>
      </c>
      <c r="R3869" t="s">
        <v>50</v>
      </c>
      <c r="S3869" t="s">
        <v>2939</v>
      </c>
      <c r="T3869">
        <v>11.52</v>
      </c>
      <c r="U3869">
        <v>5</v>
      </c>
      <c r="V3869">
        <v>0.2</v>
      </c>
      <c r="W3869">
        <v>4.1760000000000002</v>
      </c>
    </row>
    <row r="3870" spans="1:23" x14ac:dyDescent="0.3">
      <c r="A3870">
        <v>7403</v>
      </c>
      <c r="B3870" t="s">
        <v>9485</v>
      </c>
      <c r="C3870" s="1">
        <v>42953</v>
      </c>
      <c r="D3870">
        <v>2017</v>
      </c>
      <c r="E3870" t="s">
        <v>132</v>
      </c>
      <c r="F3870">
        <v>6</v>
      </c>
      <c r="G3870" t="s">
        <v>54</v>
      </c>
      <c r="H3870" t="s">
        <v>1141</v>
      </c>
      <c r="I3870" t="s">
        <v>1142</v>
      </c>
      <c r="J3870" t="s">
        <v>28</v>
      </c>
      <c r="K3870" t="s">
        <v>29</v>
      </c>
      <c r="L3870" t="s">
        <v>278</v>
      </c>
      <c r="M3870" t="s">
        <v>279</v>
      </c>
      <c r="N3870">
        <v>10011</v>
      </c>
      <c r="O3870" t="s">
        <v>157</v>
      </c>
      <c r="P3870" t="s">
        <v>1422</v>
      </c>
      <c r="Q3870" t="s">
        <v>49</v>
      </c>
      <c r="R3870" t="s">
        <v>592</v>
      </c>
      <c r="S3870" t="s">
        <v>1423</v>
      </c>
      <c r="T3870">
        <v>70.12</v>
      </c>
      <c r="U3870">
        <v>4</v>
      </c>
      <c r="V3870">
        <v>0</v>
      </c>
      <c r="W3870">
        <v>21.035999999999994</v>
      </c>
    </row>
    <row r="3871" spans="1:23" x14ac:dyDescent="0.3">
      <c r="A3871">
        <v>7402</v>
      </c>
      <c r="B3871" t="s">
        <v>9484</v>
      </c>
      <c r="C3871" s="1">
        <v>42621</v>
      </c>
      <c r="D3871">
        <v>2016</v>
      </c>
      <c r="E3871" t="s">
        <v>161</v>
      </c>
      <c r="F3871">
        <v>8</v>
      </c>
      <c r="G3871" t="s">
        <v>54</v>
      </c>
      <c r="H3871" t="s">
        <v>2581</v>
      </c>
      <c r="I3871" t="s">
        <v>2582</v>
      </c>
      <c r="J3871" t="s">
        <v>28</v>
      </c>
      <c r="K3871" t="s">
        <v>29</v>
      </c>
      <c r="L3871" t="s">
        <v>101</v>
      </c>
      <c r="M3871" t="s">
        <v>102</v>
      </c>
      <c r="N3871">
        <v>98103</v>
      </c>
      <c r="O3871" t="s">
        <v>47</v>
      </c>
      <c r="P3871" t="s">
        <v>1044</v>
      </c>
      <c r="Q3871" t="s">
        <v>49</v>
      </c>
      <c r="R3871" t="s">
        <v>95</v>
      </c>
      <c r="S3871" t="s">
        <v>1045</v>
      </c>
      <c r="T3871">
        <v>30.87</v>
      </c>
      <c r="U3871">
        <v>7</v>
      </c>
      <c r="V3871">
        <v>0</v>
      </c>
      <c r="W3871">
        <v>14.200199999999999</v>
      </c>
    </row>
    <row r="3872" spans="1:23" x14ac:dyDescent="0.3">
      <c r="A3872">
        <v>3871</v>
      </c>
      <c r="B3872" t="s">
        <v>7041</v>
      </c>
      <c r="C3872" s="1">
        <v>42300</v>
      </c>
      <c r="D3872">
        <v>2015</v>
      </c>
      <c r="E3872" t="s">
        <v>53</v>
      </c>
      <c r="F3872">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v>5.6644000000000005</v>
      </c>
    </row>
    <row r="3873" spans="1:23" x14ac:dyDescent="0.3">
      <c r="A3873">
        <v>3872</v>
      </c>
      <c r="B3873" t="s">
        <v>7041</v>
      </c>
      <c r="C3873" s="1">
        <v>42300</v>
      </c>
      <c r="D3873">
        <v>2015</v>
      </c>
      <c r="E3873" t="s">
        <v>53</v>
      </c>
      <c r="F3873">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v>5.6639999999999997</v>
      </c>
    </row>
    <row r="3874" spans="1:23" x14ac:dyDescent="0.3">
      <c r="A3874">
        <v>7399</v>
      </c>
      <c r="B3874" t="s">
        <v>9483</v>
      </c>
      <c r="C3874" s="1">
        <v>41832</v>
      </c>
      <c r="D3874">
        <v>2014</v>
      </c>
      <c r="E3874" t="s">
        <v>152</v>
      </c>
      <c r="F3874">
        <v>12</v>
      </c>
      <c r="G3874" t="s">
        <v>25</v>
      </c>
      <c r="H3874" t="s">
        <v>2116</v>
      </c>
      <c r="I3874" t="s">
        <v>2117</v>
      </c>
      <c r="J3874" t="s">
        <v>28</v>
      </c>
      <c r="K3874" t="s">
        <v>29</v>
      </c>
      <c r="L3874" t="s">
        <v>315</v>
      </c>
      <c r="M3874" t="s">
        <v>222</v>
      </c>
      <c r="N3874">
        <v>60610</v>
      </c>
      <c r="O3874" t="s">
        <v>111</v>
      </c>
      <c r="P3874" t="s">
        <v>4201</v>
      </c>
      <c r="Q3874" t="s">
        <v>49</v>
      </c>
      <c r="R3874" t="s">
        <v>95</v>
      </c>
      <c r="S3874" t="s">
        <v>4202</v>
      </c>
      <c r="T3874">
        <v>35.856000000000002</v>
      </c>
      <c r="U3874">
        <v>9</v>
      </c>
      <c r="V3874">
        <v>0.2</v>
      </c>
      <c r="W3874">
        <v>12.997800000000003</v>
      </c>
    </row>
    <row r="3875" spans="1:23" x14ac:dyDescent="0.3">
      <c r="A3875">
        <v>3874</v>
      </c>
      <c r="B3875" t="s">
        <v>7042</v>
      </c>
      <c r="C3875" s="1">
        <v>42618</v>
      </c>
      <c r="D3875">
        <v>2016</v>
      </c>
      <c r="E3875" t="s">
        <v>161</v>
      </c>
      <c r="F3875">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v>7.6283999999999974</v>
      </c>
    </row>
    <row r="3876" spans="1:23" x14ac:dyDescent="0.3">
      <c r="A3876">
        <v>3875</v>
      </c>
      <c r="B3876" t="s">
        <v>7042</v>
      </c>
      <c r="C3876" s="1">
        <v>42618</v>
      </c>
      <c r="D3876">
        <v>2016</v>
      </c>
      <c r="E3876" t="s">
        <v>161</v>
      </c>
      <c r="F387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v>-63.109199999999987</v>
      </c>
    </row>
    <row r="3877" spans="1:23" x14ac:dyDescent="0.3">
      <c r="A3877">
        <v>7398</v>
      </c>
      <c r="B3877" t="s">
        <v>9482</v>
      </c>
      <c r="C3877" s="1">
        <v>41912</v>
      </c>
      <c r="D3877">
        <v>2014</v>
      </c>
      <c r="E3877" t="s">
        <v>161</v>
      </c>
      <c r="F3877">
        <v>30</v>
      </c>
      <c r="G3877" t="s">
        <v>1306</v>
      </c>
      <c r="H3877" t="s">
        <v>6255</v>
      </c>
      <c r="I3877" t="s">
        <v>6256</v>
      </c>
      <c r="J3877" t="s">
        <v>44</v>
      </c>
      <c r="K3877" t="s">
        <v>29</v>
      </c>
      <c r="L3877" t="s">
        <v>761</v>
      </c>
      <c r="M3877" t="s">
        <v>510</v>
      </c>
      <c r="N3877">
        <v>45014</v>
      </c>
      <c r="O3877" t="s">
        <v>157</v>
      </c>
      <c r="P3877" t="s">
        <v>831</v>
      </c>
      <c r="Q3877" t="s">
        <v>49</v>
      </c>
      <c r="R3877" t="s">
        <v>82</v>
      </c>
      <c r="S3877" t="s">
        <v>832</v>
      </c>
      <c r="T3877">
        <v>795.40800000000013</v>
      </c>
      <c r="U3877">
        <v>6</v>
      </c>
      <c r="V3877">
        <v>0.2</v>
      </c>
      <c r="W3877">
        <v>59.655599999999993</v>
      </c>
    </row>
    <row r="3878" spans="1:23" x14ac:dyDescent="0.3">
      <c r="A3878">
        <v>3877</v>
      </c>
      <c r="B3878" t="s">
        <v>7042</v>
      </c>
      <c r="C3878" s="1">
        <v>42618</v>
      </c>
      <c r="D3878">
        <v>2016</v>
      </c>
      <c r="E3878" t="s">
        <v>161</v>
      </c>
      <c r="F3878">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v>3.2099999999999982</v>
      </c>
    </row>
    <row r="3879" spans="1:23" x14ac:dyDescent="0.3">
      <c r="A3879">
        <v>3878</v>
      </c>
      <c r="B3879" t="s">
        <v>7043</v>
      </c>
      <c r="C3879" s="1">
        <v>42671</v>
      </c>
      <c r="D3879">
        <v>2016</v>
      </c>
      <c r="E3879" t="s">
        <v>53</v>
      </c>
      <c r="F3879">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v>-26.732999999999997</v>
      </c>
    </row>
    <row r="3880" spans="1:23" x14ac:dyDescent="0.3">
      <c r="A3880">
        <v>3879</v>
      </c>
      <c r="B3880" t="s">
        <v>7044</v>
      </c>
      <c r="C3880" s="1">
        <v>41734</v>
      </c>
      <c r="D3880">
        <v>2014</v>
      </c>
      <c r="E3880" t="s">
        <v>89</v>
      </c>
      <c r="F3880">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v>3.7224000000000004</v>
      </c>
    </row>
    <row r="3881" spans="1:23" x14ac:dyDescent="0.3">
      <c r="A3881">
        <v>3880</v>
      </c>
      <c r="B3881" t="s">
        <v>7044</v>
      </c>
      <c r="C3881" s="1">
        <v>41734</v>
      </c>
      <c r="D3881">
        <v>2014</v>
      </c>
      <c r="E3881" t="s">
        <v>89</v>
      </c>
      <c r="F3881">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v>3.9072000000000031</v>
      </c>
    </row>
    <row r="3882" spans="1:23" x14ac:dyDescent="0.3">
      <c r="A3882">
        <v>3881</v>
      </c>
      <c r="B3882" t="s">
        <v>7045</v>
      </c>
      <c r="C3882" s="1">
        <v>42170</v>
      </c>
      <c r="D3882">
        <v>2015</v>
      </c>
      <c r="E3882" t="s">
        <v>41</v>
      </c>
      <c r="F3882">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v>2.9899999999999993</v>
      </c>
    </row>
    <row r="3883" spans="1:23" x14ac:dyDescent="0.3">
      <c r="A3883">
        <v>3882</v>
      </c>
      <c r="B3883" t="s">
        <v>7045</v>
      </c>
      <c r="C3883" s="1">
        <v>42170</v>
      </c>
      <c r="D3883">
        <v>2015</v>
      </c>
      <c r="E3883" t="s">
        <v>41</v>
      </c>
      <c r="F3883">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v>-19.562399999999997</v>
      </c>
    </row>
    <row r="3884" spans="1:23" x14ac:dyDescent="0.3">
      <c r="A3884">
        <v>7395</v>
      </c>
      <c r="B3884" t="s">
        <v>9480</v>
      </c>
      <c r="C3884" s="1">
        <v>42857</v>
      </c>
      <c r="D3884">
        <v>2017</v>
      </c>
      <c r="E3884" t="s">
        <v>124</v>
      </c>
      <c r="F3884">
        <v>2</v>
      </c>
      <c r="G3884" t="s">
        <v>54</v>
      </c>
      <c r="H3884" t="s">
        <v>7238</v>
      </c>
      <c r="I3884" t="s">
        <v>7239</v>
      </c>
      <c r="J3884" t="s">
        <v>28</v>
      </c>
      <c r="K3884" t="s">
        <v>29</v>
      </c>
      <c r="L3884" t="s">
        <v>45</v>
      </c>
      <c r="M3884" t="s">
        <v>46</v>
      </c>
      <c r="N3884">
        <v>90049</v>
      </c>
      <c r="O3884" t="s">
        <v>47</v>
      </c>
      <c r="P3884" t="s">
        <v>1282</v>
      </c>
      <c r="Q3884" t="s">
        <v>49</v>
      </c>
      <c r="R3884" t="s">
        <v>95</v>
      </c>
      <c r="S3884" t="s">
        <v>1283</v>
      </c>
      <c r="T3884">
        <v>34.4</v>
      </c>
      <c r="U3884">
        <v>5</v>
      </c>
      <c r="V3884">
        <v>0</v>
      </c>
      <c r="W3884">
        <v>15.823999999999998</v>
      </c>
    </row>
    <row r="3885" spans="1:23" x14ac:dyDescent="0.3">
      <c r="A3885">
        <v>7394</v>
      </c>
      <c r="B3885" t="s">
        <v>9480</v>
      </c>
      <c r="C3885" s="1">
        <v>42857</v>
      </c>
      <c r="D3885">
        <v>2017</v>
      </c>
      <c r="E3885" t="s">
        <v>124</v>
      </c>
      <c r="F3885">
        <v>2</v>
      </c>
      <c r="G3885" t="s">
        <v>54</v>
      </c>
      <c r="H3885" t="s">
        <v>7238</v>
      </c>
      <c r="I3885" t="s">
        <v>7239</v>
      </c>
      <c r="J3885" t="s">
        <v>28</v>
      </c>
      <c r="K3885" t="s">
        <v>29</v>
      </c>
      <c r="L3885" t="s">
        <v>45</v>
      </c>
      <c r="M3885" t="s">
        <v>46</v>
      </c>
      <c r="N3885">
        <v>90049</v>
      </c>
      <c r="O3885" t="s">
        <v>47</v>
      </c>
      <c r="P3885" t="s">
        <v>6402</v>
      </c>
      <c r="Q3885" t="s">
        <v>49</v>
      </c>
      <c r="R3885" t="s">
        <v>72</v>
      </c>
      <c r="S3885" t="s">
        <v>6403</v>
      </c>
      <c r="T3885">
        <v>59.519999999999996</v>
      </c>
      <c r="U3885">
        <v>3</v>
      </c>
      <c r="V3885">
        <v>0</v>
      </c>
      <c r="W3885">
        <v>15.475200000000001</v>
      </c>
    </row>
    <row r="3886" spans="1:23" x14ac:dyDescent="0.3">
      <c r="A3886">
        <v>3885</v>
      </c>
      <c r="B3886" t="s">
        <v>7050</v>
      </c>
      <c r="C3886" s="1">
        <v>41825</v>
      </c>
      <c r="D3886">
        <v>2014</v>
      </c>
      <c r="E3886" t="s">
        <v>152</v>
      </c>
      <c r="F388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v>0.3822000000000001</v>
      </c>
    </row>
    <row r="3887" spans="1:23" x14ac:dyDescent="0.3">
      <c r="A3887">
        <v>3886</v>
      </c>
      <c r="B3887" t="s">
        <v>7051</v>
      </c>
      <c r="C3887" s="1">
        <v>42764</v>
      </c>
      <c r="D3887">
        <v>2017</v>
      </c>
      <c r="E3887" t="s">
        <v>166</v>
      </c>
      <c r="F3887">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v>-20.617600000000003</v>
      </c>
    </row>
    <row r="3888" spans="1:23" x14ac:dyDescent="0.3">
      <c r="A3888">
        <v>7393</v>
      </c>
      <c r="B3888" t="s">
        <v>9480</v>
      </c>
      <c r="C3888" s="1">
        <v>42857</v>
      </c>
      <c r="D3888">
        <v>2017</v>
      </c>
      <c r="E3888" t="s">
        <v>124</v>
      </c>
      <c r="F3888">
        <v>2</v>
      </c>
      <c r="G3888" t="s">
        <v>54</v>
      </c>
      <c r="H3888" t="s">
        <v>7238</v>
      </c>
      <c r="I3888" t="s">
        <v>7239</v>
      </c>
      <c r="J3888" t="s">
        <v>28</v>
      </c>
      <c r="K3888" t="s">
        <v>29</v>
      </c>
      <c r="L3888" t="s">
        <v>45</v>
      </c>
      <c r="M3888" t="s">
        <v>46</v>
      </c>
      <c r="N3888">
        <v>90049</v>
      </c>
      <c r="O3888" t="s">
        <v>47</v>
      </c>
      <c r="P3888" t="s">
        <v>5847</v>
      </c>
      <c r="Q3888" t="s">
        <v>49</v>
      </c>
      <c r="R3888" t="s">
        <v>95</v>
      </c>
      <c r="S3888" t="s">
        <v>5848</v>
      </c>
      <c r="T3888">
        <v>15.700000000000001</v>
      </c>
      <c r="U3888">
        <v>5</v>
      </c>
      <c r="V3888">
        <v>0</v>
      </c>
      <c r="W3888">
        <v>7.0649999999999995</v>
      </c>
    </row>
    <row r="3889" spans="1:23" x14ac:dyDescent="0.3">
      <c r="A3889">
        <v>3888</v>
      </c>
      <c r="B3889" t="s">
        <v>7053</v>
      </c>
      <c r="C3889" s="1">
        <v>41792</v>
      </c>
      <c r="D3889">
        <v>2014</v>
      </c>
      <c r="E3889" t="s">
        <v>41</v>
      </c>
      <c r="F3889">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v>2.6536</v>
      </c>
    </row>
    <row r="3890" spans="1:23" x14ac:dyDescent="0.3">
      <c r="A3890">
        <v>7392</v>
      </c>
      <c r="B3890" t="s">
        <v>9479</v>
      </c>
      <c r="C3890" s="1">
        <v>43073</v>
      </c>
      <c r="D3890">
        <v>2017</v>
      </c>
      <c r="E3890" t="s">
        <v>98</v>
      </c>
      <c r="F3890">
        <v>4</v>
      </c>
      <c r="G3890" t="s">
        <v>25</v>
      </c>
      <c r="H3890" t="s">
        <v>3357</v>
      </c>
      <c r="I3890" t="s">
        <v>3358</v>
      </c>
      <c r="J3890" t="s">
        <v>28</v>
      </c>
      <c r="K3890" t="s">
        <v>29</v>
      </c>
      <c r="L3890" t="s">
        <v>761</v>
      </c>
      <c r="M3890" t="s">
        <v>510</v>
      </c>
      <c r="N3890">
        <v>45014</v>
      </c>
      <c r="O3890" t="s">
        <v>157</v>
      </c>
      <c r="P3890" t="s">
        <v>4727</v>
      </c>
      <c r="Q3890" t="s">
        <v>49</v>
      </c>
      <c r="R3890" t="s">
        <v>95</v>
      </c>
      <c r="S3890" t="s">
        <v>4728</v>
      </c>
      <c r="T3890">
        <v>74.352000000000004</v>
      </c>
      <c r="U3890">
        <v>3</v>
      </c>
      <c r="V3890">
        <v>0.2</v>
      </c>
      <c r="W3890">
        <v>23.234999999999992</v>
      </c>
    </row>
    <row r="3891" spans="1:23" x14ac:dyDescent="0.3">
      <c r="A3891">
        <v>3890</v>
      </c>
      <c r="B3891" t="s">
        <v>7053</v>
      </c>
      <c r="C3891" s="1">
        <v>41792</v>
      </c>
      <c r="D3891">
        <v>2014</v>
      </c>
      <c r="E3891" t="s">
        <v>41</v>
      </c>
      <c r="F3891">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v>107.08199999999997</v>
      </c>
    </row>
    <row r="3892" spans="1:23" x14ac:dyDescent="0.3">
      <c r="A3892">
        <v>7387</v>
      </c>
      <c r="B3892" t="s">
        <v>9477</v>
      </c>
      <c r="C3892" s="1">
        <v>42626</v>
      </c>
      <c r="D3892">
        <v>2016</v>
      </c>
      <c r="E3892" t="s">
        <v>161</v>
      </c>
      <c r="F3892">
        <v>13</v>
      </c>
      <c r="G3892" t="s">
        <v>54</v>
      </c>
      <c r="H3892" t="s">
        <v>125</v>
      </c>
      <c r="I3892" t="s">
        <v>126</v>
      </c>
      <c r="J3892" t="s">
        <v>28</v>
      </c>
      <c r="K3892" t="s">
        <v>29</v>
      </c>
      <c r="L3892" t="s">
        <v>2549</v>
      </c>
      <c r="M3892" t="s">
        <v>146</v>
      </c>
      <c r="N3892">
        <v>68104</v>
      </c>
      <c r="O3892" t="s">
        <v>111</v>
      </c>
      <c r="P3892" t="s">
        <v>3240</v>
      </c>
      <c r="Q3892" t="s">
        <v>49</v>
      </c>
      <c r="R3892" t="s">
        <v>63</v>
      </c>
      <c r="S3892" t="s">
        <v>3241</v>
      </c>
      <c r="T3892">
        <v>373.08</v>
      </c>
      <c r="U3892">
        <v>6</v>
      </c>
      <c r="V3892">
        <v>0</v>
      </c>
      <c r="W3892">
        <v>100.73160000000001</v>
      </c>
    </row>
    <row r="3893" spans="1:23" x14ac:dyDescent="0.3">
      <c r="A3893">
        <v>7386</v>
      </c>
      <c r="B3893" t="s">
        <v>9477</v>
      </c>
      <c r="C3893" s="1">
        <v>42626</v>
      </c>
      <c r="D3893">
        <v>2016</v>
      </c>
      <c r="E3893" t="s">
        <v>161</v>
      </c>
      <c r="F3893">
        <v>13</v>
      </c>
      <c r="G3893" t="s">
        <v>54</v>
      </c>
      <c r="H3893" t="s">
        <v>125</v>
      </c>
      <c r="I3893" t="s">
        <v>126</v>
      </c>
      <c r="J3893" t="s">
        <v>28</v>
      </c>
      <c r="K3893" t="s">
        <v>29</v>
      </c>
      <c r="L3893" t="s">
        <v>2549</v>
      </c>
      <c r="M3893" t="s">
        <v>146</v>
      </c>
      <c r="N3893">
        <v>68104</v>
      </c>
      <c r="O3893" t="s">
        <v>111</v>
      </c>
      <c r="P3893" t="s">
        <v>4026</v>
      </c>
      <c r="Q3893" t="s">
        <v>49</v>
      </c>
      <c r="R3893" t="s">
        <v>95</v>
      </c>
      <c r="S3893" t="s">
        <v>4027</v>
      </c>
      <c r="T3893">
        <v>17.64</v>
      </c>
      <c r="U3893">
        <v>3</v>
      </c>
      <c r="V3893">
        <v>0</v>
      </c>
      <c r="W3893">
        <v>8.6435999999999993</v>
      </c>
    </row>
    <row r="3894" spans="1:23" x14ac:dyDescent="0.3">
      <c r="A3894">
        <v>7385</v>
      </c>
      <c r="B3894" t="s">
        <v>9477</v>
      </c>
      <c r="C3894" s="1">
        <v>42626</v>
      </c>
      <c r="D3894">
        <v>2016</v>
      </c>
      <c r="E3894" t="s">
        <v>161</v>
      </c>
      <c r="F3894">
        <v>13</v>
      </c>
      <c r="G3894" t="s">
        <v>54</v>
      </c>
      <c r="H3894" t="s">
        <v>125</v>
      </c>
      <c r="I3894" t="s">
        <v>126</v>
      </c>
      <c r="J3894" t="s">
        <v>28</v>
      </c>
      <c r="K3894" t="s">
        <v>29</v>
      </c>
      <c r="L3894" t="s">
        <v>2549</v>
      </c>
      <c r="M3894" t="s">
        <v>146</v>
      </c>
      <c r="N3894">
        <v>68104</v>
      </c>
      <c r="O3894" t="s">
        <v>111</v>
      </c>
      <c r="P3894" t="s">
        <v>4592</v>
      </c>
      <c r="Q3894" t="s">
        <v>49</v>
      </c>
      <c r="R3894" t="s">
        <v>82</v>
      </c>
      <c r="S3894" t="s">
        <v>4593</v>
      </c>
      <c r="T3894">
        <v>378</v>
      </c>
      <c r="U3894">
        <v>2</v>
      </c>
      <c r="V3894">
        <v>0</v>
      </c>
      <c r="W3894">
        <v>136.07999999999998</v>
      </c>
    </row>
    <row r="3895" spans="1:23" x14ac:dyDescent="0.3">
      <c r="A3895">
        <v>7384</v>
      </c>
      <c r="B3895" t="s">
        <v>9477</v>
      </c>
      <c r="C3895" s="1">
        <v>42626</v>
      </c>
      <c r="D3895">
        <v>2016</v>
      </c>
      <c r="E3895" t="s">
        <v>161</v>
      </c>
      <c r="F3895">
        <v>13</v>
      </c>
      <c r="G3895" t="s">
        <v>54</v>
      </c>
      <c r="H3895" t="s">
        <v>125</v>
      </c>
      <c r="I3895" t="s">
        <v>126</v>
      </c>
      <c r="J3895" t="s">
        <v>28</v>
      </c>
      <c r="K3895" t="s">
        <v>29</v>
      </c>
      <c r="L3895" t="s">
        <v>2549</v>
      </c>
      <c r="M3895" t="s">
        <v>146</v>
      </c>
      <c r="N3895">
        <v>68104</v>
      </c>
      <c r="O3895" t="s">
        <v>111</v>
      </c>
      <c r="P3895" t="s">
        <v>2782</v>
      </c>
      <c r="Q3895" t="s">
        <v>49</v>
      </c>
      <c r="R3895" t="s">
        <v>95</v>
      </c>
      <c r="S3895" t="s">
        <v>2783</v>
      </c>
      <c r="T3895">
        <v>17.61</v>
      </c>
      <c r="U3895">
        <v>3</v>
      </c>
      <c r="V3895">
        <v>0</v>
      </c>
      <c r="W3895">
        <v>8.4527999999999999</v>
      </c>
    </row>
    <row r="3896" spans="1:23" x14ac:dyDescent="0.3">
      <c r="A3896">
        <v>3895</v>
      </c>
      <c r="B3896" t="s">
        <v>7056</v>
      </c>
      <c r="C3896" s="1">
        <v>41965</v>
      </c>
      <c r="D3896">
        <v>2014</v>
      </c>
      <c r="E3896" t="s">
        <v>24</v>
      </c>
      <c r="F389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v>-16.467000000000002</v>
      </c>
    </row>
    <row r="3897" spans="1:23" x14ac:dyDescent="0.3">
      <c r="A3897">
        <v>7383</v>
      </c>
      <c r="B3897" t="s">
        <v>9477</v>
      </c>
      <c r="C3897" s="1">
        <v>42626</v>
      </c>
      <c r="D3897">
        <v>2016</v>
      </c>
      <c r="E3897" t="s">
        <v>161</v>
      </c>
      <c r="F3897">
        <v>13</v>
      </c>
      <c r="G3897" t="s">
        <v>54</v>
      </c>
      <c r="H3897" t="s">
        <v>125</v>
      </c>
      <c r="I3897" t="s">
        <v>126</v>
      </c>
      <c r="J3897" t="s">
        <v>28</v>
      </c>
      <c r="K3897" t="s">
        <v>29</v>
      </c>
      <c r="L3897" t="s">
        <v>2549</v>
      </c>
      <c r="M3897" t="s">
        <v>146</v>
      </c>
      <c r="N3897">
        <v>68104</v>
      </c>
      <c r="O3897" t="s">
        <v>111</v>
      </c>
      <c r="P3897" t="s">
        <v>6851</v>
      </c>
      <c r="Q3897" t="s">
        <v>49</v>
      </c>
      <c r="R3897" t="s">
        <v>592</v>
      </c>
      <c r="S3897" t="s">
        <v>6852</v>
      </c>
      <c r="T3897">
        <v>16.899999999999999</v>
      </c>
      <c r="U3897">
        <v>2</v>
      </c>
      <c r="V3897">
        <v>0</v>
      </c>
      <c r="W3897">
        <v>5.0699999999999985</v>
      </c>
    </row>
    <row r="3898" spans="1:23" x14ac:dyDescent="0.3">
      <c r="A3898">
        <v>3897</v>
      </c>
      <c r="B3898" t="s">
        <v>7061</v>
      </c>
      <c r="C3898" s="1">
        <v>43076</v>
      </c>
      <c r="D3898">
        <v>2017</v>
      </c>
      <c r="E3898" t="s">
        <v>98</v>
      </c>
      <c r="F3898">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v>1.2431999999999999</v>
      </c>
    </row>
    <row r="3899" spans="1:23" x14ac:dyDescent="0.3">
      <c r="A3899">
        <v>3898</v>
      </c>
      <c r="B3899" t="s">
        <v>7061</v>
      </c>
      <c r="C3899" s="1">
        <v>43076</v>
      </c>
      <c r="D3899">
        <v>2017</v>
      </c>
      <c r="E3899" t="s">
        <v>98</v>
      </c>
      <c r="F3899">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v>5.4432</v>
      </c>
    </row>
    <row r="3900" spans="1:23" x14ac:dyDescent="0.3">
      <c r="A3900">
        <v>3899</v>
      </c>
      <c r="B3900" t="s">
        <v>7062</v>
      </c>
      <c r="C3900" s="1">
        <v>43069</v>
      </c>
      <c r="D3900">
        <v>2017</v>
      </c>
      <c r="E3900" t="s">
        <v>24</v>
      </c>
      <c r="F3900">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v>0.82879999999999987</v>
      </c>
    </row>
    <row r="3901" spans="1:23" x14ac:dyDescent="0.3">
      <c r="A3901">
        <v>7381</v>
      </c>
      <c r="B3901" t="s">
        <v>9477</v>
      </c>
      <c r="C3901" s="1">
        <v>42626</v>
      </c>
      <c r="D3901">
        <v>2016</v>
      </c>
      <c r="E3901" t="s">
        <v>161</v>
      </c>
      <c r="F3901">
        <v>13</v>
      </c>
      <c r="G3901" t="s">
        <v>54</v>
      </c>
      <c r="H3901" t="s">
        <v>125</v>
      </c>
      <c r="I3901" t="s">
        <v>126</v>
      </c>
      <c r="J3901" t="s">
        <v>28</v>
      </c>
      <c r="K3901" t="s">
        <v>29</v>
      </c>
      <c r="L3901" t="s">
        <v>2549</v>
      </c>
      <c r="M3901" t="s">
        <v>146</v>
      </c>
      <c r="N3901">
        <v>68104</v>
      </c>
      <c r="O3901" t="s">
        <v>111</v>
      </c>
      <c r="P3901" t="s">
        <v>5632</v>
      </c>
      <c r="Q3901" t="s">
        <v>49</v>
      </c>
      <c r="R3901" t="s">
        <v>50</v>
      </c>
      <c r="S3901" t="s">
        <v>5633</v>
      </c>
      <c r="T3901">
        <v>14.399999999999999</v>
      </c>
      <c r="U3901">
        <v>5</v>
      </c>
      <c r="V3901">
        <v>0</v>
      </c>
      <c r="W3901">
        <v>7.056</v>
      </c>
    </row>
    <row r="3902" spans="1:23" x14ac:dyDescent="0.3">
      <c r="A3902">
        <v>3901</v>
      </c>
      <c r="B3902" t="s">
        <v>7065</v>
      </c>
      <c r="C3902" s="1">
        <v>42007</v>
      </c>
      <c r="D3902">
        <v>2015</v>
      </c>
      <c r="E3902" t="s">
        <v>166</v>
      </c>
      <c r="F3902">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v>3.6288</v>
      </c>
    </row>
    <row r="3903" spans="1:23" x14ac:dyDescent="0.3">
      <c r="A3903">
        <v>7380</v>
      </c>
      <c r="B3903" t="s">
        <v>9477</v>
      </c>
      <c r="C3903" s="1">
        <v>42626</v>
      </c>
      <c r="D3903">
        <v>2016</v>
      </c>
      <c r="E3903" t="s">
        <v>161</v>
      </c>
      <c r="F3903">
        <v>13</v>
      </c>
      <c r="G3903" t="s">
        <v>54</v>
      </c>
      <c r="H3903" t="s">
        <v>125</v>
      </c>
      <c r="I3903" t="s">
        <v>126</v>
      </c>
      <c r="J3903" t="s">
        <v>28</v>
      </c>
      <c r="K3903" t="s">
        <v>29</v>
      </c>
      <c r="L3903" t="s">
        <v>2549</v>
      </c>
      <c r="M3903" t="s">
        <v>146</v>
      </c>
      <c r="N3903">
        <v>68104</v>
      </c>
      <c r="O3903" t="s">
        <v>111</v>
      </c>
      <c r="P3903" t="s">
        <v>4111</v>
      </c>
      <c r="Q3903" t="s">
        <v>49</v>
      </c>
      <c r="R3903" t="s">
        <v>63</v>
      </c>
      <c r="S3903" t="s">
        <v>4112</v>
      </c>
      <c r="T3903">
        <v>40.74</v>
      </c>
      <c r="U3903">
        <v>3</v>
      </c>
      <c r="V3903">
        <v>0</v>
      </c>
      <c r="W3903">
        <v>0.4073999999999991</v>
      </c>
    </row>
    <row r="3904" spans="1:23" x14ac:dyDescent="0.3">
      <c r="A3904">
        <v>3903</v>
      </c>
      <c r="B3904" t="s">
        <v>7070</v>
      </c>
      <c r="C3904" s="1">
        <v>42279</v>
      </c>
      <c r="D3904">
        <v>2015</v>
      </c>
      <c r="E3904" t="s">
        <v>53</v>
      </c>
      <c r="F3904">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v>75.6952</v>
      </c>
    </row>
    <row r="3905" spans="1:23" x14ac:dyDescent="0.3">
      <c r="A3905">
        <v>3904</v>
      </c>
      <c r="B3905" t="s">
        <v>7071</v>
      </c>
      <c r="C3905" s="1">
        <v>42099</v>
      </c>
      <c r="D3905">
        <v>2015</v>
      </c>
      <c r="E3905" t="s">
        <v>89</v>
      </c>
      <c r="F3905">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v>18.396000000000001</v>
      </c>
    </row>
    <row r="3906" spans="1:23" x14ac:dyDescent="0.3">
      <c r="A3906">
        <v>3905</v>
      </c>
      <c r="B3906" t="s">
        <v>7071</v>
      </c>
      <c r="C3906" s="1">
        <v>42099</v>
      </c>
      <c r="D3906">
        <v>2015</v>
      </c>
      <c r="E3906" t="s">
        <v>89</v>
      </c>
      <c r="F390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v>21.142799999999966</v>
      </c>
    </row>
    <row r="3907" spans="1:23" x14ac:dyDescent="0.3">
      <c r="A3907">
        <v>3906</v>
      </c>
      <c r="B3907" t="s">
        <v>7071</v>
      </c>
      <c r="C3907" s="1">
        <v>42099</v>
      </c>
      <c r="D3907">
        <v>2015</v>
      </c>
      <c r="E3907" t="s">
        <v>89</v>
      </c>
      <c r="F3907">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v>-6.9519999999999982</v>
      </c>
    </row>
    <row r="3908" spans="1:23" x14ac:dyDescent="0.3">
      <c r="A3908">
        <v>7379</v>
      </c>
      <c r="B3908" t="s">
        <v>9476</v>
      </c>
      <c r="C3908" s="1">
        <v>42155</v>
      </c>
      <c r="D3908">
        <v>2015</v>
      </c>
      <c r="E3908" t="s">
        <v>124</v>
      </c>
      <c r="F3908">
        <v>31</v>
      </c>
      <c r="G3908" t="s">
        <v>1306</v>
      </c>
      <c r="H3908" t="s">
        <v>8224</v>
      </c>
      <c r="I3908" t="s">
        <v>8225</v>
      </c>
      <c r="J3908" t="s">
        <v>28</v>
      </c>
      <c r="K3908" t="s">
        <v>29</v>
      </c>
      <c r="L3908" t="s">
        <v>1724</v>
      </c>
      <c r="M3908" t="s">
        <v>93</v>
      </c>
      <c r="N3908">
        <v>28314</v>
      </c>
      <c r="O3908" t="s">
        <v>32</v>
      </c>
      <c r="P3908" t="s">
        <v>4184</v>
      </c>
      <c r="Q3908" t="s">
        <v>49</v>
      </c>
      <c r="R3908" t="s">
        <v>72</v>
      </c>
      <c r="S3908" t="s">
        <v>4185</v>
      </c>
      <c r="T3908">
        <v>10.272000000000002</v>
      </c>
      <c r="U3908">
        <v>3</v>
      </c>
      <c r="V3908">
        <v>0.2</v>
      </c>
      <c r="W3908">
        <v>1.1555999999999984</v>
      </c>
    </row>
    <row r="3909" spans="1:23" x14ac:dyDescent="0.3">
      <c r="A3909">
        <v>7378</v>
      </c>
      <c r="B3909" t="s">
        <v>9475</v>
      </c>
      <c r="C3909" s="1">
        <v>41901</v>
      </c>
      <c r="D3909">
        <v>2014</v>
      </c>
      <c r="E3909" t="s">
        <v>161</v>
      </c>
      <c r="F3909">
        <v>19</v>
      </c>
      <c r="G3909" t="s">
        <v>54</v>
      </c>
      <c r="H3909" t="s">
        <v>2534</v>
      </c>
      <c r="I3909" t="s">
        <v>2535</v>
      </c>
      <c r="J3909" t="s">
        <v>44</v>
      </c>
      <c r="K3909" t="s">
        <v>29</v>
      </c>
      <c r="L3909" t="s">
        <v>101</v>
      </c>
      <c r="M3909" t="s">
        <v>102</v>
      </c>
      <c r="N3909">
        <v>98115</v>
      </c>
      <c r="O3909" t="s">
        <v>47</v>
      </c>
      <c r="P3909" t="s">
        <v>1653</v>
      </c>
      <c r="Q3909" t="s">
        <v>49</v>
      </c>
      <c r="R3909" t="s">
        <v>63</v>
      </c>
      <c r="S3909" t="s">
        <v>1654</v>
      </c>
      <c r="T3909">
        <v>92.52</v>
      </c>
      <c r="U3909">
        <v>6</v>
      </c>
      <c r="V3909">
        <v>0</v>
      </c>
      <c r="W3909">
        <v>24.980400000000007</v>
      </c>
    </row>
    <row r="3910" spans="1:23" x14ac:dyDescent="0.3">
      <c r="A3910">
        <v>7377</v>
      </c>
      <c r="B3910" t="s">
        <v>9474</v>
      </c>
      <c r="C3910" s="1">
        <v>43041</v>
      </c>
      <c r="D3910">
        <v>2017</v>
      </c>
      <c r="E3910" t="s">
        <v>24</v>
      </c>
      <c r="F3910">
        <v>2</v>
      </c>
      <c r="G3910" t="s">
        <v>199</v>
      </c>
      <c r="H3910" t="s">
        <v>525</v>
      </c>
      <c r="I3910" t="s">
        <v>526</v>
      </c>
      <c r="J3910" t="s">
        <v>44</v>
      </c>
      <c r="K3910" t="s">
        <v>29</v>
      </c>
      <c r="L3910" t="s">
        <v>550</v>
      </c>
      <c r="M3910" t="s">
        <v>222</v>
      </c>
      <c r="N3910">
        <v>61701</v>
      </c>
      <c r="O3910" t="s">
        <v>111</v>
      </c>
      <c r="P3910" t="s">
        <v>890</v>
      </c>
      <c r="Q3910" t="s">
        <v>49</v>
      </c>
      <c r="R3910" t="s">
        <v>72</v>
      </c>
      <c r="S3910" t="s">
        <v>891</v>
      </c>
      <c r="T3910">
        <v>54.336000000000006</v>
      </c>
      <c r="U3910">
        <v>4</v>
      </c>
      <c r="V3910">
        <v>0.2</v>
      </c>
      <c r="W3910">
        <v>5.4336000000000002</v>
      </c>
    </row>
    <row r="3911" spans="1:23" x14ac:dyDescent="0.3">
      <c r="A3911">
        <v>7376</v>
      </c>
      <c r="B3911" t="s">
        <v>9473</v>
      </c>
      <c r="C3911" s="1">
        <v>42960</v>
      </c>
      <c r="D3911">
        <v>2017</v>
      </c>
      <c r="E3911" t="s">
        <v>132</v>
      </c>
      <c r="F3911">
        <v>13</v>
      </c>
      <c r="G3911" t="s">
        <v>54</v>
      </c>
      <c r="H3911" t="s">
        <v>1307</v>
      </c>
      <c r="I3911" t="s">
        <v>1308</v>
      </c>
      <c r="J3911" t="s">
        <v>44</v>
      </c>
      <c r="K3911" t="s">
        <v>29</v>
      </c>
      <c r="L3911" t="s">
        <v>963</v>
      </c>
      <c r="M3911" t="s">
        <v>46</v>
      </c>
      <c r="N3911">
        <v>92037</v>
      </c>
      <c r="O3911" t="s">
        <v>47</v>
      </c>
      <c r="P3911" t="s">
        <v>1921</v>
      </c>
      <c r="Q3911" t="s">
        <v>49</v>
      </c>
      <c r="R3911" t="s">
        <v>79</v>
      </c>
      <c r="S3911" t="s">
        <v>1922</v>
      </c>
      <c r="T3911">
        <v>36.024000000000001</v>
      </c>
      <c r="U3911">
        <v>3</v>
      </c>
      <c r="V3911">
        <v>0.2</v>
      </c>
      <c r="W3911">
        <v>11.707799999999995</v>
      </c>
    </row>
    <row r="3912" spans="1:23" x14ac:dyDescent="0.3">
      <c r="A3912">
        <v>7375</v>
      </c>
      <c r="B3912" t="s">
        <v>9472</v>
      </c>
      <c r="C3912" s="1">
        <v>42742</v>
      </c>
      <c r="D3912">
        <v>2017</v>
      </c>
      <c r="E3912" t="s">
        <v>166</v>
      </c>
      <c r="F3912">
        <v>7</v>
      </c>
      <c r="G3912" t="s">
        <v>25</v>
      </c>
      <c r="H3912" t="s">
        <v>3713</v>
      </c>
      <c r="I3912" t="s">
        <v>3714</v>
      </c>
      <c r="J3912" t="s">
        <v>28</v>
      </c>
      <c r="K3912" t="s">
        <v>29</v>
      </c>
      <c r="L3912" t="s">
        <v>1189</v>
      </c>
      <c r="M3912" t="s">
        <v>46</v>
      </c>
      <c r="N3912">
        <v>90805</v>
      </c>
      <c r="O3912" t="s">
        <v>47</v>
      </c>
      <c r="P3912" t="s">
        <v>2154</v>
      </c>
      <c r="Q3912" t="s">
        <v>49</v>
      </c>
      <c r="R3912" t="s">
        <v>281</v>
      </c>
      <c r="S3912" t="s">
        <v>576</v>
      </c>
      <c r="T3912">
        <v>7.89</v>
      </c>
      <c r="U3912">
        <v>1</v>
      </c>
      <c r="V3912">
        <v>0</v>
      </c>
      <c r="W3912">
        <v>3.5504999999999995</v>
      </c>
    </row>
    <row r="3913" spans="1:23" x14ac:dyDescent="0.3">
      <c r="A3913">
        <v>7374</v>
      </c>
      <c r="B3913" t="s">
        <v>9472</v>
      </c>
      <c r="C3913" s="1">
        <v>42742</v>
      </c>
      <c r="D3913">
        <v>2017</v>
      </c>
      <c r="E3913" t="s">
        <v>166</v>
      </c>
      <c r="F3913">
        <v>7</v>
      </c>
      <c r="G3913" t="s">
        <v>25</v>
      </c>
      <c r="H3913" t="s">
        <v>3713</v>
      </c>
      <c r="I3913" t="s">
        <v>3714</v>
      </c>
      <c r="J3913" t="s">
        <v>28</v>
      </c>
      <c r="K3913" t="s">
        <v>29</v>
      </c>
      <c r="L3913" t="s">
        <v>1189</v>
      </c>
      <c r="M3913" t="s">
        <v>46</v>
      </c>
      <c r="N3913">
        <v>90805</v>
      </c>
      <c r="O3913" t="s">
        <v>47</v>
      </c>
      <c r="P3913" t="s">
        <v>9116</v>
      </c>
      <c r="Q3913" t="s">
        <v>49</v>
      </c>
      <c r="R3913" t="s">
        <v>592</v>
      </c>
      <c r="S3913" t="s">
        <v>9117</v>
      </c>
      <c r="T3913">
        <v>110.11</v>
      </c>
      <c r="U3913">
        <v>7</v>
      </c>
      <c r="V3913">
        <v>0</v>
      </c>
      <c r="W3913">
        <v>31.931899999999988</v>
      </c>
    </row>
    <row r="3914" spans="1:23" x14ac:dyDescent="0.3">
      <c r="A3914">
        <v>3913</v>
      </c>
      <c r="B3914" t="s">
        <v>7079</v>
      </c>
      <c r="C3914" s="1">
        <v>42996</v>
      </c>
      <c r="D3914">
        <v>2017</v>
      </c>
      <c r="E3914" t="s">
        <v>161</v>
      </c>
      <c r="F3914">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v>9.3312000000000008</v>
      </c>
    </row>
    <row r="3915" spans="1:23" x14ac:dyDescent="0.3">
      <c r="A3915">
        <v>7373</v>
      </c>
      <c r="B3915" t="s">
        <v>9472</v>
      </c>
      <c r="C3915" s="1">
        <v>42742</v>
      </c>
      <c r="D3915">
        <v>2017</v>
      </c>
      <c r="E3915" t="s">
        <v>166</v>
      </c>
      <c r="F3915">
        <v>7</v>
      </c>
      <c r="G3915" t="s">
        <v>25</v>
      </c>
      <c r="H3915" t="s">
        <v>3713</v>
      </c>
      <c r="I3915" t="s">
        <v>3714</v>
      </c>
      <c r="J3915" t="s">
        <v>28</v>
      </c>
      <c r="K3915" t="s">
        <v>29</v>
      </c>
      <c r="L3915" t="s">
        <v>1189</v>
      </c>
      <c r="M3915" t="s">
        <v>46</v>
      </c>
      <c r="N3915">
        <v>90805</v>
      </c>
      <c r="O3915" t="s">
        <v>47</v>
      </c>
      <c r="P3915" t="s">
        <v>6468</v>
      </c>
      <c r="Q3915" t="s">
        <v>49</v>
      </c>
      <c r="R3915" t="s">
        <v>63</v>
      </c>
      <c r="S3915" t="s">
        <v>6469</v>
      </c>
      <c r="T3915">
        <v>61.019999999999996</v>
      </c>
      <c r="U3915">
        <v>3</v>
      </c>
      <c r="V3915">
        <v>0</v>
      </c>
      <c r="W3915">
        <v>0.61019999999999541</v>
      </c>
    </row>
    <row r="3916" spans="1:23" x14ac:dyDescent="0.3">
      <c r="A3916">
        <v>7372</v>
      </c>
      <c r="B3916" t="s">
        <v>9472</v>
      </c>
      <c r="C3916" s="1">
        <v>42742</v>
      </c>
      <c r="D3916">
        <v>2017</v>
      </c>
      <c r="E3916" t="s">
        <v>166</v>
      </c>
      <c r="F3916">
        <v>7</v>
      </c>
      <c r="G3916" t="s">
        <v>25</v>
      </c>
      <c r="H3916" t="s">
        <v>3713</v>
      </c>
      <c r="I3916" t="s">
        <v>3714</v>
      </c>
      <c r="J3916" t="s">
        <v>28</v>
      </c>
      <c r="K3916" t="s">
        <v>29</v>
      </c>
      <c r="L3916" t="s">
        <v>1189</v>
      </c>
      <c r="M3916" t="s">
        <v>46</v>
      </c>
      <c r="N3916">
        <v>90805</v>
      </c>
      <c r="O3916" t="s">
        <v>47</v>
      </c>
      <c r="P3916" t="s">
        <v>62</v>
      </c>
      <c r="Q3916" t="s">
        <v>49</v>
      </c>
      <c r="R3916" t="s">
        <v>63</v>
      </c>
      <c r="S3916" t="s">
        <v>64</v>
      </c>
      <c r="T3916">
        <v>153.78</v>
      </c>
      <c r="U3916">
        <v>11</v>
      </c>
      <c r="V3916">
        <v>0</v>
      </c>
      <c r="W3916">
        <v>44.596199999999996</v>
      </c>
    </row>
    <row r="3917" spans="1:23" x14ac:dyDescent="0.3">
      <c r="A3917">
        <v>7370</v>
      </c>
      <c r="B3917" t="s">
        <v>9469</v>
      </c>
      <c r="C3917" s="1">
        <v>42072</v>
      </c>
      <c r="D3917">
        <v>2015</v>
      </c>
      <c r="E3917" t="s">
        <v>237</v>
      </c>
      <c r="F3917">
        <v>9</v>
      </c>
      <c r="G3917" t="s">
        <v>25</v>
      </c>
      <c r="H3917" t="s">
        <v>5237</v>
      </c>
      <c r="I3917" t="s">
        <v>5238</v>
      </c>
      <c r="J3917" t="s">
        <v>28</v>
      </c>
      <c r="K3917" t="s">
        <v>29</v>
      </c>
      <c r="L3917" t="s">
        <v>4610</v>
      </c>
      <c r="M3917" t="s">
        <v>93</v>
      </c>
      <c r="N3917">
        <v>27604</v>
      </c>
      <c r="O3917" t="s">
        <v>32</v>
      </c>
      <c r="P3917" t="s">
        <v>3081</v>
      </c>
      <c r="Q3917" t="s">
        <v>49</v>
      </c>
      <c r="R3917" t="s">
        <v>50</v>
      </c>
      <c r="S3917" t="s">
        <v>3082</v>
      </c>
      <c r="T3917">
        <v>4.6079999999999997</v>
      </c>
      <c r="U3917">
        <v>2</v>
      </c>
      <c r="V3917">
        <v>0.2</v>
      </c>
      <c r="W3917">
        <v>1.6704000000000001</v>
      </c>
    </row>
    <row r="3918" spans="1:23" x14ac:dyDescent="0.3">
      <c r="A3918">
        <v>3917</v>
      </c>
      <c r="B3918" t="s">
        <v>7080</v>
      </c>
      <c r="C3918" s="1">
        <v>42934</v>
      </c>
      <c r="D3918">
        <v>2017</v>
      </c>
      <c r="E3918" t="s">
        <v>152</v>
      </c>
      <c r="F3918">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v>5.2312000000000003</v>
      </c>
    </row>
    <row r="3919" spans="1:23" x14ac:dyDescent="0.3">
      <c r="A3919">
        <v>3918</v>
      </c>
      <c r="B3919" t="s">
        <v>7080</v>
      </c>
      <c r="C3919" s="1">
        <v>42934</v>
      </c>
      <c r="D3919">
        <v>2017</v>
      </c>
      <c r="E3919" t="s">
        <v>152</v>
      </c>
      <c r="F3919">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v>-6.1247999999999987</v>
      </c>
    </row>
    <row r="3920" spans="1:23" x14ac:dyDescent="0.3">
      <c r="A3920">
        <v>7369</v>
      </c>
      <c r="B3920" t="s">
        <v>9468</v>
      </c>
      <c r="C3920" s="1">
        <v>42840</v>
      </c>
      <c r="D3920">
        <v>2017</v>
      </c>
      <c r="E3920" t="s">
        <v>89</v>
      </c>
      <c r="F3920">
        <v>15</v>
      </c>
      <c r="G3920" t="s">
        <v>199</v>
      </c>
      <c r="H3920" t="s">
        <v>1400</v>
      </c>
      <c r="I3920" t="s">
        <v>1401</v>
      </c>
      <c r="J3920" t="s">
        <v>44</v>
      </c>
      <c r="K3920" t="s">
        <v>29</v>
      </c>
      <c r="L3920" t="s">
        <v>1436</v>
      </c>
      <c r="M3920" t="s">
        <v>58</v>
      </c>
      <c r="N3920">
        <v>33180</v>
      </c>
      <c r="O3920" t="s">
        <v>32</v>
      </c>
      <c r="P3920" t="s">
        <v>337</v>
      </c>
      <c r="Q3920" t="s">
        <v>49</v>
      </c>
      <c r="R3920" t="s">
        <v>79</v>
      </c>
      <c r="S3920" t="s">
        <v>6210</v>
      </c>
      <c r="T3920">
        <v>15.570000000000004</v>
      </c>
      <c r="U3920">
        <v>3</v>
      </c>
      <c r="V3920">
        <v>0.7</v>
      </c>
      <c r="W3920">
        <v>-11.936999999999998</v>
      </c>
    </row>
    <row r="3921" spans="1:23" x14ac:dyDescent="0.3">
      <c r="A3921">
        <v>3920</v>
      </c>
      <c r="B3921" t="s">
        <v>7083</v>
      </c>
      <c r="C3921" s="1">
        <v>42339</v>
      </c>
      <c r="D3921">
        <v>2015</v>
      </c>
      <c r="E3921" t="s">
        <v>98</v>
      </c>
      <c r="F3921">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v>16.653600000000004</v>
      </c>
    </row>
    <row r="3922" spans="1:23" x14ac:dyDescent="0.3">
      <c r="A3922">
        <v>3921</v>
      </c>
      <c r="B3922" t="s">
        <v>7083</v>
      </c>
      <c r="C3922" s="1">
        <v>42339</v>
      </c>
      <c r="D3922">
        <v>2015</v>
      </c>
      <c r="E3922" t="s">
        <v>98</v>
      </c>
      <c r="F3922">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v>30.700800000000001</v>
      </c>
    </row>
    <row r="3923" spans="1:23" x14ac:dyDescent="0.3">
      <c r="A3923">
        <v>7367</v>
      </c>
      <c r="B3923" t="s">
        <v>9467</v>
      </c>
      <c r="C3923" s="1">
        <v>42702</v>
      </c>
      <c r="D3923">
        <v>2016</v>
      </c>
      <c r="E3923" t="s">
        <v>24</v>
      </c>
      <c r="F3923">
        <v>28</v>
      </c>
      <c r="G3923" t="s">
        <v>54</v>
      </c>
      <c r="H3923" t="s">
        <v>893</v>
      </c>
      <c r="I3923" t="s">
        <v>894</v>
      </c>
      <c r="J3923" t="s">
        <v>44</v>
      </c>
      <c r="K3923" t="s">
        <v>29</v>
      </c>
      <c r="L3923" t="s">
        <v>155</v>
      </c>
      <c r="M3923" t="s">
        <v>156</v>
      </c>
      <c r="N3923">
        <v>19140</v>
      </c>
      <c r="O3923" t="s">
        <v>157</v>
      </c>
      <c r="P3923" t="s">
        <v>6468</v>
      </c>
      <c r="Q3923" t="s">
        <v>49</v>
      </c>
      <c r="R3923" t="s">
        <v>63</v>
      </c>
      <c r="S3923" t="s">
        <v>6469</v>
      </c>
      <c r="T3923">
        <v>32.544000000000004</v>
      </c>
      <c r="U3923">
        <v>2</v>
      </c>
      <c r="V3923">
        <v>0.2</v>
      </c>
      <c r="W3923">
        <v>-7.7292000000000041</v>
      </c>
    </row>
    <row r="3924" spans="1:23" x14ac:dyDescent="0.3">
      <c r="A3924">
        <v>3923</v>
      </c>
      <c r="B3924" t="s">
        <v>7085</v>
      </c>
      <c r="C3924" s="1">
        <v>42975</v>
      </c>
      <c r="D3924">
        <v>2017</v>
      </c>
      <c r="E3924" t="s">
        <v>132</v>
      </c>
      <c r="F3924">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v>7.92</v>
      </c>
    </row>
    <row r="3925" spans="1:23" x14ac:dyDescent="0.3">
      <c r="A3925">
        <v>3924</v>
      </c>
      <c r="B3925" t="s">
        <v>7085</v>
      </c>
      <c r="C3925" s="1">
        <v>42975</v>
      </c>
      <c r="D3925">
        <v>2017</v>
      </c>
      <c r="E3925" t="s">
        <v>132</v>
      </c>
      <c r="F3925">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v>9.3520000000000003</v>
      </c>
    </row>
    <row r="3926" spans="1:23" x14ac:dyDescent="0.3">
      <c r="A3926">
        <v>3925</v>
      </c>
      <c r="B3926" t="s">
        <v>7088</v>
      </c>
      <c r="C3926" s="1">
        <v>41899</v>
      </c>
      <c r="D3926">
        <v>2014</v>
      </c>
      <c r="E3926" t="s">
        <v>161</v>
      </c>
      <c r="F392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v>1.2111999999999981</v>
      </c>
    </row>
    <row r="3927" spans="1:23" x14ac:dyDescent="0.3">
      <c r="A3927">
        <v>3926</v>
      </c>
      <c r="B3927" t="s">
        <v>7088</v>
      </c>
      <c r="C3927" s="1">
        <v>41899</v>
      </c>
      <c r="D3927">
        <v>2014</v>
      </c>
      <c r="E3927" t="s">
        <v>161</v>
      </c>
      <c r="F3927">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v>16.220400000000001</v>
      </c>
    </row>
    <row r="3928" spans="1:23" x14ac:dyDescent="0.3">
      <c r="A3928">
        <v>7366</v>
      </c>
      <c r="B3928" t="s">
        <v>9467</v>
      </c>
      <c r="C3928" s="1">
        <v>42702</v>
      </c>
      <c r="D3928">
        <v>2016</v>
      </c>
      <c r="E3928" t="s">
        <v>24</v>
      </c>
      <c r="F3928">
        <v>28</v>
      </c>
      <c r="G3928" t="s">
        <v>54</v>
      </c>
      <c r="H3928" t="s">
        <v>893</v>
      </c>
      <c r="I3928" t="s">
        <v>894</v>
      </c>
      <c r="J3928" t="s">
        <v>44</v>
      </c>
      <c r="K3928" t="s">
        <v>29</v>
      </c>
      <c r="L3928" t="s">
        <v>155</v>
      </c>
      <c r="M3928" t="s">
        <v>156</v>
      </c>
      <c r="N3928">
        <v>19140</v>
      </c>
      <c r="O3928" t="s">
        <v>157</v>
      </c>
      <c r="P3928" t="s">
        <v>5956</v>
      </c>
      <c r="Q3928" t="s">
        <v>49</v>
      </c>
      <c r="R3928" t="s">
        <v>79</v>
      </c>
      <c r="S3928" t="s">
        <v>5957</v>
      </c>
      <c r="T3928">
        <v>6.8880000000000017</v>
      </c>
      <c r="U3928">
        <v>2</v>
      </c>
      <c r="V3928">
        <v>0.7</v>
      </c>
      <c r="W3928">
        <v>-5.0511999999999997</v>
      </c>
    </row>
    <row r="3929" spans="1:23" x14ac:dyDescent="0.3">
      <c r="A3929">
        <v>3928</v>
      </c>
      <c r="B3929" t="s">
        <v>7088</v>
      </c>
      <c r="C3929" s="1">
        <v>41899</v>
      </c>
      <c r="D3929">
        <v>2014</v>
      </c>
      <c r="E3929" t="s">
        <v>161</v>
      </c>
      <c r="F3929">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v>46.3185</v>
      </c>
    </row>
    <row r="3930" spans="1:23" x14ac:dyDescent="0.3">
      <c r="A3930">
        <v>7365</v>
      </c>
      <c r="B3930" t="s">
        <v>9467</v>
      </c>
      <c r="C3930" s="1">
        <v>42702</v>
      </c>
      <c r="D3930">
        <v>2016</v>
      </c>
      <c r="E3930" t="s">
        <v>24</v>
      </c>
      <c r="F3930">
        <v>28</v>
      </c>
      <c r="G3930" t="s">
        <v>54</v>
      </c>
      <c r="H3930" t="s">
        <v>893</v>
      </c>
      <c r="I3930" t="s">
        <v>894</v>
      </c>
      <c r="J3930" t="s">
        <v>44</v>
      </c>
      <c r="K3930" t="s">
        <v>29</v>
      </c>
      <c r="L3930" t="s">
        <v>155</v>
      </c>
      <c r="M3930" t="s">
        <v>156</v>
      </c>
      <c r="N3930">
        <v>19140</v>
      </c>
      <c r="O3930" t="s">
        <v>157</v>
      </c>
      <c r="P3930" t="s">
        <v>5000</v>
      </c>
      <c r="Q3930" t="s">
        <v>49</v>
      </c>
      <c r="R3930" t="s">
        <v>281</v>
      </c>
      <c r="S3930" t="s">
        <v>5001</v>
      </c>
      <c r="T3930">
        <v>12.672000000000001</v>
      </c>
      <c r="U3930">
        <v>8</v>
      </c>
      <c r="V3930">
        <v>0.2</v>
      </c>
      <c r="W3930">
        <v>2.6927999999999992</v>
      </c>
    </row>
    <row r="3931" spans="1:23" x14ac:dyDescent="0.3">
      <c r="A3931">
        <v>3930</v>
      </c>
      <c r="B3931" t="s">
        <v>7089</v>
      </c>
      <c r="C3931" s="1">
        <v>42443</v>
      </c>
      <c r="D3931">
        <v>2016</v>
      </c>
      <c r="E3931" t="s">
        <v>237</v>
      </c>
      <c r="F3931">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v>1.8792</v>
      </c>
    </row>
    <row r="3932" spans="1:23" x14ac:dyDescent="0.3">
      <c r="A3932">
        <v>3931</v>
      </c>
      <c r="B3932" t="s">
        <v>7089</v>
      </c>
      <c r="C3932" s="1">
        <v>42443</v>
      </c>
      <c r="D3932">
        <v>2016</v>
      </c>
      <c r="E3932" t="s">
        <v>237</v>
      </c>
      <c r="F3932">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v>16.373699999999992</v>
      </c>
    </row>
    <row r="3933" spans="1:23" x14ac:dyDescent="0.3">
      <c r="A3933">
        <v>3932</v>
      </c>
      <c r="B3933" t="s">
        <v>7090</v>
      </c>
      <c r="C3933" s="1">
        <v>42608</v>
      </c>
      <c r="D3933">
        <v>2016</v>
      </c>
      <c r="E3933" t="s">
        <v>132</v>
      </c>
      <c r="F3933">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v>1.6416000000000004</v>
      </c>
    </row>
    <row r="3934" spans="1:23" x14ac:dyDescent="0.3">
      <c r="A3934">
        <v>7363</v>
      </c>
      <c r="B3934" t="s">
        <v>9466</v>
      </c>
      <c r="C3934" s="1">
        <v>42472</v>
      </c>
      <c r="D3934">
        <v>2016</v>
      </c>
      <c r="E3934" t="s">
        <v>89</v>
      </c>
      <c r="F3934">
        <v>12</v>
      </c>
      <c r="G3934" t="s">
        <v>199</v>
      </c>
      <c r="H3934" t="s">
        <v>5770</v>
      </c>
      <c r="I3934" t="s">
        <v>5771</v>
      </c>
      <c r="J3934" t="s">
        <v>28</v>
      </c>
      <c r="K3934" t="s">
        <v>29</v>
      </c>
      <c r="L3934" t="s">
        <v>45</v>
      </c>
      <c r="M3934" t="s">
        <v>46</v>
      </c>
      <c r="N3934">
        <v>90036</v>
      </c>
      <c r="O3934" t="s">
        <v>47</v>
      </c>
      <c r="P3934" t="s">
        <v>3095</v>
      </c>
      <c r="Q3934" t="s">
        <v>49</v>
      </c>
      <c r="R3934" t="s">
        <v>79</v>
      </c>
      <c r="S3934" t="s">
        <v>3096</v>
      </c>
      <c r="T3934">
        <v>36.624000000000002</v>
      </c>
      <c r="U3934">
        <v>3</v>
      </c>
      <c r="V3934">
        <v>0.2</v>
      </c>
      <c r="W3934">
        <v>13.734</v>
      </c>
    </row>
    <row r="3935" spans="1:23" x14ac:dyDescent="0.3">
      <c r="A3935">
        <v>3934</v>
      </c>
      <c r="B3935" t="s">
        <v>7093</v>
      </c>
      <c r="C3935" s="1">
        <v>42980</v>
      </c>
      <c r="D3935">
        <v>2017</v>
      </c>
      <c r="E3935" t="s">
        <v>161</v>
      </c>
      <c r="F3935">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v>2.7259999999999995</v>
      </c>
    </row>
    <row r="3936" spans="1:23" x14ac:dyDescent="0.3">
      <c r="A3936">
        <v>3935</v>
      </c>
      <c r="B3936" t="s">
        <v>7093</v>
      </c>
      <c r="C3936" s="1">
        <v>42980</v>
      </c>
      <c r="D3936">
        <v>2017</v>
      </c>
      <c r="E3936" t="s">
        <v>161</v>
      </c>
      <c r="F393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v>37</v>
      </c>
    </row>
    <row r="3937" spans="1:23" x14ac:dyDescent="0.3">
      <c r="A3937">
        <v>7361</v>
      </c>
      <c r="B3937" t="s">
        <v>9466</v>
      </c>
      <c r="C3937" s="1">
        <v>42472</v>
      </c>
      <c r="D3937">
        <v>2016</v>
      </c>
      <c r="E3937" t="s">
        <v>89</v>
      </c>
      <c r="F3937">
        <v>12</v>
      </c>
      <c r="G3937" t="s">
        <v>199</v>
      </c>
      <c r="H3937" t="s">
        <v>5770</v>
      </c>
      <c r="I3937" t="s">
        <v>5771</v>
      </c>
      <c r="J3937" t="s">
        <v>28</v>
      </c>
      <c r="K3937" t="s">
        <v>29</v>
      </c>
      <c r="L3937" t="s">
        <v>45</v>
      </c>
      <c r="M3937" t="s">
        <v>46</v>
      </c>
      <c r="N3937">
        <v>90036</v>
      </c>
      <c r="O3937" t="s">
        <v>47</v>
      </c>
      <c r="P3937" t="s">
        <v>4601</v>
      </c>
      <c r="Q3937" t="s">
        <v>49</v>
      </c>
      <c r="R3937" t="s">
        <v>95</v>
      </c>
      <c r="S3937" t="s">
        <v>4602</v>
      </c>
      <c r="T3937">
        <v>19.440000000000001</v>
      </c>
      <c r="U3937">
        <v>3</v>
      </c>
      <c r="V3937">
        <v>0</v>
      </c>
      <c r="W3937">
        <v>9.3312000000000008</v>
      </c>
    </row>
    <row r="3938" spans="1:23" x14ac:dyDescent="0.3">
      <c r="A3938">
        <v>3937</v>
      </c>
      <c r="B3938" t="s">
        <v>7094</v>
      </c>
      <c r="C3938" s="1">
        <v>42171</v>
      </c>
      <c r="D3938">
        <v>2015</v>
      </c>
      <c r="E3938" t="s">
        <v>41</v>
      </c>
      <c r="F3938">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v>9.3443999999999985</v>
      </c>
    </row>
    <row r="3939" spans="1:23" x14ac:dyDescent="0.3">
      <c r="A3939">
        <v>3938</v>
      </c>
      <c r="B3939" t="s">
        <v>7094</v>
      </c>
      <c r="C3939" s="1">
        <v>42171</v>
      </c>
      <c r="D3939">
        <v>2015</v>
      </c>
      <c r="E3939" t="s">
        <v>41</v>
      </c>
      <c r="F3939">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v>9.8657999999999983</v>
      </c>
    </row>
    <row r="3940" spans="1:23" x14ac:dyDescent="0.3">
      <c r="A3940">
        <v>7357</v>
      </c>
      <c r="B3940" t="s">
        <v>9464</v>
      </c>
      <c r="C3940" s="1">
        <v>42652</v>
      </c>
      <c r="D3940">
        <v>2016</v>
      </c>
      <c r="E3940" t="s">
        <v>53</v>
      </c>
      <c r="F3940">
        <v>9</v>
      </c>
      <c r="G3940" t="s">
        <v>54</v>
      </c>
      <c r="H3940" t="s">
        <v>5264</v>
      </c>
      <c r="I3940" t="s">
        <v>5265</v>
      </c>
      <c r="J3940" t="s">
        <v>108</v>
      </c>
      <c r="K3940" t="s">
        <v>29</v>
      </c>
      <c r="L3940" t="s">
        <v>556</v>
      </c>
      <c r="M3940" t="s">
        <v>322</v>
      </c>
      <c r="N3940">
        <v>85023</v>
      </c>
      <c r="O3940" t="s">
        <v>47</v>
      </c>
      <c r="P3940" t="s">
        <v>4145</v>
      </c>
      <c r="Q3940" t="s">
        <v>49</v>
      </c>
      <c r="R3940" t="s">
        <v>72</v>
      </c>
      <c r="S3940" t="s">
        <v>4146</v>
      </c>
      <c r="T3940">
        <v>1.4080000000000001</v>
      </c>
      <c r="U3940">
        <v>1</v>
      </c>
      <c r="V3940">
        <v>0.2</v>
      </c>
      <c r="W3940">
        <v>0.15839999999999993</v>
      </c>
    </row>
    <row r="3941" spans="1:23" x14ac:dyDescent="0.3">
      <c r="A3941">
        <v>7356</v>
      </c>
      <c r="B3941" t="s">
        <v>9463</v>
      </c>
      <c r="C3941" s="1">
        <v>42369</v>
      </c>
      <c r="D3941">
        <v>2015</v>
      </c>
      <c r="E3941" t="s">
        <v>98</v>
      </c>
      <c r="F3941">
        <v>31</v>
      </c>
      <c r="G3941" t="s">
        <v>25</v>
      </c>
      <c r="H3941" t="s">
        <v>6660</v>
      </c>
      <c r="I3941" t="s">
        <v>6661</v>
      </c>
      <c r="J3941" t="s">
        <v>44</v>
      </c>
      <c r="K3941" t="s">
        <v>29</v>
      </c>
      <c r="L3941" t="s">
        <v>895</v>
      </c>
      <c r="M3941" t="s">
        <v>250</v>
      </c>
      <c r="N3941">
        <v>48205</v>
      </c>
      <c r="O3941" t="s">
        <v>111</v>
      </c>
      <c r="P3941" t="s">
        <v>3683</v>
      </c>
      <c r="Q3941" t="s">
        <v>49</v>
      </c>
      <c r="R3941" t="s">
        <v>79</v>
      </c>
      <c r="S3941" t="s">
        <v>3684</v>
      </c>
      <c r="T3941">
        <v>116.4</v>
      </c>
      <c r="U3941">
        <v>8</v>
      </c>
      <c r="V3941">
        <v>0</v>
      </c>
      <c r="W3941">
        <v>52.379999999999995</v>
      </c>
    </row>
    <row r="3942" spans="1:23" x14ac:dyDescent="0.3">
      <c r="A3942">
        <v>7355</v>
      </c>
      <c r="B3942" t="s">
        <v>9462</v>
      </c>
      <c r="C3942" s="1">
        <v>42772</v>
      </c>
      <c r="D3942">
        <v>2017</v>
      </c>
      <c r="E3942" t="s">
        <v>568</v>
      </c>
      <c r="F3942">
        <v>6</v>
      </c>
      <c r="G3942" t="s">
        <v>54</v>
      </c>
      <c r="H3942" t="s">
        <v>3176</v>
      </c>
      <c r="I3942" t="s">
        <v>3177</v>
      </c>
      <c r="J3942" t="s">
        <v>108</v>
      </c>
      <c r="K3942" t="s">
        <v>29</v>
      </c>
      <c r="L3942" t="s">
        <v>135</v>
      </c>
      <c r="M3942" t="s">
        <v>46</v>
      </c>
      <c r="N3942">
        <v>94109</v>
      </c>
      <c r="O3942" t="s">
        <v>47</v>
      </c>
      <c r="P3942" t="s">
        <v>8712</v>
      </c>
      <c r="Q3942" t="s">
        <v>49</v>
      </c>
      <c r="R3942" t="s">
        <v>95</v>
      </c>
      <c r="S3942" t="s">
        <v>8713</v>
      </c>
      <c r="T3942">
        <v>29.900000000000002</v>
      </c>
      <c r="U3942">
        <v>5</v>
      </c>
      <c r="V3942">
        <v>0</v>
      </c>
      <c r="W3942">
        <v>13.454999999999998</v>
      </c>
    </row>
    <row r="3943" spans="1:23" x14ac:dyDescent="0.3">
      <c r="A3943">
        <v>3942</v>
      </c>
      <c r="B3943" t="s">
        <v>7098</v>
      </c>
      <c r="C3943" s="1">
        <v>42873</v>
      </c>
      <c r="D3943">
        <v>2017</v>
      </c>
      <c r="E3943" t="s">
        <v>124</v>
      </c>
      <c r="F3943">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v>1.0286999999999997</v>
      </c>
    </row>
    <row r="3944" spans="1:23" x14ac:dyDescent="0.3">
      <c r="A3944">
        <v>3943</v>
      </c>
      <c r="B3944" t="s">
        <v>7099</v>
      </c>
      <c r="C3944" s="1">
        <v>42882</v>
      </c>
      <c r="D3944">
        <v>2017</v>
      </c>
      <c r="E3944" t="s">
        <v>124</v>
      </c>
      <c r="F3944">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v>9.0719999999999992</v>
      </c>
    </row>
    <row r="3945" spans="1:23" x14ac:dyDescent="0.3">
      <c r="A3945">
        <v>3944</v>
      </c>
      <c r="B3945" t="s">
        <v>7100</v>
      </c>
      <c r="C3945" s="1">
        <v>42544</v>
      </c>
      <c r="D3945">
        <v>2016</v>
      </c>
      <c r="E3945" t="s">
        <v>41</v>
      </c>
      <c r="F3945">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v>16.703400000000016</v>
      </c>
    </row>
    <row r="3946" spans="1:23" x14ac:dyDescent="0.3">
      <c r="A3946">
        <v>3945</v>
      </c>
      <c r="B3946" t="s">
        <v>7103</v>
      </c>
      <c r="C3946" s="1">
        <v>42506</v>
      </c>
      <c r="D3946">
        <v>2016</v>
      </c>
      <c r="E3946" t="s">
        <v>124</v>
      </c>
      <c r="F394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v>8.4966000000000008</v>
      </c>
    </row>
    <row r="3947" spans="1:23" x14ac:dyDescent="0.3">
      <c r="A3947">
        <v>3946</v>
      </c>
      <c r="B3947" t="s">
        <v>7104</v>
      </c>
      <c r="C3947" s="1">
        <v>43057</v>
      </c>
      <c r="D3947">
        <v>2017</v>
      </c>
      <c r="E3947" t="s">
        <v>24</v>
      </c>
      <c r="F3947">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v>15.534399999999998</v>
      </c>
    </row>
    <row r="3948" spans="1:23" x14ac:dyDescent="0.3">
      <c r="A3948">
        <v>3947</v>
      </c>
      <c r="B3948" t="s">
        <v>7104</v>
      </c>
      <c r="C3948" s="1">
        <v>43057</v>
      </c>
      <c r="D3948">
        <v>2017</v>
      </c>
      <c r="E3948" t="s">
        <v>24</v>
      </c>
      <c r="F3948">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v>-0.66240000000000021</v>
      </c>
    </row>
    <row r="3949" spans="1:23" x14ac:dyDescent="0.3">
      <c r="A3949">
        <v>3948</v>
      </c>
      <c r="B3949" t="s">
        <v>7105</v>
      </c>
      <c r="C3949" s="1">
        <v>42692</v>
      </c>
      <c r="D3949">
        <v>2016</v>
      </c>
      <c r="E3949" t="s">
        <v>24</v>
      </c>
      <c r="F3949">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v>1.0347999999999993</v>
      </c>
    </row>
    <row r="3950" spans="1:23" x14ac:dyDescent="0.3">
      <c r="A3950">
        <v>3949</v>
      </c>
      <c r="B3950" t="s">
        <v>7105</v>
      </c>
      <c r="C3950" s="1">
        <v>42692</v>
      </c>
      <c r="D3950">
        <v>2016</v>
      </c>
      <c r="E3950" t="s">
        <v>24</v>
      </c>
      <c r="F3950">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v>15.8756</v>
      </c>
    </row>
    <row r="3951" spans="1:23" x14ac:dyDescent="0.3">
      <c r="A3951">
        <v>3950</v>
      </c>
      <c r="B3951" t="s">
        <v>7105</v>
      </c>
      <c r="C3951" s="1">
        <v>42692</v>
      </c>
      <c r="D3951">
        <v>2016</v>
      </c>
      <c r="E3951" t="s">
        <v>24</v>
      </c>
      <c r="F3951">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v>6.6311999999999989</v>
      </c>
    </row>
    <row r="3952" spans="1:23" x14ac:dyDescent="0.3">
      <c r="A3952">
        <v>7354</v>
      </c>
      <c r="B3952" t="s">
        <v>9461</v>
      </c>
      <c r="C3952" s="1">
        <v>42635</v>
      </c>
      <c r="D3952">
        <v>2016</v>
      </c>
      <c r="E3952" t="s">
        <v>161</v>
      </c>
      <c r="F3952">
        <v>22</v>
      </c>
      <c r="G3952" t="s">
        <v>54</v>
      </c>
      <c r="H3952" t="s">
        <v>3104</v>
      </c>
      <c r="I3952" t="s">
        <v>3105</v>
      </c>
      <c r="J3952" t="s">
        <v>108</v>
      </c>
      <c r="K3952" t="s">
        <v>29</v>
      </c>
      <c r="L3952" t="s">
        <v>155</v>
      </c>
      <c r="M3952" t="s">
        <v>156</v>
      </c>
      <c r="N3952">
        <v>19134</v>
      </c>
      <c r="O3952" t="s">
        <v>157</v>
      </c>
      <c r="P3952" t="s">
        <v>2432</v>
      </c>
      <c r="Q3952" t="s">
        <v>49</v>
      </c>
      <c r="R3952" t="s">
        <v>50</v>
      </c>
      <c r="S3952" t="s">
        <v>2433</v>
      </c>
      <c r="T3952">
        <v>16.520000000000003</v>
      </c>
      <c r="U3952">
        <v>5</v>
      </c>
      <c r="V3952">
        <v>0.2</v>
      </c>
      <c r="W3952">
        <v>5.368999999999998</v>
      </c>
    </row>
    <row r="3953" spans="1:23" x14ac:dyDescent="0.3">
      <c r="A3953">
        <v>3952</v>
      </c>
      <c r="B3953" t="s">
        <v>7106</v>
      </c>
      <c r="C3953" s="1">
        <v>41971</v>
      </c>
      <c r="D3953">
        <v>2014</v>
      </c>
      <c r="E3953" t="s">
        <v>24</v>
      </c>
      <c r="F3953">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v>6.0367999999999986</v>
      </c>
    </row>
    <row r="3954" spans="1:23" x14ac:dyDescent="0.3">
      <c r="A3954">
        <v>7351</v>
      </c>
      <c r="B3954" t="s">
        <v>9457</v>
      </c>
      <c r="C3954" s="1">
        <v>43029</v>
      </c>
      <c r="D3954">
        <v>2017</v>
      </c>
      <c r="E3954" t="s">
        <v>53</v>
      </c>
      <c r="F3954">
        <v>21</v>
      </c>
      <c r="G3954" t="s">
        <v>54</v>
      </c>
      <c r="H3954" t="s">
        <v>719</v>
      </c>
      <c r="I3954" t="s">
        <v>720</v>
      </c>
      <c r="J3954" t="s">
        <v>44</v>
      </c>
      <c r="K3954" t="s">
        <v>29</v>
      </c>
      <c r="L3954" t="s">
        <v>2567</v>
      </c>
      <c r="M3954" t="s">
        <v>120</v>
      </c>
      <c r="N3954">
        <v>53209</v>
      </c>
      <c r="O3954" t="s">
        <v>111</v>
      </c>
      <c r="P3954" t="s">
        <v>987</v>
      </c>
      <c r="Q3954" t="s">
        <v>49</v>
      </c>
      <c r="R3954" t="s">
        <v>79</v>
      </c>
      <c r="S3954" t="s">
        <v>988</v>
      </c>
      <c r="T3954">
        <v>21.9</v>
      </c>
      <c r="U3954">
        <v>5</v>
      </c>
      <c r="V3954">
        <v>0</v>
      </c>
      <c r="W3954">
        <v>10.511999999999999</v>
      </c>
    </row>
    <row r="3955" spans="1:23" x14ac:dyDescent="0.3">
      <c r="A3955">
        <v>3954</v>
      </c>
      <c r="B3955" t="s">
        <v>7110</v>
      </c>
      <c r="C3955" s="1">
        <v>42750</v>
      </c>
      <c r="D3955">
        <v>2017</v>
      </c>
      <c r="E3955" t="s">
        <v>166</v>
      </c>
      <c r="F3955">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v>5.8419999999999996</v>
      </c>
    </row>
    <row r="3956" spans="1:23" x14ac:dyDescent="0.3">
      <c r="A3956">
        <v>7350</v>
      </c>
      <c r="B3956" t="s">
        <v>9457</v>
      </c>
      <c r="C3956" s="1">
        <v>43029</v>
      </c>
      <c r="D3956">
        <v>2017</v>
      </c>
      <c r="E3956" t="s">
        <v>53</v>
      </c>
      <c r="F3956">
        <v>21</v>
      </c>
      <c r="G3956" t="s">
        <v>54</v>
      </c>
      <c r="H3956" t="s">
        <v>719</v>
      </c>
      <c r="I3956" t="s">
        <v>720</v>
      </c>
      <c r="J3956" t="s">
        <v>44</v>
      </c>
      <c r="K3956" t="s">
        <v>29</v>
      </c>
      <c r="L3956" t="s">
        <v>2567</v>
      </c>
      <c r="M3956" t="s">
        <v>120</v>
      </c>
      <c r="N3956">
        <v>53209</v>
      </c>
      <c r="O3956" t="s">
        <v>111</v>
      </c>
      <c r="P3956" t="s">
        <v>2462</v>
      </c>
      <c r="Q3956" t="s">
        <v>49</v>
      </c>
      <c r="R3956" t="s">
        <v>79</v>
      </c>
      <c r="S3956" t="s">
        <v>2463</v>
      </c>
      <c r="T3956">
        <v>38.82</v>
      </c>
      <c r="U3956">
        <v>6</v>
      </c>
      <c r="V3956">
        <v>0</v>
      </c>
      <c r="W3956">
        <v>19.41</v>
      </c>
    </row>
    <row r="3957" spans="1:23" x14ac:dyDescent="0.3">
      <c r="A3957">
        <v>3956</v>
      </c>
      <c r="B3957" t="s">
        <v>7111</v>
      </c>
      <c r="C3957" s="1">
        <v>41733</v>
      </c>
      <c r="D3957">
        <v>2014</v>
      </c>
      <c r="E3957" t="s">
        <v>89</v>
      </c>
      <c r="F3957">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v>23.807999999999993</v>
      </c>
    </row>
    <row r="3958" spans="1:23" x14ac:dyDescent="0.3">
      <c r="A3958">
        <v>7349</v>
      </c>
      <c r="B3958" t="s">
        <v>9456</v>
      </c>
      <c r="C3958" s="1">
        <v>41701</v>
      </c>
      <c r="D3958">
        <v>2014</v>
      </c>
      <c r="E3958" t="s">
        <v>237</v>
      </c>
      <c r="F3958">
        <v>3</v>
      </c>
      <c r="G3958" t="s">
        <v>54</v>
      </c>
      <c r="H3958" t="s">
        <v>6718</v>
      </c>
      <c r="I3958" t="s">
        <v>6719</v>
      </c>
      <c r="J3958" t="s">
        <v>28</v>
      </c>
      <c r="K3958" t="s">
        <v>29</v>
      </c>
      <c r="L3958" t="s">
        <v>195</v>
      </c>
      <c r="M3958" t="s">
        <v>110</v>
      </c>
      <c r="N3958">
        <v>77095</v>
      </c>
      <c r="O3958" t="s">
        <v>111</v>
      </c>
      <c r="P3958" t="s">
        <v>4893</v>
      </c>
      <c r="Q3958" t="s">
        <v>49</v>
      </c>
      <c r="R3958" t="s">
        <v>82</v>
      </c>
      <c r="S3958" t="s">
        <v>4894</v>
      </c>
      <c r="T3958">
        <v>176.77199999999996</v>
      </c>
      <c r="U3958">
        <v>3</v>
      </c>
      <c r="V3958">
        <v>0.8</v>
      </c>
      <c r="W3958">
        <v>-459.60720000000003</v>
      </c>
    </row>
    <row r="3959" spans="1:23" x14ac:dyDescent="0.3">
      <c r="A3959">
        <v>3958</v>
      </c>
      <c r="B3959" t="s">
        <v>7113</v>
      </c>
      <c r="C3959" s="1">
        <v>42519</v>
      </c>
      <c r="D3959">
        <v>2016</v>
      </c>
      <c r="E3959" t="s">
        <v>124</v>
      </c>
      <c r="F3959">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v>-8.6456999999999979</v>
      </c>
    </row>
    <row r="3960" spans="1:23" x14ac:dyDescent="0.3">
      <c r="A3960">
        <v>3959</v>
      </c>
      <c r="B3960" t="s">
        <v>7113</v>
      </c>
      <c r="C3960" s="1">
        <v>42519</v>
      </c>
      <c r="D3960">
        <v>2016</v>
      </c>
      <c r="E3960" t="s">
        <v>124</v>
      </c>
      <c r="F3960">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v>0.3335999999999999</v>
      </c>
    </row>
    <row r="3961" spans="1:23" x14ac:dyDescent="0.3">
      <c r="A3961">
        <v>7347</v>
      </c>
      <c r="B3961" t="s">
        <v>9455</v>
      </c>
      <c r="C3961" s="1">
        <v>43080</v>
      </c>
      <c r="D3961">
        <v>2017</v>
      </c>
      <c r="E3961" t="s">
        <v>98</v>
      </c>
      <c r="F3961">
        <v>11</v>
      </c>
      <c r="G3961" t="s">
        <v>54</v>
      </c>
      <c r="H3961" t="s">
        <v>42</v>
      </c>
      <c r="I3961" t="s">
        <v>43</v>
      </c>
      <c r="J3961" t="s">
        <v>44</v>
      </c>
      <c r="K3961" t="s">
        <v>29</v>
      </c>
      <c r="L3961" t="s">
        <v>1539</v>
      </c>
      <c r="M3961" t="s">
        <v>58</v>
      </c>
      <c r="N3961">
        <v>32216</v>
      </c>
      <c r="O3961" t="s">
        <v>32</v>
      </c>
      <c r="P3961" t="s">
        <v>890</v>
      </c>
      <c r="Q3961" t="s">
        <v>49</v>
      </c>
      <c r="R3961" t="s">
        <v>72</v>
      </c>
      <c r="S3961" t="s">
        <v>891</v>
      </c>
      <c r="T3961">
        <v>13.584000000000001</v>
      </c>
      <c r="U3961">
        <v>1</v>
      </c>
      <c r="V3961">
        <v>0.2</v>
      </c>
      <c r="W3961">
        <v>1.3584000000000001</v>
      </c>
    </row>
    <row r="3962" spans="1:23" x14ac:dyDescent="0.3">
      <c r="A3962">
        <v>3961</v>
      </c>
      <c r="B3962" t="s">
        <v>7116</v>
      </c>
      <c r="C3962" s="1">
        <v>42296</v>
      </c>
      <c r="D3962">
        <v>2015</v>
      </c>
      <c r="E3962" t="s">
        <v>53</v>
      </c>
      <c r="F3962">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v>17.608799999999999</v>
      </c>
    </row>
    <row r="3963" spans="1:23" x14ac:dyDescent="0.3">
      <c r="A3963">
        <v>7344</v>
      </c>
      <c r="B3963" t="s">
        <v>9454</v>
      </c>
      <c r="C3963" s="1">
        <v>41999</v>
      </c>
      <c r="D3963">
        <v>2014</v>
      </c>
      <c r="E3963" t="s">
        <v>98</v>
      </c>
      <c r="F3963">
        <v>26</v>
      </c>
      <c r="G3963" t="s">
        <v>54</v>
      </c>
      <c r="H3963" t="s">
        <v>175</v>
      </c>
      <c r="I3963" t="s">
        <v>176</v>
      </c>
      <c r="J3963" t="s">
        <v>28</v>
      </c>
      <c r="K3963" t="s">
        <v>29</v>
      </c>
      <c r="L3963" t="s">
        <v>278</v>
      </c>
      <c r="M3963" t="s">
        <v>279</v>
      </c>
      <c r="N3963">
        <v>10009</v>
      </c>
      <c r="O3963" t="s">
        <v>157</v>
      </c>
      <c r="P3963" t="s">
        <v>3562</v>
      </c>
      <c r="Q3963" t="s">
        <v>49</v>
      </c>
      <c r="R3963" t="s">
        <v>63</v>
      </c>
      <c r="S3963" t="s">
        <v>3563</v>
      </c>
      <c r="T3963">
        <v>191.88</v>
      </c>
      <c r="U3963">
        <v>6</v>
      </c>
      <c r="V3963">
        <v>0</v>
      </c>
      <c r="W3963">
        <v>19.188000000000002</v>
      </c>
    </row>
    <row r="3964" spans="1:23" x14ac:dyDescent="0.3">
      <c r="A3964">
        <v>3963</v>
      </c>
      <c r="B3964" t="s">
        <v>7117</v>
      </c>
      <c r="C3964" s="1">
        <v>42785</v>
      </c>
      <c r="D3964">
        <v>2017</v>
      </c>
      <c r="E3964" t="s">
        <v>568</v>
      </c>
      <c r="F3964">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v>3.4668000000000005</v>
      </c>
    </row>
    <row r="3965" spans="1:23" x14ac:dyDescent="0.3">
      <c r="A3965">
        <v>7342</v>
      </c>
      <c r="B3965" t="s">
        <v>9453</v>
      </c>
      <c r="C3965" s="1">
        <v>41846</v>
      </c>
      <c r="D3965">
        <v>2014</v>
      </c>
      <c r="E3965" t="s">
        <v>152</v>
      </c>
      <c r="F3965">
        <v>26</v>
      </c>
      <c r="G3965" t="s">
        <v>54</v>
      </c>
      <c r="H3965" t="s">
        <v>4165</v>
      </c>
      <c r="I3965" t="s">
        <v>4166</v>
      </c>
      <c r="J3965" t="s">
        <v>28</v>
      </c>
      <c r="K3965" t="s">
        <v>29</v>
      </c>
      <c r="L3965" t="s">
        <v>1754</v>
      </c>
      <c r="M3965" t="s">
        <v>1288</v>
      </c>
      <c r="N3965">
        <v>30318</v>
      </c>
      <c r="O3965" t="s">
        <v>32</v>
      </c>
      <c r="P3965" t="s">
        <v>269</v>
      </c>
      <c r="Q3965" t="s">
        <v>49</v>
      </c>
      <c r="R3965" t="s">
        <v>50</v>
      </c>
      <c r="S3965" t="s">
        <v>270</v>
      </c>
      <c r="T3965">
        <v>162.88999999999999</v>
      </c>
      <c r="U3965">
        <v>13</v>
      </c>
      <c r="V3965">
        <v>0</v>
      </c>
      <c r="W3965">
        <v>76.558299999999988</v>
      </c>
    </row>
    <row r="3966" spans="1:23" x14ac:dyDescent="0.3">
      <c r="A3966">
        <v>3965</v>
      </c>
      <c r="B3966" t="s">
        <v>7118</v>
      </c>
      <c r="C3966" s="1">
        <v>42635</v>
      </c>
      <c r="D3966">
        <v>2016</v>
      </c>
      <c r="E3966" t="s">
        <v>161</v>
      </c>
      <c r="F396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v>0.88559999999999883</v>
      </c>
    </row>
    <row r="3967" spans="1:23" x14ac:dyDescent="0.3">
      <c r="A3967">
        <v>3966</v>
      </c>
      <c r="B3967" t="s">
        <v>7121</v>
      </c>
      <c r="C3967" s="1">
        <v>41955</v>
      </c>
      <c r="D3967">
        <v>2014</v>
      </c>
      <c r="E3967" t="s">
        <v>24</v>
      </c>
      <c r="F3967">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v>0.88559999999999883</v>
      </c>
    </row>
    <row r="3968" spans="1:23" x14ac:dyDescent="0.3">
      <c r="A3968">
        <v>3967</v>
      </c>
      <c r="B3968" t="s">
        <v>7122</v>
      </c>
      <c r="C3968" s="1">
        <v>42461</v>
      </c>
      <c r="D3968">
        <v>2016</v>
      </c>
      <c r="E3968" t="s">
        <v>89</v>
      </c>
      <c r="F3968">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v>22.8904</v>
      </c>
    </row>
    <row r="3969" spans="1:23" x14ac:dyDescent="0.3">
      <c r="A3969">
        <v>3968</v>
      </c>
      <c r="B3969" t="s">
        <v>7123</v>
      </c>
      <c r="C3969" s="1">
        <v>42510</v>
      </c>
      <c r="D3969">
        <v>2016</v>
      </c>
      <c r="E3969" t="s">
        <v>124</v>
      </c>
      <c r="F3969">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v>-32.507999999999996</v>
      </c>
    </row>
    <row r="3970" spans="1:23" x14ac:dyDescent="0.3">
      <c r="A3970">
        <v>3969</v>
      </c>
      <c r="B3970" t="s">
        <v>7124</v>
      </c>
      <c r="C3970" s="1">
        <v>42156</v>
      </c>
      <c r="D3970">
        <v>2015</v>
      </c>
      <c r="E3970" t="s">
        <v>41</v>
      </c>
      <c r="F3970">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v>-9.1648000000000032</v>
      </c>
    </row>
    <row r="3971" spans="1:23" x14ac:dyDescent="0.3">
      <c r="A3971">
        <v>3970</v>
      </c>
      <c r="B3971" t="s">
        <v>7124</v>
      </c>
      <c r="C3971" s="1">
        <v>42156</v>
      </c>
      <c r="D3971">
        <v>2015</v>
      </c>
      <c r="E3971" t="s">
        <v>41</v>
      </c>
      <c r="F3971">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v>13.199999999999998</v>
      </c>
    </row>
    <row r="3972" spans="1:23" x14ac:dyDescent="0.3">
      <c r="A3972">
        <v>3971</v>
      </c>
      <c r="B3972" t="s">
        <v>7127</v>
      </c>
      <c r="C3972" s="1">
        <v>41965</v>
      </c>
      <c r="D3972">
        <v>2014</v>
      </c>
      <c r="E3972" t="s">
        <v>24</v>
      </c>
      <c r="F3972">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v>24.218999999999998</v>
      </c>
    </row>
    <row r="3973" spans="1:23" x14ac:dyDescent="0.3">
      <c r="A3973">
        <v>3972</v>
      </c>
      <c r="B3973" t="s">
        <v>7130</v>
      </c>
      <c r="C3973" s="1">
        <v>42057</v>
      </c>
      <c r="D3973">
        <v>2015</v>
      </c>
      <c r="E3973" t="s">
        <v>568</v>
      </c>
      <c r="F3973">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v>20.633600000000001</v>
      </c>
    </row>
    <row r="3974" spans="1:23" x14ac:dyDescent="0.3">
      <c r="A3974">
        <v>3973</v>
      </c>
      <c r="B3974" t="s">
        <v>7131</v>
      </c>
      <c r="C3974" s="1">
        <v>42458</v>
      </c>
      <c r="D3974">
        <v>2016</v>
      </c>
      <c r="E3974" t="s">
        <v>237</v>
      </c>
      <c r="F3974">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v>6.74</v>
      </c>
    </row>
    <row r="3975" spans="1:23" x14ac:dyDescent="0.3">
      <c r="A3975">
        <v>3974</v>
      </c>
      <c r="B3975" t="s">
        <v>7131</v>
      </c>
      <c r="C3975" s="1">
        <v>42458</v>
      </c>
      <c r="D3975">
        <v>2016</v>
      </c>
      <c r="E3975" t="s">
        <v>237</v>
      </c>
      <c r="F3975">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v>9.3124999999999982</v>
      </c>
    </row>
    <row r="3976" spans="1:23" x14ac:dyDescent="0.3">
      <c r="A3976">
        <v>7340</v>
      </c>
      <c r="B3976" t="s">
        <v>9452</v>
      </c>
      <c r="C3976" s="1">
        <v>42203</v>
      </c>
      <c r="D3976">
        <v>2015</v>
      </c>
      <c r="E3976" t="s">
        <v>152</v>
      </c>
      <c r="F3976">
        <v>18</v>
      </c>
      <c r="G3976" t="s">
        <v>199</v>
      </c>
      <c r="H3976" t="s">
        <v>2881</v>
      </c>
      <c r="I3976" t="s">
        <v>2882</v>
      </c>
      <c r="J3976" t="s">
        <v>44</v>
      </c>
      <c r="K3976" t="s">
        <v>29</v>
      </c>
      <c r="L3976" t="s">
        <v>278</v>
      </c>
      <c r="M3976" t="s">
        <v>279</v>
      </c>
      <c r="N3976">
        <v>10009</v>
      </c>
      <c r="O3976" t="s">
        <v>157</v>
      </c>
      <c r="P3976" t="s">
        <v>2554</v>
      </c>
      <c r="Q3976" t="s">
        <v>49</v>
      </c>
      <c r="R3976" t="s">
        <v>72</v>
      </c>
      <c r="S3976" t="s">
        <v>2555</v>
      </c>
      <c r="T3976">
        <v>5.76</v>
      </c>
      <c r="U3976">
        <v>2</v>
      </c>
      <c r="V3976">
        <v>0</v>
      </c>
      <c r="W3976">
        <v>1.6128</v>
      </c>
    </row>
    <row r="3977" spans="1:23" x14ac:dyDescent="0.3">
      <c r="A3977">
        <v>3976</v>
      </c>
      <c r="B3977" t="s">
        <v>7131</v>
      </c>
      <c r="C3977" s="1">
        <v>42458</v>
      </c>
      <c r="D3977">
        <v>2016</v>
      </c>
      <c r="E3977" t="s">
        <v>237</v>
      </c>
      <c r="F3977">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v>14.981400000000001</v>
      </c>
    </row>
    <row r="3978" spans="1:23" x14ac:dyDescent="0.3">
      <c r="A3978">
        <v>7338</v>
      </c>
      <c r="B3978" t="s">
        <v>9450</v>
      </c>
      <c r="C3978" s="1">
        <v>42999</v>
      </c>
      <c r="D3978">
        <v>2017</v>
      </c>
      <c r="E3978" t="s">
        <v>161</v>
      </c>
      <c r="F3978">
        <v>21</v>
      </c>
      <c r="G3978" t="s">
        <v>199</v>
      </c>
      <c r="H3978" t="s">
        <v>5357</v>
      </c>
      <c r="I3978" t="s">
        <v>5358</v>
      </c>
      <c r="J3978" t="s">
        <v>44</v>
      </c>
      <c r="K3978" t="s">
        <v>29</v>
      </c>
      <c r="L3978" t="s">
        <v>45</v>
      </c>
      <c r="M3978" t="s">
        <v>46</v>
      </c>
      <c r="N3978">
        <v>90045</v>
      </c>
      <c r="O3978" t="s">
        <v>47</v>
      </c>
      <c r="P3978" t="s">
        <v>4036</v>
      </c>
      <c r="Q3978" t="s">
        <v>49</v>
      </c>
      <c r="R3978" t="s">
        <v>63</v>
      </c>
      <c r="S3978" t="s">
        <v>6608</v>
      </c>
      <c r="T3978">
        <v>15.51</v>
      </c>
      <c r="U3978">
        <v>1</v>
      </c>
      <c r="V3978">
        <v>0</v>
      </c>
      <c r="W3978">
        <v>3.8774999999999995</v>
      </c>
    </row>
    <row r="3979" spans="1:23" x14ac:dyDescent="0.3">
      <c r="A3979">
        <v>3978</v>
      </c>
      <c r="B3979" t="s">
        <v>7135</v>
      </c>
      <c r="C3979" s="1">
        <v>43010</v>
      </c>
      <c r="D3979">
        <v>2017</v>
      </c>
      <c r="E3979" t="s">
        <v>53</v>
      </c>
      <c r="F3979">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v>4.1123999999999992</v>
      </c>
    </row>
    <row r="3980" spans="1:23" x14ac:dyDescent="0.3">
      <c r="A3980">
        <v>7333</v>
      </c>
      <c r="B3980" t="s">
        <v>9447</v>
      </c>
      <c r="C3980" s="1">
        <v>43034</v>
      </c>
      <c r="D3980">
        <v>2017</v>
      </c>
      <c r="E3980" t="s">
        <v>53</v>
      </c>
      <c r="F3980">
        <v>26</v>
      </c>
      <c r="G3980" t="s">
        <v>54</v>
      </c>
      <c r="H3980" t="s">
        <v>3909</v>
      </c>
      <c r="I3980" t="s">
        <v>3910</v>
      </c>
      <c r="J3980" t="s">
        <v>44</v>
      </c>
      <c r="K3980" t="s">
        <v>29</v>
      </c>
      <c r="L3980" t="s">
        <v>2489</v>
      </c>
      <c r="M3980" t="s">
        <v>156</v>
      </c>
      <c r="N3980">
        <v>17602</v>
      </c>
      <c r="O3980" t="s">
        <v>157</v>
      </c>
      <c r="P3980" t="s">
        <v>6831</v>
      </c>
      <c r="Q3980" t="s">
        <v>49</v>
      </c>
      <c r="R3980" t="s">
        <v>79</v>
      </c>
      <c r="S3980" t="s">
        <v>6832</v>
      </c>
      <c r="T3980">
        <v>81.438000000000017</v>
      </c>
      <c r="U3980">
        <v>7</v>
      </c>
      <c r="V3980">
        <v>0.7</v>
      </c>
      <c r="W3980">
        <v>-65.150399999999991</v>
      </c>
    </row>
    <row r="3981" spans="1:23" x14ac:dyDescent="0.3">
      <c r="A3981">
        <v>7330</v>
      </c>
      <c r="B3981" t="s">
        <v>9444</v>
      </c>
      <c r="C3981" s="1">
        <v>41716</v>
      </c>
      <c r="D3981">
        <v>2014</v>
      </c>
      <c r="E3981" t="s">
        <v>237</v>
      </c>
      <c r="F3981">
        <v>18</v>
      </c>
      <c r="G3981" t="s">
        <v>54</v>
      </c>
      <c r="H3981" t="s">
        <v>2818</v>
      </c>
      <c r="I3981" t="s">
        <v>2819</v>
      </c>
      <c r="J3981" t="s">
        <v>108</v>
      </c>
      <c r="K3981" t="s">
        <v>29</v>
      </c>
      <c r="L3981" t="s">
        <v>9445</v>
      </c>
      <c r="M3981" t="s">
        <v>46</v>
      </c>
      <c r="N3981">
        <v>91505</v>
      </c>
      <c r="O3981" t="s">
        <v>47</v>
      </c>
      <c r="P3981" t="s">
        <v>5022</v>
      </c>
      <c r="Q3981" t="s">
        <v>49</v>
      </c>
      <c r="R3981" t="s">
        <v>63</v>
      </c>
      <c r="S3981" t="s">
        <v>5023</v>
      </c>
      <c r="T3981">
        <v>1856.19</v>
      </c>
      <c r="U3981">
        <v>7</v>
      </c>
      <c r="V3981">
        <v>0</v>
      </c>
      <c r="W3981">
        <v>334.11419999999987</v>
      </c>
    </row>
    <row r="3982" spans="1:23" x14ac:dyDescent="0.3">
      <c r="A3982">
        <v>3981</v>
      </c>
      <c r="B3982" t="s">
        <v>7136</v>
      </c>
      <c r="C3982" s="1">
        <v>41996</v>
      </c>
      <c r="D3982">
        <v>2014</v>
      </c>
      <c r="E3982" t="s">
        <v>98</v>
      </c>
      <c r="F3982">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v>15.8256</v>
      </c>
    </row>
    <row r="3983" spans="1:23" x14ac:dyDescent="0.3">
      <c r="A3983">
        <v>7327</v>
      </c>
      <c r="B3983" t="s">
        <v>9443</v>
      </c>
      <c r="C3983" s="1">
        <v>43049</v>
      </c>
      <c r="D3983">
        <v>2017</v>
      </c>
      <c r="E3983" t="s">
        <v>24</v>
      </c>
      <c r="F3983">
        <v>10</v>
      </c>
      <c r="G3983" t="s">
        <v>54</v>
      </c>
      <c r="H3983" t="s">
        <v>2243</v>
      </c>
      <c r="I3983" t="s">
        <v>2244</v>
      </c>
      <c r="J3983" t="s">
        <v>28</v>
      </c>
      <c r="K3983" t="s">
        <v>29</v>
      </c>
      <c r="L3983" t="s">
        <v>7842</v>
      </c>
      <c r="M3983" t="s">
        <v>102</v>
      </c>
      <c r="N3983">
        <v>99301</v>
      </c>
      <c r="O3983" t="s">
        <v>47</v>
      </c>
      <c r="P3983" t="s">
        <v>1512</v>
      </c>
      <c r="Q3983" t="s">
        <v>49</v>
      </c>
      <c r="R3983" t="s">
        <v>79</v>
      </c>
      <c r="S3983" t="s">
        <v>1513</v>
      </c>
      <c r="T3983">
        <v>28.792000000000002</v>
      </c>
      <c r="U3983">
        <v>1</v>
      </c>
      <c r="V3983">
        <v>0.2</v>
      </c>
      <c r="W3983">
        <v>10.077200000000001</v>
      </c>
    </row>
    <row r="3984" spans="1:23" x14ac:dyDescent="0.3">
      <c r="A3984">
        <v>7326</v>
      </c>
      <c r="B3984" t="s">
        <v>9443</v>
      </c>
      <c r="C3984" s="1">
        <v>43049</v>
      </c>
      <c r="D3984">
        <v>2017</v>
      </c>
      <c r="E3984" t="s">
        <v>24</v>
      </c>
      <c r="F3984">
        <v>10</v>
      </c>
      <c r="G3984" t="s">
        <v>54</v>
      </c>
      <c r="H3984" t="s">
        <v>2243</v>
      </c>
      <c r="I3984" t="s">
        <v>2244</v>
      </c>
      <c r="J3984" t="s">
        <v>28</v>
      </c>
      <c r="K3984" t="s">
        <v>29</v>
      </c>
      <c r="L3984" t="s">
        <v>7842</v>
      </c>
      <c r="M3984" t="s">
        <v>102</v>
      </c>
      <c r="N3984">
        <v>99301</v>
      </c>
      <c r="O3984" t="s">
        <v>47</v>
      </c>
      <c r="P3984" t="s">
        <v>5414</v>
      </c>
      <c r="Q3984" t="s">
        <v>49</v>
      </c>
      <c r="R3984" t="s">
        <v>82</v>
      </c>
      <c r="S3984" t="s">
        <v>5415</v>
      </c>
      <c r="T3984">
        <v>400.79999999999995</v>
      </c>
      <c r="U3984">
        <v>5</v>
      </c>
      <c r="V3984">
        <v>0</v>
      </c>
      <c r="W3984">
        <v>112.224</v>
      </c>
    </row>
    <row r="3985" spans="1:23" x14ac:dyDescent="0.3">
      <c r="A3985">
        <v>7325</v>
      </c>
      <c r="B3985" t="s">
        <v>9442</v>
      </c>
      <c r="C3985" s="1">
        <v>43074</v>
      </c>
      <c r="D3985">
        <v>2017</v>
      </c>
      <c r="E3985" t="s">
        <v>98</v>
      </c>
      <c r="F3985">
        <v>5</v>
      </c>
      <c r="G3985" t="s">
        <v>199</v>
      </c>
      <c r="H3985" t="s">
        <v>1970</v>
      </c>
      <c r="I3985" t="s">
        <v>1971</v>
      </c>
      <c r="J3985" t="s">
        <v>28</v>
      </c>
      <c r="K3985" t="s">
        <v>29</v>
      </c>
      <c r="L3985" t="s">
        <v>278</v>
      </c>
      <c r="M3985" t="s">
        <v>279</v>
      </c>
      <c r="N3985">
        <v>10024</v>
      </c>
      <c r="O3985" t="s">
        <v>157</v>
      </c>
      <c r="P3985" t="s">
        <v>1458</v>
      </c>
      <c r="Q3985" t="s">
        <v>49</v>
      </c>
      <c r="R3985" t="s">
        <v>50</v>
      </c>
      <c r="S3985" t="s">
        <v>1459</v>
      </c>
      <c r="T3985">
        <v>9.4499999999999993</v>
      </c>
      <c r="U3985">
        <v>3</v>
      </c>
      <c r="V3985">
        <v>0</v>
      </c>
      <c r="W3985">
        <v>4.5359999999999996</v>
      </c>
    </row>
    <row r="3986" spans="1:23" x14ac:dyDescent="0.3">
      <c r="A3986">
        <v>3985</v>
      </c>
      <c r="B3986" t="s">
        <v>7138</v>
      </c>
      <c r="C3986" s="1">
        <v>42558</v>
      </c>
      <c r="D3986">
        <v>2016</v>
      </c>
      <c r="E3986" t="s">
        <v>152</v>
      </c>
      <c r="F398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v>24.47</v>
      </c>
    </row>
    <row r="3987" spans="1:23" x14ac:dyDescent="0.3">
      <c r="A3987">
        <v>7322</v>
      </c>
      <c r="B3987" t="s">
        <v>9441</v>
      </c>
      <c r="C3987" s="1">
        <v>42981</v>
      </c>
      <c r="D3987">
        <v>2017</v>
      </c>
      <c r="E3987" t="s">
        <v>161</v>
      </c>
      <c r="F3987">
        <v>3</v>
      </c>
      <c r="G3987" t="s">
        <v>54</v>
      </c>
      <c r="H3987" t="s">
        <v>4215</v>
      </c>
      <c r="I3987" t="s">
        <v>4216</v>
      </c>
      <c r="J3987" t="s">
        <v>44</v>
      </c>
      <c r="K3987" t="s">
        <v>29</v>
      </c>
      <c r="L3987" t="s">
        <v>315</v>
      </c>
      <c r="M3987" t="s">
        <v>222</v>
      </c>
      <c r="N3987">
        <v>60623</v>
      </c>
      <c r="O3987" t="s">
        <v>111</v>
      </c>
      <c r="P3987" t="s">
        <v>4423</v>
      </c>
      <c r="Q3987" t="s">
        <v>49</v>
      </c>
      <c r="R3987" t="s">
        <v>95</v>
      </c>
      <c r="S3987" t="s">
        <v>4424</v>
      </c>
      <c r="T3987">
        <v>8.9039999999999999</v>
      </c>
      <c r="U3987">
        <v>3</v>
      </c>
      <c r="V3987">
        <v>0.2</v>
      </c>
      <c r="W3987">
        <v>3.3389999999999995</v>
      </c>
    </row>
    <row r="3988" spans="1:23" x14ac:dyDescent="0.3">
      <c r="A3988">
        <v>3987</v>
      </c>
      <c r="B3988" t="s">
        <v>7140</v>
      </c>
      <c r="C3988" s="1">
        <v>42833</v>
      </c>
      <c r="D3988">
        <v>2017</v>
      </c>
      <c r="E3988" t="s">
        <v>89</v>
      </c>
      <c r="F3988">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v>621.97440000000006</v>
      </c>
    </row>
    <row r="3989" spans="1:23" x14ac:dyDescent="0.3">
      <c r="A3989">
        <v>3988</v>
      </c>
      <c r="B3989" t="s">
        <v>7140</v>
      </c>
      <c r="C3989" s="1">
        <v>42833</v>
      </c>
      <c r="D3989">
        <v>2017</v>
      </c>
      <c r="E3989" t="s">
        <v>89</v>
      </c>
      <c r="F3989">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v>10.487500000000001</v>
      </c>
    </row>
    <row r="3990" spans="1:23" x14ac:dyDescent="0.3">
      <c r="A3990">
        <v>7319</v>
      </c>
      <c r="B3990" t="s">
        <v>9438</v>
      </c>
      <c r="C3990" s="1">
        <v>43056</v>
      </c>
      <c r="D3990">
        <v>2017</v>
      </c>
      <c r="E3990" t="s">
        <v>24</v>
      </c>
      <c r="F3990">
        <v>17</v>
      </c>
      <c r="G3990" t="s">
        <v>54</v>
      </c>
      <c r="H3990" t="s">
        <v>4638</v>
      </c>
      <c r="I3990" t="s">
        <v>4639</v>
      </c>
      <c r="J3990" t="s">
        <v>44</v>
      </c>
      <c r="K3990" t="s">
        <v>29</v>
      </c>
      <c r="L3990" t="s">
        <v>9439</v>
      </c>
      <c r="M3990" t="s">
        <v>432</v>
      </c>
      <c r="N3990">
        <v>97123</v>
      </c>
      <c r="O3990" t="s">
        <v>47</v>
      </c>
      <c r="P3990" t="s">
        <v>3594</v>
      </c>
      <c r="Q3990" t="s">
        <v>49</v>
      </c>
      <c r="R3990" t="s">
        <v>79</v>
      </c>
      <c r="S3990" t="s">
        <v>3595</v>
      </c>
      <c r="T3990">
        <v>4.1580000000000004</v>
      </c>
      <c r="U3990">
        <v>7</v>
      </c>
      <c r="V3990">
        <v>0.7</v>
      </c>
      <c r="W3990">
        <v>-3.4649999999999999</v>
      </c>
    </row>
    <row r="3991" spans="1:23" x14ac:dyDescent="0.3">
      <c r="A3991">
        <v>7318</v>
      </c>
      <c r="B3991" t="s">
        <v>9438</v>
      </c>
      <c r="C3991" s="1">
        <v>43056</v>
      </c>
      <c r="D3991">
        <v>2017</v>
      </c>
      <c r="E3991" t="s">
        <v>24</v>
      </c>
      <c r="F3991">
        <v>17</v>
      </c>
      <c r="G3991" t="s">
        <v>54</v>
      </c>
      <c r="H3991" t="s">
        <v>4638</v>
      </c>
      <c r="I3991" t="s">
        <v>4639</v>
      </c>
      <c r="J3991" t="s">
        <v>44</v>
      </c>
      <c r="K3991" t="s">
        <v>29</v>
      </c>
      <c r="L3991" t="s">
        <v>9439</v>
      </c>
      <c r="M3991" t="s">
        <v>432</v>
      </c>
      <c r="N3991">
        <v>97123</v>
      </c>
      <c r="O3991" t="s">
        <v>47</v>
      </c>
      <c r="P3991" t="s">
        <v>9063</v>
      </c>
      <c r="Q3991" t="s">
        <v>49</v>
      </c>
      <c r="R3991" t="s">
        <v>95</v>
      </c>
      <c r="S3991" t="s">
        <v>9064</v>
      </c>
      <c r="T3991">
        <v>19.608000000000001</v>
      </c>
      <c r="U3991">
        <v>3</v>
      </c>
      <c r="V3991">
        <v>0.2</v>
      </c>
      <c r="W3991">
        <v>6.6177000000000001</v>
      </c>
    </row>
    <row r="3992" spans="1:23" x14ac:dyDescent="0.3">
      <c r="A3992">
        <v>3991</v>
      </c>
      <c r="B3992" t="s">
        <v>7150</v>
      </c>
      <c r="C3992" s="1">
        <v>41946</v>
      </c>
      <c r="D3992">
        <v>2014</v>
      </c>
      <c r="E3992" t="s">
        <v>24</v>
      </c>
      <c r="F3992">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v>-64.427400000000006</v>
      </c>
    </row>
    <row r="3993" spans="1:23" x14ac:dyDescent="0.3">
      <c r="A3993">
        <v>7316</v>
      </c>
      <c r="B3993" t="s">
        <v>9436</v>
      </c>
      <c r="C3993" s="1">
        <v>42866</v>
      </c>
      <c r="D3993">
        <v>2017</v>
      </c>
      <c r="E3993" t="s">
        <v>124</v>
      </c>
      <c r="F3993">
        <v>11</v>
      </c>
      <c r="G3993" t="s">
        <v>25</v>
      </c>
      <c r="H3993" t="s">
        <v>1992</v>
      </c>
      <c r="I3993" t="s">
        <v>1993</v>
      </c>
      <c r="J3993" t="s">
        <v>28</v>
      </c>
      <c r="K3993" t="s">
        <v>29</v>
      </c>
      <c r="L3993" t="s">
        <v>278</v>
      </c>
      <c r="M3993" t="s">
        <v>279</v>
      </c>
      <c r="N3993">
        <v>10024</v>
      </c>
      <c r="O3993" t="s">
        <v>157</v>
      </c>
      <c r="P3993" t="s">
        <v>4253</v>
      </c>
      <c r="Q3993" t="s">
        <v>49</v>
      </c>
      <c r="R3993" t="s">
        <v>72</v>
      </c>
      <c r="S3993" t="s">
        <v>4254</v>
      </c>
      <c r="T3993">
        <v>43.92</v>
      </c>
      <c r="U3993">
        <v>3</v>
      </c>
      <c r="V3993">
        <v>0</v>
      </c>
      <c r="W3993">
        <v>12.736799999999999</v>
      </c>
    </row>
    <row r="3994" spans="1:23" x14ac:dyDescent="0.3">
      <c r="A3994">
        <v>3993</v>
      </c>
      <c r="B3994" t="s">
        <v>7151</v>
      </c>
      <c r="C3994" s="1">
        <v>42125</v>
      </c>
      <c r="D3994">
        <v>2015</v>
      </c>
      <c r="E3994" t="s">
        <v>124</v>
      </c>
      <c r="F3994">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v>4.6547999999999927</v>
      </c>
    </row>
    <row r="3995" spans="1:23" x14ac:dyDescent="0.3">
      <c r="A3995">
        <v>3994</v>
      </c>
      <c r="B3995" t="s">
        <v>7151</v>
      </c>
      <c r="C3995" s="1">
        <v>42125</v>
      </c>
      <c r="D3995">
        <v>2015</v>
      </c>
      <c r="E3995" t="s">
        <v>124</v>
      </c>
      <c r="F3995">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v>10.793999999999983</v>
      </c>
    </row>
    <row r="3996" spans="1:23" x14ac:dyDescent="0.3">
      <c r="A3996">
        <v>7314</v>
      </c>
      <c r="B3996" t="s">
        <v>9434</v>
      </c>
      <c r="C3996" s="1">
        <v>42286</v>
      </c>
      <c r="D3996">
        <v>2015</v>
      </c>
      <c r="E3996" t="s">
        <v>53</v>
      </c>
      <c r="F3996">
        <v>9</v>
      </c>
      <c r="G3996" t="s">
        <v>54</v>
      </c>
      <c r="H3996" t="s">
        <v>5597</v>
      </c>
      <c r="I3996" t="s">
        <v>5598</v>
      </c>
      <c r="J3996" t="s">
        <v>28</v>
      </c>
      <c r="K3996" t="s">
        <v>29</v>
      </c>
      <c r="L3996" t="s">
        <v>1436</v>
      </c>
      <c r="M3996" t="s">
        <v>58</v>
      </c>
      <c r="N3996">
        <v>33178</v>
      </c>
      <c r="O3996" t="s">
        <v>32</v>
      </c>
      <c r="P3996" t="s">
        <v>7528</v>
      </c>
      <c r="Q3996" t="s">
        <v>49</v>
      </c>
      <c r="R3996" t="s">
        <v>72</v>
      </c>
      <c r="S3996" t="s">
        <v>7529</v>
      </c>
      <c r="T3996">
        <v>37.375999999999998</v>
      </c>
      <c r="U3996">
        <v>8</v>
      </c>
      <c r="V3996">
        <v>0.2</v>
      </c>
      <c r="W3996">
        <v>7.4751999999999992</v>
      </c>
    </row>
    <row r="3997" spans="1:23" x14ac:dyDescent="0.3">
      <c r="A3997">
        <v>7313</v>
      </c>
      <c r="B3997" t="s">
        <v>9434</v>
      </c>
      <c r="C3997" s="1">
        <v>42286</v>
      </c>
      <c r="D3997">
        <v>2015</v>
      </c>
      <c r="E3997" t="s">
        <v>53</v>
      </c>
      <c r="F3997">
        <v>9</v>
      </c>
      <c r="G3997" t="s">
        <v>54</v>
      </c>
      <c r="H3997" t="s">
        <v>5597</v>
      </c>
      <c r="I3997" t="s">
        <v>5598</v>
      </c>
      <c r="J3997" t="s">
        <v>28</v>
      </c>
      <c r="K3997" t="s">
        <v>29</v>
      </c>
      <c r="L3997" t="s">
        <v>1436</v>
      </c>
      <c r="M3997" t="s">
        <v>58</v>
      </c>
      <c r="N3997">
        <v>33178</v>
      </c>
      <c r="O3997" t="s">
        <v>32</v>
      </c>
      <c r="P3997" t="s">
        <v>1730</v>
      </c>
      <c r="Q3997" t="s">
        <v>49</v>
      </c>
      <c r="R3997" t="s">
        <v>79</v>
      </c>
      <c r="S3997" t="s">
        <v>1731</v>
      </c>
      <c r="T3997">
        <v>11.214000000000002</v>
      </c>
      <c r="U3997">
        <v>2</v>
      </c>
      <c r="V3997">
        <v>0.7</v>
      </c>
      <c r="W3997">
        <v>-8.5974000000000004</v>
      </c>
    </row>
    <row r="3998" spans="1:23" x14ac:dyDescent="0.3">
      <c r="A3998">
        <v>7312</v>
      </c>
      <c r="B3998" t="s">
        <v>9434</v>
      </c>
      <c r="C3998" s="1">
        <v>42286</v>
      </c>
      <c r="D3998">
        <v>2015</v>
      </c>
      <c r="E3998" t="s">
        <v>53</v>
      </c>
      <c r="F3998">
        <v>9</v>
      </c>
      <c r="G3998" t="s">
        <v>54</v>
      </c>
      <c r="H3998" t="s">
        <v>5597</v>
      </c>
      <c r="I3998" t="s">
        <v>5598</v>
      </c>
      <c r="J3998" t="s">
        <v>28</v>
      </c>
      <c r="K3998" t="s">
        <v>29</v>
      </c>
      <c r="L3998" t="s">
        <v>1436</v>
      </c>
      <c r="M3998" t="s">
        <v>58</v>
      </c>
      <c r="N3998">
        <v>33178</v>
      </c>
      <c r="O3998" t="s">
        <v>32</v>
      </c>
      <c r="P3998" t="s">
        <v>2933</v>
      </c>
      <c r="Q3998" t="s">
        <v>49</v>
      </c>
      <c r="R3998" t="s">
        <v>79</v>
      </c>
      <c r="S3998" t="s">
        <v>2934</v>
      </c>
      <c r="T3998">
        <v>1.8720000000000003</v>
      </c>
      <c r="U3998">
        <v>2</v>
      </c>
      <c r="V3998">
        <v>0.7</v>
      </c>
      <c r="W3998">
        <v>-1.3103999999999996</v>
      </c>
    </row>
    <row r="3999" spans="1:23" x14ac:dyDescent="0.3">
      <c r="A3999">
        <v>3998</v>
      </c>
      <c r="B3999" t="s">
        <v>7152</v>
      </c>
      <c r="C3999" s="1">
        <v>42071</v>
      </c>
      <c r="D3999">
        <v>2015</v>
      </c>
      <c r="E3999" t="s">
        <v>237</v>
      </c>
      <c r="F3999">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v>4.4939999999999998</v>
      </c>
    </row>
    <row r="4000" spans="1:23" x14ac:dyDescent="0.3">
      <c r="A4000">
        <v>7311</v>
      </c>
      <c r="B4000" t="s">
        <v>9433</v>
      </c>
      <c r="C4000" s="1">
        <v>42226</v>
      </c>
      <c r="D4000">
        <v>2015</v>
      </c>
      <c r="E4000" t="s">
        <v>132</v>
      </c>
      <c r="F4000">
        <v>10</v>
      </c>
      <c r="G4000" t="s">
        <v>54</v>
      </c>
      <c r="H4000" t="s">
        <v>1888</v>
      </c>
      <c r="I4000" t="s">
        <v>1889</v>
      </c>
      <c r="J4000" t="s">
        <v>28</v>
      </c>
      <c r="K4000" t="s">
        <v>29</v>
      </c>
      <c r="L4000" t="s">
        <v>895</v>
      </c>
      <c r="M4000" t="s">
        <v>250</v>
      </c>
      <c r="N4000">
        <v>48227</v>
      </c>
      <c r="O4000" t="s">
        <v>111</v>
      </c>
      <c r="P4000" t="s">
        <v>2227</v>
      </c>
      <c r="Q4000" t="s">
        <v>49</v>
      </c>
      <c r="R4000" t="s">
        <v>79</v>
      </c>
      <c r="S4000" t="s">
        <v>3621</v>
      </c>
      <c r="T4000">
        <v>64.75</v>
      </c>
      <c r="U4000">
        <v>5</v>
      </c>
      <c r="V4000">
        <v>0</v>
      </c>
      <c r="W4000">
        <v>29.137499999999996</v>
      </c>
    </row>
    <row r="4001" spans="1:23" x14ac:dyDescent="0.3">
      <c r="A4001">
        <v>7310</v>
      </c>
      <c r="B4001" t="s">
        <v>9432</v>
      </c>
      <c r="C4001" s="1">
        <v>42896</v>
      </c>
      <c r="D4001">
        <v>2017</v>
      </c>
      <c r="E4001" t="s">
        <v>41</v>
      </c>
      <c r="F4001">
        <v>10</v>
      </c>
      <c r="G4001" t="s">
        <v>25</v>
      </c>
      <c r="H4001" t="s">
        <v>1335</v>
      </c>
      <c r="I4001" t="s">
        <v>1336</v>
      </c>
      <c r="J4001" t="s">
        <v>44</v>
      </c>
      <c r="K4001" t="s">
        <v>29</v>
      </c>
      <c r="L4001" t="s">
        <v>278</v>
      </c>
      <c r="M4001" t="s">
        <v>279</v>
      </c>
      <c r="N4001">
        <v>10024</v>
      </c>
      <c r="O4001" t="s">
        <v>157</v>
      </c>
      <c r="P4001" t="s">
        <v>4888</v>
      </c>
      <c r="Q4001" t="s">
        <v>49</v>
      </c>
      <c r="R4001" t="s">
        <v>281</v>
      </c>
      <c r="S4001" t="s">
        <v>4889</v>
      </c>
      <c r="T4001">
        <v>14.129999999999999</v>
      </c>
      <c r="U4001">
        <v>3</v>
      </c>
      <c r="V4001">
        <v>0</v>
      </c>
      <c r="W4001">
        <v>0.70650000000000013</v>
      </c>
    </row>
    <row r="4002" spans="1:23" x14ac:dyDescent="0.3">
      <c r="A4002">
        <v>7309</v>
      </c>
      <c r="B4002" t="s">
        <v>9431</v>
      </c>
      <c r="C4002" s="1">
        <v>42679</v>
      </c>
      <c r="D4002">
        <v>2016</v>
      </c>
      <c r="E4002" t="s">
        <v>24</v>
      </c>
      <c r="F4002">
        <v>5</v>
      </c>
      <c r="G4002" t="s">
        <v>25</v>
      </c>
      <c r="H4002" t="s">
        <v>956</v>
      </c>
      <c r="I4002" t="s">
        <v>957</v>
      </c>
      <c r="J4002" t="s">
        <v>28</v>
      </c>
      <c r="K4002" t="s">
        <v>29</v>
      </c>
      <c r="L4002" t="s">
        <v>644</v>
      </c>
      <c r="M4002" t="s">
        <v>46</v>
      </c>
      <c r="N4002">
        <v>95123</v>
      </c>
      <c r="O4002" t="s">
        <v>47</v>
      </c>
      <c r="P4002" t="s">
        <v>1726</v>
      </c>
      <c r="Q4002" t="s">
        <v>49</v>
      </c>
      <c r="R4002" t="s">
        <v>184</v>
      </c>
      <c r="S4002" t="s">
        <v>1727</v>
      </c>
      <c r="T4002">
        <v>158.13</v>
      </c>
      <c r="U4002">
        <v>3</v>
      </c>
      <c r="V4002">
        <v>0</v>
      </c>
      <c r="W4002">
        <v>77.483699999999999</v>
      </c>
    </row>
    <row r="4003" spans="1:23" x14ac:dyDescent="0.3">
      <c r="A4003">
        <v>7305</v>
      </c>
      <c r="B4003" t="s">
        <v>9429</v>
      </c>
      <c r="C4003" s="1">
        <v>42982</v>
      </c>
      <c r="D4003">
        <v>2017</v>
      </c>
      <c r="E4003" t="s">
        <v>161</v>
      </c>
      <c r="F4003">
        <v>4</v>
      </c>
      <c r="G4003" t="s">
        <v>54</v>
      </c>
      <c r="H4003" t="s">
        <v>8539</v>
      </c>
      <c r="I4003" t="s">
        <v>8540</v>
      </c>
      <c r="J4003" t="s">
        <v>28</v>
      </c>
      <c r="K4003" t="s">
        <v>29</v>
      </c>
      <c r="L4003" t="s">
        <v>3483</v>
      </c>
      <c r="M4003" t="s">
        <v>58</v>
      </c>
      <c r="N4003">
        <v>33437</v>
      </c>
      <c r="O4003" t="s">
        <v>32</v>
      </c>
      <c r="P4003" t="s">
        <v>2876</v>
      </c>
      <c r="Q4003" t="s">
        <v>49</v>
      </c>
      <c r="R4003" t="s">
        <v>95</v>
      </c>
      <c r="S4003" t="s">
        <v>2877</v>
      </c>
      <c r="T4003">
        <v>10.368000000000002</v>
      </c>
      <c r="U4003">
        <v>2</v>
      </c>
      <c r="V4003">
        <v>0.2</v>
      </c>
      <c r="W4003">
        <v>3.6288</v>
      </c>
    </row>
    <row r="4004" spans="1:23" x14ac:dyDescent="0.3">
      <c r="A4004">
        <v>7303</v>
      </c>
      <c r="B4004" t="s">
        <v>9428</v>
      </c>
      <c r="C4004" s="1">
        <v>41961</v>
      </c>
      <c r="D4004">
        <v>2014</v>
      </c>
      <c r="E4004" t="s">
        <v>24</v>
      </c>
      <c r="F4004">
        <v>18</v>
      </c>
      <c r="G4004" t="s">
        <v>199</v>
      </c>
      <c r="H4004" t="s">
        <v>2503</v>
      </c>
      <c r="I4004" t="s">
        <v>2504</v>
      </c>
      <c r="J4004" t="s">
        <v>28</v>
      </c>
      <c r="K4004" t="s">
        <v>29</v>
      </c>
      <c r="L4004" t="s">
        <v>8760</v>
      </c>
      <c r="M4004" t="s">
        <v>222</v>
      </c>
      <c r="N4004">
        <v>60016</v>
      </c>
      <c r="O4004" t="s">
        <v>111</v>
      </c>
      <c r="P4004" t="s">
        <v>2447</v>
      </c>
      <c r="Q4004" t="s">
        <v>49</v>
      </c>
      <c r="R4004" t="s">
        <v>63</v>
      </c>
      <c r="S4004" t="s">
        <v>2448</v>
      </c>
      <c r="T4004">
        <v>381.72</v>
      </c>
      <c r="U4004">
        <v>5</v>
      </c>
      <c r="V4004">
        <v>0.2</v>
      </c>
      <c r="W4004">
        <v>-66.801000000000045</v>
      </c>
    </row>
    <row r="4005" spans="1:23" x14ac:dyDescent="0.3">
      <c r="A4005">
        <v>7302</v>
      </c>
      <c r="B4005" t="s">
        <v>9428</v>
      </c>
      <c r="C4005" s="1">
        <v>41961</v>
      </c>
      <c r="D4005">
        <v>2014</v>
      </c>
      <c r="E4005" t="s">
        <v>24</v>
      </c>
      <c r="F4005">
        <v>18</v>
      </c>
      <c r="G4005" t="s">
        <v>199</v>
      </c>
      <c r="H4005" t="s">
        <v>2503</v>
      </c>
      <c r="I4005" t="s">
        <v>2504</v>
      </c>
      <c r="J4005" t="s">
        <v>28</v>
      </c>
      <c r="K4005" t="s">
        <v>29</v>
      </c>
      <c r="L4005" t="s">
        <v>8760</v>
      </c>
      <c r="M4005" t="s">
        <v>222</v>
      </c>
      <c r="N4005">
        <v>60016</v>
      </c>
      <c r="O4005" t="s">
        <v>111</v>
      </c>
      <c r="P4005" t="s">
        <v>2124</v>
      </c>
      <c r="Q4005" t="s">
        <v>49</v>
      </c>
      <c r="R4005" t="s">
        <v>79</v>
      </c>
      <c r="S4005" t="s">
        <v>2125</v>
      </c>
      <c r="T4005">
        <v>2.8919999999999995</v>
      </c>
      <c r="U4005">
        <v>3</v>
      </c>
      <c r="V4005">
        <v>0.8</v>
      </c>
      <c r="W4005">
        <v>-4.9164000000000012</v>
      </c>
    </row>
    <row r="4006" spans="1:23" x14ac:dyDescent="0.3">
      <c r="A4006">
        <v>4005</v>
      </c>
      <c r="B4006" t="s">
        <v>7161</v>
      </c>
      <c r="C4006" s="1">
        <v>42432</v>
      </c>
      <c r="D4006">
        <v>2016</v>
      </c>
      <c r="E4006" t="s">
        <v>237</v>
      </c>
      <c r="F400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v>11.894999999999994</v>
      </c>
    </row>
    <row r="4007" spans="1:23" x14ac:dyDescent="0.3">
      <c r="A4007">
        <v>4006</v>
      </c>
      <c r="B4007" t="s">
        <v>7164</v>
      </c>
      <c r="C4007" s="1">
        <v>42348</v>
      </c>
      <c r="D4007">
        <v>2015</v>
      </c>
      <c r="E4007" t="s">
        <v>98</v>
      </c>
      <c r="F4007">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v>0.49839999999999995</v>
      </c>
    </row>
    <row r="4008" spans="1:23" x14ac:dyDescent="0.3">
      <c r="A4008">
        <v>4007</v>
      </c>
      <c r="B4008" t="s">
        <v>7164</v>
      </c>
      <c r="C4008" s="1">
        <v>42348</v>
      </c>
      <c r="D4008">
        <v>2015</v>
      </c>
      <c r="E4008" t="s">
        <v>98</v>
      </c>
      <c r="F4008">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v>12.441600000000001</v>
      </c>
    </row>
    <row r="4009" spans="1:23" x14ac:dyDescent="0.3">
      <c r="A4009">
        <v>7298</v>
      </c>
      <c r="B4009" t="s">
        <v>9427</v>
      </c>
      <c r="C4009" s="1">
        <v>42045</v>
      </c>
      <c r="D4009">
        <v>2015</v>
      </c>
      <c r="E4009" t="s">
        <v>568</v>
      </c>
      <c r="F4009">
        <v>10</v>
      </c>
      <c r="G4009" t="s">
        <v>25</v>
      </c>
      <c r="H4009" t="s">
        <v>2041</v>
      </c>
      <c r="I4009" t="s">
        <v>2042</v>
      </c>
      <c r="J4009" t="s">
        <v>44</v>
      </c>
      <c r="K4009" t="s">
        <v>29</v>
      </c>
      <c r="L4009" t="s">
        <v>155</v>
      </c>
      <c r="M4009" t="s">
        <v>156</v>
      </c>
      <c r="N4009">
        <v>19143</v>
      </c>
      <c r="O4009" t="s">
        <v>157</v>
      </c>
      <c r="P4009" t="s">
        <v>4912</v>
      </c>
      <c r="Q4009" t="s">
        <v>49</v>
      </c>
      <c r="R4009" t="s">
        <v>63</v>
      </c>
      <c r="S4009" t="s">
        <v>4913</v>
      </c>
      <c r="T4009">
        <v>77.240000000000009</v>
      </c>
      <c r="U4009">
        <v>5</v>
      </c>
      <c r="V4009">
        <v>0.2</v>
      </c>
      <c r="W4009">
        <v>7.7240000000000002</v>
      </c>
    </row>
    <row r="4010" spans="1:23" x14ac:dyDescent="0.3">
      <c r="A4010">
        <v>4009</v>
      </c>
      <c r="B4010" t="s">
        <v>7169</v>
      </c>
      <c r="C4010" s="1">
        <v>42356</v>
      </c>
      <c r="D4010">
        <v>2015</v>
      </c>
      <c r="E4010" t="s">
        <v>98</v>
      </c>
      <c r="F4010">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v>0.59920000000000018</v>
      </c>
    </row>
    <row r="4011" spans="1:23" x14ac:dyDescent="0.3">
      <c r="A4011">
        <v>7297</v>
      </c>
      <c r="B4011" t="s">
        <v>9426</v>
      </c>
      <c r="C4011" s="1">
        <v>41763</v>
      </c>
      <c r="D4011">
        <v>2014</v>
      </c>
      <c r="E4011" t="s">
        <v>124</v>
      </c>
      <c r="F4011">
        <v>4</v>
      </c>
      <c r="G4011" t="s">
        <v>199</v>
      </c>
      <c r="H4011" t="s">
        <v>3323</v>
      </c>
      <c r="I4011" t="s">
        <v>3324</v>
      </c>
      <c r="J4011" t="s">
        <v>28</v>
      </c>
      <c r="K4011" t="s">
        <v>29</v>
      </c>
      <c r="L4011" t="s">
        <v>195</v>
      </c>
      <c r="M4011" t="s">
        <v>110</v>
      </c>
      <c r="N4011">
        <v>77036</v>
      </c>
      <c r="O4011" t="s">
        <v>111</v>
      </c>
      <c r="P4011" t="s">
        <v>7856</v>
      </c>
      <c r="Q4011" t="s">
        <v>49</v>
      </c>
      <c r="R4011" t="s">
        <v>281</v>
      </c>
      <c r="S4011" t="s">
        <v>7857</v>
      </c>
      <c r="T4011">
        <v>5.4719999999999995</v>
      </c>
      <c r="U4011">
        <v>6</v>
      </c>
      <c r="V4011">
        <v>0.2</v>
      </c>
      <c r="W4011">
        <v>1.8467999999999996</v>
      </c>
    </row>
    <row r="4012" spans="1:23" x14ac:dyDescent="0.3">
      <c r="A4012">
        <v>4011</v>
      </c>
      <c r="B4012" t="s">
        <v>7173</v>
      </c>
      <c r="C4012" s="1">
        <v>43060</v>
      </c>
      <c r="D4012">
        <v>2017</v>
      </c>
      <c r="E4012" t="s">
        <v>24</v>
      </c>
      <c r="F4012">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v>2.6399999999999997</v>
      </c>
    </row>
    <row r="4013" spans="1:23" x14ac:dyDescent="0.3">
      <c r="A4013">
        <v>4012</v>
      </c>
      <c r="B4013" t="s">
        <v>7173</v>
      </c>
      <c r="C4013" s="1">
        <v>43060</v>
      </c>
      <c r="D4013">
        <v>2017</v>
      </c>
      <c r="E4013" t="s">
        <v>24</v>
      </c>
      <c r="F4013">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v>3.9295999999999989</v>
      </c>
    </row>
    <row r="4014" spans="1:23" x14ac:dyDescent="0.3">
      <c r="A4014">
        <v>4013</v>
      </c>
      <c r="B4014" t="s">
        <v>7174</v>
      </c>
      <c r="C4014" s="1">
        <v>42360</v>
      </c>
      <c r="D4014">
        <v>2015</v>
      </c>
      <c r="E4014" t="s">
        <v>98</v>
      </c>
      <c r="F4014">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v>4.9647999999999985</v>
      </c>
    </row>
    <row r="4015" spans="1:23" x14ac:dyDescent="0.3">
      <c r="A4015">
        <v>4014</v>
      </c>
      <c r="B4015" t="s">
        <v>7176</v>
      </c>
      <c r="C4015" s="1">
        <v>42239</v>
      </c>
      <c r="D4015">
        <v>2015</v>
      </c>
      <c r="E4015" t="s">
        <v>132</v>
      </c>
      <c r="F4015">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v>152.02319999999997</v>
      </c>
    </row>
    <row r="4016" spans="1:23" x14ac:dyDescent="0.3">
      <c r="A4016">
        <v>4015</v>
      </c>
      <c r="B4016" t="s">
        <v>7176</v>
      </c>
      <c r="C4016" s="1">
        <v>42239</v>
      </c>
      <c r="D4016">
        <v>2015</v>
      </c>
      <c r="E4016" t="s">
        <v>132</v>
      </c>
      <c r="F401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v>4.2336</v>
      </c>
    </row>
    <row r="4017" spans="1:23" x14ac:dyDescent="0.3">
      <c r="A4017">
        <v>4016</v>
      </c>
      <c r="B4017" t="s">
        <v>7176</v>
      </c>
      <c r="C4017" s="1">
        <v>42239</v>
      </c>
      <c r="D4017">
        <v>2015</v>
      </c>
      <c r="E4017" t="s">
        <v>132</v>
      </c>
      <c r="F4017">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v>94.962000000000003</v>
      </c>
    </row>
    <row r="4018" spans="1:23" x14ac:dyDescent="0.3">
      <c r="A4018">
        <v>4017</v>
      </c>
      <c r="B4018" t="s">
        <v>7176</v>
      </c>
      <c r="C4018" s="1">
        <v>42239</v>
      </c>
      <c r="D4018">
        <v>2015</v>
      </c>
      <c r="E4018" t="s">
        <v>132</v>
      </c>
      <c r="F4018">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v>9.629999999999999</v>
      </c>
    </row>
    <row r="4019" spans="1:23" x14ac:dyDescent="0.3">
      <c r="A4019">
        <v>4018</v>
      </c>
      <c r="B4019" t="s">
        <v>7176</v>
      </c>
      <c r="C4019" s="1">
        <v>42239</v>
      </c>
      <c r="D4019">
        <v>2015</v>
      </c>
      <c r="E4019" t="s">
        <v>132</v>
      </c>
      <c r="F4019">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v>48.94</v>
      </c>
    </row>
    <row r="4020" spans="1:23" x14ac:dyDescent="0.3">
      <c r="A4020">
        <v>7296</v>
      </c>
      <c r="B4020" t="s">
        <v>9426</v>
      </c>
      <c r="C4020" s="1">
        <v>41763</v>
      </c>
      <c r="D4020">
        <v>2014</v>
      </c>
      <c r="E4020" t="s">
        <v>124</v>
      </c>
      <c r="F4020">
        <v>4</v>
      </c>
      <c r="G4020" t="s">
        <v>199</v>
      </c>
      <c r="H4020" t="s">
        <v>3323</v>
      </c>
      <c r="I4020" t="s">
        <v>3324</v>
      </c>
      <c r="J4020" t="s">
        <v>28</v>
      </c>
      <c r="K4020" t="s">
        <v>29</v>
      </c>
      <c r="L4020" t="s">
        <v>195</v>
      </c>
      <c r="M4020" t="s">
        <v>110</v>
      </c>
      <c r="N4020">
        <v>77036</v>
      </c>
      <c r="O4020" t="s">
        <v>111</v>
      </c>
      <c r="P4020" t="s">
        <v>6827</v>
      </c>
      <c r="Q4020" t="s">
        <v>49</v>
      </c>
      <c r="R4020" t="s">
        <v>72</v>
      </c>
      <c r="S4020" t="s">
        <v>6828</v>
      </c>
      <c r="T4020">
        <v>37.839999999999996</v>
      </c>
      <c r="U4020">
        <v>2</v>
      </c>
      <c r="V4020">
        <v>0.2</v>
      </c>
      <c r="W4020">
        <v>2.8380000000000027</v>
      </c>
    </row>
    <row r="4021" spans="1:23" x14ac:dyDescent="0.3">
      <c r="A4021">
        <v>4020</v>
      </c>
      <c r="B4021" t="s">
        <v>7176</v>
      </c>
      <c r="C4021" s="1">
        <v>42239</v>
      </c>
      <c r="D4021">
        <v>2015</v>
      </c>
      <c r="E4021" t="s">
        <v>132</v>
      </c>
      <c r="F4021">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v>6.7236000000000002</v>
      </c>
    </row>
    <row r="4022" spans="1:23" x14ac:dyDescent="0.3">
      <c r="A4022">
        <v>7292</v>
      </c>
      <c r="B4022" t="s">
        <v>9421</v>
      </c>
      <c r="C4022" s="1">
        <v>42399</v>
      </c>
      <c r="D4022">
        <v>2016</v>
      </c>
      <c r="E4022" t="s">
        <v>166</v>
      </c>
      <c r="F4022">
        <v>30</v>
      </c>
      <c r="G4022" t="s">
        <v>199</v>
      </c>
      <c r="H4022" t="s">
        <v>531</v>
      </c>
      <c r="I4022" t="s">
        <v>532</v>
      </c>
      <c r="J4022" t="s">
        <v>28</v>
      </c>
      <c r="K4022" t="s">
        <v>29</v>
      </c>
      <c r="L4022" t="s">
        <v>135</v>
      </c>
      <c r="M4022" t="s">
        <v>46</v>
      </c>
      <c r="N4022">
        <v>94122</v>
      </c>
      <c r="O4022" t="s">
        <v>47</v>
      </c>
      <c r="P4022" t="s">
        <v>1088</v>
      </c>
      <c r="Q4022" t="s">
        <v>49</v>
      </c>
      <c r="R4022" t="s">
        <v>50</v>
      </c>
      <c r="S4022" t="s">
        <v>1089</v>
      </c>
      <c r="T4022">
        <v>26.01</v>
      </c>
      <c r="U4022">
        <v>9</v>
      </c>
      <c r="V4022">
        <v>0</v>
      </c>
      <c r="W4022">
        <v>12.2247</v>
      </c>
    </row>
    <row r="4023" spans="1:23" x14ac:dyDescent="0.3">
      <c r="A4023">
        <v>7291</v>
      </c>
      <c r="B4023" t="s">
        <v>9421</v>
      </c>
      <c r="C4023" s="1">
        <v>42399</v>
      </c>
      <c r="D4023">
        <v>2016</v>
      </c>
      <c r="E4023" t="s">
        <v>166</v>
      </c>
      <c r="F4023">
        <v>30</v>
      </c>
      <c r="G4023" t="s">
        <v>199</v>
      </c>
      <c r="H4023" t="s">
        <v>531</v>
      </c>
      <c r="I4023" t="s">
        <v>532</v>
      </c>
      <c r="J4023" t="s">
        <v>28</v>
      </c>
      <c r="K4023" t="s">
        <v>29</v>
      </c>
      <c r="L4023" t="s">
        <v>135</v>
      </c>
      <c r="M4023" t="s">
        <v>46</v>
      </c>
      <c r="N4023">
        <v>94122</v>
      </c>
      <c r="O4023" t="s">
        <v>47</v>
      </c>
      <c r="P4023" t="s">
        <v>589</v>
      </c>
      <c r="Q4023" t="s">
        <v>49</v>
      </c>
      <c r="R4023" t="s">
        <v>79</v>
      </c>
      <c r="S4023" t="s">
        <v>590</v>
      </c>
      <c r="T4023">
        <v>50.783999999999999</v>
      </c>
      <c r="U4023">
        <v>2</v>
      </c>
      <c r="V4023">
        <v>0.2</v>
      </c>
      <c r="W4023">
        <v>17.7744</v>
      </c>
    </row>
    <row r="4024" spans="1:23" x14ac:dyDescent="0.3">
      <c r="A4024">
        <v>7290</v>
      </c>
      <c r="B4024" t="s">
        <v>9421</v>
      </c>
      <c r="C4024" s="1">
        <v>42399</v>
      </c>
      <c r="D4024">
        <v>2016</v>
      </c>
      <c r="E4024" t="s">
        <v>166</v>
      </c>
      <c r="F4024">
        <v>30</v>
      </c>
      <c r="G4024" t="s">
        <v>199</v>
      </c>
      <c r="H4024" t="s">
        <v>531</v>
      </c>
      <c r="I4024" t="s">
        <v>532</v>
      </c>
      <c r="J4024" t="s">
        <v>28</v>
      </c>
      <c r="K4024" t="s">
        <v>29</v>
      </c>
      <c r="L4024" t="s">
        <v>135</v>
      </c>
      <c r="M4024" t="s">
        <v>46</v>
      </c>
      <c r="N4024">
        <v>94122</v>
      </c>
      <c r="O4024" t="s">
        <v>47</v>
      </c>
      <c r="P4024" t="s">
        <v>1209</v>
      </c>
      <c r="Q4024" t="s">
        <v>49</v>
      </c>
      <c r="R4024" t="s">
        <v>63</v>
      </c>
      <c r="S4024" t="s">
        <v>1210</v>
      </c>
      <c r="T4024">
        <v>305.01</v>
      </c>
      <c r="U4024">
        <v>9</v>
      </c>
      <c r="V4024">
        <v>0</v>
      </c>
      <c r="W4024">
        <v>76.252499999999998</v>
      </c>
    </row>
    <row r="4025" spans="1:23" x14ac:dyDescent="0.3">
      <c r="A4025">
        <v>7284</v>
      </c>
      <c r="B4025" t="s">
        <v>9417</v>
      </c>
      <c r="C4025" s="1">
        <v>42987</v>
      </c>
      <c r="D4025">
        <v>2017</v>
      </c>
      <c r="E4025" t="s">
        <v>161</v>
      </c>
      <c r="F4025">
        <v>9</v>
      </c>
      <c r="G4025" t="s">
        <v>54</v>
      </c>
      <c r="H4025" t="s">
        <v>828</v>
      </c>
      <c r="I4025" t="s">
        <v>829</v>
      </c>
      <c r="J4025" t="s">
        <v>28</v>
      </c>
      <c r="K4025" t="s">
        <v>29</v>
      </c>
      <c r="L4025" t="s">
        <v>2198</v>
      </c>
      <c r="M4025" t="s">
        <v>510</v>
      </c>
      <c r="N4025">
        <v>44105</v>
      </c>
      <c r="O4025" t="s">
        <v>157</v>
      </c>
      <c r="P4025" t="s">
        <v>1262</v>
      </c>
      <c r="Q4025" t="s">
        <v>49</v>
      </c>
      <c r="R4025" t="s">
        <v>72</v>
      </c>
      <c r="S4025" t="s">
        <v>1263</v>
      </c>
      <c r="T4025">
        <v>25.920000000000005</v>
      </c>
      <c r="U4025">
        <v>5</v>
      </c>
      <c r="V4025">
        <v>0.2</v>
      </c>
      <c r="W4025">
        <v>3.8879999999999972</v>
      </c>
    </row>
    <row r="4026" spans="1:23" x14ac:dyDescent="0.3">
      <c r="A4026">
        <v>7283</v>
      </c>
      <c r="B4026" t="s">
        <v>9416</v>
      </c>
      <c r="C4026" s="1">
        <v>42908</v>
      </c>
      <c r="D4026">
        <v>2017</v>
      </c>
      <c r="E4026" t="s">
        <v>41</v>
      </c>
      <c r="F4026">
        <v>22</v>
      </c>
      <c r="G4026" t="s">
        <v>54</v>
      </c>
      <c r="H4026" t="s">
        <v>2503</v>
      </c>
      <c r="I4026" t="s">
        <v>2504</v>
      </c>
      <c r="J4026" t="s">
        <v>28</v>
      </c>
      <c r="K4026" t="s">
        <v>29</v>
      </c>
      <c r="L4026" t="s">
        <v>315</v>
      </c>
      <c r="M4026" t="s">
        <v>222</v>
      </c>
      <c r="N4026">
        <v>60653</v>
      </c>
      <c r="O4026" t="s">
        <v>111</v>
      </c>
      <c r="P4026" t="s">
        <v>3451</v>
      </c>
      <c r="Q4026" t="s">
        <v>49</v>
      </c>
      <c r="R4026" t="s">
        <v>79</v>
      </c>
      <c r="S4026" t="s">
        <v>3452</v>
      </c>
      <c r="T4026">
        <v>3.0359999999999996</v>
      </c>
      <c r="U4026">
        <v>3</v>
      </c>
      <c r="V4026">
        <v>0.8</v>
      </c>
      <c r="W4026">
        <v>-5.0094000000000012</v>
      </c>
    </row>
    <row r="4027" spans="1:23" x14ac:dyDescent="0.3">
      <c r="A4027">
        <v>4026</v>
      </c>
      <c r="B4027" t="s">
        <v>7185</v>
      </c>
      <c r="C4027" s="1">
        <v>42958</v>
      </c>
      <c r="D4027">
        <v>2017</v>
      </c>
      <c r="E4027" t="s">
        <v>132</v>
      </c>
      <c r="F4027">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v>10.011599999999998</v>
      </c>
    </row>
    <row r="4028" spans="1:23" x14ac:dyDescent="0.3">
      <c r="A4028">
        <v>4027</v>
      </c>
      <c r="B4028" t="s">
        <v>7185</v>
      </c>
      <c r="C4028" s="1">
        <v>42958</v>
      </c>
      <c r="D4028">
        <v>2017</v>
      </c>
      <c r="E4028" t="s">
        <v>132</v>
      </c>
      <c r="F4028">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v>2.8699999999999992</v>
      </c>
    </row>
    <row r="4029" spans="1:23" x14ac:dyDescent="0.3">
      <c r="A4029">
        <v>7281</v>
      </c>
      <c r="B4029" t="s">
        <v>9414</v>
      </c>
      <c r="C4029" s="1">
        <v>42056</v>
      </c>
      <c r="D4029">
        <v>2015</v>
      </c>
      <c r="E4029" t="s">
        <v>568</v>
      </c>
      <c r="F4029">
        <v>21</v>
      </c>
      <c r="G4029" t="s">
        <v>54</v>
      </c>
      <c r="H4029" t="s">
        <v>5524</v>
      </c>
      <c r="I4029" t="s">
        <v>5525</v>
      </c>
      <c r="J4029" t="s">
        <v>28</v>
      </c>
      <c r="K4029" t="s">
        <v>29</v>
      </c>
      <c r="L4029" t="s">
        <v>394</v>
      </c>
      <c r="M4029" t="s">
        <v>2755</v>
      </c>
      <c r="N4029">
        <v>21044</v>
      </c>
      <c r="O4029" t="s">
        <v>157</v>
      </c>
      <c r="P4029" t="s">
        <v>1760</v>
      </c>
      <c r="Q4029" t="s">
        <v>49</v>
      </c>
      <c r="R4029" t="s">
        <v>79</v>
      </c>
      <c r="S4029" t="s">
        <v>1761</v>
      </c>
      <c r="T4029">
        <v>2541.98</v>
      </c>
      <c r="U4029">
        <v>2</v>
      </c>
      <c r="V4029">
        <v>0</v>
      </c>
      <c r="W4029">
        <v>1270.99</v>
      </c>
    </row>
    <row r="4030" spans="1:23" x14ac:dyDescent="0.3">
      <c r="A4030">
        <v>4029</v>
      </c>
      <c r="B4030" t="s">
        <v>7185</v>
      </c>
      <c r="C4030" s="1">
        <v>42958</v>
      </c>
      <c r="D4030">
        <v>2017</v>
      </c>
      <c r="E4030" t="s">
        <v>132</v>
      </c>
      <c r="F4030">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v>-22.512</v>
      </c>
    </row>
    <row r="4031" spans="1:23" x14ac:dyDescent="0.3">
      <c r="A4031">
        <v>7274</v>
      </c>
      <c r="B4031" t="s">
        <v>9409</v>
      </c>
      <c r="C4031" s="1">
        <v>42653</v>
      </c>
      <c r="D4031">
        <v>2016</v>
      </c>
      <c r="E4031" t="s">
        <v>53</v>
      </c>
      <c r="F4031">
        <v>10</v>
      </c>
      <c r="G4031" t="s">
        <v>54</v>
      </c>
      <c r="H4031" t="s">
        <v>3619</v>
      </c>
      <c r="I4031" t="s">
        <v>3620</v>
      </c>
      <c r="J4031" t="s">
        <v>44</v>
      </c>
      <c r="K4031" t="s">
        <v>29</v>
      </c>
      <c r="L4031" t="s">
        <v>4510</v>
      </c>
      <c r="M4031" t="s">
        <v>93</v>
      </c>
      <c r="N4031">
        <v>27405</v>
      </c>
      <c r="O4031" t="s">
        <v>32</v>
      </c>
      <c r="P4031" t="s">
        <v>1038</v>
      </c>
      <c r="Q4031" t="s">
        <v>49</v>
      </c>
      <c r="R4031" t="s">
        <v>79</v>
      </c>
      <c r="S4031" t="s">
        <v>1039</v>
      </c>
      <c r="T4031">
        <v>4.0950000000000006</v>
      </c>
      <c r="U4031">
        <v>3</v>
      </c>
      <c r="V4031">
        <v>0.7</v>
      </c>
      <c r="W4031">
        <v>-2.7300000000000004</v>
      </c>
    </row>
    <row r="4032" spans="1:23" x14ac:dyDescent="0.3">
      <c r="A4032">
        <v>7273</v>
      </c>
      <c r="B4032" t="s">
        <v>9409</v>
      </c>
      <c r="C4032" s="1">
        <v>42653</v>
      </c>
      <c r="D4032">
        <v>2016</v>
      </c>
      <c r="E4032" t="s">
        <v>53</v>
      </c>
      <c r="F4032">
        <v>10</v>
      </c>
      <c r="G4032" t="s">
        <v>54</v>
      </c>
      <c r="H4032" t="s">
        <v>3619</v>
      </c>
      <c r="I4032" t="s">
        <v>3620</v>
      </c>
      <c r="J4032" t="s">
        <v>44</v>
      </c>
      <c r="K4032" t="s">
        <v>29</v>
      </c>
      <c r="L4032" t="s">
        <v>4510</v>
      </c>
      <c r="M4032" t="s">
        <v>93</v>
      </c>
      <c r="N4032">
        <v>27405</v>
      </c>
      <c r="O4032" t="s">
        <v>32</v>
      </c>
      <c r="P4032" t="s">
        <v>1977</v>
      </c>
      <c r="Q4032" t="s">
        <v>49</v>
      </c>
      <c r="R4032" t="s">
        <v>592</v>
      </c>
      <c r="S4032" t="s">
        <v>1978</v>
      </c>
      <c r="T4032">
        <v>20.608000000000004</v>
      </c>
      <c r="U4032">
        <v>2</v>
      </c>
      <c r="V4032">
        <v>0.2</v>
      </c>
      <c r="W4032">
        <v>-4.3792000000000009</v>
      </c>
    </row>
    <row r="4033" spans="1:23" x14ac:dyDescent="0.3">
      <c r="A4033">
        <v>4032</v>
      </c>
      <c r="B4033" t="s">
        <v>7188</v>
      </c>
      <c r="C4033" s="1">
        <v>42639</v>
      </c>
      <c r="D4033">
        <v>2016</v>
      </c>
      <c r="E4033" t="s">
        <v>161</v>
      </c>
      <c r="F4033">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v>66.326400000000007</v>
      </c>
    </row>
    <row r="4034" spans="1:23" x14ac:dyDescent="0.3">
      <c r="A4034">
        <v>4033</v>
      </c>
      <c r="B4034" t="s">
        <v>7188</v>
      </c>
      <c r="C4034" s="1">
        <v>42639</v>
      </c>
      <c r="D4034">
        <v>2016</v>
      </c>
      <c r="E4034" t="s">
        <v>161</v>
      </c>
      <c r="F4034">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v>14.651</v>
      </c>
    </row>
    <row r="4035" spans="1:23" x14ac:dyDescent="0.3">
      <c r="A4035">
        <v>7272</v>
      </c>
      <c r="B4035" t="s">
        <v>9408</v>
      </c>
      <c r="C4035" s="1">
        <v>42629</v>
      </c>
      <c r="D4035">
        <v>2016</v>
      </c>
      <c r="E4035" t="s">
        <v>161</v>
      </c>
      <c r="F4035">
        <v>16</v>
      </c>
      <c r="G4035" t="s">
        <v>54</v>
      </c>
      <c r="H4035" t="s">
        <v>3961</v>
      </c>
      <c r="I4035" t="s">
        <v>3962</v>
      </c>
      <c r="J4035" t="s">
        <v>44</v>
      </c>
      <c r="K4035" t="s">
        <v>29</v>
      </c>
      <c r="L4035" t="s">
        <v>644</v>
      </c>
      <c r="M4035" t="s">
        <v>46</v>
      </c>
      <c r="N4035">
        <v>95123</v>
      </c>
      <c r="O4035" t="s">
        <v>47</v>
      </c>
      <c r="P4035" t="s">
        <v>5318</v>
      </c>
      <c r="Q4035" t="s">
        <v>49</v>
      </c>
      <c r="R4035" t="s">
        <v>82</v>
      </c>
      <c r="S4035" t="s">
        <v>5319</v>
      </c>
      <c r="T4035">
        <v>17.48</v>
      </c>
      <c r="U4035">
        <v>4</v>
      </c>
      <c r="V4035">
        <v>0</v>
      </c>
      <c r="W4035">
        <v>4.5448000000000004</v>
      </c>
    </row>
    <row r="4036" spans="1:23" x14ac:dyDescent="0.3">
      <c r="A4036">
        <v>4035</v>
      </c>
      <c r="B4036" t="s">
        <v>7190</v>
      </c>
      <c r="C4036" s="1">
        <v>42716</v>
      </c>
      <c r="D4036">
        <v>2016</v>
      </c>
      <c r="E4036" t="s">
        <v>98</v>
      </c>
      <c r="F403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v>-14.331299999999992</v>
      </c>
    </row>
    <row r="4037" spans="1:23" x14ac:dyDescent="0.3">
      <c r="A4037">
        <v>7269</v>
      </c>
      <c r="B4037" t="s">
        <v>9405</v>
      </c>
      <c r="C4037" s="1">
        <v>42383</v>
      </c>
      <c r="D4037">
        <v>2016</v>
      </c>
      <c r="E4037" t="s">
        <v>166</v>
      </c>
      <c r="F4037">
        <v>14</v>
      </c>
      <c r="G4037" t="s">
        <v>54</v>
      </c>
      <c r="H4037" t="s">
        <v>1425</v>
      </c>
      <c r="I4037" t="s">
        <v>1426</v>
      </c>
      <c r="J4037" t="s">
        <v>28</v>
      </c>
      <c r="K4037" t="s">
        <v>29</v>
      </c>
      <c r="L4037" t="s">
        <v>92</v>
      </c>
      <c r="M4037" t="s">
        <v>93</v>
      </c>
      <c r="N4037">
        <v>28027</v>
      </c>
      <c r="O4037" t="s">
        <v>32</v>
      </c>
      <c r="P4037" t="s">
        <v>6823</v>
      </c>
      <c r="Q4037" t="s">
        <v>49</v>
      </c>
      <c r="R4037" t="s">
        <v>95</v>
      </c>
      <c r="S4037" t="s">
        <v>6824</v>
      </c>
      <c r="T4037">
        <v>89.567999999999998</v>
      </c>
      <c r="U4037">
        <v>2</v>
      </c>
      <c r="V4037">
        <v>0.2</v>
      </c>
      <c r="W4037">
        <v>32.468400000000003</v>
      </c>
    </row>
    <row r="4038" spans="1:23" x14ac:dyDescent="0.3">
      <c r="A4038">
        <v>4037</v>
      </c>
      <c r="B4038" t="s">
        <v>7191</v>
      </c>
      <c r="C4038" s="1">
        <v>42366</v>
      </c>
      <c r="D4038">
        <v>2015</v>
      </c>
      <c r="E4038" t="s">
        <v>98</v>
      </c>
      <c r="F4038">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v>1.5509999999999984</v>
      </c>
    </row>
    <row r="4039" spans="1:23" x14ac:dyDescent="0.3">
      <c r="A4039">
        <v>7268</v>
      </c>
      <c r="B4039" t="s">
        <v>9404</v>
      </c>
      <c r="C4039" s="1">
        <v>42963</v>
      </c>
      <c r="D4039">
        <v>2017</v>
      </c>
      <c r="E4039" t="s">
        <v>132</v>
      </c>
      <c r="F4039">
        <v>16</v>
      </c>
      <c r="G4039" t="s">
        <v>1306</v>
      </c>
      <c r="H4039" t="s">
        <v>6483</v>
      </c>
      <c r="I4039" t="s">
        <v>6484</v>
      </c>
      <c r="J4039" t="s">
        <v>28</v>
      </c>
      <c r="K4039" t="s">
        <v>29</v>
      </c>
      <c r="L4039" t="s">
        <v>394</v>
      </c>
      <c r="M4039" t="s">
        <v>347</v>
      </c>
      <c r="N4039">
        <v>38401</v>
      </c>
      <c r="O4039" t="s">
        <v>32</v>
      </c>
      <c r="P4039" t="s">
        <v>4036</v>
      </c>
      <c r="Q4039" t="s">
        <v>49</v>
      </c>
      <c r="R4039" t="s">
        <v>63</v>
      </c>
      <c r="S4039" t="s">
        <v>4037</v>
      </c>
      <c r="T4039">
        <v>67.13600000000001</v>
      </c>
      <c r="U4039">
        <v>4</v>
      </c>
      <c r="V4039">
        <v>0.2</v>
      </c>
      <c r="W4039">
        <v>-0.83920000000000172</v>
      </c>
    </row>
    <row r="4040" spans="1:23" x14ac:dyDescent="0.3">
      <c r="A4040">
        <v>4039</v>
      </c>
      <c r="B4040" t="s">
        <v>7192</v>
      </c>
      <c r="C4040" s="1">
        <v>42002</v>
      </c>
      <c r="D4040">
        <v>2014</v>
      </c>
      <c r="E4040" t="s">
        <v>98</v>
      </c>
      <c r="F4040">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v>9.5039999999999996</v>
      </c>
    </row>
    <row r="4041" spans="1:23" x14ac:dyDescent="0.3">
      <c r="A4041">
        <v>7267</v>
      </c>
      <c r="B4041" t="s">
        <v>9404</v>
      </c>
      <c r="C4041" s="1">
        <v>42963</v>
      </c>
      <c r="D4041">
        <v>2017</v>
      </c>
      <c r="E4041" t="s">
        <v>132</v>
      </c>
      <c r="F4041">
        <v>16</v>
      </c>
      <c r="G4041" t="s">
        <v>1306</v>
      </c>
      <c r="H4041" t="s">
        <v>6483</v>
      </c>
      <c r="I4041" t="s">
        <v>6484</v>
      </c>
      <c r="J4041" t="s">
        <v>28</v>
      </c>
      <c r="K4041" t="s">
        <v>29</v>
      </c>
      <c r="L4041" t="s">
        <v>394</v>
      </c>
      <c r="M4041" t="s">
        <v>347</v>
      </c>
      <c r="N4041">
        <v>38401</v>
      </c>
      <c r="O4041" t="s">
        <v>32</v>
      </c>
      <c r="P4041" t="s">
        <v>2065</v>
      </c>
      <c r="Q4041" t="s">
        <v>49</v>
      </c>
      <c r="R4041" t="s">
        <v>79</v>
      </c>
      <c r="S4041" t="s">
        <v>2066</v>
      </c>
      <c r="T4041">
        <v>13.428000000000003</v>
      </c>
      <c r="U4041">
        <v>3</v>
      </c>
      <c r="V4041">
        <v>0.7</v>
      </c>
      <c r="W4041">
        <v>-11.190000000000001</v>
      </c>
    </row>
    <row r="4042" spans="1:23" x14ac:dyDescent="0.3">
      <c r="A4042">
        <v>4041</v>
      </c>
      <c r="B4042" t="s">
        <v>7192</v>
      </c>
      <c r="C4042" s="1">
        <v>42002</v>
      </c>
      <c r="D4042">
        <v>2014</v>
      </c>
      <c r="E4042" t="s">
        <v>98</v>
      </c>
      <c r="F4042">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v>4.6643999999999988</v>
      </c>
    </row>
    <row r="4043" spans="1:23" x14ac:dyDescent="0.3">
      <c r="A4043">
        <v>7265</v>
      </c>
      <c r="B4043" t="s">
        <v>9402</v>
      </c>
      <c r="C4043" s="1">
        <v>42899</v>
      </c>
      <c r="D4043">
        <v>2017</v>
      </c>
      <c r="E4043" t="s">
        <v>41</v>
      </c>
      <c r="F4043">
        <v>13</v>
      </c>
      <c r="G4043" t="s">
        <v>54</v>
      </c>
      <c r="H4043" t="s">
        <v>399</v>
      </c>
      <c r="I4043" t="s">
        <v>400</v>
      </c>
      <c r="J4043" t="s">
        <v>28</v>
      </c>
      <c r="K4043" t="s">
        <v>29</v>
      </c>
      <c r="L4043" t="s">
        <v>330</v>
      </c>
      <c r="M4043" t="s">
        <v>331</v>
      </c>
      <c r="N4043">
        <v>22153</v>
      </c>
      <c r="O4043" t="s">
        <v>32</v>
      </c>
      <c r="P4043" t="s">
        <v>6411</v>
      </c>
      <c r="Q4043" t="s">
        <v>49</v>
      </c>
      <c r="R4043" t="s">
        <v>72</v>
      </c>
      <c r="S4043" t="s">
        <v>6412</v>
      </c>
      <c r="T4043">
        <v>181.86</v>
      </c>
      <c r="U4043">
        <v>7</v>
      </c>
      <c r="V4043">
        <v>0</v>
      </c>
      <c r="W4043">
        <v>50.9208</v>
      </c>
    </row>
    <row r="4044" spans="1:23" x14ac:dyDescent="0.3">
      <c r="A4044">
        <v>4043</v>
      </c>
      <c r="B4044" t="s">
        <v>7192</v>
      </c>
      <c r="C4044" s="1">
        <v>42002</v>
      </c>
      <c r="D4044">
        <v>2014</v>
      </c>
      <c r="E4044" t="s">
        <v>98</v>
      </c>
      <c r="F4044">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v>126.39420000000001</v>
      </c>
    </row>
    <row r="4045" spans="1:23" x14ac:dyDescent="0.3">
      <c r="A4045">
        <v>7264</v>
      </c>
      <c r="B4045" t="s">
        <v>9401</v>
      </c>
      <c r="C4045" s="1">
        <v>43030</v>
      </c>
      <c r="D4045">
        <v>2017</v>
      </c>
      <c r="E4045" t="s">
        <v>53</v>
      </c>
      <c r="F4045">
        <v>22</v>
      </c>
      <c r="G4045" t="s">
        <v>54</v>
      </c>
      <c r="H4045" t="s">
        <v>4258</v>
      </c>
      <c r="I4045" t="s">
        <v>4259</v>
      </c>
      <c r="J4045" t="s">
        <v>44</v>
      </c>
      <c r="K4045" t="s">
        <v>29</v>
      </c>
      <c r="L4045" t="s">
        <v>155</v>
      </c>
      <c r="M4045" t="s">
        <v>156</v>
      </c>
      <c r="N4045">
        <v>19134</v>
      </c>
      <c r="O4045" t="s">
        <v>157</v>
      </c>
      <c r="P4045" t="s">
        <v>7447</v>
      </c>
      <c r="Q4045" t="s">
        <v>49</v>
      </c>
      <c r="R4045" t="s">
        <v>184</v>
      </c>
      <c r="S4045" t="s">
        <v>7448</v>
      </c>
      <c r="T4045">
        <v>31.680000000000003</v>
      </c>
      <c r="U4045">
        <v>4</v>
      </c>
      <c r="V4045">
        <v>0.2</v>
      </c>
      <c r="W4045">
        <v>11.087999999999997</v>
      </c>
    </row>
    <row r="4046" spans="1:23" x14ac:dyDescent="0.3">
      <c r="A4046">
        <v>7262</v>
      </c>
      <c r="B4046" t="s">
        <v>9400</v>
      </c>
      <c r="C4046" s="1">
        <v>42896</v>
      </c>
      <c r="D4046">
        <v>2017</v>
      </c>
      <c r="E4046" t="s">
        <v>41</v>
      </c>
      <c r="F4046">
        <v>10</v>
      </c>
      <c r="G4046" t="s">
        <v>25</v>
      </c>
      <c r="H4046" t="s">
        <v>3680</v>
      </c>
      <c r="I4046" t="s">
        <v>3681</v>
      </c>
      <c r="J4046" t="s">
        <v>44</v>
      </c>
      <c r="K4046" t="s">
        <v>29</v>
      </c>
      <c r="L4046" t="s">
        <v>5435</v>
      </c>
      <c r="M4046" t="s">
        <v>46</v>
      </c>
      <c r="N4046">
        <v>91360</v>
      </c>
      <c r="O4046" t="s">
        <v>47</v>
      </c>
      <c r="P4046" t="s">
        <v>7867</v>
      </c>
      <c r="Q4046" t="s">
        <v>49</v>
      </c>
      <c r="R4046" t="s">
        <v>72</v>
      </c>
      <c r="S4046" t="s">
        <v>7868</v>
      </c>
      <c r="T4046">
        <v>14.700000000000001</v>
      </c>
      <c r="U4046">
        <v>7</v>
      </c>
      <c r="V4046">
        <v>0</v>
      </c>
      <c r="W4046">
        <v>4.1160000000000005</v>
      </c>
    </row>
    <row r="4047" spans="1:23" x14ac:dyDescent="0.3">
      <c r="A4047">
        <v>4046</v>
      </c>
      <c r="B4047" t="s">
        <v>7194</v>
      </c>
      <c r="C4047" s="1">
        <v>42096</v>
      </c>
      <c r="D4047">
        <v>2015</v>
      </c>
      <c r="E4047" t="s">
        <v>89</v>
      </c>
      <c r="F4047">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v>-13.734000000000002</v>
      </c>
    </row>
    <row r="4048" spans="1:23" x14ac:dyDescent="0.3">
      <c r="A4048">
        <v>4047</v>
      </c>
      <c r="B4048" t="s">
        <v>7195</v>
      </c>
      <c r="C4048" s="1">
        <v>43029</v>
      </c>
      <c r="D4048">
        <v>2017</v>
      </c>
      <c r="E4048" t="s">
        <v>53</v>
      </c>
      <c r="F4048">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v>-62.379199999999997</v>
      </c>
    </row>
    <row r="4049" spans="1:23" x14ac:dyDescent="0.3">
      <c r="A4049">
        <v>4048</v>
      </c>
      <c r="B4049" t="s">
        <v>7196</v>
      </c>
      <c r="C4049" s="1">
        <v>42201</v>
      </c>
      <c r="D4049">
        <v>2015</v>
      </c>
      <c r="E4049" t="s">
        <v>152</v>
      </c>
      <c r="F4049">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v>39.6312</v>
      </c>
    </row>
    <row r="4050" spans="1:23" x14ac:dyDescent="0.3">
      <c r="A4050">
        <v>7260</v>
      </c>
      <c r="B4050" t="s">
        <v>9399</v>
      </c>
      <c r="C4050" s="1">
        <v>42520</v>
      </c>
      <c r="D4050">
        <v>2016</v>
      </c>
      <c r="E4050" t="s">
        <v>124</v>
      </c>
      <c r="F4050">
        <v>30</v>
      </c>
      <c r="G4050" t="s">
        <v>54</v>
      </c>
      <c r="H4050" t="s">
        <v>6162</v>
      </c>
      <c r="I4050" t="s">
        <v>6163</v>
      </c>
      <c r="J4050" t="s">
        <v>108</v>
      </c>
      <c r="K4050" t="s">
        <v>29</v>
      </c>
      <c r="L4050" t="s">
        <v>7175</v>
      </c>
      <c r="M4050" t="s">
        <v>120</v>
      </c>
      <c r="N4050">
        <v>54880</v>
      </c>
      <c r="O4050" t="s">
        <v>111</v>
      </c>
      <c r="P4050" t="s">
        <v>3833</v>
      </c>
      <c r="Q4050" t="s">
        <v>49</v>
      </c>
      <c r="R4050" t="s">
        <v>95</v>
      </c>
      <c r="S4050" t="s">
        <v>3834</v>
      </c>
      <c r="T4050">
        <v>45.36</v>
      </c>
      <c r="U4050">
        <v>7</v>
      </c>
      <c r="V4050">
        <v>0</v>
      </c>
      <c r="W4050">
        <v>21.772800000000004</v>
      </c>
    </row>
    <row r="4051" spans="1:23" x14ac:dyDescent="0.3">
      <c r="A4051">
        <v>7259</v>
      </c>
      <c r="B4051" t="s">
        <v>9399</v>
      </c>
      <c r="C4051" s="1">
        <v>42520</v>
      </c>
      <c r="D4051">
        <v>2016</v>
      </c>
      <c r="E4051" t="s">
        <v>124</v>
      </c>
      <c r="F4051">
        <v>30</v>
      </c>
      <c r="G4051" t="s">
        <v>54</v>
      </c>
      <c r="H4051" t="s">
        <v>6162</v>
      </c>
      <c r="I4051" t="s">
        <v>6163</v>
      </c>
      <c r="J4051" t="s">
        <v>108</v>
      </c>
      <c r="K4051" t="s">
        <v>29</v>
      </c>
      <c r="L4051" t="s">
        <v>7175</v>
      </c>
      <c r="M4051" t="s">
        <v>120</v>
      </c>
      <c r="N4051">
        <v>54880</v>
      </c>
      <c r="O4051" t="s">
        <v>111</v>
      </c>
      <c r="P4051" t="s">
        <v>600</v>
      </c>
      <c r="Q4051" t="s">
        <v>49</v>
      </c>
      <c r="R4051" t="s">
        <v>72</v>
      </c>
      <c r="S4051" t="s">
        <v>601</v>
      </c>
      <c r="T4051">
        <v>14.7</v>
      </c>
      <c r="U4051">
        <v>5</v>
      </c>
      <c r="V4051">
        <v>0</v>
      </c>
      <c r="W4051">
        <v>3.9690000000000003</v>
      </c>
    </row>
    <row r="4052" spans="1:23" x14ac:dyDescent="0.3">
      <c r="A4052">
        <v>7258</v>
      </c>
      <c r="B4052" t="s">
        <v>9399</v>
      </c>
      <c r="C4052" s="1">
        <v>42520</v>
      </c>
      <c r="D4052">
        <v>2016</v>
      </c>
      <c r="E4052" t="s">
        <v>124</v>
      </c>
      <c r="F4052">
        <v>30</v>
      </c>
      <c r="G4052" t="s">
        <v>54</v>
      </c>
      <c r="H4052" t="s">
        <v>6162</v>
      </c>
      <c r="I4052" t="s">
        <v>6163</v>
      </c>
      <c r="J4052" t="s">
        <v>108</v>
      </c>
      <c r="K4052" t="s">
        <v>29</v>
      </c>
      <c r="L4052" t="s">
        <v>7175</v>
      </c>
      <c r="M4052" t="s">
        <v>120</v>
      </c>
      <c r="N4052">
        <v>54880</v>
      </c>
      <c r="O4052" t="s">
        <v>111</v>
      </c>
      <c r="P4052" t="s">
        <v>3591</v>
      </c>
      <c r="Q4052" t="s">
        <v>49</v>
      </c>
      <c r="R4052" t="s">
        <v>95</v>
      </c>
      <c r="S4052" t="s">
        <v>3592</v>
      </c>
      <c r="T4052">
        <v>629.09999999999991</v>
      </c>
      <c r="U4052">
        <v>6</v>
      </c>
      <c r="V4052">
        <v>0</v>
      </c>
      <c r="W4052">
        <v>301.96799999999996</v>
      </c>
    </row>
    <row r="4053" spans="1:23" x14ac:dyDescent="0.3">
      <c r="A4053">
        <v>4052</v>
      </c>
      <c r="B4053" t="s">
        <v>7198</v>
      </c>
      <c r="C4053" s="1">
        <v>41911</v>
      </c>
      <c r="D4053">
        <v>2014</v>
      </c>
      <c r="E4053" t="s">
        <v>161</v>
      </c>
      <c r="F4053">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v>1.4783999999999997</v>
      </c>
    </row>
    <row r="4054" spans="1:23" x14ac:dyDescent="0.3">
      <c r="A4054">
        <v>7257</v>
      </c>
      <c r="B4054" t="s">
        <v>9399</v>
      </c>
      <c r="C4054" s="1">
        <v>42520</v>
      </c>
      <c r="D4054">
        <v>2016</v>
      </c>
      <c r="E4054" t="s">
        <v>124</v>
      </c>
      <c r="F4054">
        <v>30</v>
      </c>
      <c r="G4054" t="s">
        <v>54</v>
      </c>
      <c r="H4054" t="s">
        <v>6162</v>
      </c>
      <c r="I4054" t="s">
        <v>6163</v>
      </c>
      <c r="J4054" t="s">
        <v>108</v>
      </c>
      <c r="K4054" t="s">
        <v>29</v>
      </c>
      <c r="L4054" t="s">
        <v>7175</v>
      </c>
      <c r="M4054" t="s">
        <v>120</v>
      </c>
      <c r="N4054">
        <v>54880</v>
      </c>
      <c r="O4054" t="s">
        <v>111</v>
      </c>
      <c r="P4054" t="s">
        <v>1298</v>
      </c>
      <c r="Q4054" t="s">
        <v>49</v>
      </c>
      <c r="R4054" t="s">
        <v>72</v>
      </c>
      <c r="S4054" t="s">
        <v>1299</v>
      </c>
      <c r="T4054">
        <v>5.56</v>
      </c>
      <c r="U4054">
        <v>2</v>
      </c>
      <c r="V4054">
        <v>0</v>
      </c>
      <c r="W4054">
        <v>1.4455999999999998</v>
      </c>
    </row>
    <row r="4055" spans="1:23" x14ac:dyDescent="0.3">
      <c r="A4055">
        <v>4054</v>
      </c>
      <c r="B4055" t="s">
        <v>7198</v>
      </c>
      <c r="C4055" s="1">
        <v>41911</v>
      </c>
      <c r="D4055">
        <v>2014</v>
      </c>
      <c r="E4055" t="s">
        <v>161</v>
      </c>
      <c r="F4055">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v>18.017999999999997</v>
      </c>
    </row>
    <row r="4056" spans="1:23" x14ac:dyDescent="0.3">
      <c r="A4056">
        <v>4055</v>
      </c>
      <c r="B4056" t="s">
        <v>7198</v>
      </c>
      <c r="C4056" s="1">
        <v>41911</v>
      </c>
      <c r="D4056">
        <v>2014</v>
      </c>
      <c r="E4056" t="s">
        <v>161</v>
      </c>
      <c r="F405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v>6.8015999999999996</v>
      </c>
    </row>
    <row r="4057" spans="1:23" x14ac:dyDescent="0.3">
      <c r="A4057">
        <v>4056</v>
      </c>
      <c r="B4057" t="s">
        <v>7198</v>
      </c>
      <c r="C4057" s="1">
        <v>41911</v>
      </c>
      <c r="D4057">
        <v>2014</v>
      </c>
      <c r="E4057" t="s">
        <v>161</v>
      </c>
      <c r="F4057">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v>-337.80600000000004</v>
      </c>
    </row>
    <row r="4058" spans="1:23" x14ac:dyDescent="0.3">
      <c r="A4058">
        <v>7256</v>
      </c>
      <c r="B4058" t="s">
        <v>9399</v>
      </c>
      <c r="C4058" s="1">
        <v>42520</v>
      </c>
      <c r="D4058">
        <v>2016</v>
      </c>
      <c r="E4058" t="s">
        <v>124</v>
      </c>
      <c r="F4058">
        <v>30</v>
      </c>
      <c r="G4058" t="s">
        <v>54</v>
      </c>
      <c r="H4058" t="s">
        <v>6162</v>
      </c>
      <c r="I4058" t="s">
        <v>6163</v>
      </c>
      <c r="J4058" t="s">
        <v>108</v>
      </c>
      <c r="K4058" t="s">
        <v>29</v>
      </c>
      <c r="L4058" t="s">
        <v>7175</v>
      </c>
      <c r="M4058" t="s">
        <v>120</v>
      </c>
      <c r="N4058">
        <v>54880</v>
      </c>
      <c r="O4058" t="s">
        <v>111</v>
      </c>
      <c r="P4058" t="s">
        <v>1055</v>
      </c>
      <c r="Q4058" t="s">
        <v>49</v>
      </c>
      <c r="R4058" t="s">
        <v>63</v>
      </c>
      <c r="S4058" t="s">
        <v>1056</v>
      </c>
      <c r="T4058">
        <v>49.76</v>
      </c>
      <c r="U4058">
        <v>4</v>
      </c>
      <c r="V4058">
        <v>0</v>
      </c>
      <c r="W4058">
        <v>13.9328</v>
      </c>
    </row>
    <row r="4059" spans="1:23" x14ac:dyDescent="0.3">
      <c r="A4059">
        <v>4058</v>
      </c>
      <c r="B4059" t="s">
        <v>7201</v>
      </c>
      <c r="C4059" s="1">
        <v>41967</v>
      </c>
      <c r="D4059">
        <v>2014</v>
      </c>
      <c r="E4059" t="s">
        <v>24</v>
      </c>
      <c r="F4059">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v>-8.0774999999999864</v>
      </c>
    </row>
    <row r="4060" spans="1:23" x14ac:dyDescent="0.3">
      <c r="A4060">
        <v>7254</v>
      </c>
      <c r="B4060" t="s">
        <v>9399</v>
      </c>
      <c r="C4060" s="1">
        <v>42520</v>
      </c>
      <c r="D4060">
        <v>2016</v>
      </c>
      <c r="E4060" t="s">
        <v>124</v>
      </c>
      <c r="F4060">
        <v>30</v>
      </c>
      <c r="G4060" t="s">
        <v>54</v>
      </c>
      <c r="H4060" t="s">
        <v>6162</v>
      </c>
      <c r="I4060" t="s">
        <v>6163</v>
      </c>
      <c r="J4060" t="s">
        <v>108</v>
      </c>
      <c r="K4060" t="s">
        <v>29</v>
      </c>
      <c r="L4060" t="s">
        <v>7175</v>
      </c>
      <c r="M4060" t="s">
        <v>120</v>
      </c>
      <c r="N4060">
        <v>54880</v>
      </c>
      <c r="O4060" t="s">
        <v>111</v>
      </c>
      <c r="P4060" t="s">
        <v>728</v>
      </c>
      <c r="Q4060" t="s">
        <v>49</v>
      </c>
      <c r="R4060" t="s">
        <v>82</v>
      </c>
      <c r="S4060" t="s">
        <v>729</v>
      </c>
      <c r="T4060">
        <v>364.74</v>
      </c>
      <c r="U4060">
        <v>3</v>
      </c>
      <c r="V4060">
        <v>0</v>
      </c>
      <c r="W4060">
        <v>109.42199999999997</v>
      </c>
    </row>
    <row r="4061" spans="1:23" x14ac:dyDescent="0.3">
      <c r="A4061">
        <v>7253</v>
      </c>
      <c r="B4061" t="s">
        <v>9398</v>
      </c>
      <c r="C4061" s="1">
        <v>42625</v>
      </c>
      <c r="D4061">
        <v>2016</v>
      </c>
      <c r="E4061" t="s">
        <v>161</v>
      </c>
      <c r="F4061">
        <v>12</v>
      </c>
      <c r="G4061" t="s">
        <v>54</v>
      </c>
      <c r="H4061" t="s">
        <v>2346</v>
      </c>
      <c r="I4061" t="s">
        <v>2347</v>
      </c>
      <c r="J4061" t="s">
        <v>44</v>
      </c>
      <c r="K4061" t="s">
        <v>29</v>
      </c>
      <c r="L4061" t="s">
        <v>580</v>
      </c>
      <c r="M4061" t="s">
        <v>250</v>
      </c>
      <c r="N4061">
        <v>48066</v>
      </c>
      <c r="O4061" t="s">
        <v>111</v>
      </c>
      <c r="P4061" t="s">
        <v>5202</v>
      </c>
      <c r="Q4061" t="s">
        <v>49</v>
      </c>
      <c r="R4061" t="s">
        <v>95</v>
      </c>
      <c r="S4061" t="s">
        <v>5203</v>
      </c>
      <c r="T4061">
        <v>68.52</v>
      </c>
      <c r="U4061">
        <v>3</v>
      </c>
      <c r="V4061">
        <v>0</v>
      </c>
      <c r="W4061">
        <v>31.519199999999998</v>
      </c>
    </row>
    <row r="4062" spans="1:23" x14ac:dyDescent="0.3">
      <c r="A4062">
        <v>7252</v>
      </c>
      <c r="B4062" t="s">
        <v>9395</v>
      </c>
      <c r="C4062" s="1">
        <v>42609</v>
      </c>
      <c r="D4062">
        <v>2016</v>
      </c>
      <c r="E4062" t="s">
        <v>132</v>
      </c>
      <c r="F4062">
        <v>27</v>
      </c>
      <c r="G4062" t="s">
        <v>54</v>
      </c>
      <c r="H4062" t="s">
        <v>5345</v>
      </c>
      <c r="I4062" t="s">
        <v>5346</v>
      </c>
      <c r="J4062" t="s">
        <v>44</v>
      </c>
      <c r="K4062" t="s">
        <v>29</v>
      </c>
      <c r="L4062" t="s">
        <v>7260</v>
      </c>
      <c r="M4062" t="s">
        <v>58</v>
      </c>
      <c r="N4062">
        <v>33021</v>
      </c>
      <c r="O4062" t="s">
        <v>32</v>
      </c>
      <c r="P4062" t="s">
        <v>9396</v>
      </c>
      <c r="Q4062" t="s">
        <v>49</v>
      </c>
      <c r="R4062" t="s">
        <v>50</v>
      </c>
      <c r="S4062" t="s">
        <v>9397</v>
      </c>
      <c r="T4062">
        <v>9.2159999999999993</v>
      </c>
      <c r="U4062">
        <v>4</v>
      </c>
      <c r="V4062">
        <v>0.2</v>
      </c>
      <c r="W4062">
        <v>3.3408000000000002</v>
      </c>
    </row>
    <row r="4063" spans="1:23" x14ac:dyDescent="0.3">
      <c r="A4063">
        <v>4062</v>
      </c>
      <c r="B4063" t="s">
        <v>7204</v>
      </c>
      <c r="C4063" s="1">
        <v>42264</v>
      </c>
      <c r="D4063">
        <v>2015</v>
      </c>
      <c r="E4063" t="s">
        <v>161</v>
      </c>
      <c r="F4063">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v>7.822499999999998</v>
      </c>
    </row>
    <row r="4064" spans="1:23" x14ac:dyDescent="0.3">
      <c r="A4064">
        <v>7249</v>
      </c>
      <c r="B4064" t="s">
        <v>9393</v>
      </c>
      <c r="C4064" s="1">
        <v>41701</v>
      </c>
      <c r="D4064">
        <v>2014</v>
      </c>
      <c r="E4064" t="s">
        <v>237</v>
      </c>
      <c r="F4064">
        <v>3</v>
      </c>
      <c r="G4064" t="s">
        <v>54</v>
      </c>
      <c r="H4064" t="s">
        <v>2745</v>
      </c>
      <c r="I4064" t="s">
        <v>2746</v>
      </c>
      <c r="J4064" t="s">
        <v>44</v>
      </c>
      <c r="K4064" t="s">
        <v>29</v>
      </c>
      <c r="L4064" t="s">
        <v>509</v>
      </c>
      <c r="M4064" t="s">
        <v>510</v>
      </c>
      <c r="N4064">
        <v>43229</v>
      </c>
      <c r="O4064" t="s">
        <v>157</v>
      </c>
      <c r="P4064" t="s">
        <v>2750</v>
      </c>
      <c r="Q4064" t="s">
        <v>49</v>
      </c>
      <c r="R4064" t="s">
        <v>63</v>
      </c>
      <c r="S4064" t="s">
        <v>2751</v>
      </c>
      <c r="T4064">
        <v>44.672000000000004</v>
      </c>
      <c r="U4064">
        <v>8</v>
      </c>
      <c r="V4064">
        <v>0.2</v>
      </c>
      <c r="W4064">
        <v>-10.051200000000003</v>
      </c>
    </row>
    <row r="4065" spans="1:23" x14ac:dyDescent="0.3">
      <c r="A4065">
        <v>4064</v>
      </c>
      <c r="B4065" t="s">
        <v>7206</v>
      </c>
      <c r="C4065" s="1">
        <v>41813</v>
      </c>
      <c r="D4065">
        <v>2014</v>
      </c>
      <c r="E4065" t="s">
        <v>41</v>
      </c>
      <c r="F4065">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v>1.7514000000000003</v>
      </c>
    </row>
    <row r="4066" spans="1:23" x14ac:dyDescent="0.3">
      <c r="A4066">
        <v>4065</v>
      </c>
      <c r="B4066" t="s">
        <v>7206</v>
      </c>
      <c r="C4066" s="1">
        <v>41813</v>
      </c>
      <c r="D4066">
        <v>2014</v>
      </c>
      <c r="E4066" t="s">
        <v>41</v>
      </c>
      <c r="F406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v>0.34919999999999951</v>
      </c>
    </row>
    <row r="4067" spans="1:23" x14ac:dyDescent="0.3">
      <c r="A4067">
        <v>4066</v>
      </c>
      <c r="B4067" t="s">
        <v>7208</v>
      </c>
      <c r="C4067" s="1">
        <v>41944</v>
      </c>
      <c r="D4067">
        <v>2014</v>
      </c>
      <c r="E4067" t="s">
        <v>24</v>
      </c>
      <c r="F4067">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v>1.4099999999999997</v>
      </c>
    </row>
    <row r="4068" spans="1:23" x14ac:dyDescent="0.3">
      <c r="A4068">
        <v>4067</v>
      </c>
      <c r="B4068" t="s">
        <v>7208</v>
      </c>
      <c r="C4068" s="1">
        <v>41944</v>
      </c>
      <c r="D4068">
        <v>2014</v>
      </c>
      <c r="E4068" t="s">
        <v>24</v>
      </c>
      <c r="F4068">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v>0.89880000000000004</v>
      </c>
    </row>
    <row r="4069" spans="1:23" x14ac:dyDescent="0.3">
      <c r="A4069">
        <v>4068</v>
      </c>
      <c r="B4069" t="s">
        <v>7208</v>
      </c>
      <c r="C4069" s="1">
        <v>41944</v>
      </c>
      <c r="D4069">
        <v>2014</v>
      </c>
      <c r="E4069" t="s">
        <v>24</v>
      </c>
      <c r="F4069">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v>15.537599999999998</v>
      </c>
    </row>
    <row r="4070" spans="1:23" x14ac:dyDescent="0.3">
      <c r="A4070">
        <v>7247</v>
      </c>
      <c r="B4070" t="s">
        <v>9393</v>
      </c>
      <c r="C4070" s="1">
        <v>41701</v>
      </c>
      <c r="D4070">
        <v>2014</v>
      </c>
      <c r="E4070" t="s">
        <v>237</v>
      </c>
      <c r="F4070">
        <v>3</v>
      </c>
      <c r="G4070" t="s">
        <v>54</v>
      </c>
      <c r="H4070" t="s">
        <v>2745</v>
      </c>
      <c r="I4070" t="s">
        <v>2746</v>
      </c>
      <c r="J4070" t="s">
        <v>44</v>
      </c>
      <c r="K4070" t="s">
        <v>29</v>
      </c>
      <c r="L4070" t="s">
        <v>509</v>
      </c>
      <c r="M4070" t="s">
        <v>510</v>
      </c>
      <c r="N4070">
        <v>43229</v>
      </c>
      <c r="O4070" t="s">
        <v>157</v>
      </c>
      <c r="P4070" t="s">
        <v>8147</v>
      </c>
      <c r="Q4070" t="s">
        <v>49</v>
      </c>
      <c r="R4070" t="s">
        <v>50</v>
      </c>
      <c r="S4070" t="s">
        <v>8148</v>
      </c>
      <c r="T4070">
        <v>15.120000000000001</v>
      </c>
      <c r="U4070">
        <v>3</v>
      </c>
      <c r="V4070">
        <v>0.2</v>
      </c>
      <c r="W4070">
        <v>4.9139999999999988</v>
      </c>
    </row>
    <row r="4071" spans="1:23" x14ac:dyDescent="0.3">
      <c r="A4071">
        <v>4070</v>
      </c>
      <c r="B4071" t="s">
        <v>7211</v>
      </c>
      <c r="C4071" s="1">
        <v>42610</v>
      </c>
      <c r="D4071">
        <v>2016</v>
      </c>
      <c r="E4071" t="s">
        <v>132</v>
      </c>
      <c r="F4071">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v>-21.681000000000004</v>
      </c>
    </row>
    <row r="4072" spans="1:23" x14ac:dyDescent="0.3">
      <c r="A4072">
        <v>4071</v>
      </c>
      <c r="B4072" t="s">
        <v>7211</v>
      </c>
      <c r="C4072" s="1">
        <v>42610</v>
      </c>
      <c r="D4072">
        <v>2016</v>
      </c>
      <c r="E4072" t="s">
        <v>132</v>
      </c>
      <c r="F4072">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v>-16.539600000000007</v>
      </c>
    </row>
    <row r="4073" spans="1:23" x14ac:dyDescent="0.3">
      <c r="A4073">
        <v>7246</v>
      </c>
      <c r="B4073" t="s">
        <v>9392</v>
      </c>
      <c r="C4073" s="1">
        <v>42775</v>
      </c>
      <c r="D4073">
        <v>2017</v>
      </c>
      <c r="E4073" t="s">
        <v>568</v>
      </c>
      <c r="F4073">
        <v>9</v>
      </c>
      <c r="G4073" t="s">
        <v>54</v>
      </c>
      <c r="H4073" t="s">
        <v>5781</v>
      </c>
      <c r="I4073" t="s">
        <v>5782</v>
      </c>
      <c r="J4073" t="s">
        <v>28</v>
      </c>
      <c r="K4073" t="s">
        <v>29</v>
      </c>
      <c r="L4073" t="s">
        <v>45</v>
      </c>
      <c r="M4073" t="s">
        <v>46</v>
      </c>
      <c r="N4073">
        <v>90032</v>
      </c>
      <c r="O4073" t="s">
        <v>47</v>
      </c>
      <c r="P4073" t="s">
        <v>4171</v>
      </c>
      <c r="Q4073" t="s">
        <v>49</v>
      </c>
      <c r="R4073" t="s">
        <v>63</v>
      </c>
      <c r="S4073" t="s">
        <v>4172</v>
      </c>
      <c r="T4073">
        <v>354.90000000000003</v>
      </c>
      <c r="U4073">
        <v>5</v>
      </c>
      <c r="V4073">
        <v>0</v>
      </c>
      <c r="W4073">
        <v>17.744999999999962</v>
      </c>
    </row>
    <row r="4074" spans="1:23" x14ac:dyDescent="0.3">
      <c r="A4074">
        <v>7245</v>
      </c>
      <c r="B4074" t="s">
        <v>9391</v>
      </c>
      <c r="C4074" s="1">
        <v>42877</v>
      </c>
      <c r="D4074">
        <v>2017</v>
      </c>
      <c r="E4074" t="s">
        <v>124</v>
      </c>
      <c r="F4074">
        <v>22</v>
      </c>
      <c r="G4074" t="s">
        <v>199</v>
      </c>
      <c r="H4074" t="s">
        <v>1833</v>
      </c>
      <c r="I4074" t="s">
        <v>1834</v>
      </c>
      <c r="J4074" t="s">
        <v>28</v>
      </c>
      <c r="K4074" t="s">
        <v>29</v>
      </c>
      <c r="L4074" t="s">
        <v>45</v>
      </c>
      <c r="M4074" t="s">
        <v>46</v>
      </c>
      <c r="N4074">
        <v>90049</v>
      </c>
      <c r="O4074" t="s">
        <v>47</v>
      </c>
      <c r="P4074" t="s">
        <v>7496</v>
      </c>
      <c r="Q4074" t="s">
        <v>49</v>
      </c>
      <c r="R4074" t="s">
        <v>72</v>
      </c>
      <c r="S4074" t="s">
        <v>7497</v>
      </c>
      <c r="T4074">
        <v>49.56</v>
      </c>
      <c r="U4074">
        <v>7</v>
      </c>
      <c r="V4074">
        <v>0</v>
      </c>
      <c r="W4074">
        <v>18.832800000000002</v>
      </c>
    </row>
    <row r="4075" spans="1:23" x14ac:dyDescent="0.3">
      <c r="A4075">
        <v>7242</v>
      </c>
      <c r="B4075" t="s">
        <v>9389</v>
      </c>
      <c r="C4075" s="1">
        <v>42848</v>
      </c>
      <c r="D4075">
        <v>2017</v>
      </c>
      <c r="E4075" t="s">
        <v>89</v>
      </c>
      <c r="F4075">
        <v>23</v>
      </c>
      <c r="G4075" t="s">
        <v>25</v>
      </c>
      <c r="H4075" t="s">
        <v>2352</v>
      </c>
      <c r="I4075" t="s">
        <v>2353</v>
      </c>
      <c r="J4075" t="s">
        <v>28</v>
      </c>
      <c r="K4075" t="s">
        <v>29</v>
      </c>
      <c r="L4075" t="s">
        <v>616</v>
      </c>
      <c r="M4075" t="s">
        <v>46</v>
      </c>
      <c r="N4075">
        <v>91104</v>
      </c>
      <c r="O4075" t="s">
        <v>47</v>
      </c>
      <c r="P4075" t="s">
        <v>2405</v>
      </c>
      <c r="Q4075" t="s">
        <v>49</v>
      </c>
      <c r="R4075" t="s">
        <v>79</v>
      </c>
      <c r="S4075" t="s">
        <v>2406</v>
      </c>
      <c r="T4075">
        <v>92.88000000000001</v>
      </c>
      <c r="U4075">
        <v>6</v>
      </c>
      <c r="V4075">
        <v>0.2</v>
      </c>
      <c r="W4075">
        <v>30.185999999999996</v>
      </c>
    </row>
    <row r="4076" spans="1:23" x14ac:dyDescent="0.3">
      <c r="A4076">
        <v>7240</v>
      </c>
      <c r="B4076" t="s">
        <v>9388</v>
      </c>
      <c r="C4076" s="1">
        <v>42728</v>
      </c>
      <c r="D4076">
        <v>2016</v>
      </c>
      <c r="E4076" t="s">
        <v>98</v>
      </c>
      <c r="F4076">
        <v>24</v>
      </c>
      <c r="G4076" t="s">
        <v>54</v>
      </c>
      <c r="H4076" t="s">
        <v>2140</v>
      </c>
      <c r="I4076" t="s">
        <v>2141</v>
      </c>
      <c r="J4076" t="s">
        <v>28</v>
      </c>
      <c r="K4076" t="s">
        <v>29</v>
      </c>
      <c r="L4076" t="s">
        <v>644</v>
      </c>
      <c r="M4076" t="s">
        <v>46</v>
      </c>
      <c r="N4076">
        <v>95123</v>
      </c>
      <c r="O4076" t="s">
        <v>47</v>
      </c>
      <c r="P4076" t="s">
        <v>683</v>
      </c>
      <c r="Q4076" t="s">
        <v>49</v>
      </c>
      <c r="R4076" t="s">
        <v>184</v>
      </c>
      <c r="S4076" t="s">
        <v>684</v>
      </c>
      <c r="T4076">
        <v>39.76</v>
      </c>
      <c r="U4076">
        <v>7</v>
      </c>
      <c r="V4076">
        <v>0</v>
      </c>
      <c r="W4076">
        <v>18.687199999999997</v>
      </c>
    </row>
    <row r="4077" spans="1:23" x14ac:dyDescent="0.3">
      <c r="A4077">
        <v>7237</v>
      </c>
      <c r="B4077" t="s">
        <v>9384</v>
      </c>
      <c r="C4077" s="1">
        <v>41980</v>
      </c>
      <c r="D4077">
        <v>2014</v>
      </c>
      <c r="E4077" t="s">
        <v>98</v>
      </c>
      <c r="F4077">
        <v>7</v>
      </c>
      <c r="G4077" t="s">
        <v>199</v>
      </c>
      <c r="H4077" t="s">
        <v>1936</v>
      </c>
      <c r="I4077" t="s">
        <v>1937</v>
      </c>
      <c r="J4077" t="s">
        <v>28</v>
      </c>
      <c r="K4077" t="s">
        <v>29</v>
      </c>
      <c r="L4077" t="s">
        <v>45</v>
      </c>
      <c r="M4077" t="s">
        <v>46</v>
      </c>
      <c r="N4077">
        <v>90049</v>
      </c>
      <c r="O4077" t="s">
        <v>47</v>
      </c>
      <c r="P4077" t="s">
        <v>2554</v>
      </c>
      <c r="Q4077" t="s">
        <v>49</v>
      </c>
      <c r="R4077" t="s">
        <v>72</v>
      </c>
      <c r="S4077" t="s">
        <v>2555</v>
      </c>
      <c r="T4077">
        <v>8.64</v>
      </c>
      <c r="U4077">
        <v>3</v>
      </c>
      <c r="V4077">
        <v>0</v>
      </c>
      <c r="W4077">
        <v>2.4192</v>
      </c>
    </row>
    <row r="4078" spans="1:23" x14ac:dyDescent="0.3">
      <c r="A4078">
        <v>4077</v>
      </c>
      <c r="B4078" t="s">
        <v>7217</v>
      </c>
      <c r="C4078" s="1">
        <v>42357</v>
      </c>
      <c r="D4078">
        <v>2015</v>
      </c>
      <c r="E4078" t="s">
        <v>98</v>
      </c>
      <c r="F4078">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v>3.3087999999999997</v>
      </c>
    </row>
    <row r="4079" spans="1:23" x14ac:dyDescent="0.3">
      <c r="A4079">
        <v>4078</v>
      </c>
      <c r="B4079" t="s">
        <v>7217</v>
      </c>
      <c r="C4079" s="1">
        <v>42357</v>
      </c>
      <c r="D4079">
        <v>2015</v>
      </c>
      <c r="E4079" t="s">
        <v>98</v>
      </c>
      <c r="F4079">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v>0.2016</v>
      </c>
    </row>
    <row r="4080" spans="1:23" x14ac:dyDescent="0.3">
      <c r="A4080">
        <v>4079</v>
      </c>
      <c r="B4080" t="s">
        <v>7217</v>
      </c>
      <c r="C4080" s="1">
        <v>42357</v>
      </c>
      <c r="D4080">
        <v>2015</v>
      </c>
      <c r="E4080" t="s">
        <v>98</v>
      </c>
      <c r="F4080">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v>56.977199999999996</v>
      </c>
    </row>
    <row r="4081" spans="1:23" x14ac:dyDescent="0.3">
      <c r="A4081">
        <v>7236</v>
      </c>
      <c r="B4081" t="s">
        <v>9383</v>
      </c>
      <c r="C4081" s="1">
        <v>42437</v>
      </c>
      <c r="D4081">
        <v>2016</v>
      </c>
      <c r="E4081" t="s">
        <v>237</v>
      </c>
      <c r="F4081">
        <v>8</v>
      </c>
      <c r="G4081" t="s">
        <v>54</v>
      </c>
      <c r="H4081" t="s">
        <v>6195</v>
      </c>
      <c r="I4081" t="s">
        <v>6196</v>
      </c>
      <c r="J4081" t="s">
        <v>28</v>
      </c>
      <c r="K4081" t="s">
        <v>29</v>
      </c>
      <c r="L4081" t="s">
        <v>278</v>
      </c>
      <c r="M4081" t="s">
        <v>279</v>
      </c>
      <c r="N4081">
        <v>10011</v>
      </c>
      <c r="O4081" t="s">
        <v>157</v>
      </c>
      <c r="P4081" t="s">
        <v>5396</v>
      </c>
      <c r="Q4081" t="s">
        <v>49</v>
      </c>
      <c r="R4081" t="s">
        <v>79</v>
      </c>
      <c r="S4081" t="s">
        <v>5397</v>
      </c>
      <c r="T4081">
        <v>69.456000000000003</v>
      </c>
      <c r="U4081">
        <v>2</v>
      </c>
      <c r="V4081">
        <v>0.2</v>
      </c>
      <c r="W4081">
        <v>22.573199999999996</v>
      </c>
    </row>
    <row r="4082" spans="1:23" x14ac:dyDescent="0.3">
      <c r="A4082">
        <v>4081</v>
      </c>
      <c r="B4082" t="s">
        <v>7219</v>
      </c>
      <c r="C4082" s="1">
        <v>42638</v>
      </c>
      <c r="D4082">
        <v>2016</v>
      </c>
      <c r="E4082" t="s">
        <v>161</v>
      </c>
      <c r="F4082">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v>22.518000000000001</v>
      </c>
    </row>
    <row r="4083" spans="1:23" x14ac:dyDescent="0.3">
      <c r="A4083">
        <v>4082</v>
      </c>
      <c r="B4083" t="s">
        <v>7219</v>
      </c>
      <c r="C4083" s="1">
        <v>42638</v>
      </c>
      <c r="D4083">
        <v>2016</v>
      </c>
      <c r="E4083" t="s">
        <v>161</v>
      </c>
      <c r="F4083">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v>-3.5153999999999996</v>
      </c>
    </row>
    <row r="4084" spans="1:23" x14ac:dyDescent="0.3">
      <c r="A4084">
        <v>4083</v>
      </c>
      <c r="B4084" t="s">
        <v>7220</v>
      </c>
      <c r="C4084" s="1">
        <v>42910</v>
      </c>
      <c r="D4084">
        <v>2017</v>
      </c>
      <c r="E4084" t="s">
        <v>41</v>
      </c>
      <c r="F4084">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v>-320.23950000000013</v>
      </c>
    </row>
    <row r="4085" spans="1:23" x14ac:dyDescent="0.3">
      <c r="A4085">
        <v>4084</v>
      </c>
      <c r="B4085" t="s">
        <v>7220</v>
      </c>
      <c r="C4085" s="1">
        <v>42910</v>
      </c>
      <c r="D4085">
        <v>2017</v>
      </c>
      <c r="E4085" t="s">
        <v>41</v>
      </c>
      <c r="F4085">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v>3.2099999999999982</v>
      </c>
    </row>
    <row r="4086" spans="1:23" x14ac:dyDescent="0.3">
      <c r="A4086">
        <v>4085</v>
      </c>
      <c r="B4086" t="s">
        <v>7221</v>
      </c>
      <c r="C4086" s="1">
        <v>42985</v>
      </c>
      <c r="D4086">
        <v>2017</v>
      </c>
      <c r="E4086" t="s">
        <v>161</v>
      </c>
      <c r="F408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v>-6.0236999999999998</v>
      </c>
    </row>
    <row r="4087" spans="1:23" x14ac:dyDescent="0.3">
      <c r="A4087">
        <v>7235</v>
      </c>
      <c r="B4087" t="s">
        <v>9383</v>
      </c>
      <c r="C4087" s="1">
        <v>42437</v>
      </c>
      <c r="D4087">
        <v>2016</v>
      </c>
      <c r="E4087" t="s">
        <v>237</v>
      </c>
      <c r="F4087">
        <v>8</v>
      </c>
      <c r="G4087" t="s">
        <v>54</v>
      </c>
      <c r="H4087" t="s">
        <v>6195</v>
      </c>
      <c r="I4087" t="s">
        <v>6196</v>
      </c>
      <c r="J4087" t="s">
        <v>28</v>
      </c>
      <c r="K4087" t="s">
        <v>29</v>
      </c>
      <c r="L4087" t="s">
        <v>278</v>
      </c>
      <c r="M4087" t="s">
        <v>279</v>
      </c>
      <c r="N4087">
        <v>10011</v>
      </c>
      <c r="O4087" t="s">
        <v>157</v>
      </c>
      <c r="P4087" t="s">
        <v>2145</v>
      </c>
      <c r="Q4087" t="s">
        <v>49</v>
      </c>
      <c r="R4087" t="s">
        <v>95</v>
      </c>
      <c r="S4087" t="s">
        <v>2146</v>
      </c>
      <c r="T4087">
        <v>12.96</v>
      </c>
      <c r="U4087">
        <v>2</v>
      </c>
      <c r="V4087">
        <v>0</v>
      </c>
      <c r="W4087">
        <v>6.3504000000000005</v>
      </c>
    </row>
    <row r="4088" spans="1:23" x14ac:dyDescent="0.3">
      <c r="A4088">
        <v>4087</v>
      </c>
      <c r="B4088" t="s">
        <v>7222</v>
      </c>
      <c r="C4088" s="1">
        <v>42586</v>
      </c>
      <c r="D4088">
        <v>2016</v>
      </c>
      <c r="E4088" t="s">
        <v>132</v>
      </c>
      <c r="F4088">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v>7.0712999999999981</v>
      </c>
    </row>
    <row r="4089" spans="1:23" x14ac:dyDescent="0.3">
      <c r="A4089">
        <v>4088</v>
      </c>
      <c r="B4089" t="s">
        <v>7222</v>
      </c>
      <c r="C4089" s="1">
        <v>42586</v>
      </c>
      <c r="D4089">
        <v>2016</v>
      </c>
      <c r="E4089" t="s">
        <v>132</v>
      </c>
      <c r="F4089">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v>3.9770999999999996</v>
      </c>
    </row>
    <row r="4090" spans="1:23" x14ac:dyDescent="0.3">
      <c r="A4090">
        <v>7233</v>
      </c>
      <c r="B4090" t="s">
        <v>9382</v>
      </c>
      <c r="C4090" s="1">
        <v>42807</v>
      </c>
      <c r="D4090">
        <v>2017</v>
      </c>
      <c r="E4090" t="s">
        <v>237</v>
      </c>
      <c r="F4090">
        <v>13</v>
      </c>
      <c r="G4090" t="s">
        <v>199</v>
      </c>
      <c r="H4090" t="s">
        <v>5545</v>
      </c>
      <c r="I4090" t="s">
        <v>5546</v>
      </c>
      <c r="J4090" t="s">
        <v>28</v>
      </c>
      <c r="K4090" t="s">
        <v>29</v>
      </c>
      <c r="L4090" t="s">
        <v>761</v>
      </c>
      <c r="M4090" t="s">
        <v>762</v>
      </c>
      <c r="N4090">
        <v>6824</v>
      </c>
      <c r="O4090" t="s">
        <v>157</v>
      </c>
      <c r="P4090" t="s">
        <v>3887</v>
      </c>
      <c r="Q4090" t="s">
        <v>49</v>
      </c>
      <c r="R4090" t="s">
        <v>95</v>
      </c>
      <c r="S4090" t="s">
        <v>3888</v>
      </c>
      <c r="T4090">
        <v>27.12</v>
      </c>
      <c r="U4090">
        <v>4</v>
      </c>
      <c r="V4090">
        <v>0</v>
      </c>
      <c r="W4090">
        <v>12.475199999999999</v>
      </c>
    </row>
    <row r="4091" spans="1:23" x14ac:dyDescent="0.3">
      <c r="A4091">
        <v>4090</v>
      </c>
      <c r="B4091" t="s">
        <v>7226</v>
      </c>
      <c r="C4091" s="1">
        <v>42461</v>
      </c>
      <c r="D4091">
        <v>2016</v>
      </c>
      <c r="E4091" t="s">
        <v>89</v>
      </c>
      <c r="F4091">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v>9.9359999999999999</v>
      </c>
    </row>
    <row r="4092" spans="1:23" x14ac:dyDescent="0.3">
      <c r="A4092">
        <v>4091</v>
      </c>
      <c r="B4092" t="s">
        <v>7226</v>
      </c>
      <c r="C4092" s="1">
        <v>42461</v>
      </c>
      <c r="D4092">
        <v>2016</v>
      </c>
      <c r="E4092" t="s">
        <v>89</v>
      </c>
      <c r="F4092">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v>3.2849999999999993</v>
      </c>
    </row>
    <row r="4093" spans="1:23" x14ac:dyDescent="0.3">
      <c r="A4093">
        <v>4092</v>
      </c>
      <c r="B4093" t="s">
        <v>7226</v>
      </c>
      <c r="C4093" s="1">
        <v>42461</v>
      </c>
      <c r="D4093">
        <v>2016</v>
      </c>
      <c r="E4093" t="s">
        <v>89</v>
      </c>
      <c r="F4093">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v>4.6643999999999988</v>
      </c>
    </row>
    <row r="4094" spans="1:23" x14ac:dyDescent="0.3">
      <c r="A4094">
        <v>4093</v>
      </c>
      <c r="B4094" t="s">
        <v>7227</v>
      </c>
      <c r="C4094" s="1">
        <v>42871</v>
      </c>
      <c r="D4094">
        <v>2017</v>
      </c>
      <c r="E4094" t="s">
        <v>124</v>
      </c>
      <c r="F4094">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v>-55.256</v>
      </c>
    </row>
    <row r="4095" spans="1:23" x14ac:dyDescent="0.3">
      <c r="A4095">
        <v>7232</v>
      </c>
      <c r="B4095" t="s">
        <v>9382</v>
      </c>
      <c r="C4095" s="1">
        <v>42807</v>
      </c>
      <c r="D4095">
        <v>2017</v>
      </c>
      <c r="E4095" t="s">
        <v>237</v>
      </c>
      <c r="F4095">
        <v>13</v>
      </c>
      <c r="G4095" t="s">
        <v>199</v>
      </c>
      <c r="H4095" t="s">
        <v>5545</v>
      </c>
      <c r="I4095" t="s">
        <v>5546</v>
      </c>
      <c r="J4095" t="s">
        <v>28</v>
      </c>
      <c r="K4095" t="s">
        <v>29</v>
      </c>
      <c r="L4095" t="s">
        <v>761</v>
      </c>
      <c r="M4095" t="s">
        <v>762</v>
      </c>
      <c r="N4095">
        <v>6824</v>
      </c>
      <c r="O4095" t="s">
        <v>157</v>
      </c>
      <c r="P4095" t="s">
        <v>8799</v>
      </c>
      <c r="Q4095" t="s">
        <v>49</v>
      </c>
      <c r="R4095" t="s">
        <v>82</v>
      </c>
      <c r="S4095" t="s">
        <v>8800</v>
      </c>
      <c r="T4095">
        <v>465.16</v>
      </c>
      <c r="U4095">
        <v>2</v>
      </c>
      <c r="V4095">
        <v>0</v>
      </c>
      <c r="W4095">
        <v>120.94159999999999</v>
      </c>
    </row>
    <row r="4096" spans="1:23" x14ac:dyDescent="0.3">
      <c r="A4096">
        <v>7231</v>
      </c>
      <c r="B4096" t="s">
        <v>9382</v>
      </c>
      <c r="C4096" s="1">
        <v>42807</v>
      </c>
      <c r="D4096">
        <v>2017</v>
      </c>
      <c r="E4096" t="s">
        <v>237</v>
      </c>
      <c r="F4096">
        <v>13</v>
      </c>
      <c r="G4096" t="s">
        <v>199</v>
      </c>
      <c r="H4096" t="s">
        <v>5545</v>
      </c>
      <c r="I4096" t="s">
        <v>5546</v>
      </c>
      <c r="J4096" t="s">
        <v>28</v>
      </c>
      <c r="K4096" t="s">
        <v>29</v>
      </c>
      <c r="L4096" t="s">
        <v>761</v>
      </c>
      <c r="M4096" t="s">
        <v>762</v>
      </c>
      <c r="N4096">
        <v>6824</v>
      </c>
      <c r="O4096" t="s">
        <v>157</v>
      </c>
      <c r="P4096" t="s">
        <v>4349</v>
      </c>
      <c r="Q4096" t="s">
        <v>49</v>
      </c>
      <c r="R4096" t="s">
        <v>79</v>
      </c>
      <c r="S4096" t="s">
        <v>4350</v>
      </c>
      <c r="T4096">
        <v>30.88</v>
      </c>
      <c r="U4096">
        <v>2</v>
      </c>
      <c r="V4096">
        <v>0</v>
      </c>
      <c r="W4096">
        <v>15.44</v>
      </c>
    </row>
    <row r="4097" spans="1:23" x14ac:dyDescent="0.3">
      <c r="A4097">
        <v>7230</v>
      </c>
      <c r="B4097" t="s">
        <v>9381</v>
      </c>
      <c r="C4097" s="1">
        <v>41840</v>
      </c>
      <c r="D4097">
        <v>2014</v>
      </c>
      <c r="E4097" t="s">
        <v>152</v>
      </c>
      <c r="F4097">
        <v>20</v>
      </c>
      <c r="G4097" t="s">
        <v>199</v>
      </c>
      <c r="H4097" t="s">
        <v>7440</v>
      </c>
      <c r="I4097" t="s">
        <v>7441</v>
      </c>
      <c r="J4097" t="s">
        <v>28</v>
      </c>
      <c r="K4097" t="s">
        <v>29</v>
      </c>
      <c r="L4097" t="s">
        <v>135</v>
      </c>
      <c r="M4097" t="s">
        <v>46</v>
      </c>
      <c r="N4097">
        <v>94122</v>
      </c>
      <c r="O4097" t="s">
        <v>47</v>
      </c>
      <c r="P4097" t="s">
        <v>964</v>
      </c>
      <c r="Q4097" t="s">
        <v>49</v>
      </c>
      <c r="R4097" t="s">
        <v>95</v>
      </c>
      <c r="S4097" t="s">
        <v>965</v>
      </c>
      <c r="T4097">
        <v>22.830000000000002</v>
      </c>
      <c r="U4097">
        <v>3</v>
      </c>
      <c r="V4097">
        <v>0</v>
      </c>
      <c r="W4097">
        <v>10.7301</v>
      </c>
    </row>
    <row r="4098" spans="1:23" x14ac:dyDescent="0.3">
      <c r="A4098">
        <v>4097</v>
      </c>
      <c r="B4098" t="s">
        <v>7229</v>
      </c>
      <c r="C4098" s="1">
        <v>41905</v>
      </c>
      <c r="D4098">
        <v>2014</v>
      </c>
      <c r="E4098" t="s">
        <v>161</v>
      </c>
      <c r="F4098">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v>15.552000000000001</v>
      </c>
    </row>
    <row r="4099" spans="1:23" x14ac:dyDescent="0.3">
      <c r="A4099">
        <v>4098</v>
      </c>
      <c r="B4099" t="s">
        <v>7229</v>
      </c>
      <c r="C4099" s="1">
        <v>41905</v>
      </c>
      <c r="D4099">
        <v>2014</v>
      </c>
      <c r="E4099" t="s">
        <v>161</v>
      </c>
      <c r="F4099">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v>16.195999999999984</v>
      </c>
    </row>
    <row r="4100" spans="1:23" x14ac:dyDescent="0.3">
      <c r="A4100">
        <v>4099</v>
      </c>
      <c r="B4100" t="s">
        <v>7229</v>
      </c>
      <c r="C4100" s="1">
        <v>41905</v>
      </c>
      <c r="D4100">
        <v>2014</v>
      </c>
      <c r="E4100" t="s">
        <v>161</v>
      </c>
      <c r="F4100">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v>4630.4755000000005</v>
      </c>
    </row>
    <row r="4101" spans="1:23" x14ac:dyDescent="0.3">
      <c r="A4101">
        <v>4100</v>
      </c>
      <c r="B4101" t="s">
        <v>7229</v>
      </c>
      <c r="C4101" s="1">
        <v>41905</v>
      </c>
      <c r="D4101">
        <v>2014</v>
      </c>
      <c r="E4101" t="s">
        <v>161</v>
      </c>
      <c r="F4101">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v>6.47</v>
      </c>
    </row>
    <row r="4102" spans="1:23" x14ac:dyDescent="0.3">
      <c r="A4102">
        <v>4101</v>
      </c>
      <c r="B4102" t="s">
        <v>7232</v>
      </c>
      <c r="C4102" s="1">
        <v>42905</v>
      </c>
      <c r="D4102">
        <v>2017</v>
      </c>
      <c r="E4102" t="s">
        <v>41</v>
      </c>
      <c r="F4102">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v>-5.2072000000000012</v>
      </c>
    </row>
    <row r="4103" spans="1:23" x14ac:dyDescent="0.3">
      <c r="A4103">
        <v>4102</v>
      </c>
      <c r="B4103" t="s">
        <v>7232</v>
      </c>
      <c r="C4103" s="1">
        <v>42905</v>
      </c>
      <c r="D4103">
        <v>2017</v>
      </c>
      <c r="E4103" t="s">
        <v>41</v>
      </c>
      <c r="F4103">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v>-1.1100000000000003</v>
      </c>
    </row>
    <row r="4104" spans="1:23" x14ac:dyDescent="0.3">
      <c r="A4104">
        <v>4103</v>
      </c>
      <c r="B4104" t="s">
        <v>7232</v>
      </c>
      <c r="C4104" s="1">
        <v>42905</v>
      </c>
      <c r="D4104">
        <v>2017</v>
      </c>
      <c r="E4104" t="s">
        <v>41</v>
      </c>
      <c r="F4104">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v>47.50719999999999</v>
      </c>
    </row>
    <row r="4105" spans="1:23" x14ac:dyDescent="0.3">
      <c r="A4105">
        <v>7229</v>
      </c>
      <c r="B4105" t="s">
        <v>9381</v>
      </c>
      <c r="C4105" s="1">
        <v>41840</v>
      </c>
      <c r="D4105">
        <v>2014</v>
      </c>
      <c r="E4105" t="s">
        <v>152</v>
      </c>
      <c r="F4105">
        <v>20</v>
      </c>
      <c r="G4105" t="s">
        <v>199</v>
      </c>
      <c r="H4105" t="s">
        <v>7440</v>
      </c>
      <c r="I4105" t="s">
        <v>7441</v>
      </c>
      <c r="J4105" t="s">
        <v>28</v>
      </c>
      <c r="K4105" t="s">
        <v>29</v>
      </c>
      <c r="L4105" t="s">
        <v>135</v>
      </c>
      <c r="M4105" t="s">
        <v>46</v>
      </c>
      <c r="N4105">
        <v>94122</v>
      </c>
      <c r="O4105" t="s">
        <v>47</v>
      </c>
      <c r="P4105" t="s">
        <v>1730</v>
      </c>
      <c r="Q4105" t="s">
        <v>49</v>
      </c>
      <c r="R4105" t="s">
        <v>79</v>
      </c>
      <c r="S4105" t="s">
        <v>1731</v>
      </c>
      <c r="T4105">
        <v>89.712000000000018</v>
      </c>
      <c r="U4105">
        <v>6</v>
      </c>
      <c r="V4105">
        <v>0.2</v>
      </c>
      <c r="W4105">
        <v>30.277799999999992</v>
      </c>
    </row>
    <row r="4106" spans="1:23" x14ac:dyDescent="0.3">
      <c r="A4106">
        <v>7227</v>
      </c>
      <c r="B4106" t="s">
        <v>9380</v>
      </c>
      <c r="C4106" s="1">
        <v>42790</v>
      </c>
      <c r="D4106">
        <v>2017</v>
      </c>
      <c r="E4106" t="s">
        <v>568</v>
      </c>
      <c r="F4106">
        <v>24</v>
      </c>
      <c r="G4106" t="s">
        <v>54</v>
      </c>
      <c r="H4106" t="s">
        <v>231</v>
      </c>
      <c r="I4106" t="s">
        <v>232</v>
      </c>
      <c r="J4106" t="s">
        <v>44</v>
      </c>
      <c r="K4106" t="s">
        <v>29</v>
      </c>
      <c r="L4106" t="s">
        <v>155</v>
      </c>
      <c r="M4106" t="s">
        <v>156</v>
      </c>
      <c r="N4106">
        <v>19134</v>
      </c>
      <c r="O4106" t="s">
        <v>157</v>
      </c>
      <c r="P4106" t="s">
        <v>4094</v>
      </c>
      <c r="Q4106" t="s">
        <v>49</v>
      </c>
      <c r="R4106" t="s">
        <v>95</v>
      </c>
      <c r="S4106" t="s">
        <v>4095</v>
      </c>
      <c r="T4106">
        <v>123.92000000000002</v>
      </c>
      <c r="U4106">
        <v>5</v>
      </c>
      <c r="V4106">
        <v>0.2</v>
      </c>
      <c r="W4106">
        <v>38.724999999999994</v>
      </c>
    </row>
    <row r="4107" spans="1:23" x14ac:dyDescent="0.3">
      <c r="A4107">
        <v>4106</v>
      </c>
      <c r="B4107" t="s">
        <v>7236</v>
      </c>
      <c r="C4107" s="1">
        <v>42954</v>
      </c>
      <c r="D4107">
        <v>2017</v>
      </c>
      <c r="E4107" t="s">
        <v>132</v>
      </c>
      <c r="F4107">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v>4.6440000000000001</v>
      </c>
    </row>
    <row r="4108" spans="1:23" x14ac:dyDescent="0.3">
      <c r="A4108">
        <v>4107</v>
      </c>
      <c r="B4108" t="s">
        <v>7237</v>
      </c>
      <c r="C4108" s="1">
        <v>42604</v>
      </c>
      <c r="D4108">
        <v>2016</v>
      </c>
      <c r="E4108" t="s">
        <v>132</v>
      </c>
      <c r="F4108">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v>-6.8992000000000022</v>
      </c>
    </row>
    <row r="4109" spans="1:23" x14ac:dyDescent="0.3">
      <c r="A4109">
        <v>4108</v>
      </c>
      <c r="B4109" t="s">
        <v>7240</v>
      </c>
      <c r="C4109" s="1">
        <v>42254</v>
      </c>
      <c r="D4109">
        <v>2015</v>
      </c>
      <c r="E4109" t="s">
        <v>161</v>
      </c>
      <c r="F4109">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v>0.27919999999999945</v>
      </c>
    </row>
    <row r="4110" spans="1:23" x14ac:dyDescent="0.3">
      <c r="A4110">
        <v>7225</v>
      </c>
      <c r="B4110" t="s">
        <v>9379</v>
      </c>
      <c r="C4110" s="1">
        <v>42565</v>
      </c>
      <c r="D4110">
        <v>2016</v>
      </c>
      <c r="E4110" t="s">
        <v>152</v>
      </c>
      <c r="F4110">
        <v>14</v>
      </c>
      <c r="G4110" t="s">
        <v>54</v>
      </c>
      <c r="H4110" t="s">
        <v>1576</v>
      </c>
      <c r="I4110" t="s">
        <v>1577</v>
      </c>
      <c r="J4110" t="s">
        <v>28</v>
      </c>
      <c r="K4110" t="s">
        <v>29</v>
      </c>
      <c r="L4110" t="s">
        <v>135</v>
      </c>
      <c r="M4110" t="s">
        <v>46</v>
      </c>
      <c r="N4110">
        <v>94122</v>
      </c>
      <c r="O4110" t="s">
        <v>47</v>
      </c>
      <c r="P4110" t="s">
        <v>7479</v>
      </c>
      <c r="Q4110" t="s">
        <v>49</v>
      </c>
      <c r="R4110" t="s">
        <v>82</v>
      </c>
      <c r="S4110" t="s">
        <v>7480</v>
      </c>
      <c r="T4110">
        <v>151.62</v>
      </c>
      <c r="U4110">
        <v>7</v>
      </c>
      <c r="V4110">
        <v>0</v>
      </c>
      <c r="W4110">
        <v>50.03459999999999</v>
      </c>
    </row>
    <row r="4111" spans="1:23" x14ac:dyDescent="0.3">
      <c r="A4111">
        <v>7221</v>
      </c>
      <c r="B4111" t="s">
        <v>9376</v>
      </c>
      <c r="C4111" s="1">
        <v>42744</v>
      </c>
      <c r="D4111">
        <v>2017</v>
      </c>
      <c r="E4111" t="s">
        <v>166</v>
      </c>
      <c r="F4111">
        <v>9</v>
      </c>
      <c r="G4111" t="s">
        <v>54</v>
      </c>
      <c r="H4111" t="s">
        <v>3745</v>
      </c>
      <c r="I4111" t="s">
        <v>3746</v>
      </c>
      <c r="J4111" t="s">
        <v>28</v>
      </c>
      <c r="K4111" t="s">
        <v>29</v>
      </c>
      <c r="L4111" t="s">
        <v>155</v>
      </c>
      <c r="M4111" t="s">
        <v>156</v>
      </c>
      <c r="N4111">
        <v>19140</v>
      </c>
      <c r="O4111" t="s">
        <v>157</v>
      </c>
      <c r="P4111" t="s">
        <v>2227</v>
      </c>
      <c r="Q4111" t="s">
        <v>49</v>
      </c>
      <c r="R4111" t="s">
        <v>79</v>
      </c>
      <c r="S4111" t="s">
        <v>2228</v>
      </c>
      <c r="T4111">
        <v>274.49100000000004</v>
      </c>
      <c r="U4111">
        <v>3</v>
      </c>
      <c r="V4111">
        <v>0.7</v>
      </c>
      <c r="W4111">
        <v>-228.74250000000006</v>
      </c>
    </row>
    <row r="4112" spans="1:23" x14ac:dyDescent="0.3">
      <c r="A4112">
        <v>7220</v>
      </c>
      <c r="B4112" t="s">
        <v>9375</v>
      </c>
      <c r="C4112" s="1">
        <v>42127</v>
      </c>
      <c r="D4112">
        <v>2015</v>
      </c>
      <c r="E4112" t="s">
        <v>124</v>
      </c>
      <c r="F4112">
        <v>3</v>
      </c>
      <c r="G4112" t="s">
        <v>199</v>
      </c>
      <c r="H4112" t="s">
        <v>466</v>
      </c>
      <c r="I4112" t="s">
        <v>467</v>
      </c>
      <c r="J4112" t="s">
        <v>28</v>
      </c>
      <c r="K4112" t="s">
        <v>29</v>
      </c>
      <c r="L4112" t="s">
        <v>135</v>
      </c>
      <c r="M4112" t="s">
        <v>46</v>
      </c>
      <c r="N4112">
        <v>94109</v>
      </c>
      <c r="O4112" t="s">
        <v>47</v>
      </c>
      <c r="P4112" t="s">
        <v>2277</v>
      </c>
      <c r="Q4112" t="s">
        <v>49</v>
      </c>
      <c r="R4112" t="s">
        <v>79</v>
      </c>
      <c r="S4112" t="s">
        <v>2278</v>
      </c>
      <c r="T4112">
        <v>49.568000000000005</v>
      </c>
      <c r="U4112">
        <v>2</v>
      </c>
      <c r="V4112">
        <v>0.2</v>
      </c>
      <c r="W4112">
        <v>17.348799999999997</v>
      </c>
    </row>
    <row r="4113" spans="1:23" x14ac:dyDescent="0.3">
      <c r="A4113">
        <v>4112</v>
      </c>
      <c r="B4113" t="s">
        <v>7241</v>
      </c>
      <c r="C4113" s="1">
        <v>42363</v>
      </c>
      <c r="D4113">
        <v>2015</v>
      </c>
      <c r="E4113" t="s">
        <v>98</v>
      </c>
      <c r="F4113">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v>8.4966000000000008</v>
      </c>
    </row>
    <row r="4114" spans="1:23" x14ac:dyDescent="0.3">
      <c r="A4114">
        <v>4113</v>
      </c>
      <c r="B4114" t="s">
        <v>7241</v>
      </c>
      <c r="C4114" s="1">
        <v>42363</v>
      </c>
      <c r="D4114">
        <v>2015</v>
      </c>
      <c r="E4114" t="s">
        <v>98</v>
      </c>
      <c r="F4114">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v>0.9511999999999996</v>
      </c>
    </row>
    <row r="4115" spans="1:23" x14ac:dyDescent="0.3">
      <c r="A4115">
        <v>4114</v>
      </c>
      <c r="B4115" t="s">
        <v>7244</v>
      </c>
      <c r="C4115" s="1">
        <v>42126</v>
      </c>
      <c r="D4115">
        <v>2015</v>
      </c>
      <c r="E4115" t="s">
        <v>124</v>
      </c>
      <c r="F4115">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v>2.9888999999999997</v>
      </c>
    </row>
    <row r="4116" spans="1:23" x14ac:dyDescent="0.3">
      <c r="A4116">
        <v>7218</v>
      </c>
      <c r="B4116" t="s">
        <v>9375</v>
      </c>
      <c r="C4116" s="1">
        <v>42127</v>
      </c>
      <c r="D4116">
        <v>2015</v>
      </c>
      <c r="E4116" t="s">
        <v>124</v>
      </c>
      <c r="F4116">
        <v>3</v>
      </c>
      <c r="G4116" t="s">
        <v>199</v>
      </c>
      <c r="H4116" t="s">
        <v>466</v>
      </c>
      <c r="I4116" t="s">
        <v>467</v>
      </c>
      <c r="J4116" t="s">
        <v>28</v>
      </c>
      <c r="K4116" t="s">
        <v>29</v>
      </c>
      <c r="L4116" t="s">
        <v>135</v>
      </c>
      <c r="M4116" t="s">
        <v>46</v>
      </c>
      <c r="N4116">
        <v>94109</v>
      </c>
      <c r="O4116" t="s">
        <v>47</v>
      </c>
      <c r="P4116" t="s">
        <v>3589</v>
      </c>
      <c r="Q4116" t="s">
        <v>49</v>
      </c>
      <c r="R4116" t="s">
        <v>79</v>
      </c>
      <c r="S4116" t="s">
        <v>8611</v>
      </c>
      <c r="T4116">
        <v>62.496000000000009</v>
      </c>
      <c r="U4116">
        <v>2</v>
      </c>
      <c r="V4116">
        <v>0.2</v>
      </c>
      <c r="W4116">
        <v>21.873599999999996</v>
      </c>
    </row>
    <row r="4117" spans="1:23" x14ac:dyDescent="0.3">
      <c r="A4117">
        <v>4116</v>
      </c>
      <c r="B4117" t="s">
        <v>7245</v>
      </c>
      <c r="C4117" s="1">
        <v>42698</v>
      </c>
      <c r="D4117">
        <v>2016</v>
      </c>
      <c r="E4117" t="s">
        <v>24</v>
      </c>
      <c r="F4117">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v>381.23749999999995</v>
      </c>
    </row>
    <row r="4118" spans="1:23" x14ac:dyDescent="0.3">
      <c r="A4118">
        <v>4117</v>
      </c>
      <c r="B4118" t="s">
        <v>7246</v>
      </c>
      <c r="C4118" s="1">
        <v>42332</v>
      </c>
      <c r="D4118">
        <v>2015</v>
      </c>
      <c r="E4118" t="s">
        <v>24</v>
      </c>
      <c r="F4118">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v>0.99</v>
      </c>
    </row>
    <row r="4119" spans="1:23" x14ac:dyDescent="0.3">
      <c r="A4119">
        <v>4118</v>
      </c>
      <c r="B4119" t="s">
        <v>7246</v>
      </c>
      <c r="C4119" s="1">
        <v>42332</v>
      </c>
      <c r="D4119">
        <v>2015</v>
      </c>
      <c r="E4119" t="s">
        <v>24</v>
      </c>
      <c r="F4119">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v>9.3312000000000008</v>
      </c>
    </row>
    <row r="4120" spans="1:23" x14ac:dyDescent="0.3">
      <c r="A4120">
        <v>4119</v>
      </c>
      <c r="B4120" t="s">
        <v>7246</v>
      </c>
      <c r="C4120" s="1">
        <v>42332</v>
      </c>
      <c r="D4120">
        <v>2015</v>
      </c>
      <c r="E4120" t="s">
        <v>24</v>
      </c>
      <c r="F4120">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v>54.583200000000019</v>
      </c>
    </row>
    <row r="4121" spans="1:23" x14ac:dyDescent="0.3">
      <c r="A4121">
        <v>4120</v>
      </c>
      <c r="B4121" t="s">
        <v>7246</v>
      </c>
      <c r="C4121" s="1">
        <v>42332</v>
      </c>
      <c r="D4121">
        <v>2015</v>
      </c>
      <c r="E4121" t="s">
        <v>24</v>
      </c>
      <c r="F4121">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v>29.702399999999997</v>
      </c>
    </row>
    <row r="4122" spans="1:23" x14ac:dyDescent="0.3">
      <c r="A4122">
        <v>7217</v>
      </c>
      <c r="B4122" t="s">
        <v>9375</v>
      </c>
      <c r="C4122" s="1">
        <v>42127</v>
      </c>
      <c r="D4122">
        <v>2015</v>
      </c>
      <c r="E4122" t="s">
        <v>124</v>
      </c>
      <c r="F4122">
        <v>3</v>
      </c>
      <c r="G4122" t="s">
        <v>199</v>
      </c>
      <c r="H4122" t="s">
        <v>466</v>
      </c>
      <c r="I4122" t="s">
        <v>467</v>
      </c>
      <c r="J4122" t="s">
        <v>28</v>
      </c>
      <c r="K4122" t="s">
        <v>29</v>
      </c>
      <c r="L4122" t="s">
        <v>135</v>
      </c>
      <c r="M4122" t="s">
        <v>46</v>
      </c>
      <c r="N4122">
        <v>94109</v>
      </c>
      <c r="O4122" t="s">
        <v>47</v>
      </c>
      <c r="P4122" t="s">
        <v>1776</v>
      </c>
      <c r="Q4122" t="s">
        <v>49</v>
      </c>
      <c r="R4122" t="s">
        <v>72</v>
      </c>
      <c r="S4122" t="s">
        <v>1777</v>
      </c>
      <c r="T4122">
        <v>8.82</v>
      </c>
      <c r="U4122">
        <v>3</v>
      </c>
      <c r="V4122">
        <v>0</v>
      </c>
      <c r="W4122">
        <v>2.5577999999999994</v>
      </c>
    </row>
    <row r="4123" spans="1:23" x14ac:dyDescent="0.3">
      <c r="A4123">
        <v>4122</v>
      </c>
      <c r="B4123" t="s">
        <v>7250</v>
      </c>
      <c r="C4123" s="1">
        <v>42866</v>
      </c>
      <c r="D4123">
        <v>2017</v>
      </c>
      <c r="E4123" t="s">
        <v>124</v>
      </c>
      <c r="F4123">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v>16.847999999999999</v>
      </c>
    </row>
    <row r="4124" spans="1:23" x14ac:dyDescent="0.3">
      <c r="A4124">
        <v>4123</v>
      </c>
      <c r="B4124" t="s">
        <v>7250</v>
      </c>
      <c r="C4124" s="1">
        <v>42866</v>
      </c>
      <c r="D4124">
        <v>2017</v>
      </c>
      <c r="E4124" t="s">
        <v>124</v>
      </c>
      <c r="F4124">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v>17.667299999999997</v>
      </c>
    </row>
    <row r="4125" spans="1:23" x14ac:dyDescent="0.3">
      <c r="A4125">
        <v>4124</v>
      </c>
      <c r="B4125" t="s">
        <v>7250</v>
      </c>
      <c r="C4125" s="1">
        <v>42866</v>
      </c>
      <c r="D4125">
        <v>2017</v>
      </c>
      <c r="E4125" t="s">
        <v>124</v>
      </c>
      <c r="F4125">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v>9.4365999999999985</v>
      </c>
    </row>
    <row r="4126" spans="1:23" x14ac:dyDescent="0.3">
      <c r="A4126">
        <v>4125</v>
      </c>
      <c r="B4126" t="s">
        <v>7251</v>
      </c>
      <c r="C4126" s="1">
        <v>41770</v>
      </c>
      <c r="D4126">
        <v>2014</v>
      </c>
      <c r="E4126" t="s">
        <v>124</v>
      </c>
      <c r="F412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v>9.6956999999999987</v>
      </c>
    </row>
    <row r="4127" spans="1:23" x14ac:dyDescent="0.3">
      <c r="A4127">
        <v>7216</v>
      </c>
      <c r="B4127" t="s">
        <v>9374</v>
      </c>
      <c r="C4127" s="1">
        <v>42274</v>
      </c>
      <c r="D4127">
        <v>2015</v>
      </c>
      <c r="E4127" t="s">
        <v>161</v>
      </c>
      <c r="F4127">
        <v>27</v>
      </c>
      <c r="G4127" t="s">
        <v>25</v>
      </c>
      <c r="H4127" t="s">
        <v>2526</v>
      </c>
      <c r="I4127" t="s">
        <v>2527</v>
      </c>
      <c r="J4127" t="s">
        <v>44</v>
      </c>
      <c r="K4127" t="s">
        <v>29</v>
      </c>
      <c r="L4127" t="s">
        <v>895</v>
      </c>
      <c r="M4127" t="s">
        <v>250</v>
      </c>
      <c r="N4127">
        <v>48205</v>
      </c>
      <c r="O4127" t="s">
        <v>111</v>
      </c>
      <c r="P4127" t="s">
        <v>3374</v>
      </c>
      <c r="Q4127" t="s">
        <v>49</v>
      </c>
      <c r="R4127" t="s">
        <v>95</v>
      </c>
      <c r="S4127" t="s">
        <v>3375</v>
      </c>
      <c r="T4127">
        <v>25.92</v>
      </c>
      <c r="U4127">
        <v>4</v>
      </c>
      <c r="V4127">
        <v>0</v>
      </c>
      <c r="W4127">
        <v>12.441600000000001</v>
      </c>
    </row>
    <row r="4128" spans="1:23" x14ac:dyDescent="0.3">
      <c r="A4128">
        <v>4127</v>
      </c>
      <c r="B4128" t="s">
        <v>7253</v>
      </c>
      <c r="C4128" s="1">
        <v>42861</v>
      </c>
      <c r="D4128">
        <v>2017</v>
      </c>
      <c r="E4128" t="s">
        <v>124</v>
      </c>
      <c r="F4128">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v>18.037799999999997</v>
      </c>
    </row>
    <row r="4129" spans="1:23" x14ac:dyDescent="0.3">
      <c r="A4129">
        <v>4128</v>
      </c>
      <c r="B4129" t="s">
        <v>7254</v>
      </c>
      <c r="C4129" s="1">
        <v>41901</v>
      </c>
      <c r="D4129">
        <v>2014</v>
      </c>
      <c r="E4129" t="s">
        <v>161</v>
      </c>
      <c r="F4129">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v>7.5761999999999894</v>
      </c>
    </row>
    <row r="4130" spans="1:23" x14ac:dyDescent="0.3">
      <c r="A4130">
        <v>7215</v>
      </c>
      <c r="B4130" t="s">
        <v>9374</v>
      </c>
      <c r="C4130" s="1">
        <v>42274</v>
      </c>
      <c r="D4130">
        <v>2015</v>
      </c>
      <c r="E4130" t="s">
        <v>161</v>
      </c>
      <c r="F4130">
        <v>27</v>
      </c>
      <c r="G4130" t="s">
        <v>25</v>
      </c>
      <c r="H4130" t="s">
        <v>2526</v>
      </c>
      <c r="I4130" t="s">
        <v>2527</v>
      </c>
      <c r="J4130" t="s">
        <v>44</v>
      </c>
      <c r="K4130" t="s">
        <v>29</v>
      </c>
      <c r="L4130" t="s">
        <v>895</v>
      </c>
      <c r="M4130" t="s">
        <v>250</v>
      </c>
      <c r="N4130">
        <v>48205</v>
      </c>
      <c r="O4130" t="s">
        <v>111</v>
      </c>
      <c r="P4130" t="s">
        <v>4864</v>
      </c>
      <c r="Q4130" t="s">
        <v>49</v>
      </c>
      <c r="R4130" t="s">
        <v>72</v>
      </c>
      <c r="S4130" t="s">
        <v>4865</v>
      </c>
      <c r="T4130">
        <v>16.399999999999999</v>
      </c>
      <c r="U4130">
        <v>5</v>
      </c>
      <c r="V4130">
        <v>0</v>
      </c>
      <c r="W4130">
        <v>4.7559999999999985</v>
      </c>
    </row>
    <row r="4131" spans="1:23" x14ac:dyDescent="0.3">
      <c r="A4131">
        <v>4130</v>
      </c>
      <c r="B4131" t="s">
        <v>7257</v>
      </c>
      <c r="C4131" s="1">
        <v>42092</v>
      </c>
      <c r="D4131">
        <v>2015</v>
      </c>
      <c r="E4131" t="s">
        <v>237</v>
      </c>
      <c r="F4131">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v>21.251199999999997</v>
      </c>
    </row>
    <row r="4132" spans="1:23" x14ac:dyDescent="0.3">
      <c r="A4132">
        <v>4131</v>
      </c>
      <c r="B4132" t="s">
        <v>7258</v>
      </c>
      <c r="C4132" s="1">
        <v>41961</v>
      </c>
      <c r="D4132">
        <v>2014</v>
      </c>
      <c r="E4132" t="s">
        <v>24</v>
      </c>
      <c r="F4132">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v>-23.89200000000001</v>
      </c>
    </row>
    <row r="4133" spans="1:23" x14ac:dyDescent="0.3">
      <c r="A4133">
        <v>4132</v>
      </c>
      <c r="B4133" t="s">
        <v>7259</v>
      </c>
      <c r="C4133" s="1">
        <v>42187</v>
      </c>
      <c r="D4133">
        <v>2015</v>
      </c>
      <c r="E4133" t="s">
        <v>152</v>
      </c>
      <c r="F4133">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v>4.0338000000000003</v>
      </c>
    </row>
    <row r="4134" spans="1:23" x14ac:dyDescent="0.3">
      <c r="A4134">
        <v>4133</v>
      </c>
      <c r="B4134" t="s">
        <v>7259</v>
      </c>
      <c r="C4134" s="1">
        <v>42187</v>
      </c>
      <c r="D4134">
        <v>2015</v>
      </c>
      <c r="E4134" t="s">
        <v>152</v>
      </c>
      <c r="F4134">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v>5.6375999999999999</v>
      </c>
    </row>
    <row r="4135" spans="1:23" x14ac:dyDescent="0.3">
      <c r="A4135">
        <v>4134</v>
      </c>
      <c r="B4135" t="s">
        <v>7261</v>
      </c>
      <c r="C4135" s="1">
        <v>41890</v>
      </c>
      <c r="D4135">
        <v>2014</v>
      </c>
      <c r="E4135" t="s">
        <v>161</v>
      </c>
      <c r="F4135">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v>21.599999999999998</v>
      </c>
    </row>
    <row r="4136" spans="1:23" x14ac:dyDescent="0.3">
      <c r="A4136">
        <v>7214</v>
      </c>
      <c r="B4136" t="s">
        <v>9372</v>
      </c>
      <c r="C4136" s="1">
        <v>43023</v>
      </c>
      <c r="D4136">
        <v>2017</v>
      </c>
      <c r="E4136" t="s">
        <v>53</v>
      </c>
      <c r="F4136">
        <v>15</v>
      </c>
      <c r="G4136" t="s">
        <v>54</v>
      </c>
      <c r="H4136" t="s">
        <v>4288</v>
      </c>
      <c r="I4136" t="s">
        <v>4289</v>
      </c>
      <c r="J4136" t="s">
        <v>28</v>
      </c>
      <c r="K4136" t="s">
        <v>29</v>
      </c>
      <c r="L4136" t="s">
        <v>9373</v>
      </c>
      <c r="M4136" t="s">
        <v>46</v>
      </c>
      <c r="N4136">
        <v>93010</v>
      </c>
      <c r="O4136" t="s">
        <v>47</v>
      </c>
      <c r="P4136" t="s">
        <v>4505</v>
      </c>
      <c r="Q4136" t="s">
        <v>49</v>
      </c>
      <c r="R4136" t="s">
        <v>50</v>
      </c>
      <c r="S4136" t="s">
        <v>4506</v>
      </c>
      <c r="T4136">
        <v>14.73</v>
      </c>
      <c r="U4136">
        <v>3</v>
      </c>
      <c r="V4136">
        <v>0</v>
      </c>
      <c r="W4136">
        <v>7.2176999999999998</v>
      </c>
    </row>
    <row r="4137" spans="1:23" x14ac:dyDescent="0.3">
      <c r="A4137">
        <v>4136</v>
      </c>
      <c r="B4137" t="s">
        <v>7262</v>
      </c>
      <c r="C4137" s="1">
        <v>43010</v>
      </c>
      <c r="D4137">
        <v>2017</v>
      </c>
      <c r="E4137" t="s">
        <v>53</v>
      </c>
      <c r="F4137">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v>42.045000000000002</v>
      </c>
    </row>
    <row r="4138" spans="1:23" x14ac:dyDescent="0.3">
      <c r="A4138">
        <v>4137</v>
      </c>
      <c r="B4138" t="s">
        <v>7262</v>
      </c>
      <c r="C4138" s="1">
        <v>43010</v>
      </c>
      <c r="D4138">
        <v>2017</v>
      </c>
      <c r="E4138" t="s">
        <v>53</v>
      </c>
      <c r="F4138">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v>204.76820000000001</v>
      </c>
    </row>
    <row r="4139" spans="1:23" x14ac:dyDescent="0.3">
      <c r="A4139">
        <v>4138</v>
      </c>
      <c r="B4139" t="s">
        <v>7263</v>
      </c>
      <c r="C4139" s="1">
        <v>43058</v>
      </c>
      <c r="D4139">
        <v>2017</v>
      </c>
      <c r="E4139" t="s">
        <v>24</v>
      </c>
      <c r="F4139">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v>12.530000000000001</v>
      </c>
    </row>
    <row r="4140" spans="1:23" x14ac:dyDescent="0.3">
      <c r="A4140">
        <v>4139</v>
      </c>
      <c r="B4140" t="s">
        <v>7264</v>
      </c>
      <c r="C4140" s="1">
        <v>42734</v>
      </c>
      <c r="D4140">
        <v>2016</v>
      </c>
      <c r="E4140" t="s">
        <v>98</v>
      </c>
      <c r="F4140">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v>-10.385999999999999</v>
      </c>
    </row>
    <row r="4141" spans="1:23" x14ac:dyDescent="0.3">
      <c r="A4141">
        <v>4140</v>
      </c>
      <c r="B4141" t="s">
        <v>7266</v>
      </c>
      <c r="C4141" s="1">
        <v>43070</v>
      </c>
      <c r="D4141">
        <v>2017</v>
      </c>
      <c r="E4141" t="s">
        <v>98</v>
      </c>
      <c r="F4141">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v>2.336999999999998</v>
      </c>
    </row>
    <row r="4142" spans="1:23" x14ac:dyDescent="0.3">
      <c r="A4142">
        <v>7213</v>
      </c>
      <c r="B4142" t="s">
        <v>9371</v>
      </c>
      <c r="C4142" s="1">
        <v>42523</v>
      </c>
      <c r="D4142">
        <v>2016</v>
      </c>
      <c r="E4142" t="s">
        <v>41</v>
      </c>
      <c r="F4142">
        <v>2</v>
      </c>
      <c r="G4142" t="s">
        <v>54</v>
      </c>
      <c r="H4142" t="s">
        <v>4786</v>
      </c>
      <c r="I4142" t="s">
        <v>4787</v>
      </c>
      <c r="J4142" t="s">
        <v>44</v>
      </c>
      <c r="K4142" t="s">
        <v>29</v>
      </c>
      <c r="L4142" t="s">
        <v>101</v>
      </c>
      <c r="M4142" t="s">
        <v>102</v>
      </c>
      <c r="N4142">
        <v>98115</v>
      </c>
      <c r="O4142" t="s">
        <v>47</v>
      </c>
      <c r="P4142" t="s">
        <v>2375</v>
      </c>
      <c r="Q4142" t="s">
        <v>49</v>
      </c>
      <c r="R4142" t="s">
        <v>79</v>
      </c>
      <c r="S4142" t="s">
        <v>2376</v>
      </c>
      <c r="T4142">
        <v>11.231999999999999</v>
      </c>
      <c r="U4142">
        <v>3</v>
      </c>
      <c r="V4142">
        <v>0.2</v>
      </c>
      <c r="W4142">
        <v>3.9312000000000005</v>
      </c>
    </row>
    <row r="4143" spans="1:23" x14ac:dyDescent="0.3">
      <c r="A4143">
        <v>4142</v>
      </c>
      <c r="B4143" t="s">
        <v>7267</v>
      </c>
      <c r="C4143" s="1">
        <v>42534</v>
      </c>
      <c r="D4143">
        <v>2016</v>
      </c>
      <c r="E4143" t="s">
        <v>41</v>
      </c>
      <c r="F4143">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v>8.6939999999999991</v>
      </c>
    </row>
    <row r="4144" spans="1:23" x14ac:dyDescent="0.3">
      <c r="A4144">
        <v>4143</v>
      </c>
      <c r="B4144" t="s">
        <v>7269</v>
      </c>
      <c r="C4144" s="1">
        <v>41778</v>
      </c>
      <c r="D4144">
        <v>2014</v>
      </c>
      <c r="E4144" t="s">
        <v>124</v>
      </c>
      <c r="F4144">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v>26.413199999999996</v>
      </c>
    </row>
    <row r="4145" spans="1:23" x14ac:dyDescent="0.3">
      <c r="A4145">
        <v>4144</v>
      </c>
      <c r="B4145" t="s">
        <v>7270</v>
      </c>
      <c r="C4145" s="1">
        <v>42765</v>
      </c>
      <c r="D4145">
        <v>2017</v>
      </c>
      <c r="E4145" t="s">
        <v>166</v>
      </c>
      <c r="F4145">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v>5.7329999999999997</v>
      </c>
    </row>
    <row r="4146" spans="1:23" x14ac:dyDescent="0.3">
      <c r="A4146">
        <v>4145</v>
      </c>
      <c r="B4146" t="s">
        <v>7270</v>
      </c>
      <c r="C4146" s="1">
        <v>42765</v>
      </c>
      <c r="D4146">
        <v>2017</v>
      </c>
      <c r="E4146" t="s">
        <v>166</v>
      </c>
      <c r="F414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v>2.3814000000000002</v>
      </c>
    </row>
    <row r="4147" spans="1:23" x14ac:dyDescent="0.3">
      <c r="A4147">
        <v>7212</v>
      </c>
      <c r="B4147" t="s">
        <v>9371</v>
      </c>
      <c r="C4147" s="1">
        <v>42523</v>
      </c>
      <c r="D4147">
        <v>2016</v>
      </c>
      <c r="E4147" t="s">
        <v>41</v>
      </c>
      <c r="F4147">
        <v>2</v>
      </c>
      <c r="G4147" t="s">
        <v>54</v>
      </c>
      <c r="H4147" t="s">
        <v>4786</v>
      </c>
      <c r="I4147" t="s">
        <v>4787</v>
      </c>
      <c r="J4147" t="s">
        <v>44</v>
      </c>
      <c r="K4147" t="s">
        <v>29</v>
      </c>
      <c r="L4147" t="s">
        <v>101</v>
      </c>
      <c r="M4147" t="s">
        <v>102</v>
      </c>
      <c r="N4147">
        <v>98115</v>
      </c>
      <c r="O4147" t="s">
        <v>47</v>
      </c>
      <c r="P4147" t="s">
        <v>306</v>
      </c>
      <c r="Q4147" t="s">
        <v>49</v>
      </c>
      <c r="R4147" t="s">
        <v>79</v>
      </c>
      <c r="S4147" t="s">
        <v>307</v>
      </c>
      <c r="T4147">
        <v>51.648000000000003</v>
      </c>
      <c r="U4147">
        <v>12</v>
      </c>
      <c r="V4147">
        <v>0.2</v>
      </c>
      <c r="W4147">
        <v>18.7224</v>
      </c>
    </row>
    <row r="4148" spans="1:23" x14ac:dyDescent="0.3">
      <c r="A4148">
        <v>7211</v>
      </c>
      <c r="B4148" t="s">
        <v>9371</v>
      </c>
      <c r="C4148" s="1">
        <v>42523</v>
      </c>
      <c r="D4148">
        <v>2016</v>
      </c>
      <c r="E4148" t="s">
        <v>41</v>
      </c>
      <c r="F4148">
        <v>2</v>
      </c>
      <c r="G4148" t="s">
        <v>54</v>
      </c>
      <c r="H4148" t="s">
        <v>4786</v>
      </c>
      <c r="I4148" t="s">
        <v>4787</v>
      </c>
      <c r="J4148" t="s">
        <v>44</v>
      </c>
      <c r="K4148" t="s">
        <v>29</v>
      </c>
      <c r="L4148" t="s">
        <v>101</v>
      </c>
      <c r="M4148" t="s">
        <v>102</v>
      </c>
      <c r="N4148">
        <v>98115</v>
      </c>
      <c r="O4148" t="s">
        <v>47</v>
      </c>
      <c r="P4148" t="s">
        <v>7081</v>
      </c>
      <c r="Q4148" t="s">
        <v>49</v>
      </c>
      <c r="R4148" t="s">
        <v>95</v>
      </c>
      <c r="S4148" t="s">
        <v>7082</v>
      </c>
      <c r="T4148">
        <v>30.18</v>
      </c>
      <c r="U4148">
        <v>3</v>
      </c>
      <c r="V4148">
        <v>0</v>
      </c>
      <c r="W4148">
        <v>13.8828</v>
      </c>
    </row>
    <row r="4149" spans="1:23" x14ac:dyDescent="0.3">
      <c r="A4149">
        <v>4148</v>
      </c>
      <c r="B4149" t="s">
        <v>7274</v>
      </c>
      <c r="C4149" s="1">
        <v>43031</v>
      </c>
      <c r="D4149">
        <v>2017</v>
      </c>
      <c r="E4149" t="s">
        <v>53</v>
      </c>
      <c r="F4149">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v>-15.131100000000004</v>
      </c>
    </row>
    <row r="4150" spans="1:23" x14ac:dyDescent="0.3">
      <c r="A4150">
        <v>4149</v>
      </c>
      <c r="B4150" t="s">
        <v>7274</v>
      </c>
      <c r="C4150" s="1">
        <v>43031</v>
      </c>
      <c r="D4150">
        <v>2017</v>
      </c>
      <c r="E4150" t="s">
        <v>53</v>
      </c>
      <c r="F4150">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v>1.2004999999999999</v>
      </c>
    </row>
    <row r="4151" spans="1:23" x14ac:dyDescent="0.3">
      <c r="A4151">
        <v>7210</v>
      </c>
      <c r="B4151" t="s">
        <v>9370</v>
      </c>
      <c r="C4151" s="1">
        <v>42624</v>
      </c>
      <c r="D4151">
        <v>2016</v>
      </c>
      <c r="E4151" t="s">
        <v>161</v>
      </c>
      <c r="F4151">
        <v>11</v>
      </c>
      <c r="G4151" t="s">
        <v>199</v>
      </c>
      <c r="H4151" t="s">
        <v>219</v>
      </c>
      <c r="I4151" t="s">
        <v>220</v>
      </c>
      <c r="J4151" t="s">
        <v>44</v>
      </c>
      <c r="K4151" t="s">
        <v>29</v>
      </c>
      <c r="L4151" t="s">
        <v>556</v>
      </c>
      <c r="M4151" t="s">
        <v>322</v>
      </c>
      <c r="N4151">
        <v>85023</v>
      </c>
      <c r="O4151" t="s">
        <v>47</v>
      </c>
      <c r="P4151" t="s">
        <v>1785</v>
      </c>
      <c r="Q4151" t="s">
        <v>49</v>
      </c>
      <c r="R4151" t="s">
        <v>95</v>
      </c>
      <c r="S4151" t="s">
        <v>1786</v>
      </c>
      <c r="T4151">
        <v>9.5680000000000014</v>
      </c>
      <c r="U4151">
        <v>2</v>
      </c>
      <c r="V4151">
        <v>0.2</v>
      </c>
      <c r="W4151">
        <v>2.9899999999999993</v>
      </c>
    </row>
    <row r="4152" spans="1:23" x14ac:dyDescent="0.3">
      <c r="A4152">
        <v>4151</v>
      </c>
      <c r="B4152" t="s">
        <v>7274</v>
      </c>
      <c r="C4152" s="1">
        <v>43031</v>
      </c>
      <c r="D4152">
        <v>2017</v>
      </c>
      <c r="E4152" t="s">
        <v>53</v>
      </c>
      <c r="F4152">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v>-58.305599999999984</v>
      </c>
    </row>
    <row r="4153" spans="1:23" x14ac:dyDescent="0.3">
      <c r="A4153">
        <v>4152</v>
      </c>
      <c r="B4153" t="s">
        <v>7275</v>
      </c>
      <c r="C4153" s="1">
        <v>42985</v>
      </c>
      <c r="D4153">
        <v>2017</v>
      </c>
      <c r="E4153" t="s">
        <v>161</v>
      </c>
      <c r="F4153">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v>9.8685000000000009</v>
      </c>
    </row>
    <row r="4154" spans="1:23" x14ac:dyDescent="0.3">
      <c r="A4154">
        <v>4153</v>
      </c>
      <c r="B4154" t="s">
        <v>7275</v>
      </c>
      <c r="C4154" s="1">
        <v>42985</v>
      </c>
      <c r="D4154">
        <v>2017</v>
      </c>
      <c r="E4154" t="s">
        <v>161</v>
      </c>
      <c r="F4154">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v>5.4432</v>
      </c>
    </row>
    <row r="4155" spans="1:23" x14ac:dyDescent="0.3">
      <c r="A4155">
        <v>4154</v>
      </c>
      <c r="B4155" t="s">
        <v>7275</v>
      </c>
      <c r="C4155" s="1">
        <v>42985</v>
      </c>
      <c r="D4155">
        <v>2017</v>
      </c>
      <c r="E4155" t="s">
        <v>161</v>
      </c>
      <c r="F4155">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v>1.6523999999999992</v>
      </c>
    </row>
    <row r="4156" spans="1:23" x14ac:dyDescent="0.3">
      <c r="A4156">
        <v>4155</v>
      </c>
      <c r="B4156" t="s">
        <v>7276</v>
      </c>
      <c r="C4156" s="1">
        <v>42733</v>
      </c>
      <c r="D4156">
        <v>2016</v>
      </c>
      <c r="E4156" t="s">
        <v>98</v>
      </c>
      <c r="F415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v>-27.93119999999999</v>
      </c>
    </row>
    <row r="4157" spans="1:23" x14ac:dyDescent="0.3">
      <c r="A4157">
        <v>4156</v>
      </c>
      <c r="B4157" t="s">
        <v>7276</v>
      </c>
      <c r="C4157" s="1">
        <v>42733</v>
      </c>
      <c r="D4157">
        <v>2016</v>
      </c>
      <c r="E4157" t="s">
        <v>98</v>
      </c>
      <c r="F4157">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v>-1.9656000000000002</v>
      </c>
    </row>
    <row r="4158" spans="1:23" x14ac:dyDescent="0.3">
      <c r="A4158">
        <v>7209</v>
      </c>
      <c r="B4158" t="s">
        <v>9370</v>
      </c>
      <c r="C4158" s="1">
        <v>42624</v>
      </c>
      <c r="D4158">
        <v>2016</v>
      </c>
      <c r="E4158" t="s">
        <v>161</v>
      </c>
      <c r="F4158">
        <v>11</v>
      </c>
      <c r="G4158" t="s">
        <v>199</v>
      </c>
      <c r="H4158" t="s">
        <v>219</v>
      </c>
      <c r="I4158" t="s">
        <v>220</v>
      </c>
      <c r="J4158" t="s">
        <v>44</v>
      </c>
      <c r="K4158" t="s">
        <v>29</v>
      </c>
      <c r="L4158" t="s">
        <v>556</v>
      </c>
      <c r="M4158" t="s">
        <v>322</v>
      </c>
      <c r="N4158">
        <v>85023</v>
      </c>
      <c r="O4158" t="s">
        <v>47</v>
      </c>
      <c r="P4158" t="s">
        <v>9267</v>
      </c>
      <c r="Q4158" t="s">
        <v>49</v>
      </c>
      <c r="R4158" t="s">
        <v>95</v>
      </c>
      <c r="S4158" t="s">
        <v>9268</v>
      </c>
      <c r="T4158">
        <v>20.736000000000004</v>
      </c>
      <c r="U4158">
        <v>4</v>
      </c>
      <c r="V4158">
        <v>0.2</v>
      </c>
      <c r="W4158">
        <v>7.2576000000000001</v>
      </c>
    </row>
    <row r="4159" spans="1:23" x14ac:dyDescent="0.3">
      <c r="A4159">
        <v>4158</v>
      </c>
      <c r="B4159" t="s">
        <v>7277</v>
      </c>
      <c r="C4159" s="1">
        <v>42343</v>
      </c>
      <c r="D4159">
        <v>2015</v>
      </c>
      <c r="E4159" t="s">
        <v>98</v>
      </c>
      <c r="F4159">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v>-19.982399999999991</v>
      </c>
    </row>
    <row r="4160" spans="1:23" x14ac:dyDescent="0.3">
      <c r="A4160">
        <v>4159</v>
      </c>
      <c r="B4160" t="s">
        <v>7278</v>
      </c>
      <c r="C4160" s="1">
        <v>41944</v>
      </c>
      <c r="D4160">
        <v>2014</v>
      </c>
      <c r="E4160" t="s">
        <v>24</v>
      </c>
      <c r="F4160">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v>5.1011999999999995</v>
      </c>
    </row>
    <row r="4161" spans="1:23" x14ac:dyDescent="0.3">
      <c r="A4161">
        <v>4160</v>
      </c>
      <c r="B4161" t="s">
        <v>7279</v>
      </c>
      <c r="C4161" s="1">
        <v>42476</v>
      </c>
      <c r="D4161">
        <v>2016</v>
      </c>
      <c r="E4161" t="s">
        <v>89</v>
      </c>
      <c r="F4161">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v>3.7235999999999989</v>
      </c>
    </row>
    <row r="4162" spans="1:23" x14ac:dyDescent="0.3">
      <c r="A4162">
        <v>7208</v>
      </c>
      <c r="B4162" t="s">
        <v>9370</v>
      </c>
      <c r="C4162" s="1">
        <v>42624</v>
      </c>
      <c r="D4162">
        <v>2016</v>
      </c>
      <c r="E4162" t="s">
        <v>161</v>
      </c>
      <c r="F4162">
        <v>11</v>
      </c>
      <c r="G4162" t="s">
        <v>199</v>
      </c>
      <c r="H4162" t="s">
        <v>219</v>
      </c>
      <c r="I4162" t="s">
        <v>220</v>
      </c>
      <c r="J4162" t="s">
        <v>44</v>
      </c>
      <c r="K4162" t="s">
        <v>29</v>
      </c>
      <c r="L4162" t="s">
        <v>556</v>
      </c>
      <c r="M4162" t="s">
        <v>322</v>
      </c>
      <c r="N4162">
        <v>85023</v>
      </c>
      <c r="O4162" t="s">
        <v>47</v>
      </c>
      <c r="P4162" t="s">
        <v>3341</v>
      </c>
      <c r="Q4162" t="s">
        <v>49</v>
      </c>
      <c r="R4162" t="s">
        <v>72</v>
      </c>
      <c r="S4162" t="s">
        <v>3342</v>
      </c>
      <c r="T4162">
        <v>2.9120000000000004</v>
      </c>
      <c r="U4162">
        <v>2</v>
      </c>
      <c r="V4162">
        <v>0.2</v>
      </c>
      <c r="W4162">
        <v>0.90999999999999981</v>
      </c>
    </row>
    <row r="4163" spans="1:23" x14ac:dyDescent="0.3">
      <c r="A4163">
        <v>4162</v>
      </c>
      <c r="B4163" t="s">
        <v>7280</v>
      </c>
      <c r="C4163" s="1">
        <v>42869</v>
      </c>
      <c r="D4163">
        <v>2017</v>
      </c>
      <c r="E4163" t="s">
        <v>124</v>
      </c>
      <c r="F4163">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v>5.8707999999999991</v>
      </c>
    </row>
    <row r="4164" spans="1:23" x14ac:dyDescent="0.3">
      <c r="A4164">
        <v>4163</v>
      </c>
      <c r="B4164" t="s">
        <v>7283</v>
      </c>
      <c r="C4164" s="1">
        <v>42077</v>
      </c>
      <c r="D4164">
        <v>2015</v>
      </c>
      <c r="E4164" t="s">
        <v>237</v>
      </c>
      <c r="F4164">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v>7.5991999999999997</v>
      </c>
    </row>
    <row r="4165" spans="1:23" x14ac:dyDescent="0.3">
      <c r="A4165">
        <v>4164</v>
      </c>
      <c r="B4165" t="s">
        <v>7283</v>
      </c>
      <c r="C4165" s="1">
        <v>42077</v>
      </c>
      <c r="D4165">
        <v>2015</v>
      </c>
      <c r="E4165" t="s">
        <v>237</v>
      </c>
      <c r="F4165">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v>315.81179999999995</v>
      </c>
    </row>
    <row r="4166" spans="1:23" x14ac:dyDescent="0.3">
      <c r="A4166">
        <v>7205</v>
      </c>
      <c r="B4166" t="s">
        <v>9368</v>
      </c>
      <c r="C4166" s="1">
        <v>42257</v>
      </c>
      <c r="D4166">
        <v>2015</v>
      </c>
      <c r="E4166" t="s">
        <v>161</v>
      </c>
      <c r="F4166">
        <v>10</v>
      </c>
      <c r="G4166" t="s">
        <v>54</v>
      </c>
      <c r="H4166" t="s">
        <v>4141</v>
      </c>
      <c r="I4166" t="s">
        <v>4142</v>
      </c>
      <c r="J4166" t="s">
        <v>28</v>
      </c>
      <c r="K4166" t="s">
        <v>29</v>
      </c>
      <c r="L4166" t="s">
        <v>278</v>
      </c>
      <c r="M4166" t="s">
        <v>279</v>
      </c>
      <c r="N4166">
        <v>10024</v>
      </c>
      <c r="O4166" t="s">
        <v>157</v>
      </c>
      <c r="P4166" t="s">
        <v>5228</v>
      </c>
      <c r="Q4166" t="s">
        <v>49</v>
      </c>
      <c r="R4166" t="s">
        <v>72</v>
      </c>
      <c r="S4166" t="s">
        <v>5229</v>
      </c>
      <c r="T4166">
        <v>6.08</v>
      </c>
      <c r="U4166">
        <v>2</v>
      </c>
      <c r="V4166">
        <v>0</v>
      </c>
      <c r="W4166">
        <v>2.0671999999999997</v>
      </c>
    </row>
    <row r="4167" spans="1:23" x14ac:dyDescent="0.3">
      <c r="A4167">
        <v>4166</v>
      </c>
      <c r="B4167" t="s">
        <v>7284</v>
      </c>
      <c r="C4167" s="1">
        <v>42749</v>
      </c>
      <c r="D4167">
        <v>2017</v>
      </c>
      <c r="E4167" t="s">
        <v>166</v>
      </c>
      <c r="F4167">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v>14.754599999999996</v>
      </c>
    </row>
    <row r="4168" spans="1:23" x14ac:dyDescent="0.3">
      <c r="A4168">
        <v>4167</v>
      </c>
      <c r="B4168" t="s">
        <v>7287</v>
      </c>
      <c r="C4168" s="1">
        <v>42071</v>
      </c>
      <c r="D4168">
        <v>2015</v>
      </c>
      <c r="E4168" t="s">
        <v>237</v>
      </c>
      <c r="F4168">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v>9.3312000000000008</v>
      </c>
    </row>
    <row r="4169" spans="1:23" x14ac:dyDescent="0.3">
      <c r="A4169">
        <v>4168</v>
      </c>
      <c r="B4169" t="s">
        <v>7288</v>
      </c>
      <c r="C4169" s="1">
        <v>41923</v>
      </c>
      <c r="D4169">
        <v>2014</v>
      </c>
      <c r="E4169" t="s">
        <v>53</v>
      </c>
      <c r="F4169">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v>8.299199999999999</v>
      </c>
    </row>
    <row r="4170" spans="1:23" x14ac:dyDescent="0.3">
      <c r="A4170">
        <v>7199</v>
      </c>
      <c r="B4170" t="s">
        <v>9362</v>
      </c>
      <c r="C4170" s="1">
        <v>42227</v>
      </c>
      <c r="D4170">
        <v>2015</v>
      </c>
      <c r="E4170" t="s">
        <v>132</v>
      </c>
      <c r="F4170">
        <v>11</v>
      </c>
      <c r="G4170" t="s">
        <v>54</v>
      </c>
      <c r="H4170" t="s">
        <v>1545</v>
      </c>
      <c r="I4170" t="s">
        <v>1546</v>
      </c>
      <c r="J4170" t="s">
        <v>108</v>
      </c>
      <c r="K4170" t="s">
        <v>29</v>
      </c>
      <c r="L4170" t="s">
        <v>278</v>
      </c>
      <c r="M4170" t="s">
        <v>279</v>
      </c>
      <c r="N4170">
        <v>10035</v>
      </c>
      <c r="O4170" t="s">
        <v>157</v>
      </c>
      <c r="P4170" t="s">
        <v>1046</v>
      </c>
      <c r="Q4170" t="s">
        <v>49</v>
      </c>
      <c r="R4170" t="s">
        <v>72</v>
      </c>
      <c r="S4170" t="s">
        <v>1047</v>
      </c>
      <c r="T4170">
        <v>11.96</v>
      </c>
      <c r="U4170">
        <v>2</v>
      </c>
      <c r="V4170">
        <v>0</v>
      </c>
      <c r="W4170">
        <v>3.1096000000000004</v>
      </c>
    </row>
    <row r="4171" spans="1:23" x14ac:dyDescent="0.3">
      <c r="A4171">
        <v>4170</v>
      </c>
      <c r="B4171" t="s">
        <v>7291</v>
      </c>
      <c r="C4171" s="1">
        <v>42107</v>
      </c>
      <c r="D4171">
        <v>2015</v>
      </c>
      <c r="E4171" t="s">
        <v>89</v>
      </c>
      <c r="F4171">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v>10.8864</v>
      </c>
    </row>
    <row r="4172" spans="1:23" x14ac:dyDescent="0.3">
      <c r="A4172">
        <v>4171</v>
      </c>
      <c r="B4172" t="s">
        <v>7291</v>
      </c>
      <c r="C4172" s="1">
        <v>42107</v>
      </c>
      <c r="D4172">
        <v>2015</v>
      </c>
      <c r="E4172" t="s">
        <v>89</v>
      </c>
      <c r="F4172">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v>17.815199999999997</v>
      </c>
    </row>
    <row r="4173" spans="1:23" x14ac:dyDescent="0.3">
      <c r="A4173">
        <v>4172</v>
      </c>
      <c r="B4173" t="s">
        <v>7292</v>
      </c>
      <c r="C4173" s="1">
        <v>43055</v>
      </c>
      <c r="D4173">
        <v>2017</v>
      </c>
      <c r="E4173" t="s">
        <v>24</v>
      </c>
      <c r="F4173">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v>0.97719999999999807</v>
      </c>
    </row>
    <row r="4174" spans="1:23" x14ac:dyDescent="0.3">
      <c r="A4174">
        <v>4173</v>
      </c>
      <c r="B4174" t="s">
        <v>7293</v>
      </c>
      <c r="C4174" s="1">
        <v>42552</v>
      </c>
      <c r="D4174">
        <v>2016</v>
      </c>
      <c r="E4174" t="s">
        <v>152</v>
      </c>
      <c r="F4174">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v>6.5319999999999991</v>
      </c>
    </row>
    <row r="4175" spans="1:23" x14ac:dyDescent="0.3">
      <c r="A4175">
        <v>4174</v>
      </c>
      <c r="B4175" t="s">
        <v>7293</v>
      </c>
      <c r="C4175" s="1">
        <v>42552</v>
      </c>
      <c r="D4175">
        <v>2016</v>
      </c>
      <c r="E4175" t="s">
        <v>152</v>
      </c>
      <c r="F4175">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v>6.2208000000000006</v>
      </c>
    </row>
    <row r="4176" spans="1:23" x14ac:dyDescent="0.3">
      <c r="A4176">
        <v>4175</v>
      </c>
      <c r="B4176" t="s">
        <v>7293</v>
      </c>
      <c r="C4176" s="1">
        <v>42552</v>
      </c>
      <c r="D4176">
        <v>2016</v>
      </c>
      <c r="E4176" t="s">
        <v>152</v>
      </c>
      <c r="F417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v>28.0032</v>
      </c>
    </row>
    <row r="4177" spans="1:23" x14ac:dyDescent="0.3">
      <c r="A4177">
        <v>4176</v>
      </c>
      <c r="B4177" t="s">
        <v>7294</v>
      </c>
      <c r="C4177" s="1">
        <v>42337</v>
      </c>
      <c r="D4177">
        <v>2015</v>
      </c>
      <c r="E4177" t="s">
        <v>24</v>
      </c>
      <c r="F4177">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v>15.764000000000003</v>
      </c>
    </row>
    <row r="4178" spans="1:23" x14ac:dyDescent="0.3">
      <c r="A4178">
        <v>7198</v>
      </c>
      <c r="B4178" t="s">
        <v>9361</v>
      </c>
      <c r="C4178" s="1">
        <v>41755</v>
      </c>
      <c r="D4178">
        <v>2014</v>
      </c>
      <c r="E4178" t="s">
        <v>89</v>
      </c>
      <c r="F4178">
        <v>26</v>
      </c>
      <c r="G4178" t="s">
        <v>54</v>
      </c>
      <c r="H4178" t="s">
        <v>8250</v>
      </c>
      <c r="I4178" t="s">
        <v>8251</v>
      </c>
      <c r="J4178" t="s">
        <v>108</v>
      </c>
      <c r="K4178" t="s">
        <v>29</v>
      </c>
      <c r="L4178" t="s">
        <v>45</v>
      </c>
      <c r="M4178" t="s">
        <v>46</v>
      </c>
      <c r="N4178">
        <v>90036</v>
      </c>
      <c r="O4178" t="s">
        <v>47</v>
      </c>
      <c r="P4178" t="s">
        <v>8147</v>
      </c>
      <c r="Q4178" t="s">
        <v>49</v>
      </c>
      <c r="R4178" t="s">
        <v>50</v>
      </c>
      <c r="S4178" t="s">
        <v>8148</v>
      </c>
      <c r="T4178">
        <v>12.6</v>
      </c>
      <c r="U4178">
        <v>2</v>
      </c>
      <c r="V4178">
        <v>0</v>
      </c>
      <c r="W4178">
        <v>5.7959999999999994</v>
      </c>
    </row>
    <row r="4179" spans="1:23" x14ac:dyDescent="0.3">
      <c r="A4179">
        <v>4178</v>
      </c>
      <c r="B4179" t="s">
        <v>7297</v>
      </c>
      <c r="C4179" s="1">
        <v>41736</v>
      </c>
      <c r="D4179">
        <v>2014</v>
      </c>
      <c r="E4179" t="s">
        <v>89</v>
      </c>
      <c r="F4179">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v>60.255300000000005</v>
      </c>
    </row>
    <row r="4180" spans="1:23" x14ac:dyDescent="0.3">
      <c r="A4180">
        <v>4179</v>
      </c>
      <c r="B4180" t="s">
        <v>7298</v>
      </c>
      <c r="C4180" s="1">
        <v>42537</v>
      </c>
      <c r="D4180">
        <v>2016</v>
      </c>
      <c r="E4180" t="s">
        <v>41</v>
      </c>
      <c r="F4180">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v>21.784499999999998</v>
      </c>
    </row>
    <row r="4181" spans="1:23" x14ac:dyDescent="0.3">
      <c r="A4181">
        <v>4180</v>
      </c>
      <c r="B4181" t="s">
        <v>7299</v>
      </c>
      <c r="C4181" s="1">
        <v>42800</v>
      </c>
      <c r="D4181">
        <v>2017</v>
      </c>
      <c r="E4181" t="s">
        <v>237</v>
      </c>
      <c r="F4181">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v>5.4288000000000007</v>
      </c>
    </row>
    <row r="4182" spans="1:23" x14ac:dyDescent="0.3">
      <c r="A4182">
        <v>4181</v>
      </c>
      <c r="B4182" t="s">
        <v>7300</v>
      </c>
      <c r="C4182" s="1">
        <v>43015</v>
      </c>
      <c r="D4182">
        <v>2017</v>
      </c>
      <c r="E4182" t="s">
        <v>53</v>
      </c>
      <c r="F4182">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v>-6.3599999999999994</v>
      </c>
    </row>
    <row r="4183" spans="1:23" x14ac:dyDescent="0.3">
      <c r="A4183">
        <v>7197</v>
      </c>
      <c r="B4183" t="s">
        <v>9361</v>
      </c>
      <c r="C4183" s="1">
        <v>41755</v>
      </c>
      <c r="D4183">
        <v>2014</v>
      </c>
      <c r="E4183" t="s">
        <v>89</v>
      </c>
      <c r="F4183">
        <v>26</v>
      </c>
      <c r="G4183" t="s">
        <v>54</v>
      </c>
      <c r="H4183" t="s">
        <v>8250</v>
      </c>
      <c r="I4183" t="s">
        <v>8251</v>
      </c>
      <c r="J4183" t="s">
        <v>108</v>
      </c>
      <c r="K4183" t="s">
        <v>29</v>
      </c>
      <c r="L4183" t="s">
        <v>45</v>
      </c>
      <c r="M4183" t="s">
        <v>46</v>
      </c>
      <c r="N4183">
        <v>90036</v>
      </c>
      <c r="O4183" t="s">
        <v>47</v>
      </c>
      <c r="P4183" t="s">
        <v>4184</v>
      </c>
      <c r="Q4183" t="s">
        <v>49</v>
      </c>
      <c r="R4183" t="s">
        <v>72</v>
      </c>
      <c r="S4183" t="s">
        <v>4185</v>
      </c>
      <c r="T4183">
        <v>21.400000000000002</v>
      </c>
      <c r="U4183">
        <v>5</v>
      </c>
      <c r="V4183">
        <v>0</v>
      </c>
      <c r="W4183">
        <v>6.2059999999999977</v>
      </c>
    </row>
    <row r="4184" spans="1:23" x14ac:dyDescent="0.3">
      <c r="A4184">
        <v>4183</v>
      </c>
      <c r="B4184" t="s">
        <v>7301</v>
      </c>
      <c r="C4184" s="1">
        <v>43014</v>
      </c>
      <c r="D4184">
        <v>2017</v>
      </c>
      <c r="E4184" t="s">
        <v>53</v>
      </c>
      <c r="F4184">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v>7.6679999999999993</v>
      </c>
    </row>
    <row r="4185" spans="1:23" x14ac:dyDescent="0.3">
      <c r="A4185">
        <v>4184</v>
      </c>
      <c r="B4185" t="s">
        <v>7301</v>
      </c>
      <c r="C4185" s="1">
        <v>43014</v>
      </c>
      <c r="D4185">
        <v>2017</v>
      </c>
      <c r="E4185" t="s">
        <v>53</v>
      </c>
      <c r="F4185">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v>10.347300000000004</v>
      </c>
    </row>
    <row r="4186" spans="1:23" x14ac:dyDescent="0.3">
      <c r="A4186">
        <v>7195</v>
      </c>
      <c r="B4186" t="s">
        <v>9359</v>
      </c>
      <c r="C4186" s="1">
        <v>42412</v>
      </c>
      <c r="D4186">
        <v>2016</v>
      </c>
      <c r="E4186" t="s">
        <v>568</v>
      </c>
      <c r="F4186">
        <v>12</v>
      </c>
      <c r="G4186" t="s">
        <v>199</v>
      </c>
      <c r="H4186" t="s">
        <v>3039</v>
      </c>
      <c r="I4186" t="s">
        <v>3040</v>
      </c>
      <c r="J4186" t="s">
        <v>28</v>
      </c>
      <c r="K4186" t="s">
        <v>29</v>
      </c>
      <c r="L4186" t="s">
        <v>1754</v>
      </c>
      <c r="M4186" t="s">
        <v>1288</v>
      </c>
      <c r="N4186">
        <v>30318</v>
      </c>
      <c r="O4186" t="s">
        <v>32</v>
      </c>
      <c r="P4186" t="s">
        <v>557</v>
      </c>
      <c r="Q4186" t="s">
        <v>49</v>
      </c>
      <c r="R4186" t="s">
        <v>79</v>
      </c>
      <c r="S4186" t="s">
        <v>558</v>
      </c>
      <c r="T4186">
        <v>15.92</v>
      </c>
      <c r="U4186">
        <v>4</v>
      </c>
      <c r="V4186">
        <v>0</v>
      </c>
      <c r="W4186">
        <v>7.4824000000000002</v>
      </c>
    </row>
    <row r="4187" spans="1:23" x14ac:dyDescent="0.3">
      <c r="A4187">
        <v>7194</v>
      </c>
      <c r="B4187" t="s">
        <v>9359</v>
      </c>
      <c r="C4187" s="1">
        <v>42412</v>
      </c>
      <c r="D4187">
        <v>2016</v>
      </c>
      <c r="E4187" t="s">
        <v>568</v>
      </c>
      <c r="F4187">
        <v>12</v>
      </c>
      <c r="G4187" t="s">
        <v>199</v>
      </c>
      <c r="H4187" t="s">
        <v>3039</v>
      </c>
      <c r="I4187" t="s">
        <v>3040</v>
      </c>
      <c r="J4187" t="s">
        <v>28</v>
      </c>
      <c r="K4187" t="s">
        <v>29</v>
      </c>
      <c r="L4187" t="s">
        <v>1754</v>
      </c>
      <c r="M4187" t="s">
        <v>1288</v>
      </c>
      <c r="N4187">
        <v>30318</v>
      </c>
      <c r="O4187" t="s">
        <v>32</v>
      </c>
      <c r="P4187" t="s">
        <v>3532</v>
      </c>
      <c r="Q4187" t="s">
        <v>49</v>
      </c>
      <c r="R4187" t="s">
        <v>63</v>
      </c>
      <c r="S4187" t="s">
        <v>3533</v>
      </c>
      <c r="T4187">
        <v>1350.1200000000001</v>
      </c>
      <c r="U4187">
        <v>6</v>
      </c>
      <c r="V4187">
        <v>0</v>
      </c>
      <c r="W4187">
        <v>175.51560000000001</v>
      </c>
    </row>
    <row r="4188" spans="1:23" x14ac:dyDescent="0.3">
      <c r="A4188">
        <v>4187</v>
      </c>
      <c r="B4188" t="s">
        <v>7308</v>
      </c>
      <c r="C4188" s="1">
        <v>42873</v>
      </c>
      <c r="D4188">
        <v>2017</v>
      </c>
      <c r="E4188" t="s">
        <v>124</v>
      </c>
      <c r="F4188">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v>-10.654700000000002</v>
      </c>
    </row>
    <row r="4189" spans="1:23" x14ac:dyDescent="0.3">
      <c r="A4189">
        <v>4188</v>
      </c>
      <c r="B4189" t="s">
        <v>7308</v>
      </c>
      <c r="C4189" s="1">
        <v>42873</v>
      </c>
      <c r="D4189">
        <v>2017</v>
      </c>
      <c r="E4189" t="s">
        <v>124</v>
      </c>
      <c r="F4189">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v>-3.293400000000001</v>
      </c>
    </row>
    <row r="4190" spans="1:23" x14ac:dyDescent="0.3">
      <c r="A4190">
        <v>4189</v>
      </c>
      <c r="B4190" t="s">
        <v>7308</v>
      </c>
      <c r="C4190" s="1">
        <v>42873</v>
      </c>
      <c r="D4190">
        <v>2017</v>
      </c>
      <c r="E4190" t="s">
        <v>124</v>
      </c>
      <c r="F4190">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v>0.66959999999999997</v>
      </c>
    </row>
    <row r="4191" spans="1:23" x14ac:dyDescent="0.3">
      <c r="A4191">
        <v>4190</v>
      </c>
      <c r="B4191" t="s">
        <v>7312</v>
      </c>
      <c r="C4191" s="1">
        <v>42639</v>
      </c>
      <c r="D4191">
        <v>2016</v>
      </c>
      <c r="E4191" t="s">
        <v>161</v>
      </c>
      <c r="F4191">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v>4.4954999999999998</v>
      </c>
    </row>
    <row r="4192" spans="1:23" x14ac:dyDescent="0.3">
      <c r="A4192">
        <v>7193</v>
      </c>
      <c r="B4192" t="s">
        <v>9358</v>
      </c>
      <c r="C4192" s="1">
        <v>42644</v>
      </c>
      <c r="D4192">
        <v>2016</v>
      </c>
      <c r="E4192" t="s">
        <v>53</v>
      </c>
      <c r="F4192">
        <v>1</v>
      </c>
      <c r="G4192" t="s">
        <v>25</v>
      </c>
      <c r="H4192" t="s">
        <v>4419</v>
      </c>
      <c r="I4192" t="s">
        <v>4420</v>
      </c>
      <c r="J4192" t="s">
        <v>28</v>
      </c>
      <c r="K4192" t="s">
        <v>29</v>
      </c>
      <c r="L4192" t="s">
        <v>2348</v>
      </c>
      <c r="M4192" t="s">
        <v>58</v>
      </c>
      <c r="N4192">
        <v>33012</v>
      </c>
      <c r="O4192" t="s">
        <v>32</v>
      </c>
      <c r="P4192" t="s">
        <v>4662</v>
      </c>
      <c r="Q4192" t="s">
        <v>49</v>
      </c>
      <c r="R4192" t="s">
        <v>72</v>
      </c>
      <c r="S4192" t="s">
        <v>3056</v>
      </c>
      <c r="T4192">
        <v>30.975999999999999</v>
      </c>
      <c r="U4192">
        <v>8</v>
      </c>
      <c r="V4192">
        <v>0.2</v>
      </c>
      <c r="W4192">
        <v>5.0335999999999999</v>
      </c>
    </row>
    <row r="4193" spans="1:23" x14ac:dyDescent="0.3">
      <c r="A4193">
        <v>4192</v>
      </c>
      <c r="B4193" t="s">
        <v>7317</v>
      </c>
      <c r="C4193" s="1">
        <v>42193</v>
      </c>
      <c r="D4193">
        <v>2015</v>
      </c>
      <c r="E4193" t="s">
        <v>152</v>
      </c>
      <c r="F4193">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v>6.5999999999999988</v>
      </c>
    </row>
    <row r="4194" spans="1:23" x14ac:dyDescent="0.3">
      <c r="A4194">
        <v>7192</v>
      </c>
      <c r="B4194" t="s">
        <v>9358</v>
      </c>
      <c r="C4194" s="1">
        <v>42644</v>
      </c>
      <c r="D4194">
        <v>2016</v>
      </c>
      <c r="E4194" t="s">
        <v>53</v>
      </c>
      <c r="F4194">
        <v>1</v>
      </c>
      <c r="G4194" t="s">
        <v>25</v>
      </c>
      <c r="H4194" t="s">
        <v>4419</v>
      </c>
      <c r="I4194" t="s">
        <v>4420</v>
      </c>
      <c r="J4194" t="s">
        <v>28</v>
      </c>
      <c r="K4194" t="s">
        <v>29</v>
      </c>
      <c r="L4194" t="s">
        <v>2348</v>
      </c>
      <c r="M4194" t="s">
        <v>58</v>
      </c>
      <c r="N4194">
        <v>33012</v>
      </c>
      <c r="O4194" t="s">
        <v>32</v>
      </c>
      <c r="P4194" t="s">
        <v>1234</v>
      </c>
      <c r="Q4194" t="s">
        <v>49</v>
      </c>
      <c r="R4194" t="s">
        <v>79</v>
      </c>
      <c r="S4194" t="s">
        <v>1235</v>
      </c>
      <c r="T4194">
        <v>5.3880000000000008</v>
      </c>
      <c r="U4194">
        <v>4</v>
      </c>
      <c r="V4194">
        <v>0.7</v>
      </c>
      <c r="W4194">
        <v>-4.49</v>
      </c>
    </row>
    <row r="4195" spans="1:23" x14ac:dyDescent="0.3">
      <c r="A4195">
        <v>7189</v>
      </c>
      <c r="B4195" t="s">
        <v>9356</v>
      </c>
      <c r="C4195" s="1">
        <v>42964</v>
      </c>
      <c r="D4195">
        <v>2017</v>
      </c>
      <c r="E4195" t="s">
        <v>132</v>
      </c>
      <c r="F4195">
        <v>17</v>
      </c>
      <c r="G4195" t="s">
        <v>54</v>
      </c>
      <c r="H4195" t="s">
        <v>4465</v>
      </c>
      <c r="I4195" t="s">
        <v>4466</v>
      </c>
      <c r="J4195" t="s">
        <v>108</v>
      </c>
      <c r="K4195" t="s">
        <v>29</v>
      </c>
      <c r="L4195" t="s">
        <v>195</v>
      </c>
      <c r="M4195" t="s">
        <v>110</v>
      </c>
      <c r="N4195">
        <v>77095</v>
      </c>
      <c r="O4195" t="s">
        <v>111</v>
      </c>
      <c r="P4195" t="s">
        <v>2092</v>
      </c>
      <c r="Q4195" t="s">
        <v>49</v>
      </c>
      <c r="R4195" t="s">
        <v>82</v>
      </c>
      <c r="S4195" t="s">
        <v>2093</v>
      </c>
      <c r="T4195">
        <v>38.86399999999999</v>
      </c>
      <c r="U4195">
        <v>4</v>
      </c>
      <c r="V4195">
        <v>0.8</v>
      </c>
      <c r="W4195">
        <v>-99.103200000000044</v>
      </c>
    </row>
    <row r="4196" spans="1:23" x14ac:dyDescent="0.3">
      <c r="A4196">
        <v>4195</v>
      </c>
      <c r="B4196" t="s">
        <v>7322</v>
      </c>
      <c r="C4196" s="1">
        <v>42173</v>
      </c>
      <c r="D4196">
        <v>2015</v>
      </c>
      <c r="E4196" t="s">
        <v>41</v>
      </c>
      <c r="F419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v>15.074199999999998</v>
      </c>
    </row>
    <row r="4197" spans="1:23" x14ac:dyDescent="0.3">
      <c r="A4197">
        <v>7186</v>
      </c>
      <c r="B4197" t="s">
        <v>9356</v>
      </c>
      <c r="C4197" s="1">
        <v>42964</v>
      </c>
      <c r="D4197">
        <v>2017</v>
      </c>
      <c r="E4197" t="s">
        <v>132</v>
      </c>
      <c r="F4197">
        <v>17</v>
      </c>
      <c r="G4197" t="s">
        <v>54</v>
      </c>
      <c r="H4197" t="s">
        <v>4465</v>
      </c>
      <c r="I4197" t="s">
        <v>4466</v>
      </c>
      <c r="J4197" t="s">
        <v>108</v>
      </c>
      <c r="K4197" t="s">
        <v>29</v>
      </c>
      <c r="L4197" t="s">
        <v>195</v>
      </c>
      <c r="M4197" t="s">
        <v>110</v>
      </c>
      <c r="N4197">
        <v>77095</v>
      </c>
      <c r="O4197" t="s">
        <v>111</v>
      </c>
      <c r="P4197" t="s">
        <v>5867</v>
      </c>
      <c r="Q4197" t="s">
        <v>49</v>
      </c>
      <c r="R4197" t="s">
        <v>72</v>
      </c>
      <c r="S4197" t="s">
        <v>5868</v>
      </c>
      <c r="T4197">
        <v>8.016</v>
      </c>
      <c r="U4197">
        <v>3</v>
      </c>
      <c r="V4197">
        <v>0.2</v>
      </c>
      <c r="W4197">
        <v>1.0019999999999993</v>
      </c>
    </row>
    <row r="4198" spans="1:23" x14ac:dyDescent="0.3">
      <c r="A4198">
        <v>4197</v>
      </c>
      <c r="B4198" t="s">
        <v>7324</v>
      </c>
      <c r="C4198" s="1">
        <v>42112</v>
      </c>
      <c r="D4198">
        <v>2015</v>
      </c>
      <c r="E4198" t="s">
        <v>89</v>
      </c>
      <c r="F4198">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v>10.307099999999998</v>
      </c>
    </row>
    <row r="4199" spans="1:23" x14ac:dyDescent="0.3">
      <c r="A4199">
        <v>4198</v>
      </c>
      <c r="B4199" t="s">
        <v>7325</v>
      </c>
      <c r="C4199" s="1">
        <v>42707</v>
      </c>
      <c r="D4199">
        <v>2016</v>
      </c>
      <c r="E4199" t="s">
        <v>98</v>
      </c>
      <c r="F4199">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v>93.768799999999999</v>
      </c>
    </row>
    <row r="4200" spans="1:23" x14ac:dyDescent="0.3">
      <c r="A4200">
        <v>4199</v>
      </c>
      <c r="B4200" t="s">
        <v>7325</v>
      </c>
      <c r="C4200" s="1">
        <v>42707</v>
      </c>
      <c r="D4200">
        <v>2016</v>
      </c>
      <c r="E4200" t="s">
        <v>98</v>
      </c>
      <c r="F4200">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v>-14.553600000000003</v>
      </c>
    </row>
    <row r="4201" spans="1:23" x14ac:dyDescent="0.3">
      <c r="A4201">
        <v>4200</v>
      </c>
      <c r="B4201" t="s">
        <v>7326</v>
      </c>
      <c r="C4201" s="1">
        <v>42348</v>
      </c>
      <c r="D4201">
        <v>2015</v>
      </c>
      <c r="E4201" t="s">
        <v>98</v>
      </c>
      <c r="F4201">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v>3.4356999999999998</v>
      </c>
    </row>
    <row r="4202" spans="1:23" x14ac:dyDescent="0.3">
      <c r="A4202">
        <v>7185</v>
      </c>
      <c r="B4202" t="s">
        <v>9356</v>
      </c>
      <c r="C4202" s="1">
        <v>42964</v>
      </c>
      <c r="D4202">
        <v>2017</v>
      </c>
      <c r="E4202" t="s">
        <v>132</v>
      </c>
      <c r="F4202">
        <v>17</v>
      </c>
      <c r="G4202" t="s">
        <v>54</v>
      </c>
      <c r="H4202" t="s">
        <v>4465</v>
      </c>
      <c r="I4202" t="s">
        <v>4466</v>
      </c>
      <c r="J4202" t="s">
        <v>108</v>
      </c>
      <c r="K4202" t="s">
        <v>29</v>
      </c>
      <c r="L4202" t="s">
        <v>195</v>
      </c>
      <c r="M4202" t="s">
        <v>110</v>
      </c>
      <c r="N4202">
        <v>77095</v>
      </c>
      <c r="O4202" t="s">
        <v>111</v>
      </c>
      <c r="P4202" t="s">
        <v>6856</v>
      </c>
      <c r="Q4202" t="s">
        <v>49</v>
      </c>
      <c r="R4202" t="s">
        <v>592</v>
      </c>
      <c r="S4202" t="s">
        <v>6857</v>
      </c>
      <c r="T4202">
        <v>5.5520000000000005</v>
      </c>
      <c r="U4202">
        <v>2</v>
      </c>
      <c r="V4202">
        <v>0.2</v>
      </c>
      <c r="W4202">
        <v>-1.0410000000000006</v>
      </c>
    </row>
    <row r="4203" spans="1:23" x14ac:dyDescent="0.3">
      <c r="A4203">
        <v>4202</v>
      </c>
      <c r="B4203" t="s">
        <v>7326</v>
      </c>
      <c r="C4203" s="1">
        <v>42348</v>
      </c>
      <c r="D4203">
        <v>2015</v>
      </c>
      <c r="E4203" t="s">
        <v>98</v>
      </c>
      <c r="F4203">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v>18.988799999999998</v>
      </c>
    </row>
    <row r="4204" spans="1:23" x14ac:dyDescent="0.3">
      <c r="A4204">
        <v>4203</v>
      </c>
      <c r="B4204" t="s">
        <v>7326</v>
      </c>
      <c r="C4204" s="1">
        <v>42348</v>
      </c>
      <c r="D4204">
        <v>2015</v>
      </c>
      <c r="E4204" t="s">
        <v>98</v>
      </c>
      <c r="F4204">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v>84.943599999999989</v>
      </c>
    </row>
    <row r="4205" spans="1:23" x14ac:dyDescent="0.3">
      <c r="A4205">
        <v>4204</v>
      </c>
      <c r="B4205" t="s">
        <v>7327</v>
      </c>
      <c r="C4205" s="1">
        <v>41943</v>
      </c>
      <c r="D4205">
        <v>2014</v>
      </c>
      <c r="E4205" t="s">
        <v>53</v>
      </c>
      <c r="F4205">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v>18.715000000000003</v>
      </c>
    </row>
    <row r="4206" spans="1:23" x14ac:dyDescent="0.3">
      <c r="A4206">
        <v>4205</v>
      </c>
      <c r="B4206" t="s">
        <v>7327</v>
      </c>
      <c r="C4206" s="1">
        <v>41943</v>
      </c>
      <c r="D4206">
        <v>2014</v>
      </c>
      <c r="E4206" t="s">
        <v>53</v>
      </c>
      <c r="F420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v>4.7751999999999999</v>
      </c>
    </row>
    <row r="4207" spans="1:23" x14ac:dyDescent="0.3">
      <c r="A4207">
        <v>7183</v>
      </c>
      <c r="B4207" t="s">
        <v>9354</v>
      </c>
      <c r="C4207" s="1">
        <v>42855</v>
      </c>
      <c r="D4207">
        <v>2017</v>
      </c>
      <c r="E4207" t="s">
        <v>89</v>
      </c>
      <c r="F4207">
        <v>30</v>
      </c>
      <c r="G4207" t="s">
        <v>54</v>
      </c>
      <c r="H4207" t="s">
        <v>1084</v>
      </c>
      <c r="I4207" t="s">
        <v>1085</v>
      </c>
      <c r="J4207" t="s">
        <v>108</v>
      </c>
      <c r="K4207" t="s">
        <v>29</v>
      </c>
      <c r="L4207" t="s">
        <v>45</v>
      </c>
      <c r="M4207" t="s">
        <v>46</v>
      </c>
      <c r="N4207">
        <v>90032</v>
      </c>
      <c r="O4207" t="s">
        <v>47</v>
      </c>
      <c r="P4207" t="s">
        <v>2747</v>
      </c>
      <c r="Q4207" t="s">
        <v>49</v>
      </c>
      <c r="R4207" t="s">
        <v>79</v>
      </c>
      <c r="S4207" t="s">
        <v>2748</v>
      </c>
      <c r="T4207">
        <v>23.24</v>
      </c>
      <c r="U4207">
        <v>5</v>
      </c>
      <c r="V4207">
        <v>0.2</v>
      </c>
      <c r="W4207">
        <v>7.5529999999999982</v>
      </c>
    </row>
    <row r="4208" spans="1:23" x14ac:dyDescent="0.3">
      <c r="A4208">
        <v>4207</v>
      </c>
      <c r="B4208" t="s">
        <v>7327</v>
      </c>
      <c r="C4208" s="1">
        <v>41943</v>
      </c>
      <c r="D4208">
        <v>2014</v>
      </c>
      <c r="E4208" t="s">
        <v>53</v>
      </c>
      <c r="F4208">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v>15.676799999999997</v>
      </c>
    </row>
    <row r="4209" spans="1:23" x14ac:dyDescent="0.3">
      <c r="A4209">
        <v>7181</v>
      </c>
      <c r="B4209" t="s">
        <v>9352</v>
      </c>
      <c r="C4209" s="1">
        <v>41645</v>
      </c>
      <c r="D4209">
        <v>2014</v>
      </c>
      <c r="E4209" t="s">
        <v>166</v>
      </c>
      <c r="F4209">
        <v>6</v>
      </c>
      <c r="G4209" t="s">
        <v>199</v>
      </c>
      <c r="H4209" t="s">
        <v>6656</v>
      </c>
      <c r="I4209" t="s">
        <v>6657</v>
      </c>
      <c r="J4209" t="s">
        <v>44</v>
      </c>
      <c r="K4209" t="s">
        <v>29</v>
      </c>
      <c r="L4209" t="s">
        <v>7745</v>
      </c>
      <c r="M4209" t="s">
        <v>1288</v>
      </c>
      <c r="N4209">
        <v>30605</v>
      </c>
      <c r="O4209" t="s">
        <v>32</v>
      </c>
      <c r="P4209" t="s">
        <v>1280</v>
      </c>
      <c r="Q4209" t="s">
        <v>49</v>
      </c>
      <c r="R4209" t="s">
        <v>72</v>
      </c>
      <c r="S4209" t="s">
        <v>1281</v>
      </c>
      <c r="T4209">
        <v>12.78</v>
      </c>
      <c r="U4209">
        <v>3</v>
      </c>
      <c r="V4209">
        <v>0</v>
      </c>
      <c r="W4209">
        <v>5.2397999999999998</v>
      </c>
    </row>
    <row r="4210" spans="1:23" x14ac:dyDescent="0.3">
      <c r="A4210">
        <v>7179</v>
      </c>
      <c r="B4210" t="s">
        <v>9350</v>
      </c>
      <c r="C4210" s="1">
        <v>42859</v>
      </c>
      <c r="D4210">
        <v>2017</v>
      </c>
      <c r="E4210" t="s">
        <v>124</v>
      </c>
      <c r="F4210">
        <v>4</v>
      </c>
      <c r="G4210" t="s">
        <v>54</v>
      </c>
      <c r="H4210" t="s">
        <v>4215</v>
      </c>
      <c r="I4210" t="s">
        <v>4216</v>
      </c>
      <c r="J4210" t="s">
        <v>44</v>
      </c>
      <c r="K4210" t="s">
        <v>29</v>
      </c>
      <c r="L4210" t="s">
        <v>155</v>
      </c>
      <c r="M4210" t="s">
        <v>156</v>
      </c>
      <c r="N4210">
        <v>19140</v>
      </c>
      <c r="O4210" t="s">
        <v>157</v>
      </c>
      <c r="P4210" t="s">
        <v>3387</v>
      </c>
      <c r="Q4210" t="s">
        <v>49</v>
      </c>
      <c r="R4210" t="s">
        <v>79</v>
      </c>
      <c r="S4210" t="s">
        <v>3388</v>
      </c>
      <c r="T4210">
        <v>9.3960000000000008</v>
      </c>
      <c r="U4210">
        <v>3</v>
      </c>
      <c r="V4210">
        <v>0.7</v>
      </c>
      <c r="W4210">
        <v>-7.5167999999999964</v>
      </c>
    </row>
    <row r="4211" spans="1:23" x14ac:dyDescent="0.3">
      <c r="A4211">
        <v>7178</v>
      </c>
      <c r="B4211" t="s">
        <v>9350</v>
      </c>
      <c r="C4211" s="1">
        <v>42859</v>
      </c>
      <c r="D4211">
        <v>2017</v>
      </c>
      <c r="E4211" t="s">
        <v>124</v>
      </c>
      <c r="F4211">
        <v>4</v>
      </c>
      <c r="G4211" t="s">
        <v>54</v>
      </c>
      <c r="H4211" t="s">
        <v>4215</v>
      </c>
      <c r="I4211" t="s">
        <v>4216</v>
      </c>
      <c r="J4211" t="s">
        <v>44</v>
      </c>
      <c r="K4211" t="s">
        <v>29</v>
      </c>
      <c r="L4211" t="s">
        <v>155</v>
      </c>
      <c r="M4211" t="s">
        <v>156</v>
      </c>
      <c r="N4211">
        <v>19140</v>
      </c>
      <c r="O4211" t="s">
        <v>157</v>
      </c>
      <c r="P4211" t="s">
        <v>9285</v>
      </c>
      <c r="Q4211" t="s">
        <v>49</v>
      </c>
      <c r="R4211" t="s">
        <v>79</v>
      </c>
      <c r="S4211" t="s">
        <v>9286</v>
      </c>
      <c r="T4211">
        <v>2.2020000000000004</v>
      </c>
      <c r="U4211">
        <v>2</v>
      </c>
      <c r="V4211">
        <v>0.7</v>
      </c>
      <c r="W4211">
        <v>-1.5413999999999999</v>
      </c>
    </row>
    <row r="4212" spans="1:23" x14ac:dyDescent="0.3">
      <c r="A4212">
        <v>4211</v>
      </c>
      <c r="B4212" t="s">
        <v>7329</v>
      </c>
      <c r="C4212" s="1">
        <v>43078</v>
      </c>
      <c r="D4212">
        <v>2017</v>
      </c>
      <c r="E4212" t="s">
        <v>98</v>
      </c>
      <c r="F4212">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v>4.9949999999999992</v>
      </c>
    </row>
    <row r="4213" spans="1:23" x14ac:dyDescent="0.3">
      <c r="A4213">
        <v>4212</v>
      </c>
      <c r="B4213" t="s">
        <v>7332</v>
      </c>
      <c r="C4213" s="1">
        <v>41764</v>
      </c>
      <c r="D4213">
        <v>2014</v>
      </c>
      <c r="E4213" t="s">
        <v>124</v>
      </c>
      <c r="F4213">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v>4.238999999999999</v>
      </c>
    </row>
    <row r="4214" spans="1:23" x14ac:dyDescent="0.3">
      <c r="A4214">
        <v>4213</v>
      </c>
      <c r="B4214" t="s">
        <v>7332</v>
      </c>
      <c r="C4214" s="1">
        <v>41764</v>
      </c>
      <c r="D4214">
        <v>2014</v>
      </c>
      <c r="E4214" t="s">
        <v>124</v>
      </c>
      <c r="F4214">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v>1.9023999999999992</v>
      </c>
    </row>
    <row r="4215" spans="1:23" x14ac:dyDescent="0.3">
      <c r="A4215">
        <v>4214</v>
      </c>
      <c r="B4215" t="s">
        <v>7332</v>
      </c>
      <c r="C4215" s="1">
        <v>41764</v>
      </c>
      <c r="D4215">
        <v>2014</v>
      </c>
      <c r="E4215" t="s">
        <v>124</v>
      </c>
      <c r="F4215">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v>11.543199999999999</v>
      </c>
    </row>
    <row r="4216" spans="1:23" x14ac:dyDescent="0.3">
      <c r="A4216">
        <v>4215</v>
      </c>
      <c r="B4216" t="s">
        <v>7335</v>
      </c>
      <c r="C4216" s="1">
        <v>42433</v>
      </c>
      <c r="D4216">
        <v>2016</v>
      </c>
      <c r="E4216" t="s">
        <v>237</v>
      </c>
      <c r="F421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v>64.199999999999989</v>
      </c>
    </row>
    <row r="4217" spans="1:23" x14ac:dyDescent="0.3">
      <c r="A4217">
        <v>4216</v>
      </c>
      <c r="B4217" t="s">
        <v>7338</v>
      </c>
      <c r="C4217" s="1">
        <v>41973</v>
      </c>
      <c r="D4217">
        <v>2014</v>
      </c>
      <c r="E4217" t="s">
        <v>24</v>
      </c>
      <c r="F4217">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v>29.271599999999999</v>
      </c>
    </row>
    <row r="4218" spans="1:23" x14ac:dyDescent="0.3">
      <c r="A4218">
        <v>4217</v>
      </c>
      <c r="B4218" t="s">
        <v>7341</v>
      </c>
      <c r="C4218" s="1">
        <v>42053</v>
      </c>
      <c r="D4218">
        <v>2015</v>
      </c>
      <c r="E4218" t="s">
        <v>568</v>
      </c>
      <c r="F4218">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v>4.4352</v>
      </c>
    </row>
    <row r="4219" spans="1:23" x14ac:dyDescent="0.3">
      <c r="A4219">
        <v>7177</v>
      </c>
      <c r="B4219" t="s">
        <v>9349</v>
      </c>
      <c r="C4219" s="1">
        <v>42820</v>
      </c>
      <c r="D4219">
        <v>2017</v>
      </c>
      <c r="E4219" t="s">
        <v>237</v>
      </c>
      <c r="F4219">
        <v>26</v>
      </c>
      <c r="G4219" t="s">
        <v>54</v>
      </c>
      <c r="H4219" t="s">
        <v>834</v>
      </c>
      <c r="I4219" t="s">
        <v>835</v>
      </c>
      <c r="J4219" t="s">
        <v>44</v>
      </c>
      <c r="K4219" t="s">
        <v>29</v>
      </c>
      <c r="L4219" t="s">
        <v>195</v>
      </c>
      <c r="M4219" t="s">
        <v>110</v>
      </c>
      <c r="N4219">
        <v>77070</v>
      </c>
      <c r="O4219" t="s">
        <v>111</v>
      </c>
      <c r="P4219" t="s">
        <v>4098</v>
      </c>
      <c r="Q4219" t="s">
        <v>49</v>
      </c>
      <c r="R4219" t="s">
        <v>63</v>
      </c>
      <c r="S4219" t="s">
        <v>4099</v>
      </c>
      <c r="T4219">
        <v>32.231999999999999</v>
      </c>
      <c r="U4219">
        <v>3</v>
      </c>
      <c r="V4219">
        <v>0.2</v>
      </c>
      <c r="W4219">
        <v>2.4173999999999989</v>
      </c>
    </row>
    <row r="4220" spans="1:23" x14ac:dyDescent="0.3">
      <c r="A4220">
        <v>7176</v>
      </c>
      <c r="B4220" t="s">
        <v>9349</v>
      </c>
      <c r="C4220" s="1">
        <v>42820</v>
      </c>
      <c r="D4220">
        <v>2017</v>
      </c>
      <c r="E4220" t="s">
        <v>237</v>
      </c>
      <c r="F4220">
        <v>26</v>
      </c>
      <c r="G4220" t="s">
        <v>54</v>
      </c>
      <c r="H4220" t="s">
        <v>834</v>
      </c>
      <c r="I4220" t="s">
        <v>835</v>
      </c>
      <c r="J4220" t="s">
        <v>44</v>
      </c>
      <c r="K4220" t="s">
        <v>29</v>
      </c>
      <c r="L4220" t="s">
        <v>195</v>
      </c>
      <c r="M4220" t="s">
        <v>110</v>
      </c>
      <c r="N4220">
        <v>77070</v>
      </c>
      <c r="O4220" t="s">
        <v>111</v>
      </c>
      <c r="P4220" t="s">
        <v>5389</v>
      </c>
      <c r="Q4220" t="s">
        <v>49</v>
      </c>
      <c r="R4220" t="s">
        <v>82</v>
      </c>
      <c r="S4220" t="s">
        <v>5390</v>
      </c>
      <c r="T4220">
        <v>87.167999999999978</v>
      </c>
      <c r="U4220">
        <v>8</v>
      </c>
      <c r="V4220">
        <v>0.8</v>
      </c>
      <c r="W4220">
        <v>-226.63679999999999</v>
      </c>
    </row>
    <row r="4221" spans="1:23" x14ac:dyDescent="0.3">
      <c r="A4221">
        <v>4220</v>
      </c>
      <c r="B4221" t="s">
        <v>7345</v>
      </c>
      <c r="C4221" s="1">
        <v>42897</v>
      </c>
      <c r="D4221">
        <v>2017</v>
      </c>
      <c r="E4221" t="s">
        <v>41</v>
      </c>
      <c r="F4221">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v>18.211199999999998</v>
      </c>
    </row>
    <row r="4222" spans="1:23" x14ac:dyDescent="0.3">
      <c r="A4222">
        <v>4221</v>
      </c>
      <c r="B4222" t="s">
        <v>7345</v>
      </c>
      <c r="C4222" s="1">
        <v>42897</v>
      </c>
      <c r="D4222">
        <v>2017</v>
      </c>
      <c r="E4222" t="s">
        <v>41</v>
      </c>
      <c r="F4222">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v>6.6293999999999995</v>
      </c>
    </row>
    <row r="4223" spans="1:23" x14ac:dyDescent="0.3">
      <c r="A4223">
        <v>7175</v>
      </c>
      <c r="B4223" t="s">
        <v>9349</v>
      </c>
      <c r="C4223" s="1">
        <v>42820</v>
      </c>
      <c r="D4223">
        <v>2017</v>
      </c>
      <c r="E4223" t="s">
        <v>237</v>
      </c>
      <c r="F4223">
        <v>26</v>
      </c>
      <c r="G4223" t="s">
        <v>54</v>
      </c>
      <c r="H4223" t="s">
        <v>834</v>
      </c>
      <c r="I4223" t="s">
        <v>835</v>
      </c>
      <c r="J4223" t="s">
        <v>44</v>
      </c>
      <c r="K4223" t="s">
        <v>29</v>
      </c>
      <c r="L4223" t="s">
        <v>195</v>
      </c>
      <c r="M4223" t="s">
        <v>110</v>
      </c>
      <c r="N4223">
        <v>77070</v>
      </c>
      <c r="O4223" t="s">
        <v>111</v>
      </c>
      <c r="P4223" t="s">
        <v>5437</v>
      </c>
      <c r="Q4223" t="s">
        <v>49</v>
      </c>
      <c r="R4223" t="s">
        <v>95</v>
      </c>
      <c r="S4223" t="s">
        <v>5438</v>
      </c>
      <c r="T4223">
        <v>74.352000000000004</v>
      </c>
      <c r="U4223">
        <v>3</v>
      </c>
      <c r="V4223">
        <v>0.2</v>
      </c>
      <c r="W4223">
        <v>23.234999999999992</v>
      </c>
    </row>
    <row r="4224" spans="1:23" x14ac:dyDescent="0.3">
      <c r="A4224">
        <v>4223</v>
      </c>
      <c r="B4224" t="s">
        <v>7345</v>
      </c>
      <c r="C4224" s="1">
        <v>42897</v>
      </c>
      <c r="D4224">
        <v>2017</v>
      </c>
      <c r="E4224" t="s">
        <v>41</v>
      </c>
      <c r="F4224">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v>1.0296000000000021</v>
      </c>
    </row>
    <row r="4225" spans="1:23" x14ac:dyDescent="0.3">
      <c r="A4225">
        <v>7169</v>
      </c>
      <c r="B4225" t="s">
        <v>9346</v>
      </c>
      <c r="C4225" s="1">
        <v>41842</v>
      </c>
      <c r="D4225">
        <v>2014</v>
      </c>
      <c r="E4225" t="s">
        <v>152</v>
      </c>
      <c r="F4225">
        <v>22</v>
      </c>
      <c r="G4225" t="s">
        <v>25</v>
      </c>
      <c r="H4225" t="s">
        <v>2253</v>
      </c>
      <c r="I4225" t="s">
        <v>2254</v>
      </c>
      <c r="J4225" t="s">
        <v>28</v>
      </c>
      <c r="K4225" t="s">
        <v>29</v>
      </c>
      <c r="L4225" t="s">
        <v>135</v>
      </c>
      <c r="M4225" t="s">
        <v>46</v>
      </c>
      <c r="N4225">
        <v>94122</v>
      </c>
      <c r="O4225" t="s">
        <v>47</v>
      </c>
      <c r="P4225" t="s">
        <v>1562</v>
      </c>
      <c r="Q4225" t="s">
        <v>49</v>
      </c>
      <c r="R4225" t="s">
        <v>63</v>
      </c>
      <c r="S4225" t="s">
        <v>1563</v>
      </c>
      <c r="T4225">
        <v>236.5</v>
      </c>
      <c r="U4225">
        <v>10</v>
      </c>
      <c r="V4225">
        <v>0</v>
      </c>
      <c r="W4225">
        <v>68.584999999999994</v>
      </c>
    </row>
    <row r="4226" spans="1:23" x14ac:dyDescent="0.3">
      <c r="A4226">
        <v>4225</v>
      </c>
      <c r="B4226" t="s">
        <v>7348</v>
      </c>
      <c r="C4226" s="1">
        <v>42643</v>
      </c>
      <c r="D4226">
        <v>2016</v>
      </c>
      <c r="E4226" t="s">
        <v>161</v>
      </c>
      <c r="F422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v>-3.2406000000000006</v>
      </c>
    </row>
    <row r="4227" spans="1:23" x14ac:dyDescent="0.3">
      <c r="A4227">
        <v>7167</v>
      </c>
      <c r="B4227" t="s">
        <v>9346</v>
      </c>
      <c r="C4227" s="1">
        <v>41842</v>
      </c>
      <c r="D4227">
        <v>2014</v>
      </c>
      <c r="E4227" t="s">
        <v>152</v>
      </c>
      <c r="F4227">
        <v>22</v>
      </c>
      <c r="G4227" t="s">
        <v>25</v>
      </c>
      <c r="H4227" t="s">
        <v>2253</v>
      </c>
      <c r="I4227" t="s">
        <v>2254</v>
      </c>
      <c r="J4227" t="s">
        <v>28</v>
      </c>
      <c r="K4227" t="s">
        <v>29</v>
      </c>
      <c r="L4227" t="s">
        <v>135</v>
      </c>
      <c r="M4227" t="s">
        <v>46</v>
      </c>
      <c r="N4227">
        <v>94122</v>
      </c>
      <c r="O4227" t="s">
        <v>47</v>
      </c>
      <c r="P4227" t="s">
        <v>2554</v>
      </c>
      <c r="Q4227" t="s">
        <v>49</v>
      </c>
      <c r="R4227" t="s">
        <v>72</v>
      </c>
      <c r="S4227" t="s">
        <v>2555</v>
      </c>
      <c r="T4227">
        <v>11.52</v>
      </c>
      <c r="U4227">
        <v>4</v>
      </c>
      <c r="V4227">
        <v>0</v>
      </c>
      <c r="W4227">
        <v>3.2256</v>
      </c>
    </row>
    <row r="4228" spans="1:23" x14ac:dyDescent="0.3">
      <c r="A4228">
        <v>4227</v>
      </c>
      <c r="B4228" t="s">
        <v>7352</v>
      </c>
      <c r="C4228" s="1">
        <v>43050</v>
      </c>
      <c r="D4228">
        <v>2017</v>
      </c>
      <c r="E4228" t="s">
        <v>24</v>
      </c>
      <c r="F4228">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v>21.5824</v>
      </c>
    </row>
    <row r="4229" spans="1:23" x14ac:dyDescent="0.3">
      <c r="A4229">
        <v>7166</v>
      </c>
      <c r="B4229" t="s">
        <v>9345</v>
      </c>
      <c r="C4229" s="1">
        <v>42632</v>
      </c>
      <c r="D4229">
        <v>2016</v>
      </c>
      <c r="E4229" t="s">
        <v>161</v>
      </c>
      <c r="F4229">
        <v>19</v>
      </c>
      <c r="G4229" t="s">
        <v>199</v>
      </c>
      <c r="H4229" t="s">
        <v>2053</v>
      </c>
      <c r="I4229" t="s">
        <v>2054</v>
      </c>
      <c r="J4229" t="s">
        <v>28</v>
      </c>
      <c r="K4229" t="s">
        <v>29</v>
      </c>
      <c r="L4229" t="s">
        <v>3599</v>
      </c>
      <c r="M4229" t="s">
        <v>1416</v>
      </c>
      <c r="N4229">
        <v>2908</v>
      </c>
      <c r="O4229" t="s">
        <v>157</v>
      </c>
      <c r="P4229" t="s">
        <v>289</v>
      </c>
      <c r="Q4229" t="s">
        <v>49</v>
      </c>
      <c r="R4229" t="s">
        <v>63</v>
      </c>
      <c r="S4229" t="s">
        <v>290</v>
      </c>
      <c r="T4229">
        <v>69.52</v>
      </c>
      <c r="U4229">
        <v>2</v>
      </c>
      <c r="V4229">
        <v>0</v>
      </c>
      <c r="W4229">
        <v>17.379999999999995</v>
      </c>
    </row>
    <row r="4230" spans="1:23" x14ac:dyDescent="0.3">
      <c r="A4230">
        <v>4229</v>
      </c>
      <c r="B4230" t="s">
        <v>7354</v>
      </c>
      <c r="C4230" s="1">
        <v>42453</v>
      </c>
      <c r="D4230">
        <v>2016</v>
      </c>
      <c r="E4230" t="s">
        <v>237</v>
      </c>
      <c r="F4230">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v>10.3408</v>
      </c>
    </row>
    <row r="4231" spans="1:23" x14ac:dyDescent="0.3">
      <c r="A4231">
        <v>7165</v>
      </c>
      <c r="B4231" t="s">
        <v>9344</v>
      </c>
      <c r="C4231" s="1">
        <v>41751</v>
      </c>
      <c r="D4231">
        <v>2014</v>
      </c>
      <c r="E4231" t="s">
        <v>89</v>
      </c>
      <c r="F4231">
        <v>22</v>
      </c>
      <c r="G4231" t="s">
        <v>25</v>
      </c>
      <c r="H4231" t="s">
        <v>6442</v>
      </c>
      <c r="I4231" t="s">
        <v>6443</v>
      </c>
      <c r="J4231" t="s">
        <v>44</v>
      </c>
      <c r="K4231" t="s">
        <v>29</v>
      </c>
      <c r="L4231" t="s">
        <v>288</v>
      </c>
      <c r="M4231" t="s">
        <v>279</v>
      </c>
      <c r="N4231">
        <v>12180</v>
      </c>
      <c r="O4231" t="s">
        <v>157</v>
      </c>
      <c r="P4231" t="s">
        <v>3609</v>
      </c>
      <c r="Q4231" t="s">
        <v>49</v>
      </c>
      <c r="R4231" t="s">
        <v>79</v>
      </c>
      <c r="S4231" t="s">
        <v>3610</v>
      </c>
      <c r="T4231">
        <v>9.9120000000000008</v>
      </c>
      <c r="U4231">
        <v>3</v>
      </c>
      <c r="V4231">
        <v>0.2</v>
      </c>
      <c r="W4231">
        <v>3.3452999999999995</v>
      </c>
    </row>
    <row r="4232" spans="1:23" x14ac:dyDescent="0.3">
      <c r="A4232">
        <v>4231</v>
      </c>
      <c r="B4232" t="s">
        <v>7355</v>
      </c>
      <c r="C4232" s="1">
        <v>42921</v>
      </c>
      <c r="D4232">
        <v>2017</v>
      </c>
      <c r="E4232" t="s">
        <v>152</v>
      </c>
      <c r="F4232">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v>-17.660699999999999</v>
      </c>
    </row>
    <row r="4233" spans="1:23" x14ac:dyDescent="0.3">
      <c r="A4233">
        <v>4232</v>
      </c>
      <c r="B4233" t="s">
        <v>7355</v>
      </c>
      <c r="C4233" s="1">
        <v>42921</v>
      </c>
      <c r="D4233">
        <v>2017</v>
      </c>
      <c r="E4233" t="s">
        <v>152</v>
      </c>
      <c r="F4233">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v>5.6375999999999999</v>
      </c>
    </row>
    <row r="4234" spans="1:23" x14ac:dyDescent="0.3">
      <c r="A4234">
        <v>4233</v>
      </c>
      <c r="B4234" t="s">
        <v>7355</v>
      </c>
      <c r="C4234" s="1">
        <v>42921</v>
      </c>
      <c r="D4234">
        <v>2017</v>
      </c>
      <c r="E4234" t="s">
        <v>152</v>
      </c>
      <c r="F4234">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v>11.2752</v>
      </c>
    </row>
    <row r="4235" spans="1:23" x14ac:dyDescent="0.3">
      <c r="A4235">
        <v>4234</v>
      </c>
      <c r="B4235" t="s">
        <v>7355</v>
      </c>
      <c r="C4235" s="1">
        <v>42921</v>
      </c>
      <c r="D4235">
        <v>2017</v>
      </c>
      <c r="E4235" t="s">
        <v>152</v>
      </c>
      <c r="F4235">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v>-10.421400000000002</v>
      </c>
    </row>
    <row r="4236" spans="1:23" x14ac:dyDescent="0.3">
      <c r="A4236">
        <v>4235</v>
      </c>
      <c r="B4236" t="s">
        <v>7358</v>
      </c>
      <c r="C4236" s="1">
        <v>41903</v>
      </c>
      <c r="D4236">
        <v>2014</v>
      </c>
      <c r="E4236" t="s">
        <v>161</v>
      </c>
      <c r="F423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v>4.1151</v>
      </c>
    </row>
    <row r="4237" spans="1:23" x14ac:dyDescent="0.3">
      <c r="A4237">
        <v>4236</v>
      </c>
      <c r="B4237" t="s">
        <v>7358</v>
      </c>
      <c r="C4237" s="1">
        <v>41903</v>
      </c>
      <c r="D4237">
        <v>2014</v>
      </c>
      <c r="E4237" t="s">
        <v>161</v>
      </c>
      <c r="F4237">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v>7.0226999999999995</v>
      </c>
    </row>
    <row r="4238" spans="1:23" x14ac:dyDescent="0.3">
      <c r="A4238">
        <v>4237</v>
      </c>
      <c r="B4238" t="s">
        <v>7359</v>
      </c>
      <c r="C4238" s="1">
        <v>42574</v>
      </c>
      <c r="D4238">
        <v>2016</v>
      </c>
      <c r="E4238" t="s">
        <v>152</v>
      </c>
      <c r="F4238">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v>-18.836400000000005</v>
      </c>
    </row>
    <row r="4239" spans="1:23" x14ac:dyDescent="0.3">
      <c r="A4239">
        <v>4238</v>
      </c>
      <c r="B4239" t="s">
        <v>7362</v>
      </c>
      <c r="C4239" s="1">
        <v>42976</v>
      </c>
      <c r="D4239">
        <v>2017</v>
      </c>
      <c r="E4239" t="s">
        <v>132</v>
      </c>
      <c r="F4239">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v>0.70560000000000045</v>
      </c>
    </row>
    <row r="4240" spans="1:23" x14ac:dyDescent="0.3">
      <c r="A4240">
        <v>4239</v>
      </c>
      <c r="B4240" t="s">
        <v>7365</v>
      </c>
      <c r="C4240" s="1">
        <v>42820</v>
      </c>
      <c r="D4240">
        <v>2017</v>
      </c>
      <c r="E4240" t="s">
        <v>237</v>
      </c>
      <c r="F4240">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v>5.9489999999999981</v>
      </c>
    </row>
    <row r="4241" spans="1:23" x14ac:dyDescent="0.3">
      <c r="A4241">
        <v>4240</v>
      </c>
      <c r="B4241" t="s">
        <v>7368</v>
      </c>
      <c r="C4241" s="1">
        <v>43098</v>
      </c>
      <c r="D4241">
        <v>2017</v>
      </c>
      <c r="E4241" t="s">
        <v>98</v>
      </c>
      <c r="F4241">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v>100.65599999999999</v>
      </c>
    </row>
    <row r="4242" spans="1:23" x14ac:dyDescent="0.3">
      <c r="A4242">
        <v>4241</v>
      </c>
      <c r="B4242" t="s">
        <v>7369</v>
      </c>
      <c r="C4242" s="1">
        <v>41902</v>
      </c>
      <c r="D4242">
        <v>2014</v>
      </c>
      <c r="E4242" t="s">
        <v>161</v>
      </c>
      <c r="F4242">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v>11.858400000000003</v>
      </c>
    </row>
    <row r="4243" spans="1:23" x14ac:dyDescent="0.3">
      <c r="A4243">
        <v>4242</v>
      </c>
      <c r="B4243" t="s">
        <v>7369</v>
      </c>
      <c r="C4243" s="1">
        <v>41902</v>
      </c>
      <c r="D4243">
        <v>2014</v>
      </c>
      <c r="E4243" t="s">
        <v>161</v>
      </c>
      <c r="F4243">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v>6.5753999999999984</v>
      </c>
    </row>
    <row r="4244" spans="1:23" x14ac:dyDescent="0.3">
      <c r="A4244">
        <v>7164</v>
      </c>
      <c r="B4244" t="s">
        <v>9344</v>
      </c>
      <c r="C4244" s="1">
        <v>41751</v>
      </c>
      <c r="D4244">
        <v>2014</v>
      </c>
      <c r="E4244" t="s">
        <v>89</v>
      </c>
      <c r="F4244">
        <v>22</v>
      </c>
      <c r="G4244" t="s">
        <v>25</v>
      </c>
      <c r="H4244" t="s">
        <v>6442</v>
      </c>
      <c r="I4244" t="s">
        <v>6443</v>
      </c>
      <c r="J4244" t="s">
        <v>44</v>
      </c>
      <c r="K4244" t="s">
        <v>29</v>
      </c>
      <c r="L4244" t="s">
        <v>288</v>
      </c>
      <c r="M4244" t="s">
        <v>279</v>
      </c>
      <c r="N4244">
        <v>12180</v>
      </c>
      <c r="O4244" t="s">
        <v>157</v>
      </c>
      <c r="P4244" t="s">
        <v>6418</v>
      </c>
      <c r="Q4244" t="s">
        <v>49</v>
      </c>
      <c r="R4244" t="s">
        <v>184</v>
      </c>
      <c r="S4244" t="s">
        <v>684</v>
      </c>
      <c r="T4244">
        <v>247.84</v>
      </c>
      <c r="U4244">
        <v>8</v>
      </c>
      <c r="V4244">
        <v>0</v>
      </c>
      <c r="W4244">
        <v>121.44159999999999</v>
      </c>
    </row>
    <row r="4245" spans="1:23" x14ac:dyDescent="0.3">
      <c r="A4245">
        <v>4244</v>
      </c>
      <c r="B4245" t="s">
        <v>7371</v>
      </c>
      <c r="C4245" s="1">
        <v>42464</v>
      </c>
      <c r="D4245">
        <v>2016</v>
      </c>
      <c r="E4245" t="s">
        <v>89</v>
      </c>
      <c r="F4245">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v>13.070699999999999</v>
      </c>
    </row>
    <row r="4246" spans="1:23" x14ac:dyDescent="0.3">
      <c r="A4246">
        <v>7163</v>
      </c>
      <c r="B4246" t="s">
        <v>9343</v>
      </c>
      <c r="C4246" s="1">
        <v>41824</v>
      </c>
      <c r="D4246">
        <v>2014</v>
      </c>
      <c r="E4246" t="s">
        <v>152</v>
      </c>
      <c r="F4246">
        <v>4</v>
      </c>
      <c r="G4246" t="s">
        <v>54</v>
      </c>
      <c r="H4246" t="s">
        <v>4009</v>
      </c>
      <c r="I4246" t="s">
        <v>4010</v>
      </c>
      <c r="J4246" t="s">
        <v>28</v>
      </c>
      <c r="K4246" t="s">
        <v>29</v>
      </c>
      <c r="L4246" t="s">
        <v>1482</v>
      </c>
      <c r="M4246" t="s">
        <v>331</v>
      </c>
      <c r="N4246">
        <v>23223</v>
      </c>
      <c r="O4246" t="s">
        <v>32</v>
      </c>
      <c r="P4246" t="s">
        <v>2933</v>
      </c>
      <c r="Q4246" t="s">
        <v>49</v>
      </c>
      <c r="R4246" t="s">
        <v>79</v>
      </c>
      <c r="S4246" t="s">
        <v>2934</v>
      </c>
      <c r="T4246">
        <v>15.600000000000001</v>
      </c>
      <c r="U4246">
        <v>5</v>
      </c>
      <c r="V4246">
        <v>0</v>
      </c>
      <c r="W4246">
        <v>7.6440000000000001</v>
      </c>
    </row>
    <row r="4247" spans="1:23" x14ac:dyDescent="0.3">
      <c r="A4247">
        <v>4246</v>
      </c>
      <c r="B4247" t="s">
        <v>7373</v>
      </c>
      <c r="C4247" s="1">
        <v>43067</v>
      </c>
      <c r="D4247">
        <v>2017</v>
      </c>
      <c r="E4247" t="s">
        <v>24</v>
      </c>
      <c r="F4247">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v>0.73799999999999988</v>
      </c>
    </row>
    <row r="4248" spans="1:23" x14ac:dyDescent="0.3">
      <c r="A4248">
        <v>7162</v>
      </c>
      <c r="B4248" t="s">
        <v>9343</v>
      </c>
      <c r="C4248" s="1">
        <v>41824</v>
      </c>
      <c r="D4248">
        <v>2014</v>
      </c>
      <c r="E4248" t="s">
        <v>152</v>
      </c>
      <c r="F4248">
        <v>4</v>
      </c>
      <c r="G4248" t="s">
        <v>54</v>
      </c>
      <c r="H4248" t="s">
        <v>4009</v>
      </c>
      <c r="I4248" t="s">
        <v>4010</v>
      </c>
      <c r="J4248" t="s">
        <v>28</v>
      </c>
      <c r="K4248" t="s">
        <v>29</v>
      </c>
      <c r="L4248" t="s">
        <v>1482</v>
      </c>
      <c r="M4248" t="s">
        <v>331</v>
      </c>
      <c r="N4248">
        <v>23223</v>
      </c>
      <c r="O4248" t="s">
        <v>32</v>
      </c>
      <c r="P4248" t="s">
        <v>1357</v>
      </c>
      <c r="Q4248" t="s">
        <v>49</v>
      </c>
      <c r="R4248" t="s">
        <v>95</v>
      </c>
      <c r="S4248" t="s">
        <v>1358</v>
      </c>
      <c r="T4248">
        <v>21.84</v>
      </c>
      <c r="U4248">
        <v>3</v>
      </c>
      <c r="V4248">
        <v>0</v>
      </c>
      <c r="W4248">
        <v>10.92</v>
      </c>
    </row>
    <row r="4249" spans="1:23" x14ac:dyDescent="0.3">
      <c r="A4249">
        <v>7161</v>
      </c>
      <c r="B4249" t="s">
        <v>9342</v>
      </c>
      <c r="C4249" s="1">
        <v>42137</v>
      </c>
      <c r="D4249">
        <v>2015</v>
      </c>
      <c r="E4249" t="s">
        <v>124</v>
      </c>
      <c r="F4249">
        <v>13</v>
      </c>
      <c r="G4249" t="s">
        <v>25</v>
      </c>
      <c r="H4249" t="s">
        <v>3458</v>
      </c>
      <c r="I4249" t="s">
        <v>3459</v>
      </c>
      <c r="J4249" t="s">
        <v>108</v>
      </c>
      <c r="K4249" t="s">
        <v>29</v>
      </c>
      <c r="L4249" t="s">
        <v>315</v>
      </c>
      <c r="M4249" t="s">
        <v>222</v>
      </c>
      <c r="N4249">
        <v>60623</v>
      </c>
      <c r="O4249" t="s">
        <v>111</v>
      </c>
      <c r="P4249" t="s">
        <v>2591</v>
      </c>
      <c r="Q4249" t="s">
        <v>49</v>
      </c>
      <c r="R4249" t="s">
        <v>281</v>
      </c>
      <c r="S4249" t="s">
        <v>2592</v>
      </c>
      <c r="T4249">
        <v>16</v>
      </c>
      <c r="U4249">
        <v>4</v>
      </c>
      <c r="V4249">
        <v>0.2</v>
      </c>
      <c r="W4249">
        <v>5.6</v>
      </c>
    </row>
    <row r="4250" spans="1:23" x14ac:dyDescent="0.3">
      <c r="A4250">
        <v>4249</v>
      </c>
      <c r="B4250" t="s">
        <v>7374</v>
      </c>
      <c r="C4250" s="1">
        <v>42705</v>
      </c>
      <c r="D4250">
        <v>2016</v>
      </c>
      <c r="E4250" t="s">
        <v>98</v>
      </c>
      <c r="F4250">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v>40.516799999999996</v>
      </c>
    </row>
    <row r="4251" spans="1:23" x14ac:dyDescent="0.3">
      <c r="A4251">
        <v>7159</v>
      </c>
      <c r="B4251" t="s">
        <v>9339</v>
      </c>
      <c r="C4251" s="1">
        <v>42457</v>
      </c>
      <c r="D4251">
        <v>2016</v>
      </c>
      <c r="E4251" t="s">
        <v>237</v>
      </c>
      <c r="F4251">
        <v>28</v>
      </c>
      <c r="G4251" t="s">
        <v>25</v>
      </c>
      <c r="H4251" t="s">
        <v>3547</v>
      </c>
      <c r="I4251" t="s">
        <v>3548</v>
      </c>
      <c r="J4251" t="s">
        <v>28</v>
      </c>
      <c r="K4251" t="s">
        <v>29</v>
      </c>
      <c r="L4251" t="s">
        <v>45</v>
      </c>
      <c r="M4251" t="s">
        <v>46</v>
      </c>
      <c r="N4251">
        <v>90032</v>
      </c>
      <c r="O4251" t="s">
        <v>47</v>
      </c>
      <c r="P4251" t="s">
        <v>9340</v>
      </c>
      <c r="Q4251" t="s">
        <v>49</v>
      </c>
      <c r="R4251" t="s">
        <v>95</v>
      </c>
      <c r="S4251" t="s">
        <v>9341</v>
      </c>
      <c r="T4251">
        <v>5.98</v>
      </c>
      <c r="U4251">
        <v>1</v>
      </c>
      <c r="V4251">
        <v>0</v>
      </c>
      <c r="W4251">
        <v>2.9302000000000001</v>
      </c>
    </row>
    <row r="4252" spans="1:23" x14ac:dyDescent="0.3">
      <c r="A4252">
        <v>7158</v>
      </c>
      <c r="B4252" t="s">
        <v>9339</v>
      </c>
      <c r="C4252" s="1">
        <v>42457</v>
      </c>
      <c r="D4252">
        <v>2016</v>
      </c>
      <c r="E4252" t="s">
        <v>237</v>
      </c>
      <c r="F4252">
        <v>28</v>
      </c>
      <c r="G4252" t="s">
        <v>25</v>
      </c>
      <c r="H4252" t="s">
        <v>3547</v>
      </c>
      <c r="I4252" t="s">
        <v>3548</v>
      </c>
      <c r="J4252" t="s">
        <v>28</v>
      </c>
      <c r="K4252" t="s">
        <v>29</v>
      </c>
      <c r="L4252" t="s">
        <v>45</v>
      </c>
      <c r="M4252" t="s">
        <v>46</v>
      </c>
      <c r="N4252">
        <v>90032</v>
      </c>
      <c r="O4252" t="s">
        <v>47</v>
      </c>
      <c r="P4252" t="s">
        <v>900</v>
      </c>
      <c r="Q4252" t="s">
        <v>49</v>
      </c>
      <c r="R4252" t="s">
        <v>63</v>
      </c>
      <c r="S4252" t="s">
        <v>901</v>
      </c>
      <c r="T4252">
        <v>87.92</v>
      </c>
      <c r="U4252">
        <v>4</v>
      </c>
      <c r="V4252">
        <v>0</v>
      </c>
      <c r="W4252">
        <v>0.87919999999999732</v>
      </c>
    </row>
    <row r="4253" spans="1:23" x14ac:dyDescent="0.3">
      <c r="A4253">
        <v>7157</v>
      </c>
      <c r="B4253" t="s">
        <v>9338</v>
      </c>
      <c r="C4253" s="1">
        <v>42854</v>
      </c>
      <c r="D4253">
        <v>2017</v>
      </c>
      <c r="E4253" t="s">
        <v>89</v>
      </c>
      <c r="F4253">
        <v>29</v>
      </c>
      <c r="G4253" t="s">
        <v>54</v>
      </c>
      <c r="H4253" t="s">
        <v>3472</v>
      </c>
      <c r="I4253" t="s">
        <v>3473</v>
      </c>
      <c r="J4253" t="s">
        <v>28</v>
      </c>
      <c r="K4253" t="s">
        <v>29</v>
      </c>
      <c r="L4253" t="s">
        <v>6089</v>
      </c>
      <c r="M4253" t="s">
        <v>803</v>
      </c>
      <c r="N4253">
        <v>7050</v>
      </c>
      <c r="O4253" t="s">
        <v>157</v>
      </c>
      <c r="P4253" t="s">
        <v>2943</v>
      </c>
      <c r="Q4253" t="s">
        <v>49</v>
      </c>
      <c r="R4253" t="s">
        <v>50</v>
      </c>
      <c r="S4253" t="s">
        <v>2944</v>
      </c>
      <c r="T4253">
        <v>4.91</v>
      </c>
      <c r="U4253">
        <v>1</v>
      </c>
      <c r="V4253">
        <v>0</v>
      </c>
      <c r="W4253">
        <v>2.4058999999999999</v>
      </c>
    </row>
    <row r="4254" spans="1:23" x14ac:dyDescent="0.3">
      <c r="A4254">
        <v>4253</v>
      </c>
      <c r="B4254" t="s">
        <v>7378</v>
      </c>
      <c r="C4254" s="1">
        <v>42300</v>
      </c>
      <c r="D4254">
        <v>2015</v>
      </c>
      <c r="E4254" t="s">
        <v>53</v>
      </c>
      <c r="F4254">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v>2.271199999999999</v>
      </c>
    </row>
    <row r="4255" spans="1:23" x14ac:dyDescent="0.3">
      <c r="A4255">
        <v>7156</v>
      </c>
      <c r="B4255" t="s">
        <v>9337</v>
      </c>
      <c r="C4255" s="1">
        <v>42363</v>
      </c>
      <c r="D4255">
        <v>2015</v>
      </c>
      <c r="E4255" t="s">
        <v>98</v>
      </c>
      <c r="F4255">
        <v>25</v>
      </c>
      <c r="G4255" t="s">
        <v>25</v>
      </c>
      <c r="H4255" t="s">
        <v>254</v>
      </c>
      <c r="I4255" t="s">
        <v>255</v>
      </c>
      <c r="J4255" t="s">
        <v>28</v>
      </c>
      <c r="K4255" t="s">
        <v>29</v>
      </c>
      <c r="L4255" t="s">
        <v>509</v>
      </c>
      <c r="M4255" t="s">
        <v>1288</v>
      </c>
      <c r="N4255">
        <v>31907</v>
      </c>
      <c r="O4255" t="s">
        <v>32</v>
      </c>
      <c r="P4255" t="s">
        <v>1410</v>
      </c>
      <c r="Q4255" t="s">
        <v>49</v>
      </c>
      <c r="R4255" t="s">
        <v>79</v>
      </c>
      <c r="S4255" t="s">
        <v>1411</v>
      </c>
      <c r="T4255">
        <v>157.89999999999998</v>
      </c>
      <c r="U4255">
        <v>5</v>
      </c>
      <c r="V4255">
        <v>0</v>
      </c>
      <c r="W4255">
        <v>74.212999999999994</v>
      </c>
    </row>
    <row r="4256" spans="1:23" x14ac:dyDescent="0.3">
      <c r="A4256">
        <v>4255</v>
      </c>
      <c r="B4256" t="s">
        <v>7379</v>
      </c>
      <c r="C4256" s="1">
        <v>43021</v>
      </c>
      <c r="D4256">
        <v>2017</v>
      </c>
      <c r="E4256" t="s">
        <v>53</v>
      </c>
      <c r="F425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v>20.576399999999996</v>
      </c>
    </row>
    <row r="4257" spans="1:23" x14ac:dyDescent="0.3">
      <c r="A4257">
        <v>4256</v>
      </c>
      <c r="B4257" t="s">
        <v>7379</v>
      </c>
      <c r="C4257" s="1">
        <v>43021</v>
      </c>
      <c r="D4257">
        <v>2017</v>
      </c>
      <c r="E4257" t="s">
        <v>53</v>
      </c>
      <c r="F4257">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v>-145.17600000000002</v>
      </c>
    </row>
    <row r="4258" spans="1:23" x14ac:dyDescent="0.3">
      <c r="A4258">
        <v>7154</v>
      </c>
      <c r="B4258" t="s">
        <v>9336</v>
      </c>
      <c r="C4258" s="1">
        <v>42348</v>
      </c>
      <c r="D4258">
        <v>2015</v>
      </c>
      <c r="E4258" t="s">
        <v>98</v>
      </c>
      <c r="F4258">
        <v>10</v>
      </c>
      <c r="G4258" t="s">
        <v>54</v>
      </c>
      <c r="H4258" t="s">
        <v>4151</v>
      </c>
      <c r="I4258" t="s">
        <v>4152</v>
      </c>
      <c r="J4258" t="s">
        <v>28</v>
      </c>
      <c r="K4258" t="s">
        <v>29</v>
      </c>
      <c r="L4258" t="s">
        <v>315</v>
      </c>
      <c r="M4258" t="s">
        <v>222</v>
      </c>
      <c r="N4258">
        <v>60610</v>
      </c>
      <c r="O4258" t="s">
        <v>111</v>
      </c>
      <c r="P4258" t="s">
        <v>3873</v>
      </c>
      <c r="Q4258" t="s">
        <v>49</v>
      </c>
      <c r="R4258" t="s">
        <v>82</v>
      </c>
      <c r="S4258" t="s">
        <v>3874</v>
      </c>
      <c r="T4258">
        <v>53.087999999999994</v>
      </c>
      <c r="U4258">
        <v>7</v>
      </c>
      <c r="V4258">
        <v>0.8</v>
      </c>
      <c r="W4258">
        <v>-108.8304</v>
      </c>
    </row>
    <row r="4259" spans="1:23" x14ac:dyDescent="0.3">
      <c r="A4259">
        <v>4258</v>
      </c>
      <c r="B4259" t="s">
        <v>7380</v>
      </c>
      <c r="C4259" s="1">
        <v>42251</v>
      </c>
      <c r="D4259">
        <v>2015</v>
      </c>
      <c r="E4259" t="s">
        <v>161</v>
      </c>
      <c r="F4259">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v>-6.833400000000001</v>
      </c>
    </row>
    <row r="4260" spans="1:23" x14ac:dyDescent="0.3">
      <c r="A4260">
        <v>7153</v>
      </c>
      <c r="B4260" t="s">
        <v>9335</v>
      </c>
      <c r="C4260" s="1">
        <v>41921</v>
      </c>
      <c r="D4260">
        <v>2014</v>
      </c>
      <c r="E4260" t="s">
        <v>53</v>
      </c>
      <c r="F4260">
        <v>9</v>
      </c>
      <c r="G4260" t="s">
        <v>54</v>
      </c>
      <c r="H4260" t="s">
        <v>1400</v>
      </c>
      <c r="I4260" t="s">
        <v>1401</v>
      </c>
      <c r="J4260" t="s">
        <v>44</v>
      </c>
      <c r="K4260" t="s">
        <v>29</v>
      </c>
      <c r="L4260" t="s">
        <v>1539</v>
      </c>
      <c r="M4260" t="s">
        <v>93</v>
      </c>
      <c r="N4260">
        <v>28540</v>
      </c>
      <c r="O4260" t="s">
        <v>32</v>
      </c>
      <c r="P4260" t="s">
        <v>1642</v>
      </c>
      <c r="Q4260" t="s">
        <v>49</v>
      </c>
      <c r="R4260" t="s">
        <v>95</v>
      </c>
      <c r="S4260" t="s">
        <v>1643</v>
      </c>
      <c r="T4260">
        <v>88.768000000000001</v>
      </c>
      <c r="U4260">
        <v>2</v>
      </c>
      <c r="V4260">
        <v>0.2</v>
      </c>
      <c r="W4260">
        <v>31.068799999999996</v>
      </c>
    </row>
    <row r="4261" spans="1:23" x14ac:dyDescent="0.3">
      <c r="A4261">
        <v>4260</v>
      </c>
      <c r="B4261" t="s">
        <v>7382</v>
      </c>
      <c r="C4261" s="1">
        <v>43036</v>
      </c>
      <c r="D4261">
        <v>2017</v>
      </c>
      <c r="E4261" t="s">
        <v>53</v>
      </c>
      <c r="F4261">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v>23.99</v>
      </c>
    </row>
    <row r="4262" spans="1:23" x14ac:dyDescent="0.3">
      <c r="A4262">
        <v>4261</v>
      </c>
      <c r="B4262" t="s">
        <v>7383</v>
      </c>
      <c r="C4262" s="1">
        <v>43023</v>
      </c>
      <c r="D4262">
        <v>2017</v>
      </c>
      <c r="E4262" t="s">
        <v>53</v>
      </c>
      <c r="F4262">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v>6.0029999999999992</v>
      </c>
    </row>
    <row r="4263" spans="1:23" x14ac:dyDescent="0.3">
      <c r="A4263">
        <v>7149</v>
      </c>
      <c r="B4263" t="s">
        <v>9331</v>
      </c>
      <c r="C4263" s="1">
        <v>42533</v>
      </c>
      <c r="D4263">
        <v>2016</v>
      </c>
      <c r="E4263" t="s">
        <v>41</v>
      </c>
      <c r="F4263">
        <v>12</v>
      </c>
      <c r="G4263" t="s">
        <v>54</v>
      </c>
      <c r="H4263" t="s">
        <v>4874</v>
      </c>
      <c r="I4263" t="s">
        <v>4875</v>
      </c>
      <c r="J4263" t="s">
        <v>28</v>
      </c>
      <c r="K4263" t="s">
        <v>29</v>
      </c>
      <c r="L4263" t="s">
        <v>1189</v>
      </c>
      <c r="M4263" t="s">
        <v>279</v>
      </c>
      <c r="N4263">
        <v>11561</v>
      </c>
      <c r="O4263" t="s">
        <v>157</v>
      </c>
      <c r="P4263" t="s">
        <v>5315</v>
      </c>
      <c r="Q4263" t="s">
        <v>49</v>
      </c>
      <c r="R4263" t="s">
        <v>82</v>
      </c>
      <c r="S4263" t="s">
        <v>5316</v>
      </c>
      <c r="T4263">
        <v>52.56</v>
      </c>
      <c r="U4263">
        <v>3</v>
      </c>
      <c r="V4263">
        <v>0</v>
      </c>
      <c r="W4263">
        <v>18.396000000000001</v>
      </c>
    </row>
    <row r="4264" spans="1:23" x14ac:dyDescent="0.3">
      <c r="A4264">
        <v>4263</v>
      </c>
      <c r="B4264" t="s">
        <v>7385</v>
      </c>
      <c r="C4264" s="1">
        <v>42999</v>
      </c>
      <c r="D4264">
        <v>2017</v>
      </c>
      <c r="E4264" t="s">
        <v>161</v>
      </c>
      <c r="F4264">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v>24.143999999999998</v>
      </c>
    </row>
    <row r="4265" spans="1:23" x14ac:dyDescent="0.3">
      <c r="A4265">
        <v>4264</v>
      </c>
      <c r="B4265" t="s">
        <v>7386</v>
      </c>
      <c r="C4265" s="1">
        <v>43042</v>
      </c>
      <c r="D4265">
        <v>2017</v>
      </c>
      <c r="E4265" t="s">
        <v>24</v>
      </c>
      <c r="F4265">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v>-7.782</v>
      </c>
    </row>
    <row r="4266" spans="1:23" x14ac:dyDescent="0.3">
      <c r="A4266">
        <v>7148</v>
      </c>
      <c r="B4266" t="s">
        <v>9331</v>
      </c>
      <c r="C4266" s="1">
        <v>42533</v>
      </c>
      <c r="D4266">
        <v>2016</v>
      </c>
      <c r="E4266" t="s">
        <v>41</v>
      </c>
      <c r="F4266">
        <v>12</v>
      </c>
      <c r="G4266" t="s">
        <v>54</v>
      </c>
      <c r="H4266" t="s">
        <v>4874</v>
      </c>
      <c r="I4266" t="s">
        <v>4875</v>
      </c>
      <c r="J4266" t="s">
        <v>28</v>
      </c>
      <c r="K4266" t="s">
        <v>29</v>
      </c>
      <c r="L4266" t="s">
        <v>1189</v>
      </c>
      <c r="M4266" t="s">
        <v>279</v>
      </c>
      <c r="N4266">
        <v>11561</v>
      </c>
      <c r="O4266" t="s">
        <v>157</v>
      </c>
      <c r="P4266" t="s">
        <v>4727</v>
      </c>
      <c r="Q4266" t="s">
        <v>49</v>
      </c>
      <c r="R4266" t="s">
        <v>95</v>
      </c>
      <c r="S4266" t="s">
        <v>4728</v>
      </c>
      <c r="T4266">
        <v>92.94</v>
      </c>
      <c r="U4266">
        <v>3</v>
      </c>
      <c r="V4266">
        <v>0</v>
      </c>
      <c r="W4266">
        <v>41.822999999999993</v>
      </c>
    </row>
    <row r="4267" spans="1:23" x14ac:dyDescent="0.3">
      <c r="A4267">
        <v>4266</v>
      </c>
      <c r="B4267" t="s">
        <v>7389</v>
      </c>
      <c r="C4267" s="1">
        <v>42679</v>
      </c>
      <c r="D4267">
        <v>2016</v>
      </c>
      <c r="E4267" t="s">
        <v>24</v>
      </c>
      <c r="F4267">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v>-6.2370000000000019</v>
      </c>
    </row>
    <row r="4268" spans="1:23" x14ac:dyDescent="0.3">
      <c r="A4268">
        <v>7147</v>
      </c>
      <c r="B4268" t="s">
        <v>9330</v>
      </c>
      <c r="C4268" s="1">
        <v>42805</v>
      </c>
      <c r="D4268">
        <v>2017</v>
      </c>
      <c r="E4268" t="s">
        <v>237</v>
      </c>
      <c r="F4268">
        <v>11</v>
      </c>
      <c r="G4268" t="s">
        <v>54</v>
      </c>
      <c r="H4268" t="s">
        <v>8250</v>
      </c>
      <c r="I4268" t="s">
        <v>8251</v>
      </c>
      <c r="J4268" t="s">
        <v>108</v>
      </c>
      <c r="K4268" t="s">
        <v>29</v>
      </c>
      <c r="L4268" t="s">
        <v>155</v>
      </c>
      <c r="M4268" t="s">
        <v>156</v>
      </c>
      <c r="N4268">
        <v>19140</v>
      </c>
      <c r="O4268" t="s">
        <v>157</v>
      </c>
      <c r="P4268" t="s">
        <v>8965</v>
      </c>
      <c r="Q4268" t="s">
        <v>49</v>
      </c>
      <c r="R4268" t="s">
        <v>63</v>
      </c>
      <c r="S4268" t="s">
        <v>8966</v>
      </c>
      <c r="T4268">
        <v>43.28</v>
      </c>
      <c r="U4268">
        <v>1</v>
      </c>
      <c r="V4268">
        <v>0.2</v>
      </c>
      <c r="W4268">
        <v>3.2460000000000022</v>
      </c>
    </row>
    <row r="4269" spans="1:23" x14ac:dyDescent="0.3">
      <c r="A4269">
        <v>4268</v>
      </c>
      <c r="B4269" t="s">
        <v>7389</v>
      </c>
      <c r="C4269" s="1">
        <v>42679</v>
      </c>
      <c r="D4269">
        <v>2016</v>
      </c>
      <c r="E4269" t="s">
        <v>24</v>
      </c>
      <c r="F4269">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v>-20.140800000000006</v>
      </c>
    </row>
    <row r="4270" spans="1:23" x14ac:dyDescent="0.3">
      <c r="A4270">
        <v>7145</v>
      </c>
      <c r="B4270" t="s">
        <v>9330</v>
      </c>
      <c r="C4270" s="1">
        <v>42805</v>
      </c>
      <c r="D4270">
        <v>2017</v>
      </c>
      <c r="E4270" t="s">
        <v>237</v>
      </c>
      <c r="F4270">
        <v>11</v>
      </c>
      <c r="G4270" t="s">
        <v>54</v>
      </c>
      <c r="H4270" t="s">
        <v>8250</v>
      </c>
      <c r="I4270" t="s">
        <v>8251</v>
      </c>
      <c r="J4270" t="s">
        <v>108</v>
      </c>
      <c r="K4270" t="s">
        <v>29</v>
      </c>
      <c r="L4270" t="s">
        <v>155</v>
      </c>
      <c r="M4270" t="s">
        <v>156</v>
      </c>
      <c r="N4270">
        <v>19140</v>
      </c>
      <c r="O4270" t="s">
        <v>157</v>
      </c>
      <c r="P4270" t="s">
        <v>474</v>
      </c>
      <c r="Q4270" t="s">
        <v>49</v>
      </c>
      <c r="R4270" t="s">
        <v>79</v>
      </c>
      <c r="S4270" t="s">
        <v>475</v>
      </c>
      <c r="T4270">
        <v>12.294</v>
      </c>
      <c r="U4270">
        <v>1</v>
      </c>
      <c r="V4270">
        <v>0.7</v>
      </c>
      <c r="W4270">
        <v>-8.6057999999999986</v>
      </c>
    </row>
    <row r="4271" spans="1:23" x14ac:dyDescent="0.3">
      <c r="A4271">
        <v>7139</v>
      </c>
      <c r="B4271" t="s">
        <v>9326</v>
      </c>
      <c r="C4271" s="1">
        <v>42328</v>
      </c>
      <c r="D4271">
        <v>2015</v>
      </c>
      <c r="E4271" t="s">
        <v>24</v>
      </c>
      <c r="F4271">
        <v>20</v>
      </c>
      <c r="G4271" t="s">
        <v>54</v>
      </c>
      <c r="H4271" t="s">
        <v>2388</v>
      </c>
      <c r="I4271" t="s">
        <v>2389</v>
      </c>
      <c r="J4271" t="s">
        <v>28</v>
      </c>
      <c r="K4271" t="s">
        <v>29</v>
      </c>
      <c r="L4271" t="s">
        <v>1436</v>
      </c>
      <c r="M4271" t="s">
        <v>58</v>
      </c>
      <c r="N4271">
        <v>33180</v>
      </c>
      <c r="O4271" t="s">
        <v>32</v>
      </c>
      <c r="P4271" t="s">
        <v>1104</v>
      </c>
      <c r="Q4271" t="s">
        <v>49</v>
      </c>
      <c r="R4271" t="s">
        <v>79</v>
      </c>
      <c r="S4271" t="s">
        <v>1105</v>
      </c>
      <c r="T4271">
        <v>62.88000000000001</v>
      </c>
      <c r="U4271">
        <v>4</v>
      </c>
      <c r="V4271">
        <v>0.7</v>
      </c>
      <c r="W4271">
        <v>-50.304000000000002</v>
      </c>
    </row>
    <row r="4272" spans="1:23" x14ac:dyDescent="0.3">
      <c r="A4272">
        <v>7138</v>
      </c>
      <c r="B4272" t="s">
        <v>9326</v>
      </c>
      <c r="C4272" s="1">
        <v>42328</v>
      </c>
      <c r="D4272">
        <v>2015</v>
      </c>
      <c r="E4272" t="s">
        <v>24</v>
      </c>
      <c r="F4272">
        <v>20</v>
      </c>
      <c r="G4272" t="s">
        <v>54</v>
      </c>
      <c r="H4272" t="s">
        <v>2388</v>
      </c>
      <c r="I4272" t="s">
        <v>2389</v>
      </c>
      <c r="J4272" t="s">
        <v>28</v>
      </c>
      <c r="K4272" t="s">
        <v>29</v>
      </c>
      <c r="L4272" t="s">
        <v>1436</v>
      </c>
      <c r="M4272" t="s">
        <v>58</v>
      </c>
      <c r="N4272">
        <v>33180</v>
      </c>
      <c r="O4272" t="s">
        <v>32</v>
      </c>
      <c r="P4272" t="s">
        <v>1500</v>
      </c>
      <c r="Q4272" t="s">
        <v>49</v>
      </c>
      <c r="R4272" t="s">
        <v>63</v>
      </c>
      <c r="S4272" t="s">
        <v>1501</v>
      </c>
      <c r="T4272">
        <v>17.440000000000001</v>
      </c>
      <c r="U4272">
        <v>2</v>
      </c>
      <c r="V4272">
        <v>0.2</v>
      </c>
      <c r="W4272">
        <v>1.3079999999999989</v>
      </c>
    </row>
    <row r="4273" spans="1:23" x14ac:dyDescent="0.3">
      <c r="A4273">
        <v>7137</v>
      </c>
      <c r="B4273" t="s">
        <v>9326</v>
      </c>
      <c r="C4273" s="1">
        <v>42328</v>
      </c>
      <c r="D4273">
        <v>2015</v>
      </c>
      <c r="E4273" t="s">
        <v>24</v>
      </c>
      <c r="F4273">
        <v>20</v>
      </c>
      <c r="G4273" t="s">
        <v>54</v>
      </c>
      <c r="H4273" t="s">
        <v>2388</v>
      </c>
      <c r="I4273" t="s">
        <v>2389</v>
      </c>
      <c r="J4273" t="s">
        <v>28</v>
      </c>
      <c r="K4273" t="s">
        <v>29</v>
      </c>
      <c r="L4273" t="s">
        <v>1436</v>
      </c>
      <c r="M4273" t="s">
        <v>58</v>
      </c>
      <c r="N4273">
        <v>33180</v>
      </c>
      <c r="O4273" t="s">
        <v>32</v>
      </c>
      <c r="P4273" t="s">
        <v>2124</v>
      </c>
      <c r="Q4273" t="s">
        <v>49</v>
      </c>
      <c r="R4273" t="s">
        <v>79</v>
      </c>
      <c r="S4273" t="s">
        <v>2125</v>
      </c>
      <c r="T4273">
        <v>7.2300000000000022</v>
      </c>
      <c r="U4273">
        <v>5</v>
      </c>
      <c r="V4273">
        <v>0.7</v>
      </c>
      <c r="W4273">
        <v>-5.7840000000000007</v>
      </c>
    </row>
    <row r="4274" spans="1:23" x14ac:dyDescent="0.3">
      <c r="A4274">
        <v>7131</v>
      </c>
      <c r="B4274" t="s">
        <v>9324</v>
      </c>
      <c r="C4274" s="1">
        <v>42476</v>
      </c>
      <c r="D4274">
        <v>2016</v>
      </c>
      <c r="E4274" t="s">
        <v>89</v>
      </c>
      <c r="F4274">
        <v>16</v>
      </c>
      <c r="G4274" t="s">
        <v>54</v>
      </c>
      <c r="H4274" t="s">
        <v>117</v>
      </c>
      <c r="I4274" t="s">
        <v>118</v>
      </c>
      <c r="J4274" t="s">
        <v>28</v>
      </c>
      <c r="K4274" t="s">
        <v>29</v>
      </c>
      <c r="L4274" t="s">
        <v>5683</v>
      </c>
      <c r="M4274" t="s">
        <v>347</v>
      </c>
      <c r="N4274">
        <v>37211</v>
      </c>
      <c r="O4274" t="s">
        <v>32</v>
      </c>
      <c r="P4274" t="s">
        <v>7539</v>
      </c>
      <c r="Q4274" t="s">
        <v>49</v>
      </c>
      <c r="R4274" t="s">
        <v>95</v>
      </c>
      <c r="S4274" t="s">
        <v>8229</v>
      </c>
      <c r="T4274">
        <v>123.08799999999999</v>
      </c>
      <c r="U4274">
        <v>7</v>
      </c>
      <c r="V4274">
        <v>0.2</v>
      </c>
      <c r="W4274">
        <v>40.003599999999999</v>
      </c>
    </row>
    <row r="4275" spans="1:23" x14ac:dyDescent="0.3">
      <c r="A4275">
        <v>4274</v>
      </c>
      <c r="B4275" t="s">
        <v>7395</v>
      </c>
      <c r="C4275" s="1">
        <v>42937</v>
      </c>
      <c r="D4275">
        <v>2017</v>
      </c>
      <c r="E4275" t="s">
        <v>152</v>
      </c>
      <c r="F4275">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v>7.5370999999999988</v>
      </c>
    </row>
    <row r="4276" spans="1:23" x14ac:dyDescent="0.3">
      <c r="A4276">
        <v>4275</v>
      </c>
      <c r="B4276" t="s">
        <v>7396</v>
      </c>
      <c r="C4276" s="1">
        <v>42300</v>
      </c>
      <c r="D4276">
        <v>2015</v>
      </c>
      <c r="E4276" t="s">
        <v>53</v>
      </c>
      <c r="F427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v>1.1224999999999996</v>
      </c>
    </row>
    <row r="4277" spans="1:23" x14ac:dyDescent="0.3">
      <c r="A4277">
        <v>4276</v>
      </c>
      <c r="B4277" t="s">
        <v>7397</v>
      </c>
      <c r="C4277" s="1">
        <v>42194</v>
      </c>
      <c r="D4277">
        <v>2015</v>
      </c>
      <c r="E4277" t="s">
        <v>152</v>
      </c>
      <c r="F4277">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v>-121.58000000000004</v>
      </c>
    </row>
    <row r="4278" spans="1:23" x14ac:dyDescent="0.3">
      <c r="A4278">
        <v>4277</v>
      </c>
      <c r="B4278" t="s">
        <v>7398</v>
      </c>
      <c r="C4278" s="1">
        <v>42965</v>
      </c>
      <c r="D4278">
        <v>2017</v>
      </c>
      <c r="E4278" t="s">
        <v>132</v>
      </c>
      <c r="F4278">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v>61.38900000000001</v>
      </c>
    </row>
    <row r="4279" spans="1:23" x14ac:dyDescent="0.3">
      <c r="A4279">
        <v>7128</v>
      </c>
      <c r="B4279" t="s">
        <v>9323</v>
      </c>
      <c r="C4279" s="1">
        <v>42688</v>
      </c>
      <c r="D4279">
        <v>2016</v>
      </c>
      <c r="E4279" t="s">
        <v>24</v>
      </c>
      <c r="F4279">
        <v>14</v>
      </c>
      <c r="G4279" t="s">
        <v>54</v>
      </c>
      <c r="H4279" t="s">
        <v>5246</v>
      </c>
      <c r="I4279" t="s">
        <v>5247</v>
      </c>
      <c r="J4279" t="s">
        <v>28</v>
      </c>
      <c r="K4279" t="s">
        <v>29</v>
      </c>
      <c r="L4279" t="s">
        <v>620</v>
      </c>
      <c r="M4279" t="s">
        <v>257</v>
      </c>
      <c r="N4279">
        <v>19711</v>
      </c>
      <c r="O4279" t="s">
        <v>157</v>
      </c>
      <c r="P4279" t="s">
        <v>4526</v>
      </c>
      <c r="Q4279" t="s">
        <v>49</v>
      </c>
      <c r="R4279" t="s">
        <v>95</v>
      </c>
      <c r="S4279" t="s">
        <v>4527</v>
      </c>
      <c r="T4279">
        <v>16.45</v>
      </c>
      <c r="U4279">
        <v>5</v>
      </c>
      <c r="V4279">
        <v>0</v>
      </c>
      <c r="W4279">
        <v>7.5669999999999993</v>
      </c>
    </row>
    <row r="4280" spans="1:23" x14ac:dyDescent="0.3">
      <c r="A4280">
        <v>7127</v>
      </c>
      <c r="B4280" t="s">
        <v>9322</v>
      </c>
      <c r="C4280" s="1">
        <v>42640</v>
      </c>
      <c r="D4280">
        <v>2016</v>
      </c>
      <c r="E4280" t="s">
        <v>161</v>
      </c>
      <c r="F4280">
        <v>27</v>
      </c>
      <c r="G4280" t="s">
        <v>25</v>
      </c>
      <c r="H4280" t="s">
        <v>4283</v>
      </c>
      <c r="I4280" t="s">
        <v>4284</v>
      </c>
      <c r="J4280" t="s">
        <v>28</v>
      </c>
      <c r="K4280" t="s">
        <v>29</v>
      </c>
      <c r="L4280" t="s">
        <v>1754</v>
      </c>
      <c r="M4280" t="s">
        <v>1288</v>
      </c>
      <c r="N4280">
        <v>30318</v>
      </c>
      <c r="O4280" t="s">
        <v>32</v>
      </c>
      <c r="P4280" t="s">
        <v>795</v>
      </c>
      <c r="Q4280" t="s">
        <v>49</v>
      </c>
      <c r="R4280" t="s">
        <v>72</v>
      </c>
      <c r="S4280" t="s">
        <v>796</v>
      </c>
      <c r="T4280">
        <v>13.89</v>
      </c>
      <c r="U4280">
        <v>3</v>
      </c>
      <c r="V4280">
        <v>0</v>
      </c>
      <c r="W4280">
        <v>4.5836999999999994</v>
      </c>
    </row>
    <row r="4281" spans="1:23" x14ac:dyDescent="0.3">
      <c r="A4281">
        <v>4280</v>
      </c>
      <c r="B4281" t="s">
        <v>7399</v>
      </c>
      <c r="C4281" s="1">
        <v>42476</v>
      </c>
      <c r="D4281">
        <v>2016</v>
      </c>
      <c r="E4281" t="s">
        <v>89</v>
      </c>
      <c r="F4281">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v>11.890999999999998</v>
      </c>
    </row>
    <row r="4282" spans="1:23" x14ac:dyDescent="0.3">
      <c r="A4282">
        <v>4281</v>
      </c>
      <c r="B4282" t="s">
        <v>7402</v>
      </c>
      <c r="C4282" s="1">
        <v>41957</v>
      </c>
      <c r="D4282">
        <v>2014</v>
      </c>
      <c r="E4282" t="s">
        <v>24</v>
      </c>
      <c r="F4282">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v>5.2255999999999991</v>
      </c>
    </row>
    <row r="4283" spans="1:23" x14ac:dyDescent="0.3">
      <c r="A4283">
        <v>7126</v>
      </c>
      <c r="B4283" t="s">
        <v>9322</v>
      </c>
      <c r="C4283" s="1">
        <v>42640</v>
      </c>
      <c r="D4283">
        <v>2016</v>
      </c>
      <c r="E4283" t="s">
        <v>161</v>
      </c>
      <c r="F4283">
        <v>27</v>
      </c>
      <c r="G4283" t="s">
        <v>25</v>
      </c>
      <c r="H4283" t="s">
        <v>4283</v>
      </c>
      <c r="I4283" t="s">
        <v>4284</v>
      </c>
      <c r="J4283" t="s">
        <v>28</v>
      </c>
      <c r="K4283" t="s">
        <v>29</v>
      </c>
      <c r="L4283" t="s">
        <v>1754</v>
      </c>
      <c r="M4283" t="s">
        <v>1288</v>
      </c>
      <c r="N4283">
        <v>30318</v>
      </c>
      <c r="O4283" t="s">
        <v>32</v>
      </c>
      <c r="P4283" t="s">
        <v>5312</v>
      </c>
      <c r="Q4283" t="s">
        <v>49</v>
      </c>
      <c r="R4283" t="s">
        <v>95</v>
      </c>
      <c r="S4283" t="s">
        <v>5313</v>
      </c>
      <c r="T4283">
        <v>17.940000000000001</v>
      </c>
      <c r="U4283">
        <v>3</v>
      </c>
      <c r="V4283">
        <v>0</v>
      </c>
      <c r="W4283">
        <v>8.7906000000000013</v>
      </c>
    </row>
    <row r="4284" spans="1:23" x14ac:dyDescent="0.3">
      <c r="A4284">
        <v>4283</v>
      </c>
      <c r="B4284" t="s">
        <v>7403</v>
      </c>
      <c r="C4284" s="1">
        <v>41993</v>
      </c>
      <c r="D4284">
        <v>2014</v>
      </c>
      <c r="E4284" t="s">
        <v>98</v>
      </c>
      <c r="F4284">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v>1.7343</v>
      </c>
    </row>
    <row r="4285" spans="1:23" x14ac:dyDescent="0.3">
      <c r="A4285">
        <v>4284</v>
      </c>
      <c r="B4285" t="s">
        <v>7403</v>
      </c>
      <c r="C4285" s="1">
        <v>41993</v>
      </c>
      <c r="D4285">
        <v>2014</v>
      </c>
      <c r="E4285" t="s">
        <v>98</v>
      </c>
      <c r="F4285">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v>496.78649999999993</v>
      </c>
    </row>
    <row r="4286" spans="1:23" x14ac:dyDescent="0.3">
      <c r="A4286">
        <v>7125</v>
      </c>
      <c r="B4286" t="s">
        <v>9321</v>
      </c>
      <c r="C4286" s="1">
        <v>42225</v>
      </c>
      <c r="D4286">
        <v>2015</v>
      </c>
      <c r="E4286" t="s">
        <v>132</v>
      </c>
      <c r="F4286">
        <v>9</v>
      </c>
      <c r="G4286" t="s">
        <v>54</v>
      </c>
      <c r="H4286" t="s">
        <v>7802</v>
      </c>
      <c r="I4286" t="s">
        <v>7803</v>
      </c>
      <c r="J4286" t="s">
        <v>44</v>
      </c>
      <c r="K4286" t="s">
        <v>29</v>
      </c>
      <c r="L4286" t="s">
        <v>278</v>
      </c>
      <c r="M4286" t="s">
        <v>279</v>
      </c>
      <c r="N4286">
        <v>10035</v>
      </c>
      <c r="O4286" t="s">
        <v>157</v>
      </c>
      <c r="P4286" t="s">
        <v>5876</v>
      </c>
      <c r="Q4286" t="s">
        <v>49</v>
      </c>
      <c r="R4286" t="s">
        <v>95</v>
      </c>
      <c r="S4286" t="s">
        <v>5877</v>
      </c>
      <c r="T4286">
        <v>144.12</v>
      </c>
      <c r="U4286">
        <v>3</v>
      </c>
      <c r="V4286">
        <v>0</v>
      </c>
      <c r="W4286">
        <v>69.177599999999984</v>
      </c>
    </row>
    <row r="4287" spans="1:23" x14ac:dyDescent="0.3">
      <c r="A4287">
        <v>4286</v>
      </c>
      <c r="B4287" t="s">
        <v>7406</v>
      </c>
      <c r="C4287" s="1">
        <v>42329</v>
      </c>
      <c r="D4287">
        <v>2015</v>
      </c>
      <c r="E4287" t="s">
        <v>24</v>
      </c>
      <c r="F4287">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v>3.9473999999999996</v>
      </c>
    </row>
    <row r="4288" spans="1:23" x14ac:dyDescent="0.3">
      <c r="A4288">
        <v>7122</v>
      </c>
      <c r="B4288" t="s">
        <v>9320</v>
      </c>
      <c r="C4288" s="1">
        <v>43070</v>
      </c>
      <c r="D4288">
        <v>2017</v>
      </c>
      <c r="E4288" t="s">
        <v>98</v>
      </c>
      <c r="F4288">
        <v>1</v>
      </c>
      <c r="G4288" t="s">
        <v>54</v>
      </c>
      <c r="H4288" t="s">
        <v>55</v>
      </c>
      <c r="I4288" t="s">
        <v>56</v>
      </c>
      <c r="J4288" t="s">
        <v>28</v>
      </c>
      <c r="K4288" t="s">
        <v>29</v>
      </c>
      <c r="L4288" t="s">
        <v>101</v>
      </c>
      <c r="M4288" t="s">
        <v>102</v>
      </c>
      <c r="N4288">
        <v>98105</v>
      </c>
      <c r="O4288" t="s">
        <v>47</v>
      </c>
      <c r="P4288" t="s">
        <v>8712</v>
      </c>
      <c r="Q4288" t="s">
        <v>49</v>
      </c>
      <c r="R4288" t="s">
        <v>95</v>
      </c>
      <c r="S4288" t="s">
        <v>8713</v>
      </c>
      <c r="T4288">
        <v>41.86</v>
      </c>
      <c r="U4288">
        <v>7</v>
      </c>
      <c r="V4288">
        <v>0</v>
      </c>
      <c r="W4288">
        <v>18.837</v>
      </c>
    </row>
    <row r="4289" spans="1:23" x14ac:dyDescent="0.3">
      <c r="A4289">
        <v>4288</v>
      </c>
      <c r="B4289" t="s">
        <v>7408</v>
      </c>
      <c r="C4289" s="1">
        <v>43097</v>
      </c>
      <c r="D4289">
        <v>2017</v>
      </c>
      <c r="E4289" t="s">
        <v>98</v>
      </c>
      <c r="F4289">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v>-12.956800000000005</v>
      </c>
    </row>
    <row r="4290" spans="1:23" x14ac:dyDescent="0.3">
      <c r="A4290">
        <v>4289</v>
      </c>
      <c r="B4290" t="s">
        <v>7409</v>
      </c>
      <c r="C4290" s="1">
        <v>42141</v>
      </c>
      <c r="D4290">
        <v>2015</v>
      </c>
      <c r="E4290" t="s">
        <v>124</v>
      </c>
      <c r="F4290">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v>-49.92</v>
      </c>
    </row>
    <row r="4291" spans="1:23" x14ac:dyDescent="0.3">
      <c r="A4291">
        <v>4290</v>
      </c>
      <c r="B4291" t="s">
        <v>7409</v>
      </c>
      <c r="C4291" s="1">
        <v>42141</v>
      </c>
      <c r="D4291">
        <v>2015</v>
      </c>
      <c r="E4291" t="s">
        <v>124</v>
      </c>
      <c r="F4291">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v>4.9307999999999996</v>
      </c>
    </row>
    <row r="4292" spans="1:23" x14ac:dyDescent="0.3">
      <c r="A4292">
        <v>4291</v>
      </c>
      <c r="B4292" t="s">
        <v>7410</v>
      </c>
      <c r="C4292" s="1">
        <v>43078</v>
      </c>
      <c r="D4292">
        <v>2017</v>
      </c>
      <c r="E4292" t="s">
        <v>98</v>
      </c>
      <c r="F4292">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v>2.7899999999999991</v>
      </c>
    </row>
    <row r="4293" spans="1:23" x14ac:dyDescent="0.3">
      <c r="A4293">
        <v>7121</v>
      </c>
      <c r="B4293" t="s">
        <v>9319</v>
      </c>
      <c r="C4293" s="1">
        <v>41659</v>
      </c>
      <c r="D4293">
        <v>2014</v>
      </c>
      <c r="E4293" t="s">
        <v>166</v>
      </c>
      <c r="F4293">
        <v>20</v>
      </c>
      <c r="G4293" t="s">
        <v>54</v>
      </c>
      <c r="H4293" t="s">
        <v>1335</v>
      </c>
      <c r="I4293" t="s">
        <v>1336</v>
      </c>
      <c r="J4293" t="s">
        <v>44</v>
      </c>
      <c r="K4293" t="s">
        <v>29</v>
      </c>
      <c r="L4293" t="s">
        <v>3814</v>
      </c>
      <c r="M4293" t="s">
        <v>347</v>
      </c>
      <c r="N4293">
        <v>37167</v>
      </c>
      <c r="O4293" t="s">
        <v>32</v>
      </c>
      <c r="P4293" t="s">
        <v>4788</v>
      </c>
      <c r="Q4293" t="s">
        <v>49</v>
      </c>
      <c r="R4293" t="s">
        <v>79</v>
      </c>
      <c r="S4293" t="s">
        <v>4789</v>
      </c>
      <c r="T4293">
        <v>67.194000000000003</v>
      </c>
      <c r="U4293">
        <v>1</v>
      </c>
      <c r="V4293">
        <v>0.7</v>
      </c>
      <c r="W4293">
        <v>-51.515399999999985</v>
      </c>
    </row>
    <row r="4294" spans="1:23" x14ac:dyDescent="0.3">
      <c r="A4294">
        <v>4293</v>
      </c>
      <c r="B4294" t="s">
        <v>7410</v>
      </c>
      <c r="C4294" s="1">
        <v>43078</v>
      </c>
      <c r="D4294">
        <v>2017</v>
      </c>
      <c r="E4294" t="s">
        <v>98</v>
      </c>
      <c r="F4294">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v>68.039999999999992</v>
      </c>
    </row>
    <row r="4295" spans="1:23" x14ac:dyDescent="0.3">
      <c r="A4295">
        <v>7120</v>
      </c>
      <c r="B4295" t="s">
        <v>9318</v>
      </c>
      <c r="C4295" s="1">
        <v>43056</v>
      </c>
      <c r="D4295">
        <v>2017</v>
      </c>
      <c r="E4295" t="s">
        <v>24</v>
      </c>
      <c r="F4295">
        <v>17</v>
      </c>
      <c r="G4295" t="s">
        <v>54</v>
      </c>
      <c r="H4295" t="s">
        <v>525</v>
      </c>
      <c r="I4295" t="s">
        <v>526</v>
      </c>
      <c r="J4295" t="s">
        <v>44</v>
      </c>
      <c r="K4295" t="s">
        <v>29</v>
      </c>
      <c r="L4295" t="s">
        <v>101</v>
      </c>
      <c r="M4295" t="s">
        <v>102</v>
      </c>
      <c r="N4295">
        <v>98103</v>
      </c>
      <c r="O4295" t="s">
        <v>47</v>
      </c>
      <c r="P4295" t="s">
        <v>2072</v>
      </c>
      <c r="Q4295" t="s">
        <v>49</v>
      </c>
      <c r="R4295" t="s">
        <v>79</v>
      </c>
      <c r="S4295" t="s">
        <v>2073</v>
      </c>
      <c r="T4295">
        <v>13.904</v>
      </c>
      <c r="U4295">
        <v>2</v>
      </c>
      <c r="V4295">
        <v>0.2</v>
      </c>
      <c r="W4295">
        <v>4.5187999999999997</v>
      </c>
    </row>
    <row r="4296" spans="1:23" x14ac:dyDescent="0.3">
      <c r="A4296">
        <v>7119</v>
      </c>
      <c r="B4296" t="s">
        <v>9317</v>
      </c>
      <c r="C4296" s="1">
        <v>42779</v>
      </c>
      <c r="D4296">
        <v>2017</v>
      </c>
      <c r="E4296" t="s">
        <v>568</v>
      </c>
      <c r="F4296">
        <v>13</v>
      </c>
      <c r="G4296" t="s">
        <v>54</v>
      </c>
      <c r="H4296" t="s">
        <v>6365</v>
      </c>
      <c r="I4296" t="s">
        <v>6366</v>
      </c>
      <c r="J4296" t="s">
        <v>44</v>
      </c>
      <c r="K4296" t="s">
        <v>29</v>
      </c>
      <c r="L4296" t="s">
        <v>278</v>
      </c>
      <c r="M4296" t="s">
        <v>279</v>
      </c>
      <c r="N4296">
        <v>10009</v>
      </c>
      <c r="O4296" t="s">
        <v>157</v>
      </c>
      <c r="P4296" t="s">
        <v>5459</v>
      </c>
      <c r="Q4296" t="s">
        <v>49</v>
      </c>
      <c r="R4296" t="s">
        <v>95</v>
      </c>
      <c r="S4296" t="s">
        <v>5460</v>
      </c>
      <c r="T4296">
        <v>17.940000000000001</v>
      </c>
      <c r="U4296">
        <v>3</v>
      </c>
      <c r="V4296">
        <v>0</v>
      </c>
      <c r="W4296">
        <v>8.7906000000000013</v>
      </c>
    </row>
    <row r="4297" spans="1:23" x14ac:dyDescent="0.3">
      <c r="A4297">
        <v>7118</v>
      </c>
      <c r="B4297" t="s">
        <v>9316</v>
      </c>
      <c r="C4297" s="1">
        <v>41930</v>
      </c>
      <c r="D4297">
        <v>2014</v>
      </c>
      <c r="E4297" t="s">
        <v>53</v>
      </c>
      <c r="F4297">
        <v>18</v>
      </c>
      <c r="G4297" t="s">
        <v>25</v>
      </c>
      <c r="H4297" t="s">
        <v>4134</v>
      </c>
      <c r="I4297" t="s">
        <v>4135</v>
      </c>
      <c r="J4297" t="s">
        <v>28</v>
      </c>
      <c r="K4297" t="s">
        <v>29</v>
      </c>
      <c r="L4297" t="s">
        <v>101</v>
      </c>
      <c r="M4297" t="s">
        <v>102</v>
      </c>
      <c r="N4297">
        <v>98103</v>
      </c>
      <c r="O4297" t="s">
        <v>47</v>
      </c>
      <c r="P4297" t="s">
        <v>5507</v>
      </c>
      <c r="Q4297" t="s">
        <v>49</v>
      </c>
      <c r="R4297" t="s">
        <v>79</v>
      </c>
      <c r="S4297" t="s">
        <v>5508</v>
      </c>
      <c r="T4297">
        <v>1.3440000000000001</v>
      </c>
      <c r="U4297">
        <v>1</v>
      </c>
      <c r="V4297">
        <v>0.2</v>
      </c>
      <c r="W4297">
        <v>0.47039999999999987</v>
      </c>
    </row>
    <row r="4298" spans="1:23" x14ac:dyDescent="0.3">
      <c r="A4298">
        <v>4297</v>
      </c>
      <c r="B4298" t="s">
        <v>7415</v>
      </c>
      <c r="C4298" s="1">
        <v>42982</v>
      </c>
      <c r="D4298">
        <v>2017</v>
      </c>
      <c r="E4298" t="s">
        <v>161</v>
      </c>
      <c r="F4298">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v>0.54319999999999879</v>
      </c>
    </row>
    <row r="4299" spans="1:23" x14ac:dyDescent="0.3">
      <c r="A4299">
        <v>7117</v>
      </c>
      <c r="B4299" t="s">
        <v>9316</v>
      </c>
      <c r="C4299" s="1">
        <v>41930</v>
      </c>
      <c r="D4299">
        <v>2014</v>
      </c>
      <c r="E4299" t="s">
        <v>53</v>
      </c>
      <c r="F4299">
        <v>18</v>
      </c>
      <c r="G4299" t="s">
        <v>25</v>
      </c>
      <c r="H4299" t="s">
        <v>4134</v>
      </c>
      <c r="I4299" t="s">
        <v>4135</v>
      </c>
      <c r="J4299" t="s">
        <v>28</v>
      </c>
      <c r="K4299" t="s">
        <v>29</v>
      </c>
      <c r="L4299" t="s">
        <v>101</v>
      </c>
      <c r="M4299" t="s">
        <v>102</v>
      </c>
      <c r="N4299">
        <v>98103</v>
      </c>
      <c r="O4299" t="s">
        <v>47</v>
      </c>
      <c r="P4299" t="s">
        <v>4358</v>
      </c>
      <c r="Q4299" t="s">
        <v>49</v>
      </c>
      <c r="R4299" t="s">
        <v>95</v>
      </c>
      <c r="S4299" t="s">
        <v>4359</v>
      </c>
      <c r="T4299">
        <v>61.96</v>
      </c>
      <c r="U4299">
        <v>2</v>
      </c>
      <c r="V4299">
        <v>0</v>
      </c>
      <c r="W4299">
        <v>27.881999999999998</v>
      </c>
    </row>
    <row r="4300" spans="1:23" x14ac:dyDescent="0.3">
      <c r="A4300">
        <v>4299</v>
      </c>
      <c r="B4300" t="s">
        <v>7416</v>
      </c>
      <c r="C4300" s="1">
        <v>42970</v>
      </c>
      <c r="D4300">
        <v>2017</v>
      </c>
      <c r="E4300" t="s">
        <v>132</v>
      </c>
      <c r="F4300">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v>15.489999999999997</v>
      </c>
    </row>
    <row r="4301" spans="1:23" x14ac:dyDescent="0.3">
      <c r="A4301">
        <v>4300</v>
      </c>
      <c r="B4301" t="s">
        <v>7416</v>
      </c>
      <c r="C4301" s="1">
        <v>42970</v>
      </c>
      <c r="D4301">
        <v>2017</v>
      </c>
      <c r="E4301" t="s">
        <v>132</v>
      </c>
      <c r="F4301">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v>12.103199999999994</v>
      </c>
    </row>
    <row r="4302" spans="1:23" x14ac:dyDescent="0.3">
      <c r="A4302">
        <v>7116</v>
      </c>
      <c r="B4302" t="s">
        <v>9315</v>
      </c>
      <c r="C4302" s="1">
        <v>42495</v>
      </c>
      <c r="D4302">
        <v>2016</v>
      </c>
      <c r="E4302" t="s">
        <v>124</v>
      </c>
      <c r="F4302">
        <v>5</v>
      </c>
      <c r="G4302" t="s">
        <v>199</v>
      </c>
      <c r="H4302" t="s">
        <v>2928</v>
      </c>
      <c r="I4302" t="s">
        <v>2929</v>
      </c>
      <c r="J4302" t="s">
        <v>44</v>
      </c>
      <c r="K4302" t="s">
        <v>29</v>
      </c>
      <c r="L4302" t="s">
        <v>30</v>
      </c>
      <c r="M4302" t="s">
        <v>1409</v>
      </c>
      <c r="N4302">
        <v>89015</v>
      </c>
      <c r="O4302" t="s">
        <v>47</v>
      </c>
      <c r="P4302" t="s">
        <v>763</v>
      </c>
      <c r="Q4302" t="s">
        <v>49</v>
      </c>
      <c r="R4302" t="s">
        <v>79</v>
      </c>
      <c r="S4302" t="s">
        <v>764</v>
      </c>
      <c r="T4302">
        <v>5.7280000000000006</v>
      </c>
      <c r="U4302">
        <v>2</v>
      </c>
      <c r="V4302">
        <v>0.2</v>
      </c>
      <c r="W4302">
        <v>2.0047999999999995</v>
      </c>
    </row>
    <row r="4303" spans="1:23" x14ac:dyDescent="0.3">
      <c r="A4303">
        <v>4302</v>
      </c>
      <c r="B4303" t="s">
        <v>7416</v>
      </c>
      <c r="C4303" s="1">
        <v>42970</v>
      </c>
      <c r="D4303">
        <v>2017</v>
      </c>
      <c r="E4303" t="s">
        <v>132</v>
      </c>
      <c r="F4303">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v>2.9429999999999992</v>
      </c>
    </row>
    <row r="4304" spans="1:23" x14ac:dyDescent="0.3">
      <c r="A4304">
        <v>4303</v>
      </c>
      <c r="B4304" t="s">
        <v>7417</v>
      </c>
      <c r="C4304" s="1">
        <v>41873</v>
      </c>
      <c r="D4304">
        <v>2014</v>
      </c>
      <c r="E4304" t="s">
        <v>132</v>
      </c>
      <c r="F4304">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v>1.0269000000000001</v>
      </c>
    </row>
    <row r="4305" spans="1:23" x14ac:dyDescent="0.3">
      <c r="A4305">
        <v>4304</v>
      </c>
      <c r="B4305" t="s">
        <v>7418</v>
      </c>
      <c r="C4305" s="1">
        <v>42647</v>
      </c>
      <c r="D4305">
        <v>2016</v>
      </c>
      <c r="E4305" t="s">
        <v>53</v>
      </c>
      <c r="F4305">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v>19.4194</v>
      </c>
    </row>
    <row r="4306" spans="1:23" x14ac:dyDescent="0.3">
      <c r="A4306">
        <v>7114</v>
      </c>
      <c r="B4306" t="s">
        <v>9314</v>
      </c>
      <c r="C4306" s="1">
        <v>42479</v>
      </c>
      <c r="D4306">
        <v>2016</v>
      </c>
      <c r="E4306" t="s">
        <v>89</v>
      </c>
      <c r="F4306">
        <v>19</v>
      </c>
      <c r="G4306" t="s">
        <v>54</v>
      </c>
      <c r="H4306" t="s">
        <v>302</v>
      </c>
      <c r="I4306" t="s">
        <v>303</v>
      </c>
      <c r="J4306" t="s">
        <v>28</v>
      </c>
      <c r="K4306" t="s">
        <v>29</v>
      </c>
      <c r="L4306" t="s">
        <v>278</v>
      </c>
      <c r="M4306" t="s">
        <v>279</v>
      </c>
      <c r="N4306">
        <v>10035</v>
      </c>
      <c r="O4306" t="s">
        <v>157</v>
      </c>
      <c r="P4306" t="s">
        <v>6159</v>
      </c>
      <c r="Q4306" t="s">
        <v>49</v>
      </c>
      <c r="R4306" t="s">
        <v>79</v>
      </c>
      <c r="S4306" t="s">
        <v>6160</v>
      </c>
      <c r="T4306">
        <v>9.2799999999999994</v>
      </c>
      <c r="U4306">
        <v>2</v>
      </c>
      <c r="V4306">
        <v>0.2</v>
      </c>
      <c r="W4306">
        <v>3.2479999999999998</v>
      </c>
    </row>
    <row r="4307" spans="1:23" x14ac:dyDescent="0.3">
      <c r="A4307">
        <v>7113</v>
      </c>
      <c r="B4307" t="s">
        <v>9314</v>
      </c>
      <c r="C4307" s="1">
        <v>42479</v>
      </c>
      <c r="D4307">
        <v>2016</v>
      </c>
      <c r="E4307" t="s">
        <v>89</v>
      </c>
      <c r="F4307">
        <v>19</v>
      </c>
      <c r="G4307" t="s">
        <v>54</v>
      </c>
      <c r="H4307" t="s">
        <v>302</v>
      </c>
      <c r="I4307" t="s">
        <v>303</v>
      </c>
      <c r="J4307" t="s">
        <v>28</v>
      </c>
      <c r="K4307" t="s">
        <v>29</v>
      </c>
      <c r="L4307" t="s">
        <v>278</v>
      </c>
      <c r="M4307" t="s">
        <v>279</v>
      </c>
      <c r="N4307">
        <v>10035</v>
      </c>
      <c r="O4307" t="s">
        <v>157</v>
      </c>
      <c r="P4307" t="s">
        <v>591</v>
      </c>
      <c r="Q4307" t="s">
        <v>49</v>
      </c>
      <c r="R4307" t="s">
        <v>592</v>
      </c>
      <c r="S4307" t="s">
        <v>593</v>
      </c>
      <c r="T4307">
        <v>54.900000000000006</v>
      </c>
      <c r="U4307">
        <v>5</v>
      </c>
      <c r="V4307">
        <v>0</v>
      </c>
      <c r="W4307">
        <v>15.372000000000003</v>
      </c>
    </row>
    <row r="4308" spans="1:23" x14ac:dyDescent="0.3">
      <c r="A4308">
        <v>4307</v>
      </c>
      <c r="B4308" t="s">
        <v>7421</v>
      </c>
      <c r="C4308" s="1">
        <v>42549</v>
      </c>
      <c r="D4308">
        <v>2016</v>
      </c>
      <c r="E4308" t="s">
        <v>41</v>
      </c>
      <c r="F4308">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v>2.8100999999999998</v>
      </c>
    </row>
    <row r="4309" spans="1:23" x14ac:dyDescent="0.3">
      <c r="A4309">
        <v>4308</v>
      </c>
      <c r="B4309" t="s">
        <v>7421</v>
      </c>
      <c r="C4309" s="1">
        <v>42549</v>
      </c>
      <c r="D4309">
        <v>2016</v>
      </c>
      <c r="E4309" t="s">
        <v>41</v>
      </c>
      <c r="F4309">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v>11.748799999999997</v>
      </c>
    </row>
    <row r="4310" spans="1:23" x14ac:dyDescent="0.3">
      <c r="A4310">
        <v>7112</v>
      </c>
      <c r="B4310" t="s">
        <v>9314</v>
      </c>
      <c r="C4310" s="1">
        <v>42479</v>
      </c>
      <c r="D4310">
        <v>2016</v>
      </c>
      <c r="E4310" t="s">
        <v>89</v>
      </c>
      <c r="F4310">
        <v>19</v>
      </c>
      <c r="G4310" t="s">
        <v>54</v>
      </c>
      <c r="H4310" t="s">
        <v>302</v>
      </c>
      <c r="I4310" t="s">
        <v>303</v>
      </c>
      <c r="J4310" t="s">
        <v>28</v>
      </c>
      <c r="K4310" t="s">
        <v>29</v>
      </c>
      <c r="L4310" t="s">
        <v>278</v>
      </c>
      <c r="M4310" t="s">
        <v>279</v>
      </c>
      <c r="N4310">
        <v>10035</v>
      </c>
      <c r="O4310" t="s">
        <v>157</v>
      </c>
      <c r="P4310" t="s">
        <v>3574</v>
      </c>
      <c r="Q4310" t="s">
        <v>49</v>
      </c>
      <c r="R4310" t="s">
        <v>72</v>
      </c>
      <c r="S4310" t="s">
        <v>3575</v>
      </c>
      <c r="T4310">
        <v>71.959999999999994</v>
      </c>
      <c r="U4310">
        <v>2</v>
      </c>
      <c r="V4310">
        <v>0</v>
      </c>
      <c r="W4310">
        <v>17.989999999999995</v>
      </c>
    </row>
    <row r="4311" spans="1:23" x14ac:dyDescent="0.3">
      <c r="A4311">
        <v>7111</v>
      </c>
      <c r="B4311" t="s">
        <v>9314</v>
      </c>
      <c r="C4311" s="1">
        <v>42479</v>
      </c>
      <c r="D4311">
        <v>2016</v>
      </c>
      <c r="E4311" t="s">
        <v>89</v>
      </c>
      <c r="F4311">
        <v>19</v>
      </c>
      <c r="G4311" t="s">
        <v>54</v>
      </c>
      <c r="H4311" t="s">
        <v>302</v>
      </c>
      <c r="I4311" t="s">
        <v>303</v>
      </c>
      <c r="J4311" t="s">
        <v>28</v>
      </c>
      <c r="K4311" t="s">
        <v>29</v>
      </c>
      <c r="L4311" t="s">
        <v>278</v>
      </c>
      <c r="M4311" t="s">
        <v>279</v>
      </c>
      <c r="N4311">
        <v>10035</v>
      </c>
      <c r="O4311" t="s">
        <v>157</v>
      </c>
      <c r="P4311" t="s">
        <v>6835</v>
      </c>
      <c r="Q4311" t="s">
        <v>49</v>
      </c>
      <c r="R4311" t="s">
        <v>592</v>
      </c>
      <c r="S4311" t="s">
        <v>6836</v>
      </c>
      <c r="T4311">
        <v>7.76</v>
      </c>
      <c r="U4311">
        <v>2</v>
      </c>
      <c r="V4311">
        <v>0</v>
      </c>
      <c r="W4311">
        <v>2.2503999999999991</v>
      </c>
    </row>
    <row r="4312" spans="1:23" x14ac:dyDescent="0.3">
      <c r="A4312">
        <v>4311</v>
      </c>
      <c r="B4312" t="s">
        <v>7422</v>
      </c>
      <c r="C4312" s="1">
        <v>41947</v>
      </c>
      <c r="D4312">
        <v>2014</v>
      </c>
      <c r="E4312" t="s">
        <v>24</v>
      </c>
      <c r="F4312">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v>8.2259999999999991</v>
      </c>
    </row>
    <row r="4313" spans="1:23" x14ac:dyDescent="0.3">
      <c r="A4313">
        <v>4312</v>
      </c>
      <c r="B4313" t="s">
        <v>7422</v>
      </c>
      <c r="C4313" s="1">
        <v>41947</v>
      </c>
      <c r="D4313">
        <v>2014</v>
      </c>
      <c r="E4313" t="s">
        <v>24</v>
      </c>
      <c r="F4313">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v>9.3312000000000008</v>
      </c>
    </row>
    <row r="4314" spans="1:23" x14ac:dyDescent="0.3">
      <c r="A4314">
        <v>7110</v>
      </c>
      <c r="B4314" t="s">
        <v>9314</v>
      </c>
      <c r="C4314" s="1">
        <v>42479</v>
      </c>
      <c r="D4314">
        <v>2016</v>
      </c>
      <c r="E4314" t="s">
        <v>89</v>
      </c>
      <c r="F4314">
        <v>19</v>
      </c>
      <c r="G4314" t="s">
        <v>54</v>
      </c>
      <c r="H4314" t="s">
        <v>302</v>
      </c>
      <c r="I4314" t="s">
        <v>303</v>
      </c>
      <c r="J4314" t="s">
        <v>28</v>
      </c>
      <c r="K4314" t="s">
        <v>29</v>
      </c>
      <c r="L4314" t="s">
        <v>278</v>
      </c>
      <c r="M4314" t="s">
        <v>279</v>
      </c>
      <c r="N4314">
        <v>10035</v>
      </c>
      <c r="O4314" t="s">
        <v>157</v>
      </c>
      <c r="P4314" t="s">
        <v>699</v>
      </c>
      <c r="Q4314" t="s">
        <v>49</v>
      </c>
      <c r="R4314" t="s">
        <v>63</v>
      </c>
      <c r="S4314" t="s">
        <v>700</v>
      </c>
      <c r="T4314">
        <v>459.88</v>
      </c>
      <c r="U4314">
        <v>4</v>
      </c>
      <c r="V4314">
        <v>0</v>
      </c>
      <c r="W4314">
        <v>13.796400000000006</v>
      </c>
    </row>
    <row r="4315" spans="1:23" x14ac:dyDescent="0.3">
      <c r="A4315">
        <v>4314</v>
      </c>
      <c r="B4315" t="s">
        <v>7425</v>
      </c>
      <c r="C4315" s="1">
        <v>41890</v>
      </c>
      <c r="D4315">
        <v>2014</v>
      </c>
      <c r="E4315" t="s">
        <v>161</v>
      </c>
      <c r="F4315">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v>4.1950000000000003</v>
      </c>
    </row>
    <row r="4316" spans="1:23" x14ac:dyDescent="0.3">
      <c r="A4316">
        <v>4315</v>
      </c>
      <c r="B4316" t="s">
        <v>7426</v>
      </c>
      <c r="C4316" s="1">
        <v>42180</v>
      </c>
      <c r="D4316">
        <v>2015</v>
      </c>
      <c r="E4316" t="s">
        <v>41</v>
      </c>
      <c r="F431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v>5.24</v>
      </c>
    </row>
    <row r="4317" spans="1:23" x14ac:dyDescent="0.3">
      <c r="A4317">
        <v>4316</v>
      </c>
      <c r="B4317" t="s">
        <v>7426</v>
      </c>
      <c r="C4317" s="1">
        <v>42180</v>
      </c>
      <c r="D4317">
        <v>2015</v>
      </c>
      <c r="E4317" t="s">
        <v>41</v>
      </c>
      <c r="F4317">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v>27.734999999999996</v>
      </c>
    </row>
    <row r="4318" spans="1:23" x14ac:dyDescent="0.3">
      <c r="A4318">
        <v>4317</v>
      </c>
      <c r="B4318" t="s">
        <v>7426</v>
      </c>
      <c r="C4318" s="1">
        <v>42180</v>
      </c>
      <c r="D4318">
        <v>2015</v>
      </c>
      <c r="E4318" t="s">
        <v>41</v>
      </c>
      <c r="F4318">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v>9.126899999999992</v>
      </c>
    </row>
    <row r="4319" spans="1:23" x14ac:dyDescent="0.3">
      <c r="A4319">
        <v>4318</v>
      </c>
      <c r="B4319" t="s">
        <v>7427</v>
      </c>
      <c r="C4319" s="1">
        <v>42211</v>
      </c>
      <c r="D4319">
        <v>2015</v>
      </c>
      <c r="E4319" t="s">
        <v>152</v>
      </c>
      <c r="F4319">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v>78.894199999999998</v>
      </c>
    </row>
    <row r="4320" spans="1:23" x14ac:dyDescent="0.3">
      <c r="A4320">
        <v>7109</v>
      </c>
      <c r="B4320" t="s">
        <v>9314</v>
      </c>
      <c r="C4320" s="1">
        <v>42479</v>
      </c>
      <c r="D4320">
        <v>2016</v>
      </c>
      <c r="E4320" t="s">
        <v>89</v>
      </c>
      <c r="F4320">
        <v>19</v>
      </c>
      <c r="G4320" t="s">
        <v>54</v>
      </c>
      <c r="H4320" t="s">
        <v>302</v>
      </c>
      <c r="I4320" t="s">
        <v>303</v>
      </c>
      <c r="J4320" t="s">
        <v>28</v>
      </c>
      <c r="K4320" t="s">
        <v>29</v>
      </c>
      <c r="L4320" t="s">
        <v>278</v>
      </c>
      <c r="M4320" t="s">
        <v>279</v>
      </c>
      <c r="N4320">
        <v>10035</v>
      </c>
      <c r="O4320" t="s">
        <v>157</v>
      </c>
      <c r="P4320" t="s">
        <v>4832</v>
      </c>
      <c r="Q4320" t="s">
        <v>49</v>
      </c>
      <c r="R4320" t="s">
        <v>72</v>
      </c>
      <c r="S4320" t="s">
        <v>4833</v>
      </c>
      <c r="T4320">
        <v>3.28</v>
      </c>
      <c r="U4320">
        <v>2</v>
      </c>
      <c r="V4320">
        <v>0</v>
      </c>
      <c r="W4320">
        <v>1.4759999999999998</v>
      </c>
    </row>
    <row r="4321" spans="1:23" x14ac:dyDescent="0.3">
      <c r="A4321">
        <v>7104</v>
      </c>
      <c r="B4321" t="s">
        <v>9312</v>
      </c>
      <c r="C4321" s="1">
        <v>42982</v>
      </c>
      <c r="D4321">
        <v>2017</v>
      </c>
      <c r="E4321" t="s">
        <v>161</v>
      </c>
      <c r="F4321">
        <v>4</v>
      </c>
      <c r="G4321" t="s">
        <v>54</v>
      </c>
      <c r="H4321" t="s">
        <v>3502</v>
      </c>
      <c r="I4321" t="s">
        <v>3503</v>
      </c>
      <c r="J4321" t="s">
        <v>28</v>
      </c>
      <c r="K4321" t="s">
        <v>29</v>
      </c>
      <c r="L4321" t="s">
        <v>2561</v>
      </c>
      <c r="M4321" t="s">
        <v>46</v>
      </c>
      <c r="N4321">
        <v>92704</v>
      </c>
      <c r="O4321" t="s">
        <v>47</v>
      </c>
      <c r="P4321" t="s">
        <v>7585</v>
      </c>
      <c r="Q4321" t="s">
        <v>49</v>
      </c>
      <c r="R4321" t="s">
        <v>63</v>
      </c>
      <c r="S4321" t="s">
        <v>7586</v>
      </c>
      <c r="T4321">
        <v>421.1</v>
      </c>
      <c r="U4321">
        <v>2</v>
      </c>
      <c r="V4321">
        <v>0</v>
      </c>
      <c r="W4321">
        <v>105.27499999999998</v>
      </c>
    </row>
    <row r="4322" spans="1:23" x14ac:dyDescent="0.3">
      <c r="A4322">
        <v>4321</v>
      </c>
      <c r="B4322" t="s">
        <v>7431</v>
      </c>
      <c r="C4322" s="1">
        <v>42002</v>
      </c>
      <c r="D4322">
        <v>2014</v>
      </c>
      <c r="E4322" t="s">
        <v>98</v>
      </c>
      <c r="F4322">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v>7.9895999999999994</v>
      </c>
    </row>
    <row r="4323" spans="1:23" x14ac:dyDescent="0.3">
      <c r="A4323">
        <v>4322</v>
      </c>
      <c r="B4323" t="s">
        <v>7432</v>
      </c>
      <c r="C4323" s="1">
        <v>42049</v>
      </c>
      <c r="D4323">
        <v>2015</v>
      </c>
      <c r="E4323" t="s">
        <v>568</v>
      </c>
      <c r="F4323">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v>-11.961599999999997</v>
      </c>
    </row>
    <row r="4324" spans="1:23" x14ac:dyDescent="0.3">
      <c r="A4324">
        <v>7103</v>
      </c>
      <c r="B4324" t="s">
        <v>9311</v>
      </c>
      <c r="C4324" s="1">
        <v>41903</v>
      </c>
      <c r="D4324">
        <v>2014</v>
      </c>
      <c r="E4324" t="s">
        <v>161</v>
      </c>
      <c r="F4324">
        <v>21</v>
      </c>
      <c r="G4324" t="s">
        <v>199</v>
      </c>
      <c r="H4324" t="s">
        <v>3439</v>
      </c>
      <c r="I4324" t="s">
        <v>3440</v>
      </c>
      <c r="J4324" t="s">
        <v>28</v>
      </c>
      <c r="K4324" t="s">
        <v>29</v>
      </c>
      <c r="L4324" t="s">
        <v>155</v>
      </c>
      <c r="M4324" t="s">
        <v>156</v>
      </c>
      <c r="N4324">
        <v>19140</v>
      </c>
      <c r="O4324" t="s">
        <v>157</v>
      </c>
      <c r="P4324" t="s">
        <v>1389</v>
      </c>
      <c r="Q4324" t="s">
        <v>49</v>
      </c>
      <c r="R4324" t="s">
        <v>79</v>
      </c>
      <c r="S4324" t="s">
        <v>1390</v>
      </c>
      <c r="T4324">
        <v>6.5700000000000012</v>
      </c>
      <c r="U4324">
        <v>3</v>
      </c>
      <c r="V4324">
        <v>0.7</v>
      </c>
      <c r="W4324">
        <v>-5.036999999999999</v>
      </c>
    </row>
    <row r="4325" spans="1:23" x14ac:dyDescent="0.3">
      <c r="A4325">
        <v>4324</v>
      </c>
      <c r="B4325" t="s">
        <v>7432</v>
      </c>
      <c r="C4325" s="1">
        <v>42049</v>
      </c>
      <c r="D4325">
        <v>2015</v>
      </c>
      <c r="E4325" t="s">
        <v>568</v>
      </c>
      <c r="F4325">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v>-1.6763999999999997</v>
      </c>
    </row>
    <row r="4326" spans="1:23" x14ac:dyDescent="0.3">
      <c r="A4326">
        <v>4325</v>
      </c>
      <c r="B4326" t="s">
        <v>7432</v>
      </c>
      <c r="C4326" s="1">
        <v>42049</v>
      </c>
      <c r="D4326">
        <v>2015</v>
      </c>
      <c r="E4326" t="s">
        <v>568</v>
      </c>
      <c r="F432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v>0.8969999999999998</v>
      </c>
    </row>
    <row r="4327" spans="1:23" x14ac:dyDescent="0.3">
      <c r="A4327">
        <v>7102</v>
      </c>
      <c r="B4327" t="s">
        <v>9310</v>
      </c>
      <c r="C4327" s="1">
        <v>42583</v>
      </c>
      <c r="D4327">
        <v>2016</v>
      </c>
      <c r="E4327" t="s">
        <v>132</v>
      </c>
      <c r="F4327">
        <v>1</v>
      </c>
      <c r="G4327" t="s">
        <v>25</v>
      </c>
      <c r="H4327" t="s">
        <v>7309</v>
      </c>
      <c r="I4327" t="s">
        <v>7310</v>
      </c>
      <c r="J4327" t="s">
        <v>44</v>
      </c>
      <c r="K4327" t="s">
        <v>29</v>
      </c>
      <c r="L4327" t="s">
        <v>1632</v>
      </c>
      <c r="M4327" t="s">
        <v>110</v>
      </c>
      <c r="N4327">
        <v>79109</v>
      </c>
      <c r="O4327" t="s">
        <v>111</v>
      </c>
      <c r="P4327" t="s">
        <v>196</v>
      </c>
      <c r="Q4327" t="s">
        <v>49</v>
      </c>
      <c r="R4327" t="s">
        <v>95</v>
      </c>
      <c r="S4327" t="s">
        <v>197</v>
      </c>
      <c r="T4327">
        <v>19.648</v>
      </c>
      <c r="U4327">
        <v>2</v>
      </c>
      <c r="V4327">
        <v>0.2</v>
      </c>
      <c r="W4327">
        <v>6.6311999999999989</v>
      </c>
    </row>
    <row r="4328" spans="1:23" x14ac:dyDescent="0.3">
      <c r="A4328">
        <v>4327</v>
      </c>
      <c r="B4328" t="s">
        <v>7433</v>
      </c>
      <c r="C4328" s="1">
        <v>42394</v>
      </c>
      <c r="D4328">
        <v>2016</v>
      </c>
      <c r="E4328" t="s">
        <v>166</v>
      </c>
      <c r="F4328">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v>2.3025000000000002</v>
      </c>
    </row>
    <row r="4329" spans="1:23" x14ac:dyDescent="0.3">
      <c r="A4329">
        <v>4328</v>
      </c>
      <c r="B4329" t="s">
        <v>7433</v>
      </c>
      <c r="C4329" s="1">
        <v>42394</v>
      </c>
      <c r="D4329">
        <v>2016</v>
      </c>
      <c r="E4329" t="s">
        <v>166</v>
      </c>
      <c r="F4329">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v>8.2799999999999994</v>
      </c>
    </row>
    <row r="4330" spans="1:23" x14ac:dyDescent="0.3">
      <c r="A4330">
        <v>4329</v>
      </c>
      <c r="B4330" t="s">
        <v>7434</v>
      </c>
      <c r="C4330" s="1">
        <v>42826</v>
      </c>
      <c r="D4330">
        <v>2017</v>
      </c>
      <c r="E4330" t="s">
        <v>89</v>
      </c>
      <c r="F4330">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v>19.318499999999997</v>
      </c>
    </row>
    <row r="4331" spans="1:23" x14ac:dyDescent="0.3">
      <c r="A4331">
        <v>4330</v>
      </c>
      <c r="B4331" t="s">
        <v>7435</v>
      </c>
      <c r="C4331" s="1">
        <v>43011</v>
      </c>
      <c r="D4331">
        <v>2017</v>
      </c>
      <c r="E4331" t="s">
        <v>53</v>
      </c>
      <c r="F4331">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v>5.4432</v>
      </c>
    </row>
    <row r="4332" spans="1:23" x14ac:dyDescent="0.3">
      <c r="A4332">
        <v>4331</v>
      </c>
      <c r="B4332" t="s">
        <v>7435</v>
      </c>
      <c r="C4332" s="1">
        <v>43011</v>
      </c>
      <c r="D4332">
        <v>2017</v>
      </c>
      <c r="E4332" t="s">
        <v>53</v>
      </c>
      <c r="F4332">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v>1.1200000000000001</v>
      </c>
    </row>
    <row r="4333" spans="1:23" x14ac:dyDescent="0.3">
      <c r="A4333">
        <v>7101</v>
      </c>
      <c r="B4333" t="s">
        <v>9309</v>
      </c>
      <c r="C4333" s="1">
        <v>41966</v>
      </c>
      <c r="D4333">
        <v>2014</v>
      </c>
      <c r="E4333" t="s">
        <v>24</v>
      </c>
      <c r="F4333">
        <v>23</v>
      </c>
      <c r="G4333" t="s">
        <v>54</v>
      </c>
      <c r="H4333" t="s">
        <v>2718</v>
      </c>
      <c r="I4333" t="s">
        <v>2719</v>
      </c>
      <c r="J4333" t="s">
        <v>28</v>
      </c>
      <c r="K4333" t="s">
        <v>29</v>
      </c>
      <c r="L4333" t="s">
        <v>636</v>
      </c>
      <c r="M4333" t="s">
        <v>322</v>
      </c>
      <c r="N4333">
        <v>85254</v>
      </c>
      <c r="O4333" t="s">
        <v>47</v>
      </c>
      <c r="P4333" t="s">
        <v>4709</v>
      </c>
      <c r="Q4333" t="s">
        <v>49</v>
      </c>
      <c r="R4333" t="s">
        <v>184</v>
      </c>
      <c r="S4333" t="s">
        <v>684</v>
      </c>
      <c r="T4333">
        <v>23.472000000000001</v>
      </c>
      <c r="U4333">
        <v>3</v>
      </c>
      <c r="V4333">
        <v>0.2</v>
      </c>
      <c r="W4333">
        <v>8.8019999999999978</v>
      </c>
    </row>
    <row r="4334" spans="1:23" x14ac:dyDescent="0.3">
      <c r="A4334">
        <v>4333</v>
      </c>
      <c r="B4334" t="s">
        <v>7438</v>
      </c>
      <c r="C4334" s="1">
        <v>42979</v>
      </c>
      <c r="D4334">
        <v>2017</v>
      </c>
      <c r="E4334" t="s">
        <v>161</v>
      </c>
      <c r="F4334">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v>8.0219999999999985</v>
      </c>
    </row>
    <row r="4335" spans="1:23" x14ac:dyDescent="0.3">
      <c r="A4335">
        <v>7100</v>
      </c>
      <c r="B4335" t="s">
        <v>9308</v>
      </c>
      <c r="C4335" s="1">
        <v>42364</v>
      </c>
      <c r="D4335">
        <v>2015</v>
      </c>
      <c r="E4335" t="s">
        <v>98</v>
      </c>
      <c r="F4335">
        <v>26</v>
      </c>
      <c r="G4335" t="s">
        <v>25</v>
      </c>
      <c r="H4335" t="s">
        <v>5901</v>
      </c>
      <c r="I4335" t="s">
        <v>5902</v>
      </c>
      <c r="J4335" t="s">
        <v>28</v>
      </c>
      <c r="K4335" t="s">
        <v>29</v>
      </c>
      <c r="L4335" t="s">
        <v>278</v>
      </c>
      <c r="M4335" t="s">
        <v>279</v>
      </c>
      <c r="N4335">
        <v>10009</v>
      </c>
      <c r="O4335" t="s">
        <v>157</v>
      </c>
      <c r="P4335" t="s">
        <v>8200</v>
      </c>
      <c r="Q4335" t="s">
        <v>49</v>
      </c>
      <c r="R4335" t="s">
        <v>95</v>
      </c>
      <c r="S4335" t="s">
        <v>8201</v>
      </c>
      <c r="T4335">
        <v>212.64</v>
      </c>
      <c r="U4335">
        <v>6</v>
      </c>
      <c r="V4335">
        <v>0</v>
      </c>
      <c r="W4335">
        <v>99.940799999999982</v>
      </c>
    </row>
    <row r="4336" spans="1:23" x14ac:dyDescent="0.3">
      <c r="A4336">
        <v>4335</v>
      </c>
      <c r="B4336" t="s">
        <v>7439</v>
      </c>
      <c r="C4336" s="1">
        <v>42359</v>
      </c>
      <c r="D4336">
        <v>2015</v>
      </c>
      <c r="E4336" t="s">
        <v>98</v>
      </c>
      <c r="F433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v>9.2178000000000004</v>
      </c>
    </row>
    <row r="4337" spans="1:23" x14ac:dyDescent="0.3">
      <c r="A4337">
        <v>4336</v>
      </c>
      <c r="B4337" t="s">
        <v>7445</v>
      </c>
      <c r="C4337" s="1">
        <v>42358</v>
      </c>
      <c r="D4337">
        <v>2015</v>
      </c>
      <c r="E4337" t="s">
        <v>98</v>
      </c>
      <c r="F4337">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v>2.7719999999999994</v>
      </c>
    </row>
    <row r="4338" spans="1:23" x14ac:dyDescent="0.3">
      <c r="A4338">
        <v>7099</v>
      </c>
      <c r="B4338" t="s">
        <v>9307</v>
      </c>
      <c r="C4338" s="1">
        <v>43045</v>
      </c>
      <c r="D4338">
        <v>2017</v>
      </c>
      <c r="E4338" t="s">
        <v>24</v>
      </c>
      <c r="F4338">
        <v>6</v>
      </c>
      <c r="G4338" t="s">
        <v>54</v>
      </c>
      <c r="H4338" t="s">
        <v>2218</v>
      </c>
      <c r="I4338" t="s">
        <v>2219</v>
      </c>
      <c r="J4338" t="s">
        <v>28</v>
      </c>
      <c r="K4338" t="s">
        <v>29</v>
      </c>
      <c r="L4338" t="s">
        <v>278</v>
      </c>
      <c r="M4338" t="s">
        <v>279</v>
      </c>
      <c r="N4338">
        <v>10011</v>
      </c>
      <c r="O4338" t="s">
        <v>157</v>
      </c>
      <c r="P4338" t="s">
        <v>8200</v>
      </c>
      <c r="Q4338" t="s">
        <v>49</v>
      </c>
      <c r="R4338" t="s">
        <v>95</v>
      </c>
      <c r="S4338" t="s">
        <v>8201</v>
      </c>
      <c r="T4338">
        <v>318.95999999999998</v>
      </c>
      <c r="U4338">
        <v>9</v>
      </c>
      <c r="V4338">
        <v>0</v>
      </c>
      <c r="W4338">
        <v>149.91119999999998</v>
      </c>
    </row>
    <row r="4339" spans="1:23" x14ac:dyDescent="0.3">
      <c r="A4339">
        <v>7098</v>
      </c>
      <c r="B4339" t="s">
        <v>9306</v>
      </c>
      <c r="C4339" s="1">
        <v>42601</v>
      </c>
      <c r="D4339">
        <v>2016</v>
      </c>
      <c r="E4339" t="s">
        <v>132</v>
      </c>
      <c r="F4339">
        <v>19</v>
      </c>
      <c r="G4339" t="s">
        <v>199</v>
      </c>
      <c r="H4339" t="s">
        <v>2196</v>
      </c>
      <c r="I4339" t="s">
        <v>2197</v>
      </c>
      <c r="J4339" t="s">
        <v>28</v>
      </c>
      <c r="K4339" t="s">
        <v>29</v>
      </c>
      <c r="L4339" t="s">
        <v>278</v>
      </c>
      <c r="M4339" t="s">
        <v>279</v>
      </c>
      <c r="N4339">
        <v>10009</v>
      </c>
      <c r="O4339" t="s">
        <v>157</v>
      </c>
      <c r="P4339" t="s">
        <v>3365</v>
      </c>
      <c r="Q4339" t="s">
        <v>49</v>
      </c>
      <c r="R4339" t="s">
        <v>79</v>
      </c>
      <c r="S4339" t="s">
        <v>3366</v>
      </c>
      <c r="T4339">
        <v>25.32</v>
      </c>
      <c r="U4339">
        <v>5</v>
      </c>
      <c r="V4339">
        <v>0.2</v>
      </c>
      <c r="W4339">
        <v>9.1785000000000014</v>
      </c>
    </row>
    <row r="4340" spans="1:23" x14ac:dyDescent="0.3">
      <c r="A4340">
        <v>4339</v>
      </c>
      <c r="B4340" t="s">
        <v>7449</v>
      </c>
      <c r="C4340" s="1">
        <v>42335</v>
      </c>
      <c r="D4340">
        <v>2015</v>
      </c>
      <c r="E4340" t="s">
        <v>24</v>
      </c>
      <c r="F4340">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v>53.495399999999989</v>
      </c>
    </row>
    <row r="4341" spans="1:23" x14ac:dyDescent="0.3">
      <c r="A4341">
        <v>4340</v>
      </c>
      <c r="B4341" t="s">
        <v>7450</v>
      </c>
      <c r="C4341" s="1">
        <v>42974</v>
      </c>
      <c r="D4341">
        <v>2017</v>
      </c>
      <c r="E4341" t="s">
        <v>132</v>
      </c>
      <c r="F4341">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v>1.8144</v>
      </c>
    </row>
    <row r="4342" spans="1:23" x14ac:dyDescent="0.3">
      <c r="A4342">
        <v>4341</v>
      </c>
      <c r="B4342" t="s">
        <v>7451</v>
      </c>
      <c r="C4342" s="1">
        <v>41720</v>
      </c>
      <c r="D4342">
        <v>2014</v>
      </c>
      <c r="E4342" t="s">
        <v>237</v>
      </c>
      <c r="F4342">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v>6.5120000000000005</v>
      </c>
    </row>
    <row r="4343" spans="1:23" x14ac:dyDescent="0.3">
      <c r="A4343">
        <v>4342</v>
      </c>
      <c r="B4343" t="s">
        <v>7453</v>
      </c>
      <c r="C4343" s="1">
        <v>43086</v>
      </c>
      <c r="D4343">
        <v>2017</v>
      </c>
      <c r="E4343" t="s">
        <v>98</v>
      </c>
      <c r="F4343">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v>157.87019999999993</v>
      </c>
    </row>
    <row r="4344" spans="1:23" x14ac:dyDescent="0.3">
      <c r="A4344">
        <v>4343</v>
      </c>
      <c r="B4344" t="s">
        <v>7454</v>
      </c>
      <c r="C4344" s="1">
        <v>42813</v>
      </c>
      <c r="D4344">
        <v>2017</v>
      </c>
      <c r="E4344" t="s">
        <v>237</v>
      </c>
      <c r="F4344">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v>6.690599999999999</v>
      </c>
    </row>
    <row r="4345" spans="1:23" x14ac:dyDescent="0.3">
      <c r="A4345">
        <v>7097</v>
      </c>
      <c r="B4345" t="s">
        <v>9306</v>
      </c>
      <c r="C4345" s="1">
        <v>42601</v>
      </c>
      <c r="D4345">
        <v>2016</v>
      </c>
      <c r="E4345" t="s">
        <v>132</v>
      </c>
      <c r="F4345">
        <v>19</v>
      </c>
      <c r="G4345" t="s">
        <v>199</v>
      </c>
      <c r="H4345" t="s">
        <v>2196</v>
      </c>
      <c r="I4345" t="s">
        <v>2197</v>
      </c>
      <c r="J4345" t="s">
        <v>28</v>
      </c>
      <c r="K4345" t="s">
        <v>29</v>
      </c>
      <c r="L4345" t="s">
        <v>278</v>
      </c>
      <c r="M4345" t="s">
        <v>279</v>
      </c>
      <c r="N4345">
        <v>10009</v>
      </c>
      <c r="O4345" t="s">
        <v>157</v>
      </c>
      <c r="P4345" t="s">
        <v>7011</v>
      </c>
      <c r="Q4345" t="s">
        <v>49</v>
      </c>
      <c r="R4345" t="s">
        <v>79</v>
      </c>
      <c r="S4345" t="s">
        <v>7012</v>
      </c>
      <c r="T4345">
        <v>276.78400000000005</v>
      </c>
      <c r="U4345">
        <v>2</v>
      </c>
      <c r="V4345">
        <v>0.2</v>
      </c>
      <c r="W4345">
        <v>89.954799999999992</v>
      </c>
    </row>
    <row r="4346" spans="1:23" x14ac:dyDescent="0.3">
      <c r="A4346">
        <v>7096</v>
      </c>
      <c r="B4346" t="s">
        <v>9306</v>
      </c>
      <c r="C4346" s="1">
        <v>42601</v>
      </c>
      <c r="D4346">
        <v>2016</v>
      </c>
      <c r="E4346" t="s">
        <v>132</v>
      </c>
      <c r="F4346">
        <v>19</v>
      </c>
      <c r="G4346" t="s">
        <v>199</v>
      </c>
      <c r="H4346" t="s">
        <v>2196</v>
      </c>
      <c r="I4346" t="s">
        <v>2197</v>
      </c>
      <c r="J4346" t="s">
        <v>28</v>
      </c>
      <c r="K4346" t="s">
        <v>29</v>
      </c>
      <c r="L4346" t="s">
        <v>278</v>
      </c>
      <c r="M4346" t="s">
        <v>279</v>
      </c>
      <c r="N4346">
        <v>10009</v>
      </c>
      <c r="O4346" t="s">
        <v>157</v>
      </c>
      <c r="P4346" t="s">
        <v>3932</v>
      </c>
      <c r="Q4346" t="s">
        <v>49</v>
      </c>
      <c r="R4346" t="s">
        <v>79</v>
      </c>
      <c r="S4346" t="s">
        <v>3933</v>
      </c>
      <c r="T4346">
        <v>146.68799999999999</v>
      </c>
      <c r="U4346">
        <v>6</v>
      </c>
      <c r="V4346">
        <v>0.2</v>
      </c>
      <c r="W4346">
        <v>55.007999999999996</v>
      </c>
    </row>
    <row r="4347" spans="1:23" x14ac:dyDescent="0.3">
      <c r="A4347">
        <v>7094</v>
      </c>
      <c r="B4347" t="s">
        <v>9304</v>
      </c>
      <c r="C4347" s="1">
        <v>42013</v>
      </c>
      <c r="D4347">
        <v>2015</v>
      </c>
      <c r="E4347" t="s">
        <v>166</v>
      </c>
      <c r="F4347">
        <v>9</v>
      </c>
      <c r="G4347" t="s">
        <v>54</v>
      </c>
      <c r="H4347" t="s">
        <v>4508</v>
      </c>
      <c r="I4347" t="s">
        <v>4509</v>
      </c>
      <c r="J4347" t="s">
        <v>28</v>
      </c>
      <c r="K4347" t="s">
        <v>29</v>
      </c>
      <c r="L4347" t="s">
        <v>30</v>
      </c>
      <c r="M4347" t="s">
        <v>31</v>
      </c>
      <c r="N4347">
        <v>42420</v>
      </c>
      <c r="O4347" t="s">
        <v>32</v>
      </c>
      <c r="P4347" t="s">
        <v>6673</v>
      </c>
      <c r="Q4347" t="s">
        <v>49</v>
      </c>
      <c r="R4347" t="s">
        <v>95</v>
      </c>
      <c r="S4347" t="s">
        <v>6674</v>
      </c>
      <c r="T4347">
        <v>51.550000000000004</v>
      </c>
      <c r="U4347">
        <v>5</v>
      </c>
      <c r="V4347">
        <v>0</v>
      </c>
      <c r="W4347">
        <v>24.2285</v>
      </c>
    </row>
    <row r="4348" spans="1:23" x14ac:dyDescent="0.3">
      <c r="A4348">
        <v>7093</v>
      </c>
      <c r="B4348" t="s">
        <v>9304</v>
      </c>
      <c r="C4348" s="1">
        <v>42013</v>
      </c>
      <c r="D4348">
        <v>2015</v>
      </c>
      <c r="E4348" t="s">
        <v>166</v>
      </c>
      <c r="F4348">
        <v>9</v>
      </c>
      <c r="G4348" t="s">
        <v>54</v>
      </c>
      <c r="H4348" t="s">
        <v>4508</v>
      </c>
      <c r="I4348" t="s">
        <v>4509</v>
      </c>
      <c r="J4348" t="s">
        <v>28</v>
      </c>
      <c r="K4348" t="s">
        <v>29</v>
      </c>
      <c r="L4348" t="s">
        <v>30</v>
      </c>
      <c r="M4348" t="s">
        <v>31</v>
      </c>
      <c r="N4348">
        <v>42420</v>
      </c>
      <c r="O4348" t="s">
        <v>32</v>
      </c>
      <c r="P4348" t="s">
        <v>5785</v>
      </c>
      <c r="Q4348" t="s">
        <v>49</v>
      </c>
      <c r="R4348" t="s">
        <v>72</v>
      </c>
      <c r="S4348" t="s">
        <v>5786</v>
      </c>
      <c r="T4348">
        <v>42.76</v>
      </c>
      <c r="U4348">
        <v>2</v>
      </c>
      <c r="V4348">
        <v>0</v>
      </c>
      <c r="W4348">
        <v>11.117599999999999</v>
      </c>
    </row>
    <row r="4349" spans="1:23" x14ac:dyDescent="0.3">
      <c r="A4349">
        <v>7092</v>
      </c>
      <c r="B4349" t="s">
        <v>9304</v>
      </c>
      <c r="C4349" s="1">
        <v>42013</v>
      </c>
      <c r="D4349">
        <v>2015</v>
      </c>
      <c r="E4349" t="s">
        <v>166</v>
      </c>
      <c r="F4349">
        <v>9</v>
      </c>
      <c r="G4349" t="s">
        <v>54</v>
      </c>
      <c r="H4349" t="s">
        <v>4508</v>
      </c>
      <c r="I4349" t="s">
        <v>4509</v>
      </c>
      <c r="J4349" t="s">
        <v>28</v>
      </c>
      <c r="K4349" t="s">
        <v>29</v>
      </c>
      <c r="L4349" t="s">
        <v>30</v>
      </c>
      <c r="M4349" t="s">
        <v>31</v>
      </c>
      <c r="N4349">
        <v>42420</v>
      </c>
      <c r="O4349" t="s">
        <v>32</v>
      </c>
      <c r="P4349" t="s">
        <v>5389</v>
      </c>
      <c r="Q4349" t="s">
        <v>49</v>
      </c>
      <c r="R4349" t="s">
        <v>82</v>
      </c>
      <c r="S4349" t="s">
        <v>5390</v>
      </c>
      <c r="T4349">
        <v>163.44</v>
      </c>
      <c r="U4349">
        <v>3</v>
      </c>
      <c r="V4349">
        <v>0</v>
      </c>
      <c r="W4349">
        <v>45.763200000000012</v>
      </c>
    </row>
    <row r="4350" spans="1:23" x14ac:dyDescent="0.3">
      <c r="A4350">
        <v>4349</v>
      </c>
      <c r="B4350" t="s">
        <v>7458</v>
      </c>
      <c r="C4350" s="1">
        <v>43063</v>
      </c>
      <c r="D4350">
        <v>2017</v>
      </c>
      <c r="E4350" t="s">
        <v>24</v>
      </c>
      <c r="F4350">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v>-15.197599999999994</v>
      </c>
    </row>
    <row r="4351" spans="1:23" x14ac:dyDescent="0.3">
      <c r="A4351">
        <v>4350</v>
      </c>
      <c r="B4351" t="s">
        <v>7458</v>
      </c>
      <c r="C4351" s="1">
        <v>43063</v>
      </c>
      <c r="D4351">
        <v>2017</v>
      </c>
      <c r="E4351" t="s">
        <v>24</v>
      </c>
      <c r="F4351">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v>-41.587199999999996</v>
      </c>
    </row>
    <row r="4352" spans="1:23" x14ac:dyDescent="0.3">
      <c r="A4352">
        <v>4351</v>
      </c>
      <c r="B4352" t="s">
        <v>7459</v>
      </c>
      <c r="C4352" s="1">
        <v>42836</v>
      </c>
      <c r="D4352">
        <v>2017</v>
      </c>
      <c r="E4352" t="s">
        <v>89</v>
      </c>
      <c r="F4352">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v>1.4672000000000001</v>
      </c>
    </row>
    <row r="4353" spans="1:23" x14ac:dyDescent="0.3">
      <c r="A4353">
        <v>7091</v>
      </c>
      <c r="B4353" t="s">
        <v>9304</v>
      </c>
      <c r="C4353" s="1">
        <v>42013</v>
      </c>
      <c r="D4353">
        <v>2015</v>
      </c>
      <c r="E4353" t="s">
        <v>166</v>
      </c>
      <c r="F4353">
        <v>9</v>
      </c>
      <c r="G4353" t="s">
        <v>54</v>
      </c>
      <c r="H4353" t="s">
        <v>4508</v>
      </c>
      <c r="I4353" t="s">
        <v>4509</v>
      </c>
      <c r="J4353" t="s">
        <v>28</v>
      </c>
      <c r="K4353" t="s">
        <v>29</v>
      </c>
      <c r="L4353" t="s">
        <v>30</v>
      </c>
      <c r="M4353" t="s">
        <v>31</v>
      </c>
      <c r="N4353">
        <v>42420</v>
      </c>
      <c r="O4353" t="s">
        <v>32</v>
      </c>
      <c r="P4353" t="s">
        <v>1070</v>
      </c>
      <c r="Q4353" t="s">
        <v>49</v>
      </c>
      <c r="R4353" t="s">
        <v>95</v>
      </c>
      <c r="S4353" t="s">
        <v>197</v>
      </c>
      <c r="T4353">
        <v>106.32</v>
      </c>
      <c r="U4353">
        <v>3</v>
      </c>
      <c r="V4353">
        <v>0</v>
      </c>
      <c r="W4353">
        <v>49.970399999999991</v>
      </c>
    </row>
    <row r="4354" spans="1:23" x14ac:dyDescent="0.3">
      <c r="A4354">
        <v>7089</v>
      </c>
      <c r="B4354" t="s">
        <v>9302</v>
      </c>
      <c r="C4354" s="1">
        <v>42302</v>
      </c>
      <c r="D4354">
        <v>2015</v>
      </c>
      <c r="E4354" t="s">
        <v>53</v>
      </c>
      <c r="F4354">
        <v>25</v>
      </c>
      <c r="G4354" t="s">
        <v>25</v>
      </c>
      <c r="H4354" t="s">
        <v>1952</v>
      </c>
      <c r="I4354" t="s">
        <v>1953</v>
      </c>
      <c r="J4354" t="s">
        <v>28</v>
      </c>
      <c r="K4354" t="s">
        <v>29</v>
      </c>
      <c r="L4354" t="s">
        <v>5492</v>
      </c>
      <c r="M4354" t="s">
        <v>1409</v>
      </c>
      <c r="N4354">
        <v>89431</v>
      </c>
      <c r="O4354" t="s">
        <v>47</v>
      </c>
      <c r="P4354" t="s">
        <v>4154</v>
      </c>
      <c r="Q4354" t="s">
        <v>49</v>
      </c>
      <c r="R4354" t="s">
        <v>72</v>
      </c>
      <c r="S4354" t="s">
        <v>4155</v>
      </c>
      <c r="T4354">
        <v>79.36</v>
      </c>
      <c r="U4354">
        <v>4</v>
      </c>
      <c r="V4354">
        <v>0</v>
      </c>
      <c r="W4354">
        <v>23.807999999999993</v>
      </c>
    </row>
    <row r="4355" spans="1:23" x14ac:dyDescent="0.3">
      <c r="A4355">
        <v>4354</v>
      </c>
      <c r="B4355" t="s">
        <v>7460</v>
      </c>
      <c r="C4355" s="1">
        <v>43079</v>
      </c>
      <c r="D4355">
        <v>2017</v>
      </c>
      <c r="E4355" t="s">
        <v>98</v>
      </c>
      <c r="F4355">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v>6.2208000000000006</v>
      </c>
    </row>
    <row r="4356" spans="1:23" x14ac:dyDescent="0.3">
      <c r="A4356">
        <v>4355</v>
      </c>
      <c r="B4356" t="s">
        <v>7463</v>
      </c>
      <c r="C4356" s="1">
        <v>43063</v>
      </c>
      <c r="D4356">
        <v>2017</v>
      </c>
      <c r="E4356" t="s">
        <v>24</v>
      </c>
      <c r="F435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v>-12.671999999999997</v>
      </c>
    </row>
    <row r="4357" spans="1:23" x14ac:dyDescent="0.3">
      <c r="A4357">
        <v>4356</v>
      </c>
      <c r="B4357" t="s">
        <v>7464</v>
      </c>
      <c r="C4357" s="1">
        <v>42342</v>
      </c>
      <c r="D4357">
        <v>2015</v>
      </c>
      <c r="E4357" t="s">
        <v>98</v>
      </c>
      <c r="F4357">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v>-1065.3719999999998</v>
      </c>
    </row>
    <row r="4358" spans="1:23" x14ac:dyDescent="0.3">
      <c r="A4358">
        <v>4357</v>
      </c>
      <c r="B4358" t="s">
        <v>7464</v>
      </c>
      <c r="C4358" s="1">
        <v>42342</v>
      </c>
      <c r="D4358">
        <v>2015</v>
      </c>
      <c r="E4358" t="s">
        <v>98</v>
      </c>
      <c r="F4358">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v>12.011999999999999</v>
      </c>
    </row>
    <row r="4359" spans="1:23" x14ac:dyDescent="0.3">
      <c r="A4359">
        <v>4358</v>
      </c>
      <c r="B4359" t="s">
        <v>7465</v>
      </c>
      <c r="C4359" s="1">
        <v>43080</v>
      </c>
      <c r="D4359">
        <v>2017</v>
      </c>
      <c r="E4359" t="s">
        <v>98</v>
      </c>
      <c r="F4359">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v>3.6288</v>
      </c>
    </row>
    <row r="4360" spans="1:23" x14ac:dyDescent="0.3">
      <c r="A4360">
        <v>7088</v>
      </c>
      <c r="B4360" t="s">
        <v>9301</v>
      </c>
      <c r="C4360" s="1">
        <v>42950</v>
      </c>
      <c r="D4360">
        <v>2017</v>
      </c>
      <c r="E4360" t="s">
        <v>132</v>
      </c>
      <c r="F4360">
        <v>3</v>
      </c>
      <c r="G4360" t="s">
        <v>25</v>
      </c>
      <c r="H4360" t="s">
        <v>5943</v>
      </c>
      <c r="I4360" t="s">
        <v>5944</v>
      </c>
      <c r="J4360" t="s">
        <v>28</v>
      </c>
      <c r="K4360" t="s">
        <v>29</v>
      </c>
      <c r="L4360" t="s">
        <v>45</v>
      </c>
      <c r="M4360" t="s">
        <v>46</v>
      </c>
      <c r="N4360">
        <v>90004</v>
      </c>
      <c r="O4360" t="s">
        <v>47</v>
      </c>
      <c r="P4360" t="s">
        <v>5290</v>
      </c>
      <c r="Q4360" t="s">
        <v>49</v>
      </c>
      <c r="R4360" t="s">
        <v>63</v>
      </c>
      <c r="S4360" t="s">
        <v>5291</v>
      </c>
      <c r="T4360">
        <v>99.87</v>
      </c>
      <c r="U4360">
        <v>3</v>
      </c>
      <c r="V4360">
        <v>0</v>
      </c>
      <c r="W4360">
        <v>23.968799999999998</v>
      </c>
    </row>
    <row r="4361" spans="1:23" x14ac:dyDescent="0.3">
      <c r="A4361">
        <v>7087</v>
      </c>
      <c r="B4361" t="s">
        <v>9300</v>
      </c>
      <c r="C4361" s="1">
        <v>43003</v>
      </c>
      <c r="D4361">
        <v>2017</v>
      </c>
      <c r="E4361" t="s">
        <v>161</v>
      </c>
      <c r="F4361">
        <v>25</v>
      </c>
      <c r="G4361" t="s">
        <v>199</v>
      </c>
      <c r="H4361" t="s">
        <v>2842</v>
      </c>
      <c r="I4361" t="s">
        <v>2843</v>
      </c>
      <c r="J4361" t="s">
        <v>44</v>
      </c>
      <c r="K4361" t="s">
        <v>29</v>
      </c>
      <c r="L4361" t="s">
        <v>2270</v>
      </c>
      <c r="M4361" t="s">
        <v>156</v>
      </c>
      <c r="N4361">
        <v>19013</v>
      </c>
      <c r="O4361" t="s">
        <v>157</v>
      </c>
      <c r="P4361" t="s">
        <v>5916</v>
      </c>
      <c r="Q4361" t="s">
        <v>49</v>
      </c>
      <c r="R4361" t="s">
        <v>592</v>
      </c>
      <c r="S4361" t="s">
        <v>5917</v>
      </c>
      <c r="T4361">
        <v>190.89600000000002</v>
      </c>
      <c r="U4361">
        <v>2</v>
      </c>
      <c r="V4361">
        <v>0.2</v>
      </c>
      <c r="W4361">
        <v>-42.951599999999999</v>
      </c>
    </row>
    <row r="4362" spans="1:23" x14ac:dyDescent="0.3">
      <c r="A4362">
        <v>4361</v>
      </c>
      <c r="B4362" t="s">
        <v>7466</v>
      </c>
      <c r="C4362" s="1">
        <v>42511</v>
      </c>
      <c r="D4362">
        <v>2016</v>
      </c>
      <c r="E4362" t="s">
        <v>124</v>
      </c>
      <c r="F4362">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v>54.860399999999998</v>
      </c>
    </row>
    <row r="4363" spans="1:23" x14ac:dyDescent="0.3">
      <c r="A4363">
        <v>7086</v>
      </c>
      <c r="B4363" t="s">
        <v>9300</v>
      </c>
      <c r="C4363" s="1">
        <v>43003</v>
      </c>
      <c r="D4363">
        <v>2017</v>
      </c>
      <c r="E4363" t="s">
        <v>161</v>
      </c>
      <c r="F4363">
        <v>25</v>
      </c>
      <c r="G4363" t="s">
        <v>199</v>
      </c>
      <c r="H4363" t="s">
        <v>2842</v>
      </c>
      <c r="I4363" t="s">
        <v>2843</v>
      </c>
      <c r="J4363" t="s">
        <v>44</v>
      </c>
      <c r="K4363" t="s">
        <v>29</v>
      </c>
      <c r="L4363" t="s">
        <v>2270</v>
      </c>
      <c r="M4363" t="s">
        <v>156</v>
      </c>
      <c r="N4363">
        <v>19013</v>
      </c>
      <c r="O4363" t="s">
        <v>157</v>
      </c>
      <c r="P4363" t="s">
        <v>6737</v>
      </c>
      <c r="Q4363" t="s">
        <v>49</v>
      </c>
      <c r="R4363" t="s">
        <v>79</v>
      </c>
      <c r="S4363" t="s">
        <v>6738</v>
      </c>
      <c r="T4363">
        <v>8.5950000000000024</v>
      </c>
      <c r="U4363">
        <v>5</v>
      </c>
      <c r="V4363">
        <v>0.7</v>
      </c>
      <c r="W4363">
        <v>-6.3030000000000008</v>
      </c>
    </row>
    <row r="4364" spans="1:23" x14ac:dyDescent="0.3">
      <c r="A4364">
        <v>4363</v>
      </c>
      <c r="B4364" t="s">
        <v>7469</v>
      </c>
      <c r="C4364" s="1">
        <v>42875</v>
      </c>
      <c r="D4364">
        <v>2017</v>
      </c>
      <c r="E4364" t="s">
        <v>124</v>
      </c>
      <c r="F4364">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v>35.623800000000003</v>
      </c>
    </row>
    <row r="4365" spans="1:23" x14ac:dyDescent="0.3">
      <c r="A4365">
        <v>4364</v>
      </c>
      <c r="B4365" t="s">
        <v>7469</v>
      </c>
      <c r="C4365" s="1">
        <v>42875</v>
      </c>
      <c r="D4365">
        <v>2017</v>
      </c>
      <c r="E4365" t="s">
        <v>124</v>
      </c>
      <c r="F4365">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v>8.2943999999999996</v>
      </c>
    </row>
    <row r="4366" spans="1:23" x14ac:dyDescent="0.3">
      <c r="A4366">
        <v>4365</v>
      </c>
      <c r="B4366" t="s">
        <v>7469</v>
      </c>
      <c r="C4366" s="1">
        <v>42875</v>
      </c>
      <c r="D4366">
        <v>2017</v>
      </c>
      <c r="E4366" t="s">
        <v>124</v>
      </c>
      <c r="F436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v>162.09479999999996</v>
      </c>
    </row>
    <row r="4367" spans="1:23" x14ac:dyDescent="0.3">
      <c r="A4367">
        <v>4366</v>
      </c>
      <c r="B4367" t="s">
        <v>7469</v>
      </c>
      <c r="C4367" s="1">
        <v>42875</v>
      </c>
      <c r="D4367">
        <v>2017</v>
      </c>
      <c r="E4367" t="s">
        <v>124</v>
      </c>
      <c r="F4367">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v>3.4827000000000004</v>
      </c>
    </row>
    <row r="4368" spans="1:23" x14ac:dyDescent="0.3">
      <c r="A4368">
        <v>4367</v>
      </c>
      <c r="B4368" t="s">
        <v>7469</v>
      </c>
      <c r="C4368" s="1">
        <v>42875</v>
      </c>
      <c r="D4368">
        <v>2017</v>
      </c>
      <c r="E4368" t="s">
        <v>124</v>
      </c>
      <c r="F4368">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v>7.094999999999998</v>
      </c>
    </row>
    <row r="4369" spans="1:23" x14ac:dyDescent="0.3">
      <c r="A4369">
        <v>4368</v>
      </c>
      <c r="B4369" t="s">
        <v>7472</v>
      </c>
      <c r="C4369" s="1">
        <v>42989</v>
      </c>
      <c r="D4369">
        <v>2017</v>
      </c>
      <c r="E4369" t="s">
        <v>161</v>
      </c>
      <c r="F4369">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v>3.2899999999999996</v>
      </c>
    </row>
    <row r="4370" spans="1:23" x14ac:dyDescent="0.3">
      <c r="A4370">
        <v>4369</v>
      </c>
      <c r="B4370" t="s">
        <v>7472</v>
      </c>
      <c r="C4370" s="1">
        <v>42989</v>
      </c>
      <c r="D4370">
        <v>2017</v>
      </c>
      <c r="E4370" t="s">
        <v>161</v>
      </c>
      <c r="F4370">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v>6.4199999999999964</v>
      </c>
    </row>
    <row r="4371" spans="1:23" x14ac:dyDescent="0.3">
      <c r="A4371">
        <v>4370</v>
      </c>
      <c r="B4371" t="s">
        <v>7473</v>
      </c>
      <c r="C4371" s="1">
        <v>42679</v>
      </c>
      <c r="D4371">
        <v>2016</v>
      </c>
      <c r="E4371" t="s">
        <v>24</v>
      </c>
      <c r="F4371">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v>50.351999999999997</v>
      </c>
    </row>
    <row r="4372" spans="1:23" x14ac:dyDescent="0.3">
      <c r="A4372">
        <v>4371</v>
      </c>
      <c r="B4372" t="s">
        <v>7473</v>
      </c>
      <c r="C4372" s="1">
        <v>42679</v>
      </c>
      <c r="D4372">
        <v>2016</v>
      </c>
      <c r="E4372" t="s">
        <v>24</v>
      </c>
      <c r="F4372">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v>16.268800000000002</v>
      </c>
    </row>
    <row r="4373" spans="1:23" x14ac:dyDescent="0.3">
      <c r="A4373">
        <v>4372</v>
      </c>
      <c r="B4373" t="s">
        <v>7473</v>
      </c>
      <c r="C4373" s="1">
        <v>42679</v>
      </c>
      <c r="D4373">
        <v>2016</v>
      </c>
      <c r="E4373" t="s">
        <v>24</v>
      </c>
      <c r="F4373">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v>24.84</v>
      </c>
    </row>
    <row r="4374" spans="1:23" x14ac:dyDescent="0.3">
      <c r="A4374">
        <v>4373</v>
      </c>
      <c r="B4374" t="s">
        <v>7476</v>
      </c>
      <c r="C4374" s="1">
        <v>42939</v>
      </c>
      <c r="D4374">
        <v>2017</v>
      </c>
      <c r="E4374" t="s">
        <v>152</v>
      </c>
      <c r="F4374">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v>5.4895999999999994</v>
      </c>
    </row>
    <row r="4375" spans="1:23" x14ac:dyDescent="0.3">
      <c r="A4375">
        <v>7084</v>
      </c>
      <c r="B4375" t="s">
        <v>9299</v>
      </c>
      <c r="C4375" s="1">
        <v>42937</v>
      </c>
      <c r="D4375">
        <v>2017</v>
      </c>
      <c r="E4375" t="s">
        <v>152</v>
      </c>
      <c r="F4375">
        <v>21</v>
      </c>
      <c r="G4375" t="s">
        <v>25</v>
      </c>
      <c r="H4375" t="s">
        <v>2158</v>
      </c>
      <c r="I4375" t="s">
        <v>2159</v>
      </c>
      <c r="J4375" t="s">
        <v>44</v>
      </c>
      <c r="K4375" t="s">
        <v>29</v>
      </c>
      <c r="L4375" t="s">
        <v>92</v>
      </c>
      <c r="M4375" t="s">
        <v>46</v>
      </c>
      <c r="N4375">
        <v>94521</v>
      </c>
      <c r="O4375" t="s">
        <v>47</v>
      </c>
      <c r="P4375" t="s">
        <v>5192</v>
      </c>
      <c r="Q4375" t="s">
        <v>49</v>
      </c>
      <c r="R4375" t="s">
        <v>72</v>
      </c>
      <c r="S4375" t="s">
        <v>5193</v>
      </c>
      <c r="T4375">
        <v>3.52</v>
      </c>
      <c r="U4375">
        <v>2</v>
      </c>
      <c r="V4375">
        <v>0</v>
      </c>
      <c r="W4375">
        <v>1.6896</v>
      </c>
    </row>
    <row r="4376" spans="1:23" x14ac:dyDescent="0.3">
      <c r="A4376">
        <v>4375</v>
      </c>
      <c r="B4376" t="s">
        <v>7478</v>
      </c>
      <c r="C4376" s="1">
        <v>42692</v>
      </c>
      <c r="D4376">
        <v>2016</v>
      </c>
      <c r="E4376" t="s">
        <v>24</v>
      </c>
      <c r="F437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v>16.894799999999996</v>
      </c>
    </row>
    <row r="4377" spans="1:23" x14ac:dyDescent="0.3">
      <c r="A4377">
        <v>7083</v>
      </c>
      <c r="B4377" t="s">
        <v>9298</v>
      </c>
      <c r="C4377" s="1">
        <v>42615</v>
      </c>
      <c r="D4377">
        <v>2016</v>
      </c>
      <c r="E4377" t="s">
        <v>161</v>
      </c>
      <c r="F4377">
        <v>2</v>
      </c>
      <c r="G4377" t="s">
        <v>54</v>
      </c>
      <c r="H4377" t="s">
        <v>4820</v>
      </c>
      <c r="I4377" t="s">
        <v>4821</v>
      </c>
      <c r="J4377" t="s">
        <v>28</v>
      </c>
      <c r="K4377" t="s">
        <v>29</v>
      </c>
      <c r="L4377" t="s">
        <v>479</v>
      </c>
      <c r="M4377" t="s">
        <v>93</v>
      </c>
      <c r="N4377">
        <v>28205</v>
      </c>
      <c r="O4377" t="s">
        <v>32</v>
      </c>
      <c r="P4377" t="s">
        <v>5956</v>
      </c>
      <c r="Q4377" t="s">
        <v>49</v>
      </c>
      <c r="R4377" t="s">
        <v>79</v>
      </c>
      <c r="S4377" t="s">
        <v>5957</v>
      </c>
      <c r="T4377">
        <v>17.220000000000006</v>
      </c>
      <c r="U4377">
        <v>5</v>
      </c>
      <c r="V4377">
        <v>0.7</v>
      </c>
      <c r="W4377">
        <v>-12.628</v>
      </c>
    </row>
    <row r="4378" spans="1:23" x14ac:dyDescent="0.3">
      <c r="A4378">
        <v>4377</v>
      </c>
      <c r="B4378" t="s">
        <v>7481</v>
      </c>
      <c r="C4378" s="1">
        <v>41754</v>
      </c>
      <c r="D4378">
        <v>2014</v>
      </c>
      <c r="E4378" t="s">
        <v>89</v>
      </c>
      <c r="F4378">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v>78.508799999999965</v>
      </c>
    </row>
    <row r="4379" spans="1:23" x14ac:dyDescent="0.3">
      <c r="A4379">
        <v>7080</v>
      </c>
      <c r="B4379" t="s">
        <v>9298</v>
      </c>
      <c r="C4379" s="1">
        <v>42615</v>
      </c>
      <c r="D4379">
        <v>2016</v>
      </c>
      <c r="E4379" t="s">
        <v>161</v>
      </c>
      <c r="F4379">
        <v>2</v>
      </c>
      <c r="G4379" t="s">
        <v>54</v>
      </c>
      <c r="H4379" t="s">
        <v>4820</v>
      </c>
      <c r="I4379" t="s">
        <v>4821</v>
      </c>
      <c r="J4379" t="s">
        <v>28</v>
      </c>
      <c r="K4379" t="s">
        <v>29</v>
      </c>
      <c r="L4379" t="s">
        <v>479</v>
      </c>
      <c r="M4379" t="s">
        <v>93</v>
      </c>
      <c r="N4379">
        <v>28205</v>
      </c>
      <c r="O4379" t="s">
        <v>32</v>
      </c>
      <c r="P4379" t="s">
        <v>1907</v>
      </c>
      <c r="Q4379" t="s">
        <v>49</v>
      </c>
      <c r="R4379" t="s">
        <v>72</v>
      </c>
      <c r="S4379" t="s">
        <v>1908</v>
      </c>
      <c r="T4379">
        <v>19.456000000000003</v>
      </c>
      <c r="U4379">
        <v>4</v>
      </c>
      <c r="V4379">
        <v>0.2</v>
      </c>
      <c r="W4379">
        <v>3.4047999999999981</v>
      </c>
    </row>
    <row r="4380" spans="1:23" x14ac:dyDescent="0.3">
      <c r="A4380">
        <v>4379</v>
      </c>
      <c r="B4380" t="s">
        <v>7483</v>
      </c>
      <c r="C4380" s="1">
        <v>42338</v>
      </c>
      <c r="D4380">
        <v>2015</v>
      </c>
      <c r="E4380" t="s">
        <v>24</v>
      </c>
      <c r="F4380">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v>8.2156000000000002</v>
      </c>
    </row>
    <row r="4381" spans="1:23" x14ac:dyDescent="0.3">
      <c r="A4381">
        <v>4380</v>
      </c>
      <c r="B4381" t="s">
        <v>7483</v>
      </c>
      <c r="C4381" s="1">
        <v>42338</v>
      </c>
      <c r="D4381">
        <v>2015</v>
      </c>
      <c r="E4381" t="s">
        <v>24</v>
      </c>
      <c r="F4381">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v>32.345999999999997</v>
      </c>
    </row>
    <row r="4382" spans="1:23" x14ac:dyDescent="0.3">
      <c r="A4382">
        <v>4381</v>
      </c>
      <c r="B4382" t="s">
        <v>7484</v>
      </c>
      <c r="C4382" s="1">
        <v>42302</v>
      </c>
      <c r="D4382">
        <v>2015</v>
      </c>
      <c r="E4382" t="s">
        <v>53</v>
      </c>
      <c r="F4382">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v>16.3215</v>
      </c>
    </row>
    <row r="4383" spans="1:23" x14ac:dyDescent="0.3">
      <c r="A4383">
        <v>7079</v>
      </c>
      <c r="B4383" t="s">
        <v>9298</v>
      </c>
      <c r="C4383" s="1">
        <v>42615</v>
      </c>
      <c r="D4383">
        <v>2016</v>
      </c>
      <c r="E4383" t="s">
        <v>161</v>
      </c>
      <c r="F4383">
        <v>2</v>
      </c>
      <c r="G4383" t="s">
        <v>54</v>
      </c>
      <c r="H4383" t="s">
        <v>4820</v>
      </c>
      <c r="I4383" t="s">
        <v>4821</v>
      </c>
      <c r="J4383" t="s">
        <v>28</v>
      </c>
      <c r="K4383" t="s">
        <v>29</v>
      </c>
      <c r="L4383" t="s">
        <v>479</v>
      </c>
      <c r="M4383" t="s">
        <v>93</v>
      </c>
      <c r="N4383">
        <v>28205</v>
      </c>
      <c r="O4383" t="s">
        <v>32</v>
      </c>
      <c r="P4383" t="s">
        <v>5961</v>
      </c>
      <c r="Q4383" t="s">
        <v>49</v>
      </c>
      <c r="R4383" t="s">
        <v>82</v>
      </c>
      <c r="S4383" t="s">
        <v>5962</v>
      </c>
      <c r="T4383">
        <v>309.45600000000002</v>
      </c>
      <c r="U4383">
        <v>9</v>
      </c>
      <c r="V4383">
        <v>0.2</v>
      </c>
      <c r="W4383">
        <v>34.813799999999944</v>
      </c>
    </row>
    <row r="4384" spans="1:23" x14ac:dyDescent="0.3">
      <c r="A4384">
        <v>4383</v>
      </c>
      <c r="B4384" t="s">
        <v>7485</v>
      </c>
      <c r="C4384" s="1">
        <v>42205</v>
      </c>
      <c r="D4384">
        <v>2015</v>
      </c>
      <c r="E4384" t="s">
        <v>152</v>
      </c>
      <c r="F4384">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v>-4.4639999999999995</v>
      </c>
    </row>
    <row r="4385" spans="1:23" x14ac:dyDescent="0.3">
      <c r="A4385">
        <v>7078</v>
      </c>
      <c r="B4385" t="s">
        <v>9298</v>
      </c>
      <c r="C4385" s="1">
        <v>42615</v>
      </c>
      <c r="D4385">
        <v>2016</v>
      </c>
      <c r="E4385" t="s">
        <v>161</v>
      </c>
      <c r="F4385">
        <v>2</v>
      </c>
      <c r="G4385" t="s">
        <v>54</v>
      </c>
      <c r="H4385" t="s">
        <v>4820</v>
      </c>
      <c r="I4385" t="s">
        <v>4821</v>
      </c>
      <c r="J4385" t="s">
        <v>28</v>
      </c>
      <c r="K4385" t="s">
        <v>29</v>
      </c>
      <c r="L4385" t="s">
        <v>479</v>
      </c>
      <c r="M4385" t="s">
        <v>93</v>
      </c>
      <c r="N4385">
        <v>28205</v>
      </c>
      <c r="O4385" t="s">
        <v>32</v>
      </c>
      <c r="P4385" t="s">
        <v>2490</v>
      </c>
      <c r="Q4385" t="s">
        <v>49</v>
      </c>
      <c r="R4385" t="s">
        <v>79</v>
      </c>
      <c r="S4385" t="s">
        <v>2491</v>
      </c>
      <c r="T4385">
        <v>22.911000000000005</v>
      </c>
      <c r="U4385">
        <v>7</v>
      </c>
      <c r="V4385">
        <v>0.7</v>
      </c>
      <c r="W4385">
        <v>-17.565099999999994</v>
      </c>
    </row>
    <row r="4386" spans="1:23" x14ac:dyDescent="0.3">
      <c r="A4386">
        <v>7077</v>
      </c>
      <c r="B4386" t="s">
        <v>9297</v>
      </c>
      <c r="C4386" s="1">
        <v>42502</v>
      </c>
      <c r="D4386">
        <v>2016</v>
      </c>
      <c r="E4386" t="s">
        <v>124</v>
      </c>
      <c r="F4386">
        <v>12</v>
      </c>
      <c r="G4386" t="s">
        <v>54</v>
      </c>
      <c r="H4386" t="s">
        <v>8005</v>
      </c>
      <c r="I4386" t="s">
        <v>8006</v>
      </c>
      <c r="J4386" t="s">
        <v>28</v>
      </c>
      <c r="K4386" t="s">
        <v>29</v>
      </c>
      <c r="L4386" t="s">
        <v>101</v>
      </c>
      <c r="M4386" t="s">
        <v>102</v>
      </c>
      <c r="N4386">
        <v>98105</v>
      </c>
      <c r="O4386" t="s">
        <v>47</v>
      </c>
      <c r="P4386" t="s">
        <v>2354</v>
      </c>
      <c r="Q4386" t="s">
        <v>49</v>
      </c>
      <c r="R4386" t="s">
        <v>184</v>
      </c>
      <c r="S4386" t="s">
        <v>2355</v>
      </c>
      <c r="T4386">
        <v>54.900000000000006</v>
      </c>
      <c r="U4386">
        <v>5</v>
      </c>
      <c r="V4386">
        <v>0</v>
      </c>
      <c r="W4386">
        <v>26.901000000000003</v>
      </c>
    </row>
    <row r="4387" spans="1:23" x14ac:dyDescent="0.3">
      <c r="A4387">
        <v>7076</v>
      </c>
      <c r="B4387" t="s">
        <v>9296</v>
      </c>
      <c r="C4387" s="1">
        <v>42574</v>
      </c>
      <c r="D4387">
        <v>2016</v>
      </c>
      <c r="E4387" t="s">
        <v>152</v>
      </c>
      <c r="F4387">
        <v>23</v>
      </c>
      <c r="G4387" t="s">
        <v>54</v>
      </c>
      <c r="H4387" t="s">
        <v>2020</v>
      </c>
      <c r="I4387" t="s">
        <v>2021</v>
      </c>
      <c r="J4387" t="s">
        <v>28</v>
      </c>
      <c r="K4387" t="s">
        <v>29</v>
      </c>
      <c r="L4387" t="s">
        <v>7311</v>
      </c>
      <c r="M4387" t="s">
        <v>110</v>
      </c>
      <c r="N4387">
        <v>78501</v>
      </c>
      <c r="O4387" t="s">
        <v>111</v>
      </c>
      <c r="P4387" t="s">
        <v>4239</v>
      </c>
      <c r="Q4387" t="s">
        <v>49</v>
      </c>
      <c r="R4387" t="s">
        <v>592</v>
      </c>
      <c r="S4387" t="s">
        <v>4240</v>
      </c>
      <c r="T4387">
        <v>13.344000000000001</v>
      </c>
      <c r="U4387">
        <v>2</v>
      </c>
      <c r="V4387">
        <v>0.2</v>
      </c>
      <c r="W4387">
        <v>1.0007999999999999</v>
      </c>
    </row>
    <row r="4388" spans="1:23" x14ac:dyDescent="0.3">
      <c r="A4388">
        <v>4387</v>
      </c>
      <c r="B4388" t="s">
        <v>7488</v>
      </c>
      <c r="C4388" s="1">
        <v>42670</v>
      </c>
      <c r="D4388">
        <v>2016</v>
      </c>
      <c r="E4388" t="s">
        <v>53</v>
      </c>
      <c r="F4388">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v>11.858400000000003</v>
      </c>
    </row>
    <row r="4389" spans="1:23" x14ac:dyDescent="0.3">
      <c r="A4389">
        <v>4388</v>
      </c>
      <c r="B4389" t="s">
        <v>7488</v>
      </c>
      <c r="C4389" s="1">
        <v>42670</v>
      </c>
      <c r="D4389">
        <v>2016</v>
      </c>
      <c r="E4389" t="s">
        <v>53</v>
      </c>
      <c r="F4389">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v>7.822499999999998</v>
      </c>
    </row>
    <row r="4390" spans="1:23" x14ac:dyDescent="0.3">
      <c r="A4390">
        <v>4389</v>
      </c>
      <c r="B4390" t="s">
        <v>7489</v>
      </c>
      <c r="C4390" s="1">
        <v>43059</v>
      </c>
      <c r="D4390">
        <v>2017</v>
      </c>
      <c r="E4390" t="s">
        <v>24</v>
      </c>
      <c r="F4390">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v>22.444800000000001</v>
      </c>
    </row>
    <row r="4391" spans="1:23" x14ac:dyDescent="0.3">
      <c r="A4391">
        <v>7075</v>
      </c>
      <c r="B4391" t="s">
        <v>9296</v>
      </c>
      <c r="C4391" s="1">
        <v>42574</v>
      </c>
      <c r="D4391">
        <v>2016</v>
      </c>
      <c r="E4391" t="s">
        <v>152</v>
      </c>
      <c r="F4391">
        <v>23</v>
      </c>
      <c r="G4391" t="s">
        <v>54</v>
      </c>
      <c r="H4391" t="s">
        <v>2020</v>
      </c>
      <c r="I4391" t="s">
        <v>2021</v>
      </c>
      <c r="J4391" t="s">
        <v>28</v>
      </c>
      <c r="K4391" t="s">
        <v>29</v>
      </c>
      <c r="L4391" t="s">
        <v>7311</v>
      </c>
      <c r="M4391" t="s">
        <v>110</v>
      </c>
      <c r="N4391">
        <v>78501</v>
      </c>
      <c r="O4391" t="s">
        <v>111</v>
      </c>
      <c r="P4391" t="s">
        <v>3899</v>
      </c>
      <c r="Q4391" t="s">
        <v>49</v>
      </c>
      <c r="R4391" t="s">
        <v>79</v>
      </c>
      <c r="S4391" t="s">
        <v>1230</v>
      </c>
      <c r="T4391">
        <v>4.7519999999999989</v>
      </c>
      <c r="U4391">
        <v>4</v>
      </c>
      <c r="V4391">
        <v>0.8</v>
      </c>
      <c r="W4391">
        <v>-8.3160000000000025</v>
      </c>
    </row>
    <row r="4392" spans="1:23" x14ac:dyDescent="0.3">
      <c r="A4392">
        <v>7074</v>
      </c>
      <c r="B4392" t="s">
        <v>9296</v>
      </c>
      <c r="C4392" s="1">
        <v>42574</v>
      </c>
      <c r="D4392">
        <v>2016</v>
      </c>
      <c r="E4392" t="s">
        <v>152</v>
      </c>
      <c r="F4392">
        <v>23</v>
      </c>
      <c r="G4392" t="s">
        <v>54</v>
      </c>
      <c r="H4392" t="s">
        <v>2020</v>
      </c>
      <c r="I4392" t="s">
        <v>2021</v>
      </c>
      <c r="J4392" t="s">
        <v>28</v>
      </c>
      <c r="K4392" t="s">
        <v>29</v>
      </c>
      <c r="L4392" t="s">
        <v>7311</v>
      </c>
      <c r="M4392" t="s">
        <v>110</v>
      </c>
      <c r="N4392">
        <v>78501</v>
      </c>
      <c r="O4392" t="s">
        <v>111</v>
      </c>
      <c r="P4392" t="s">
        <v>1583</v>
      </c>
      <c r="Q4392" t="s">
        <v>49</v>
      </c>
      <c r="R4392" t="s">
        <v>72</v>
      </c>
      <c r="S4392" t="s">
        <v>1584</v>
      </c>
      <c r="T4392">
        <v>175.92</v>
      </c>
      <c r="U4392">
        <v>5</v>
      </c>
      <c r="V4392">
        <v>0.2</v>
      </c>
      <c r="W4392">
        <v>15.393000000000008</v>
      </c>
    </row>
    <row r="4393" spans="1:23" x14ac:dyDescent="0.3">
      <c r="A4393">
        <v>4392</v>
      </c>
      <c r="B4393" t="s">
        <v>7489</v>
      </c>
      <c r="C4393" s="1">
        <v>43059</v>
      </c>
      <c r="D4393">
        <v>2017</v>
      </c>
      <c r="E4393" t="s">
        <v>24</v>
      </c>
      <c r="F4393">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v>19.311600000000002</v>
      </c>
    </row>
    <row r="4394" spans="1:23" x14ac:dyDescent="0.3">
      <c r="A4394">
        <v>4393</v>
      </c>
      <c r="B4394" t="s">
        <v>7490</v>
      </c>
      <c r="C4394" s="1">
        <v>42621</v>
      </c>
      <c r="D4394">
        <v>2016</v>
      </c>
      <c r="E4394" t="s">
        <v>161</v>
      </c>
      <c r="F4394">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v>6.1572000000000031</v>
      </c>
    </row>
    <row r="4395" spans="1:23" x14ac:dyDescent="0.3">
      <c r="A4395">
        <v>7073</v>
      </c>
      <c r="B4395" t="s">
        <v>9296</v>
      </c>
      <c r="C4395" s="1">
        <v>42574</v>
      </c>
      <c r="D4395">
        <v>2016</v>
      </c>
      <c r="E4395" t="s">
        <v>152</v>
      </c>
      <c r="F4395">
        <v>23</v>
      </c>
      <c r="G4395" t="s">
        <v>54</v>
      </c>
      <c r="H4395" t="s">
        <v>2020</v>
      </c>
      <c r="I4395" t="s">
        <v>2021</v>
      </c>
      <c r="J4395" t="s">
        <v>28</v>
      </c>
      <c r="K4395" t="s">
        <v>29</v>
      </c>
      <c r="L4395" t="s">
        <v>7311</v>
      </c>
      <c r="M4395" t="s">
        <v>110</v>
      </c>
      <c r="N4395">
        <v>78501</v>
      </c>
      <c r="O4395" t="s">
        <v>111</v>
      </c>
      <c r="P4395" t="s">
        <v>4468</v>
      </c>
      <c r="Q4395" t="s">
        <v>49</v>
      </c>
      <c r="R4395" t="s">
        <v>95</v>
      </c>
      <c r="S4395" t="s">
        <v>4469</v>
      </c>
      <c r="T4395">
        <v>5.1840000000000011</v>
      </c>
      <c r="U4395">
        <v>1</v>
      </c>
      <c r="V4395">
        <v>0.2</v>
      </c>
      <c r="W4395">
        <v>1.8144</v>
      </c>
    </row>
    <row r="4396" spans="1:23" x14ac:dyDescent="0.3">
      <c r="A4396">
        <v>4395</v>
      </c>
      <c r="B4396" t="s">
        <v>7491</v>
      </c>
      <c r="C4396" s="1">
        <v>41840</v>
      </c>
      <c r="D4396">
        <v>2014</v>
      </c>
      <c r="E4396" t="s">
        <v>152</v>
      </c>
      <c r="F439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v>-5.1968000000000005</v>
      </c>
    </row>
    <row r="4397" spans="1:23" x14ac:dyDescent="0.3">
      <c r="A4397">
        <v>4396</v>
      </c>
      <c r="B4397" t="s">
        <v>7491</v>
      </c>
      <c r="C4397" s="1">
        <v>41840</v>
      </c>
      <c r="D4397">
        <v>2014</v>
      </c>
      <c r="E4397" t="s">
        <v>152</v>
      </c>
      <c r="F4397">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v>-21.887999999999991</v>
      </c>
    </row>
    <row r="4398" spans="1:23" x14ac:dyDescent="0.3">
      <c r="A4398">
        <v>7072</v>
      </c>
      <c r="B4398" t="s">
        <v>9296</v>
      </c>
      <c r="C4398" s="1">
        <v>42574</v>
      </c>
      <c r="D4398">
        <v>2016</v>
      </c>
      <c r="E4398" t="s">
        <v>152</v>
      </c>
      <c r="F4398">
        <v>23</v>
      </c>
      <c r="G4398" t="s">
        <v>54</v>
      </c>
      <c r="H4398" t="s">
        <v>2020</v>
      </c>
      <c r="I4398" t="s">
        <v>2021</v>
      </c>
      <c r="J4398" t="s">
        <v>28</v>
      </c>
      <c r="K4398" t="s">
        <v>29</v>
      </c>
      <c r="L4398" t="s">
        <v>7311</v>
      </c>
      <c r="M4398" t="s">
        <v>110</v>
      </c>
      <c r="N4398">
        <v>78501</v>
      </c>
      <c r="O4398" t="s">
        <v>111</v>
      </c>
      <c r="P4398" t="s">
        <v>6274</v>
      </c>
      <c r="Q4398" t="s">
        <v>49</v>
      </c>
      <c r="R4398" t="s">
        <v>72</v>
      </c>
      <c r="S4398" t="s">
        <v>6275</v>
      </c>
      <c r="T4398">
        <v>4.4479999999999995</v>
      </c>
      <c r="U4398">
        <v>2</v>
      </c>
      <c r="V4398">
        <v>0.2</v>
      </c>
      <c r="W4398">
        <v>0.3335999999999999</v>
      </c>
    </row>
    <row r="4399" spans="1:23" x14ac:dyDescent="0.3">
      <c r="A4399">
        <v>7071</v>
      </c>
      <c r="B4399" t="s">
        <v>9295</v>
      </c>
      <c r="C4399" s="1">
        <v>42618</v>
      </c>
      <c r="D4399">
        <v>2016</v>
      </c>
      <c r="E4399" t="s">
        <v>161</v>
      </c>
      <c r="F4399">
        <v>5</v>
      </c>
      <c r="G4399" t="s">
        <v>25</v>
      </c>
      <c r="H4399" t="s">
        <v>6735</v>
      </c>
      <c r="I4399" t="s">
        <v>6736</v>
      </c>
      <c r="J4399" t="s">
        <v>108</v>
      </c>
      <c r="K4399" t="s">
        <v>29</v>
      </c>
      <c r="L4399" t="s">
        <v>315</v>
      </c>
      <c r="M4399" t="s">
        <v>222</v>
      </c>
      <c r="N4399">
        <v>60653</v>
      </c>
      <c r="O4399" t="s">
        <v>111</v>
      </c>
      <c r="P4399" t="s">
        <v>2390</v>
      </c>
      <c r="Q4399" t="s">
        <v>49</v>
      </c>
      <c r="R4399" t="s">
        <v>95</v>
      </c>
      <c r="S4399" t="s">
        <v>2391</v>
      </c>
      <c r="T4399">
        <v>9.2480000000000011</v>
      </c>
      <c r="U4399">
        <v>2</v>
      </c>
      <c r="V4399">
        <v>0.2</v>
      </c>
      <c r="W4399">
        <v>3.3524000000000003</v>
      </c>
    </row>
    <row r="4400" spans="1:23" x14ac:dyDescent="0.3">
      <c r="A4400">
        <v>7070</v>
      </c>
      <c r="B4400" t="s">
        <v>9294</v>
      </c>
      <c r="C4400" s="1">
        <v>41860</v>
      </c>
      <c r="D4400">
        <v>2014</v>
      </c>
      <c r="E4400" t="s">
        <v>132</v>
      </c>
      <c r="F4400">
        <v>9</v>
      </c>
      <c r="G4400" t="s">
        <v>54</v>
      </c>
      <c r="H4400" t="s">
        <v>3597</v>
      </c>
      <c r="I4400" t="s">
        <v>3598</v>
      </c>
      <c r="J4400" t="s">
        <v>28</v>
      </c>
      <c r="K4400" t="s">
        <v>29</v>
      </c>
      <c r="L4400" t="s">
        <v>3510</v>
      </c>
      <c r="M4400" t="s">
        <v>46</v>
      </c>
      <c r="N4400">
        <v>93727</v>
      </c>
      <c r="O4400" t="s">
        <v>47</v>
      </c>
      <c r="P4400" t="s">
        <v>1785</v>
      </c>
      <c r="Q4400" t="s">
        <v>49</v>
      </c>
      <c r="R4400" t="s">
        <v>95</v>
      </c>
      <c r="S4400" t="s">
        <v>1786</v>
      </c>
      <c r="T4400">
        <v>5.98</v>
      </c>
      <c r="U4400">
        <v>1</v>
      </c>
      <c r="V4400">
        <v>0</v>
      </c>
      <c r="W4400">
        <v>2.6909999999999998</v>
      </c>
    </row>
    <row r="4401" spans="1:23" x14ac:dyDescent="0.3">
      <c r="A4401">
        <v>4400</v>
      </c>
      <c r="B4401" t="s">
        <v>7494</v>
      </c>
      <c r="C4401" s="1">
        <v>42446</v>
      </c>
      <c r="D4401">
        <v>2016</v>
      </c>
      <c r="E4401" t="s">
        <v>237</v>
      </c>
      <c r="F4401">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v>89.954999999999984</v>
      </c>
    </row>
    <row r="4402" spans="1:23" x14ac:dyDescent="0.3">
      <c r="A4402">
        <v>4401</v>
      </c>
      <c r="B4402" t="s">
        <v>7494</v>
      </c>
      <c r="C4402" s="1">
        <v>42446</v>
      </c>
      <c r="D4402">
        <v>2016</v>
      </c>
      <c r="E4402" t="s">
        <v>237</v>
      </c>
      <c r="F4402">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v>297.64349999999996</v>
      </c>
    </row>
    <row r="4403" spans="1:23" x14ac:dyDescent="0.3">
      <c r="A4403">
        <v>7069</v>
      </c>
      <c r="B4403" t="s">
        <v>9293</v>
      </c>
      <c r="C4403" s="1">
        <v>42511</v>
      </c>
      <c r="D4403">
        <v>2016</v>
      </c>
      <c r="E4403" t="s">
        <v>124</v>
      </c>
      <c r="F4403">
        <v>21</v>
      </c>
      <c r="G4403" t="s">
        <v>54</v>
      </c>
      <c r="H4403" t="s">
        <v>1355</v>
      </c>
      <c r="I4403" t="s">
        <v>1356</v>
      </c>
      <c r="J4403" t="s">
        <v>44</v>
      </c>
      <c r="K4403" t="s">
        <v>29</v>
      </c>
      <c r="L4403" t="s">
        <v>830</v>
      </c>
      <c r="M4403" t="s">
        <v>110</v>
      </c>
      <c r="N4403">
        <v>75081</v>
      </c>
      <c r="O4403" t="s">
        <v>111</v>
      </c>
      <c r="P4403" t="s">
        <v>2715</v>
      </c>
      <c r="Q4403" t="s">
        <v>49</v>
      </c>
      <c r="R4403" t="s">
        <v>95</v>
      </c>
      <c r="S4403" t="s">
        <v>2716</v>
      </c>
      <c r="T4403">
        <v>82.656000000000006</v>
      </c>
      <c r="U4403">
        <v>9</v>
      </c>
      <c r="V4403">
        <v>0.2</v>
      </c>
      <c r="W4403">
        <v>30.996000000000002</v>
      </c>
    </row>
    <row r="4404" spans="1:23" x14ac:dyDescent="0.3">
      <c r="A4404">
        <v>4403</v>
      </c>
      <c r="B4404" t="s">
        <v>7495</v>
      </c>
      <c r="C4404" s="1">
        <v>42730</v>
      </c>
      <c r="D4404">
        <v>2016</v>
      </c>
      <c r="E4404" t="s">
        <v>98</v>
      </c>
      <c r="F4404">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v>2.5488000000000004</v>
      </c>
    </row>
    <row r="4405" spans="1:23" x14ac:dyDescent="0.3">
      <c r="A4405">
        <v>4404</v>
      </c>
      <c r="B4405" t="s">
        <v>7498</v>
      </c>
      <c r="C4405" s="1">
        <v>41884</v>
      </c>
      <c r="D4405">
        <v>2014</v>
      </c>
      <c r="E4405" t="s">
        <v>161</v>
      </c>
      <c r="F4405">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v>8.071200000000001</v>
      </c>
    </row>
    <row r="4406" spans="1:23" x14ac:dyDescent="0.3">
      <c r="A4406">
        <v>7068</v>
      </c>
      <c r="B4406" t="s">
        <v>9293</v>
      </c>
      <c r="C4406" s="1">
        <v>42511</v>
      </c>
      <c r="D4406">
        <v>2016</v>
      </c>
      <c r="E4406" t="s">
        <v>124</v>
      </c>
      <c r="F4406">
        <v>21</v>
      </c>
      <c r="G4406" t="s">
        <v>54</v>
      </c>
      <c r="H4406" t="s">
        <v>1355</v>
      </c>
      <c r="I4406" t="s">
        <v>1356</v>
      </c>
      <c r="J4406" t="s">
        <v>44</v>
      </c>
      <c r="K4406" t="s">
        <v>29</v>
      </c>
      <c r="L4406" t="s">
        <v>830</v>
      </c>
      <c r="M4406" t="s">
        <v>110</v>
      </c>
      <c r="N4406">
        <v>75081</v>
      </c>
      <c r="O4406" t="s">
        <v>111</v>
      </c>
      <c r="P4406" t="s">
        <v>809</v>
      </c>
      <c r="Q4406" t="s">
        <v>49</v>
      </c>
      <c r="R4406" t="s">
        <v>79</v>
      </c>
      <c r="S4406" t="s">
        <v>810</v>
      </c>
      <c r="T4406">
        <v>1.9639999999999995</v>
      </c>
      <c r="U4406">
        <v>2</v>
      </c>
      <c r="V4406">
        <v>0.8</v>
      </c>
      <c r="W4406">
        <v>-3.2406000000000006</v>
      </c>
    </row>
    <row r="4407" spans="1:23" x14ac:dyDescent="0.3">
      <c r="A4407">
        <v>4406</v>
      </c>
      <c r="B4407" t="s">
        <v>7499</v>
      </c>
      <c r="C4407" s="1">
        <v>42190</v>
      </c>
      <c r="D4407">
        <v>2015</v>
      </c>
      <c r="E4407" t="s">
        <v>152</v>
      </c>
      <c r="F4407">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v>-2.4359999999999999</v>
      </c>
    </row>
    <row r="4408" spans="1:23" x14ac:dyDescent="0.3">
      <c r="A4408">
        <v>4407</v>
      </c>
      <c r="B4408" t="s">
        <v>7500</v>
      </c>
      <c r="C4408" s="1">
        <v>42694</v>
      </c>
      <c r="D4408">
        <v>2016</v>
      </c>
      <c r="E4408" t="s">
        <v>24</v>
      </c>
      <c r="F4408">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v>4.0859999999999994</v>
      </c>
    </row>
    <row r="4409" spans="1:23" x14ac:dyDescent="0.3">
      <c r="A4409">
        <v>4408</v>
      </c>
      <c r="B4409" t="s">
        <v>7500</v>
      </c>
      <c r="C4409" s="1">
        <v>42694</v>
      </c>
      <c r="D4409">
        <v>2016</v>
      </c>
      <c r="E4409" t="s">
        <v>24</v>
      </c>
      <c r="F4409">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v>150.98399999999998</v>
      </c>
    </row>
    <row r="4410" spans="1:23" x14ac:dyDescent="0.3">
      <c r="A4410">
        <v>4409</v>
      </c>
      <c r="B4410" t="s">
        <v>7500</v>
      </c>
      <c r="C4410" s="1">
        <v>42694</v>
      </c>
      <c r="D4410">
        <v>2016</v>
      </c>
      <c r="E4410" t="s">
        <v>24</v>
      </c>
      <c r="F4410">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v>2.3077000000000001</v>
      </c>
    </row>
    <row r="4411" spans="1:23" x14ac:dyDescent="0.3">
      <c r="A4411">
        <v>4410</v>
      </c>
      <c r="B4411" t="s">
        <v>7501</v>
      </c>
      <c r="C4411" s="1">
        <v>41765</v>
      </c>
      <c r="D4411">
        <v>2014</v>
      </c>
      <c r="E4411" t="s">
        <v>124</v>
      </c>
      <c r="F4411">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v>2.7166000000000001</v>
      </c>
    </row>
    <row r="4412" spans="1:23" x14ac:dyDescent="0.3">
      <c r="A4412">
        <v>4411</v>
      </c>
      <c r="B4412" t="s">
        <v>7501</v>
      </c>
      <c r="C4412" s="1">
        <v>41765</v>
      </c>
      <c r="D4412">
        <v>2014</v>
      </c>
      <c r="E4412" t="s">
        <v>124</v>
      </c>
      <c r="F4412">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v>30.223200000000002</v>
      </c>
    </row>
    <row r="4413" spans="1:23" x14ac:dyDescent="0.3">
      <c r="A4413">
        <v>4412</v>
      </c>
      <c r="B4413" t="s">
        <v>7502</v>
      </c>
      <c r="C4413" s="1">
        <v>41811</v>
      </c>
      <c r="D4413">
        <v>2014</v>
      </c>
      <c r="E4413" t="s">
        <v>41</v>
      </c>
      <c r="F4413">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v>9.0389999999999997</v>
      </c>
    </row>
    <row r="4414" spans="1:23" x14ac:dyDescent="0.3">
      <c r="A4414">
        <v>7067</v>
      </c>
      <c r="B4414" t="s">
        <v>9292</v>
      </c>
      <c r="C4414" s="1">
        <v>42520</v>
      </c>
      <c r="D4414">
        <v>2016</v>
      </c>
      <c r="E4414" t="s">
        <v>124</v>
      </c>
      <c r="F4414">
        <v>30</v>
      </c>
      <c r="G4414" t="s">
        <v>54</v>
      </c>
      <c r="H4414" t="s">
        <v>5818</v>
      </c>
      <c r="I4414" t="s">
        <v>5819</v>
      </c>
      <c r="J4414" t="s">
        <v>108</v>
      </c>
      <c r="K4414" t="s">
        <v>29</v>
      </c>
      <c r="L4414" t="s">
        <v>45</v>
      </c>
      <c r="M4414" t="s">
        <v>46</v>
      </c>
      <c r="N4414">
        <v>90049</v>
      </c>
      <c r="O4414" t="s">
        <v>47</v>
      </c>
      <c r="P4414" t="s">
        <v>6009</v>
      </c>
      <c r="Q4414" t="s">
        <v>49</v>
      </c>
      <c r="R4414" t="s">
        <v>95</v>
      </c>
      <c r="S4414" t="s">
        <v>6010</v>
      </c>
      <c r="T4414">
        <v>38.880000000000003</v>
      </c>
      <c r="U4414">
        <v>6</v>
      </c>
      <c r="V4414">
        <v>0</v>
      </c>
      <c r="W4414">
        <v>18.662400000000002</v>
      </c>
    </row>
    <row r="4415" spans="1:23" x14ac:dyDescent="0.3">
      <c r="A4415">
        <v>4414</v>
      </c>
      <c r="B4415" t="s">
        <v>7502</v>
      </c>
      <c r="C4415" s="1">
        <v>41811</v>
      </c>
      <c r="D4415">
        <v>2014</v>
      </c>
      <c r="E4415" t="s">
        <v>41</v>
      </c>
      <c r="F4415">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v>26.864999999999995</v>
      </c>
    </row>
    <row r="4416" spans="1:23" x14ac:dyDescent="0.3">
      <c r="A4416">
        <v>4415</v>
      </c>
      <c r="B4416" t="s">
        <v>7503</v>
      </c>
      <c r="C4416" s="1">
        <v>42966</v>
      </c>
      <c r="D4416">
        <v>2017</v>
      </c>
      <c r="E4416" t="s">
        <v>132</v>
      </c>
      <c r="F441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v>182.3553</v>
      </c>
    </row>
    <row r="4417" spans="1:23" x14ac:dyDescent="0.3">
      <c r="A4417">
        <v>7066</v>
      </c>
      <c r="B4417" t="s">
        <v>9291</v>
      </c>
      <c r="C4417" s="1">
        <v>41979</v>
      </c>
      <c r="D4417">
        <v>2014</v>
      </c>
      <c r="E4417" t="s">
        <v>98</v>
      </c>
      <c r="F4417">
        <v>6</v>
      </c>
      <c r="G4417" t="s">
        <v>199</v>
      </c>
      <c r="H4417" t="s">
        <v>2311</v>
      </c>
      <c r="I4417" t="s">
        <v>2312</v>
      </c>
      <c r="J4417" t="s">
        <v>44</v>
      </c>
      <c r="K4417" t="s">
        <v>29</v>
      </c>
      <c r="L4417" t="s">
        <v>45</v>
      </c>
      <c r="M4417" t="s">
        <v>46</v>
      </c>
      <c r="N4417">
        <v>90008</v>
      </c>
      <c r="O4417" t="s">
        <v>47</v>
      </c>
      <c r="P4417" t="s">
        <v>2890</v>
      </c>
      <c r="Q4417" t="s">
        <v>49</v>
      </c>
      <c r="R4417" t="s">
        <v>63</v>
      </c>
      <c r="S4417" t="s">
        <v>2891</v>
      </c>
      <c r="T4417">
        <v>1261.33</v>
      </c>
      <c r="U4417">
        <v>7</v>
      </c>
      <c r="V4417">
        <v>0</v>
      </c>
      <c r="W4417">
        <v>327.94580000000002</v>
      </c>
    </row>
    <row r="4418" spans="1:23" x14ac:dyDescent="0.3">
      <c r="A4418">
        <v>4417</v>
      </c>
      <c r="B4418" t="s">
        <v>7504</v>
      </c>
      <c r="C4418" s="1">
        <v>41972</v>
      </c>
      <c r="D4418">
        <v>2014</v>
      </c>
      <c r="E4418" t="s">
        <v>24</v>
      </c>
      <c r="F4418">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v>15.2</v>
      </c>
    </row>
    <row r="4419" spans="1:23" x14ac:dyDescent="0.3">
      <c r="A4419">
        <v>4418</v>
      </c>
      <c r="B4419" t="s">
        <v>7505</v>
      </c>
      <c r="C4419" s="1">
        <v>42834</v>
      </c>
      <c r="D4419">
        <v>2017</v>
      </c>
      <c r="E4419" t="s">
        <v>89</v>
      </c>
      <c r="F4419">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v>219.99039999999997</v>
      </c>
    </row>
    <row r="4420" spans="1:23" x14ac:dyDescent="0.3">
      <c r="A4420">
        <v>7065</v>
      </c>
      <c r="B4420" t="s">
        <v>9290</v>
      </c>
      <c r="C4420" s="1">
        <v>42770</v>
      </c>
      <c r="D4420">
        <v>2017</v>
      </c>
      <c r="E4420" t="s">
        <v>568</v>
      </c>
      <c r="F4420">
        <v>4</v>
      </c>
      <c r="G4420" t="s">
        <v>54</v>
      </c>
      <c r="H4420" t="s">
        <v>2352</v>
      </c>
      <c r="I4420" t="s">
        <v>2353</v>
      </c>
      <c r="J4420" t="s">
        <v>28</v>
      </c>
      <c r="K4420" t="s">
        <v>29</v>
      </c>
      <c r="L4420" t="s">
        <v>401</v>
      </c>
      <c r="M4420" t="s">
        <v>279</v>
      </c>
      <c r="N4420">
        <v>14609</v>
      </c>
      <c r="O4420" t="s">
        <v>157</v>
      </c>
      <c r="P4420" t="s">
        <v>3641</v>
      </c>
      <c r="Q4420" t="s">
        <v>49</v>
      </c>
      <c r="R4420" t="s">
        <v>82</v>
      </c>
      <c r="S4420" t="s">
        <v>3642</v>
      </c>
      <c r="T4420">
        <v>32.67</v>
      </c>
      <c r="U4420">
        <v>3</v>
      </c>
      <c r="V4420">
        <v>0</v>
      </c>
      <c r="W4420">
        <v>8.4942000000000011</v>
      </c>
    </row>
    <row r="4421" spans="1:23" x14ac:dyDescent="0.3">
      <c r="A4421">
        <v>4420</v>
      </c>
      <c r="B4421" t="s">
        <v>7507</v>
      </c>
      <c r="C4421" s="1">
        <v>41990</v>
      </c>
      <c r="D4421">
        <v>2014</v>
      </c>
      <c r="E4421" t="s">
        <v>98</v>
      </c>
      <c r="F4421">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v>-4.0215999999999994</v>
      </c>
    </row>
    <row r="4422" spans="1:23" x14ac:dyDescent="0.3">
      <c r="A4422">
        <v>4421</v>
      </c>
      <c r="B4422" t="s">
        <v>7508</v>
      </c>
      <c r="C4422" s="1">
        <v>42325</v>
      </c>
      <c r="D4422">
        <v>2015</v>
      </c>
      <c r="E4422" t="s">
        <v>24</v>
      </c>
      <c r="F4422">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v>3.0690000000000026</v>
      </c>
    </row>
    <row r="4423" spans="1:23" x14ac:dyDescent="0.3">
      <c r="A4423">
        <v>4422</v>
      </c>
      <c r="B4423" t="s">
        <v>7509</v>
      </c>
      <c r="C4423" s="1">
        <v>41702</v>
      </c>
      <c r="D4423">
        <v>2014</v>
      </c>
      <c r="E4423" t="s">
        <v>237</v>
      </c>
      <c r="F4423">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v>2.3327999999999989</v>
      </c>
    </row>
    <row r="4424" spans="1:23" x14ac:dyDescent="0.3">
      <c r="A4424">
        <v>4423</v>
      </c>
      <c r="B4424" t="s">
        <v>7511</v>
      </c>
      <c r="C4424" s="1">
        <v>42873</v>
      </c>
      <c r="D4424">
        <v>2017</v>
      </c>
      <c r="E4424" t="s">
        <v>124</v>
      </c>
      <c r="F4424">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v>4.4824000000000002</v>
      </c>
    </row>
    <row r="4425" spans="1:23" x14ac:dyDescent="0.3">
      <c r="A4425">
        <v>7064</v>
      </c>
      <c r="B4425" t="s">
        <v>9289</v>
      </c>
      <c r="C4425" s="1">
        <v>42978</v>
      </c>
      <c r="D4425">
        <v>2017</v>
      </c>
      <c r="E4425" t="s">
        <v>132</v>
      </c>
      <c r="F4425">
        <v>31</v>
      </c>
      <c r="G4425" t="s">
        <v>54</v>
      </c>
      <c r="H4425" t="s">
        <v>3785</v>
      </c>
      <c r="I4425" t="s">
        <v>3786</v>
      </c>
      <c r="J4425" t="s">
        <v>108</v>
      </c>
      <c r="K4425" t="s">
        <v>29</v>
      </c>
      <c r="L4425" t="s">
        <v>1994</v>
      </c>
      <c r="M4425" t="s">
        <v>432</v>
      </c>
      <c r="N4425">
        <v>97301</v>
      </c>
      <c r="O4425" t="s">
        <v>47</v>
      </c>
      <c r="P4425" t="s">
        <v>6835</v>
      </c>
      <c r="Q4425" t="s">
        <v>49</v>
      </c>
      <c r="R4425" t="s">
        <v>592</v>
      </c>
      <c r="S4425" t="s">
        <v>6836</v>
      </c>
      <c r="T4425">
        <v>6.2080000000000002</v>
      </c>
      <c r="U4425">
        <v>2</v>
      </c>
      <c r="V4425">
        <v>0.2</v>
      </c>
      <c r="W4425">
        <v>0.69839999999999902</v>
      </c>
    </row>
    <row r="4426" spans="1:23" x14ac:dyDescent="0.3">
      <c r="A4426">
        <v>7063</v>
      </c>
      <c r="B4426" t="s">
        <v>9288</v>
      </c>
      <c r="C4426" s="1">
        <v>42733</v>
      </c>
      <c r="D4426">
        <v>2016</v>
      </c>
      <c r="E4426" t="s">
        <v>98</v>
      </c>
      <c r="F4426">
        <v>29</v>
      </c>
      <c r="G4426" t="s">
        <v>25</v>
      </c>
      <c r="H4426" t="s">
        <v>931</v>
      </c>
      <c r="I4426" t="s">
        <v>932</v>
      </c>
      <c r="J4426" t="s">
        <v>28</v>
      </c>
      <c r="K4426" t="s">
        <v>29</v>
      </c>
      <c r="L4426" t="s">
        <v>330</v>
      </c>
      <c r="M4426" t="s">
        <v>432</v>
      </c>
      <c r="N4426">
        <v>97477</v>
      </c>
      <c r="O4426" t="s">
        <v>47</v>
      </c>
      <c r="P4426" t="s">
        <v>8426</v>
      </c>
      <c r="Q4426" t="s">
        <v>49</v>
      </c>
      <c r="R4426" t="s">
        <v>184</v>
      </c>
      <c r="S4426" t="s">
        <v>8078</v>
      </c>
      <c r="T4426">
        <v>27.792000000000002</v>
      </c>
      <c r="U4426">
        <v>3</v>
      </c>
      <c r="V4426">
        <v>0.2</v>
      </c>
      <c r="W4426">
        <v>10.422000000000001</v>
      </c>
    </row>
    <row r="4427" spans="1:23" x14ac:dyDescent="0.3">
      <c r="A4427">
        <v>4426</v>
      </c>
      <c r="B4427" t="s">
        <v>7511</v>
      </c>
      <c r="C4427" s="1">
        <v>42873</v>
      </c>
      <c r="D4427">
        <v>2017</v>
      </c>
      <c r="E4427" t="s">
        <v>124</v>
      </c>
      <c r="F4427">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v>54.691199999999995</v>
      </c>
    </row>
    <row r="4428" spans="1:23" x14ac:dyDescent="0.3">
      <c r="A4428">
        <v>7062</v>
      </c>
      <c r="B4428" t="s">
        <v>9287</v>
      </c>
      <c r="C4428" s="1">
        <v>42038</v>
      </c>
      <c r="D4428">
        <v>2015</v>
      </c>
      <c r="E4428" t="s">
        <v>568</v>
      </c>
      <c r="F4428">
        <v>3</v>
      </c>
      <c r="G4428" t="s">
        <v>25</v>
      </c>
      <c r="H4428" t="s">
        <v>1521</v>
      </c>
      <c r="I4428" t="s">
        <v>1522</v>
      </c>
      <c r="J4428" t="s">
        <v>44</v>
      </c>
      <c r="K4428" t="s">
        <v>29</v>
      </c>
      <c r="L4428" t="s">
        <v>3797</v>
      </c>
      <c r="M4428" t="s">
        <v>128</v>
      </c>
      <c r="N4428">
        <v>84062</v>
      </c>
      <c r="O4428" t="s">
        <v>47</v>
      </c>
      <c r="P4428" t="s">
        <v>3451</v>
      </c>
      <c r="Q4428" t="s">
        <v>49</v>
      </c>
      <c r="R4428" t="s">
        <v>79</v>
      </c>
      <c r="S4428" t="s">
        <v>3452</v>
      </c>
      <c r="T4428">
        <v>12.144</v>
      </c>
      <c r="U4428">
        <v>3</v>
      </c>
      <c r="V4428">
        <v>0.2</v>
      </c>
      <c r="W4428">
        <v>4.0985999999999994</v>
      </c>
    </row>
    <row r="4429" spans="1:23" x14ac:dyDescent="0.3">
      <c r="A4429">
        <v>4428</v>
      </c>
      <c r="B4429" t="s">
        <v>7515</v>
      </c>
      <c r="C4429" s="1">
        <v>43000</v>
      </c>
      <c r="D4429">
        <v>2017</v>
      </c>
      <c r="E4429" t="s">
        <v>161</v>
      </c>
      <c r="F4429">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v>12.231</v>
      </c>
    </row>
    <row r="4430" spans="1:23" x14ac:dyDescent="0.3">
      <c r="A4430">
        <v>7061</v>
      </c>
      <c r="B4430" t="s">
        <v>9284</v>
      </c>
      <c r="C4430" s="1">
        <v>42715</v>
      </c>
      <c r="D4430">
        <v>2016</v>
      </c>
      <c r="E4430" t="s">
        <v>98</v>
      </c>
      <c r="F4430">
        <v>11</v>
      </c>
      <c r="G4430" t="s">
        <v>1306</v>
      </c>
      <c r="H4430" t="s">
        <v>5076</v>
      </c>
      <c r="I4430" t="s">
        <v>5077</v>
      </c>
      <c r="J4430" t="s">
        <v>28</v>
      </c>
      <c r="K4430" t="s">
        <v>29</v>
      </c>
      <c r="L4430" t="s">
        <v>1901</v>
      </c>
      <c r="M4430" t="s">
        <v>46</v>
      </c>
      <c r="N4430">
        <v>92804</v>
      </c>
      <c r="O4430" t="s">
        <v>47</v>
      </c>
      <c r="P4430" t="s">
        <v>9285</v>
      </c>
      <c r="Q4430" t="s">
        <v>49</v>
      </c>
      <c r="R4430" t="s">
        <v>79</v>
      </c>
      <c r="S4430" t="s">
        <v>9286</v>
      </c>
      <c r="T4430">
        <v>5.8719999999999999</v>
      </c>
      <c r="U4430">
        <v>2</v>
      </c>
      <c r="V4430">
        <v>0.2</v>
      </c>
      <c r="W4430">
        <v>2.1286</v>
      </c>
    </row>
    <row r="4431" spans="1:23" x14ac:dyDescent="0.3">
      <c r="A4431">
        <v>4430</v>
      </c>
      <c r="B4431" t="s">
        <v>7517</v>
      </c>
      <c r="C4431" s="1">
        <v>42992</v>
      </c>
      <c r="D4431">
        <v>2017</v>
      </c>
      <c r="E4431" t="s">
        <v>161</v>
      </c>
      <c r="F4431">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v>18.447000000000003</v>
      </c>
    </row>
    <row r="4432" spans="1:23" x14ac:dyDescent="0.3">
      <c r="A4432">
        <v>4431</v>
      </c>
      <c r="B4432" t="s">
        <v>7518</v>
      </c>
      <c r="C4432" s="1">
        <v>42677</v>
      </c>
      <c r="D4432">
        <v>2016</v>
      </c>
      <c r="E4432" t="s">
        <v>24</v>
      </c>
      <c r="F4432">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v>9.6</v>
      </c>
    </row>
    <row r="4433" spans="1:23" x14ac:dyDescent="0.3">
      <c r="A4433">
        <v>4432</v>
      </c>
      <c r="B4433" t="s">
        <v>7518</v>
      </c>
      <c r="C4433" s="1">
        <v>42677</v>
      </c>
      <c r="D4433">
        <v>2016</v>
      </c>
      <c r="E4433" t="s">
        <v>24</v>
      </c>
      <c r="F4433">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v>2.0747999999999998</v>
      </c>
    </row>
    <row r="4434" spans="1:23" x14ac:dyDescent="0.3">
      <c r="A4434">
        <v>7060</v>
      </c>
      <c r="B4434" t="s">
        <v>9284</v>
      </c>
      <c r="C4434" s="1">
        <v>42715</v>
      </c>
      <c r="D4434">
        <v>2016</v>
      </c>
      <c r="E4434" t="s">
        <v>98</v>
      </c>
      <c r="F4434">
        <v>11</v>
      </c>
      <c r="G4434" t="s">
        <v>1306</v>
      </c>
      <c r="H4434" t="s">
        <v>5076</v>
      </c>
      <c r="I4434" t="s">
        <v>5077</v>
      </c>
      <c r="J4434" t="s">
        <v>28</v>
      </c>
      <c r="K4434" t="s">
        <v>29</v>
      </c>
      <c r="L4434" t="s">
        <v>1901</v>
      </c>
      <c r="M4434" t="s">
        <v>46</v>
      </c>
      <c r="N4434">
        <v>92804</v>
      </c>
      <c r="O4434" t="s">
        <v>47</v>
      </c>
      <c r="P4434" t="s">
        <v>2294</v>
      </c>
      <c r="Q4434" t="s">
        <v>49</v>
      </c>
      <c r="R4434" t="s">
        <v>82</v>
      </c>
      <c r="S4434" t="s">
        <v>2295</v>
      </c>
      <c r="T4434">
        <v>83.42</v>
      </c>
      <c r="U4434">
        <v>2</v>
      </c>
      <c r="V4434">
        <v>0</v>
      </c>
      <c r="W4434">
        <v>24.191799999999994</v>
      </c>
    </row>
    <row r="4435" spans="1:23" x14ac:dyDescent="0.3">
      <c r="A4435">
        <v>4434</v>
      </c>
      <c r="B4435" t="s">
        <v>7518</v>
      </c>
      <c r="C4435" s="1">
        <v>42677</v>
      </c>
      <c r="D4435">
        <v>2016</v>
      </c>
      <c r="E4435" t="s">
        <v>24</v>
      </c>
      <c r="F4435">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v>2.6249999999999991</v>
      </c>
    </row>
    <row r="4436" spans="1:23" x14ac:dyDescent="0.3">
      <c r="A4436">
        <v>7059</v>
      </c>
      <c r="B4436" t="s">
        <v>9284</v>
      </c>
      <c r="C4436" s="1">
        <v>42715</v>
      </c>
      <c r="D4436">
        <v>2016</v>
      </c>
      <c r="E4436" t="s">
        <v>98</v>
      </c>
      <c r="F4436">
        <v>11</v>
      </c>
      <c r="G4436" t="s">
        <v>1306</v>
      </c>
      <c r="H4436" t="s">
        <v>5076</v>
      </c>
      <c r="I4436" t="s">
        <v>5077</v>
      </c>
      <c r="J4436" t="s">
        <v>28</v>
      </c>
      <c r="K4436" t="s">
        <v>29</v>
      </c>
      <c r="L4436" t="s">
        <v>1901</v>
      </c>
      <c r="M4436" t="s">
        <v>46</v>
      </c>
      <c r="N4436">
        <v>92804</v>
      </c>
      <c r="O4436" t="s">
        <v>47</v>
      </c>
      <c r="P4436" t="s">
        <v>8544</v>
      </c>
      <c r="Q4436" t="s">
        <v>49</v>
      </c>
      <c r="R4436" t="s">
        <v>63</v>
      </c>
      <c r="S4436" t="s">
        <v>8545</v>
      </c>
      <c r="T4436">
        <v>50.22</v>
      </c>
      <c r="U4436">
        <v>3</v>
      </c>
      <c r="V4436">
        <v>0</v>
      </c>
      <c r="W4436">
        <v>2.0087999999999973</v>
      </c>
    </row>
    <row r="4437" spans="1:23" x14ac:dyDescent="0.3">
      <c r="A4437">
        <v>4436</v>
      </c>
      <c r="B4437" t="s">
        <v>7521</v>
      </c>
      <c r="C4437" s="1">
        <v>42493</v>
      </c>
      <c r="D4437">
        <v>2016</v>
      </c>
      <c r="E4437" t="s">
        <v>124</v>
      </c>
      <c r="F4437">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v>-3.6002999999999998</v>
      </c>
    </row>
    <row r="4438" spans="1:23" x14ac:dyDescent="0.3">
      <c r="A4438">
        <v>4437</v>
      </c>
      <c r="B4438" t="s">
        <v>7521</v>
      </c>
      <c r="C4438" s="1">
        <v>42493</v>
      </c>
      <c r="D4438">
        <v>2016</v>
      </c>
      <c r="E4438" t="s">
        <v>124</v>
      </c>
      <c r="F4438">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v>2.7384000000000022</v>
      </c>
    </row>
    <row r="4439" spans="1:23" x14ac:dyDescent="0.3">
      <c r="A4439">
        <v>4438</v>
      </c>
      <c r="B4439" t="s">
        <v>7521</v>
      </c>
      <c r="C4439" s="1">
        <v>42493</v>
      </c>
      <c r="D4439">
        <v>2016</v>
      </c>
      <c r="E4439" t="s">
        <v>124</v>
      </c>
      <c r="F4439">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v>-71.296199999999999</v>
      </c>
    </row>
    <row r="4440" spans="1:23" x14ac:dyDescent="0.3">
      <c r="A4440">
        <v>4439</v>
      </c>
      <c r="B4440" t="s">
        <v>7524</v>
      </c>
      <c r="C4440" s="1">
        <v>42731</v>
      </c>
      <c r="D4440">
        <v>2016</v>
      </c>
      <c r="E4440" t="s">
        <v>98</v>
      </c>
      <c r="F4440">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v>3.6288</v>
      </c>
    </row>
    <row r="4441" spans="1:23" x14ac:dyDescent="0.3">
      <c r="A4441">
        <v>4440</v>
      </c>
      <c r="B4441" t="s">
        <v>7524</v>
      </c>
      <c r="C4441" s="1">
        <v>42731</v>
      </c>
      <c r="D4441">
        <v>2016</v>
      </c>
      <c r="E4441" t="s">
        <v>98</v>
      </c>
      <c r="F4441">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v>7.3999999999999995</v>
      </c>
    </row>
    <row r="4442" spans="1:23" x14ac:dyDescent="0.3">
      <c r="A4442">
        <v>7057</v>
      </c>
      <c r="B4442" t="s">
        <v>9284</v>
      </c>
      <c r="C4442" s="1">
        <v>42715</v>
      </c>
      <c r="D4442">
        <v>2016</v>
      </c>
      <c r="E4442" t="s">
        <v>98</v>
      </c>
      <c r="F4442">
        <v>11</v>
      </c>
      <c r="G4442" t="s">
        <v>1306</v>
      </c>
      <c r="H4442" t="s">
        <v>5076</v>
      </c>
      <c r="I4442" t="s">
        <v>5077</v>
      </c>
      <c r="J4442" t="s">
        <v>28</v>
      </c>
      <c r="K4442" t="s">
        <v>29</v>
      </c>
      <c r="L4442" t="s">
        <v>1901</v>
      </c>
      <c r="M4442" t="s">
        <v>46</v>
      </c>
      <c r="N4442">
        <v>92804</v>
      </c>
      <c r="O4442" t="s">
        <v>47</v>
      </c>
      <c r="P4442" t="s">
        <v>3242</v>
      </c>
      <c r="Q4442" t="s">
        <v>49</v>
      </c>
      <c r="R4442" t="s">
        <v>79</v>
      </c>
      <c r="S4442" t="s">
        <v>3243</v>
      </c>
      <c r="T4442">
        <v>122.688</v>
      </c>
      <c r="U4442">
        <v>9</v>
      </c>
      <c r="V4442">
        <v>0.2</v>
      </c>
      <c r="W4442">
        <v>39.873599999999982</v>
      </c>
    </row>
    <row r="4443" spans="1:23" x14ac:dyDescent="0.3">
      <c r="A4443">
        <v>4442</v>
      </c>
      <c r="B4443" t="s">
        <v>7525</v>
      </c>
      <c r="C4443" s="1">
        <v>42573</v>
      </c>
      <c r="D4443">
        <v>2016</v>
      </c>
      <c r="E4443" t="s">
        <v>152</v>
      </c>
      <c r="F4443">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v>135.21900000000002</v>
      </c>
    </row>
    <row r="4444" spans="1:23" x14ac:dyDescent="0.3">
      <c r="A4444">
        <v>4443</v>
      </c>
      <c r="B4444" t="s">
        <v>7525</v>
      </c>
      <c r="C4444" s="1">
        <v>42573</v>
      </c>
      <c r="D4444">
        <v>2016</v>
      </c>
      <c r="E4444" t="s">
        <v>152</v>
      </c>
      <c r="F4444">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v>10.511999999999999</v>
      </c>
    </row>
    <row r="4445" spans="1:23" x14ac:dyDescent="0.3">
      <c r="A4445">
        <v>4444</v>
      </c>
      <c r="B4445" t="s">
        <v>7525</v>
      </c>
      <c r="C4445" s="1">
        <v>42573</v>
      </c>
      <c r="D4445">
        <v>2016</v>
      </c>
      <c r="E4445" t="s">
        <v>152</v>
      </c>
      <c r="F4445">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v>15.552000000000001</v>
      </c>
    </row>
    <row r="4446" spans="1:23" x14ac:dyDescent="0.3">
      <c r="A4446">
        <v>4445</v>
      </c>
      <c r="B4446" t="s">
        <v>7530</v>
      </c>
      <c r="C4446" s="1">
        <v>41959</v>
      </c>
      <c r="D4446">
        <v>2014</v>
      </c>
      <c r="E4446" t="s">
        <v>24</v>
      </c>
      <c r="F444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v>36.824499999999993</v>
      </c>
    </row>
    <row r="4447" spans="1:23" x14ac:dyDescent="0.3">
      <c r="A4447">
        <v>4446</v>
      </c>
      <c r="B4447" t="s">
        <v>7530</v>
      </c>
      <c r="C4447" s="1">
        <v>41959</v>
      </c>
      <c r="D4447">
        <v>2014</v>
      </c>
      <c r="E4447" t="s">
        <v>24</v>
      </c>
      <c r="F4447">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v>14.256</v>
      </c>
    </row>
    <row r="4448" spans="1:23" x14ac:dyDescent="0.3">
      <c r="A4448">
        <v>4447</v>
      </c>
      <c r="B4448" t="s">
        <v>7530</v>
      </c>
      <c r="C4448" s="1">
        <v>41959</v>
      </c>
      <c r="D4448">
        <v>2014</v>
      </c>
      <c r="E4448" t="s">
        <v>24</v>
      </c>
      <c r="F4448">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v>14.268800000000001</v>
      </c>
    </row>
    <row r="4449" spans="1:23" x14ac:dyDescent="0.3">
      <c r="A4449">
        <v>4448</v>
      </c>
      <c r="B4449" t="s">
        <v>7530</v>
      </c>
      <c r="C4449" s="1">
        <v>41959</v>
      </c>
      <c r="D4449">
        <v>2014</v>
      </c>
      <c r="E4449" t="s">
        <v>24</v>
      </c>
      <c r="F4449">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v>42.362499999999997</v>
      </c>
    </row>
    <row r="4450" spans="1:23" x14ac:dyDescent="0.3">
      <c r="A4450">
        <v>7056</v>
      </c>
      <c r="B4450" t="s">
        <v>9284</v>
      </c>
      <c r="C4450" s="1">
        <v>42715</v>
      </c>
      <c r="D4450">
        <v>2016</v>
      </c>
      <c r="E4450" t="s">
        <v>98</v>
      </c>
      <c r="F4450">
        <v>11</v>
      </c>
      <c r="G4450" t="s">
        <v>1306</v>
      </c>
      <c r="H4450" t="s">
        <v>5076</v>
      </c>
      <c r="I4450" t="s">
        <v>5077</v>
      </c>
      <c r="J4450" t="s">
        <v>28</v>
      </c>
      <c r="K4450" t="s">
        <v>29</v>
      </c>
      <c r="L4450" t="s">
        <v>1901</v>
      </c>
      <c r="M4450" t="s">
        <v>46</v>
      </c>
      <c r="N4450">
        <v>92804</v>
      </c>
      <c r="O4450" t="s">
        <v>47</v>
      </c>
      <c r="P4450" t="s">
        <v>2065</v>
      </c>
      <c r="Q4450" t="s">
        <v>49</v>
      </c>
      <c r="R4450" t="s">
        <v>79</v>
      </c>
      <c r="S4450" t="s">
        <v>2066</v>
      </c>
      <c r="T4450">
        <v>35.808</v>
      </c>
      <c r="U4450">
        <v>3</v>
      </c>
      <c r="V4450">
        <v>0.2</v>
      </c>
      <c r="W4450">
        <v>11.189999999999996</v>
      </c>
    </row>
    <row r="4451" spans="1:23" x14ac:dyDescent="0.3">
      <c r="A4451">
        <v>4450</v>
      </c>
      <c r="B4451" t="s">
        <v>7531</v>
      </c>
      <c r="C4451" s="1">
        <v>42174</v>
      </c>
      <c r="D4451">
        <v>2015</v>
      </c>
      <c r="E4451" t="s">
        <v>41</v>
      </c>
      <c r="F4451">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v>3.1104000000000003</v>
      </c>
    </row>
    <row r="4452" spans="1:23" x14ac:dyDescent="0.3">
      <c r="A4452">
        <v>4451</v>
      </c>
      <c r="B4452" t="s">
        <v>7531</v>
      </c>
      <c r="C4452" s="1">
        <v>42174</v>
      </c>
      <c r="D4452">
        <v>2015</v>
      </c>
      <c r="E4452" t="s">
        <v>41</v>
      </c>
      <c r="F4452">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v>87.744299999999981</v>
      </c>
    </row>
    <row r="4453" spans="1:23" x14ac:dyDescent="0.3">
      <c r="A4453">
        <v>7053</v>
      </c>
      <c r="B4453" t="s">
        <v>9284</v>
      </c>
      <c r="C4453" s="1">
        <v>42715</v>
      </c>
      <c r="D4453">
        <v>2016</v>
      </c>
      <c r="E4453" t="s">
        <v>98</v>
      </c>
      <c r="F4453">
        <v>11</v>
      </c>
      <c r="G4453" t="s">
        <v>1306</v>
      </c>
      <c r="H4453" t="s">
        <v>5076</v>
      </c>
      <c r="I4453" t="s">
        <v>5077</v>
      </c>
      <c r="J4453" t="s">
        <v>28</v>
      </c>
      <c r="K4453" t="s">
        <v>29</v>
      </c>
      <c r="L4453" t="s">
        <v>1901</v>
      </c>
      <c r="M4453" t="s">
        <v>46</v>
      </c>
      <c r="N4453">
        <v>92804</v>
      </c>
      <c r="O4453" t="s">
        <v>47</v>
      </c>
      <c r="P4453" t="s">
        <v>4727</v>
      </c>
      <c r="Q4453" t="s">
        <v>49</v>
      </c>
      <c r="R4453" t="s">
        <v>95</v>
      </c>
      <c r="S4453" t="s">
        <v>4728</v>
      </c>
      <c r="T4453">
        <v>30.98</v>
      </c>
      <c r="U4453">
        <v>1</v>
      </c>
      <c r="V4453">
        <v>0</v>
      </c>
      <c r="W4453">
        <v>13.940999999999999</v>
      </c>
    </row>
    <row r="4454" spans="1:23" x14ac:dyDescent="0.3">
      <c r="A4454">
        <v>4453</v>
      </c>
      <c r="B4454" t="s">
        <v>7532</v>
      </c>
      <c r="C4454" s="1">
        <v>42555</v>
      </c>
      <c r="D4454">
        <v>2016</v>
      </c>
      <c r="E4454" t="s">
        <v>152</v>
      </c>
      <c r="F4454">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v>20.661200000000001</v>
      </c>
    </row>
    <row r="4455" spans="1:23" x14ac:dyDescent="0.3">
      <c r="A4455">
        <v>7052</v>
      </c>
      <c r="B4455" t="s">
        <v>9284</v>
      </c>
      <c r="C4455" s="1">
        <v>42715</v>
      </c>
      <c r="D4455">
        <v>2016</v>
      </c>
      <c r="E4455" t="s">
        <v>98</v>
      </c>
      <c r="F4455">
        <v>11</v>
      </c>
      <c r="G4455" t="s">
        <v>1306</v>
      </c>
      <c r="H4455" t="s">
        <v>5076</v>
      </c>
      <c r="I4455" t="s">
        <v>5077</v>
      </c>
      <c r="J4455" t="s">
        <v>28</v>
      </c>
      <c r="K4455" t="s">
        <v>29</v>
      </c>
      <c r="L4455" t="s">
        <v>1901</v>
      </c>
      <c r="M4455" t="s">
        <v>46</v>
      </c>
      <c r="N4455">
        <v>92804</v>
      </c>
      <c r="O4455" t="s">
        <v>47</v>
      </c>
      <c r="P4455" t="s">
        <v>8432</v>
      </c>
      <c r="Q4455" t="s">
        <v>49</v>
      </c>
      <c r="R4455" t="s">
        <v>72</v>
      </c>
      <c r="S4455" t="s">
        <v>8433</v>
      </c>
      <c r="T4455">
        <v>23.32</v>
      </c>
      <c r="U4455">
        <v>2</v>
      </c>
      <c r="V4455">
        <v>0</v>
      </c>
      <c r="W4455">
        <v>6.0632000000000019</v>
      </c>
    </row>
    <row r="4456" spans="1:23" x14ac:dyDescent="0.3">
      <c r="A4456">
        <v>4455</v>
      </c>
      <c r="B4456" t="s">
        <v>7532</v>
      </c>
      <c r="C4456" s="1">
        <v>42555</v>
      </c>
      <c r="D4456">
        <v>2016</v>
      </c>
      <c r="E4456" t="s">
        <v>152</v>
      </c>
      <c r="F445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v>0.5583999999999989</v>
      </c>
    </row>
    <row r="4457" spans="1:23" x14ac:dyDescent="0.3">
      <c r="A4457">
        <v>7051</v>
      </c>
      <c r="B4457" t="s">
        <v>9284</v>
      </c>
      <c r="C4457" s="1">
        <v>42715</v>
      </c>
      <c r="D4457">
        <v>2016</v>
      </c>
      <c r="E4457" t="s">
        <v>98</v>
      </c>
      <c r="F4457">
        <v>11</v>
      </c>
      <c r="G4457" t="s">
        <v>1306</v>
      </c>
      <c r="H4457" t="s">
        <v>5076</v>
      </c>
      <c r="I4457" t="s">
        <v>5077</v>
      </c>
      <c r="J4457" t="s">
        <v>28</v>
      </c>
      <c r="K4457" t="s">
        <v>29</v>
      </c>
      <c r="L4457" t="s">
        <v>1901</v>
      </c>
      <c r="M4457" t="s">
        <v>46</v>
      </c>
      <c r="N4457">
        <v>92804</v>
      </c>
      <c r="O4457" t="s">
        <v>47</v>
      </c>
      <c r="P4457" t="s">
        <v>1104</v>
      </c>
      <c r="Q4457" t="s">
        <v>49</v>
      </c>
      <c r="R4457" t="s">
        <v>79</v>
      </c>
      <c r="S4457" t="s">
        <v>1105</v>
      </c>
      <c r="T4457">
        <v>209.60000000000002</v>
      </c>
      <c r="U4457">
        <v>5</v>
      </c>
      <c r="V4457">
        <v>0.2</v>
      </c>
      <c r="W4457">
        <v>68.11999999999999</v>
      </c>
    </row>
    <row r="4458" spans="1:23" x14ac:dyDescent="0.3">
      <c r="A4458">
        <v>4457</v>
      </c>
      <c r="B4458" t="s">
        <v>7535</v>
      </c>
      <c r="C4458" s="1">
        <v>42250</v>
      </c>
      <c r="D4458">
        <v>2015</v>
      </c>
      <c r="E4458" t="s">
        <v>161</v>
      </c>
      <c r="F4458">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v>2.1492</v>
      </c>
    </row>
    <row r="4459" spans="1:23" x14ac:dyDescent="0.3">
      <c r="A4459">
        <v>4458</v>
      </c>
      <c r="B4459" t="s">
        <v>7536</v>
      </c>
      <c r="C4459" s="1">
        <v>42954</v>
      </c>
      <c r="D4459">
        <v>2017</v>
      </c>
      <c r="E4459" t="s">
        <v>132</v>
      </c>
      <c r="F4459">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v>114.93849999999998</v>
      </c>
    </row>
    <row r="4460" spans="1:23" x14ac:dyDescent="0.3">
      <c r="A4460">
        <v>4459</v>
      </c>
      <c r="B4460" t="s">
        <v>7537</v>
      </c>
      <c r="C4460" s="1">
        <v>42807</v>
      </c>
      <c r="D4460">
        <v>2017</v>
      </c>
      <c r="E4460" t="s">
        <v>237</v>
      </c>
      <c r="F4460">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v>-299.8116</v>
      </c>
    </row>
    <row r="4461" spans="1:23" x14ac:dyDescent="0.3">
      <c r="A4461">
        <v>7050</v>
      </c>
      <c r="B4461" t="s">
        <v>9283</v>
      </c>
      <c r="C4461" s="1">
        <v>41907</v>
      </c>
      <c r="D4461">
        <v>2014</v>
      </c>
      <c r="E4461" t="s">
        <v>161</v>
      </c>
      <c r="F4461">
        <v>25</v>
      </c>
      <c r="G4461" t="s">
        <v>54</v>
      </c>
      <c r="H4461" t="s">
        <v>5243</v>
      </c>
      <c r="I4461" t="s">
        <v>5244</v>
      </c>
      <c r="J4461" t="s">
        <v>108</v>
      </c>
      <c r="K4461" t="s">
        <v>29</v>
      </c>
      <c r="L4461" t="s">
        <v>468</v>
      </c>
      <c r="M4461" t="s">
        <v>469</v>
      </c>
      <c r="N4461">
        <v>80013</v>
      </c>
      <c r="O4461" t="s">
        <v>47</v>
      </c>
      <c r="P4461" t="s">
        <v>6968</v>
      </c>
      <c r="Q4461" t="s">
        <v>49</v>
      </c>
      <c r="R4461" t="s">
        <v>72</v>
      </c>
      <c r="S4461" t="s">
        <v>6969</v>
      </c>
      <c r="T4461">
        <v>14.576000000000001</v>
      </c>
      <c r="U4461">
        <v>2</v>
      </c>
      <c r="V4461">
        <v>0.2</v>
      </c>
      <c r="W4461">
        <v>2.3685999999999989</v>
      </c>
    </row>
    <row r="4462" spans="1:23" x14ac:dyDescent="0.3">
      <c r="A4462">
        <v>4461</v>
      </c>
      <c r="B4462" t="s">
        <v>7538</v>
      </c>
      <c r="C4462" s="1">
        <v>43006</v>
      </c>
      <c r="D4462">
        <v>2017</v>
      </c>
      <c r="E4462" t="s">
        <v>161</v>
      </c>
      <c r="F4462">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v>-29.436800000000012</v>
      </c>
    </row>
    <row r="4463" spans="1:23" x14ac:dyDescent="0.3">
      <c r="A4463">
        <v>7049</v>
      </c>
      <c r="B4463" t="s">
        <v>9282</v>
      </c>
      <c r="C4463" s="1">
        <v>42596</v>
      </c>
      <c r="D4463">
        <v>2016</v>
      </c>
      <c r="E4463" t="s">
        <v>132</v>
      </c>
      <c r="F4463">
        <v>14</v>
      </c>
      <c r="G4463" t="s">
        <v>199</v>
      </c>
      <c r="H4463" t="s">
        <v>2581</v>
      </c>
      <c r="I4463" t="s">
        <v>2582</v>
      </c>
      <c r="J4463" t="s">
        <v>28</v>
      </c>
      <c r="K4463" t="s">
        <v>29</v>
      </c>
      <c r="L4463" t="s">
        <v>5683</v>
      </c>
      <c r="M4463" t="s">
        <v>347</v>
      </c>
      <c r="N4463">
        <v>37211</v>
      </c>
      <c r="O4463" t="s">
        <v>32</v>
      </c>
      <c r="P4463" t="s">
        <v>6766</v>
      </c>
      <c r="Q4463" t="s">
        <v>49</v>
      </c>
      <c r="R4463" t="s">
        <v>95</v>
      </c>
      <c r="S4463" t="s">
        <v>6767</v>
      </c>
      <c r="T4463">
        <v>15.552000000000003</v>
      </c>
      <c r="U4463">
        <v>3</v>
      </c>
      <c r="V4463">
        <v>0.2</v>
      </c>
      <c r="W4463">
        <v>5.4432</v>
      </c>
    </row>
    <row r="4464" spans="1:23" x14ac:dyDescent="0.3">
      <c r="A4464">
        <v>4463</v>
      </c>
      <c r="B4464" t="s">
        <v>7538</v>
      </c>
      <c r="C4464" s="1">
        <v>43006</v>
      </c>
      <c r="D4464">
        <v>2017</v>
      </c>
      <c r="E4464" t="s">
        <v>161</v>
      </c>
      <c r="F4464">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v>-58.861599999999981</v>
      </c>
    </row>
    <row r="4465" spans="1:23" x14ac:dyDescent="0.3">
      <c r="A4465">
        <v>4464</v>
      </c>
      <c r="B4465" t="s">
        <v>7538</v>
      </c>
      <c r="C4465" s="1">
        <v>43006</v>
      </c>
      <c r="D4465">
        <v>2017</v>
      </c>
      <c r="E4465" t="s">
        <v>161</v>
      </c>
      <c r="F4465">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v>5.2026000000000003</v>
      </c>
    </row>
    <row r="4466" spans="1:23" x14ac:dyDescent="0.3">
      <c r="A4466">
        <v>4465</v>
      </c>
      <c r="B4466" t="s">
        <v>7538</v>
      </c>
      <c r="C4466" s="1">
        <v>43006</v>
      </c>
      <c r="D4466">
        <v>2017</v>
      </c>
      <c r="E4466" t="s">
        <v>161</v>
      </c>
      <c r="F446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v>26.22399999999999</v>
      </c>
    </row>
    <row r="4467" spans="1:23" x14ac:dyDescent="0.3">
      <c r="A4467">
        <v>4466</v>
      </c>
      <c r="B4467" t="s">
        <v>7541</v>
      </c>
      <c r="C4467" s="1">
        <v>42223</v>
      </c>
      <c r="D4467">
        <v>2015</v>
      </c>
      <c r="E4467" t="s">
        <v>132</v>
      </c>
      <c r="F4467">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v>1.1151</v>
      </c>
    </row>
    <row r="4468" spans="1:23" x14ac:dyDescent="0.3">
      <c r="A4468">
        <v>4467</v>
      </c>
      <c r="B4468" t="s">
        <v>7542</v>
      </c>
      <c r="C4468" s="1">
        <v>43063</v>
      </c>
      <c r="D4468">
        <v>2017</v>
      </c>
      <c r="E4468" t="s">
        <v>24</v>
      </c>
      <c r="F4468">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v>7.3709999999999996</v>
      </c>
    </row>
    <row r="4469" spans="1:23" x14ac:dyDescent="0.3">
      <c r="A4469">
        <v>4468</v>
      </c>
      <c r="B4469" t="s">
        <v>7542</v>
      </c>
      <c r="C4469" s="1">
        <v>43063</v>
      </c>
      <c r="D4469">
        <v>2017</v>
      </c>
      <c r="E4469" t="s">
        <v>24</v>
      </c>
      <c r="F4469">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v>78.941199999999995</v>
      </c>
    </row>
    <row r="4470" spans="1:23" x14ac:dyDescent="0.3">
      <c r="A4470">
        <v>7046</v>
      </c>
      <c r="B4470" t="s">
        <v>9280</v>
      </c>
      <c r="C4470" s="1">
        <v>42677</v>
      </c>
      <c r="D4470">
        <v>2016</v>
      </c>
      <c r="E4470" t="s">
        <v>24</v>
      </c>
      <c r="F4470">
        <v>3</v>
      </c>
      <c r="G4470" t="s">
        <v>54</v>
      </c>
      <c r="H4470" t="s">
        <v>5310</v>
      </c>
      <c r="I4470" t="s">
        <v>5311</v>
      </c>
      <c r="J4470" t="s">
        <v>44</v>
      </c>
      <c r="K4470" t="s">
        <v>29</v>
      </c>
      <c r="L4470" t="s">
        <v>830</v>
      </c>
      <c r="M4470" t="s">
        <v>110</v>
      </c>
      <c r="N4470">
        <v>75217</v>
      </c>
      <c r="O4470" t="s">
        <v>111</v>
      </c>
      <c r="P4470" t="s">
        <v>4882</v>
      </c>
      <c r="Q4470" t="s">
        <v>49</v>
      </c>
      <c r="R4470" t="s">
        <v>95</v>
      </c>
      <c r="S4470" t="s">
        <v>4883</v>
      </c>
      <c r="T4470">
        <v>9.2480000000000011</v>
      </c>
      <c r="U4470">
        <v>2</v>
      </c>
      <c r="V4470">
        <v>0.2</v>
      </c>
      <c r="W4470">
        <v>3.3524000000000003</v>
      </c>
    </row>
    <row r="4471" spans="1:23" x14ac:dyDescent="0.3">
      <c r="A4471">
        <v>4470</v>
      </c>
      <c r="B4471" t="s">
        <v>7542</v>
      </c>
      <c r="C4471" s="1">
        <v>43063</v>
      </c>
      <c r="D4471">
        <v>2017</v>
      </c>
      <c r="E4471" t="s">
        <v>24</v>
      </c>
      <c r="F4471">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v>6.2208000000000006</v>
      </c>
    </row>
    <row r="4472" spans="1:23" x14ac:dyDescent="0.3">
      <c r="A4472">
        <v>7045</v>
      </c>
      <c r="B4472" t="s">
        <v>9279</v>
      </c>
      <c r="C4472" s="1">
        <v>42934</v>
      </c>
      <c r="D4472">
        <v>2017</v>
      </c>
      <c r="E4472" t="s">
        <v>152</v>
      </c>
      <c r="F4472">
        <v>18</v>
      </c>
      <c r="G4472" t="s">
        <v>54</v>
      </c>
      <c r="H4472" t="s">
        <v>2322</v>
      </c>
      <c r="I4472" t="s">
        <v>2323</v>
      </c>
      <c r="J4472" t="s">
        <v>28</v>
      </c>
      <c r="K4472" t="s">
        <v>29</v>
      </c>
      <c r="L4472" t="s">
        <v>155</v>
      </c>
      <c r="M4472" t="s">
        <v>156</v>
      </c>
      <c r="N4472">
        <v>19134</v>
      </c>
      <c r="O4472" t="s">
        <v>157</v>
      </c>
      <c r="P4472" t="s">
        <v>5432</v>
      </c>
      <c r="Q4472" t="s">
        <v>49</v>
      </c>
      <c r="R4472" t="s">
        <v>592</v>
      </c>
      <c r="S4472" t="s">
        <v>5433</v>
      </c>
      <c r="T4472">
        <v>9.1840000000000011</v>
      </c>
      <c r="U4472">
        <v>2</v>
      </c>
      <c r="V4472">
        <v>0.2</v>
      </c>
      <c r="W4472">
        <v>1.1479999999999988</v>
      </c>
    </row>
    <row r="4473" spans="1:23" x14ac:dyDescent="0.3">
      <c r="A4473">
        <v>7041</v>
      </c>
      <c r="B4473" t="s">
        <v>9278</v>
      </c>
      <c r="C4473" s="1">
        <v>43086</v>
      </c>
      <c r="D4473">
        <v>2017</v>
      </c>
      <c r="E4473" t="s">
        <v>98</v>
      </c>
      <c r="F4473">
        <v>17</v>
      </c>
      <c r="G4473" t="s">
        <v>54</v>
      </c>
      <c r="H4473" t="s">
        <v>2090</v>
      </c>
      <c r="I4473" t="s">
        <v>2091</v>
      </c>
      <c r="J4473" t="s">
        <v>28</v>
      </c>
      <c r="K4473" t="s">
        <v>29</v>
      </c>
      <c r="L4473" t="s">
        <v>278</v>
      </c>
      <c r="M4473" t="s">
        <v>279</v>
      </c>
      <c r="N4473">
        <v>10009</v>
      </c>
      <c r="O4473" t="s">
        <v>157</v>
      </c>
      <c r="P4473" t="s">
        <v>5509</v>
      </c>
      <c r="Q4473" t="s">
        <v>49</v>
      </c>
      <c r="R4473" t="s">
        <v>79</v>
      </c>
      <c r="S4473" t="s">
        <v>5510</v>
      </c>
      <c r="T4473">
        <v>24.816000000000003</v>
      </c>
      <c r="U4473">
        <v>3</v>
      </c>
      <c r="V4473">
        <v>0.2</v>
      </c>
      <c r="W4473">
        <v>8.3753999999999991</v>
      </c>
    </row>
    <row r="4474" spans="1:23" x14ac:dyDescent="0.3">
      <c r="A4474">
        <v>7040</v>
      </c>
      <c r="B4474" t="s">
        <v>9278</v>
      </c>
      <c r="C4474" s="1">
        <v>43086</v>
      </c>
      <c r="D4474">
        <v>2017</v>
      </c>
      <c r="E4474" t="s">
        <v>98</v>
      </c>
      <c r="F4474">
        <v>17</v>
      </c>
      <c r="G4474" t="s">
        <v>54</v>
      </c>
      <c r="H4474" t="s">
        <v>2090</v>
      </c>
      <c r="I4474" t="s">
        <v>2091</v>
      </c>
      <c r="J4474" t="s">
        <v>28</v>
      </c>
      <c r="K4474" t="s">
        <v>29</v>
      </c>
      <c r="L4474" t="s">
        <v>278</v>
      </c>
      <c r="M4474" t="s">
        <v>279</v>
      </c>
      <c r="N4474">
        <v>10009</v>
      </c>
      <c r="O4474" t="s">
        <v>157</v>
      </c>
      <c r="P4474" t="s">
        <v>949</v>
      </c>
      <c r="Q4474" t="s">
        <v>49</v>
      </c>
      <c r="R4474" t="s">
        <v>63</v>
      </c>
      <c r="S4474" t="s">
        <v>950</v>
      </c>
      <c r="T4474">
        <v>166.72</v>
      </c>
      <c r="U4474">
        <v>2</v>
      </c>
      <c r="V4474">
        <v>0</v>
      </c>
      <c r="W4474">
        <v>41.680000000000007</v>
      </c>
    </row>
    <row r="4475" spans="1:23" x14ac:dyDescent="0.3">
      <c r="A4475">
        <v>7039</v>
      </c>
      <c r="B4475" t="s">
        <v>9275</v>
      </c>
      <c r="C4475" s="1">
        <v>43000</v>
      </c>
      <c r="D4475">
        <v>2017</v>
      </c>
      <c r="E4475" t="s">
        <v>161</v>
      </c>
      <c r="F4475">
        <v>22</v>
      </c>
      <c r="G4475" t="s">
        <v>54</v>
      </c>
      <c r="H4475" t="s">
        <v>2396</v>
      </c>
      <c r="I4475" t="s">
        <v>2397</v>
      </c>
      <c r="J4475" t="s">
        <v>28</v>
      </c>
      <c r="K4475" t="s">
        <v>29</v>
      </c>
      <c r="L4475" t="s">
        <v>3814</v>
      </c>
      <c r="M4475" t="s">
        <v>1288</v>
      </c>
      <c r="N4475">
        <v>30080</v>
      </c>
      <c r="O4475" t="s">
        <v>32</v>
      </c>
      <c r="P4475" t="s">
        <v>9276</v>
      </c>
      <c r="Q4475" t="s">
        <v>49</v>
      </c>
      <c r="R4475" t="s">
        <v>72</v>
      </c>
      <c r="S4475" t="s">
        <v>9277</v>
      </c>
      <c r="T4475">
        <v>17.940000000000001</v>
      </c>
      <c r="U4475">
        <v>3</v>
      </c>
      <c r="V4475">
        <v>0</v>
      </c>
      <c r="W4475">
        <v>6.4584000000000001</v>
      </c>
    </row>
    <row r="4476" spans="1:23" x14ac:dyDescent="0.3">
      <c r="A4476">
        <v>4475</v>
      </c>
      <c r="B4476" t="s">
        <v>7544</v>
      </c>
      <c r="C4476" s="1">
        <v>43007</v>
      </c>
      <c r="D4476">
        <v>2017</v>
      </c>
      <c r="E4476" t="s">
        <v>161</v>
      </c>
      <c r="F447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v>5.4432</v>
      </c>
    </row>
    <row r="4477" spans="1:23" x14ac:dyDescent="0.3">
      <c r="A4477">
        <v>7038</v>
      </c>
      <c r="B4477" t="s">
        <v>9275</v>
      </c>
      <c r="C4477" s="1">
        <v>43000</v>
      </c>
      <c r="D4477">
        <v>2017</v>
      </c>
      <c r="E4477" t="s">
        <v>161</v>
      </c>
      <c r="F4477">
        <v>22</v>
      </c>
      <c r="G4477" t="s">
        <v>54</v>
      </c>
      <c r="H4477" t="s">
        <v>2396</v>
      </c>
      <c r="I4477" t="s">
        <v>2397</v>
      </c>
      <c r="J4477" t="s">
        <v>28</v>
      </c>
      <c r="K4477" t="s">
        <v>29</v>
      </c>
      <c r="L4477" t="s">
        <v>3814</v>
      </c>
      <c r="M4477" t="s">
        <v>1288</v>
      </c>
      <c r="N4477">
        <v>30080</v>
      </c>
      <c r="O4477" t="s">
        <v>32</v>
      </c>
      <c r="P4477" t="s">
        <v>5457</v>
      </c>
      <c r="Q4477" t="s">
        <v>49</v>
      </c>
      <c r="R4477" t="s">
        <v>95</v>
      </c>
      <c r="S4477" t="s">
        <v>5458</v>
      </c>
      <c r="T4477">
        <v>12.96</v>
      </c>
      <c r="U4477">
        <v>2</v>
      </c>
      <c r="V4477">
        <v>0</v>
      </c>
      <c r="W4477">
        <v>6.2208000000000006</v>
      </c>
    </row>
    <row r="4478" spans="1:23" x14ac:dyDescent="0.3">
      <c r="A4478">
        <v>4477</v>
      </c>
      <c r="B4478" t="s">
        <v>7544</v>
      </c>
      <c r="C4478" s="1">
        <v>43007</v>
      </c>
      <c r="D4478">
        <v>2017</v>
      </c>
      <c r="E4478" t="s">
        <v>161</v>
      </c>
      <c r="F4478">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v>2.6399999999999997</v>
      </c>
    </row>
    <row r="4479" spans="1:23" x14ac:dyDescent="0.3">
      <c r="A4479">
        <v>4478</v>
      </c>
      <c r="B4479" t="s">
        <v>7548</v>
      </c>
      <c r="C4479" s="1">
        <v>43030</v>
      </c>
      <c r="D4479">
        <v>2017</v>
      </c>
      <c r="E4479" t="s">
        <v>53</v>
      </c>
      <c r="F4479">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v>23.316299999999984</v>
      </c>
    </row>
    <row r="4480" spans="1:23" x14ac:dyDescent="0.3">
      <c r="A4480">
        <v>7035</v>
      </c>
      <c r="B4480" t="s">
        <v>9272</v>
      </c>
      <c r="C4480" s="1">
        <v>42685</v>
      </c>
      <c r="D4480">
        <v>2016</v>
      </c>
      <c r="E4480" t="s">
        <v>24</v>
      </c>
      <c r="F4480">
        <v>11</v>
      </c>
      <c r="G4480" t="s">
        <v>54</v>
      </c>
      <c r="H4480" t="s">
        <v>4158</v>
      </c>
      <c r="I4480" t="s">
        <v>4159</v>
      </c>
      <c r="J4480" t="s">
        <v>44</v>
      </c>
      <c r="K4480" t="s">
        <v>29</v>
      </c>
      <c r="L4480" t="s">
        <v>278</v>
      </c>
      <c r="M4480" t="s">
        <v>279</v>
      </c>
      <c r="N4480">
        <v>10011</v>
      </c>
      <c r="O4480" t="s">
        <v>157</v>
      </c>
      <c r="P4480" t="s">
        <v>3543</v>
      </c>
      <c r="Q4480" t="s">
        <v>49</v>
      </c>
      <c r="R4480" t="s">
        <v>79</v>
      </c>
      <c r="S4480" t="s">
        <v>3544</v>
      </c>
      <c r="T4480">
        <v>35.231999999999999</v>
      </c>
      <c r="U4480">
        <v>3</v>
      </c>
      <c r="V4480">
        <v>0.2</v>
      </c>
      <c r="W4480">
        <v>11.450399999999998</v>
      </c>
    </row>
    <row r="4481" spans="1:23" x14ac:dyDescent="0.3">
      <c r="A4481">
        <v>4480</v>
      </c>
      <c r="B4481" t="s">
        <v>7552</v>
      </c>
      <c r="C4481" s="1">
        <v>41722</v>
      </c>
      <c r="D4481">
        <v>2014</v>
      </c>
      <c r="E4481" t="s">
        <v>237</v>
      </c>
      <c r="F4481">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v>11.703000000000001</v>
      </c>
    </row>
    <row r="4482" spans="1:23" x14ac:dyDescent="0.3">
      <c r="A4482">
        <v>4481</v>
      </c>
      <c r="B4482" t="s">
        <v>7555</v>
      </c>
      <c r="C4482" s="1">
        <v>42677</v>
      </c>
      <c r="D4482">
        <v>2016</v>
      </c>
      <c r="E4482" t="s">
        <v>24</v>
      </c>
      <c r="F4482">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v>5.0358000000000001</v>
      </c>
    </row>
    <row r="4483" spans="1:23" x14ac:dyDescent="0.3">
      <c r="A4483">
        <v>4482</v>
      </c>
      <c r="B4483" t="s">
        <v>7555</v>
      </c>
      <c r="C4483" s="1">
        <v>42677</v>
      </c>
      <c r="D4483">
        <v>2016</v>
      </c>
      <c r="E4483" t="s">
        <v>24</v>
      </c>
      <c r="F4483">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v>14.295599999999997</v>
      </c>
    </row>
    <row r="4484" spans="1:23" x14ac:dyDescent="0.3">
      <c r="A4484">
        <v>4483</v>
      </c>
      <c r="B4484" t="s">
        <v>7555</v>
      </c>
      <c r="C4484" s="1">
        <v>42677</v>
      </c>
      <c r="D4484">
        <v>2016</v>
      </c>
      <c r="E4484" t="s">
        <v>24</v>
      </c>
      <c r="F4484">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v>15.799199999999999</v>
      </c>
    </row>
    <row r="4485" spans="1:23" x14ac:dyDescent="0.3">
      <c r="A4485">
        <v>4484</v>
      </c>
      <c r="B4485" t="s">
        <v>7555</v>
      </c>
      <c r="C4485" s="1">
        <v>42677</v>
      </c>
      <c r="D4485">
        <v>2016</v>
      </c>
      <c r="E4485" t="s">
        <v>24</v>
      </c>
      <c r="F4485">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v>56.977199999999996</v>
      </c>
    </row>
    <row r="4486" spans="1:23" x14ac:dyDescent="0.3">
      <c r="A4486">
        <v>4485</v>
      </c>
      <c r="B4486" t="s">
        <v>7555</v>
      </c>
      <c r="C4486" s="1">
        <v>42677</v>
      </c>
      <c r="D4486">
        <v>2016</v>
      </c>
      <c r="E4486" t="s">
        <v>24</v>
      </c>
      <c r="F448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v>3.0211999999999994</v>
      </c>
    </row>
    <row r="4487" spans="1:23" x14ac:dyDescent="0.3">
      <c r="A4487">
        <v>4486</v>
      </c>
      <c r="B4487" t="s">
        <v>7555</v>
      </c>
      <c r="C4487" s="1">
        <v>42677</v>
      </c>
      <c r="D4487">
        <v>2016</v>
      </c>
      <c r="E4487" t="s">
        <v>24</v>
      </c>
      <c r="F4487">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v>9.3312000000000008</v>
      </c>
    </row>
    <row r="4488" spans="1:23" x14ac:dyDescent="0.3">
      <c r="A4488">
        <v>4487</v>
      </c>
      <c r="B4488" t="s">
        <v>7555</v>
      </c>
      <c r="C4488" s="1">
        <v>42677</v>
      </c>
      <c r="D4488">
        <v>2016</v>
      </c>
      <c r="E4488" t="s">
        <v>24</v>
      </c>
      <c r="F4488">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v>150.98399999999998</v>
      </c>
    </row>
    <row r="4489" spans="1:23" x14ac:dyDescent="0.3">
      <c r="A4489">
        <v>4488</v>
      </c>
      <c r="B4489" t="s">
        <v>7558</v>
      </c>
      <c r="C4489" s="1">
        <v>42252</v>
      </c>
      <c r="D4489">
        <v>2015</v>
      </c>
      <c r="E4489" t="s">
        <v>161</v>
      </c>
      <c r="F4489">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v>-25.218500000000006</v>
      </c>
    </row>
    <row r="4490" spans="1:23" x14ac:dyDescent="0.3">
      <c r="A4490">
        <v>4489</v>
      </c>
      <c r="B4490" t="s">
        <v>7558</v>
      </c>
      <c r="C4490" s="1">
        <v>42252</v>
      </c>
      <c r="D4490">
        <v>2015</v>
      </c>
      <c r="E4490" t="s">
        <v>161</v>
      </c>
      <c r="F4490">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v>-14.687999999999999</v>
      </c>
    </row>
    <row r="4491" spans="1:23" x14ac:dyDescent="0.3">
      <c r="A4491">
        <v>4490</v>
      </c>
      <c r="B4491" t="s">
        <v>7558</v>
      </c>
      <c r="C4491" s="1">
        <v>42252</v>
      </c>
      <c r="D4491">
        <v>2015</v>
      </c>
      <c r="E4491" t="s">
        <v>161</v>
      </c>
      <c r="F4491">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v>-7.8225000000000016</v>
      </c>
    </row>
    <row r="4492" spans="1:23" x14ac:dyDescent="0.3">
      <c r="A4492">
        <v>7034</v>
      </c>
      <c r="B4492" t="s">
        <v>9272</v>
      </c>
      <c r="C4492" s="1">
        <v>42685</v>
      </c>
      <c r="D4492">
        <v>2016</v>
      </c>
      <c r="E4492" t="s">
        <v>24</v>
      </c>
      <c r="F4492">
        <v>11</v>
      </c>
      <c r="G4492" t="s">
        <v>54</v>
      </c>
      <c r="H4492" t="s">
        <v>4158</v>
      </c>
      <c r="I4492" t="s">
        <v>4159</v>
      </c>
      <c r="J4492" t="s">
        <v>44</v>
      </c>
      <c r="K4492" t="s">
        <v>29</v>
      </c>
      <c r="L4492" t="s">
        <v>278</v>
      </c>
      <c r="M4492" t="s">
        <v>279</v>
      </c>
      <c r="N4492">
        <v>10011</v>
      </c>
      <c r="O4492" t="s">
        <v>157</v>
      </c>
      <c r="P4492" t="s">
        <v>2793</v>
      </c>
      <c r="Q4492" t="s">
        <v>49</v>
      </c>
      <c r="R4492" t="s">
        <v>79</v>
      </c>
      <c r="S4492" t="s">
        <v>2794</v>
      </c>
      <c r="T4492">
        <v>55.00800000000001</v>
      </c>
      <c r="U4492">
        <v>3</v>
      </c>
      <c r="V4492">
        <v>0.2</v>
      </c>
      <c r="W4492">
        <v>17.189999999999998</v>
      </c>
    </row>
    <row r="4493" spans="1:23" x14ac:dyDescent="0.3">
      <c r="A4493">
        <v>7032</v>
      </c>
      <c r="B4493" t="s">
        <v>9272</v>
      </c>
      <c r="C4493" s="1">
        <v>42685</v>
      </c>
      <c r="D4493">
        <v>2016</v>
      </c>
      <c r="E4493" t="s">
        <v>24</v>
      </c>
      <c r="F4493">
        <v>11</v>
      </c>
      <c r="G4493" t="s">
        <v>54</v>
      </c>
      <c r="H4493" t="s">
        <v>4158</v>
      </c>
      <c r="I4493" t="s">
        <v>4159</v>
      </c>
      <c r="J4493" t="s">
        <v>44</v>
      </c>
      <c r="K4493" t="s">
        <v>29</v>
      </c>
      <c r="L4493" t="s">
        <v>278</v>
      </c>
      <c r="M4493" t="s">
        <v>279</v>
      </c>
      <c r="N4493">
        <v>10011</v>
      </c>
      <c r="O4493" t="s">
        <v>157</v>
      </c>
      <c r="P4493" t="s">
        <v>1175</v>
      </c>
      <c r="Q4493" t="s">
        <v>49</v>
      </c>
      <c r="R4493" t="s">
        <v>72</v>
      </c>
      <c r="S4493" t="s">
        <v>1176</v>
      </c>
      <c r="T4493">
        <v>92.94</v>
      </c>
      <c r="U4493">
        <v>3</v>
      </c>
      <c r="V4493">
        <v>0</v>
      </c>
      <c r="W4493">
        <v>25.093799999999998</v>
      </c>
    </row>
    <row r="4494" spans="1:23" x14ac:dyDescent="0.3">
      <c r="A4494">
        <v>7030</v>
      </c>
      <c r="B4494" t="s">
        <v>9272</v>
      </c>
      <c r="C4494" s="1">
        <v>42685</v>
      </c>
      <c r="D4494">
        <v>2016</v>
      </c>
      <c r="E4494" t="s">
        <v>24</v>
      </c>
      <c r="F4494">
        <v>11</v>
      </c>
      <c r="G4494" t="s">
        <v>54</v>
      </c>
      <c r="H4494" t="s">
        <v>4158</v>
      </c>
      <c r="I4494" t="s">
        <v>4159</v>
      </c>
      <c r="J4494" t="s">
        <v>44</v>
      </c>
      <c r="K4494" t="s">
        <v>29</v>
      </c>
      <c r="L4494" t="s">
        <v>278</v>
      </c>
      <c r="M4494" t="s">
        <v>279</v>
      </c>
      <c r="N4494">
        <v>10011</v>
      </c>
      <c r="O4494" t="s">
        <v>157</v>
      </c>
      <c r="P4494" t="s">
        <v>4794</v>
      </c>
      <c r="Q4494" t="s">
        <v>49</v>
      </c>
      <c r="R4494" t="s">
        <v>63</v>
      </c>
      <c r="S4494" t="s">
        <v>2674</v>
      </c>
      <c r="T4494">
        <v>28.14</v>
      </c>
      <c r="U4494">
        <v>3</v>
      </c>
      <c r="V4494">
        <v>0</v>
      </c>
      <c r="W4494">
        <v>7.8792000000000009</v>
      </c>
    </row>
    <row r="4495" spans="1:23" x14ac:dyDescent="0.3">
      <c r="A4495">
        <v>4494</v>
      </c>
      <c r="B4495" t="s">
        <v>7560</v>
      </c>
      <c r="C4495" s="1">
        <v>41974</v>
      </c>
      <c r="D4495">
        <v>2014</v>
      </c>
      <c r="E4495" t="s">
        <v>98</v>
      </c>
      <c r="F4495">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v>12.700800000000001</v>
      </c>
    </row>
    <row r="4496" spans="1:23" x14ac:dyDescent="0.3">
      <c r="A4496">
        <v>7029</v>
      </c>
      <c r="B4496" t="s">
        <v>9271</v>
      </c>
      <c r="C4496" s="1">
        <v>42724</v>
      </c>
      <c r="D4496">
        <v>2016</v>
      </c>
      <c r="E4496" t="s">
        <v>98</v>
      </c>
      <c r="F4496">
        <v>20</v>
      </c>
      <c r="G4496" t="s">
        <v>25</v>
      </c>
      <c r="H4496" t="s">
        <v>3666</v>
      </c>
      <c r="I4496" t="s">
        <v>3667</v>
      </c>
      <c r="J4496" t="s">
        <v>28</v>
      </c>
      <c r="K4496" t="s">
        <v>29</v>
      </c>
      <c r="L4496" t="s">
        <v>145</v>
      </c>
      <c r="M4496" t="s">
        <v>146</v>
      </c>
      <c r="N4496">
        <v>68025</v>
      </c>
      <c r="O4496" t="s">
        <v>111</v>
      </c>
      <c r="P4496" t="s">
        <v>3887</v>
      </c>
      <c r="Q4496" t="s">
        <v>49</v>
      </c>
      <c r="R4496" t="s">
        <v>95</v>
      </c>
      <c r="S4496" t="s">
        <v>3888</v>
      </c>
      <c r="T4496">
        <v>33.9</v>
      </c>
      <c r="U4496">
        <v>5</v>
      </c>
      <c r="V4496">
        <v>0</v>
      </c>
      <c r="W4496">
        <v>15.593999999999999</v>
      </c>
    </row>
    <row r="4497" spans="1:23" x14ac:dyDescent="0.3">
      <c r="A4497">
        <v>7028</v>
      </c>
      <c r="B4497" t="s">
        <v>9270</v>
      </c>
      <c r="C4497" s="1">
        <v>42764</v>
      </c>
      <c r="D4497">
        <v>2017</v>
      </c>
      <c r="E4497" t="s">
        <v>166</v>
      </c>
      <c r="F4497">
        <v>29</v>
      </c>
      <c r="G4497" t="s">
        <v>54</v>
      </c>
      <c r="H4497" t="s">
        <v>3003</v>
      </c>
      <c r="I4497" t="s">
        <v>3004</v>
      </c>
      <c r="J4497" t="s">
        <v>28</v>
      </c>
      <c r="K4497" t="s">
        <v>29</v>
      </c>
      <c r="L4497" t="s">
        <v>278</v>
      </c>
      <c r="M4497" t="s">
        <v>279</v>
      </c>
      <c r="N4497">
        <v>10011</v>
      </c>
      <c r="O4497" t="s">
        <v>157</v>
      </c>
      <c r="P4497" t="s">
        <v>2791</v>
      </c>
      <c r="Q4497" t="s">
        <v>49</v>
      </c>
      <c r="R4497" t="s">
        <v>50</v>
      </c>
      <c r="S4497" t="s">
        <v>2792</v>
      </c>
      <c r="T4497">
        <v>5.22</v>
      </c>
      <c r="U4497">
        <v>2</v>
      </c>
      <c r="V4497">
        <v>0</v>
      </c>
      <c r="W4497">
        <v>2.4011999999999998</v>
      </c>
    </row>
    <row r="4498" spans="1:23" x14ac:dyDescent="0.3">
      <c r="A4498">
        <v>4497</v>
      </c>
      <c r="B4498" t="s">
        <v>7561</v>
      </c>
      <c r="C4498" s="1">
        <v>42904</v>
      </c>
      <c r="D4498">
        <v>2017</v>
      </c>
      <c r="E4498" t="s">
        <v>41</v>
      </c>
      <c r="F4498">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v>19.051200000000001</v>
      </c>
    </row>
    <row r="4499" spans="1:23" x14ac:dyDescent="0.3">
      <c r="A4499">
        <v>4498</v>
      </c>
      <c r="B4499" t="s">
        <v>7562</v>
      </c>
      <c r="C4499" s="1">
        <v>43071</v>
      </c>
      <c r="D4499">
        <v>2017</v>
      </c>
      <c r="E4499" t="s">
        <v>98</v>
      </c>
      <c r="F4499">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v>-462.86239999999998</v>
      </c>
    </row>
    <row r="4500" spans="1:23" x14ac:dyDescent="0.3">
      <c r="A4500">
        <v>4499</v>
      </c>
      <c r="B4500" t="s">
        <v>7563</v>
      </c>
      <c r="C4500" s="1">
        <v>41964</v>
      </c>
      <c r="D4500">
        <v>2014</v>
      </c>
      <c r="E4500" t="s">
        <v>24</v>
      </c>
      <c r="F4500">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v>6.2208000000000006</v>
      </c>
    </row>
    <row r="4501" spans="1:23" x14ac:dyDescent="0.3">
      <c r="A4501">
        <v>4500</v>
      </c>
      <c r="B4501" t="s">
        <v>7566</v>
      </c>
      <c r="C4501" s="1">
        <v>42470</v>
      </c>
      <c r="D4501">
        <v>2016</v>
      </c>
      <c r="E4501" t="s">
        <v>89</v>
      </c>
      <c r="F4501">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v>6.2208000000000006</v>
      </c>
    </row>
    <row r="4502" spans="1:23" x14ac:dyDescent="0.3">
      <c r="A4502">
        <v>4501</v>
      </c>
      <c r="B4502" t="s">
        <v>7566</v>
      </c>
      <c r="C4502" s="1">
        <v>42470</v>
      </c>
      <c r="D4502">
        <v>2016</v>
      </c>
      <c r="E4502" t="s">
        <v>89</v>
      </c>
      <c r="F4502">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v>8.1199999999999974</v>
      </c>
    </row>
    <row r="4503" spans="1:23" x14ac:dyDescent="0.3">
      <c r="A4503">
        <v>4502</v>
      </c>
      <c r="B4503" t="s">
        <v>7567</v>
      </c>
      <c r="C4503" s="1">
        <v>41820</v>
      </c>
      <c r="D4503">
        <v>2014</v>
      </c>
      <c r="E4503" t="s">
        <v>41</v>
      </c>
      <c r="F4503">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v>9.0719999999999992</v>
      </c>
    </row>
    <row r="4504" spans="1:23" x14ac:dyDescent="0.3">
      <c r="A4504">
        <v>4503</v>
      </c>
      <c r="B4504" t="s">
        <v>7567</v>
      </c>
      <c r="C4504" s="1">
        <v>41820</v>
      </c>
      <c r="D4504">
        <v>2014</v>
      </c>
      <c r="E4504" t="s">
        <v>41</v>
      </c>
      <c r="F4504">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v>7.1928000000000001</v>
      </c>
    </row>
    <row r="4505" spans="1:23" x14ac:dyDescent="0.3">
      <c r="A4505">
        <v>7027</v>
      </c>
      <c r="B4505" t="s">
        <v>9269</v>
      </c>
      <c r="C4505" s="1">
        <v>42772</v>
      </c>
      <c r="D4505">
        <v>2017</v>
      </c>
      <c r="E4505" t="s">
        <v>568</v>
      </c>
      <c r="F4505">
        <v>6</v>
      </c>
      <c r="G4505" t="s">
        <v>54</v>
      </c>
      <c r="H4505" t="s">
        <v>2185</v>
      </c>
      <c r="I4505" t="s">
        <v>2186</v>
      </c>
      <c r="J4505" t="s">
        <v>44</v>
      </c>
      <c r="K4505" t="s">
        <v>29</v>
      </c>
      <c r="L4505" t="s">
        <v>278</v>
      </c>
      <c r="M4505" t="s">
        <v>279</v>
      </c>
      <c r="N4505">
        <v>10024</v>
      </c>
      <c r="O4505" t="s">
        <v>157</v>
      </c>
      <c r="P4505" t="s">
        <v>8894</v>
      </c>
      <c r="Q4505" t="s">
        <v>49</v>
      </c>
      <c r="R4505" t="s">
        <v>79</v>
      </c>
      <c r="S4505" t="s">
        <v>8895</v>
      </c>
      <c r="T4505">
        <v>46.24</v>
      </c>
      <c r="U4505">
        <v>4</v>
      </c>
      <c r="V4505">
        <v>0.2</v>
      </c>
      <c r="W4505">
        <v>15.605999999999996</v>
      </c>
    </row>
    <row r="4506" spans="1:23" x14ac:dyDescent="0.3">
      <c r="A4506">
        <v>4505</v>
      </c>
      <c r="B4506" t="s">
        <v>7568</v>
      </c>
      <c r="C4506" s="1">
        <v>41997</v>
      </c>
      <c r="D4506">
        <v>2014</v>
      </c>
      <c r="E4506" t="s">
        <v>98</v>
      </c>
      <c r="F450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v>101.34879999999998</v>
      </c>
    </row>
    <row r="4507" spans="1:23" x14ac:dyDescent="0.3">
      <c r="A4507">
        <v>7025</v>
      </c>
      <c r="B4507" t="s">
        <v>9266</v>
      </c>
      <c r="C4507" s="1">
        <v>41874</v>
      </c>
      <c r="D4507">
        <v>2014</v>
      </c>
      <c r="E4507" t="s">
        <v>132</v>
      </c>
      <c r="F4507">
        <v>23</v>
      </c>
      <c r="G4507" t="s">
        <v>54</v>
      </c>
      <c r="H4507" t="s">
        <v>2305</v>
      </c>
      <c r="I4507" t="s">
        <v>2306</v>
      </c>
      <c r="J4507" t="s">
        <v>28</v>
      </c>
      <c r="K4507" t="s">
        <v>29</v>
      </c>
      <c r="L4507" t="s">
        <v>822</v>
      </c>
      <c r="M4507" t="s">
        <v>469</v>
      </c>
      <c r="N4507">
        <v>80219</v>
      </c>
      <c r="O4507" t="s">
        <v>47</v>
      </c>
      <c r="P4507" t="s">
        <v>4094</v>
      </c>
      <c r="Q4507" t="s">
        <v>49</v>
      </c>
      <c r="R4507" t="s">
        <v>95</v>
      </c>
      <c r="S4507" t="s">
        <v>4095</v>
      </c>
      <c r="T4507">
        <v>223.05600000000001</v>
      </c>
      <c r="U4507">
        <v>9</v>
      </c>
      <c r="V4507">
        <v>0.2</v>
      </c>
      <c r="W4507">
        <v>69.704999999999984</v>
      </c>
    </row>
    <row r="4508" spans="1:23" x14ac:dyDescent="0.3">
      <c r="A4508">
        <v>7024</v>
      </c>
      <c r="B4508" t="s">
        <v>9266</v>
      </c>
      <c r="C4508" s="1">
        <v>41874</v>
      </c>
      <c r="D4508">
        <v>2014</v>
      </c>
      <c r="E4508" t="s">
        <v>132</v>
      </c>
      <c r="F4508">
        <v>23</v>
      </c>
      <c r="G4508" t="s">
        <v>54</v>
      </c>
      <c r="H4508" t="s">
        <v>2305</v>
      </c>
      <c r="I4508" t="s">
        <v>2306</v>
      </c>
      <c r="J4508" t="s">
        <v>28</v>
      </c>
      <c r="K4508" t="s">
        <v>29</v>
      </c>
      <c r="L4508" t="s">
        <v>822</v>
      </c>
      <c r="M4508" t="s">
        <v>469</v>
      </c>
      <c r="N4508">
        <v>80219</v>
      </c>
      <c r="O4508" t="s">
        <v>47</v>
      </c>
      <c r="P4508" t="s">
        <v>2799</v>
      </c>
      <c r="Q4508" t="s">
        <v>49</v>
      </c>
      <c r="R4508" t="s">
        <v>95</v>
      </c>
      <c r="S4508" t="s">
        <v>2800</v>
      </c>
      <c r="T4508">
        <v>31.104000000000006</v>
      </c>
      <c r="U4508">
        <v>6</v>
      </c>
      <c r="V4508">
        <v>0.2</v>
      </c>
      <c r="W4508">
        <v>10.8864</v>
      </c>
    </row>
    <row r="4509" spans="1:23" x14ac:dyDescent="0.3">
      <c r="A4509">
        <v>4508</v>
      </c>
      <c r="B4509" t="s">
        <v>7568</v>
      </c>
      <c r="C4509" s="1">
        <v>41997</v>
      </c>
      <c r="D4509">
        <v>2014</v>
      </c>
      <c r="E4509" t="s">
        <v>98</v>
      </c>
      <c r="F4509">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v>0.20339999999999847</v>
      </c>
    </row>
    <row r="4510" spans="1:23" x14ac:dyDescent="0.3">
      <c r="A4510">
        <v>7021</v>
      </c>
      <c r="B4510" t="s">
        <v>9266</v>
      </c>
      <c r="C4510" s="1">
        <v>41874</v>
      </c>
      <c r="D4510">
        <v>2014</v>
      </c>
      <c r="E4510" t="s">
        <v>132</v>
      </c>
      <c r="F4510">
        <v>23</v>
      </c>
      <c r="G4510" t="s">
        <v>54</v>
      </c>
      <c r="H4510" t="s">
        <v>2305</v>
      </c>
      <c r="I4510" t="s">
        <v>2306</v>
      </c>
      <c r="J4510" t="s">
        <v>28</v>
      </c>
      <c r="K4510" t="s">
        <v>29</v>
      </c>
      <c r="L4510" t="s">
        <v>822</v>
      </c>
      <c r="M4510" t="s">
        <v>469</v>
      </c>
      <c r="N4510">
        <v>80219</v>
      </c>
      <c r="O4510" t="s">
        <v>47</v>
      </c>
      <c r="P4510" t="s">
        <v>8595</v>
      </c>
      <c r="Q4510" t="s">
        <v>49</v>
      </c>
      <c r="R4510" t="s">
        <v>592</v>
      </c>
      <c r="S4510" t="s">
        <v>8596</v>
      </c>
      <c r="T4510">
        <v>6.8000000000000007</v>
      </c>
      <c r="U4510">
        <v>1</v>
      </c>
      <c r="V4510">
        <v>0.2</v>
      </c>
      <c r="W4510">
        <v>0.50999999999999979</v>
      </c>
    </row>
    <row r="4511" spans="1:23" x14ac:dyDescent="0.3">
      <c r="A4511">
        <v>7020</v>
      </c>
      <c r="B4511" t="s">
        <v>9266</v>
      </c>
      <c r="C4511" s="1">
        <v>41874</v>
      </c>
      <c r="D4511">
        <v>2014</v>
      </c>
      <c r="E4511" t="s">
        <v>132</v>
      </c>
      <c r="F4511">
        <v>23</v>
      </c>
      <c r="G4511" t="s">
        <v>54</v>
      </c>
      <c r="H4511" t="s">
        <v>2305</v>
      </c>
      <c r="I4511" t="s">
        <v>2306</v>
      </c>
      <c r="J4511" t="s">
        <v>28</v>
      </c>
      <c r="K4511" t="s">
        <v>29</v>
      </c>
      <c r="L4511" t="s">
        <v>822</v>
      </c>
      <c r="M4511" t="s">
        <v>469</v>
      </c>
      <c r="N4511">
        <v>80219</v>
      </c>
      <c r="O4511" t="s">
        <v>47</v>
      </c>
      <c r="P4511" t="s">
        <v>9267</v>
      </c>
      <c r="Q4511" t="s">
        <v>49</v>
      </c>
      <c r="R4511" t="s">
        <v>95</v>
      </c>
      <c r="S4511" t="s">
        <v>9268</v>
      </c>
      <c r="T4511">
        <v>15.552000000000003</v>
      </c>
      <c r="U4511">
        <v>3</v>
      </c>
      <c r="V4511">
        <v>0.2</v>
      </c>
      <c r="W4511">
        <v>5.4432</v>
      </c>
    </row>
    <row r="4512" spans="1:23" x14ac:dyDescent="0.3">
      <c r="A4512">
        <v>7019</v>
      </c>
      <c r="B4512" t="s">
        <v>9265</v>
      </c>
      <c r="C4512" s="1">
        <v>42544</v>
      </c>
      <c r="D4512">
        <v>2016</v>
      </c>
      <c r="E4512" t="s">
        <v>41</v>
      </c>
      <c r="F4512">
        <v>23</v>
      </c>
      <c r="G4512" t="s">
        <v>25</v>
      </c>
      <c r="H4512" t="s">
        <v>2718</v>
      </c>
      <c r="I4512" t="s">
        <v>2719</v>
      </c>
      <c r="J4512" t="s">
        <v>28</v>
      </c>
      <c r="K4512" t="s">
        <v>29</v>
      </c>
      <c r="L4512" t="s">
        <v>278</v>
      </c>
      <c r="M4512" t="s">
        <v>279</v>
      </c>
      <c r="N4512">
        <v>10035</v>
      </c>
      <c r="O4512" t="s">
        <v>157</v>
      </c>
      <c r="P4512" t="s">
        <v>7404</v>
      </c>
      <c r="Q4512" t="s">
        <v>49</v>
      </c>
      <c r="R4512" t="s">
        <v>50</v>
      </c>
      <c r="S4512" t="s">
        <v>7405</v>
      </c>
      <c r="T4512">
        <v>25.83</v>
      </c>
      <c r="U4512">
        <v>7</v>
      </c>
      <c r="V4512">
        <v>0</v>
      </c>
      <c r="W4512">
        <v>12.1401</v>
      </c>
    </row>
    <row r="4513" spans="1:23" x14ac:dyDescent="0.3">
      <c r="A4513">
        <v>4512</v>
      </c>
      <c r="B4513" t="s">
        <v>7574</v>
      </c>
      <c r="C4513" s="1">
        <v>42684</v>
      </c>
      <c r="D4513">
        <v>2016</v>
      </c>
      <c r="E4513" t="s">
        <v>24</v>
      </c>
      <c r="F4513">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v>39.340799999999994</v>
      </c>
    </row>
    <row r="4514" spans="1:23" x14ac:dyDescent="0.3">
      <c r="A4514">
        <v>4513</v>
      </c>
      <c r="B4514" t="s">
        <v>7575</v>
      </c>
      <c r="C4514" s="1">
        <v>42645</v>
      </c>
      <c r="D4514">
        <v>2016</v>
      </c>
      <c r="E4514" t="s">
        <v>53</v>
      </c>
      <c r="F4514">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v>-40.180799999999991</v>
      </c>
    </row>
    <row r="4515" spans="1:23" x14ac:dyDescent="0.3">
      <c r="A4515">
        <v>4514</v>
      </c>
      <c r="B4515" t="s">
        <v>7576</v>
      </c>
      <c r="C4515" s="1">
        <v>42619</v>
      </c>
      <c r="D4515">
        <v>2016</v>
      </c>
      <c r="E4515" t="s">
        <v>161</v>
      </c>
      <c r="F4515">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v>0.8087999999999993</v>
      </c>
    </row>
    <row r="4516" spans="1:23" x14ac:dyDescent="0.3">
      <c r="A4516">
        <v>7018</v>
      </c>
      <c r="B4516" t="s">
        <v>9264</v>
      </c>
      <c r="C4516" s="1">
        <v>41709</v>
      </c>
      <c r="D4516">
        <v>2014</v>
      </c>
      <c r="E4516" t="s">
        <v>237</v>
      </c>
      <c r="F4516">
        <v>11</v>
      </c>
      <c r="G4516" t="s">
        <v>25</v>
      </c>
      <c r="H4516" t="s">
        <v>4449</v>
      </c>
      <c r="I4516" t="s">
        <v>4450</v>
      </c>
      <c r="J4516" t="s">
        <v>44</v>
      </c>
      <c r="K4516" t="s">
        <v>29</v>
      </c>
      <c r="L4516" t="s">
        <v>1482</v>
      </c>
      <c r="M4516" t="s">
        <v>31</v>
      </c>
      <c r="N4516">
        <v>40475</v>
      </c>
      <c r="O4516" t="s">
        <v>32</v>
      </c>
      <c r="P4516" t="s">
        <v>6186</v>
      </c>
      <c r="Q4516" t="s">
        <v>49</v>
      </c>
      <c r="R4516" t="s">
        <v>95</v>
      </c>
      <c r="S4516" t="s">
        <v>6187</v>
      </c>
      <c r="T4516">
        <v>14.940000000000001</v>
      </c>
      <c r="U4516">
        <v>3</v>
      </c>
      <c r="V4516">
        <v>0</v>
      </c>
      <c r="W4516">
        <v>7.0218000000000007</v>
      </c>
    </row>
    <row r="4517" spans="1:23" x14ac:dyDescent="0.3">
      <c r="A4517">
        <v>4516</v>
      </c>
      <c r="B4517" t="s">
        <v>7579</v>
      </c>
      <c r="C4517" s="1">
        <v>43030</v>
      </c>
      <c r="D4517">
        <v>2017</v>
      </c>
      <c r="E4517" t="s">
        <v>53</v>
      </c>
      <c r="F4517">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v>12.025199999999998</v>
      </c>
    </row>
    <row r="4518" spans="1:23" x14ac:dyDescent="0.3">
      <c r="A4518">
        <v>4517</v>
      </c>
      <c r="B4518" t="s">
        <v>7580</v>
      </c>
      <c r="C4518" s="1">
        <v>42628</v>
      </c>
      <c r="D4518">
        <v>2016</v>
      </c>
      <c r="E4518" t="s">
        <v>161</v>
      </c>
      <c r="F4518">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v>10.058</v>
      </c>
    </row>
    <row r="4519" spans="1:23" x14ac:dyDescent="0.3">
      <c r="A4519">
        <v>4518</v>
      </c>
      <c r="B4519" t="s">
        <v>7580</v>
      </c>
      <c r="C4519" s="1">
        <v>42628</v>
      </c>
      <c r="D4519">
        <v>2016</v>
      </c>
      <c r="E4519" t="s">
        <v>161</v>
      </c>
      <c r="F4519">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v>15.815799999999999</v>
      </c>
    </row>
    <row r="4520" spans="1:23" x14ac:dyDescent="0.3">
      <c r="A4520">
        <v>4519</v>
      </c>
      <c r="B4520" t="s">
        <v>7583</v>
      </c>
      <c r="C4520" s="1">
        <v>42638</v>
      </c>
      <c r="D4520">
        <v>2016</v>
      </c>
      <c r="E4520" t="s">
        <v>161</v>
      </c>
      <c r="F4520">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v>6.9551999999999996</v>
      </c>
    </row>
    <row r="4521" spans="1:23" x14ac:dyDescent="0.3">
      <c r="A4521">
        <v>4520</v>
      </c>
      <c r="B4521" t="s">
        <v>7584</v>
      </c>
      <c r="C4521" s="1">
        <v>42896</v>
      </c>
      <c r="D4521">
        <v>2017</v>
      </c>
      <c r="E4521" t="s">
        <v>41</v>
      </c>
      <c r="F4521">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v>84.219999999999857</v>
      </c>
    </row>
    <row r="4522" spans="1:23" x14ac:dyDescent="0.3">
      <c r="A4522">
        <v>7015</v>
      </c>
      <c r="B4522" t="s">
        <v>9264</v>
      </c>
      <c r="C4522" s="1">
        <v>41709</v>
      </c>
      <c r="D4522">
        <v>2014</v>
      </c>
      <c r="E4522" t="s">
        <v>237</v>
      </c>
      <c r="F4522">
        <v>11</v>
      </c>
      <c r="G4522" t="s">
        <v>25</v>
      </c>
      <c r="H4522" t="s">
        <v>4449</v>
      </c>
      <c r="I4522" t="s">
        <v>4450</v>
      </c>
      <c r="J4522" t="s">
        <v>44</v>
      </c>
      <c r="K4522" t="s">
        <v>29</v>
      </c>
      <c r="L4522" t="s">
        <v>1482</v>
      </c>
      <c r="M4522" t="s">
        <v>31</v>
      </c>
      <c r="N4522">
        <v>40475</v>
      </c>
      <c r="O4522" t="s">
        <v>32</v>
      </c>
      <c r="P4522" t="s">
        <v>1625</v>
      </c>
      <c r="Q4522" t="s">
        <v>49</v>
      </c>
      <c r="R4522" t="s">
        <v>82</v>
      </c>
      <c r="S4522" t="s">
        <v>1626</v>
      </c>
      <c r="T4522">
        <v>146.76</v>
      </c>
      <c r="U4522">
        <v>3</v>
      </c>
      <c r="V4522">
        <v>0</v>
      </c>
      <c r="W4522">
        <v>38.157600000000002</v>
      </c>
    </row>
    <row r="4523" spans="1:23" x14ac:dyDescent="0.3">
      <c r="A4523">
        <v>7013</v>
      </c>
      <c r="B4523" t="s">
        <v>9262</v>
      </c>
      <c r="C4523" s="1">
        <v>41782</v>
      </c>
      <c r="D4523">
        <v>2014</v>
      </c>
      <c r="E4523" t="s">
        <v>124</v>
      </c>
      <c r="F4523">
        <v>23</v>
      </c>
      <c r="G4523" t="s">
        <v>54</v>
      </c>
      <c r="H4523" t="s">
        <v>1896</v>
      </c>
      <c r="I4523" t="s">
        <v>1897</v>
      </c>
      <c r="J4523" t="s">
        <v>28</v>
      </c>
      <c r="K4523" t="s">
        <v>29</v>
      </c>
      <c r="L4523" t="s">
        <v>278</v>
      </c>
      <c r="M4523" t="s">
        <v>279</v>
      </c>
      <c r="N4523">
        <v>10035</v>
      </c>
      <c r="O4523" t="s">
        <v>157</v>
      </c>
      <c r="P4523" t="s">
        <v>371</v>
      </c>
      <c r="Q4523" t="s">
        <v>49</v>
      </c>
      <c r="R4523" t="s">
        <v>82</v>
      </c>
      <c r="S4523" t="s">
        <v>372</v>
      </c>
      <c r="T4523">
        <v>208.16</v>
      </c>
      <c r="U4523">
        <v>1</v>
      </c>
      <c r="V4523">
        <v>0</v>
      </c>
      <c r="W4523">
        <v>56.20320000000001</v>
      </c>
    </row>
    <row r="4524" spans="1:23" x14ac:dyDescent="0.3">
      <c r="A4524">
        <v>4523</v>
      </c>
      <c r="B4524" t="s">
        <v>7588</v>
      </c>
      <c r="C4524" s="1">
        <v>42786</v>
      </c>
      <c r="D4524">
        <v>2017</v>
      </c>
      <c r="E4524" t="s">
        <v>568</v>
      </c>
      <c r="F4524">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v>3.065399999999999</v>
      </c>
    </row>
    <row r="4525" spans="1:23" x14ac:dyDescent="0.3">
      <c r="A4525">
        <v>4524</v>
      </c>
      <c r="B4525" t="s">
        <v>7589</v>
      </c>
      <c r="C4525" s="1">
        <v>41945</v>
      </c>
      <c r="D4525">
        <v>2014</v>
      </c>
      <c r="E4525" t="s">
        <v>24</v>
      </c>
      <c r="F4525">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v>16.035599999999999</v>
      </c>
    </row>
    <row r="4526" spans="1:23" x14ac:dyDescent="0.3">
      <c r="A4526">
        <v>7012</v>
      </c>
      <c r="B4526" t="s">
        <v>9262</v>
      </c>
      <c r="C4526" s="1">
        <v>41782</v>
      </c>
      <c r="D4526">
        <v>2014</v>
      </c>
      <c r="E4526" t="s">
        <v>124</v>
      </c>
      <c r="F4526">
        <v>23</v>
      </c>
      <c r="G4526" t="s">
        <v>54</v>
      </c>
      <c r="H4526" t="s">
        <v>1896</v>
      </c>
      <c r="I4526" t="s">
        <v>1897</v>
      </c>
      <c r="J4526" t="s">
        <v>28</v>
      </c>
      <c r="K4526" t="s">
        <v>29</v>
      </c>
      <c r="L4526" t="s">
        <v>278</v>
      </c>
      <c r="M4526" t="s">
        <v>279</v>
      </c>
      <c r="N4526">
        <v>10035</v>
      </c>
      <c r="O4526" t="s">
        <v>157</v>
      </c>
      <c r="P4526" t="s">
        <v>6899</v>
      </c>
      <c r="Q4526" t="s">
        <v>49</v>
      </c>
      <c r="R4526" t="s">
        <v>592</v>
      </c>
      <c r="S4526" t="s">
        <v>6900</v>
      </c>
      <c r="T4526">
        <v>5.04</v>
      </c>
      <c r="U4526">
        <v>2</v>
      </c>
      <c r="V4526">
        <v>0</v>
      </c>
      <c r="W4526">
        <v>0.15120000000000022</v>
      </c>
    </row>
    <row r="4527" spans="1:23" x14ac:dyDescent="0.3">
      <c r="A4527">
        <v>7011</v>
      </c>
      <c r="B4527" t="s">
        <v>9262</v>
      </c>
      <c r="C4527" s="1">
        <v>41782</v>
      </c>
      <c r="D4527">
        <v>2014</v>
      </c>
      <c r="E4527" t="s">
        <v>124</v>
      </c>
      <c r="F4527">
        <v>23</v>
      </c>
      <c r="G4527" t="s">
        <v>54</v>
      </c>
      <c r="H4527" t="s">
        <v>1896</v>
      </c>
      <c r="I4527" t="s">
        <v>1897</v>
      </c>
      <c r="J4527" t="s">
        <v>28</v>
      </c>
      <c r="K4527" t="s">
        <v>29</v>
      </c>
      <c r="L4527" t="s">
        <v>278</v>
      </c>
      <c r="M4527" t="s">
        <v>279</v>
      </c>
      <c r="N4527">
        <v>10035</v>
      </c>
      <c r="O4527" t="s">
        <v>157</v>
      </c>
      <c r="P4527" t="s">
        <v>5643</v>
      </c>
      <c r="Q4527" t="s">
        <v>49</v>
      </c>
      <c r="R4527" t="s">
        <v>79</v>
      </c>
      <c r="S4527" t="s">
        <v>1235</v>
      </c>
      <c r="T4527">
        <v>17.96</v>
      </c>
      <c r="U4527">
        <v>5</v>
      </c>
      <c r="V4527">
        <v>0.2</v>
      </c>
      <c r="W4527">
        <v>5.8369999999999997</v>
      </c>
    </row>
    <row r="4528" spans="1:23" x14ac:dyDescent="0.3">
      <c r="A4528">
        <v>4527</v>
      </c>
      <c r="B4528" t="s">
        <v>7590</v>
      </c>
      <c r="C4528" s="1">
        <v>42933</v>
      </c>
      <c r="D4528">
        <v>2017</v>
      </c>
      <c r="E4528" t="s">
        <v>152</v>
      </c>
      <c r="F4528">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v>47.952000000000005</v>
      </c>
    </row>
    <row r="4529" spans="1:23" x14ac:dyDescent="0.3">
      <c r="A4529">
        <v>7008</v>
      </c>
      <c r="B4529" t="s">
        <v>9261</v>
      </c>
      <c r="C4529" s="1">
        <v>42237</v>
      </c>
      <c r="D4529">
        <v>2015</v>
      </c>
      <c r="E4529" t="s">
        <v>132</v>
      </c>
      <c r="F4529">
        <v>21</v>
      </c>
      <c r="G4529" t="s">
        <v>54</v>
      </c>
      <c r="H4529" t="s">
        <v>3975</v>
      </c>
      <c r="I4529" t="s">
        <v>3976</v>
      </c>
      <c r="J4529" t="s">
        <v>44</v>
      </c>
      <c r="K4529" t="s">
        <v>29</v>
      </c>
      <c r="L4529" t="s">
        <v>330</v>
      </c>
      <c r="M4529" t="s">
        <v>510</v>
      </c>
      <c r="N4529">
        <v>45503</v>
      </c>
      <c r="O4529" t="s">
        <v>157</v>
      </c>
      <c r="P4529" t="s">
        <v>1614</v>
      </c>
      <c r="Q4529" t="s">
        <v>49</v>
      </c>
      <c r="R4529" t="s">
        <v>79</v>
      </c>
      <c r="S4529" t="s">
        <v>1615</v>
      </c>
      <c r="T4529">
        <v>12.828000000000001</v>
      </c>
      <c r="U4529">
        <v>2</v>
      </c>
      <c r="V4529">
        <v>0.7</v>
      </c>
      <c r="W4529">
        <v>-8.9795999999999978</v>
      </c>
    </row>
    <row r="4530" spans="1:23" x14ac:dyDescent="0.3">
      <c r="A4530">
        <v>7005</v>
      </c>
      <c r="B4530" t="s">
        <v>9258</v>
      </c>
      <c r="C4530" s="1">
        <v>41996</v>
      </c>
      <c r="D4530">
        <v>2014</v>
      </c>
      <c r="E4530" t="s">
        <v>98</v>
      </c>
      <c r="F4530">
        <v>23</v>
      </c>
      <c r="G4530" t="s">
        <v>54</v>
      </c>
      <c r="H4530" t="s">
        <v>4689</v>
      </c>
      <c r="I4530" t="s">
        <v>4690</v>
      </c>
      <c r="J4530" t="s">
        <v>44</v>
      </c>
      <c r="K4530" t="s">
        <v>29</v>
      </c>
      <c r="L4530" t="s">
        <v>7407</v>
      </c>
      <c r="M4530" t="s">
        <v>110</v>
      </c>
      <c r="N4530">
        <v>77642</v>
      </c>
      <c r="O4530" t="s">
        <v>111</v>
      </c>
      <c r="P4530" t="s">
        <v>5795</v>
      </c>
      <c r="Q4530" t="s">
        <v>49</v>
      </c>
      <c r="R4530" t="s">
        <v>95</v>
      </c>
      <c r="S4530" t="s">
        <v>5796</v>
      </c>
      <c r="T4530">
        <v>5.1840000000000011</v>
      </c>
      <c r="U4530">
        <v>1</v>
      </c>
      <c r="V4530">
        <v>0.2</v>
      </c>
      <c r="W4530">
        <v>1.8144</v>
      </c>
    </row>
    <row r="4531" spans="1:23" x14ac:dyDescent="0.3">
      <c r="A4531">
        <v>4530</v>
      </c>
      <c r="B4531" t="s">
        <v>7595</v>
      </c>
      <c r="C4531" s="1">
        <v>42688</v>
      </c>
      <c r="D4531">
        <v>2016</v>
      </c>
      <c r="E4531" t="s">
        <v>24</v>
      </c>
      <c r="F4531">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v>-3.9032000000000009</v>
      </c>
    </row>
    <row r="4532" spans="1:23" x14ac:dyDescent="0.3">
      <c r="A4532">
        <v>7004</v>
      </c>
      <c r="B4532" t="s">
        <v>9257</v>
      </c>
      <c r="C4532" s="1">
        <v>41870</v>
      </c>
      <c r="D4532">
        <v>2014</v>
      </c>
      <c r="E4532" t="s">
        <v>132</v>
      </c>
      <c r="F4532">
        <v>19</v>
      </c>
      <c r="G4532" t="s">
        <v>25</v>
      </c>
      <c r="H4532" t="s">
        <v>6476</v>
      </c>
      <c r="I4532" t="s">
        <v>6477</v>
      </c>
      <c r="J4532" t="s">
        <v>44</v>
      </c>
      <c r="K4532" t="s">
        <v>29</v>
      </c>
      <c r="L4532" t="s">
        <v>45</v>
      </c>
      <c r="M4532" t="s">
        <v>46</v>
      </c>
      <c r="N4532">
        <v>90045</v>
      </c>
      <c r="O4532" t="s">
        <v>47</v>
      </c>
      <c r="P4532" t="s">
        <v>5396</v>
      </c>
      <c r="Q4532" t="s">
        <v>49</v>
      </c>
      <c r="R4532" t="s">
        <v>79</v>
      </c>
      <c r="S4532" t="s">
        <v>5397</v>
      </c>
      <c r="T4532">
        <v>69.456000000000003</v>
      </c>
      <c r="U4532">
        <v>2</v>
      </c>
      <c r="V4532">
        <v>0.2</v>
      </c>
      <c r="W4532">
        <v>22.573199999999996</v>
      </c>
    </row>
    <row r="4533" spans="1:23" x14ac:dyDescent="0.3">
      <c r="A4533">
        <v>4532</v>
      </c>
      <c r="B4533" t="s">
        <v>7596</v>
      </c>
      <c r="C4533" s="1">
        <v>42688</v>
      </c>
      <c r="D4533">
        <v>2016</v>
      </c>
      <c r="E4533" t="s">
        <v>24</v>
      </c>
      <c r="F4533">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v>10.514399999999998</v>
      </c>
    </row>
    <row r="4534" spans="1:23" x14ac:dyDescent="0.3">
      <c r="A4534">
        <v>7001</v>
      </c>
      <c r="B4534" t="s">
        <v>9254</v>
      </c>
      <c r="C4534" s="1">
        <v>42881</v>
      </c>
      <c r="D4534">
        <v>2017</v>
      </c>
      <c r="E4534" t="s">
        <v>124</v>
      </c>
      <c r="F4534">
        <v>26</v>
      </c>
      <c r="G4534" t="s">
        <v>199</v>
      </c>
      <c r="H4534" t="s">
        <v>1466</v>
      </c>
      <c r="I4534" t="s">
        <v>1467</v>
      </c>
      <c r="J4534" t="s">
        <v>44</v>
      </c>
      <c r="K4534" t="s">
        <v>29</v>
      </c>
      <c r="L4534" t="s">
        <v>1491</v>
      </c>
      <c r="M4534" t="s">
        <v>31</v>
      </c>
      <c r="N4534">
        <v>40214</v>
      </c>
      <c r="O4534" t="s">
        <v>32</v>
      </c>
      <c r="P4534" t="s">
        <v>1977</v>
      </c>
      <c r="Q4534" t="s">
        <v>49</v>
      </c>
      <c r="R4534" t="s">
        <v>592</v>
      </c>
      <c r="S4534" t="s">
        <v>1978</v>
      </c>
      <c r="T4534">
        <v>25.76</v>
      </c>
      <c r="U4534">
        <v>2</v>
      </c>
      <c r="V4534">
        <v>0</v>
      </c>
      <c r="W4534">
        <v>0.77280000000000015</v>
      </c>
    </row>
    <row r="4535" spans="1:23" x14ac:dyDescent="0.3">
      <c r="A4535">
        <v>4534</v>
      </c>
      <c r="B4535" t="s">
        <v>7597</v>
      </c>
      <c r="C4535" s="1">
        <v>41922</v>
      </c>
      <c r="D4535">
        <v>2014</v>
      </c>
      <c r="E4535" t="s">
        <v>53</v>
      </c>
      <c r="F4535">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v>7.4871999999999996</v>
      </c>
    </row>
    <row r="4536" spans="1:23" x14ac:dyDescent="0.3">
      <c r="A4536">
        <v>4535</v>
      </c>
      <c r="B4536" t="s">
        <v>7598</v>
      </c>
      <c r="C4536" s="1">
        <v>42082</v>
      </c>
      <c r="D4536">
        <v>2015</v>
      </c>
      <c r="E4536" t="s">
        <v>237</v>
      </c>
      <c r="F453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v>5.8604000000000003</v>
      </c>
    </row>
    <row r="4537" spans="1:23" x14ac:dyDescent="0.3">
      <c r="A4537">
        <v>7000</v>
      </c>
      <c r="B4537" t="s">
        <v>9254</v>
      </c>
      <c r="C4537" s="1">
        <v>42881</v>
      </c>
      <c r="D4537">
        <v>2017</v>
      </c>
      <c r="E4537" t="s">
        <v>124</v>
      </c>
      <c r="F4537">
        <v>26</v>
      </c>
      <c r="G4537" t="s">
        <v>199</v>
      </c>
      <c r="H4537" t="s">
        <v>1466</v>
      </c>
      <c r="I4537" t="s">
        <v>1467</v>
      </c>
      <c r="J4537" t="s">
        <v>44</v>
      </c>
      <c r="K4537" t="s">
        <v>29</v>
      </c>
      <c r="L4537" t="s">
        <v>1491</v>
      </c>
      <c r="M4537" t="s">
        <v>31</v>
      </c>
      <c r="N4537">
        <v>40214</v>
      </c>
      <c r="O4537" t="s">
        <v>32</v>
      </c>
      <c r="P4537" t="s">
        <v>7913</v>
      </c>
      <c r="Q4537" t="s">
        <v>49</v>
      </c>
      <c r="R4537" t="s">
        <v>82</v>
      </c>
      <c r="S4537" t="s">
        <v>7914</v>
      </c>
      <c r="T4537">
        <v>208.44</v>
      </c>
      <c r="U4537">
        <v>3</v>
      </c>
      <c r="V4537">
        <v>0</v>
      </c>
      <c r="W4537">
        <v>62.531999999999982</v>
      </c>
    </row>
    <row r="4538" spans="1:23" x14ac:dyDescent="0.3">
      <c r="A4538">
        <v>4537</v>
      </c>
      <c r="B4538" t="s">
        <v>7599</v>
      </c>
      <c r="C4538" s="1">
        <v>42924</v>
      </c>
      <c r="D4538">
        <v>2017</v>
      </c>
      <c r="E4538" t="s">
        <v>152</v>
      </c>
      <c r="F4538">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v>30.231600000000007</v>
      </c>
    </row>
    <row r="4539" spans="1:23" x14ac:dyDescent="0.3">
      <c r="A4539">
        <v>4538</v>
      </c>
      <c r="B4539" t="s">
        <v>7599</v>
      </c>
      <c r="C4539" s="1">
        <v>42924</v>
      </c>
      <c r="D4539">
        <v>2017</v>
      </c>
      <c r="E4539" t="s">
        <v>152</v>
      </c>
      <c r="F4539">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v>6.2015999999999991</v>
      </c>
    </row>
    <row r="4540" spans="1:23" x14ac:dyDescent="0.3">
      <c r="A4540">
        <v>4539</v>
      </c>
      <c r="B4540" t="s">
        <v>7599</v>
      </c>
      <c r="C4540" s="1">
        <v>42924</v>
      </c>
      <c r="D4540">
        <v>2017</v>
      </c>
      <c r="E4540" t="s">
        <v>152</v>
      </c>
      <c r="F4540">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v>4.3295999999999992</v>
      </c>
    </row>
    <row r="4541" spans="1:23" x14ac:dyDescent="0.3">
      <c r="A4541">
        <v>6999</v>
      </c>
      <c r="B4541" t="s">
        <v>9253</v>
      </c>
      <c r="C4541" s="1">
        <v>42629</v>
      </c>
      <c r="D4541">
        <v>2016</v>
      </c>
      <c r="E4541" t="s">
        <v>161</v>
      </c>
      <c r="F4541">
        <v>16</v>
      </c>
      <c r="G4541" t="s">
        <v>54</v>
      </c>
      <c r="H4541" t="s">
        <v>5342</v>
      </c>
      <c r="I4541" t="s">
        <v>5343</v>
      </c>
      <c r="J4541" t="s">
        <v>108</v>
      </c>
      <c r="K4541" t="s">
        <v>29</v>
      </c>
      <c r="L4541" t="s">
        <v>4106</v>
      </c>
      <c r="M4541" t="s">
        <v>46</v>
      </c>
      <c r="N4541">
        <v>92677</v>
      </c>
      <c r="O4541" t="s">
        <v>47</v>
      </c>
      <c r="P4541" t="s">
        <v>2861</v>
      </c>
      <c r="Q4541" t="s">
        <v>49</v>
      </c>
      <c r="R4541" t="s">
        <v>95</v>
      </c>
      <c r="S4541" t="s">
        <v>6834</v>
      </c>
      <c r="T4541">
        <v>12.96</v>
      </c>
      <c r="U4541">
        <v>2</v>
      </c>
      <c r="V4541">
        <v>0</v>
      </c>
      <c r="W4541">
        <v>6.3504000000000005</v>
      </c>
    </row>
    <row r="4542" spans="1:23" x14ac:dyDescent="0.3">
      <c r="A4542">
        <v>6998</v>
      </c>
      <c r="B4542" t="s">
        <v>9252</v>
      </c>
      <c r="C4542" s="1">
        <v>43092</v>
      </c>
      <c r="D4542">
        <v>2017</v>
      </c>
      <c r="E4542" t="s">
        <v>98</v>
      </c>
      <c r="F4542">
        <v>23</v>
      </c>
      <c r="G4542" t="s">
        <v>25</v>
      </c>
      <c r="H4542" t="s">
        <v>719</v>
      </c>
      <c r="I4542" t="s">
        <v>720</v>
      </c>
      <c r="J4542" t="s">
        <v>44</v>
      </c>
      <c r="K4542" t="s">
        <v>29</v>
      </c>
      <c r="L4542" t="s">
        <v>3122</v>
      </c>
      <c r="M4542" t="s">
        <v>222</v>
      </c>
      <c r="N4542">
        <v>61107</v>
      </c>
      <c r="O4542" t="s">
        <v>111</v>
      </c>
      <c r="P4542" t="s">
        <v>4328</v>
      </c>
      <c r="Q4542" t="s">
        <v>49</v>
      </c>
      <c r="R4542" t="s">
        <v>95</v>
      </c>
      <c r="S4542" t="s">
        <v>4329</v>
      </c>
      <c r="T4542">
        <v>175.87200000000001</v>
      </c>
      <c r="U4542">
        <v>4</v>
      </c>
      <c r="V4542">
        <v>0.2</v>
      </c>
      <c r="W4542">
        <v>63.753599999999992</v>
      </c>
    </row>
    <row r="4543" spans="1:23" x14ac:dyDescent="0.3">
      <c r="A4543">
        <v>4542</v>
      </c>
      <c r="B4543" t="s">
        <v>7601</v>
      </c>
      <c r="C4543" s="1">
        <v>42902</v>
      </c>
      <c r="D4543">
        <v>2017</v>
      </c>
      <c r="E4543" t="s">
        <v>41</v>
      </c>
      <c r="F4543">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v>-8.9040000000000035</v>
      </c>
    </row>
    <row r="4544" spans="1:23" x14ac:dyDescent="0.3">
      <c r="A4544">
        <v>4543</v>
      </c>
      <c r="B4544" t="s">
        <v>7602</v>
      </c>
      <c r="C4544" s="1">
        <v>42824</v>
      </c>
      <c r="D4544">
        <v>2017</v>
      </c>
      <c r="E4544" t="s">
        <v>237</v>
      </c>
      <c r="F4544">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v>149.8956</v>
      </c>
    </row>
    <row r="4545" spans="1:23" x14ac:dyDescent="0.3">
      <c r="A4545">
        <v>6997</v>
      </c>
      <c r="B4545" t="s">
        <v>9252</v>
      </c>
      <c r="C4545" s="1">
        <v>43092</v>
      </c>
      <c r="D4545">
        <v>2017</v>
      </c>
      <c r="E4545" t="s">
        <v>98</v>
      </c>
      <c r="F4545">
        <v>23</v>
      </c>
      <c r="G4545" t="s">
        <v>25</v>
      </c>
      <c r="H4545" t="s">
        <v>719</v>
      </c>
      <c r="I4545" t="s">
        <v>720</v>
      </c>
      <c r="J4545" t="s">
        <v>44</v>
      </c>
      <c r="K4545" t="s">
        <v>29</v>
      </c>
      <c r="L4545" t="s">
        <v>3122</v>
      </c>
      <c r="M4545" t="s">
        <v>222</v>
      </c>
      <c r="N4545">
        <v>61107</v>
      </c>
      <c r="O4545" t="s">
        <v>111</v>
      </c>
      <c r="P4545" t="s">
        <v>688</v>
      </c>
      <c r="Q4545" t="s">
        <v>49</v>
      </c>
      <c r="R4545" t="s">
        <v>79</v>
      </c>
      <c r="S4545" t="s">
        <v>689</v>
      </c>
      <c r="T4545">
        <v>13.839999999999998</v>
      </c>
      <c r="U4545">
        <v>4</v>
      </c>
      <c r="V4545">
        <v>0.8</v>
      </c>
      <c r="W4545">
        <v>-22.144000000000005</v>
      </c>
    </row>
    <row r="4546" spans="1:23" x14ac:dyDescent="0.3">
      <c r="A4546">
        <v>6996</v>
      </c>
      <c r="B4546" t="s">
        <v>9251</v>
      </c>
      <c r="C4546" s="1">
        <v>42327</v>
      </c>
      <c r="D4546">
        <v>2015</v>
      </c>
      <c r="E4546" t="s">
        <v>24</v>
      </c>
      <c r="F4546">
        <v>19</v>
      </c>
      <c r="G4546" t="s">
        <v>54</v>
      </c>
      <c r="H4546" t="s">
        <v>5749</v>
      </c>
      <c r="I4546" t="s">
        <v>5750</v>
      </c>
      <c r="J4546" t="s">
        <v>44</v>
      </c>
      <c r="K4546" t="s">
        <v>29</v>
      </c>
      <c r="L4546" t="s">
        <v>1408</v>
      </c>
      <c r="M4546" t="s">
        <v>1409</v>
      </c>
      <c r="N4546">
        <v>89115</v>
      </c>
      <c r="O4546" t="s">
        <v>47</v>
      </c>
      <c r="P4546" t="s">
        <v>4131</v>
      </c>
      <c r="Q4546" t="s">
        <v>49</v>
      </c>
      <c r="R4546" t="s">
        <v>82</v>
      </c>
      <c r="S4546" t="s">
        <v>4132</v>
      </c>
      <c r="T4546">
        <v>31.08</v>
      </c>
      <c r="U4546">
        <v>4</v>
      </c>
      <c r="V4546">
        <v>0</v>
      </c>
      <c r="W4546">
        <v>8.3916000000000004</v>
      </c>
    </row>
    <row r="4547" spans="1:23" x14ac:dyDescent="0.3">
      <c r="A4547">
        <v>6995</v>
      </c>
      <c r="B4547" t="s">
        <v>9250</v>
      </c>
      <c r="C4547" s="1">
        <v>42316</v>
      </c>
      <c r="D4547">
        <v>2015</v>
      </c>
      <c r="E4547" t="s">
        <v>24</v>
      </c>
      <c r="F4547">
        <v>8</v>
      </c>
      <c r="G4547" t="s">
        <v>25</v>
      </c>
      <c r="H4547" t="s">
        <v>5149</v>
      </c>
      <c r="I4547" t="s">
        <v>5150</v>
      </c>
      <c r="J4547" t="s">
        <v>28</v>
      </c>
      <c r="K4547" t="s">
        <v>29</v>
      </c>
      <c r="L4547" t="s">
        <v>7578</v>
      </c>
      <c r="M4547" t="s">
        <v>331</v>
      </c>
      <c r="N4547">
        <v>23666</v>
      </c>
      <c r="O4547" t="s">
        <v>32</v>
      </c>
      <c r="P4547" t="s">
        <v>1248</v>
      </c>
      <c r="Q4547" t="s">
        <v>49</v>
      </c>
      <c r="R4547" t="s">
        <v>72</v>
      </c>
      <c r="S4547" t="s">
        <v>1249</v>
      </c>
      <c r="T4547">
        <v>27.9</v>
      </c>
      <c r="U4547">
        <v>5</v>
      </c>
      <c r="V4547">
        <v>0</v>
      </c>
      <c r="W4547">
        <v>6.9749999999999979</v>
      </c>
    </row>
    <row r="4548" spans="1:23" x14ac:dyDescent="0.3">
      <c r="A4548">
        <v>4547</v>
      </c>
      <c r="B4548" t="s">
        <v>7607</v>
      </c>
      <c r="C4548" s="1">
        <v>42197</v>
      </c>
      <c r="D4548">
        <v>2015</v>
      </c>
      <c r="E4548" t="s">
        <v>152</v>
      </c>
      <c r="F4548">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v>-2.9884000000000004</v>
      </c>
    </row>
    <row r="4549" spans="1:23" x14ac:dyDescent="0.3">
      <c r="A4549">
        <v>4548</v>
      </c>
      <c r="B4549" t="s">
        <v>7607</v>
      </c>
      <c r="C4549" s="1">
        <v>42197</v>
      </c>
      <c r="D4549">
        <v>2015</v>
      </c>
      <c r="E4549" t="s">
        <v>152</v>
      </c>
      <c r="F4549">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v>0.69120000000000026</v>
      </c>
    </row>
    <row r="4550" spans="1:23" x14ac:dyDescent="0.3">
      <c r="A4550">
        <v>6994</v>
      </c>
      <c r="B4550" t="s">
        <v>9250</v>
      </c>
      <c r="C4550" s="1">
        <v>42316</v>
      </c>
      <c r="D4550">
        <v>2015</v>
      </c>
      <c r="E4550" t="s">
        <v>24</v>
      </c>
      <c r="F4550">
        <v>8</v>
      </c>
      <c r="G4550" t="s">
        <v>25</v>
      </c>
      <c r="H4550" t="s">
        <v>5149</v>
      </c>
      <c r="I4550" t="s">
        <v>5150</v>
      </c>
      <c r="J4550" t="s">
        <v>28</v>
      </c>
      <c r="K4550" t="s">
        <v>29</v>
      </c>
      <c r="L4550" t="s">
        <v>7578</v>
      </c>
      <c r="M4550" t="s">
        <v>331</v>
      </c>
      <c r="N4550">
        <v>23666</v>
      </c>
      <c r="O4550" t="s">
        <v>32</v>
      </c>
      <c r="P4550" t="s">
        <v>502</v>
      </c>
      <c r="Q4550" t="s">
        <v>49</v>
      </c>
      <c r="R4550" t="s">
        <v>72</v>
      </c>
      <c r="S4550" t="s">
        <v>503</v>
      </c>
      <c r="T4550">
        <v>265.85999999999996</v>
      </c>
      <c r="U4550">
        <v>7</v>
      </c>
      <c r="V4550">
        <v>0</v>
      </c>
      <c r="W4550">
        <v>79.757999999999967</v>
      </c>
    </row>
    <row r="4551" spans="1:23" x14ac:dyDescent="0.3">
      <c r="A4551">
        <v>6991</v>
      </c>
      <c r="B4551" t="s">
        <v>9250</v>
      </c>
      <c r="C4551" s="1">
        <v>42316</v>
      </c>
      <c r="D4551">
        <v>2015</v>
      </c>
      <c r="E4551" t="s">
        <v>24</v>
      </c>
      <c r="F4551">
        <v>8</v>
      </c>
      <c r="G4551" t="s">
        <v>25</v>
      </c>
      <c r="H4551" t="s">
        <v>5149</v>
      </c>
      <c r="I4551" t="s">
        <v>5150</v>
      </c>
      <c r="J4551" t="s">
        <v>28</v>
      </c>
      <c r="K4551" t="s">
        <v>29</v>
      </c>
      <c r="L4551" t="s">
        <v>7578</v>
      </c>
      <c r="M4551" t="s">
        <v>331</v>
      </c>
      <c r="N4551">
        <v>23666</v>
      </c>
      <c r="O4551" t="s">
        <v>32</v>
      </c>
      <c r="P4551" t="s">
        <v>2610</v>
      </c>
      <c r="Q4551" t="s">
        <v>49</v>
      </c>
      <c r="R4551" t="s">
        <v>82</v>
      </c>
      <c r="S4551" t="s">
        <v>2611</v>
      </c>
      <c r="T4551">
        <v>44.43</v>
      </c>
      <c r="U4551">
        <v>3</v>
      </c>
      <c r="V4551">
        <v>0</v>
      </c>
      <c r="W4551">
        <v>18.660600000000002</v>
      </c>
    </row>
    <row r="4552" spans="1:23" x14ac:dyDescent="0.3">
      <c r="A4552">
        <v>4551</v>
      </c>
      <c r="B4552" t="s">
        <v>7608</v>
      </c>
      <c r="C4552" s="1">
        <v>42855</v>
      </c>
      <c r="D4552">
        <v>2017</v>
      </c>
      <c r="E4552" t="s">
        <v>89</v>
      </c>
      <c r="F4552">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v>2.8224</v>
      </c>
    </row>
    <row r="4553" spans="1:23" x14ac:dyDescent="0.3">
      <c r="A4553">
        <v>6990</v>
      </c>
      <c r="B4553" t="s">
        <v>9246</v>
      </c>
      <c r="C4553" s="1">
        <v>43080</v>
      </c>
      <c r="D4553">
        <v>2017</v>
      </c>
      <c r="E4553" t="s">
        <v>98</v>
      </c>
      <c r="F4553">
        <v>11</v>
      </c>
      <c r="G4553" t="s">
        <v>199</v>
      </c>
      <c r="H4553" t="s">
        <v>5198</v>
      </c>
      <c r="I4553" t="s">
        <v>5199</v>
      </c>
      <c r="J4553" t="s">
        <v>28</v>
      </c>
      <c r="K4553" t="s">
        <v>29</v>
      </c>
      <c r="L4553" t="s">
        <v>9247</v>
      </c>
      <c r="M4553" t="s">
        <v>110</v>
      </c>
      <c r="N4553">
        <v>79605</v>
      </c>
      <c r="O4553" t="s">
        <v>111</v>
      </c>
      <c r="P4553" t="s">
        <v>9248</v>
      </c>
      <c r="Q4553" t="s">
        <v>49</v>
      </c>
      <c r="R4553" t="s">
        <v>82</v>
      </c>
      <c r="S4553" t="s">
        <v>9249</v>
      </c>
      <c r="T4553">
        <v>1.3919999999999997</v>
      </c>
      <c r="U4553">
        <v>2</v>
      </c>
      <c r="V4553">
        <v>0.8</v>
      </c>
      <c r="W4553">
        <v>-3.7584000000000009</v>
      </c>
    </row>
    <row r="4554" spans="1:23" x14ac:dyDescent="0.3">
      <c r="A4554">
        <v>6989</v>
      </c>
      <c r="B4554" t="s">
        <v>9245</v>
      </c>
      <c r="C4554" s="1">
        <v>43050</v>
      </c>
      <c r="D4554">
        <v>2017</v>
      </c>
      <c r="E4554" t="s">
        <v>24</v>
      </c>
      <c r="F4554">
        <v>11</v>
      </c>
      <c r="G4554" t="s">
        <v>25</v>
      </c>
      <c r="H4554" t="s">
        <v>1550</v>
      </c>
      <c r="I4554" t="s">
        <v>1551</v>
      </c>
      <c r="J4554" t="s">
        <v>44</v>
      </c>
      <c r="K4554" t="s">
        <v>29</v>
      </c>
      <c r="L4554" t="s">
        <v>57</v>
      </c>
      <c r="M4554" t="s">
        <v>58</v>
      </c>
      <c r="N4554">
        <v>33311</v>
      </c>
      <c r="O4554" t="s">
        <v>32</v>
      </c>
      <c r="P4554" t="s">
        <v>5634</v>
      </c>
      <c r="Q4554" t="s">
        <v>49</v>
      </c>
      <c r="R4554" t="s">
        <v>82</v>
      </c>
      <c r="S4554" t="s">
        <v>5635</v>
      </c>
      <c r="T4554">
        <v>1158.1199999999999</v>
      </c>
      <c r="U4554">
        <v>5</v>
      </c>
      <c r="V4554">
        <v>0.2</v>
      </c>
      <c r="W4554">
        <v>130.28849999999983</v>
      </c>
    </row>
    <row r="4555" spans="1:23" x14ac:dyDescent="0.3">
      <c r="A4555">
        <v>4554</v>
      </c>
      <c r="B4555" t="s">
        <v>7612</v>
      </c>
      <c r="C4555" s="1">
        <v>42000</v>
      </c>
      <c r="D4555">
        <v>2014</v>
      </c>
      <c r="E4555" t="s">
        <v>98</v>
      </c>
      <c r="F4555">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v>5.7779999999999987</v>
      </c>
    </row>
    <row r="4556" spans="1:23" x14ac:dyDescent="0.3">
      <c r="A4556">
        <v>4555</v>
      </c>
      <c r="B4556" t="s">
        <v>7613</v>
      </c>
      <c r="C4556" s="1">
        <v>42427</v>
      </c>
      <c r="D4556">
        <v>2016</v>
      </c>
      <c r="E4556" t="s">
        <v>568</v>
      </c>
      <c r="F455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v>28.410000000000004</v>
      </c>
    </row>
    <row r="4557" spans="1:23" x14ac:dyDescent="0.3">
      <c r="A4557">
        <v>4556</v>
      </c>
      <c r="B4557" t="s">
        <v>7615</v>
      </c>
      <c r="C4557" s="1">
        <v>42086</v>
      </c>
      <c r="D4557">
        <v>2015</v>
      </c>
      <c r="E4557" t="s">
        <v>237</v>
      </c>
      <c r="F4557">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v>14.201999999999998</v>
      </c>
    </row>
    <row r="4558" spans="1:23" x14ac:dyDescent="0.3">
      <c r="A4558">
        <v>4557</v>
      </c>
      <c r="B4558" t="s">
        <v>7615</v>
      </c>
      <c r="C4558" s="1">
        <v>42086</v>
      </c>
      <c r="D4558">
        <v>2015</v>
      </c>
      <c r="E4558" t="s">
        <v>237</v>
      </c>
      <c r="F4558">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v>0.5583999999999989</v>
      </c>
    </row>
    <row r="4559" spans="1:23" x14ac:dyDescent="0.3">
      <c r="A4559">
        <v>4558</v>
      </c>
      <c r="B4559" t="s">
        <v>7616</v>
      </c>
      <c r="C4559" s="1">
        <v>43029</v>
      </c>
      <c r="D4559">
        <v>2017</v>
      </c>
      <c r="E4559" t="s">
        <v>53</v>
      </c>
      <c r="F4559">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v>-6.5618999999999996</v>
      </c>
    </row>
    <row r="4560" spans="1:23" x14ac:dyDescent="0.3">
      <c r="A4560">
        <v>4559</v>
      </c>
      <c r="B4560" t="s">
        <v>7617</v>
      </c>
      <c r="C4560" s="1">
        <v>42004</v>
      </c>
      <c r="D4560">
        <v>2014</v>
      </c>
      <c r="E4560" t="s">
        <v>98</v>
      </c>
      <c r="F4560">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v>17.968399999999995</v>
      </c>
    </row>
    <row r="4561" spans="1:23" x14ac:dyDescent="0.3">
      <c r="A4561">
        <v>6988</v>
      </c>
      <c r="B4561" t="s">
        <v>9244</v>
      </c>
      <c r="C4561" s="1">
        <v>42614</v>
      </c>
      <c r="D4561">
        <v>2016</v>
      </c>
      <c r="E4561" t="s">
        <v>161</v>
      </c>
      <c r="F4561">
        <v>1</v>
      </c>
      <c r="G4561" t="s">
        <v>54</v>
      </c>
      <c r="H4561" t="s">
        <v>2916</v>
      </c>
      <c r="I4561" t="s">
        <v>2917</v>
      </c>
      <c r="J4561" t="s">
        <v>28</v>
      </c>
      <c r="K4561" t="s">
        <v>29</v>
      </c>
      <c r="L4561" t="s">
        <v>895</v>
      </c>
      <c r="M4561" t="s">
        <v>250</v>
      </c>
      <c r="N4561">
        <v>48227</v>
      </c>
      <c r="O4561" t="s">
        <v>111</v>
      </c>
      <c r="P4561" t="s">
        <v>4337</v>
      </c>
      <c r="Q4561" t="s">
        <v>49</v>
      </c>
      <c r="R4561" t="s">
        <v>79</v>
      </c>
      <c r="S4561" t="s">
        <v>4338</v>
      </c>
      <c r="T4561">
        <v>26.400000000000002</v>
      </c>
      <c r="U4561">
        <v>5</v>
      </c>
      <c r="V4561">
        <v>0</v>
      </c>
      <c r="W4561">
        <v>12.672000000000001</v>
      </c>
    </row>
    <row r="4562" spans="1:23" x14ac:dyDescent="0.3">
      <c r="A4562">
        <v>4561</v>
      </c>
      <c r="B4562" t="s">
        <v>7619</v>
      </c>
      <c r="C4562" s="1">
        <v>42342</v>
      </c>
      <c r="D4562">
        <v>2015</v>
      </c>
      <c r="E4562" t="s">
        <v>98</v>
      </c>
      <c r="F4562">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v>122.148</v>
      </c>
    </row>
    <row r="4563" spans="1:23" x14ac:dyDescent="0.3">
      <c r="A4563">
        <v>6987</v>
      </c>
      <c r="B4563" t="s">
        <v>9244</v>
      </c>
      <c r="C4563" s="1">
        <v>42614</v>
      </c>
      <c r="D4563">
        <v>2016</v>
      </c>
      <c r="E4563" t="s">
        <v>161</v>
      </c>
      <c r="F4563">
        <v>1</v>
      </c>
      <c r="G4563" t="s">
        <v>54</v>
      </c>
      <c r="H4563" t="s">
        <v>2916</v>
      </c>
      <c r="I4563" t="s">
        <v>2917</v>
      </c>
      <c r="J4563" t="s">
        <v>28</v>
      </c>
      <c r="K4563" t="s">
        <v>29</v>
      </c>
      <c r="L4563" t="s">
        <v>895</v>
      </c>
      <c r="M4563" t="s">
        <v>250</v>
      </c>
      <c r="N4563">
        <v>48227</v>
      </c>
      <c r="O4563" t="s">
        <v>111</v>
      </c>
      <c r="P4563" t="s">
        <v>3444</v>
      </c>
      <c r="Q4563" t="s">
        <v>49</v>
      </c>
      <c r="R4563" t="s">
        <v>72</v>
      </c>
      <c r="S4563" t="s">
        <v>3445</v>
      </c>
      <c r="T4563">
        <v>11.96</v>
      </c>
      <c r="U4563">
        <v>2</v>
      </c>
      <c r="V4563">
        <v>0</v>
      </c>
      <c r="W4563">
        <v>2.99</v>
      </c>
    </row>
    <row r="4564" spans="1:23" x14ac:dyDescent="0.3">
      <c r="A4564">
        <v>6986</v>
      </c>
      <c r="B4564" t="s">
        <v>9244</v>
      </c>
      <c r="C4564" s="1">
        <v>42614</v>
      </c>
      <c r="D4564">
        <v>2016</v>
      </c>
      <c r="E4564" t="s">
        <v>161</v>
      </c>
      <c r="F4564">
        <v>1</v>
      </c>
      <c r="G4564" t="s">
        <v>54</v>
      </c>
      <c r="H4564" t="s">
        <v>2916</v>
      </c>
      <c r="I4564" t="s">
        <v>2917</v>
      </c>
      <c r="J4564" t="s">
        <v>28</v>
      </c>
      <c r="K4564" t="s">
        <v>29</v>
      </c>
      <c r="L4564" t="s">
        <v>895</v>
      </c>
      <c r="M4564" t="s">
        <v>250</v>
      </c>
      <c r="N4564">
        <v>48227</v>
      </c>
      <c r="O4564" t="s">
        <v>111</v>
      </c>
      <c r="P4564" t="s">
        <v>3067</v>
      </c>
      <c r="Q4564" t="s">
        <v>49</v>
      </c>
      <c r="R4564" t="s">
        <v>79</v>
      </c>
      <c r="S4564" t="s">
        <v>3068</v>
      </c>
      <c r="T4564">
        <v>29.52</v>
      </c>
      <c r="U4564">
        <v>4</v>
      </c>
      <c r="V4564">
        <v>0</v>
      </c>
      <c r="W4564">
        <v>14.4648</v>
      </c>
    </row>
    <row r="4565" spans="1:23" x14ac:dyDescent="0.3">
      <c r="A4565">
        <v>6985</v>
      </c>
      <c r="B4565" t="s">
        <v>9244</v>
      </c>
      <c r="C4565" s="1">
        <v>42614</v>
      </c>
      <c r="D4565">
        <v>2016</v>
      </c>
      <c r="E4565" t="s">
        <v>161</v>
      </c>
      <c r="F4565">
        <v>1</v>
      </c>
      <c r="G4565" t="s">
        <v>54</v>
      </c>
      <c r="H4565" t="s">
        <v>2916</v>
      </c>
      <c r="I4565" t="s">
        <v>2917</v>
      </c>
      <c r="J4565" t="s">
        <v>28</v>
      </c>
      <c r="K4565" t="s">
        <v>29</v>
      </c>
      <c r="L4565" t="s">
        <v>895</v>
      </c>
      <c r="M4565" t="s">
        <v>250</v>
      </c>
      <c r="N4565">
        <v>48227</v>
      </c>
      <c r="O4565" t="s">
        <v>111</v>
      </c>
      <c r="P4565" t="s">
        <v>2150</v>
      </c>
      <c r="Q4565" t="s">
        <v>49</v>
      </c>
      <c r="R4565" t="s">
        <v>82</v>
      </c>
      <c r="S4565" t="s">
        <v>2151</v>
      </c>
      <c r="T4565">
        <v>376.74</v>
      </c>
      <c r="U4565">
        <v>4</v>
      </c>
      <c r="V4565">
        <v>0.1</v>
      </c>
      <c r="W4565">
        <v>71.161999999999978</v>
      </c>
    </row>
    <row r="4566" spans="1:23" x14ac:dyDescent="0.3">
      <c r="A4566">
        <v>4565</v>
      </c>
      <c r="B4566" t="s">
        <v>7625</v>
      </c>
      <c r="C4566" s="1">
        <v>41982</v>
      </c>
      <c r="D4566">
        <v>2014</v>
      </c>
      <c r="E4566" t="s">
        <v>98</v>
      </c>
      <c r="F456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v>-1.2588000000000008</v>
      </c>
    </row>
    <row r="4567" spans="1:23" x14ac:dyDescent="0.3">
      <c r="A4567">
        <v>4566</v>
      </c>
      <c r="B4567" t="s">
        <v>7626</v>
      </c>
      <c r="C4567" s="1">
        <v>43072</v>
      </c>
      <c r="D4567">
        <v>2017</v>
      </c>
      <c r="E4567" t="s">
        <v>98</v>
      </c>
      <c r="F4567">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v>4.5215999999999994</v>
      </c>
    </row>
    <row r="4568" spans="1:23" x14ac:dyDescent="0.3">
      <c r="A4568">
        <v>4567</v>
      </c>
      <c r="B4568" t="s">
        <v>7626</v>
      </c>
      <c r="C4568" s="1">
        <v>43072</v>
      </c>
      <c r="D4568">
        <v>2017</v>
      </c>
      <c r="E4568" t="s">
        <v>98</v>
      </c>
      <c r="F4568">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v>-21.1068</v>
      </c>
    </row>
    <row r="4569" spans="1:23" x14ac:dyDescent="0.3">
      <c r="A4569">
        <v>4568</v>
      </c>
      <c r="B4569" t="s">
        <v>7626</v>
      </c>
      <c r="C4569" s="1">
        <v>43072</v>
      </c>
      <c r="D4569">
        <v>2017</v>
      </c>
      <c r="E4569" t="s">
        <v>98</v>
      </c>
      <c r="F4569">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v>8.8623999999999992</v>
      </c>
    </row>
    <row r="4570" spans="1:23" x14ac:dyDescent="0.3">
      <c r="A4570">
        <v>4569</v>
      </c>
      <c r="B4570" t="s">
        <v>7627</v>
      </c>
      <c r="C4570" s="1">
        <v>42316</v>
      </c>
      <c r="D4570">
        <v>2015</v>
      </c>
      <c r="E4570" t="s">
        <v>24</v>
      </c>
      <c r="F4570">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v>-17.285400000000006</v>
      </c>
    </row>
    <row r="4571" spans="1:23" x14ac:dyDescent="0.3">
      <c r="A4571">
        <v>6983</v>
      </c>
      <c r="B4571" t="s">
        <v>9244</v>
      </c>
      <c r="C4571" s="1">
        <v>42614</v>
      </c>
      <c r="D4571">
        <v>2016</v>
      </c>
      <c r="E4571" t="s">
        <v>161</v>
      </c>
      <c r="F4571">
        <v>1</v>
      </c>
      <c r="G4571" t="s">
        <v>54</v>
      </c>
      <c r="H4571" t="s">
        <v>2916</v>
      </c>
      <c r="I4571" t="s">
        <v>2917</v>
      </c>
      <c r="J4571" t="s">
        <v>28</v>
      </c>
      <c r="K4571" t="s">
        <v>29</v>
      </c>
      <c r="L4571" t="s">
        <v>895</v>
      </c>
      <c r="M4571" t="s">
        <v>250</v>
      </c>
      <c r="N4571">
        <v>48227</v>
      </c>
      <c r="O4571" t="s">
        <v>111</v>
      </c>
      <c r="P4571" t="s">
        <v>2124</v>
      </c>
      <c r="Q4571" t="s">
        <v>49</v>
      </c>
      <c r="R4571" t="s">
        <v>79</v>
      </c>
      <c r="S4571" t="s">
        <v>2125</v>
      </c>
      <c r="T4571">
        <v>24.1</v>
      </c>
      <c r="U4571">
        <v>5</v>
      </c>
      <c r="V4571">
        <v>0</v>
      </c>
      <c r="W4571">
        <v>11.086</v>
      </c>
    </row>
    <row r="4572" spans="1:23" x14ac:dyDescent="0.3">
      <c r="A4572">
        <v>4571</v>
      </c>
      <c r="B4572" t="s">
        <v>7629</v>
      </c>
      <c r="C4572" s="1">
        <v>42149</v>
      </c>
      <c r="D4572">
        <v>2015</v>
      </c>
      <c r="E4572" t="s">
        <v>124</v>
      </c>
      <c r="F4572">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v>8.071200000000001</v>
      </c>
    </row>
    <row r="4573" spans="1:23" x14ac:dyDescent="0.3">
      <c r="A4573">
        <v>4572</v>
      </c>
      <c r="B4573" t="s">
        <v>7629</v>
      </c>
      <c r="C4573" s="1">
        <v>42149</v>
      </c>
      <c r="D4573">
        <v>2015</v>
      </c>
      <c r="E4573" t="s">
        <v>124</v>
      </c>
      <c r="F4573">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v>60.141199999999998</v>
      </c>
    </row>
    <row r="4574" spans="1:23" x14ac:dyDescent="0.3">
      <c r="A4574">
        <v>6982</v>
      </c>
      <c r="B4574" t="s">
        <v>9243</v>
      </c>
      <c r="C4574" s="1">
        <v>41950</v>
      </c>
      <c r="D4574">
        <v>2014</v>
      </c>
      <c r="E4574" t="s">
        <v>24</v>
      </c>
      <c r="F4574">
        <v>7</v>
      </c>
      <c r="G4574" t="s">
        <v>199</v>
      </c>
      <c r="H4574" t="s">
        <v>1400</v>
      </c>
      <c r="I4574" t="s">
        <v>1401</v>
      </c>
      <c r="J4574" t="s">
        <v>44</v>
      </c>
      <c r="K4574" t="s">
        <v>29</v>
      </c>
      <c r="L4574" t="s">
        <v>278</v>
      </c>
      <c r="M4574" t="s">
        <v>279</v>
      </c>
      <c r="N4574">
        <v>10024</v>
      </c>
      <c r="O4574" t="s">
        <v>157</v>
      </c>
      <c r="P4574" t="s">
        <v>7081</v>
      </c>
      <c r="Q4574" t="s">
        <v>49</v>
      </c>
      <c r="R4574" t="s">
        <v>95</v>
      </c>
      <c r="S4574" t="s">
        <v>7082</v>
      </c>
      <c r="T4574">
        <v>30.18</v>
      </c>
      <c r="U4574">
        <v>3</v>
      </c>
      <c r="V4574">
        <v>0</v>
      </c>
      <c r="W4574">
        <v>13.8828</v>
      </c>
    </row>
    <row r="4575" spans="1:23" x14ac:dyDescent="0.3">
      <c r="A4575">
        <v>6981</v>
      </c>
      <c r="B4575" t="s">
        <v>9243</v>
      </c>
      <c r="C4575" s="1">
        <v>41950</v>
      </c>
      <c r="D4575">
        <v>2014</v>
      </c>
      <c r="E4575" t="s">
        <v>24</v>
      </c>
      <c r="F4575">
        <v>7</v>
      </c>
      <c r="G4575" t="s">
        <v>199</v>
      </c>
      <c r="H4575" t="s">
        <v>1400</v>
      </c>
      <c r="I4575" t="s">
        <v>1401</v>
      </c>
      <c r="J4575" t="s">
        <v>44</v>
      </c>
      <c r="K4575" t="s">
        <v>29</v>
      </c>
      <c r="L4575" t="s">
        <v>278</v>
      </c>
      <c r="M4575" t="s">
        <v>279</v>
      </c>
      <c r="N4575">
        <v>10024</v>
      </c>
      <c r="O4575" t="s">
        <v>157</v>
      </c>
      <c r="P4575" t="s">
        <v>4335</v>
      </c>
      <c r="Q4575" t="s">
        <v>49</v>
      </c>
      <c r="R4575" t="s">
        <v>281</v>
      </c>
      <c r="S4575" t="s">
        <v>4336</v>
      </c>
      <c r="T4575">
        <v>5.92</v>
      </c>
      <c r="U4575">
        <v>4</v>
      </c>
      <c r="V4575">
        <v>0</v>
      </c>
      <c r="W4575">
        <v>2.8415999999999997</v>
      </c>
    </row>
    <row r="4576" spans="1:23" x14ac:dyDescent="0.3">
      <c r="A4576">
        <v>6980</v>
      </c>
      <c r="B4576" t="s">
        <v>9242</v>
      </c>
      <c r="C4576" s="1">
        <v>42749</v>
      </c>
      <c r="D4576">
        <v>2017</v>
      </c>
      <c r="E4576" t="s">
        <v>166</v>
      </c>
      <c r="F4576">
        <v>14</v>
      </c>
      <c r="G4576" t="s">
        <v>54</v>
      </c>
      <c r="H4576" t="s">
        <v>55</v>
      </c>
      <c r="I4576" t="s">
        <v>56</v>
      </c>
      <c r="J4576" t="s">
        <v>28</v>
      </c>
      <c r="K4576" t="s">
        <v>29</v>
      </c>
      <c r="L4576" t="s">
        <v>45</v>
      </c>
      <c r="M4576" t="s">
        <v>46</v>
      </c>
      <c r="N4576">
        <v>90036</v>
      </c>
      <c r="O4576" t="s">
        <v>47</v>
      </c>
      <c r="P4576" t="s">
        <v>7738</v>
      </c>
      <c r="Q4576" t="s">
        <v>49</v>
      </c>
      <c r="R4576" t="s">
        <v>95</v>
      </c>
      <c r="S4576" t="s">
        <v>7739</v>
      </c>
      <c r="T4576">
        <v>154.9</v>
      </c>
      <c r="U4576">
        <v>5</v>
      </c>
      <c r="V4576">
        <v>0</v>
      </c>
      <c r="W4576">
        <v>69.704999999999998</v>
      </c>
    </row>
    <row r="4577" spans="1:23" x14ac:dyDescent="0.3">
      <c r="A4577">
        <v>4576</v>
      </c>
      <c r="B4577" t="s">
        <v>7631</v>
      </c>
      <c r="C4577" s="1">
        <v>42716</v>
      </c>
      <c r="D4577">
        <v>2016</v>
      </c>
      <c r="E4577" t="s">
        <v>98</v>
      </c>
      <c r="F4577">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v>3.6139999999999994</v>
      </c>
    </row>
    <row r="4578" spans="1:23" x14ac:dyDescent="0.3">
      <c r="A4578">
        <v>4577</v>
      </c>
      <c r="B4578" t="s">
        <v>7631</v>
      </c>
      <c r="C4578" s="1">
        <v>42716</v>
      </c>
      <c r="D4578">
        <v>2016</v>
      </c>
      <c r="E4578" t="s">
        <v>98</v>
      </c>
      <c r="F4578">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v>6.7149999999999999</v>
      </c>
    </row>
    <row r="4579" spans="1:23" x14ac:dyDescent="0.3">
      <c r="A4579">
        <v>4578</v>
      </c>
      <c r="B4579" t="s">
        <v>7634</v>
      </c>
      <c r="C4579" s="1">
        <v>41740</v>
      </c>
      <c r="D4579">
        <v>2014</v>
      </c>
      <c r="E4579" t="s">
        <v>89</v>
      </c>
      <c r="F4579">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v>3.3543999999999996</v>
      </c>
    </row>
    <row r="4580" spans="1:23" x14ac:dyDescent="0.3">
      <c r="A4580">
        <v>4579</v>
      </c>
      <c r="B4580" t="s">
        <v>7636</v>
      </c>
      <c r="C4580" s="1">
        <v>42164</v>
      </c>
      <c r="D4580">
        <v>2015</v>
      </c>
      <c r="E4580" t="s">
        <v>41</v>
      </c>
      <c r="F4580">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v>56.550000000000004</v>
      </c>
    </row>
    <row r="4581" spans="1:23" x14ac:dyDescent="0.3">
      <c r="A4581">
        <v>4580</v>
      </c>
      <c r="B4581" t="s">
        <v>7637</v>
      </c>
      <c r="C4581" s="1">
        <v>41847</v>
      </c>
      <c r="D4581">
        <v>2014</v>
      </c>
      <c r="E4581" t="s">
        <v>152</v>
      </c>
      <c r="F4581">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v>32.232199999999999</v>
      </c>
    </row>
    <row r="4582" spans="1:23" x14ac:dyDescent="0.3">
      <c r="A4582">
        <v>6979</v>
      </c>
      <c r="B4582" t="s">
        <v>9241</v>
      </c>
      <c r="C4582" s="1">
        <v>43064</v>
      </c>
      <c r="D4582">
        <v>2017</v>
      </c>
      <c r="E4582" t="s">
        <v>24</v>
      </c>
      <c r="F4582">
        <v>25</v>
      </c>
      <c r="G4582" t="s">
        <v>25</v>
      </c>
      <c r="H4582" t="s">
        <v>967</v>
      </c>
      <c r="I4582" t="s">
        <v>968</v>
      </c>
      <c r="J4582" t="s">
        <v>28</v>
      </c>
      <c r="K4582" t="s">
        <v>29</v>
      </c>
      <c r="L4582" t="s">
        <v>1754</v>
      </c>
      <c r="M4582" t="s">
        <v>1288</v>
      </c>
      <c r="N4582">
        <v>30318</v>
      </c>
      <c r="O4582" t="s">
        <v>32</v>
      </c>
      <c r="P4582" t="s">
        <v>1452</v>
      </c>
      <c r="Q4582" t="s">
        <v>49</v>
      </c>
      <c r="R4582" t="s">
        <v>95</v>
      </c>
      <c r="S4582" t="s">
        <v>1453</v>
      </c>
      <c r="T4582">
        <v>48.87</v>
      </c>
      <c r="U4582">
        <v>9</v>
      </c>
      <c r="V4582">
        <v>0</v>
      </c>
      <c r="W4582">
        <v>23.946299999999997</v>
      </c>
    </row>
    <row r="4583" spans="1:23" x14ac:dyDescent="0.3">
      <c r="A4583">
        <v>6976</v>
      </c>
      <c r="B4583" t="s">
        <v>9239</v>
      </c>
      <c r="C4583" s="1">
        <v>42183</v>
      </c>
      <c r="D4583">
        <v>2015</v>
      </c>
      <c r="E4583" t="s">
        <v>41</v>
      </c>
      <c r="F4583">
        <v>28</v>
      </c>
      <c r="G4583" t="s">
        <v>54</v>
      </c>
      <c r="H4583" t="s">
        <v>3218</v>
      </c>
      <c r="I4583" t="s">
        <v>3219</v>
      </c>
      <c r="J4583" t="s">
        <v>44</v>
      </c>
      <c r="K4583" t="s">
        <v>29</v>
      </c>
      <c r="L4583" t="s">
        <v>321</v>
      </c>
      <c r="M4583" t="s">
        <v>322</v>
      </c>
      <c r="N4583">
        <v>85234</v>
      </c>
      <c r="O4583" t="s">
        <v>47</v>
      </c>
      <c r="P4583" t="s">
        <v>4584</v>
      </c>
      <c r="Q4583" t="s">
        <v>49</v>
      </c>
      <c r="R4583" t="s">
        <v>50</v>
      </c>
      <c r="S4583" t="s">
        <v>4585</v>
      </c>
      <c r="T4583">
        <v>5.9039999999999999</v>
      </c>
      <c r="U4583">
        <v>2</v>
      </c>
      <c r="V4583">
        <v>0.2</v>
      </c>
      <c r="W4583">
        <v>1.9925999999999999</v>
      </c>
    </row>
    <row r="4584" spans="1:23" x14ac:dyDescent="0.3">
      <c r="A4584">
        <v>4583</v>
      </c>
      <c r="B4584" t="s">
        <v>7645</v>
      </c>
      <c r="C4584" s="1">
        <v>42531</v>
      </c>
      <c r="D4584">
        <v>2016</v>
      </c>
      <c r="E4584" t="s">
        <v>41</v>
      </c>
      <c r="F4584">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v>7.9703999999999997</v>
      </c>
    </row>
    <row r="4585" spans="1:23" x14ac:dyDescent="0.3">
      <c r="A4585">
        <v>4584</v>
      </c>
      <c r="B4585" t="s">
        <v>7646</v>
      </c>
      <c r="C4585" s="1">
        <v>42608</v>
      </c>
      <c r="D4585">
        <v>2016</v>
      </c>
      <c r="E4585" t="s">
        <v>132</v>
      </c>
      <c r="F4585">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v>3.7995999999999999</v>
      </c>
    </row>
    <row r="4586" spans="1:23" x14ac:dyDescent="0.3">
      <c r="A4586">
        <v>4585</v>
      </c>
      <c r="B4586" t="s">
        <v>7649</v>
      </c>
      <c r="C4586" s="1">
        <v>43041</v>
      </c>
      <c r="D4586">
        <v>2017</v>
      </c>
      <c r="E4586" t="s">
        <v>24</v>
      </c>
      <c r="F458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v>38.29</v>
      </c>
    </row>
    <row r="4587" spans="1:23" x14ac:dyDescent="0.3">
      <c r="A4587">
        <v>4586</v>
      </c>
      <c r="B4587" t="s">
        <v>7649</v>
      </c>
      <c r="C4587" s="1">
        <v>43041</v>
      </c>
      <c r="D4587">
        <v>2017</v>
      </c>
      <c r="E4587" t="s">
        <v>24</v>
      </c>
      <c r="F4587">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v>4.2240000000000002</v>
      </c>
    </row>
    <row r="4588" spans="1:23" x14ac:dyDescent="0.3">
      <c r="A4588">
        <v>4587</v>
      </c>
      <c r="B4588" t="s">
        <v>7649</v>
      </c>
      <c r="C4588" s="1">
        <v>43041</v>
      </c>
      <c r="D4588">
        <v>2017</v>
      </c>
      <c r="E4588" t="s">
        <v>24</v>
      </c>
      <c r="F4588">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v>206.62319999999997</v>
      </c>
    </row>
    <row r="4589" spans="1:23" x14ac:dyDescent="0.3">
      <c r="A4589">
        <v>4588</v>
      </c>
      <c r="B4589" t="s">
        <v>7649</v>
      </c>
      <c r="C4589" s="1">
        <v>43041</v>
      </c>
      <c r="D4589">
        <v>2017</v>
      </c>
      <c r="E4589" t="s">
        <v>24</v>
      </c>
      <c r="F4589">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v>0.16740000000000022</v>
      </c>
    </row>
    <row r="4590" spans="1:23" x14ac:dyDescent="0.3">
      <c r="A4590">
        <v>6975</v>
      </c>
      <c r="B4590" t="s">
        <v>9238</v>
      </c>
      <c r="C4590" s="1">
        <v>42993</v>
      </c>
      <c r="D4590">
        <v>2017</v>
      </c>
      <c r="E4590" t="s">
        <v>161</v>
      </c>
      <c r="F4590">
        <v>15</v>
      </c>
      <c r="G4590" t="s">
        <v>54</v>
      </c>
      <c r="H4590" t="s">
        <v>1975</v>
      </c>
      <c r="I4590" t="s">
        <v>1976</v>
      </c>
      <c r="J4590" t="s">
        <v>28</v>
      </c>
      <c r="K4590" t="s">
        <v>29</v>
      </c>
      <c r="L4590" t="s">
        <v>195</v>
      </c>
      <c r="M4590" t="s">
        <v>110</v>
      </c>
      <c r="N4590">
        <v>77095</v>
      </c>
      <c r="O4590" t="s">
        <v>111</v>
      </c>
      <c r="P4590" t="s">
        <v>6868</v>
      </c>
      <c r="Q4590" t="s">
        <v>49</v>
      </c>
      <c r="R4590" t="s">
        <v>72</v>
      </c>
      <c r="S4590" t="s">
        <v>6869</v>
      </c>
      <c r="T4590">
        <v>31.744</v>
      </c>
      <c r="U4590">
        <v>2</v>
      </c>
      <c r="V4590">
        <v>0.2</v>
      </c>
      <c r="W4590">
        <v>8.3328000000000024</v>
      </c>
    </row>
    <row r="4591" spans="1:23" x14ac:dyDescent="0.3">
      <c r="A4591">
        <v>4590</v>
      </c>
      <c r="B4591" t="s">
        <v>7649</v>
      </c>
      <c r="C4591" s="1">
        <v>43041</v>
      </c>
      <c r="D4591">
        <v>2017</v>
      </c>
      <c r="E4591" t="s">
        <v>24</v>
      </c>
      <c r="F4591">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v>22.627499999999962</v>
      </c>
    </row>
    <row r="4592" spans="1:23" x14ac:dyDescent="0.3">
      <c r="A4592">
        <v>4591</v>
      </c>
      <c r="B4592" t="s">
        <v>7655</v>
      </c>
      <c r="C4592" s="1">
        <v>42730</v>
      </c>
      <c r="D4592">
        <v>2016</v>
      </c>
      <c r="E4592" t="s">
        <v>98</v>
      </c>
      <c r="F4592">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v>4.9728000000000012</v>
      </c>
    </row>
    <row r="4593" spans="1:23" x14ac:dyDescent="0.3">
      <c r="A4593">
        <v>6974</v>
      </c>
      <c r="B4593" t="s">
        <v>9237</v>
      </c>
      <c r="C4593" s="1">
        <v>42997</v>
      </c>
      <c r="D4593">
        <v>2017</v>
      </c>
      <c r="E4593" t="s">
        <v>161</v>
      </c>
      <c r="F4593">
        <v>19</v>
      </c>
      <c r="G4593" t="s">
        <v>54</v>
      </c>
      <c r="H4593" t="s">
        <v>3849</v>
      </c>
      <c r="I4593" t="s">
        <v>3850</v>
      </c>
      <c r="J4593" t="s">
        <v>28</v>
      </c>
      <c r="K4593" t="s">
        <v>29</v>
      </c>
      <c r="L4593" t="s">
        <v>556</v>
      </c>
      <c r="M4593" t="s">
        <v>322</v>
      </c>
      <c r="N4593">
        <v>85023</v>
      </c>
      <c r="O4593" t="s">
        <v>47</v>
      </c>
      <c r="P4593" t="s">
        <v>297</v>
      </c>
      <c r="Q4593" t="s">
        <v>49</v>
      </c>
      <c r="R4593" t="s">
        <v>79</v>
      </c>
      <c r="S4593" t="s">
        <v>298</v>
      </c>
      <c r="T4593">
        <v>18.180000000000003</v>
      </c>
      <c r="U4593">
        <v>4</v>
      </c>
      <c r="V4593">
        <v>0.7</v>
      </c>
      <c r="W4593">
        <v>-13.938000000000002</v>
      </c>
    </row>
    <row r="4594" spans="1:23" x14ac:dyDescent="0.3">
      <c r="A4594">
        <v>6971</v>
      </c>
      <c r="B4594" t="s">
        <v>9237</v>
      </c>
      <c r="C4594" s="1">
        <v>42997</v>
      </c>
      <c r="D4594">
        <v>2017</v>
      </c>
      <c r="E4594" t="s">
        <v>161</v>
      </c>
      <c r="F4594">
        <v>19</v>
      </c>
      <c r="G4594" t="s">
        <v>54</v>
      </c>
      <c r="H4594" t="s">
        <v>3849</v>
      </c>
      <c r="I4594" t="s">
        <v>3850</v>
      </c>
      <c r="J4594" t="s">
        <v>28</v>
      </c>
      <c r="K4594" t="s">
        <v>29</v>
      </c>
      <c r="L4594" t="s">
        <v>556</v>
      </c>
      <c r="M4594" t="s">
        <v>322</v>
      </c>
      <c r="N4594">
        <v>85023</v>
      </c>
      <c r="O4594" t="s">
        <v>47</v>
      </c>
      <c r="P4594" t="s">
        <v>6781</v>
      </c>
      <c r="Q4594" t="s">
        <v>49</v>
      </c>
      <c r="R4594" t="s">
        <v>63</v>
      </c>
      <c r="S4594" t="s">
        <v>6782</v>
      </c>
      <c r="T4594">
        <v>12.624000000000001</v>
      </c>
      <c r="U4594">
        <v>2</v>
      </c>
      <c r="V4594">
        <v>0.2</v>
      </c>
      <c r="W4594">
        <v>-2.5248000000000022</v>
      </c>
    </row>
    <row r="4595" spans="1:23" x14ac:dyDescent="0.3">
      <c r="A4595">
        <v>4594</v>
      </c>
      <c r="B4595" t="s">
        <v>7655</v>
      </c>
      <c r="C4595" s="1">
        <v>42730</v>
      </c>
      <c r="D4595">
        <v>2016</v>
      </c>
      <c r="E4595" t="s">
        <v>98</v>
      </c>
      <c r="F4595">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v>2.0540000000000003</v>
      </c>
    </row>
    <row r="4596" spans="1:23" x14ac:dyDescent="0.3">
      <c r="A4596">
        <v>6968</v>
      </c>
      <c r="B4596" t="s">
        <v>9234</v>
      </c>
      <c r="C4596" s="1">
        <v>42567</v>
      </c>
      <c r="D4596">
        <v>2016</v>
      </c>
      <c r="E4596" t="s">
        <v>152</v>
      </c>
      <c r="F4596">
        <v>16</v>
      </c>
      <c r="G4596" t="s">
        <v>25</v>
      </c>
      <c r="H4596" t="s">
        <v>595</v>
      </c>
      <c r="I4596" t="s">
        <v>596</v>
      </c>
      <c r="J4596" t="s">
        <v>44</v>
      </c>
      <c r="K4596" t="s">
        <v>29</v>
      </c>
      <c r="L4596" t="s">
        <v>394</v>
      </c>
      <c r="M4596" t="s">
        <v>395</v>
      </c>
      <c r="N4596">
        <v>29203</v>
      </c>
      <c r="O4596" t="s">
        <v>32</v>
      </c>
      <c r="P4596" t="s">
        <v>7086</v>
      </c>
      <c r="Q4596" t="s">
        <v>49</v>
      </c>
      <c r="R4596" t="s">
        <v>95</v>
      </c>
      <c r="S4596" t="s">
        <v>7087</v>
      </c>
      <c r="T4596">
        <v>60.12</v>
      </c>
      <c r="U4596">
        <v>9</v>
      </c>
      <c r="V4596">
        <v>0</v>
      </c>
      <c r="W4596">
        <v>28.857599999999998</v>
      </c>
    </row>
    <row r="4597" spans="1:23" x14ac:dyDescent="0.3">
      <c r="A4597">
        <v>4596</v>
      </c>
      <c r="B4597" t="s">
        <v>7655</v>
      </c>
      <c r="C4597" s="1">
        <v>42730</v>
      </c>
      <c r="D4597">
        <v>2016</v>
      </c>
      <c r="E4597" t="s">
        <v>98</v>
      </c>
      <c r="F4597">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v>15.111600000000001</v>
      </c>
    </row>
    <row r="4598" spans="1:23" x14ac:dyDescent="0.3">
      <c r="A4598">
        <v>4597</v>
      </c>
      <c r="B4598" t="s">
        <v>7658</v>
      </c>
      <c r="C4598" s="1">
        <v>42709</v>
      </c>
      <c r="D4598">
        <v>2016</v>
      </c>
      <c r="E4598" t="s">
        <v>98</v>
      </c>
      <c r="F4598">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v>13.2288</v>
      </c>
    </row>
    <row r="4599" spans="1:23" x14ac:dyDescent="0.3">
      <c r="A4599">
        <v>4598</v>
      </c>
      <c r="B4599" t="s">
        <v>7659</v>
      </c>
      <c r="C4599" s="1">
        <v>42975</v>
      </c>
      <c r="D4599">
        <v>2017</v>
      </c>
      <c r="E4599" t="s">
        <v>132</v>
      </c>
      <c r="F4599">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v>5.8887000000000009</v>
      </c>
    </row>
    <row r="4600" spans="1:23" x14ac:dyDescent="0.3">
      <c r="A4600">
        <v>4599</v>
      </c>
      <c r="B4600" t="s">
        <v>7659</v>
      </c>
      <c r="C4600" s="1">
        <v>42975</v>
      </c>
      <c r="D4600">
        <v>2017</v>
      </c>
      <c r="E4600" t="s">
        <v>132</v>
      </c>
      <c r="F4600">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v>26.563999999999997</v>
      </c>
    </row>
    <row r="4601" spans="1:23" x14ac:dyDescent="0.3">
      <c r="A4601">
        <v>6967</v>
      </c>
      <c r="B4601" t="s">
        <v>9234</v>
      </c>
      <c r="C4601" s="1">
        <v>42567</v>
      </c>
      <c r="D4601">
        <v>2016</v>
      </c>
      <c r="E4601" t="s">
        <v>152</v>
      </c>
      <c r="F4601">
        <v>16</v>
      </c>
      <c r="G4601" t="s">
        <v>25</v>
      </c>
      <c r="H4601" t="s">
        <v>595</v>
      </c>
      <c r="I4601" t="s">
        <v>596</v>
      </c>
      <c r="J4601" t="s">
        <v>44</v>
      </c>
      <c r="K4601" t="s">
        <v>29</v>
      </c>
      <c r="L4601" t="s">
        <v>394</v>
      </c>
      <c r="M4601" t="s">
        <v>395</v>
      </c>
      <c r="N4601">
        <v>29203</v>
      </c>
      <c r="O4601" t="s">
        <v>32</v>
      </c>
      <c r="P4601" t="s">
        <v>1984</v>
      </c>
      <c r="Q4601" t="s">
        <v>49</v>
      </c>
      <c r="R4601" t="s">
        <v>79</v>
      </c>
      <c r="S4601" t="s">
        <v>1985</v>
      </c>
      <c r="T4601">
        <v>6.46</v>
      </c>
      <c r="U4601">
        <v>2</v>
      </c>
      <c r="V4601">
        <v>0</v>
      </c>
      <c r="W4601">
        <v>3.1654</v>
      </c>
    </row>
    <row r="4602" spans="1:23" x14ac:dyDescent="0.3">
      <c r="A4602">
        <v>4601</v>
      </c>
      <c r="B4602" t="s">
        <v>7660</v>
      </c>
      <c r="C4602" s="1">
        <v>42201</v>
      </c>
      <c r="D4602">
        <v>2015</v>
      </c>
      <c r="E4602" t="s">
        <v>152</v>
      </c>
      <c r="F4602">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v>63.134999999999991</v>
      </c>
    </row>
    <row r="4603" spans="1:23" x14ac:dyDescent="0.3">
      <c r="A4603">
        <v>4602</v>
      </c>
      <c r="B4603" t="s">
        <v>7660</v>
      </c>
      <c r="C4603" s="1">
        <v>42201</v>
      </c>
      <c r="D4603">
        <v>2015</v>
      </c>
      <c r="E4603" t="s">
        <v>152</v>
      </c>
      <c r="F4603">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v>5.4143999999999997</v>
      </c>
    </row>
    <row r="4604" spans="1:23" x14ac:dyDescent="0.3">
      <c r="A4604">
        <v>4603</v>
      </c>
      <c r="B4604" t="s">
        <v>7661</v>
      </c>
      <c r="C4604" s="1">
        <v>42150</v>
      </c>
      <c r="D4604">
        <v>2015</v>
      </c>
      <c r="E4604" t="s">
        <v>124</v>
      </c>
      <c r="F4604">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v>5.9383999999999988</v>
      </c>
    </row>
    <row r="4605" spans="1:23" x14ac:dyDescent="0.3">
      <c r="A4605">
        <v>4604</v>
      </c>
      <c r="B4605" t="s">
        <v>7661</v>
      </c>
      <c r="C4605" s="1">
        <v>42150</v>
      </c>
      <c r="D4605">
        <v>2015</v>
      </c>
      <c r="E4605" t="s">
        <v>124</v>
      </c>
      <c r="F4605">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v>53.804799999999986</v>
      </c>
    </row>
    <row r="4606" spans="1:23" x14ac:dyDescent="0.3">
      <c r="A4606">
        <v>4605</v>
      </c>
      <c r="B4606" t="s">
        <v>7661</v>
      </c>
      <c r="C4606" s="1">
        <v>42150</v>
      </c>
      <c r="D4606">
        <v>2015</v>
      </c>
      <c r="E4606" t="s">
        <v>124</v>
      </c>
      <c r="F460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v>4.4311999999999996</v>
      </c>
    </row>
    <row r="4607" spans="1:23" x14ac:dyDescent="0.3">
      <c r="A4607">
        <v>6965</v>
      </c>
      <c r="B4607" t="s">
        <v>9234</v>
      </c>
      <c r="C4607" s="1">
        <v>42567</v>
      </c>
      <c r="D4607">
        <v>2016</v>
      </c>
      <c r="E4607" t="s">
        <v>152</v>
      </c>
      <c r="F4607">
        <v>16</v>
      </c>
      <c r="G4607" t="s">
        <v>25</v>
      </c>
      <c r="H4607" t="s">
        <v>595</v>
      </c>
      <c r="I4607" t="s">
        <v>596</v>
      </c>
      <c r="J4607" t="s">
        <v>44</v>
      </c>
      <c r="K4607" t="s">
        <v>29</v>
      </c>
      <c r="L4607" t="s">
        <v>394</v>
      </c>
      <c r="M4607" t="s">
        <v>395</v>
      </c>
      <c r="N4607">
        <v>29203</v>
      </c>
      <c r="O4607" t="s">
        <v>32</v>
      </c>
      <c r="P4607" t="s">
        <v>2124</v>
      </c>
      <c r="Q4607" t="s">
        <v>49</v>
      </c>
      <c r="R4607" t="s">
        <v>79</v>
      </c>
      <c r="S4607" t="s">
        <v>2125</v>
      </c>
      <c r="T4607">
        <v>24.1</v>
      </c>
      <c r="U4607">
        <v>5</v>
      </c>
      <c r="V4607">
        <v>0</v>
      </c>
      <c r="W4607">
        <v>11.086</v>
      </c>
    </row>
    <row r="4608" spans="1:23" x14ac:dyDescent="0.3">
      <c r="A4608">
        <v>6964</v>
      </c>
      <c r="B4608" t="s">
        <v>9234</v>
      </c>
      <c r="C4608" s="1">
        <v>42567</v>
      </c>
      <c r="D4608">
        <v>2016</v>
      </c>
      <c r="E4608" t="s">
        <v>152</v>
      </c>
      <c r="F4608">
        <v>16</v>
      </c>
      <c r="G4608" t="s">
        <v>25</v>
      </c>
      <c r="H4608" t="s">
        <v>595</v>
      </c>
      <c r="I4608" t="s">
        <v>596</v>
      </c>
      <c r="J4608" t="s">
        <v>44</v>
      </c>
      <c r="K4608" t="s">
        <v>29</v>
      </c>
      <c r="L4608" t="s">
        <v>394</v>
      </c>
      <c r="M4608" t="s">
        <v>395</v>
      </c>
      <c r="N4608">
        <v>29203</v>
      </c>
      <c r="O4608" t="s">
        <v>32</v>
      </c>
      <c r="P4608" t="s">
        <v>6131</v>
      </c>
      <c r="Q4608" t="s">
        <v>49</v>
      </c>
      <c r="R4608" t="s">
        <v>72</v>
      </c>
      <c r="S4608" t="s">
        <v>6132</v>
      </c>
      <c r="T4608">
        <v>22.32</v>
      </c>
      <c r="U4608">
        <v>3</v>
      </c>
      <c r="V4608">
        <v>0</v>
      </c>
      <c r="W4608">
        <v>5.580000000000001</v>
      </c>
    </row>
    <row r="4609" spans="1:23" x14ac:dyDescent="0.3">
      <c r="A4609">
        <v>4608</v>
      </c>
      <c r="B4609" t="s">
        <v>7664</v>
      </c>
      <c r="C4609" s="1">
        <v>42152</v>
      </c>
      <c r="D4609">
        <v>2015</v>
      </c>
      <c r="E4609" t="s">
        <v>124</v>
      </c>
      <c r="F4609">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v>160.62299999999993</v>
      </c>
    </row>
    <row r="4610" spans="1:23" x14ac:dyDescent="0.3">
      <c r="A4610">
        <v>4609</v>
      </c>
      <c r="B4610" t="s">
        <v>7664</v>
      </c>
      <c r="C4610" s="1">
        <v>42152</v>
      </c>
      <c r="D4610">
        <v>2015</v>
      </c>
      <c r="E4610" t="s">
        <v>124</v>
      </c>
      <c r="F4610">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v>2.0573999999999995</v>
      </c>
    </row>
    <row r="4611" spans="1:23" x14ac:dyDescent="0.3">
      <c r="A4611">
        <v>4610</v>
      </c>
      <c r="B4611" t="s">
        <v>7664</v>
      </c>
      <c r="C4611" s="1">
        <v>42152</v>
      </c>
      <c r="D4611">
        <v>2015</v>
      </c>
      <c r="E4611" t="s">
        <v>124</v>
      </c>
      <c r="F4611">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v>21.772800000000004</v>
      </c>
    </row>
    <row r="4612" spans="1:23" x14ac:dyDescent="0.3">
      <c r="A4612">
        <v>6963</v>
      </c>
      <c r="B4612" t="s">
        <v>9234</v>
      </c>
      <c r="C4612" s="1">
        <v>42567</v>
      </c>
      <c r="D4612">
        <v>2016</v>
      </c>
      <c r="E4612" t="s">
        <v>152</v>
      </c>
      <c r="F4612">
        <v>16</v>
      </c>
      <c r="G4612" t="s">
        <v>25</v>
      </c>
      <c r="H4612" t="s">
        <v>595</v>
      </c>
      <c r="I4612" t="s">
        <v>596</v>
      </c>
      <c r="J4612" t="s">
        <v>44</v>
      </c>
      <c r="K4612" t="s">
        <v>29</v>
      </c>
      <c r="L4612" t="s">
        <v>394</v>
      </c>
      <c r="M4612" t="s">
        <v>395</v>
      </c>
      <c r="N4612">
        <v>29203</v>
      </c>
      <c r="O4612" t="s">
        <v>32</v>
      </c>
      <c r="P4612" t="s">
        <v>183</v>
      </c>
      <c r="Q4612" t="s">
        <v>49</v>
      </c>
      <c r="R4612" t="s">
        <v>184</v>
      </c>
      <c r="S4612" t="s">
        <v>185</v>
      </c>
      <c r="T4612">
        <v>10.199999999999999</v>
      </c>
      <c r="U4612">
        <v>5</v>
      </c>
      <c r="V4612">
        <v>0</v>
      </c>
      <c r="W4612">
        <v>4.7939999999999996</v>
      </c>
    </row>
    <row r="4613" spans="1:23" x14ac:dyDescent="0.3">
      <c r="A4613">
        <v>4612</v>
      </c>
      <c r="B4613" t="s">
        <v>7666</v>
      </c>
      <c r="C4613" s="1">
        <v>42393</v>
      </c>
      <c r="D4613">
        <v>2016</v>
      </c>
      <c r="E4613" t="s">
        <v>166</v>
      </c>
      <c r="F4613">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v>15.68</v>
      </c>
    </row>
    <row r="4614" spans="1:23" x14ac:dyDescent="0.3">
      <c r="A4614">
        <v>4613</v>
      </c>
      <c r="B4614" t="s">
        <v>7667</v>
      </c>
      <c r="C4614" s="1">
        <v>42735</v>
      </c>
      <c r="D4614">
        <v>2016</v>
      </c>
      <c r="E4614" t="s">
        <v>98</v>
      </c>
      <c r="F4614">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v>3.571200000000001</v>
      </c>
    </row>
    <row r="4615" spans="1:23" x14ac:dyDescent="0.3">
      <c r="A4615">
        <v>4614</v>
      </c>
      <c r="B4615" t="s">
        <v>7667</v>
      </c>
      <c r="C4615" s="1">
        <v>42735</v>
      </c>
      <c r="D4615">
        <v>2016</v>
      </c>
      <c r="E4615" t="s">
        <v>98</v>
      </c>
      <c r="F4615">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v>8.218</v>
      </c>
    </row>
    <row r="4616" spans="1:23" x14ac:dyDescent="0.3">
      <c r="A4616">
        <v>4615</v>
      </c>
      <c r="B4616" t="s">
        <v>7668</v>
      </c>
      <c r="C4616" s="1">
        <v>42618</v>
      </c>
      <c r="D4616">
        <v>2016</v>
      </c>
      <c r="E4616" t="s">
        <v>161</v>
      </c>
      <c r="F461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v>-166.39350000000002</v>
      </c>
    </row>
    <row r="4617" spans="1:23" x14ac:dyDescent="0.3">
      <c r="A4617">
        <v>4616</v>
      </c>
      <c r="B4617" t="s">
        <v>7668</v>
      </c>
      <c r="C4617" s="1">
        <v>42618</v>
      </c>
      <c r="D4617">
        <v>2016</v>
      </c>
      <c r="E4617" t="s">
        <v>161</v>
      </c>
      <c r="F4617">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v>4.2659999999999973</v>
      </c>
    </row>
    <row r="4618" spans="1:23" x14ac:dyDescent="0.3">
      <c r="A4618">
        <v>6962</v>
      </c>
      <c r="B4618" t="s">
        <v>9233</v>
      </c>
      <c r="C4618" s="1">
        <v>43049</v>
      </c>
      <c r="D4618">
        <v>2017</v>
      </c>
      <c r="E4618" t="s">
        <v>24</v>
      </c>
      <c r="F4618">
        <v>10</v>
      </c>
      <c r="G4618" t="s">
        <v>1306</v>
      </c>
      <c r="H4618" t="s">
        <v>2931</v>
      </c>
      <c r="I4618" t="s">
        <v>2932</v>
      </c>
      <c r="J4618" t="s">
        <v>108</v>
      </c>
      <c r="K4618" t="s">
        <v>29</v>
      </c>
      <c r="L4618" t="s">
        <v>2875</v>
      </c>
      <c r="M4618" t="s">
        <v>46</v>
      </c>
      <c r="N4618">
        <v>92503</v>
      </c>
      <c r="O4618" t="s">
        <v>47</v>
      </c>
      <c r="P4618" t="s">
        <v>4084</v>
      </c>
      <c r="Q4618" t="s">
        <v>49</v>
      </c>
      <c r="R4618" t="s">
        <v>72</v>
      </c>
      <c r="S4618" t="s">
        <v>4085</v>
      </c>
      <c r="T4618">
        <v>7.8000000000000007</v>
      </c>
      <c r="U4618">
        <v>3</v>
      </c>
      <c r="V4618">
        <v>0</v>
      </c>
      <c r="W4618">
        <v>2.1060000000000008</v>
      </c>
    </row>
    <row r="4619" spans="1:23" x14ac:dyDescent="0.3">
      <c r="A4619">
        <v>6961</v>
      </c>
      <c r="B4619" t="s">
        <v>9232</v>
      </c>
      <c r="C4619" s="1">
        <v>42274</v>
      </c>
      <c r="D4619">
        <v>2015</v>
      </c>
      <c r="E4619" t="s">
        <v>161</v>
      </c>
      <c r="F4619">
        <v>27</v>
      </c>
      <c r="G4619" t="s">
        <v>25</v>
      </c>
      <c r="H4619" t="s">
        <v>4922</v>
      </c>
      <c r="I4619" t="s">
        <v>4923</v>
      </c>
      <c r="J4619" t="s">
        <v>108</v>
      </c>
      <c r="K4619" t="s">
        <v>29</v>
      </c>
      <c r="L4619" t="s">
        <v>135</v>
      </c>
      <c r="M4619" t="s">
        <v>46</v>
      </c>
      <c r="N4619">
        <v>94110</v>
      </c>
      <c r="O4619" t="s">
        <v>47</v>
      </c>
      <c r="P4619" t="s">
        <v>1916</v>
      </c>
      <c r="Q4619" t="s">
        <v>49</v>
      </c>
      <c r="R4619" t="s">
        <v>95</v>
      </c>
      <c r="S4619" t="s">
        <v>1917</v>
      </c>
      <c r="T4619">
        <v>12.96</v>
      </c>
      <c r="U4619">
        <v>2</v>
      </c>
      <c r="V4619">
        <v>0</v>
      </c>
      <c r="W4619">
        <v>6.2208000000000006</v>
      </c>
    </row>
    <row r="4620" spans="1:23" x14ac:dyDescent="0.3">
      <c r="A4620">
        <v>6960</v>
      </c>
      <c r="B4620" t="s">
        <v>9232</v>
      </c>
      <c r="C4620" s="1">
        <v>42274</v>
      </c>
      <c r="D4620">
        <v>2015</v>
      </c>
      <c r="E4620" t="s">
        <v>161</v>
      </c>
      <c r="F4620">
        <v>27</v>
      </c>
      <c r="G4620" t="s">
        <v>25</v>
      </c>
      <c r="H4620" t="s">
        <v>4922</v>
      </c>
      <c r="I4620" t="s">
        <v>4923</v>
      </c>
      <c r="J4620" t="s">
        <v>108</v>
      </c>
      <c r="K4620" t="s">
        <v>29</v>
      </c>
      <c r="L4620" t="s">
        <v>135</v>
      </c>
      <c r="M4620" t="s">
        <v>46</v>
      </c>
      <c r="N4620">
        <v>94110</v>
      </c>
      <c r="O4620" t="s">
        <v>47</v>
      </c>
      <c r="P4620" t="s">
        <v>573</v>
      </c>
      <c r="Q4620" t="s">
        <v>49</v>
      </c>
      <c r="R4620" t="s">
        <v>95</v>
      </c>
      <c r="S4620" t="s">
        <v>574</v>
      </c>
      <c r="T4620">
        <v>146.82</v>
      </c>
      <c r="U4620">
        <v>3</v>
      </c>
      <c r="V4620">
        <v>0</v>
      </c>
      <c r="W4620">
        <v>73.41</v>
      </c>
    </row>
    <row r="4621" spans="1:23" x14ac:dyDescent="0.3">
      <c r="A4621">
        <v>6959</v>
      </c>
      <c r="B4621" t="s">
        <v>9232</v>
      </c>
      <c r="C4621" s="1">
        <v>42274</v>
      </c>
      <c r="D4621">
        <v>2015</v>
      </c>
      <c r="E4621" t="s">
        <v>161</v>
      </c>
      <c r="F4621">
        <v>27</v>
      </c>
      <c r="G4621" t="s">
        <v>25</v>
      </c>
      <c r="H4621" t="s">
        <v>4922</v>
      </c>
      <c r="I4621" t="s">
        <v>4923</v>
      </c>
      <c r="J4621" t="s">
        <v>108</v>
      </c>
      <c r="K4621" t="s">
        <v>29</v>
      </c>
      <c r="L4621" t="s">
        <v>135</v>
      </c>
      <c r="M4621" t="s">
        <v>46</v>
      </c>
      <c r="N4621">
        <v>94110</v>
      </c>
      <c r="O4621" t="s">
        <v>47</v>
      </c>
      <c r="P4621" t="s">
        <v>774</v>
      </c>
      <c r="Q4621" t="s">
        <v>49</v>
      </c>
      <c r="R4621" t="s">
        <v>63</v>
      </c>
      <c r="S4621" t="s">
        <v>775</v>
      </c>
      <c r="T4621">
        <v>15.51</v>
      </c>
      <c r="U4621">
        <v>1</v>
      </c>
      <c r="V4621">
        <v>0</v>
      </c>
      <c r="W4621">
        <v>4.3428000000000004</v>
      </c>
    </row>
    <row r="4622" spans="1:23" x14ac:dyDescent="0.3">
      <c r="A4622">
        <v>4621</v>
      </c>
      <c r="B4622" t="s">
        <v>7671</v>
      </c>
      <c r="C4622" s="1">
        <v>43093</v>
      </c>
      <c r="D4622">
        <v>2017</v>
      </c>
      <c r="E4622" t="s">
        <v>98</v>
      </c>
      <c r="F4622">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v>33.93</v>
      </c>
    </row>
    <row r="4623" spans="1:23" x14ac:dyDescent="0.3">
      <c r="A4623">
        <v>4622</v>
      </c>
      <c r="B4623" t="s">
        <v>7672</v>
      </c>
      <c r="C4623" s="1">
        <v>42282</v>
      </c>
      <c r="D4623">
        <v>2015</v>
      </c>
      <c r="E4623" t="s">
        <v>53</v>
      </c>
      <c r="F4623">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v>21.714000000000002</v>
      </c>
    </row>
    <row r="4624" spans="1:23" x14ac:dyDescent="0.3">
      <c r="A4624">
        <v>4623</v>
      </c>
      <c r="B4624" t="s">
        <v>7673</v>
      </c>
      <c r="C4624" s="1">
        <v>42987</v>
      </c>
      <c r="D4624">
        <v>2017</v>
      </c>
      <c r="E4624" t="s">
        <v>161</v>
      </c>
      <c r="F4624">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v>-1.9872000000000005</v>
      </c>
    </row>
    <row r="4625" spans="1:23" x14ac:dyDescent="0.3">
      <c r="A4625">
        <v>4624</v>
      </c>
      <c r="B4625" t="s">
        <v>7673</v>
      </c>
      <c r="C4625" s="1">
        <v>42987</v>
      </c>
      <c r="D4625">
        <v>2017</v>
      </c>
      <c r="E4625" t="s">
        <v>161</v>
      </c>
      <c r="F4625">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v>62.137599999999992</v>
      </c>
    </row>
    <row r="4626" spans="1:23" x14ac:dyDescent="0.3">
      <c r="A4626">
        <v>4625</v>
      </c>
      <c r="B4626" t="s">
        <v>7673</v>
      </c>
      <c r="C4626" s="1">
        <v>42987</v>
      </c>
      <c r="D4626">
        <v>2017</v>
      </c>
      <c r="E4626" t="s">
        <v>161</v>
      </c>
      <c r="F462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v>-3.2309999999999945</v>
      </c>
    </row>
    <row r="4627" spans="1:23" x14ac:dyDescent="0.3">
      <c r="A4627">
        <v>6957</v>
      </c>
      <c r="B4627" t="s">
        <v>9229</v>
      </c>
      <c r="C4627" s="1">
        <v>42565</v>
      </c>
      <c r="D4627">
        <v>2016</v>
      </c>
      <c r="E4627" t="s">
        <v>152</v>
      </c>
      <c r="F4627">
        <v>14</v>
      </c>
      <c r="G4627" t="s">
        <v>54</v>
      </c>
      <c r="H4627" t="s">
        <v>9230</v>
      </c>
      <c r="I4627" t="s">
        <v>9231</v>
      </c>
      <c r="J4627" t="s">
        <v>28</v>
      </c>
      <c r="K4627" t="s">
        <v>29</v>
      </c>
      <c r="L4627" t="s">
        <v>509</v>
      </c>
      <c r="M4627" t="s">
        <v>1288</v>
      </c>
      <c r="N4627">
        <v>31907</v>
      </c>
      <c r="O4627" t="s">
        <v>32</v>
      </c>
      <c r="P4627" t="s">
        <v>5538</v>
      </c>
      <c r="Q4627" t="s">
        <v>49</v>
      </c>
      <c r="R4627" t="s">
        <v>79</v>
      </c>
      <c r="S4627" t="s">
        <v>5539</v>
      </c>
      <c r="T4627">
        <v>36.4</v>
      </c>
      <c r="U4627">
        <v>5</v>
      </c>
      <c r="V4627">
        <v>0</v>
      </c>
      <c r="W4627">
        <v>17.107999999999997</v>
      </c>
    </row>
    <row r="4628" spans="1:23" x14ac:dyDescent="0.3">
      <c r="A4628">
        <v>4627</v>
      </c>
      <c r="B4628" t="s">
        <v>7674</v>
      </c>
      <c r="C4628" s="1">
        <v>42687</v>
      </c>
      <c r="D4628">
        <v>2016</v>
      </c>
      <c r="E4628" t="s">
        <v>24</v>
      </c>
      <c r="F4628">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v>20.163000000000004</v>
      </c>
    </row>
    <row r="4629" spans="1:23" x14ac:dyDescent="0.3">
      <c r="A4629">
        <v>4628</v>
      </c>
      <c r="B4629" t="s">
        <v>7674</v>
      </c>
      <c r="C4629" s="1">
        <v>42687</v>
      </c>
      <c r="D4629">
        <v>2016</v>
      </c>
      <c r="E4629" t="s">
        <v>24</v>
      </c>
      <c r="F4629">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v>6.9664000000000001</v>
      </c>
    </row>
    <row r="4630" spans="1:23" x14ac:dyDescent="0.3">
      <c r="A4630">
        <v>4629</v>
      </c>
      <c r="B4630" t="s">
        <v>7674</v>
      </c>
      <c r="C4630" s="1">
        <v>42687</v>
      </c>
      <c r="D4630">
        <v>2016</v>
      </c>
      <c r="E4630" t="s">
        <v>24</v>
      </c>
      <c r="F4630">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v>39.410000000000011</v>
      </c>
    </row>
    <row r="4631" spans="1:23" x14ac:dyDescent="0.3">
      <c r="A4631">
        <v>4630</v>
      </c>
      <c r="B4631" t="s">
        <v>7674</v>
      </c>
      <c r="C4631" s="1">
        <v>42687</v>
      </c>
      <c r="D4631">
        <v>2016</v>
      </c>
      <c r="E4631" t="s">
        <v>24</v>
      </c>
      <c r="F4631">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v>9.8901000000000039</v>
      </c>
    </row>
    <row r="4632" spans="1:23" x14ac:dyDescent="0.3">
      <c r="A4632">
        <v>6956</v>
      </c>
      <c r="B4632" t="s">
        <v>9228</v>
      </c>
      <c r="C4632" s="1">
        <v>42119</v>
      </c>
      <c r="D4632">
        <v>2015</v>
      </c>
      <c r="E4632" t="s">
        <v>89</v>
      </c>
      <c r="F4632">
        <v>25</v>
      </c>
      <c r="G4632" t="s">
        <v>54</v>
      </c>
      <c r="H4632" t="s">
        <v>2699</v>
      </c>
      <c r="I4632" t="s">
        <v>2700</v>
      </c>
      <c r="J4632" t="s">
        <v>44</v>
      </c>
      <c r="K4632" t="s">
        <v>29</v>
      </c>
      <c r="L4632" t="s">
        <v>45</v>
      </c>
      <c r="M4632" t="s">
        <v>46</v>
      </c>
      <c r="N4632">
        <v>90004</v>
      </c>
      <c r="O4632" t="s">
        <v>47</v>
      </c>
      <c r="P4632" t="s">
        <v>3005</v>
      </c>
      <c r="Q4632" t="s">
        <v>49</v>
      </c>
      <c r="R4632" t="s">
        <v>184</v>
      </c>
      <c r="S4632" t="s">
        <v>3006</v>
      </c>
      <c r="T4632">
        <v>21.34</v>
      </c>
      <c r="U4632">
        <v>2</v>
      </c>
      <c r="V4632">
        <v>0</v>
      </c>
      <c r="W4632">
        <v>9.8163999999999998</v>
      </c>
    </row>
    <row r="4633" spans="1:23" x14ac:dyDescent="0.3">
      <c r="A4633">
        <v>4632</v>
      </c>
      <c r="B4633" t="s">
        <v>7678</v>
      </c>
      <c r="C4633" s="1">
        <v>42950</v>
      </c>
      <c r="D4633">
        <v>2017</v>
      </c>
      <c r="E4633" t="s">
        <v>132</v>
      </c>
      <c r="F4633">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v>24.84</v>
      </c>
    </row>
    <row r="4634" spans="1:23" x14ac:dyDescent="0.3">
      <c r="A4634">
        <v>6954</v>
      </c>
      <c r="B4634" t="s">
        <v>9227</v>
      </c>
      <c r="C4634" s="1">
        <v>42279</v>
      </c>
      <c r="D4634">
        <v>2015</v>
      </c>
      <c r="E4634" t="s">
        <v>53</v>
      </c>
      <c r="F4634">
        <v>2</v>
      </c>
      <c r="G4634" t="s">
        <v>199</v>
      </c>
      <c r="H4634" t="s">
        <v>335</v>
      </c>
      <c r="I4634" t="s">
        <v>336</v>
      </c>
      <c r="J4634" t="s">
        <v>28</v>
      </c>
      <c r="K4634" t="s">
        <v>29</v>
      </c>
      <c r="L4634" t="s">
        <v>45</v>
      </c>
      <c r="M4634" t="s">
        <v>46</v>
      </c>
      <c r="N4634">
        <v>90008</v>
      </c>
      <c r="O4634" t="s">
        <v>47</v>
      </c>
      <c r="P4634" t="s">
        <v>7030</v>
      </c>
      <c r="Q4634" t="s">
        <v>49</v>
      </c>
      <c r="R4634" t="s">
        <v>79</v>
      </c>
      <c r="S4634" t="s">
        <v>7031</v>
      </c>
      <c r="T4634">
        <v>53.567999999999998</v>
      </c>
      <c r="U4634">
        <v>4</v>
      </c>
      <c r="V4634">
        <v>0.2</v>
      </c>
      <c r="W4634">
        <v>19.418399999999995</v>
      </c>
    </row>
    <row r="4635" spans="1:23" x14ac:dyDescent="0.3">
      <c r="A4635">
        <v>6953</v>
      </c>
      <c r="B4635" t="s">
        <v>9227</v>
      </c>
      <c r="C4635" s="1">
        <v>42279</v>
      </c>
      <c r="D4635">
        <v>2015</v>
      </c>
      <c r="E4635" t="s">
        <v>53</v>
      </c>
      <c r="F4635">
        <v>2</v>
      </c>
      <c r="G4635" t="s">
        <v>199</v>
      </c>
      <c r="H4635" t="s">
        <v>335</v>
      </c>
      <c r="I4635" t="s">
        <v>336</v>
      </c>
      <c r="J4635" t="s">
        <v>28</v>
      </c>
      <c r="K4635" t="s">
        <v>29</v>
      </c>
      <c r="L4635" t="s">
        <v>45</v>
      </c>
      <c r="M4635" t="s">
        <v>46</v>
      </c>
      <c r="N4635">
        <v>90008</v>
      </c>
      <c r="O4635" t="s">
        <v>47</v>
      </c>
      <c r="P4635" t="s">
        <v>4759</v>
      </c>
      <c r="Q4635" t="s">
        <v>49</v>
      </c>
      <c r="R4635" t="s">
        <v>79</v>
      </c>
      <c r="S4635" t="s">
        <v>4760</v>
      </c>
      <c r="T4635">
        <v>11.808</v>
      </c>
      <c r="U4635">
        <v>3</v>
      </c>
      <c r="V4635">
        <v>0.2</v>
      </c>
      <c r="W4635">
        <v>4.1327999999999996</v>
      </c>
    </row>
    <row r="4636" spans="1:23" x14ac:dyDescent="0.3">
      <c r="A4636">
        <v>4635</v>
      </c>
      <c r="B4636" t="s">
        <v>7679</v>
      </c>
      <c r="C4636" s="1">
        <v>42237</v>
      </c>
      <c r="D4636">
        <v>2015</v>
      </c>
      <c r="E4636" t="s">
        <v>132</v>
      </c>
      <c r="F463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v>3.2391999999999967</v>
      </c>
    </row>
    <row r="4637" spans="1:23" x14ac:dyDescent="0.3">
      <c r="A4637">
        <v>4636</v>
      </c>
      <c r="B4637" t="s">
        <v>7682</v>
      </c>
      <c r="C4637" s="1">
        <v>42806</v>
      </c>
      <c r="D4637">
        <v>2017</v>
      </c>
      <c r="E4637" t="s">
        <v>237</v>
      </c>
      <c r="F4637">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v>9.7175999999999902</v>
      </c>
    </row>
    <row r="4638" spans="1:23" x14ac:dyDescent="0.3">
      <c r="A4638">
        <v>4637</v>
      </c>
      <c r="B4638" t="s">
        <v>7683</v>
      </c>
      <c r="C4638" s="1">
        <v>42852</v>
      </c>
      <c r="D4638">
        <v>2017</v>
      </c>
      <c r="E4638" t="s">
        <v>89</v>
      </c>
      <c r="F4638">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v>33.458399999999997</v>
      </c>
    </row>
    <row r="4639" spans="1:23" x14ac:dyDescent="0.3">
      <c r="A4639">
        <v>4638</v>
      </c>
      <c r="B4639" t="s">
        <v>7683</v>
      </c>
      <c r="C4639" s="1">
        <v>42852</v>
      </c>
      <c r="D4639">
        <v>2017</v>
      </c>
      <c r="E4639" t="s">
        <v>89</v>
      </c>
      <c r="F4639">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v>5.6993999999999998</v>
      </c>
    </row>
    <row r="4640" spans="1:23" x14ac:dyDescent="0.3">
      <c r="A4640">
        <v>4639</v>
      </c>
      <c r="B4640" t="s">
        <v>7683</v>
      </c>
      <c r="C4640" s="1">
        <v>42852</v>
      </c>
      <c r="D4640">
        <v>2017</v>
      </c>
      <c r="E4640" t="s">
        <v>89</v>
      </c>
      <c r="F4640">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v>12.298000000000002</v>
      </c>
    </row>
    <row r="4641" spans="1:23" x14ac:dyDescent="0.3">
      <c r="A4641">
        <v>6950</v>
      </c>
      <c r="B4641" t="s">
        <v>9223</v>
      </c>
      <c r="C4641" s="1">
        <v>43058</v>
      </c>
      <c r="D4641">
        <v>2017</v>
      </c>
      <c r="E4641" t="s">
        <v>24</v>
      </c>
      <c r="F4641">
        <v>19</v>
      </c>
      <c r="G4641" t="s">
        <v>1306</v>
      </c>
      <c r="H4641" t="s">
        <v>3361</v>
      </c>
      <c r="I4641" t="s">
        <v>3362</v>
      </c>
      <c r="J4641" t="s">
        <v>108</v>
      </c>
      <c r="K4641" t="s">
        <v>29</v>
      </c>
      <c r="L4641" t="s">
        <v>278</v>
      </c>
      <c r="M4641" t="s">
        <v>279</v>
      </c>
      <c r="N4641">
        <v>10011</v>
      </c>
      <c r="O4641" t="s">
        <v>157</v>
      </c>
      <c r="P4641" t="s">
        <v>4515</v>
      </c>
      <c r="Q4641" t="s">
        <v>49</v>
      </c>
      <c r="R4641" t="s">
        <v>79</v>
      </c>
      <c r="S4641" t="s">
        <v>4516</v>
      </c>
      <c r="T4641">
        <v>58.407999999999994</v>
      </c>
      <c r="U4641">
        <v>7</v>
      </c>
      <c r="V4641">
        <v>0.2</v>
      </c>
      <c r="W4641">
        <v>18.252499999999998</v>
      </c>
    </row>
    <row r="4642" spans="1:23" x14ac:dyDescent="0.3">
      <c r="A4642">
        <v>4641</v>
      </c>
      <c r="B4642" t="s">
        <v>7684</v>
      </c>
      <c r="C4642" s="1">
        <v>42624</v>
      </c>
      <c r="D4642">
        <v>2016</v>
      </c>
      <c r="E4642" t="s">
        <v>161</v>
      </c>
      <c r="F4642">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v>5.4340999999999999</v>
      </c>
    </row>
    <row r="4643" spans="1:23" x14ac:dyDescent="0.3">
      <c r="A4643">
        <v>4642</v>
      </c>
      <c r="B4643" t="s">
        <v>7687</v>
      </c>
      <c r="C4643" s="1">
        <v>43030</v>
      </c>
      <c r="D4643">
        <v>2017</v>
      </c>
      <c r="E4643" t="s">
        <v>53</v>
      </c>
      <c r="F4643">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v>-2.5343999999999998</v>
      </c>
    </row>
    <row r="4644" spans="1:23" x14ac:dyDescent="0.3">
      <c r="A4644">
        <v>6948</v>
      </c>
      <c r="B4644" t="s">
        <v>9222</v>
      </c>
      <c r="C4644" s="1">
        <v>42119</v>
      </c>
      <c r="D4644">
        <v>2015</v>
      </c>
      <c r="E4644" t="s">
        <v>89</v>
      </c>
      <c r="F4644">
        <v>25</v>
      </c>
      <c r="G4644" t="s">
        <v>54</v>
      </c>
      <c r="H4644" t="s">
        <v>1992</v>
      </c>
      <c r="I4644" t="s">
        <v>1993</v>
      </c>
      <c r="J4644" t="s">
        <v>28</v>
      </c>
      <c r="K4644" t="s">
        <v>29</v>
      </c>
      <c r="L4644" t="s">
        <v>468</v>
      </c>
      <c r="M4644" t="s">
        <v>222</v>
      </c>
      <c r="N4644">
        <v>60505</v>
      </c>
      <c r="O4644" t="s">
        <v>111</v>
      </c>
      <c r="P4644" t="s">
        <v>3710</v>
      </c>
      <c r="Q4644" t="s">
        <v>49</v>
      </c>
      <c r="R4644" t="s">
        <v>63</v>
      </c>
      <c r="S4644" t="s">
        <v>3711</v>
      </c>
      <c r="T4644">
        <v>221.024</v>
      </c>
      <c r="U4644">
        <v>2</v>
      </c>
      <c r="V4644">
        <v>0.2</v>
      </c>
      <c r="W4644">
        <v>-55.256</v>
      </c>
    </row>
    <row r="4645" spans="1:23" x14ac:dyDescent="0.3">
      <c r="A4645">
        <v>4644</v>
      </c>
      <c r="B4645" t="s">
        <v>7690</v>
      </c>
      <c r="C4645" s="1">
        <v>42218</v>
      </c>
      <c r="D4645">
        <v>2015</v>
      </c>
      <c r="E4645" t="s">
        <v>132</v>
      </c>
      <c r="F4645">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v>2.1492</v>
      </c>
    </row>
    <row r="4646" spans="1:23" x14ac:dyDescent="0.3">
      <c r="A4646">
        <v>6947</v>
      </c>
      <c r="B4646" t="s">
        <v>9221</v>
      </c>
      <c r="C4646" s="1">
        <v>42317</v>
      </c>
      <c r="D4646">
        <v>2015</v>
      </c>
      <c r="E4646" t="s">
        <v>24</v>
      </c>
      <c r="F4646">
        <v>9</v>
      </c>
      <c r="G4646" t="s">
        <v>54</v>
      </c>
      <c r="H4646" t="s">
        <v>2268</v>
      </c>
      <c r="I4646" t="s">
        <v>2269</v>
      </c>
      <c r="J4646" t="s">
        <v>108</v>
      </c>
      <c r="K4646" t="s">
        <v>29</v>
      </c>
      <c r="L4646" t="s">
        <v>580</v>
      </c>
      <c r="M4646" t="s">
        <v>46</v>
      </c>
      <c r="N4646">
        <v>95661</v>
      </c>
      <c r="O4646" t="s">
        <v>47</v>
      </c>
      <c r="P4646" t="s">
        <v>1245</v>
      </c>
      <c r="Q4646" t="s">
        <v>49</v>
      </c>
      <c r="R4646" t="s">
        <v>281</v>
      </c>
      <c r="S4646" t="s">
        <v>1246</v>
      </c>
      <c r="T4646">
        <v>2.48</v>
      </c>
      <c r="U4646">
        <v>2</v>
      </c>
      <c r="V4646">
        <v>0</v>
      </c>
      <c r="W4646">
        <v>1.1656</v>
      </c>
    </row>
    <row r="4647" spans="1:23" x14ac:dyDescent="0.3">
      <c r="A4647">
        <v>6945</v>
      </c>
      <c r="B4647" t="s">
        <v>9219</v>
      </c>
      <c r="C4647" s="1">
        <v>41905</v>
      </c>
      <c r="D4647">
        <v>2014</v>
      </c>
      <c r="E4647" t="s">
        <v>161</v>
      </c>
      <c r="F4647">
        <v>23</v>
      </c>
      <c r="G4647" t="s">
        <v>54</v>
      </c>
      <c r="H4647" t="s">
        <v>8310</v>
      </c>
      <c r="I4647" t="s">
        <v>8311</v>
      </c>
      <c r="J4647" t="s">
        <v>44</v>
      </c>
      <c r="K4647" t="s">
        <v>29</v>
      </c>
      <c r="L4647" t="s">
        <v>620</v>
      </c>
      <c r="M4647" t="s">
        <v>257</v>
      </c>
      <c r="N4647">
        <v>19711</v>
      </c>
      <c r="O4647" t="s">
        <v>157</v>
      </c>
      <c r="P4647" t="s">
        <v>3918</v>
      </c>
      <c r="Q4647" t="s">
        <v>49</v>
      </c>
      <c r="R4647" t="s">
        <v>79</v>
      </c>
      <c r="S4647" t="s">
        <v>3919</v>
      </c>
      <c r="T4647">
        <v>11.12</v>
      </c>
      <c r="U4647">
        <v>4</v>
      </c>
      <c r="V4647">
        <v>0</v>
      </c>
      <c r="W4647">
        <v>5.4487999999999994</v>
      </c>
    </row>
    <row r="4648" spans="1:23" x14ac:dyDescent="0.3">
      <c r="A4648">
        <v>4647</v>
      </c>
      <c r="B4648" t="s">
        <v>7692</v>
      </c>
      <c r="C4648" s="1">
        <v>41789</v>
      </c>
      <c r="D4648">
        <v>2014</v>
      </c>
      <c r="E4648" t="s">
        <v>124</v>
      </c>
      <c r="F4648">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v>6.1289999999999996</v>
      </c>
    </row>
    <row r="4649" spans="1:23" x14ac:dyDescent="0.3">
      <c r="A4649">
        <v>6943</v>
      </c>
      <c r="B4649" t="s">
        <v>9215</v>
      </c>
      <c r="C4649" s="1">
        <v>42912</v>
      </c>
      <c r="D4649">
        <v>2017</v>
      </c>
      <c r="E4649" t="s">
        <v>41</v>
      </c>
      <c r="F4649">
        <v>26</v>
      </c>
      <c r="G4649" t="s">
        <v>54</v>
      </c>
      <c r="H4649" t="s">
        <v>5399</v>
      </c>
      <c r="I4649" t="s">
        <v>5400</v>
      </c>
      <c r="J4649" t="s">
        <v>44</v>
      </c>
      <c r="K4649" t="s">
        <v>29</v>
      </c>
      <c r="L4649" t="s">
        <v>278</v>
      </c>
      <c r="M4649" t="s">
        <v>279</v>
      </c>
      <c r="N4649">
        <v>10009</v>
      </c>
      <c r="O4649" t="s">
        <v>157</v>
      </c>
      <c r="P4649" t="s">
        <v>5202</v>
      </c>
      <c r="Q4649" t="s">
        <v>49</v>
      </c>
      <c r="R4649" t="s">
        <v>95</v>
      </c>
      <c r="S4649" t="s">
        <v>5203</v>
      </c>
      <c r="T4649">
        <v>68.52</v>
      </c>
      <c r="U4649">
        <v>3</v>
      </c>
      <c r="V4649">
        <v>0</v>
      </c>
      <c r="W4649">
        <v>31.519199999999998</v>
      </c>
    </row>
    <row r="4650" spans="1:23" x14ac:dyDescent="0.3">
      <c r="A4650">
        <v>4649</v>
      </c>
      <c r="B4650" t="s">
        <v>7696</v>
      </c>
      <c r="C4650" s="1">
        <v>42869</v>
      </c>
      <c r="D4650">
        <v>2017</v>
      </c>
      <c r="E4650" t="s">
        <v>124</v>
      </c>
      <c r="F4650">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v>206.88929999999996</v>
      </c>
    </row>
    <row r="4651" spans="1:23" x14ac:dyDescent="0.3">
      <c r="A4651">
        <v>4650</v>
      </c>
      <c r="B4651" t="s">
        <v>7696</v>
      </c>
      <c r="C4651" s="1">
        <v>42869</v>
      </c>
      <c r="D4651">
        <v>2017</v>
      </c>
      <c r="E4651" t="s">
        <v>124</v>
      </c>
      <c r="F4651">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v>1.9320000000000004</v>
      </c>
    </row>
    <row r="4652" spans="1:23" x14ac:dyDescent="0.3">
      <c r="A4652">
        <v>4651</v>
      </c>
      <c r="B4652" t="s">
        <v>7699</v>
      </c>
      <c r="C4652" s="1">
        <v>42833</v>
      </c>
      <c r="D4652">
        <v>2017</v>
      </c>
      <c r="E4652" t="s">
        <v>89</v>
      </c>
      <c r="F4652">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v>114.93849999999998</v>
      </c>
    </row>
    <row r="4653" spans="1:23" x14ac:dyDescent="0.3">
      <c r="A4653">
        <v>4652</v>
      </c>
      <c r="B4653" t="s">
        <v>7699</v>
      </c>
      <c r="C4653" s="1">
        <v>42833</v>
      </c>
      <c r="D4653">
        <v>2017</v>
      </c>
      <c r="E4653" t="s">
        <v>89</v>
      </c>
      <c r="F4653">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v>97.88</v>
      </c>
    </row>
    <row r="4654" spans="1:23" x14ac:dyDescent="0.3">
      <c r="A4654">
        <v>4653</v>
      </c>
      <c r="B4654" t="s">
        <v>7700</v>
      </c>
      <c r="C4654" s="1">
        <v>42783</v>
      </c>
      <c r="D4654">
        <v>2017</v>
      </c>
      <c r="E4654" t="s">
        <v>568</v>
      </c>
      <c r="F4654">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v>5.7623999999999995</v>
      </c>
    </row>
    <row r="4655" spans="1:23" x14ac:dyDescent="0.3">
      <c r="A4655">
        <v>4654</v>
      </c>
      <c r="B4655" t="s">
        <v>7700</v>
      </c>
      <c r="C4655" s="1">
        <v>42783</v>
      </c>
      <c r="D4655">
        <v>2017</v>
      </c>
      <c r="E4655" t="s">
        <v>568</v>
      </c>
      <c r="F4655">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v>39.947999999999993</v>
      </c>
    </row>
    <row r="4656" spans="1:23" x14ac:dyDescent="0.3">
      <c r="A4656">
        <v>4655</v>
      </c>
      <c r="B4656" t="s">
        <v>7701</v>
      </c>
      <c r="C4656" s="1">
        <v>42910</v>
      </c>
      <c r="D4656">
        <v>2017</v>
      </c>
      <c r="E4656" t="s">
        <v>41</v>
      </c>
      <c r="F465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v>1.3535999999999999</v>
      </c>
    </row>
    <row r="4657" spans="1:23" x14ac:dyDescent="0.3">
      <c r="A4657">
        <v>4656</v>
      </c>
      <c r="B4657" t="s">
        <v>7702</v>
      </c>
      <c r="C4657" s="1">
        <v>41764</v>
      </c>
      <c r="D4657">
        <v>2014</v>
      </c>
      <c r="E4657" t="s">
        <v>124</v>
      </c>
      <c r="F4657">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v>3.9591999999999992</v>
      </c>
    </row>
    <row r="4658" spans="1:23" x14ac:dyDescent="0.3">
      <c r="A4658">
        <v>4657</v>
      </c>
      <c r="B4658" t="s">
        <v>7703</v>
      </c>
      <c r="C4658" s="1">
        <v>42127</v>
      </c>
      <c r="D4658">
        <v>2015</v>
      </c>
      <c r="E4658" t="s">
        <v>124</v>
      </c>
      <c r="F4658">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v>14.227200000000003</v>
      </c>
    </row>
    <row r="4659" spans="1:23" x14ac:dyDescent="0.3">
      <c r="A4659">
        <v>4658</v>
      </c>
      <c r="B4659" t="s">
        <v>7703</v>
      </c>
      <c r="C4659" s="1">
        <v>42127</v>
      </c>
      <c r="D4659">
        <v>2015</v>
      </c>
      <c r="E4659" t="s">
        <v>124</v>
      </c>
      <c r="F4659">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v>6.5164</v>
      </c>
    </row>
    <row r="4660" spans="1:23" x14ac:dyDescent="0.3">
      <c r="A4660">
        <v>4659</v>
      </c>
      <c r="B4660" t="s">
        <v>7703</v>
      </c>
      <c r="C4660" s="1">
        <v>42127</v>
      </c>
      <c r="D4660">
        <v>2015</v>
      </c>
      <c r="E4660" t="s">
        <v>124</v>
      </c>
      <c r="F4660">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v>2.8884000000000007</v>
      </c>
    </row>
    <row r="4661" spans="1:23" x14ac:dyDescent="0.3">
      <c r="A4661">
        <v>4660</v>
      </c>
      <c r="B4661" t="s">
        <v>7703</v>
      </c>
      <c r="C4661" s="1">
        <v>42127</v>
      </c>
      <c r="D4661">
        <v>2015</v>
      </c>
      <c r="E4661" t="s">
        <v>124</v>
      </c>
      <c r="F4661">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v>2.0474999999999994</v>
      </c>
    </row>
    <row r="4662" spans="1:23" x14ac:dyDescent="0.3">
      <c r="A4662">
        <v>6942</v>
      </c>
      <c r="B4662" t="s">
        <v>9215</v>
      </c>
      <c r="C4662" s="1">
        <v>42912</v>
      </c>
      <c r="D4662">
        <v>2017</v>
      </c>
      <c r="E4662" t="s">
        <v>41</v>
      </c>
      <c r="F4662">
        <v>26</v>
      </c>
      <c r="G4662" t="s">
        <v>54</v>
      </c>
      <c r="H4662" t="s">
        <v>5399</v>
      </c>
      <c r="I4662" t="s">
        <v>5400</v>
      </c>
      <c r="J4662" t="s">
        <v>44</v>
      </c>
      <c r="K4662" t="s">
        <v>29</v>
      </c>
      <c r="L4662" t="s">
        <v>278</v>
      </c>
      <c r="M4662" t="s">
        <v>279</v>
      </c>
      <c r="N4662">
        <v>10009</v>
      </c>
      <c r="O4662" t="s">
        <v>157</v>
      </c>
      <c r="P4662" t="s">
        <v>2029</v>
      </c>
      <c r="Q4662" t="s">
        <v>49</v>
      </c>
      <c r="R4662" t="s">
        <v>63</v>
      </c>
      <c r="S4662" t="s">
        <v>2030</v>
      </c>
      <c r="T4662">
        <v>713.88</v>
      </c>
      <c r="U4662">
        <v>4</v>
      </c>
      <c r="V4662">
        <v>0</v>
      </c>
      <c r="W4662">
        <v>214.16399999999993</v>
      </c>
    </row>
    <row r="4663" spans="1:23" x14ac:dyDescent="0.3">
      <c r="A4663">
        <v>6941</v>
      </c>
      <c r="B4663" t="s">
        <v>9215</v>
      </c>
      <c r="C4663" s="1">
        <v>42912</v>
      </c>
      <c r="D4663">
        <v>2017</v>
      </c>
      <c r="E4663" t="s">
        <v>41</v>
      </c>
      <c r="F4663">
        <v>26</v>
      </c>
      <c r="G4663" t="s">
        <v>54</v>
      </c>
      <c r="H4663" t="s">
        <v>5399</v>
      </c>
      <c r="I4663" t="s">
        <v>5400</v>
      </c>
      <c r="J4663" t="s">
        <v>44</v>
      </c>
      <c r="K4663" t="s">
        <v>29</v>
      </c>
      <c r="L4663" t="s">
        <v>278</v>
      </c>
      <c r="M4663" t="s">
        <v>279</v>
      </c>
      <c r="N4663">
        <v>10009</v>
      </c>
      <c r="O4663" t="s">
        <v>157</v>
      </c>
      <c r="P4663" t="s">
        <v>2637</v>
      </c>
      <c r="Q4663" t="s">
        <v>49</v>
      </c>
      <c r="R4663" t="s">
        <v>592</v>
      </c>
      <c r="S4663" t="s">
        <v>2638</v>
      </c>
      <c r="T4663">
        <v>28.4</v>
      </c>
      <c r="U4663">
        <v>5</v>
      </c>
      <c r="V4663">
        <v>0</v>
      </c>
      <c r="W4663">
        <v>8.2359999999999989</v>
      </c>
    </row>
    <row r="4664" spans="1:23" x14ac:dyDescent="0.3">
      <c r="A4664">
        <v>4663</v>
      </c>
      <c r="B4664" t="s">
        <v>7703</v>
      </c>
      <c r="C4664" s="1">
        <v>42127</v>
      </c>
      <c r="D4664">
        <v>2015</v>
      </c>
      <c r="E4664" t="s">
        <v>124</v>
      </c>
      <c r="F4664">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v>-9.5940000000000012</v>
      </c>
    </row>
    <row r="4665" spans="1:23" x14ac:dyDescent="0.3">
      <c r="A4665">
        <v>4664</v>
      </c>
      <c r="B4665" t="s">
        <v>7706</v>
      </c>
      <c r="C4665" s="1">
        <v>42631</v>
      </c>
      <c r="D4665">
        <v>2016</v>
      </c>
      <c r="E4665" t="s">
        <v>161</v>
      </c>
      <c r="F4665">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v>1.0499999999999998</v>
      </c>
    </row>
    <row r="4666" spans="1:23" x14ac:dyDescent="0.3">
      <c r="A4666">
        <v>4665</v>
      </c>
      <c r="B4666" t="s">
        <v>7707</v>
      </c>
      <c r="C4666" s="1">
        <v>42635</v>
      </c>
      <c r="D4666">
        <v>2016</v>
      </c>
      <c r="E4666" t="s">
        <v>161</v>
      </c>
      <c r="F466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v>-6.0047999999999977</v>
      </c>
    </row>
    <row r="4667" spans="1:23" x14ac:dyDescent="0.3">
      <c r="A4667">
        <v>4666</v>
      </c>
      <c r="B4667" t="s">
        <v>7707</v>
      </c>
      <c r="C4667" s="1">
        <v>42635</v>
      </c>
      <c r="D4667">
        <v>2016</v>
      </c>
      <c r="E4667" t="s">
        <v>161</v>
      </c>
      <c r="F4667">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v>5.7960000000000003</v>
      </c>
    </row>
    <row r="4668" spans="1:23" x14ac:dyDescent="0.3">
      <c r="A4668">
        <v>6940</v>
      </c>
      <c r="B4668" t="s">
        <v>9215</v>
      </c>
      <c r="C4668" s="1">
        <v>42912</v>
      </c>
      <c r="D4668">
        <v>2017</v>
      </c>
      <c r="E4668" t="s">
        <v>41</v>
      </c>
      <c r="F4668">
        <v>26</v>
      </c>
      <c r="G4668" t="s">
        <v>54</v>
      </c>
      <c r="H4668" t="s">
        <v>5399</v>
      </c>
      <c r="I4668" t="s">
        <v>5400</v>
      </c>
      <c r="J4668" t="s">
        <v>44</v>
      </c>
      <c r="K4668" t="s">
        <v>29</v>
      </c>
      <c r="L4668" t="s">
        <v>278</v>
      </c>
      <c r="M4668" t="s">
        <v>279</v>
      </c>
      <c r="N4668">
        <v>10009</v>
      </c>
      <c r="O4668" t="s">
        <v>157</v>
      </c>
      <c r="P4668" t="s">
        <v>2615</v>
      </c>
      <c r="Q4668" t="s">
        <v>49</v>
      </c>
      <c r="R4668" t="s">
        <v>79</v>
      </c>
      <c r="S4668" t="s">
        <v>2616</v>
      </c>
      <c r="T4668">
        <v>102.36799999999999</v>
      </c>
      <c r="U4668">
        <v>2</v>
      </c>
      <c r="V4668">
        <v>0.2</v>
      </c>
      <c r="W4668">
        <v>37.108400000000003</v>
      </c>
    </row>
    <row r="4669" spans="1:23" x14ac:dyDescent="0.3">
      <c r="A4669">
        <v>6938</v>
      </c>
      <c r="B4669" t="s">
        <v>9211</v>
      </c>
      <c r="C4669" s="1">
        <v>41805</v>
      </c>
      <c r="D4669">
        <v>2014</v>
      </c>
      <c r="E4669" t="s">
        <v>41</v>
      </c>
      <c r="F4669">
        <v>15</v>
      </c>
      <c r="G4669" t="s">
        <v>1306</v>
      </c>
      <c r="H4669" t="s">
        <v>4383</v>
      </c>
      <c r="I4669" t="s">
        <v>4384</v>
      </c>
      <c r="J4669" t="s">
        <v>28</v>
      </c>
      <c r="K4669" t="s">
        <v>29</v>
      </c>
      <c r="L4669" t="s">
        <v>4194</v>
      </c>
      <c r="M4669" t="s">
        <v>110</v>
      </c>
      <c r="N4669">
        <v>79907</v>
      </c>
      <c r="O4669" t="s">
        <v>111</v>
      </c>
      <c r="P4669" t="s">
        <v>8580</v>
      </c>
      <c r="Q4669" t="s">
        <v>49</v>
      </c>
      <c r="R4669" t="s">
        <v>95</v>
      </c>
      <c r="S4669" t="s">
        <v>8581</v>
      </c>
      <c r="T4669">
        <v>36.544000000000004</v>
      </c>
      <c r="U4669">
        <v>2</v>
      </c>
      <c r="V4669">
        <v>0.2</v>
      </c>
      <c r="W4669">
        <v>11.876799999999998</v>
      </c>
    </row>
    <row r="4670" spans="1:23" x14ac:dyDescent="0.3">
      <c r="A4670">
        <v>4669</v>
      </c>
      <c r="B4670" t="s">
        <v>7709</v>
      </c>
      <c r="C4670" s="1">
        <v>42861</v>
      </c>
      <c r="D4670">
        <v>2017</v>
      </c>
      <c r="E4670" t="s">
        <v>124</v>
      </c>
      <c r="F4670">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v>-18.802</v>
      </c>
    </row>
    <row r="4671" spans="1:23" x14ac:dyDescent="0.3">
      <c r="A4671">
        <v>6935</v>
      </c>
      <c r="B4671" t="s">
        <v>9204</v>
      </c>
      <c r="C4671" s="1">
        <v>41834</v>
      </c>
      <c r="D4671">
        <v>2014</v>
      </c>
      <c r="E4671" t="s">
        <v>152</v>
      </c>
      <c r="F4671">
        <v>14</v>
      </c>
      <c r="G4671" t="s">
        <v>54</v>
      </c>
      <c r="H4671" t="s">
        <v>3890</v>
      </c>
      <c r="I4671" t="s">
        <v>3891</v>
      </c>
      <c r="J4671" t="s">
        <v>28</v>
      </c>
      <c r="K4671" t="s">
        <v>29</v>
      </c>
      <c r="L4671" t="s">
        <v>155</v>
      </c>
      <c r="M4671" t="s">
        <v>156</v>
      </c>
      <c r="N4671">
        <v>19140</v>
      </c>
      <c r="O4671" t="s">
        <v>157</v>
      </c>
      <c r="P4671" t="s">
        <v>4248</v>
      </c>
      <c r="Q4671" t="s">
        <v>49</v>
      </c>
      <c r="R4671" t="s">
        <v>72</v>
      </c>
      <c r="S4671" t="s">
        <v>4249</v>
      </c>
      <c r="T4671">
        <v>41.584000000000003</v>
      </c>
      <c r="U4671">
        <v>2</v>
      </c>
      <c r="V4671">
        <v>0.2</v>
      </c>
      <c r="W4671">
        <v>4.6781999999999968</v>
      </c>
    </row>
    <row r="4672" spans="1:23" x14ac:dyDescent="0.3">
      <c r="A4672">
        <v>4671</v>
      </c>
      <c r="B4672" t="s">
        <v>7709</v>
      </c>
      <c r="C4672" s="1">
        <v>42861</v>
      </c>
      <c r="D4672">
        <v>2017</v>
      </c>
      <c r="E4672" t="s">
        <v>124</v>
      </c>
      <c r="F4672">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v>-57.950999999999993</v>
      </c>
    </row>
    <row r="4673" spans="1:23" x14ac:dyDescent="0.3">
      <c r="A4673">
        <v>4672</v>
      </c>
      <c r="B4673" t="s">
        <v>7710</v>
      </c>
      <c r="C4673" s="1">
        <v>42582</v>
      </c>
      <c r="D4673">
        <v>2016</v>
      </c>
      <c r="E4673" t="s">
        <v>152</v>
      </c>
      <c r="F4673">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v>72.357999999999976</v>
      </c>
    </row>
    <row r="4674" spans="1:23" x14ac:dyDescent="0.3">
      <c r="A4674">
        <v>6931</v>
      </c>
      <c r="B4674" t="s">
        <v>9203</v>
      </c>
      <c r="C4674" s="1">
        <v>42544</v>
      </c>
      <c r="D4674">
        <v>2016</v>
      </c>
      <c r="E4674" t="s">
        <v>41</v>
      </c>
      <c r="F4674">
        <v>23</v>
      </c>
      <c r="G4674" t="s">
        <v>25</v>
      </c>
      <c r="H4674" t="s">
        <v>679</v>
      </c>
      <c r="I4674" t="s">
        <v>680</v>
      </c>
      <c r="J4674" t="s">
        <v>28</v>
      </c>
      <c r="K4674" t="s">
        <v>29</v>
      </c>
      <c r="L4674" t="s">
        <v>135</v>
      </c>
      <c r="M4674" t="s">
        <v>46</v>
      </c>
      <c r="N4674">
        <v>94109</v>
      </c>
      <c r="O4674" t="s">
        <v>47</v>
      </c>
      <c r="P4674" t="s">
        <v>2669</v>
      </c>
      <c r="Q4674" t="s">
        <v>49</v>
      </c>
      <c r="R4674" t="s">
        <v>95</v>
      </c>
      <c r="S4674" t="s">
        <v>2670</v>
      </c>
      <c r="T4674">
        <v>19.98</v>
      </c>
      <c r="U4674">
        <v>1</v>
      </c>
      <c r="V4674">
        <v>0</v>
      </c>
      <c r="W4674">
        <v>9.3905999999999992</v>
      </c>
    </row>
    <row r="4675" spans="1:23" x14ac:dyDescent="0.3">
      <c r="A4675">
        <v>6929</v>
      </c>
      <c r="B4675" t="s">
        <v>9203</v>
      </c>
      <c r="C4675" s="1">
        <v>42544</v>
      </c>
      <c r="D4675">
        <v>2016</v>
      </c>
      <c r="E4675" t="s">
        <v>41</v>
      </c>
      <c r="F4675">
        <v>23</v>
      </c>
      <c r="G4675" t="s">
        <v>25</v>
      </c>
      <c r="H4675" t="s">
        <v>679</v>
      </c>
      <c r="I4675" t="s">
        <v>680</v>
      </c>
      <c r="J4675" t="s">
        <v>28</v>
      </c>
      <c r="K4675" t="s">
        <v>29</v>
      </c>
      <c r="L4675" t="s">
        <v>135</v>
      </c>
      <c r="M4675" t="s">
        <v>46</v>
      </c>
      <c r="N4675">
        <v>94109</v>
      </c>
      <c r="O4675" t="s">
        <v>47</v>
      </c>
      <c r="P4675" t="s">
        <v>2245</v>
      </c>
      <c r="Q4675" t="s">
        <v>49</v>
      </c>
      <c r="R4675" t="s">
        <v>50</v>
      </c>
      <c r="S4675" t="s">
        <v>2246</v>
      </c>
      <c r="T4675">
        <v>21.93</v>
      </c>
      <c r="U4675">
        <v>3</v>
      </c>
      <c r="V4675">
        <v>0</v>
      </c>
      <c r="W4675">
        <v>10.307099999999998</v>
      </c>
    </row>
    <row r="4676" spans="1:23" x14ac:dyDescent="0.3">
      <c r="A4676">
        <v>6928</v>
      </c>
      <c r="B4676" t="s">
        <v>9203</v>
      </c>
      <c r="C4676" s="1">
        <v>42544</v>
      </c>
      <c r="D4676">
        <v>2016</v>
      </c>
      <c r="E4676" t="s">
        <v>41</v>
      </c>
      <c r="F4676">
        <v>23</v>
      </c>
      <c r="G4676" t="s">
        <v>25</v>
      </c>
      <c r="H4676" t="s">
        <v>679</v>
      </c>
      <c r="I4676" t="s">
        <v>680</v>
      </c>
      <c r="J4676" t="s">
        <v>28</v>
      </c>
      <c r="K4676" t="s">
        <v>29</v>
      </c>
      <c r="L4676" t="s">
        <v>135</v>
      </c>
      <c r="M4676" t="s">
        <v>46</v>
      </c>
      <c r="N4676">
        <v>94109</v>
      </c>
      <c r="O4676" t="s">
        <v>47</v>
      </c>
      <c r="P4676" t="s">
        <v>5039</v>
      </c>
      <c r="Q4676" t="s">
        <v>49</v>
      </c>
      <c r="R4676" t="s">
        <v>63</v>
      </c>
      <c r="S4676" t="s">
        <v>5040</v>
      </c>
      <c r="T4676">
        <v>93.68</v>
      </c>
      <c r="U4676">
        <v>4</v>
      </c>
      <c r="V4676">
        <v>0</v>
      </c>
      <c r="W4676">
        <v>25.293599999999998</v>
      </c>
    </row>
    <row r="4677" spans="1:23" x14ac:dyDescent="0.3">
      <c r="A4677">
        <v>6927</v>
      </c>
      <c r="B4677" t="s">
        <v>9202</v>
      </c>
      <c r="C4677" s="1">
        <v>42579</v>
      </c>
      <c r="D4677">
        <v>2016</v>
      </c>
      <c r="E4677" t="s">
        <v>152</v>
      </c>
      <c r="F4677">
        <v>28</v>
      </c>
      <c r="G4677" t="s">
        <v>54</v>
      </c>
      <c r="H4677" t="s">
        <v>7165</v>
      </c>
      <c r="I4677" t="s">
        <v>7166</v>
      </c>
      <c r="J4677" t="s">
        <v>28</v>
      </c>
      <c r="K4677" t="s">
        <v>29</v>
      </c>
      <c r="L4677" t="s">
        <v>45</v>
      </c>
      <c r="M4677" t="s">
        <v>46</v>
      </c>
      <c r="N4677">
        <v>90032</v>
      </c>
      <c r="O4677" t="s">
        <v>47</v>
      </c>
      <c r="P4677" t="s">
        <v>8147</v>
      </c>
      <c r="Q4677" t="s">
        <v>49</v>
      </c>
      <c r="R4677" t="s">
        <v>50</v>
      </c>
      <c r="S4677" t="s">
        <v>8148</v>
      </c>
      <c r="T4677">
        <v>18.899999999999999</v>
      </c>
      <c r="U4677">
        <v>3</v>
      </c>
      <c r="V4677">
        <v>0</v>
      </c>
      <c r="W4677">
        <v>8.6939999999999991</v>
      </c>
    </row>
    <row r="4678" spans="1:23" x14ac:dyDescent="0.3">
      <c r="A4678">
        <v>4677</v>
      </c>
      <c r="B4678" t="s">
        <v>7712</v>
      </c>
      <c r="C4678" s="1">
        <v>41712</v>
      </c>
      <c r="D4678">
        <v>2014</v>
      </c>
      <c r="E4678" t="s">
        <v>237</v>
      </c>
      <c r="F4678">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v>11.167199999999999</v>
      </c>
    </row>
    <row r="4679" spans="1:23" x14ac:dyDescent="0.3">
      <c r="A4679">
        <v>4678</v>
      </c>
      <c r="B4679" t="s">
        <v>7712</v>
      </c>
      <c r="C4679" s="1">
        <v>41712</v>
      </c>
      <c r="D4679">
        <v>2014</v>
      </c>
      <c r="E4679" t="s">
        <v>237</v>
      </c>
      <c r="F4679">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v>3.2391999999999967</v>
      </c>
    </row>
    <row r="4680" spans="1:23" x14ac:dyDescent="0.3">
      <c r="A4680">
        <v>6925</v>
      </c>
      <c r="B4680" t="s">
        <v>9201</v>
      </c>
      <c r="C4680" s="1">
        <v>42338</v>
      </c>
      <c r="D4680">
        <v>2015</v>
      </c>
      <c r="E4680" t="s">
        <v>24</v>
      </c>
      <c r="F4680">
        <v>30</v>
      </c>
      <c r="G4680" t="s">
        <v>54</v>
      </c>
      <c r="H4680" t="s">
        <v>4590</v>
      </c>
      <c r="I4680" t="s">
        <v>4591</v>
      </c>
      <c r="J4680" t="s">
        <v>28</v>
      </c>
      <c r="K4680" t="s">
        <v>29</v>
      </c>
      <c r="L4680" t="s">
        <v>278</v>
      </c>
      <c r="M4680" t="s">
        <v>279</v>
      </c>
      <c r="N4680">
        <v>10035</v>
      </c>
      <c r="O4680" t="s">
        <v>157</v>
      </c>
      <c r="P4680" t="s">
        <v>3677</v>
      </c>
      <c r="Q4680" t="s">
        <v>49</v>
      </c>
      <c r="R4680" t="s">
        <v>95</v>
      </c>
      <c r="S4680" t="s">
        <v>3678</v>
      </c>
      <c r="T4680">
        <v>23.66</v>
      </c>
      <c r="U4680">
        <v>7</v>
      </c>
      <c r="V4680">
        <v>0</v>
      </c>
      <c r="W4680">
        <v>10.883599999999998</v>
      </c>
    </row>
    <row r="4681" spans="1:23" x14ac:dyDescent="0.3">
      <c r="A4681">
        <v>4680</v>
      </c>
      <c r="B4681" t="s">
        <v>7712</v>
      </c>
      <c r="C4681" s="1">
        <v>41712</v>
      </c>
      <c r="D4681">
        <v>2014</v>
      </c>
      <c r="E4681" t="s">
        <v>237</v>
      </c>
      <c r="F4681">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v>5.7672000000000008</v>
      </c>
    </row>
    <row r="4682" spans="1:23" x14ac:dyDescent="0.3">
      <c r="A4682">
        <v>4681</v>
      </c>
      <c r="B4682" t="s">
        <v>7712</v>
      </c>
      <c r="C4682" s="1">
        <v>41712</v>
      </c>
      <c r="D4682">
        <v>2014</v>
      </c>
      <c r="E4682" t="s">
        <v>237</v>
      </c>
      <c r="F4682">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v>20.165599999999998</v>
      </c>
    </row>
    <row r="4683" spans="1:23" x14ac:dyDescent="0.3">
      <c r="A4683">
        <v>4682</v>
      </c>
      <c r="B4683" t="s">
        <v>7716</v>
      </c>
      <c r="C4683" s="1">
        <v>42565</v>
      </c>
      <c r="D4683">
        <v>2016</v>
      </c>
      <c r="E4683" t="s">
        <v>152</v>
      </c>
      <c r="F4683">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v>13.324499999999999</v>
      </c>
    </row>
    <row r="4684" spans="1:23" x14ac:dyDescent="0.3">
      <c r="A4684">
        <v>6924</v>
      </c>
      <c r="B4684" t="s">
        <v>9200</v>
      </c>
      <c r="C4684" s="1">
        <v>42079</v>
      </c>
      <c r="D4684">
        <v>2015</v>
      </c>
      <c r="E4684" t="s">
        <v>237</v>
      </c>
      <c r="F4684">
        <v>16</v>
      </c>
      <c r="G4684" t="s">
        <v>25</v>
      </c>
      <c r="H4684" t="s">
        <v>3187</v>
      </c>
      <c r="I4684" t="s">
        <v>3188</v>
      </c>
      <c r="J4684" t="s">
        <v>28</v>
      </c>
      <c r="K4684" t="s">
        <v>29</v>
      </c>
      <c r="L4684" t="s">
        <v>1578</v>
      </c>
      <c r="M4684" t="s">
        <v>370</v>
      </c>
      <c r="N4684">
        <v>36830</v>
      </c>
      <c r="O4684" t="s">
        <v>32</v>
      </c>
      <c r="P4684" t="s">
        <v>1709</v>
      </c>
      <c r="Q4684" t="s">
        <v>49</v>
      </c>
      <c r="R4684" t="s">
        <v>184</v>
      </c>
      <c r="S4684" t="s">
        <v>1710</v>
      </c>
      <c r="T4684">
        <v>7.38</v>
      </c>
      <c r="U4684">
        <v>2</v>
      </c>
      <c r="V4684">
        <v>0</v>
      </c>
      <c r="W4684">
        <v>3.3947999999999996</v>
      </c>
    </row>
    <row r="4685" spans="1:23" x14ac:dyDescent="0.3">
      <c r="A4685">
        <v>6923</v>
      </c>
      <c r="B4685" t="s">
        <v>9200</v>
      </c>
      <c r="C4685" s="1">
        <v>42079</v>
      </c>
      <c r="D4685">
        <v>2015</v>
      </c>
      <c r="E4685" t="s">
        <v>237</v>
      </c>
      <c r="F4685">
        <v>16</v>
      </c>
      <c r="G4685" t="s">
        <v>25</v>
      </c>
      <c r="H4685" t="s">
        <v>3187</v>
      </c>
      <c r="I4685" t="s">
        <v>3188</v>
      </c>
      <c r="J4685" t="s">
        <v>28</v>
      </c>
      <c r="K4685" t="s">
        <v>29</v>
      </c>
      <c r="L4685" t="s">
        <v>1578</v>
      </c>
      <c r="M4685" t="s">
        <v>370</v>
      </c>
      <c r="N4685">
        <v>36830</v>
      </c>
      <c r="O4685" t="s">
        <v>32</v>
      </c>
      <c r="P4685" t="s">
        <v>1989</v>
      </c>
      <c r="Q4685" t="s">
        <v>49</v>
      </c>
      <c r="R4685" t="s">
        <v>50</v>
      </c>
      <c r="S4685" t="s">
        <v>1990</v>
      </c>
      <c r="T4685">
        <v>491.55</v>
      </c>
      <c r="U4685">
        <v>5</v>
      </c>
      <c r="V4685">
        <v>0</v>
      </c>
      <c r="W4685">
        <v>240.8595</v>
      </c>
    </row>
    <row r="4686" spans="1:23" x14ac:dyDescent="0.3">
      <c r="A4686">
        <v>6922</v>
      </c>
      <c r="B4686" t="s">
        <v>9199</v>
      </c>
      <c r="C4686" s="1">
        <v>42829</v>
      </c>
      <c r="D4686">
        <v>2017</v>
      </c>
      <c r="E4686" t="s">
        <v>89</v>
      </c>
      <c r="F4686">
        <v>4</v>
      </c>
      <c r="G4686" t="s">
        <v>54</v>
      </c>
      <c r="H4686" t="s">
        <v>3238</v>
      </c>
      <c r="I4686" t="s">
        <v>3239</v>
      </c>
      <c r="J4686" t="s">
        <v>108</v>
      </c>
      <c r="K4686" t="s">
        <v>29</v>
      </c>
      <c r="L4686" t="s">
        <v>278</v>
      </c>
      <c r="M4686" t="s">
        <v>279</v>
      </c>
      <c r="N4686">
        <v>10011</v>
      </c>
      <c r="O4686" t="s">
        <v>157</v>
      </c>
      <c r="P4686" t="s">
        <v>2441</v>
      </c>
      <c r="Q4686" t="s">
        <v>49</v>
      </c>
      <c r="R4686" t="s">
        <v>184</v>
      </c>
      <c r="S4686" t="s">
        <v>2442</v>
      </c>
      <c r="T4686">
        <v>16.98</v>
      </c>
      <c r="U4686">
        <v>1</v>
      </c>
      <c r="V4686">
        <v>0</v>
      </c>
      <c r="W4686">
        <v>8.49</v>
      </c>
    </row>
    <row r="4687" spans="1:23" x14ac:dyDescent="0.3">
      <c r="A4687">
        <v>4686</v>
      </c>
      <c r="B4687" t="s">
        <v>7718</v>
      </c>
      <c r="C4687" s="1">
        <v>42611</v>
      </c>
      <c r="D4687">
        <v>2016</v>
      </c>
      <c r="E4687" t="s">
        <v>132</v>
      </c>
      <c r="F4687">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v>-2.7887999999999993</v>
      </c>
    </row>
    <row r="4688" spans="1:23" x14ac:dyDescent="0.3">
      <c r="A4688">
        <v>4687</v>
      </c>
      <c r="B4688" t="s">
        <v>7718</v>
      </c>
      <c r="C4688" s="1">
        <v>42611</v>
      </c>
      <c r="D4688">
        <v>2016</v>
      </c>
      <c r="E4688" t="s">
        <v>132</v>
      </c>
      <c r="F4688">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v>-2.3813999999999993</v>
      </c>
    </row>
    <row r="4689" spans="1:23" x14ac:dyDescent="0.3">
      <c r="A4689">
        <v>6921</v>
      </c>
      <c r="B4689" t="s">
        <v>9198</v>
      </c>
      <c r="C4689" s="1">
        <v>42792</v>
      </c>
      <c r="D4689">
        <v>2017</v>
      </c>
      <c r="E4689" t="s">
        <v>568</v>
      </c>
      <c r="F4689">
        <v>26</v>
      </c>
      <c r="G4689" t="s">
        <v>54</v>
      </c>
      <c r="H4689" t="s">
        <v>691</v>
      </c>
      <c r="I4689" t="s">
        <v>692</v>
      </c>
      <c r="J4689" t="s">
        <v>28</v>
      </c>
      <c r="K4689" t="s">
        <v>29</v>
      </c>
      <c r="L4689" t="s">
        <v>8325</v>
      </c>
      <c r="M4689" t="s">
        <v>46</v>
      </c>
      <c r="N4689">
        <v>93101</v>
      </c>
      <c r="O4689" t="s">
        <v>47</v>
      </c>
      <c r="P4689" t="s">
        <v>2120</v>
      </c>
      <c r="Q4689" t="s">
        <v>49</v>
      </c>
      <c r="R4689" t="s">
        <v>82</v>
      </c>
      <c r="S4689" t="s">
        <v>2121</v>
      </c>
      <c r="T4689">
        <v>356.78999999999996</v>
      </c>
      <c r="U4689">
        <v>7</v>
      </c>
      <c r="V4689">
        <v>0</v>
      </c>
      <c r="W4689">
        <v>99.901199999999989</v>
      </c>
    </row>
    <row r="4690" spans="1:23" x14ac:dyDescent="0.3">
      <c r="A4690">
        <v>4689</v>
      </c>
      <c r="B4690" t="s">
        <v>7722</v>
      </c>
      <c r="C4690" s="1">
        <v>42824</v>
      </c>
      <c r="D4690">
        <v>2017</v>
      </c>
      <c r="E4690" t="s">
        <v>237</v>
      </c>
      <c r="F4690">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v>-4.7625000000000011</v>
      </c>
    </row>
    <row r="4691" spans="1:23" x14ac:dyDescent="0.3">
      <c r="A4691">
        <v>6920</v>
      </c>
      <c r="B4691" t="s">
        <v>9197</v>
      </c>
      <c r="C4691" s="1">
        <v>42145</v>
      </c>
      <c r="D4691">
        <v>2015</v>
      </c>
      <c r="E4691" t="s">
        <v>124</v>
      </c>
      <c r="F4691">
        <v>21</v>
      </c>
      <c r="G4691" t="s">
        <v>54</v>
      </c>
      <c r="H4691" t="s">
        <v>3652</v>
      </c>
      <c r="I4691" t="s">
        <v>3653</v>
      </c>
      <c r="J4691" t="s">
        <v>44</v>
      </c>
      <c r="K4691" t="s">
        <v>29</v>
      </c>
      <c r="L4691" t="s">
        <v>155</v>
      </c>
      <c r="M4691" t="s">
        <v>156</v>
      </c>
      <c r="N4691">
        <v>19143</v>
      </c>
      <c r="O4691" t="s">
        <v>157</v>
      </c>
      <c r="P4691" t="s">
        <v>3148</v>
      </c>
      <c r="Q4691" t="s">
        <v>49</v>
      </c>
      <c r="R4691" t="s">
        <v>79</v>
      </c>
      <c r="S4691" t="s">
        <v>3149</v>
      </c>
      <c r="T4691">
        <v>24.588000000000001</v>
      </c>
      <c r="U4691">
        <v>2</v>
      </c>
      <c r="V4691">
        <v>0.7</v>
      </c>
      <c r="W4691">
        <v>-18.031199999999998</v>
      </c>
    </row>
    <row r="4692" spans="1:23" x14ac:dyDescent="0.3">
      <c r="A4692">
        <v>6919</v>
      </c>
      <c r="B4692" t="s">
        <v>9196</v>
      </c>
      <c r="C4692" s="1">
        <v>42476</v>
      </c>
      <c r="D4692">
        <v>2016</v>
      </c>
      <c r="E4692" t="s">
        <v>89</v>
      </c>
      <c r="F4692">
        <v>16</v>
      </c>
      <c r="G4692" t="s">
        <v>25</v>
      </c>
      <c r="H4692" t="s">
        <v>2479</v>
      </c>
      <c r="I4692" t="s">
        <v>2480</v>
      </c>
      <c r="J4692" t="s">
        <v>28</v>
      </c>
      <c r="K4692" t="s">
        <v>29</v>
      </c>
      <c r="L4692" t="s">
        <v>101</v>
      </c>
      <c r="M4692" t="s">
        <v>102</v>
      </c>
      <c r="N4692">
        <v>98115</v>
      </c>
      <c r="O4692" t="s">
        <v>47</v>
      </c>
      <c r="P4692" t="s">
        <v>6463</v>
      </c>
      <c r="Q4692" t="s">
        <v>49</v>
      </c>
      <c r="R4692" t="s">
        <v>592</v>
      </c>
      <c r="S4692" t="s">
        <v>6464</v>
      </c>
      <c r="T4692">
        <v>28.799999999999997</v>
      </c>
      <c r="U4692">
        <v>3</v>
      </c>
      <c r="V4692">
        <v>0</v>
      </c>
      <c r="W4692">
        <v>0.86400000000000077</v>
      </c>
    </row>
    <row r="4693" spans="1:23" x14ac:dyDescent="0.3">
      <c r="A4693">
        <v>6917</v>
      </c>
      <c r="B4693" t="s">
        <v>9194</v>
      </c>
      <c r="C4693" s="1">
        <v>41995</v>
      </c>
      <c r="D4693">
        <v>2014</v>
      </c>
      <c r="E4693" t="s">
        <v>98</v>
      </c>
      <c r="F4693">
        <v>22</v>
      </c>
      <c r="G4693" t="s">
        <v>54</v>
      </c>
      <c r="H4693" t="s">
        <v>3508</v>
      </c>
      <c r="I4693" t="s">
        <v>3509</v>
      </c>
      <c r="J4693" t="s">
        <v>28</v>
      </c>
      <c r="K4693" t="s">
        <v>29</v>
      </c>
      <c r="L4693" t="s">
        <v>315</v>
      </c>
      <c r="M4693" t="s">
        <v>222</v>
      </c>
      <c r="N4693">
        <v>60623</v>
      </c>
      <c r="O4693" t="s">
        <v>111</v>
      </c>
      <c r="P4693" t="s">
        <v>3815</v>
      </c>
      <c r="Q4693" t="s">
        <v>49</v>
      </c>
      <c r="R4693" t="s">
        <v>95</v>
      </c>
      <c r="S4693" t="s">
        <v>3816</v>
      </c>
      <c r="T4693">
        <v>124.032</v>
      </c>
      <c r="U4693">
        <v>4</v>
      </c>
      <c r="V4693">
        <v>0.2</v>
      </c>
      <c r="W4693">
        <v>44.961600000000004</v>
      </c>
    </row>
    <row r="4694" spans="1:23" x14ac:dyDescent="0.3">
      <c r="A4694">
        <v>4693</v>
      </c>
      <c r="B4694" t="s">
        <v>7723</v>
      </c>
      <c r="C4694" s="1">
        <v>41993</v>
      </c>
      <c r="D4694">
        <v>2014</v>
      </c>
      <c r="E4694" t="s">
        <v>98</v>
      </c>
      <c r="F4694">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v>77.671999999999983</v>
      </c>
    </row>
    <row r="4695" spans="1:23" x14ac:dyDescent="0.3">
      <c r="A4695">
        <v>4694</v>
      </c>
      <c r="B4695" t="s">
        <v>7723</v>
      </c>
      <c r="C4695" s="1">
        <v>41993</v>
      </c>
      <c r="D4695">
        <v>2014</v>
      </c>
      <c r="E4695" t="s">
        <v>98</v>
      </c>
      <c r="F4695">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v>2.6399999999999997</v>
      </c>
    </row>
    <row r="4696" spans="1:23" x14ac:dyDescent="0.3">
      <c r="A4696">
        <v>4695</v>
      </c>
      <c r="B4696" t="s">
        <v>7724</v>
      </c>
      <c r="C4696" s="1">
        <v>42355</v>
      </c>
      <c r="D4696">
        <v>2015</v>
      </c>
      <c r="E4696" t="s">
        <v>98</v>
      </c>
      <c r="F469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v>14.4648</v>
      </c>
    </row>
    <row r="4697" spans="1:23" x14ac:dyDescent="0.3">
      <c r="A4697">
        <v>6916</v>
      </c>
      <c r="B4697" t="s">
        <v>9194</v>
      </c>
      <c r="C4697" s="1">
        <v>41995</v>
      </c>
      <c r="D4697">
        <v>2014</v>
      </c>
      <c r="E4697" t="s">
        <v>98</v>
      </c>
      <c r="F4697">
        <v>22</v>
      </c>
      <c r="G4697" t="s">
        <v>54</v>
      </c>
      <c r="H4697" t="s">
        <v>3508</v>
      </c>
      <c r="I4697" t="s">
        <v>3509</v>
      </c>
      <c r="J4697" t="s">
        <v>28</v>
      </c>
      <c r="K4697" t="s">
        <v>29</v>
      </c>
      <c r="L4697" t="s">
        <v>315</v>
      </c>
      <c r="M4697" t="s">
        <v>222</v>
      </c>
      <c r="N4697">
        <v>60623</v>
      </c>
      <c r="O4697" t="s">
        <v>111</v>
      </c>
      <c r="P4697" t="s">
        <v>2065</v>
      </c>
      <c r="Q4697" t="s">
        <v>49</v>
      </c>
      <c r="R4697" t="s">
        <v>79</v>
      </c>
      <c r="S4697" t="s">
        <v>2066</v>
      </c>
      <c r="T4697">
        <v>17.903999999999996</v>
      </c>
      <c r="U4697">
        <v>6</v>
      </c>
      <c r="V4697">
        <v>0.8</v>
      </c>
      <c r="W4697">
        <v>-31.332000000000008</v>
      </c>
    </row>
    <row r="4698" spans="1:23" x14ac:dyDescent="0.3">
      <c r="A4698">
        <v>6915</v>
      </c>
      <c r="B4698" t="s">
        <v>9194</v>
      </c>
      <c r="C4698" s="1">
        <v>41995</v>
      </c>
      <c r="D4698">
        <v>2014</v>
      </c>
      <c r="E4698" t="s">
        <v>98</v>
      </c>
      <c r="F4698">
        <v>22</v>
      </c>
      <c r="G4698" t="s">
        <v>54</v>
      </c>
      <c r="H4698" t="s">
        <v>3508</v>
      </c>
      <c r="I4698" t="s">
        <v>3509</v>
      </c>
      <c r="J4698" t="s">
        <v>28</v>
      </c>
      <c r="K4698" t="s">
        <v>29</v>
      </c>
      <c r="L4698" t="s">
        <v>315</v>
      </c>
      <c r="M4698" t="s">
        <v>222</v>
      </c>
      <c r="N4698">
        <v>60623</v>
      </c>
      <c r="O4698" t="s">
        <v>111</v>
      </c>
      <c r="P4698" t="s">
        <v>2135</v>
      </c>
      <c r="Q4698" t="s">
        <v>49</v>
      </c>
      <c r="R4698" t="s">
        <v>63</v>
      </c>
      <c r="S4698" t="s">
        <v>2136</v>
      </c>
      <c r="T4698">
        <v>132.16</v>
      </c>
      <c r="U4698">
        <v>1</v>
      </c>
      <c r="V4698">
        <v>0.2</v>
      </c>
      <c r="W4698">
        <v>9.911999999999999</v>
      </c>
    </row>
    <row r="4699" spans="1:23" x14ac:dyDescent="0.3">
      <c r="A4699">
        <v>6912</v>
      </c>
      <c r="B4699" t="s">
        <v>9190</v>
      </c>
      <c r="C4699" s="1">
        <v>42948</v>
      </c>
      <c r="D4699">
        <v>2017</v>
      </c>
      <c r="E4699" t="s">
        <v>132</v>
      </c>
      <c r="F4699">
        <v>1</v>
      </c>
      <c r="G4699" t="s">
        <v>25</v>
      </c>
      <c r="H4699" t="s">
        <v>674</v>
      </c>
      <c r="I4699" t="s">
        <v>675</v>
      </c>
      <c r="J4699" t="s">
        <v>28</v>
      </c>
      <c r="K4699" t="s">
        <v>29</v>
      </c>
      <c r="L4699" t="s">
        <v>135</v>
      </c>
      <c r="M4699" t="s">
        <v>46</v>
      </c>
      <c r="N4699">
        <v>94109</v>
      </c>
      <c r="O4699" t="s">
        <v>47</v>
      </c>
      <c r="P4699" t="s">
        <v>3240</v>
      </c>
      <c r="Q4699" t="s">
        <v>49</v>
      </c>
      <c r="R4699" t="s">
        <v>63</v>
      </c>
      <c r="S4699" t="s">
        <v>3241</v>
      </c>
      <c r="T4699">
        <v>186.54</v>
      </c>
      <c r="U4699">
        <v>3</v>
      </c>
      <c r="V4699">
        <v>0</v>
      </c>
      <c r="W4699">
        <v>50.365800000000007</v>
      </c>
    </row>
    <row r="4700" spans="1:23" x14ac:dyDescent="0.3">
      <c r="A4700">
        <v>6910</v>
      </c>
      <c r="B4700" t="s">
        <v>9188</v>
      </c>
      <c r="C4700" s="1">
        <v>41895</v>
      </c>
      <c r="D4700">
        <v>2014</v>
      </c>
      <c r="E4700" t="s">
        <v>161</v>
      </c>
      <c r="F4700">
        <v>13</v>
      </c>
      <c r="G4700" t="s">
        <v>25</v>
      </c>
      <c r="H4700" t="s">
        <v>254</v>
      </c>
      <c r="I4700" t="s">
        <v>255</v>
      </c>
      <c r="J4700" t="s">
        <v>28</v>
      </c>
      <c r="K4700" t="s">
        <v>29</v>
      </c>
      <c r="L4700" t="s">
        <v>509</v>
      </c>
      <c r="M4700" t="s">
        <v>510</v>
      </c>
      <c r="N4700">
        <v>43229</v>
      </c>
      <c r="O4700" t="s">
        <v>157</v>
      </c>
      <c r="P4700" t="s">
        <v>2983</v>
      </c>
      <c r="Q4700" t="s">
        <v>49</v>
      </c>
      <c r="R4700" t="s">
        <v>79</v>
      </c>
      <c r="S4700" t="s">
        <v>2984</v>
      </c>
      <c r="T4700">
        <v>2.5020000000000002</v>
      </c>
      <c r="U4700">
        <v>3</v>
      </c>
      <c r="V4700">
        <v>0.7</v>
      </c>
      <c r="W4700">
        <v>-2.0015999999999998</v>
      </c>
    </row>
    <row r="4701" spans="1:23" x14ac:dyDescent="0.3">
      <c r="A4701">
        <v>4700</v>
      </c>
      <c r="B4701" t="s">
        <v>7725</v>
      </c>
      <c r="C4701" s="1">
        <v>42866</v>
      </c>
      <c r="D4701">
        <v>2017</v>
      </c>
      <c r="E4701" t="s">
        <v>124</v>
      </c>
      <c r="F4701">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v>0.59039999999999915</v>
      </c>
    </row>
    <row r="4702" spans="1:23" x14ac:dyDescent="0.3">
      <c r="A4702">
        <v>4701</v>
      </c>
      <c r="B4702" t="s">
        <v>7725</v>
      </c>
      <c r="C4702" s="1">
        <v>42866</v>
      </c>
      <c r="D4702">
        <v>2017</v>
      </c>
      <c r="E4702" t="s">
        <v>124</v>
      </c>
      <c r="F4702">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v>-14.883200000000002</v>
      </c>
    </row>
    <row r="4703" spans="1:23" x14ac:dyDescent="0.3">
      <c r="A4703">
        <v>4702</v>
      </c>
      <c r="B4703" t="s">
        <v>7725</v>
      </c>
      <c r="C4703" s="1">
        <v>42866</v>
      </c>
      <c r="D4703">
        <v>2017</v>
      </c>
      <c r="E4703" t="s">
        <v>124</v>
      </c>
      <c r="F4703">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v>2.1399999999999992</v>
      </c>
    </row>
    <row r="4704" spans="1:23" x14ac:dyDescent="0.3">
      <c r="A4704">
        <v>6907</v>
      </c>
      <c r="B4704" t="s">
        <v>9185</v>
      </c>
      <c r="C4704" s="1">
        <v>42875</v>
      </c>
      <c r="D4704">
        <v>2017</v>
      </c>
      <c r="E4704" t="s">
        <v>124</v>
      </c>
      <c r="F4704">
        <v>20</v>
      </c>
      <c r="G4704" t="s">
        <v>1306</v>
      </c>
      <c r="H4704" t="s">
        <v>1341</v>
      </c>
      <c r="I4704" t="s">
        <v>1342</v>
      </c>
      <c r="J4704" t="s">
        <v>44</v>
      </c>
      <c r="K4704" t="s">
        <v>29</v>
      </c>
      <c r="L4704" t="s">
        <v>2404</v>
      </c>
      <c r="M4704" t="s">
        <v>250</v>
      </c>
      <c r="N4704">
        <v>48183</v>
      </c>
      <c r="O4704" t="s">
        <v>111</v>
      </c>
      <c r="P4704" t="s">
        <v>1359</v>
      </c>
      <c r="Q4704" t="s">
        <v>49</v>
      </c>
      <c r="R4704" t="s">
        <v>79</v>
      </c>
      <c r="S4704" t="s">
        <v>1360</v>
      </c>
      <c r="T4704">
        <v>41.28</v>
      </c>
      <c r="U4704">
        <v>2</v>
      </c>
      <c r="V4704">
        <v>0</v>
      </c>
      <c r="W4704">
        <v>19.814399999999999</v>
      </c>
    </row>
    <row r="4705" spans="1:23" x14ac:dyDescent="0.3">
      <c r="A4705">
        <v>4704</v>
      </c>
      <c r="B4705" t="s">
        <v>7726</v>
      </c>
      <c r="C4705" s="1">
        <v>42545</v>
      </c>
      <c r="D4705">
        <v>2016</v>
      </c>
      <c r="E4705" t="s">
        <v>41</v>
      </c>
      <c r="F4705">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v>-19.602000000000007</v>
      </c>
    </row>
    <row r="4706" spans="1:23" x14ac:dyDescent="0.3">
      <c r="A4706">
        <v>4705</v>
      </c>
      <c r="B4706" t="s">
        <v>7727</v>
      </c>
      <c r="C4706" s="1">
        <v>42507</v>
      </c>
      <c r="D4706">
        <v>2016</v>
      </c>
      <c r="E4706" t="s">
        <v>124</v>
      </c>
      <c r="F470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v>18.899299999999997</v>
      </c>
    </row>
    <row r="4707" spans="1:23" x14ac:dyDescent="0.3">
      <c r="A4707">
        <v>4706</v>
      </c>
      <c r="B4707" t="s">
        <v>7727</v>
      </c>
      <c r="C4707" s="1">
        <v>42507</v>
      </c>
      <c r="D4707">
        <v>2016</v>
      </c>
      <c r="E4707" t="s">
        <v>124</v>
      </c>
      <c r="F4707">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v>6.8713999999999995</v>
      </c>
    </row>
    <row r="4708" spans="1:23" x14ac:dyDescent="0.3">
      <c r="A4708">
        <v>6906</v>
      </c>
      <c r="B4708" t="s">
        <v>9184</v>
      </c>
      <c r="C4708" s="1">
        <v>43075</v>
      </c>
      <c r="D4708">
        <v>2017</v>
      </c>
      <c r="E4708" t="s">
        <v>98</v>
      </c>
      <c r="F4708">
        <v>6</v>
      </c>
      <c r="G4708" t="s">
        <v>25</v>
      </c>
      <c r="H4708" t="s">
        <v>2289</v>
      </c>
      <c r="I4708" t="s">
        <v>2290</v>
      </c>
      <c r="J4708" t="s">
        <v>44</v>
      </c>
      <c r="K4708" t="s">
        <v>29</v>
      </c>
      <c r="L4708" t="s">
        <v>1007</v>
      </c>
      <c r="M4708" t="s">
        <v>46</v>
      </c>
      <c r="N4708">
        <v>94513</v>
      </c>
      <c r="O4708" t="s">
        <v>47</v>
      </c>
      <c r="P4708" t="s">
        <v>2673</v>
      </c>
      <c r="Q4708" t="s">
        <v>49</v>
      </c>
      <c r="R4708" t="s">
        <v>63</v>
      </c>
      <c r="S4708" t="s">
        <v>2674</v>
      </c>
      <c r="T4708">
        <v>10.68</v>
      </c>
      <c r="U4708">
        <v>1</v>
      </c>
      <c r="V4708">
        <v>0</v>
      </c>
      <c r="W4708">
        <v>2.8836000000000004</v>
      </c>
    </row>
    <row r="4709" spans="1:23" x14ac:dyDescent="0.3">
      <c r="A4709">
        <v>4708</v>
      </c>
      <c r="B4709" t="s">
        <v>7729</v>
      </c>
      <c r="C4709" s="1">
        <v>42915</v>
      </c>
      <c r="D4709">
        <v>2017</v>
      </c>
      <c r="E4709" t="s">
        <v>41</v>
      </c>
      <c r="F4709">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v>302.37299999999993</v>
      </c>
    </row>
    <row r="4710" spans="1:23" x14ac:dyDescent="0.3">
      <c r="A4710">
        <v>4709</v>
      </c>
      <c r="B4710" t="s">
        <v>7729</v>
      </c>
      <c r="C4710" s="1">
        <v>42915</v>
      </c>
      <c r="D4710">
        <v>2017</v>
      </c>
      <c r="E4710" t="s">
        <v>41</v>
      </c>
      <c r="F4710">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v>39.212999999999994</v>
      </c>
    </row>
    <row r="4711" spans="1:23" x14ac:dyDescent="0.3">
      <c r="A4711">
        <v>4710</v>
      </c>
      <c r="B4711" t="s">
        <v>7729</v>
      </c>
      <c r="C4711" s="1">
        <v>42915</v>
      </c>
      <c r="D4711">
        <v>2017</v>
      </c>
      <c r="E4711" t="s">
        <v>41</v>
      </c>
      <c r="F4711">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v>3.0367999999999995</v>
      </c>
    </row>
    <row r="4712" spans="1:23" x14ac:dyDescent="0.3">
      <c r="A4712">
        <v>6905</v>
      </c>
      <c r="B4712" t="s">
        <v>9181</v>
      </c>
      <c r="C4712" s="1">
        <v>42980</v>
      </c>
      <c r="D4712">
        <v>2017</v>
      </c>
      <c r="E4712" t="s">
        <v>161</v>
      </c>
      <c r="F4712">
        <v>2</v>
      </c>
      <c r="G4712" t="s">
        <v>54</v>
      </c>
      <c r="H4712" t="s">
        <v>2745</v>
      </c>
      <c r="I4712" t="s">
        <v>2746</v>
      </c>
      <c r="J4712" t="s">
        <v>44</v>
      </c>
      <c r="K4712" t="s">
        <v>29</v>
      </c>
      <c r="L4712" t="s">
        <v>315</v>
      </c>
      <c r="M4712" t="s">
        <v>222</v>
      </c>
      <c r="N4712">
        <v>60653</v>
      </c>
      <c r="O4712" t="s">
        <v>111</v>
      </c>
      <c r="P4712" t="s">
        <v>8395</v>
      </c>
      <c r="Q4712" t="s">
        <v>49</v>
      </c>
      <c r="R4712" t="s">
        <v>63</v>
      </c>
      <c r="S4712" t="s">
        <v>8396</v>
      </c>
      <c r="T4712">
        <v>235.92</v>
      </c>
      <c r="U4712">
        <v>5</v>
      </c>
      <c r="V4712">
        <v>0.2</v>
      </c>
      <c r="W4712">
        <v>-44.235000000000007</v>
      </c>
    </row>
    <row r="4713" spans="1:23" x14ac:dyDescent="0.3">
      <c r="A4713">
        <v>4712</v>
      </c>
      <c r="B4713" t="s">
        <v>7730</v>
      </c>
      <c r="C4713" s="1">
        <v>41729</v>
      </c>
      <c r="D4713">
        <v>2014</v>
      </c>
      <c r="E4713" t="s">
        <v>237</v>
      </c>
      <c r="F4713">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v>-0.59639999999999982</v>
      </c>
    </row>
    <row r="4714" spans="1:23" x14ac:dyDescent="0.3">
      <c r="A4714">
        <v>4713</v>
      </c>
      <c r="B4714" t="s">
        <v>7731</v>
      </c>
      <c r="C4714" s="1">
        <v>41989</v>
      </c>
      <c r="D4714">
        <v>2014</v>
      </c>
      <c r="E4714" t="s">
        <v>98</v>
      </c>
      <c r="F4714">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v>12.700800000000001</v>
      </c>
    </row>
    <row r="4715" spans="1:23" x14ac:dyDescent="0.3">
      <c r="A4715">
        <v>6904</v>
      </c>
      <c r="B4715" t="s">
        <v>9181</v>
      </c>
      <c r="C4715" s="1">
        <v>42980</v>
      </c>
      <c r="D4715">
        <v>2017</v>
      </c>
      <c r="E4715" t="s">
        <v>161</v>
      </c>
      <c r="F4715">
        <v>2</v>
      </c>
      <c r="G4715" t="s">
        <v>54</v>
      </c>
      <c r="H4715" t="s">
        <v>2745</v>
      </c>
      <c r="I4715" t="s">
        <v>2746</v>
      </c>
      <c r="J4715" t="s">
        <v>44</v>
      </c>
      <c r="K4715" t="s">
        <v>29</v>
      </c>
      <c r="L4715" t="s">
        <v>315</v>
      </c>
      <c r="M4715" t="s">
        <v>222</v>
      </c>
      <c r="N4715">
        <v>60653</v>
      </c>
      <c r="O4715" t="s">
        <v>111</v>
      </c>
      <c r="P4715" t="s">
        <v>9182</v>
      </c>
      <c r="Q4715" t="s">
        <v>49</v>
      </c>
      <c r="R4715" t="s">
        <v>82</v>
      </c>
      <c r="S4715" t="s">
        <v>9183</v>
      </c>
      <c r="T4715">
        <v>5.5879999999999992</v>
      </c>
      <c r="U4715">
        <v>2</v>
      </c>
      <c r="V4715">
        <v>0.8</v>
      </c>
      <c r="W4715">
        <v>-15.087600000000002</v>
      </c>
    </row>
    <row r="4716" spans="1:23" x14ac:dyDescent="0.3">
      <c r="A4716">
        <v>6903</v>
      </c>
      <c r="B4716" t="s">
        <v>9181</v>
      </c>
      <c r="C4716" s="1">
        <v>42980</v>
      </c>
      <c r="D4716">
        <v>2017</v>
      </c>
      <c r="E4716" t="s">
        <v>161</v>
      </c>
      <c r="F4716">
        <v>2</v>
      </c>
      <c r="G4716" t="s">
        <v>54</v>
      </c>
      <c r="H4716" t="s">
        <v>2745</v>
      </c>
      <c r="I4716" t="s">
        <v>2746</v>
      </c>
      <c r="J4716" t="s">
        <v>44</v>
      </c>
      <c r="K4716" t="s">
        <v>29</v>
      </c>
      <c r="L4716" t="s">
        <v>315</v>
      </c>
      <c r="M4716" t="s">
        <v>222</v>
      </c>
      <c r="N4716">
        <v>60653</v>
      </c>
      <c r="O4716" t="s">
        <v>111</v>
      </c>
      <c r="P4716" t="s">
        <v>2591</v>
      </c>
      <c r="Q4716" t="s">
        <v>49</v>
      </c>
      <c r="R4716" t="s">
        <v>281</v>
      </c>
      <c r="S4716" t="s">
        <v>2592</v>
      </c>
      <c r="T4716">
        <v>16</v>
      </c>
      <c r="U4716">
        <v>4</v>
      </c>
      <c r="V4716">
        <v>0.2</v>
      </c>
      <c r="W4716">
        <v>5.6</v>
      </c>
    </row>
    <row r="4717" spans="1:23" x14ac:dyDescent="0.3">
      <c r="A4717">
        <v>6900</v>
      </c>
      <c r="B4717" t="s">
        <v>9178</v>
      </c>
      <c r="C4717" s="1">
        <v>42148</v>
      </c>
      <c r="D4717">
        <v>2015</v>
      </c>
      <c r="E4717" t="s">
        <v>124</v>
      </c>
      <c r="F4717">
        <v>24</v>
      </c>
      <c r="G4717" t="s">
        <v>25</v>
      </c>
      <c r="H4717" t="s">
        <v>7572</v>
      </c>
      <c r="I4717" t="s">
        <v>7573</v>
      </c>
      <c r="J4717" t="s">
        <v>28</v>
      </c>
      <c r="K4717" t="s">
        <v>29</v>
      </c>
      <c r="L4717" t="s">
        <v>221</v>
      </c>
      <c r="M4717" t="s">
        <v>222</v>
      </c>
      <c r="N4717">
        <v>60540</v>
      </c>
      <c r="O4717" t="s">
        <v>111</v>
      </c>
      <c r="P4717" t="s">
        <v>4854</v>
      </c>
      <c r="Q4717" t="s">
        <v>49</v>
      </c>
      <c r="R4717" t="s">
        <v>79</v>
      </c>
      <c r="S4717" t="s">
        <v>4855</v>
      </c>
      <c r="T4717">
        <v>7.6559999999999988</v>
      </c>
      <c r="U4717">
        <v>6</v>
      </c>
      <c r="V4717">
        <v>0.8</v>
      </c>
      <c r="W4717">
        <v>-13.015200000000004</v>
      </c>
    </row>
    <row r="4718" spans="1:23" x14ac:dyDescent="0.3">
      <c r="A4718">
        <v>6898</v>
      </c>
      <c r="B4718" t="s">
        <v>9177</v>
      </c>
      <c r="C4718" s="1">
        <v>42965</v>
      </c>
      <c r="D4718">
        <v>2017</v>
      </c>
      <c r="E4718" t="s">
        <v>132</v>
      </c>
      <c r="F4718">
        <v>18</v>
      </c>
      <c r="G4718" t="s">
        <v>54</v>
      </c>
      <c r="H4718" t="s">
        <v>2020</v>
      </c>
      <c r="I4718" t="s">
        <v>2021</v>
      </c>
      <c r="J4718" t="s">
        <v>28</v>
      </c>
      <c r="K4718" t="s">
        <v>29</v>
      </c>
      <c r="L4718" t="s">
        <v>1135</v>
      </c>
      <c r="M4718" t="s">
        <v>510</v>
      </c>
      <c r="N4718">
        <v>44107</v>
      </c>
      <c r="O4718" t="s">
        <v>157</v>
      </c>
      <c r="P4718" t="s">
        <v>4941</v>
      </c>
      <c r="Q4718" t="s">
        <v>49</v>
      </c>
      <c r="R4718" t="s">
        <v>79</v>
      </c>
      <c r="S4718" t="s">
        <v>4942</v>
      </c>
      <c r="T4718">
        <v>10.782000000000002</v>
      </c>
      <c r="U4718">
        <v>3</v>
      </c>
      <c r="V4718">
        <v>0.7</v>
      </c>
      <c r="W4718">
        <v>-7.9067999999999969</v>
      </c>
    </row>
    <row r="4719" spans="1:23" x14ac:dyDescent="0.3">
      <c r="A4719">
        <v>4718</v>
      </c>
      <c r="B4719" t="s">
        <v>7735</v>
      </c>
      <c r="C4719" s="1">
        <v>42350</v>
      </c>
      <c r="D4719">
        <v>2015</v>
      </c>
      <c r="E4719" t="s">
        <v>98</v>
      </c>
      <c r="F4719">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v>2.2194000000000007</v>
      </c>
    </row>
    <row r="4720" spans="1:23" x14ac:dyDescent="0.3">
      <c r="A4720">
        <v>4719</v>
      </c>
      <c r="B4720" t="s">
        <v>7736</v>
      </c>
      <c r="C4720" s="1">
        <v>42287</v>
      </c>
      <c r="D4720">
        <v>2015</v>
      </c>
      <c r="E4720" t="s">
        <v>53</v>
      </c>
      <c r="F4720">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v>21.772800000000004</v>
      </c>
    </row>
    <row r="4721" spans="1:23" x14ac:dyDescent="0.3">
      <c r="A4721">
        <v>4720</v>
      </c>
      <c r="B4721" t="s">
        <v>7737</v>
      </c>
      <c r="C4721" s="1">
        <v>42112</v>
      </c>
      <c r="D4721">
        <v>2015</v>
      </c>
      <c r="E4721" t="s">
        <v>89</v>
      </c>
      <c r="F4721">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v>9.4717000000000837</v>
      </c>
    </row>
    <row r="4722" spans="1:23" x14ac:dyDescent="0.3">
      <c r="A4722">
        <v>4721</v>
      </c>
      <c r="B4722" t="s">
        <v>7737</v>
      </c>
      <c r="C4722" s="1">
        <v>42112</v>
      </c>
      <c r="D4722">
        <v>2015</v>
      </c>
      <c r="E4722" t="s">
        <v>89</v>
      </c>
      <c r="F4722">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v>27.881999999999998</v>
      </c>
    </row>
    <row r="4723" spans="1:23" x14ac:dyDescent="0.3">
      <c r="A4723">
        <v>6897</v>
      </c>
      <c r="B4723" t="s">
        <v>9176</v>
      </c>
      <c r="C4723" s="1">
        <v>42996</v>
      </c>
      <c r="D4723">
        <v>2017</v>
      </c>
      <c r="E4723" t="s">
        <v>161</v>
      </c>
      <c r="F4723">
        <v>18</v>
      </c>
      <c r="G4723" t="s">
        <v>54</v>
      </c>
      <c r="H4723" t="s">
        <v>1413</v>
      </c>
      <c r="I4723" t="s">
        <v>1414</v>
      </c>
      <c r="J4723" t="s">
        <v>44</v>
      </c>
      <c r="K4723" t="s">
        <v>29</v>
      </c>
      <c r="L4723" t="s">
        <v>509</v>
      </c>
      <c r="M4723" t="s">
        <v>1288</v>
      </c>
      <c r="N4723">
        <v>31907</v>
      </c>
      <c r="O4723" t="s">
        <v>32</v>
      </c>
      <c r="P4723" t="s">
        <v>7697</v>
      </c>
      <c r="Q4723" t="s">
        <v>49</v>
      </c>
      <c r="R4723" t="s">
        <v>95</v>
      </c>
      <c r="S4723" t="s">
        <v>7698</v>
      </c>
      <c r="T4723">
        <v>244.54999999999998</v>
      </c>
      <c r="U4723">
        <v>5</v>
      </c>
      <c r="V4723">
        <v>0</v>
      </c>
      <c r="W4723">
        <v>114.93849999999998</v>
      </c>
    </row>
    <row r="4724" spans="1:23" x14ac:dyDescent="0.3">
      <c r="A4724">
        <v>4723</v>
      </c>
      <c r="B4724" t="s">
        <v>7743</v>
      </c>
      <c r="C4724" s="1">
        <v>42979</v>
      </c>
      <c r="D4724">
        <v>2017</v>
      </c>
      <c r="E4724" t="s">
        <v>161</v>
      </c>
      <c r="F4724">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v>2.9561999999999999</v>
      </c>
    </row>
    <row r="4725" spans="1:23" x14ac:dyDescent="0.3">
      <c r="A4725">
        <v>4724</v>
      </c>
      <c r="B4725" t="s">
        <v>7744</v>
      </c>
      <c r="C4725" s="1">
        <v>42512</v>
      </c>
      <c r="D4725">
        <v>2016</v>
      </c>
      <c r="E4725" t="s">
        <v>124</v>
      </c>
      <c r="F4725">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v>7.2176999999999998</v>
      </c>
    </row>
    <row r="4726" spans="1:23" x14ac:dyDescent="0.3">
      <c r="A4726">
        <v>4725</v>
      </c>
      <c r="B4726" t="s">
        <v>7746</v>
      </c>
      <c r="C4726" s="1">
        <v>42685</v>
      </c>
      <c r="D4726">
        <v>2016</v>
      </c>
      <c r="E4726" t="s">
        <v>24</v>
      </c>
      <c r="F472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v>-6.921599999999998</v>
      </c>
    </row>
    <row r="4727" spans="1:23" x14ac:dyDescent="0.3">
      <c r="A4727">
        <v>4726</v>
      </c>
      <c r="B4727" t="s">
        <v>7746</v>
      </c>
      <c r="C4727" s="1">
        <v>42685</v>
      </c>
      <c r="D4727">
        <v>2016</v>
      </c>
      <c r="E4727" t="s">
        <v>24</v>
      </c>
      <c r="F4727">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v>50.36579999999995</v>
      </c>
    </row>
    <row r="4728" spans="1:23" x14ac:dyDescent="0.3">
      <c r="A4728">
        <v>4727</v>
      </c>
      <c r="B4728" t="s">
        <v>7747</v>
      </c>
      <c r="C4728" s="1">
        <v>41968</v>
      </c>
      <c r="D4728">
        <v>2014</v>
      </c>
      <c r="E4728" t="s">
        <v>24</v>
      </c>
      <c r="F4728">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v>55.895999999999958</v>
      </c>
    </row>
    <row r="4729" spans="1:23" x14ac:dyDescent="0.3">
      <c r="A4729">
        <v>6896</v>
      </c>
      <c r="B4729" t="s">
        <v>9176</v>
      </c>
      <c r="C4729" s="1">
        <v>42996</v>
      </c>
      <c r="D4729">
        <v>2017</v>
      </c>
      <c r="E4729" t="s">
        <v>161</v>
      </c>
      <c r="F4729">
        <v>18</v>
      </c>
      <c r="G4729" t="s">
        <v>54</v>
      </c>
      <c r="H4729" t="s">
        <v>1413</v>
      </c>
      <c r="I4729" t="s">
        <v>1414</v>
      </c>
      <c r="J4729" t="s">
        <v>44</v>
      </c>
      <c r="K4729" t="s">
        <v>29</v>
      </c>
      <c r="L4729" t="s">
        <v>509</v>
      </c>
      <c r="M4729" t="s">
        <v>1288</v>
      </c>
      <c r="N4729">
        <v>31907</v>
      </c>
      <c r="O4729" t="s">
        <v>32</v>
      </c>
      <c r="P4729" t="s">
        <v>2392</v>
      </c>
      <c r="Q4729" t="s">
        <v>49</v>
      </c>
      <c r="R4729" t="s">
        <v>592</v>
      </c>
      <c r="S4729" t="s">
        <v>2393</v>
      </c>
      <c r="T4729">
        <v>34.479999999999997</v>
      </c>
      <c r="U4729">
        <v>2</v>
      </c>
      <c r="V4729">
        <v>0</v>
      </c>
      <c r="W4729">
        <v>9.9991999999999948</v>
      </c>
    </row>
    <row r="4730" spans="1:23" x14ac:dyDescent="0.3">
      <c r="A4730">
        <v>4729</v>
      </c>
      <c r="B4730" t="s">
        <v>7748</v>
      </c>
      <c r="C4730" s="1">
        <v>41950</v>
      </c>
      <c r="D4730">
        <v>2014</v>
      </c>
      <c r="E4730" t="s">
        <v>24</v>
      </c>
      <c r="F4730">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v>46.178999999999988</v>
      </c>
    </row>
    <row r="4731" spans="1:23" x14ac:dyDescent="0.3">
      <c r="A4731">
        <v>6893</v>
      </c>
      <c r="B4731" t="s">
        <v>9176</v>
      </c>
      <c r="C4731" s="1">
        <v>42996</v>
      </c>
      <c r="D4731">
        <v>2017</v>
      </c>
      <c r="E4731" t="s">
        <v>161</v>
      </c>
      <c r="F4731">
        <v>18</v>
      </c>
      <c r="G4731" t="s">
        <v>54</v>
      </c>
      <c r="H4731" t="s">
        <v>1413</v>
      </c>
      <c r="I4731" t="s">
        <v>1414</v>
      </c>
      <c r="J4731" t="s">
        <v>44</v>
      </c>
      <c r="K4731" t="s">
        <v>29</v>
      </c>
      <c r="L4731" t="s">
        <v>509</v>
      </c>
      <c r="M4731" t="s">
        <v>1288</v>
      </c>
      <c r="N4731">
        <v>31907</v>
      </c>
      <c r="O4731" t="s">
        <v>32</v>
      </c>
      <c r="P4731" t="s">
        <v>6197</v>
      </c>
      <c r="Q4731" t="s">
        <v>49</v>
      </c>
      <c r="R4731" t="s">
        <v>95</v>
      </c>
      <c r="S4731" t="s">
        <v>6198</v>
      </c>
      <c r="T4731">
        <v>25.92</v>
      </c>
      <c r="U4731">
        <v>4</v>
      </c>
      <c r="V4731">
        <v>0</v>
      </c>
      <c r="W4731">
        <v>12.441600000000001</v>
      </c>
    </row>
    <row r="4732" spans="1:23" x14ac:dyDescent="0.3">
      <c r="A4732">
        <v>4731</v>
      </c>
      <c r="B4732" t="s">
        <v>7752</v>
      </c>
      <c r="C4732" s="1">
        <v>42092</v>
      </c>
      <c r="D4732">
        <v>2015</v>
      </c>
      <c r="E4732" t="s">
        <v>237</v>
      </c>
      <c r="F4732">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v>99.940799999999982</v>
      </c>
    </row>
    <row r="4733" spans="1:23" x14ac:dyDescent="0.3">
      <c r="A4733">
        <v>4732</v>
      </c>
      <c r="B4733" t="s">
        <v>7752</v>
      </c>
      <c r="C4733" s="1">
        <v>42092</v>
      </c>
      <c r="D4733">
        <v>2015</v>
      </c>
      <c r="E4733" t="s">
        <v>237</v>
      </c>
      <c r="F4733">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v>4.5401999999999996</v>
      </c>
    </row>
    <row r="4734" spans="1:23" x14ac:dyDescent="0.3">
      <c r="A4734">
        <v>6892</v>
      </c>
      <c r="B4734" t="s">
        <v>9176</v>
      </c>
      <c r="C4734" s="1">
        <v>42996</v>
      </c>
      <c r="D4734">
        <v>2017</v>
      </c>
      <c r="E4734" t="s">
        <v>161</v>
      </c>
      <c r="F4734">
        <v>18</v>
      </c>
      <c r="G4734" t="s">
        <v>54</v>
      </c>
      <c r="H4734" t="s">
        <v>1413</v>
      </c>
      <c r="I4734" t="s">
        <v>1414</v>
      </c>
      <c r="J4734" t="s">
        <v>44</v>
      </c>
      <c r="K4734" t="s">
        <v>29</v>
      </c>
      <c r="L4734" t="s">
        <v>509</v>
      </c>
      <c r="M4734" t="s">
        <v>1288</v>
      </c>
      <c r="N4734">
        <v>31907</v>
      </c>
      <c r="O4734" t="s">
        <v>32</v>
      </c>
      <c r="P4734" t="s">
        <v>502</v>
      </c>
      <c r="Q4734" t="s">
        <v>49</v>
      </c>
      <c r="R4734" t="s">
        <v>72</v>
      </c>
      <c r="S4734" t="s">
        <v>503</v>
      </c>
      <c r="T4734">
        <v>113.94</v>
      </c>
      <c r="U4734">
        <v>3</v>
      </c>
      <c r="V4734">
        <v>0</v>
      </c>
      <c r="W4734">
        <v>34.181999999999988</v>
      </c>
    </row>
    <row r="4735" spans="1:23" x14ac:dyDescent="0.3">
      <c r="A4735">
        <v>6891</v>
      </c>
      <c r="B4735" t="s">
        <v>9176</v>
      </c>
      <c r="C4735" s="1">
        <v>42996</v>
      </c>
      <c r="D4735">
        <v>2017</v>
      </c>
      <c r="E4735" t="s">
        <v>161</v>
      </c>
      <c r="F4735">
        <v>18</v>
      </c>
      <c r="G4735" t="s">
        <v>54</v>
      </c>
      <c r="H4735" t="s">
        <v>1413</v>
      </c>
      <c r="I4735" t="s">
        <v>1414</v>
      </c>
      <c r="J4735" t="s">
        <v>44</v>
      </c>
      <c r="K4735" t="s">
        <v>29</v>
      </c>
      <c r="L4735" t="s">
        <v>509</v>
      </c>
      <c r="M4735" t="s">
        <v>1288</v>
      </c>
      <c r="N4735">
        <v>31907</v>
      </c>
      <c r="O4735" t="s">
        <v>32</v>
      </c>
      <c r="P4735" t="s">
        <v>1051</v>
      </c>
      <c r="Q4735" t="s">
        <v>49</v>
      </c>
      <c r="R4735" t="s">
        <v>95</v>
      </c>
      <c r="S4735" t="s">
        <v>1052</v>
      </c>
      <c r="T4735">
        <v>50.96</v>
      </c>
      <c r="U4735">
        <v>7</v>
      </c>
      <c r="V4735">
        <v>0</v>
      </c>
      <c r="W4735">
        <v>24.460800000000003</v>
      </c>
    </row>
    <row r="4736" spans="1:23" x14ac:dyDescent="0.3">
      <c r="A4736">
        <v>6889</v>
      </c>
      <c r="B4736" t="s">
        <v>9175</v>
      </c>
      <c r="C4736" s="1">
        <v>42850</v>
      </c>
      <c r="D4736">
        <v>2017</v>
      </c>
      <c r="E4736" t="s">
        <v>89</v>
      </c>
      <c r="F4736">
        <v>25</v>
      </c>
      <c r="G4736" t="s">
        <v>54</v>
      </c>
      <c r="H4736" t="s">
        <v>2740</v>
      </c>
      <c r="I4736" t="s">
        <v>2741</v>
      </c>
      <c r="J4736" t="s">
        <v>28</v>
      </c>
      <c r="K4736" t="s">
        <v>29</v>
      </c>
      <c r="L4736" t="s">
        <v>45</v>
      </c>
      <c r="M4736" t="s">
        <v>46</v>
      </c>
      <c r="N4736">
        <v>90032</v>
      </c>
      <c r="O4736" t="s">
        <v>47</v>
      </c>
      <c r="P4736" t="s">
        <v>3932</v>
      </c>
      <c r="Q4736" t="s">
        <v>49</v>
      </c>
      <c r="R4736" t="s">
        <v>79</v>
      </c>
      <c r="S4736" t="s">
        <v>3933</v>
      </c>
      <c r="T4736">
        <v>73.343999999999994</v>
      </c>
      <c r="U4736">
        <v>3</v>
      </c>
      <c r="V4736">
        <v>0.2</v>
      </c>
      <c r="W4736">
        <v>27.503999999999998</v>
      </c>
    </row>
    <row r="4737" spans="1:23" x14ac:dyDescent="0.3">
      <c r="A4737">
        <v>4736</v>
      </c>
      <c r="B4737" t="s">
        <v>7754</v>
      </c>
      <c r="C4737" s="1">
        <v>42168</v>
      </c>
      <c r="D4737">
        <v>2015</v>
      </c>
      <c r="E4737" t="s">
        <v>41</v>
      </c>
      <c r="F4737">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v>3.8822000000000001</v>
      </c>
    </row>
    <row r="4738" spans="1:23" x14ac:dyDescent="0.3">
      <c r="A4738">
        <v>4737</v>
      </c>
      <c r="B4738" t="s">
        <v>7754</v>
      </c>
      <c r="C4738" s="1">
        <v>42168</v>
      </c>
      <c r="D4738">
        <v>2015</v>
      </c>
      <c r="E4738" t="s">
        <v>41</v>
      </c>
      <c r="F4738">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v>13.427999999999997</v>
      </c>
    </row>
    <row r="4739" spans="1:23" x14ac:dyDescent="0.3">
      <c r="A4739">
        <v>6888</v>
      </c>
      <c r="B4739" t="s">
        <v>9175</v>
      </c>
      <c r="C4739" s="1">
        <v>42850</v>
      </c>
      <c r="D4739">
        <v>2017</v>
      </c>
      <c r="E4739" t="s">
        <v>89</v>
      </c>
      <c r="F4739">
        <v>25</v>
      </c>
      <c r="G4739" t="s">
        <v>54</v>
      </c>
      <c r="H4739" t="s">
        <v>2740</v>
      </c>
      <c r="I4739" t="s">
        <v>2741</v>
      </c>
      <c r="J4739" t="s">
        <v>28</v>
      </c>
      <c r="K4739" t="s">
        <v>29</v>
      </c>
      <c r="L4739" t="s">
        <v>45</v>
      </c>
      <c r="M4739" t="s">
        <v>46</v>
      </c>
      <c r="N4739">
        <v>90032</v>
      </c>
      <c r="O4739" t="s">
        <v>47</v>
      </c>
      <c r="P4739" t="s">
        <v>341</v>
      </c>
      <c r="Q4739" t="s">
        <v>49</v>
      </c>
      <c r="R4739" t="s">
        <v>95</v>
      </c>
      <c r="S4739" t="s">
        <v>342</v>
      </c>
      <c r="T4739">
        <v>19.049999999999997</v>
      </c>
      <c r="U4739">
        <v>3</v>
      </c>
      <c r="V4739">
        <v>0</v>
      </c>
      <c r="W4739">
        <v>8.7629999999999999</v>
      </c>
    </row>
    <row r="4740" spans="1:23" x14ac:dyDescent="0.3">
      <c r="A4740">
        <v>4739</v>
      </c>
      <c r="B4740" t="s">
        <v>7755</v>
      </c>
      <c r="C4740" s="1">
        <v>42053</v>
      </c>
      <c r="D4740">
        <v>2015</v>
      </c>
      <c r="E4740" t="s">
        <v>568</v>
      </c>
      <c r="F4740">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v>28.087600000000002</v>
      </c>
    </row>
    <row r="4741" spans="1:23" x14ac:dyDescent="0.3">
      <c r="A4741">
        <v>6884</v>
      </c>
      <c r="B4741" t="s">
        <v>9172</v>
      </c>
      <c r="C4741" s="1">
        <v>42339</v>
      </c>
      <c r="D4741">
        <v>2015</v>
      </c>
      <c r="E4741" t="s">
        <v>98</v>
      </c>
      <c r="F4741">
        <v>1</v>
      </c>
      <c r="G4741" t="s">
        <v>25</v>
      </c>
      <c r="H4741" t="s">
        <v>634</v>
      </c>
      <c r="I4741" t="s">
        <v>635</v>
      </c>
      <c r="J4741" t="s">
        <v>108</v>
      </c>
      <c r="K4741" t="s">
        <v>29</v>
      </c>
      <c r="L4741" t="s">
        <v>101</v>
      </c>
      <c r="M4741" t="s">
        <v>102</v>
      </c>
      <c r="N4741">
        <v>98105</v>
      </c>
      <c r="O4741" t="s">
        <v>47</v>
      </c>
      <c r="P4741" t="s">
        <v>1564</v>
      </c>
      <c r="Q4741" t="s">
        <v>49</v>
      </c>
      <c r="R4741" t="s">
        <v>95</v>
      </c>
      <c r="S4741" t="s">
        <v>1565</v>
      </c>
      <c r="T4741">
        <v>114.2</v>
      </c>
      <c r="U4741">
        <v>5</v>
      </c>
      <c r="V4741">
        <v>0</v>
      </c>
      <c r="W4741">
        <v>52.531999999999996</v>
      </c>
    </row>
    <row r="4742" spans="1:23" x14ac:dyDescent="0.3">
      <c r="A4742">
        <v>4741</v>
      </c>
      <c r="B4742" t="s">
        <v>7756</v>
      </c>
      <c r="C4742" s="1">
        <v>43051</v>
      </c>
      <c r="D4742">
        <v>2017</v>
      </c>
      <c r="E4742" t="s">
        <v>24</v>
      </c>
      <c r="F4742">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v>4.5815999999999999</v>
      </c>
    </row>
    <row r="4743" spans="1:23" x14ac:dyDescent="0.3">
      <c r="A4743">
        <v>4742</v>
      </c>
      <c r="B4743" t="s">
        <v>7756</v>
      </c>
      <c r="C4743" s="1">
        <v>43051</v>
      </c>
      <c r="D4743">
        <v>2017</v>
      </c>
      <c r="E4743" t="s">
        <v>24</v>
      </c>
      <c r="F4743">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v>2.3025000000000002</v>
      </c>
    </row>
    <row r="4744" spans="1:23" x14ac:dyDescent="0.3">
      <c r="A4744">
        <v>4743</v>
      </c>
      <c r="B4744" t="s">
        <v>7756</v>
      </c>
      <c r="C4744" s="1">
        <v>43051</v>
      </c>
      <c r="D4744">
        <v>2017</v>
      </c>
      <c r="E4744" t="s">
        <v>24</v>
      </c>
      <c r="F4744">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v>8.0996999999999986</v>
      </c>
    </row>
    <row r="4745" spans="1:23" x14ac:dyDescent="0.3">
      <c r="A4745">
        <v>4744</v>
      </c>
      <c r="B4745" t="s">
        <v>7757</v>
      </c>
      <c r="C4745" s="1">
        <v>42799</v>
      </c>
      <c r="D4745">
        <v>2017</v>
      </c>
      <c r="E4745" t="s">
        <v>237</v>
      </c>
      <c r="F4745">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v>2.5279999999999996</v>
      </c>
    </row>
    <row r="4746" spans="1:23" x14ac:dyDescent="0.3">
      <c r="A4746">
        <v>4745</v>
      </c>
      <c r="B4746" t="s">
        <v>7757</v>
      </c>
      <c r="C4746" s="1">
        <v>42799</v>
      </c>
      <c r="D4746">
        <v>2017</v>
      </c>
      <c r="E4746" t="s">
        <v>237</v>
      </c>
      <c r="F474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v>57.501599999999996</v>
      </c>
    </row>
    <row r="4747" spans="1:23" x14ac:dyDescent="0.3">
      <c r="A4747">
        <v>4746</v>
      </c>
      <c r="B4747" t="s">
        <v>7757</v>
      </c>
      <c r="C4747" s="1">
        <v>42799</v>
      </c>
      <c r="D4747">
        <v>2017</v>
      </c>
      <c r="E4747" t="s">
        <v>237</v>
      </c>
      <c r="F4747">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v>62.700400000000002</v>
      </c>
    </row>
    <row r="4748" spans="1:23" x14ac:dyDescent="0.3">
      <c r="A4748">
        <v>4747</v>
      </c>
      <c r="B4748" t="s">
        <v>7757</v>
      </c>
      <c r="C4748" s="1">
        <v>42799</v>
      </c>
      <c r="D4748">
        <v>2017</v>
      </c>
      <c r="E4748" t="s">
        <v>237</v>
      </c>
      <c r="F4748">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v>9.158100000000001</v>
      </c>
    </row>
    <row r="4749" spans="1:23" x14ac:dyDescent="0.3">
      <c r="A4749">
        <v>4748</v>
      </c>
      <c r="B4749" t="s">
        <v>7758</v>
      </c>
      <c r="C4749" s="1">
        <v>42432</v>
      </c>
      <c r="D4749">
        <v>2016</v>
      </c>
      <c r="E4749" t="s">
        <v>237</v>
      </c>
      <c r="F4749">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v>7.6049999999999978</v>
      </c>
    </row>
    <row r="4750" spans="1:23" x14ac:dyDescent="0.3">
      <c r="A4750">
        <v>6883</v>
      </c>
      <c r="B4750" t="s">
        <v>9172</v>
      </c>
      <c r="C4750" s="1">
        <v>42339</v>
      </c>
      <c r="D4750">
        <v>2015</v>
      </c>
      <c r="E4750" t="s">
        <v>98</v>
      </c>
      <c r="F4750">
        <v>1</v>
      </c>
      <c r="G4750" t="s">
        <v>25</v>
      </c>
      <c r="H4750" t="s">
        <v>634</v>
      </c>
      <c r="I4750" t="s">
        <v>635</v>
      </c>
      <c r="J4750" t="s">
        <v>108</v>
      </c>
      <c r="K4750" t="s">
        <v>29</v>
      </c>
      <c r="L4750" t="s">
        <v>101</v>
      </c>
      <c r="M4750" t="s">
        <v>102</v>
      </c>
      <c r="N4750">
        <v>98105</v>
      </c>
      <c r="O4750" t="s">
        <v>47</v>
      </c>
      <c r="P4750" t="s">
        <v>4685</v>
      </c>
      <c r="Q4750" t="s">
        <v>49</v>
      </c>
      <c r="R4750" t="s">
        <v>63</v>
      </c>
      <c r="S4750" t="s">
        <v>4686</v>
      </c>
      <c r="T4750">
        <v>146.72999999999999</v>
      </c>
      <c r="U4750">
        <v>3</v>
      </c>
      <c r="V4750">
        <v>0</v>
      </c>
      <c r="W4750">
        <v>2.9346000000000032</v>
      </c>
    </row>
    <row r="4751" spans="1:23" x14ac:dyDescent="0.3">
      <c r="A4751">
        <v>4750</v>
      </c>
      <c r="B4751" t="s">
        <v>7759</v>
      </c>
      <c r="C4751" s="1">
        <v>42728</v>
      </c>
      <c r="D4751">
        <v>2016</v>
      </c>
      <c r="E4751" t="s">
        <v>98</v>
      </c>
      <c r="F4751">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v>16.032</v>
      </c>
    </row>
    <row r="4752" spans="1:23" x14ac:dyDescent="0.3">
      <c r="A4752">
        <v>6881</v>
      </c>
      <c r="B4752" t="s">
        <v>9172</v>
      </c>
      <c r="C4752" s="1">
        <v>42339</v>
      </c>
      <c r="D4752">
        <v>2015</v>
      </c>
      <c r="E4752" t="s">
        <v>98</v>
      </c>
      <c r="F4752">
        <v>1</v>
      </c>
      <c r="G4752" t="s">
        <v>25</v>
      </c>
      <c r="H4752" t="s">
        <v>634</v>
      </c>
      <c r="I4752" t="s">
        <v>635</v>
      </c>
      <c r="J4752" t="s">
        <v>108</v>
      </c>
      <c r="K4752" t="s">
        <v>29</v>
      </c>
      <c r="L4752" t="s">
        <v>101</v>
      </c>
      <c r="M4752" t="s">
        <v>102</v>
      </c>
      <c r="N4752">
        <v>98105</v>
      </c>
      <c r="O4752" t="s">
        <v>47</v>
      </c>
      <c r="P4752" t="s">
        <v>5457</v>
      </c>
      <c r="Q4752" t="s">
        <v>49</v>
      </c>
      <c r="R4752" t="s">
        <v>95</v>
      </c>
      <c r="S4752" t="s">
        <v>5458</v>
      </c>
      <c r="T4752">
        <v>32.400000000000006</v>
      </c>
      <c r="U4752">
        <v>5</v>
      </c>
      <c r="V4752">
        <v>0</v>
      </c>
      <c r="W4752">
        <v>15.552000000000001</v>
      </c>
    </row>
    <row r="4753" spans="1:23" x14ac:dyDescent="0.3">
      <c r="A4753">
        <v>6879</v>
      </c>
      <c r="B4753" t="s">
        <v>9171</v>
      </c>
      <c r="C4753" s="1">
        <v>42292</v>
      </c>
      <c r="D4753">
        <v>2015</v>
      </c>
      <c r="E4753" t="s">
        <v>53</v>
      </c>
      <c r="F4753">
        <v>15</v>
      </c>
      <c r="G4753" t="s">
        <v>1306</v>
      </c>
      <c r="H4753" t="s">
        <v>26</v>
      </c>
      <c r="I4753" t="s">
        <v>27</v>
      </c>
      <c r="J4753" t="s">
        <v>28</v>
      </c>
      <c r="K4753" t="s">
        <v>29</v>
      </c>
      <c r="L4753" t="s">
        <v>830</v>
      </c>
      <c r="M4753" t="s">
        <v>110</v>
      </c>
      <c r="N4753">
        <v>75217</v>
      </c>
      <c r="O4753" t="s">
        <v>111</v>
      </c>
      <c r="P4753" t="s">
        <v>4330</v>
      </c>
      <c r="Q4753" t="s">
        <v>49</v>
      </c>
      <c r="R4753" t="s">
        <v>95</v>
      </c>
      <c r="S4753" t="s">
        <v>4331</v>
      </c>
      <c r="T4753">
        <v>5.3440000000000003</v>
      </c>
      <c r="U4753">
        <v>1</v>
      </c>
      <c r="V4753">
        <v>0.2</v>
      </c>
      <c r="W4753">
        <v>1.8703999999999998</v>
      </c>
    </row>
    <row r="4754" spans="1:23" x14ac:dyDescent="0.3">
      <c r="A4754">
        <v>6876</v>
      </c>
      <c r="B4754" t="s">
        <v>9170</v>
      </c>
      <c r="C4754" s="1">
        <v>42618</v>
      </c>
      <c r="D4754">
        <v>2016</v>
      </c>
      <c r="E4754" t="s">
        <v>161</v>
      </c>
      <c r="F4754">
        <v>5</v>
      </c>
      <c r="G4754" t="s">
        <v>54</v>
      </c>
      <c r="H4754" t="s">
        <v>3903</v>
      </c>
      <c r="I4754" t="s">
        <v>3904</v>
      </c>
      <c r="J4754" t="s">
        <v>28</v>
      </c>
      <c r="K4754" t="s">
        <v>29</v>
      </c>
      <c r="L4754" t="s">
        <v>4896</v>
      </c>
      <c r="M4754" t="s">
        <v>331</v>
      </c>
      <c r="N4754">
        <v>23320</v>
      </c>
      <c r="O4754" t="s">
        <v>32</v>
      </c>
      <c r="P4754" t="s">
        <v>5565</v>
      </c>
      <c r="Q4754" t="s">
        <v>49</v>
      </c>
      <c r="R4754" t="s">
        <v>50</v>
      </c>
      <c r="S4754" t="s">
        <v>5566</v>
      </c>
      <c r="T4754">
        <v>25.06</v>
      </c>
      <c r="U4754">
        <v>2</v>
      </c>
      <c r="V4754">
        <v>0</v>
      </c>
      <c r="W4754">
        <v>11.778199999999998</v>
      </c>
    </row>
    <row r="4755" spans="1:23" x14ac:dyDescent="0.3">
      <c r="A4755">
        <v>6874</v>
      </c>
      <c r="B4755" t="s">
        <v>9168</v>
      </c>
      <c r="C4755" s="1">
        <v>41929</v>
      </c>
      <c r="D4755">
        <v>2014</v>
      </c>
      <c r="E4755" t="s">
        <v>53</v>
      </c>
      <c r="F4755">
        <v>17</v>
      </c>
      <c r="G4755" t="s">
        <v>25</v>
      </c>
      <c r="H4755" t="s">
        <v>175</v>
      </c>
      <c r="I4755" t="s">
        <v>176</v>
      </c>
      <c r="J4755" t="s">
        <v>28</v>
      </c>
      <c r="K4755" t="s">
        <v>29</v>
      </c>
      <c r="L4755" t="s">
        <v>9169</v>
      </c>
      <c r="M4755" t="s">
        <v>110</v>
      </c>
      <c r="N4755">
        <v>77705</v>
      </c>
      <c r="O4755" t="s">
        <v>111</v>
      </c>
      <c r="P4755" t="s">
        <v>3263</v>
      </c>
      <c r="Q4755" t="s">
        <v>49</v>
      </c>
      <c r="R4755" t="s">
        <v>79</v>
      </c>
      <c r="S4755" t="s">
        <v>3264</v>
      </c>
      <c r="T4755">
        <v>10.779999999999996</v>
      </c>
      <c r="U4755">
        <v>5</v>
      </c>
      <c r="V4755">
        <v>0.8</v>
      </c>
      <c r="W4755">
        <v>-17.248000000000008</v>
      </c>
    </row>
    <row r="4756" spans="1:23" x14ac:dyDescent="0.3">
      <c r="A4756">
        <v>4755</v>
      </c>
      <c r="B4756" t="s">
        <v>7766</v>
      </c>
      <c r="C4756" s="1">
        <v>42769</v>
      </c>
      <c r="D4756">
        <v>2017</v>
      </c>
      <c r="E4756" t="s">
        <v>568</v>
      </c>
      <c r="F475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v>-2.5880000000000001</v>
      </c>
    </row>
    <row r="4757" spans="1:23" x14ac:dyDescent="0.3">
      <c r="A4757">
        <v>4756</v>
      </c>
      <c r="B4757" t="s">
        <v>7766</v>
      </c>
      <c r="C4757" s="1">
        <v>42769</v>
      </c>
      <c r="D4757">
        <v>2017</v>
      </c>
      <c r="E4757" t="s">
        <v>568</v>
      </c>
      <c r="F4757">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v>40.353599999999986</v>
      </c>
    </row>
    <row r="4758" spans="1:23" x14ac:dyDescent="0.3">
      <c r="A4758">
        <v>4757</v>
      </c>
      <c r="B4758" t="s">
        <v>7769</v>
      </c>
      <c r="C4758" s="1">
        <v>42999</v>
      </c>
      <c r="D4758">
        <v>2017</v>
      </c>
      <c r="E4758" t="s">
        <v>161</v>
      </c>
      <c r="F4758">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v>-1.5264000000000002</v>
      </c>
    </row>
    <row r="4759" spans="1:23" x14ac:dyDescent="0.3">
      <c r="A4759">
        <v>4758</v>
      </c>
      <c r="B4759" t="s">
        <v>7770</v>
      </c>
      <c r="C4759" s="1">
        <v>42855</v>
      </c>
      <c r="D4759">
        <v>2017</v>
      </c>
      <c r="E4759" t="s">
        <v>89</v>
      </c>
      <c r="F4759">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v>-69.395200000000031</v>
      </c>
    </row>
    <row r="4760" spans="1:23" x14ac:dyDescent="0.3">
      <c r="A4760">
        <v>6873</v>
      </c>
      <c r="B4760" t="s">
        <v>9167</v>
      </c>
      <c r="C4760" s="1">
        <v>42354</v>
      </c>
      <c r="D4760">
        <v>2015</v>
      </c>
      <c r="E4760" t="s">
        <v>98</v>
      </c>
      <c r="F4760">
        <v>16</v>
      </c>
      <c r="G4760" t="s">
        <v>199</v>
      </c>
      <c r="H4760" t="s">
        <v>607</v>
      </c>
      <c r="I4760" t="s">
        <v>608</v>
      </c>
      <c r="J4760" t="s">
        <v>28</v>
      </c>
      <c r="K4760" t="s">
        <v>29</v>
      </c>
      <c r="L4760" t="s">
        <v>101</v>
      </c>
      <c r="M4760" t="s">
        <v>102</v>
      </c>
      <c r="N4760">
        <v>98105</v>
      </c>
      <c r="O4760" t="s">
        <v>47</v>
      </c>
      <c r="P4760" t="s">
        <v>7553</v>
      </c>
      <c r="Q4760" t="s">
        <v>49</v>
      </c>
      <c r="R4760" t="s">
        <v>95</v>
      </c>
      <c r="S4760" t="s">
        <v>7554</v>
      </c>
      <c r="T4760">
        <v>4.9800000000000004</v>
      </c>
      <c r="U4760">
        <v>1</v>
      </c>
      <c r="V4760">
        <v>0</v>
      </c>
      <c r="W4760">
        <v>2.3406000000000002</v>
      </c>
    </row>
    <row r="4761" spans="1:23" x14ac:dyDescent="0.3">
      <c r="A4761">
        <v>4760</v>
      </c>
      <c r="B4761" t="s">
        <v>7771</v>
      </c>
      <c r="C4761" s="1">
        <v>41946</v>
      </c>
      <c r="D4761">
        <v>2014</v>
      </c>
      <c r="E4761" t="s">
        <v>24</v>
      </c>
      <c r="F4761">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v>18.335999999999999</v>
      </c>
    </row>
    <row r="4762" spans="1:23" x14ac:dyDescent="0.3">
      <c r="A4762">
        <v>4761</v>
      </c>
      <c r="B4762" t="s">
        <v>7771</v>
      </c>
      <c r="C4762" s="1">
        <v>41946</v>
      </c>
      <c r="D4762">
        <v>2014</v>
      </c>
      <c r="E4762" t="s">
        <v>24</v>
      </c>
      <c r="F4762">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v>2.8477999999999994</v>
      </c>
    </row>
    <row r="4763" spans="1:23" x14ac:dyDescent="0.3">
      <c r="A4763">
        <v>4762</v>
      </c>
      <c r="B4763" t="s">
        <v>7772</v>
      </c>
      <c r="C4763" s="1">
        <v>42734</v>
      </c>
      <c r="D4763">
        <v>2016</v>
      </c>
      <c r="E4763" t="s">
        <v>98</v>
      </c>
      <c r="F4763">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v>1.9925999999999999</v>
      </c>
    </row>
    <row r="4764" spans="1:23" x14ac:dyDescent="0.3">
      <c r="A4764">
        <v>4763</v>
      </c>
      <c r="B4764" t="s">
        <v>7772</v>
      </c>
      <c r="C4764" s="1">
        <v>42734</v>
      </c>
      <c r="D4764">
        <v>2016</v>
      </c>
      <c r="E4764" t="s">
        <v>98</v>
      </c>
      <c r="F4764">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v>1.0284</v>
      </c>
    </row>
    <row r="4765" spans="1:23" x14ac:dyDescent="0.3">
      <c r="A4765">
        <v>4764</v>
      </c>
      <c r="B4765" t="s">
        <v>7773</v>
      </c>
      <c r="C4765" s="1">
        <v>41899</v>
      </c>
      <c r="D4765">
        <v>2014</v>
      </c>
      <c r="E4765" t="s">
        <v>161</v>
      </c>
      <c r="F4765">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v>85.981799999999993</v>
      </c>
    </row>
    <row r="4766" spans="1:23" x14ac:dyDescent="0.3">
      <c r="A4766">
        <v>4765</v>
      </c>
      <c r="B4766" t="s">
        <v>7776</v>
      </c>
      <c r="C4766" s="1">
        <v>43063</v>
      </c>
      <c r="D4766">
        <v>2017</v>
      </c>
      <c r="E4766" t="s">
        <v>24</v>
      </c>
      <c r="F476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v>9.9936000000000007</v>
      </c>
    </row>
    <row r="4767" spans="1:23" x14ac:dyDescent="0.3">
      <c r="A4767">
        <v>4766</v>
      </c>
      <c r="B4767" t="s">
        <v>7777</v>
      </c>
      <c r="C4767" s="1">
        <v>42118</v>
      </c>
      <c r="D4767">
        <v>2015</v>
      </c>
      <c r="E4767" t="s">
        <v>89</v>
      </c>
      <c r="F4767">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v>7.5370999999999988</v>
      </c>
    </row>
    <row r="4768" spans="1:23" x14ac:dyDescent="0.3">
      <c r="A4768">
        <v>6872</v>
      </c>
      <c r="B4768" t="s">
        <v>9166</v>
      </c>
      <c r="C4768" s="1">
        <v>42709</v>
      </c>
      <c r="D4768">
        <v>2016</v>
      </c>
      <c r="E4768" t="s">
        <v>98</v>
      </c>
      <c r="F4768">
        <v>5</v>
      </c>
      <c r="G4768" t="s">
        <v>25</v>
      </c>
      <c r="H4768" t="s">
        <v>5066</v>
      </c>
      <c r="I4768" t="s">
        <v>5067</v>
      </c>
      <c r="J4768" t="s">
        <v>44</v>
      </c>
      <c r="K4768" t="s">
        <v>29</v>
      </c>
      <c r="L4768" t="s">
        <v>315</v>
      </c>
      <c r="M4768" t="s">
        <v>222</v>
      </c>
      <c r="N4768">
        <v>60610</v>
      </c>
      <c r="O4768" t="s">
        <v>111</v>
      </c>
      <c r="P4768" t="s">
        <v>2701</v>
      </c>
      <c r="Q4768" t="s">
        <v>49</v>
      </c>
      <c r="R4768" t="s">
        <v>50</v>
      </c>
      <c r="S4768" t="s">
        <v>2702</v>
      </c>
      <c r="T4768">
        <v>11.952000000000002</v>
      </c>
      <c r="U4768">
        <v>3</v>
      </c>
      <c r="V4768">
        <v>0.2</v>
      </c>
      <c r="W4768">
        <v>3.8843999999999994</v>
      </c>
    </row>
    <row r="4769" spans="1:23" x14ac:dyDescent="0.3">
      <c r="A4769">
        <v>6871</v>
      </c>
      <c r="B4769" t="s">
        <v>9165</v>
      </c>
      <c r="C4769" s="1">
        <v>42603</v>
      </c>
      <c r="D4769">
        <v>2016</v>
      </c>
      <c r="E4769" t="s">
        <v>132</v>
      </c>
      <c r="F4769">
        <v>21</v>
      </c>
      <c r="G4769" t="s">
        <v>54</v>
      </c>
      <c r="H4769" t="s">
        <v>4796</v>
      </c>
      <c r="I4769" t="s">
        <v>4797</v>
      </c>
      <c r="J4769" t="s">
        <v>44</v>
      </c>
      <c r="K4769" t="s">
        <v>29</v>
      </c>
      <c r="L4769" t="s">
        <v>45</v>
      </c>
      <c r="M4769" t="s">
        <v>46</v>
      </c>
      <c r="N4769">
        <v>90004</v>
      </c>
      <c r="O4769" t="s">
        <v>47</v>
      </c>
      <c r="P4769" t="s">
        <v>7125</v>
      </c>
      <c r="Q4769" t="s">
        <v>49</v>
      </c>
      <c r="R4769" t="s">
        <v>95</v>
      </c>
      <c r="S4769" t="s">
        <v>7126</v>
      </c>
      <c r="T4769">
        <v>47.52</v>
      </c>
      <c r="U4769">
        <v>9</v>
      </c>
      <c r="V4769">
        <v>0</v>
      </c>
      <c r="W4769">
        <v>21.384</v>
      </c>
    </row>
    <row r="4770" spans="1:23" x14ac:dyDescent="0.3">
      <c r="A4770">
        <v>4769</v>
      </c>
      <c r="B4770" t="s">
        <v>7779</v>
      </c>
      <c r="C4770" s="1">
        <v>42888</v>
      </c>
      <c r="D4770">
        <v>2017</v>
      </c>
      <c r="E4770" t="s">
        <v>41</v>
      </c>
      <c r="F4770">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v>9.1871999999999989</v>
      </c>
    </row>
    <row r="4771" spans="1:23" x14ac:dyDescent="0.3">
      <c r="A4771">
        <v>4770</v>
      </c>
      <c r="B4771" t="s">
        <v>7782</v>
      </c>
      <c r="C4771" s="1">
        <v>42632</v>
      </c>
      <c r="D4771">
        <v>2016</v>
      </c>
      <c r="E4771" t="s">
        <v>161</v>
      </c>
      <c r="F4771">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v>4.1832000000000003</v>
      </c>
    </row>
    <row r="4772" spans="1:23" x14ac:dyDescent="0.3">
      <c r="A4772">
        <v>4771</v>
      </c>
      <c r="B4772" t="s">
        <v>7782</v>
      </c>
      <c r="C4772" s="1">
        <v>42632</v>
      </c>
      <c r="D4772">
        <v>2016</v>
      </c>
      <c r="E4772" t="s">
        <v>161</v>
      </c>
      <c r="F4772">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v>1.8719999999999997</v>
      </c>
    </row>
    <row r="4773" spans="1:23" x14ac:dyDescent="0.3">
      <c r="A4773">
        <v>6870</v>
      </c>
      <c r="B4773" t="s">
        <v>9165</v>
      </c>
      <c r="C4773" s="1">
        <v>42603</v>
      </c>
      <c r="D4773">
        <v>2016</v>
      </c>
      <c r="E4773" t="s">
        <v>132</v>
      </c>
      <c r="F4773">
        <v>21</v>
      </c>
      <c r="G4773" t="s">
        <v>54</v>
      </c>
      <c r="H4773" t="s">
        <v>4796</v>
      </c>
      <c r="I4773" t="s">
        <v>4797</v>
      </c>
      <c r="J4773" t="s">
        <v>44</v>
      </c>
      <c r="K4773" t="s">
        <v>29</v>
      </c>
      <c r="L4773" t="s">
        <v>45</v>
      </c>
      <c r="M4773" t="s">
        <v>46</v>
      </c>
      <c r="N4773">
        <v>90004</v>
      </c>
      <c r="O4773" t="s">
        <v>47</v>
      </c>
      <c r="P4773" t="s">
        <v>6197</v>
      </c>
      <c r="Q4773" t="s">
        <v>49</v>
      </c>
      <c r="R4773" t="s">
        <v>95</v>
      </c>
      <c r="S4773" t="s">
        <v>6198</v>
      </c>
      <c r="T4773">
        <v>12.96</v>
      </c>
      <c r="U4773">
        <v>2</v>
      </c>
      <c r="V4773">
        <v>0</v>
      </c>
      <c r="W4773">
        <v>6.2208000000000006</v>
      </c>
    </row>
    <row r="4774" spans="1:23" x14ac:dyDescent="0.3">
      <c r="A4774">
        <v>6865</v>
      </c>
      <c r="B4774" t="s">
        <v>9165</v>
      </c>
      <c r="C4774" s="1">
        <v>42603</v>
      </c>
      <c r="D4774">
        <v>2016</v>
      </c>
      <c r="E4774" t="s">
        <v>132</v>
      </c>
      <c r="F4774">
        <v>21</v>
      </c>
      <c r="G4774" t="s">
        <v>54</v>
      </c>
      <c r="H4774" t="s">
        <v>4796</v>
      </c>
      <c r="I4774" t="s">
        <v>4797</v>
      </c>
      <c r="J4774" t="s">
        <v>44</v>
      </c>
      <c r="K4774" t="s">
        <v>29</v>
      </c>
      <c r="L4774" t="s">
        <v>45</v>
      </c>
      <c r="M4774" t="s">
        <v>46</v>
      </c>
      <c r="N4774">
        <v>90004</v>
      </c>
      <c r="O4774" t="s">
        <v>47</v>
      </c>
      <c r="P4774" t="s">
        <v>2918</v>
      </c>
      <c r="Q4774" t="s">
        <v>49</v>
      </c>
      <c r="R4774" t="s">
        <v>79</v>
      </c>
      <c r="S4774" t="s">
        <v>2919</v>
      </c>
      <c r="T4774">
        <v>12.672000000000001</v>
      </c>
      <c r="U4774">
        <v>2</v>
      </c>
      <c r="V4774">
        <v>0.2</v>
      </c>
      <c r="W4774">
        <v>4.7519999999999998</v>
      </c>
    </row>
    <row r="4775" spans="1:23" x14ac:dyDescent="0.3">
      <c r="A4775">
        <v>4774</v>
      </c>
      <c r="B4775" t="s">
        <v>7787</v>
      </c>
      <c r="C4775" s="1">
        <v>43062</v>
      </c>
      <c r="D4775">
        <v>2017</v>
      </c>
      <c r="E4775" t="s">
        <v>24</v>
      </c>
      <c r="F4775">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v>4.1760000000000002</v>
      </c>
    </row>
    <row r="4776" spans="1:23" x14ac:dyDescent="0.3">
      <c r="A4776">
        <v>6864</v>
      </c>
      <c r="B4776" t="s">
        <v>9164</v>
      </c>
      <c r="C4776" s="1">
        <v>43070</v>
      </c>
      <c r="D4776">
        <v>2017</v>
      </c>
      <c r="E4776" t="s">
        <v>98</v>
      </c>
      <c r="F4776">
        <v>1</v>
      </c>
      <c r="G4776" t="s">
        <v>54</v>
      </c>
      <c r="H4776" t="s">
        <v>1737</v>
      </c>
      <c r="I4776" t="s">
        <v>1738</v>
      </c>
      <c r="J4776" t="s">
        <v>44</v>
      </c>
      <c r="K4776" t="s">
        <v>29</v>
      </c>
      <c r="L4776" t="s">
        <v>693</v>
      </c>
      <c r="M4776" t="s">
        <v>110</v>
      </c>
      <c r="N4776">
        <v>78207</v>
      </c>
      <c r="O4776" t="s">
        <v>111</v>
      </c>
      <c r="P4776" t="s">
        <v>6037</v>
      </c>
      <c r="Q4776" t="s">
        <v>49</v>
      </c>
      <c r="R4776" t="s">
        <v>95</v>
      </c>
      <c r="S4776" t="s">
        <v>6038</v>
      </c>
      <c r="T4776">
        <v>10.368000000000002</v>
      </c>
      <c r="U4776">
        <v>2</v>
      </c>
      <c r="V4776">
        <v>0.2</v>
      </c>
      <c r="W4776">
        <v>3.6288</v>
      </c>
    </row>
    <row r="4777" spans="1:23" x14ac:dyDescent="0.3">
      <c r="A4777">
        <v>4776</v>
      </c>
      <c r="B4777" t="s">
        <v>7788</v>
      </c>
      <c r="C4777" s="1">
        <v>43055</v>
      </c>
      <c r="D4777">
        <v>2017</v>
      </c>
      <c r="E4777" t="s">
        <v>24</v>
      </c>
      <c r="F4777">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v>6.073599999999999</v>
      </c>
    </row>
    <row r="4778" spans="1:23" x14ac:dyDescent="0.3">
      <c r="A4778">
        <v>4777</v>
      </c>
      <c r="B4778" t="s">
        <v>7789</v>
      </c>
      <c r="C4778" s="1">
        <v>42419</v>
      </c>
      <c r="D4778">
        <v>2016</v>
      </c>
      <c r="E4778" t="s">
        <v>568</v>
      </c>
      <c r="F4778">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v>4.0749000000000004</v>
      </c>
    </row>
    <row r="4779" spans="1:23" x14ac:dyDescent="0.3">
      <c r="A4779">
        <v>4778</v>
      </c>
      <c r="B4779" t="s">
        <v>7789</v>
      </c>
      <c r="C4779" s="1">
        <v>42419</v>
      </c>
      <c r="D4779">
        <v>2016</v>
      </c>
      <c r="E4779" t="s">
        <v>568</v>
      </c>
      <c r="F4779">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v>6.6846000000000005</v>
      </c>
    </row>
    <row r="4780" spans="1:23" x14ac:dyDescent="0.3">
      <c r="A4780">
        <v>4779</v>
      </c>
      <c r="B4780" t="s">
        <v>7790</v>
      </c>
      <c r="C4780" s="1">
        <v>43046</v>
      </c>
      <c r="D4780">
        <v>2017</v>
      </c>
      <c r="E4780" t="s">
        <v>24</v>
      </c>
      <c r="F4780">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v>33.310199999999995</v>
      </c>
    </row>
    <row r="4781" spans="1:23" x14ac:dyDescent="0.3">
      <c r="A4781">
        <v>6862</v>
      </c>
      <c r="B4781" t="s">
        <v>9163</v>
      </c>
      <c r="C4781" s="1">
        <v>42842</v>
      </c>
      <c r="D4781">
        <v>2017</v>
      </c>
      <c r="E4781" t="s">
        <v>89</v>
      </c>
      <c r="F4781">
        <v>17</v>
      </c>
      <c r="G4781" t="s">
        <v>54</v>
      </c>
      <c r="H4781" t="s">
        <v>4383</v>
      </c>
      <c r="I4781" t="s">
        <v>4384</v>
      </c>
      <c r="J4781" t="s">
        <v>28</v>
      </c>
      <c r="K4781" t="s">
        <v>29</v>
      </c>
      <c r="L4781" t="s">
        <v>45</v>
      </c>
      <c r="M4781" t="s">
        <v>46</v>
      </c>
      <c r="N4781">
        <v>90008</v>
      </c>
      <c r="O4781" t="s">
        <v>47</v>
      </c>
      <c r="P4781" t="s">
        <v>4779</v>
      </c>
      <c r="Q4781" t="s">
        <v>49</v>
      </c>
      <c r="R4781" t="s">
        <v>50</v>
      </c>
      <c r="S4781" t="s">
        <v>4780</v>
      </c>
      <c r="T4781">
        <v>23.04</v>
      </c>
      <c r="U4781">
        <v>8</v>
      </c>
      <c r="V4781">
        <v>0</v>
      </c>
      <c r="W4781">
        <v>11.2896</v>
      </c>
    </row>
    <row r="4782" spans="1:23" x14ac:dyDescent="0.3">
      <c r="A4782">
        <v>6860</v>
      </c>
      <c r="B4782" t="s">
        <v>9163</v>
      </c>
      <c r="C4782" s="1">
        <v>42842</v>
      </c>
      <c r="D4782">
        <v>2017</v>
      </c>
      <c r="E4782" t="s">
        <v>89</v>
      </c>
      <c r="F4782">
        <v>17</v>
      </c>
      <c r="G4782" t="s">
        <v>54</v>
      </c>
      <c r="H4782" t="s">
        <v>4383</v>
      </c>
      <c r="I4782" t="s">
        <v>4384</v>
      </c>
      <c r="J4782" t="s">
        <v>28</v>
      </c>
      <c r="K4782" t="s">
        <v>29</v>
      </c>
      <c r="L4782" t="s">
        <v>45</v>
      </c>
      <c r="M4782" t="s">
        <v>46</v>
      </c>
      <c r="N4782">
        <v>90008</v>
      </c>
      <c r="O4782" t="s">
        <v>47</v>
      </c>
      <c r="P4782" t="s">
        <v>3318</v>
      </c>
      <c r="Q4782" t="s">
        <v>49</v>
      </c>
      <c r="R4782" t="s">
        <v>281</v>
      </c>
      <c r="S4782" t="s">
        <v>3319</v>
      </c>
      <c r="T4782">
        <v>10.9</v>
      </c>
      <c r="U4782">
        <v>5</v>
      </c>
      <c r="V4782">
        <v>0</v>
      </c>
      <c r="W4782">
        <v>3.5970000000000004</v>
      </c>
    </row>
    <row r="4783" spans="1:23" x14ac:dyDescent="0.3">
      <c r="A4783">
        <v>4782</v>
      </c>
      <c r="B4783" t="s">
        <v>7792</v>
      </c>
      <c r="C4783" s="1">
        <v>41950</v>
      </c>
      <c r="D4783">
        <v>2014</v>
      </c>
      <c r="E4783" t="s">
        <v>24</v>
      </c>
      <c r="F4783">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v>-2.214</v>
      </c>
    </row>
    <row r="4784" spans="1:23" x14ac:dyDescent="0.3">
      <c r="A4784">
        <v>4783</v>
      </c>
      <c r="B4784" t="s">
        <v>7792</v>
      </c>
      <c r="C4784" s="1">
        <v>41950</v>
      </c>
      <c r="D4784">
        <v>2014</v>
      </c>
      <c r="E4784" t="s">
        <v>24</v>
      </c>
      <c r="F4784">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v>3.5623000000000022</v>
      </c>
    </row>
    <row r="4785" spans="1:23" x14ac:dyDescent="0.3">
      <c r="A4785">
        <v>4784</v>
      </c>
      <c r="B4785" t="s">
        <v>7795</v>
      </c>
      <c r="C4785" s="1">
        <v>42763</v>
      </c>
      <c r="D4785">
        <v>2017</v>
      </c>
      <c r="E4785" t="s">
        <v>166</v>
      </c>
      <c r="F4785">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v>137.15100000000001</v>
      </c>
    </row>
    <row r="4786" spans="1:23" x14ac:dyDescent="0.3">
      <c r="A4786">
        <v>4785</v>
      </c>
      <c r="B4786" t="s">
        <v>7796</v>
      </c>
      <c r="C4786" s="1">
        <v>42349</v>
      </c>
      <c r="D4786">
        <v>2015</v>
      </c>
      <c r="E4786" t="s">
        <v>98</v>
      </c>
      <c r="F478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v>1.1480000000000006</v>
      </c>
    </row>
    <row r="4787" spans="1:23" x14ac:dyDescent="0.3">
      <c r="A4787">
        <v>6859</v>
      </c>
      <c r="B4787" t="s">
        <v>9163</v>
      </c>
      <c r="C4787" s="1">
        <v>42842</v>
      </c>
      <c r="D4787">
        <v>2017</v>
      </c>
      <c r="E4787" t="s">
        <v>89</v>
      </c>
      <c r="F4787">
        <v>17</v>
      </c>
      <c r="G4787" t="s">
        <v>54</v>
      </c>
      <c r="H4787" t="s">
        <v>4383</v>
      </c>
      <c r="I4787" t="s">
        <v>4384</v>
      </c>
      <c r="J4787" t="s">
        <v>28</v>
      </c>
      <c r="K4787" t="s">
        <v>29</v>
      </c>
      <c r="L4787" t="s">
        <v>45</v>
      </c>
      <c r="M4787" t="s">
        <v>46</v>
      </c>
      <c r="N4787">
        <v>90008</v>
      </c>
      <c r="O4787" t="s">
        <v>47</v>
      </c>
      <c r="P4787" t="s">
        <v>3646</v>
      </c>
      <c r="Q4787" t="s">
        <v>49</v>
      </c>
      <c r="R4787" t="s">
        <v>50</v>
      </c>
      <c r="S4787" t="s">
        <v>3647</v>
      </c>
      <c r="T4787">
        <v>7.38</v>
      </c>
      <c r="U4787">
        <v>2</v>
      </c>
      <c r="V4787">
        <v>0</v>
      </c>
      <c r="W4787">
        <v>3.4685999999999999</v>
      </c>
    </row>
    <row r="4788" spans="1:23" x14ac:dyDescent="0.3">
      <c r="A4788">
        <v>4787</v>
      </c>
      <c r="B4788" t="s">
        <v>7796</v>
      </c>
      <c r="C4788" s="1">
        <v>42349</v>
      </c>
      <c r="D4788">
        <v>2015</v>
      </c>
      <c r="E4788" t="s">
        <v>98</v>
      </c>
      <c r="F4788">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v>0.47519999999999984</v>
      </c>
    </row>
    <row r="4789" spans="1:23" x14ac:dyDescent="0.3">
      <c r="A4789">
        <v>6858</v>
      </c>
      <c r="B4789" t="s">
        <v>9163</v>
      </c>
      <c r="C4789" s="1">
        <v>42842</v>
      </c>
      <c r="D4789">
        <v>2017</v>
      </c>
      <c r="E4789" t="s">
        <v>89</v>
      </c>
      <c r="F4789">
        <v>17</v>
      </c>
      <c r="G4789" t="s">
        <v>54</v>
      </c>
      <c r="H4789" t="s">
        <v>4383</v>
      </c>
      <c r="I4789" t="s">
        <v>4384</v>
      </c>
      <c r="J4789" t="s">
        <v>28</v>
      </c>
      <c r="K4789" t="s">
        <v>29</v>
      </c>
      <c r="L4789" t="s">
        <v>45</v>
      </c>
      <c r="M4789" t="s">
        <v>46</v>
      </c>
      <c r="N4789">
        <v>90008</v>
      </c>
      <c r="O4789" t="s">
        <v>47</v>
      </c>
      <c r="P4789" t="s">
        <v>3722</v>
      </c>
      <c r="Q4789" t="s">
        <v>49</v>
      </c>
      <c r="R4789" t="s">
        <v>95</v>
      </c>
      <c r="S4789" t="s">
        <v>3723</v>
      </c>
      <c r="T4789">
        <v>28.14</v>
      </c>
      <c r="U4789">
        <v>3</v>
      </c>
      <c r="V4789">
        <v>0</v>
      </c>
      <c r="W4789">
        <v>13.507200000000001</v>
      </c>
    </row>
    <row r="4790" spans="1:23" x14ac:dyDescent="0.3">
      <c r="A4790">
        <v>6857</v>
      </c>
      <c r="B4790" t="s">
        <v>9162</v>
      </c>
      <c r="C4790" s="1">
        <v>43092</v>
      </c>
      <c r="D4790">
        <v>2017</v>
      </c>
      <c r="E4790" t="s">
        <v>98</v>
      </c>
      <c r="F4790">
        <v>23</v>
      </c>
      <c r="G4790" t="s">
        <v>25</v>
      </c>
      <c r="H4790" t="s">
        <v>7802</v>
      </c>
      <c r="I4790" t="s">
        <v>7803</v>
      </c>
      <c r="J4790" t="s">
        <v>44</v>
      </c>
      <c r="K4790" t="s">
        <v>29</v>
      </c>
      <c r="L4790" t="s">
        <v>5163</v>
      </c>
      <c r="M4790" t="s">
        <v>1725</v>
      </c>
      <c r="N4790">
        <v>72209</v>
      </c>
      <c r="O4790" t="s">
        <v>32</v>
      </c>
      <c r="P4790" t="s">
        <v>7774</v>
      </c>
      <c r="Q4790" t="s">
        <v>49</v>
      </c>
      <c r="R4790" t="s">
        <v>184</v>
      </c>
      <c r="S4790" t="s">
        <v>7775</v>
      </c>
      <c r="T4790">
        <v>182.94</v>
      </c>
      <c r="U4790">
        <v>3</v>
      </c>
      <c r="V4790">
        <v>0</v>
      </c>
      <c r="W4790">
        <v>85.981799999999993</v>
      </c>
    </row>
    <row r="4791" spans="1:23" x14ac:dyDescent="0.3">
      <c r="A4791">
        <v>6856</v>
      </c>
      <c r="B4791" t="s">
        <v>9162</v>
      </c>
      <c r="C4791" s="1">
        <v>43092</v>
      </c>
      <c r="D4791">
        <v>2017</v>
      </c>
      <c r="E4791" t="s">
        <v>98</v>
      </c>
      <c r="F4791">
        <v>23</v>
      </c>
      <c r="G4791" t="s">
        <v>25</v>
      </c>
      <c r="H4791" t="s">
        <v>7802</v>
      </c>
      <c r="I4791" t="s">
        <v>7803</v>
      </c>
      <c r="J4791" t="s">
        <v>44</v>
      </c>
      <c r="K4791" t="s">
        <v>29</v>
      </c>
      <c r="L4791" t="s">
        <v>5163</v>
      </c>
      <c r="M4791" t="s">
        <v>1725</v>
      </c>
      <c r="N4791">
        <v>72209</v>
      </c>
      <c r="O4791" t="s">
        <v>32</v>
      </c>
      <c r="P4791" t="s">
        <v>4560</v>
      </c>
      <c r="Q4791" t="s">
        <v>49</v>
      </c>
      <c r="R4791" t="s">
        <v>95</v>
      </c>
      <c r="S4791" t="s">
        <v>4561</v>
      </c>
      <c r="T4791">
        <v>44.96</v>
      </c>
      <c r="U4791">
        <v>2</v>
      </c>
      <c r="V4791">
        <v>0</v>
      </c>
      <c r="W4791">
        <v>20.6816</v>
      </c>
    </row>
    <row r="4792" spans="1:23" x14ac:dyDescent="0.3">
      <c r="A4792">
        <v>6855</v>
      </c>
      <c r="B4792" t="s">
        <v>9162</v>
      </c>
      <c r="C4792" s="1">
        <v>43092</v>
      </c>
      <c r="D4792">
        <v>2017</v>
      </c>
      <c r="E4792" t="s">
        <v>98</v>
      </c>
      <c r="F4792">
        <v>23</v>
      </c>
      <c r="G4792" t="s">
        <v>25</v>
      </c>
      <c r="H4792" t="s">
        <v>7802</v>
      </c>
      <c r="I4792" t="s">
        <v>7803</v>
      </c>
      <c r="J4792" t="s">
        <v>44</v>
      </c>
      <c r="K4792" t="s">
        <v>29</v>
      </c>
      <c r="L4792" t="s">
        <v>5163</v>
      </c>
      <c r="M4792" t="s">
        <v>1725</v>
      </c>
      <c r="N4792">
        <v>72209</v>
      </c>
      <c r="O4792" t="s">
        <v>32</v>
      </c>
      <c r="P4792" t="s">
        <v>854</v>
      </c>
      <c r="Q4792" t="s">
        <v>49</v>
      </c>
      <c r="R4792" t="s">
        <v>63</v>
      </c>
      <c r="S4792" t="s">
        <v>855</v>
      </c>
      <c r="T4792">
        <v>367.96</v>
      </c>
      <c r="U4792">
        <v>4</v>
      </c>
      <c r="V4792">
        <v>0</v>
      </c>
      <c r="W4792">
        <v>14.718399999999974</v>
      </c>
    </row>
    <row r="4793" spans="1:23" x14ac:dyDescent="0.3">
      <c r="A4793">
        <v>4792</v>
      </c>
      <c r="B4793" t="s">
        <v>7796</v>
      </c>
      <c r="C4793" s="1">
        <v>42349</v>
      </c>
      <c r="D4793">
        <v>2015</v>
      </c>
      <c r="E4793" t="s">
        <v>98</v>
      </c>
      <c r="F4793">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v>28.706399999999991</v>
      </c>
    </row>
    <row r="4794" spans="1:23" x14ac:dyDescent="0.3">
      <c r="A4794">
        <v>4793</v>
      </c>
      <c r="B4794" t="s">
        <v>7796</v>
      </c>
      <c r="C4794" s="1">
        <v>42349</v>
      </c>
      <c r="D4794">
        <v>2015</v>
      </c>
      <c r="E4794" t="s">
        <v>98</v>
      </c>
      <c r="F4794">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v>9.6935999999999964</v>
      </c>
    </row>
    <row r="4795" spans="1:23" x14ac:dyDescent="0.3">
      <c r="A4795">
        <v>4794</v>
      </c>
      <c r="B4795" t="s">
        <v>7800</v>
      </c>
      <c r="C4795" s="1">
        <v>42184</v>
      </c>
      <c r="D4795">
        <v>2015</v>
      </c>
      <c r="E4795" t="s">
        <v>41</v>
      </c>
      <c r="F4795">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v>11.231999999999999</v>
      </c>
    </row>
    <row r="4796" spans="1:23" x14ac:dyDescent="0.3">
      <c r="A4796">
        <v>6853</v>
      </c>
      <c r="B4796" t="s">
        <v>9162</v>
      </c>
      <c r="C4796" s="1">
        <v>43092</v>
      </c>
      <c r="D4796">
        <v>2017</v>
      </c>
      <c r="E4796" t="s">
        <v>98</v>
      </c>
      <c r="F4796">
        <v>23</v>
      </c>
      <c r="G4796" t="s">
        <v>25</v>
      </c>
      <c r="H4796" t="s">
        <v>7802</v>
      </c>
      <c r="I4796" t="s">
        <v>7803</v>
      </c>
      <c r="J4796" t="s">
        <v>44</v>
      </c>
      <c r="K4796" t="s">
        <v>29</v>
      </c>
      <c r="L4796" t="s">
        <v>5163</v>
      </c>
      <c r="M4796" t="s">
        <v>1725</v>
      </c>
      <c r="N4796">
        <v>72209</v>
      </c>
      <c r="O4796" t="s">
        <v>32</v>
      </c>
      <c r="P4796" t="s">
        <v>774</v>
      </c>
      <c r="Q4796" t="s">
        <v>49</v>
      </c>
      <c r="R4796" t="s">
        <v>63</v>
      </c>
      <c r="S4796" t="s">
        <v>775</v>
      </c>
      <c r="T4796">
        <v>62.04</v>
      </c>
      <c r="U4796">
        <v>4</v>
      </c>
      <c r="V4796">
        <v>0</v>
      </c>
      <c r="W4796">
        <v>17.371200000000002</v>
      </c>
    </row>
    <row r="4797" spans="1:23" x14ac:dyDescent="0.3">
      <c r="A4797">
        <v>4796</v>
      </c>
      <c r="B4797" t="s">
        <v>7804</v>
      </c>
      <c r="C4797" s="1">
        <v>42229</v>
      </c>
      <c r="D4797">
        <v>2015</v>
      </c>
      <c r="E4797" t="s">
        <v>132</v>
      </c>
      <c r="F4797">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v>2.7071999999999994</v>
      </c>
    </row>
    <row r="4798" spans="1:23" x14ac:dyDescent="0.3">
      <c r="A4798">
        <v>4797</v>
      </c>
      <c r="B4798" t="s">
        <v>7806</v>
      </c>
      <c r="C4798" s="1">
        <v>42504</v>
      </c>
      <c r="D4798">
        <v>2016</v>
      </c>
      <c r="E4798" t="s">
        <v>124</v>
      </c>
      <c r="F4798">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v>-44.146199999999979</v>
      </c>
    </row>
    <row r="4799" spans="1:23" x14ac:dyDescent="0.3">
      <c r="A4799">
        <v>4798</v>
      </c>
      <c r="B4799" t="s">
        <v>7806</v>
      </c>
      <c r="C4799" s="1">
        <v>42504</v>
      </c>
      <c r="D4799">
        <v>2016</v>
      </c>
      <c r="E4799" t="s">
        <v>124</v>
      </c>
      <c r="F4799">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v>10.8864</v>
      </c>
    </row>
    <row r="4800" spans="1:23" x14ac:dyDescent="0.3">
      <c r="A4800">
        <v>6852</v>
      </c>
      <c r="B4800" t="s">
        <v>9161</v>
      </c>
      <c r="C4800" s="1">
        <v>42377</v>
      </c>
      <c r="D4800">
        <v>2016</v>
      </c>
      <c r="E4800" t="s">
        <v>166</v>
      </c>
      <c r="F4800">
        <v>8</v>
      </c>
      <c r="G4800" t="s">
        <v>54</v>
      </c>
      <c r="H4800" t="s">
        <v>6656</v>
      </c>
      <c r="I4800" t="s">
        <v>6657</v>
      </c>
      <c r="J4800" t="s">
        <v>44</v>
      </c>
      <c r="K4800" t="s">
        <v>29</v>
      </c>
      <c r="L4800" t="s">
        <v>626</v>
      </c>
      <c r="M4800" t="s">
        <v>120</v>
      </c>
      <c r="N4800">
        <v>53132</v>
      </c>
      <c r="O4800" t="s">
        <v>111</v>
      </c>
      <c r="P4800" t="s">
        <v>297</v>
      </c>
      <c r="Q4800" t="s">
        <v>49</v>
      </c>
      <c r="R4800" t="s">
        <v>79</v>
      </c>
      <c r="S4800" t="s">
        <v>298</v>
      </c>
      <c r="T4800">
        <v>106.05</v>
      </c>
      <c r="U4800">
        <v>7</v>
      </c>
      <c r="V4800">
        <v>0</v>
      </c>
      <c r="W4800">
        <v>49.843499999999999</v>
      </c>
    </row>
    <row r="4801" spans="1:23" x14ac:dyDescent="0.3">
      <c r="A4801">
        <v>6849</v>
      </c>
      <c r="B4801" t="s">
        <v>9159</v>
      </c>
      <c r="C4801" s="1">
        <v>42539</v>
      </c>
      <c r="D4801">
        <v>2016</v>
      </c>
      <c r="E4801" t="s">
        <v>41</v>
      </c>
      <c r="F4801">
        <v>18</v>
      </c>
      <c r="G4801" t="s">
        <v>199</v>
      </c>
      <c r="H4801" t="s">
        <v>5205</v>
      </c>
      <c r="I4801" t="s">
        <v>5206</v>
      </c>
      <c r="J4801" t="s">
        <v>28</v>
      </c>
      <c r="K4801" t="s">
        <v>29</v>
      </c>
      <c r="L4801" t="s">
        <v>8113</v>
      </c>
      <c r="M4801" t="s">
        <v>222</v>
      </c>
      <c r="N4801">
        <v>60423</v>
      </c>
      <c r="O4801" t="s">
        <v>111</v>
      </c>
      <c r="P4801" t="s">
        <v>7662</v>
      </c>
      <c r="Q4801" t="s">
        <v>49</v>
      </c>
      <c r="R4801" t="s">
        <v>95</v>
      </c>
      <c r="S4801" t="s">
        <v>7663</v>
      </c>
      <c r="T4801">
        <v>76.864000000000004</v>
      </c>
      <c r="U4801">
        <v>2</v>
      </c>
      <c r="V4801">
        <v>0.2</v>
      </c>
      <c r="W4801">
        <v>26.902399999999993</v>
      </c>
    </row>
    <row r="4802" spans="1:23" x14ac:dyDescent="0.3">
      <c r="A4802">
        <v>4801</v>
      </c>
      <c r="B4802" t="s">
        <v>7806</v>
      </c>
      <c r="C4802" s="1">
        <v>42504</v>
      </c>
      <c r="D4802">
        <v>2016</v>
      </c>
      <c r="E4802" t="s">
        <v>124</v>
      </c>
      <c r="F4802">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v>0.41720000000000046</v>
      </c>
    </row>
    <row r="4803" spans="1:23" x14ac:dyDescent="0.3">
      <c r="A4803">
        <v>4802</v>
      </c>
      <c r="B4803" t="s">
        <v>7806</v>
      </c>
      <c r="C4803" s="1">
        <v>42504</v>
      </c>
      <c r="D4803">
        <v>2016</v>
      </c>
      <c r="E4803" t="s">
        <v>124</v>
      </c>
      <c r="F4803">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v>-7.6119999999999983</v>
      </c>
    </row>
    <row r="4804" spans="1:23" x14ac:dyDescent="0.3">
      <c r="A4804">
        <v>4803</v>
      </c>
      <c r="B4804" t="s">
        <v>7806</v>
      </c>
      <c r="C4804" s="1">
        <v>42504</v>
      </c>
      <c r="D4804">
        <v>2016</v>
      </c>
      <c r="E4804" t="s">
        <v>124</v>
      </c>
      <c r="F4804">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v>-9.8207999999999984</v>
      </c>
    </row>
    <row r="4805" spans="1:23" x14ac:dyDescent="0.3">
      <c r="A4805">
        <v>6847</v>
      </c>
      <c r="B4805" t="s">
        <v>9157</v>
      </c>
      <c r="C4805" s="1">
        <v>42499</v>
      </c>
      <c r="D4805">
        <v>2016</v>
      </c>
      <c r="E4805" t="s">
        <v>124</v>
      </c>
      <c r="F4805">
        <v>9</v>
      </c>
      <c r="G4805" t="s">
        <v>54</v>
      </c>
      <c r="H4805" t="s">
        <v>5322</v>
      </c>
      <c r="I4805" t="s">
        <v>5323</v>
      </c>
      <c r="J4805" t="s">
        <v>44</v>
      </c>
      <c r="K4805" t="s">
        <v>29</v>
      </c>
      <c r="L4805" t="s">
        <v>45</v>
      </c>
      <c r="M4805" t="s">
        <v>46</v>
      </c>
      <c r="N4805">
        <v>90036</v>
      </c>
      <c r="O4805" t="s">
        <v>47</v>
      </c>
      <c r="P4805" t="s">
        <v>8960</v>
      </c>
      <c r="Q4805" t="s">
        <v>49</v>
      </c>
      <c r="R4805" t="s">
        <v>95</v>
      </c>
      <c r="S4805" t="s">
        <v>8961</v>
      </c>
      <c r="T4805">
        <v>32.04</v>
      </c>
      <c r="U4805">
        <v>4</v>
      </c>
      <c r="V4805">
        <v>0</v>
      </c>
      <c r="W4805">
        <v>14.417999999999999</v>
      </c>
    </row>
    <row r="4806" spans="1:23" x14ac:dyDescent="0.3">
      <c r="A4806">
        <v>6844</v>
      </c>
      <c r="B4806" t="s">
        <v>9152</v>
      </c>
      <c r="C4806" s="1">
        <v>42625</v>
      </c>
      <c r="D4806">
        <v>2016</v>
      </c>
      <c r="E4806" t="s">
        <v>161</v>
      </c>
      <c r="F4806">
        <v>12</v>
      </c>
      <c r="G4806" t="s">
        <v>54</v>
      </c>
      <c r="H4806" t="s">
        <v>2450</v>
      </c>
      <c r="I4806" t="s">
        <v>2451</v>
      </c>
      <c r="J4806" t="s">
        <v>44</v>
      </c>
      <c r="K4806" t="s">
        <v>29</v>
      </c>
      <c r="L4806" t="s">
        <v>330</v>
      </c>
      <c r="M4806" t="s">
        <v>331</v>
      </c>
      <c r="N4806">
        <v>22153</v>
      </c>
      <c r="O4806" t="s">
        <v>32</v>
      </c>
      <c r="P4806" t="s">
        <v>4111</v>
      </c>
      <c r="Q4806" t="s">
        <v>49</v>
      </c>
      <c r="R4806" t="s">
        <v>63</v>
      </c>
      <c r="S4806" t="s">
        <v>4112</v>
      </c>
      <c r="T4806">
        <v>67.900000000000006</v>
      </c>
      <c r="U4806">
        <v>5</v>
      </c>
      <c r="V4806">
        <v>0</v>
      </c>
      <c r="W4806">
        <v>0.67899999999999849</v>
      </c>
    </row>
    <row r="4807" spans="1:23" x14ac:dyDescent="0.3">
      <c r="A4807">
        <v>4806</v>
      </c>
      <c r="B4807" t="s">
        <v>7810</v>
      </c>
      <c r="C4807" s="1">
        <v>42330</v>
      </c>
      <c r="D4807">
        <v>2015</v>
      </c>
      <c r="E4807" t="s">
        <v>24</v>
      </c>
      <c r="F4807">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v>18.211199999999998</v>
      </c>
    </row>
    <row r="4808" spans="1:23" x14ac:dyDescent="0.3">
      <c r="A4808">
        <v>4807</v>
      </c>
      <c r="B4808" t="s">
        <v>7810</v>
      </c>
      <c r="C4808" s="1">
        <v>42330</v>
      </c>
      <c r="D4808">
        <v>2015</v>
      </c>
      <c r="E4808" t="s">
        <v>24</v>
      </c>
      <c r="F4808">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v>19.259999999999998</v>
      </c>
    </row>
    <row r="4809" spans="1:23" x14ac:dyDescent="0.3">
      <c r="A4809">
        <v>4808</v>
      </c>
      <c r="B4809" t="s">
        <v>7810</v>
      </c>
      <c r="C4809" s="1">
        <v>42330</v>
      </c>
      <c r="D4809">
        <v>2015</v>
      </c>
      <c r="E4809" t="s">
        <v>24</v>
      </c>
      <c r="F4809">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v>10.088999999999999</v>
      </c>
    </row>
    <row r="4810" spans="1:23" x14ac:dyDescent="0.3">
      <c r="A4810">
        <v>4809</v>
      </c>
      <c r="B4810" t="s">
        <v>7811</v>
      </c>
      <c r="C4810" s="1">
        <v>41966</v>
      </c>
      <c r="D4810">
        <v>2014</v>
      </c>
      <c r="E4810" t="s">
        <v>24</v>
      </c>
      <c r="F4810">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v>21.197700000000001</v>
      </c>
    </row>
    <row r="4811" spans="1:23" x14ac:dyDescent="0.3">
      <c r="A4811">
        <v>4810</v>
      </c>
      <c r="B4811" t="s">
        <v>7812</v>
      </c>
      <c r="C4811" s="1">
        <v>42365</v>
      </c>
      <c r="D4811">
        <v>2015</v>
      </c>
      <c r="E4811" t="s">
        <v>98</v>
      </c>
      <c r="F4811">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v>91.950799999999987</v>
      </c>
    </row>
    <row r="4812" spans="1:23" x14ac:dyDescent="0.3">
      <c r="A4812">
        <v>6843</v>
      </c>
      <c r="B4812" t="s">
        <v>9152</v>
      </c>
      <c r="C4812" s="1">
        <v>42625</v>
      </c>
      <c r="D4812">
        <v>2016</v>
      </c>
      <c r="E4812" t="s">
        <v>161</v>
      </c>
      <c r="F4812">
        <v>12</v>
      </c>
      <c r="G4812" t="s">
        <v>54</v>
      </c>
      <c r="H4812" t="s">
        <v>2450</v>
      </c>
      <c r="I4812" t="s">
        <v>2451</v>
      </c>
      <c r="J4812" t="s">
        <v>44</v>
      </c>
      <c r="K4812" t="s">
        <v>29</v>
      </c>
      <c r="L4812" t="s">
        <v>330</v>
      </c>
      <c r="M4812" t="s">
        <v>331</v>
      </c>
      <c r="N4812">
        <v>22153</v>
      </c>
      <c r="O4812" t="s">
        <v>32</v>
      </c>
      <c r="P4812" t="s">
        <v>4959</v>
      </c>
      <c r="Q4812" t="s">
        <v>49</v>
      </c>
      <c r="R4812" t="s">
        <v>281</v>
      </c>
      <c r="S4812" t="s">
        <v>576</v>
      </c>
      <c r="T4812">
        <v>11.34</v>
      </c>
      <c r="U4812">
        <v>3</v>
      </c>
      <c r="V4812">
        <v>0</v>
      </c>
      <c r="W4812">
        <v>5.2164000000000001</v>
      </c>
    </row>
    <row r="4813" spans="1:23" x14ac:dyDescent="0.3">
      <c r="A4813">
        <v>6841</v>
      </c>
      <c r="B4813" t="s">
        <v>9151</v>
      </c>
      <c r="C4813" s="1">
        <v>42344</v>
      </c>
      <c r="D4813">
        <v>2015</v>
      </c>
      <c r="E4813" t="s">
        <v>98</v>
      </c>
      <c r="F4813">
        <v>6</v>
      </c>
      <c r="G4813" t="s">
        <v>199</v>
      </c>
      <c r="H4813" t="s">
        <v>4104</v>
      </c>
      <c r="I4813" t="s">
        <v>4105</v>
      </c>
      <c r="J4813" t="s">
        <v>108</v>
      </c>
      <c r="K4813" t="s">
        <v>29</v>
      </c>
      <c r="L4813" t="s">
        <v>288</v>
      </c>
      <c r="M4813" t="s">
        <v>510</v>
      </c>
      <c r="N4813">
        <v>45373</v>
      </c>
      <c r="O4813" t="s">
        <v>157</v>
      </c>
      <c r="P4813" t="s">
        <v>426</v>
      </c>
      <c r="Q4813" t="s">
        <v>49</v>
      </c>
      <c r="R4813" t="s">
        <v>79</v>
      </c>
      <c r="S4813" t="s">
        <v>427</v>
      </c>
      <c r="T4813">
        <v>14.832000000000003</v>
      </c>
      <c r="U4813">
        <v>3</v>
      </c>
      <c r="V4813">
        <v>0.7</v>
      </c>
      <c r="W4813">
        <v>-10.382399999999997</v>
      </c>
    </row>
    <row r="4814" spans="1:23" x14ac:dyDescent="0.3">
      <c r="A4814">
        <v>6839</v>
      </c>
      <c r="B4814" t="s">
        <v>9150</v>
      </c>
      <c r="C4814" s="1">
        <v>42771</v>
      </c>
      <c r="D4814">
        <v>2017</v>
      </c>
      <c r="E4814" t="s">
        <v>568</v>
      </c>
      <c r="F4814">
        <v>5</v>
      </c>
      <c r="G4814" t="s">
        <v>54</v>
      </c>
      <c r="H4814" t="s">
        <v>6773</v>
      </c>
      <c r="I4814" t="s">
        <v>6774</v>
      </c>
      <c r="J4814" t="s">
        <v>44</v>
      </c>
      <c r="K4814" t="s">
        <v>29</v>
      </c>
      <c r="L4814" t="s">
        <v>2886</v>
      </c>
      <c r="M4814" t="s">
        <v>46</v>
      </c>
      <c r="N4814">
        <v>90503</v>
      </c>
      <c r="O4814" t="s">
        <v>47</v>
      </c>
      <c r="P4814" t="s">
        <v>8259</v>
      </c>
      <c r="Q4814" t="s">
        <v>49</v>
      </c>
      <c r="R4814" t="s">
        <v>82</v>
      </c>
      <c r="S4814" t="s">
        <v>8260</v>
      </c>
      <c r="T4814">
        <v>1640.6999999999998</v>
      </c>
      <c r="U4814">
        <v>5</v>
      </c>
      <c r="V4814">
        <v>0</v>
      </c>
      <c r="W4814">
        <v>459.39599999999996</v>
      </c>
    </row>
    <row r="4815" spans="1:23" x14ac:dyDescent="0.3">
      <c r="A4815">
        <v>6838</v>
      </c>
      <c r="B4815" t="s">
        <v>9149</v>
      </c>
      <c r="C4815" s="1">
        <v>42191</v>
      </c>
      <c r="D4815">
        <v>2015</v>
      </c>
      <c r="E4815" t="s">
        <v>152</v>
      </c>
      <c r="F4815">
        <v>6</v>
      </c>
      <c r="G4815" t="s">
        <v>54</v>
      </c>
      <c r="H4815" t="s">
        <v>4633</v>
      </c>
      <c r="I4815" t="s">
        <v>4634</v>
      </c>
      <c r="J4815" t="s">
        <v>44</v>
      </c>
      <c r="K4815" t="s">
        <v>29</v>
      </c>
      <c r="L4815" t="s">
        <v>3958</v>
      </c>
      <c r="M4815" t="s">
        <v>803</v>
      </c>
      <c r="N4815">
        <v>8360</v>
      </c>
      <c r="O4815" t="s">
        <v>157</v>
      </c>
      <c r="P4815" t="s">
        <v>1298</v>
      </c>
      <c r="Q4815" t="s">
        <v>49</v>
      </c>
      <c r="R4815" t="s">
        <v>72</v>
      </c>
      <c r="S4815" t="s">
        <v>1299</v>
      </c>
      <c r="T4815">
        <v>11.12</v>
      </c>
      <c r="U4815">
        <v>4</v>
      </c>
      <c r="V4815">
        <v>0</v>
      </c>
      <c r="W4815">
        <v>2.8911999999999995</v>
      </c>
    </row>
    <row r="4816" spans="1:23" x14ac:dyDescent="0.3">
      <c r="A4816">
        <v>4815</v>
      </c>
      <c r="B4816" t="s">
        <v>7816</v>
      </c>
      <c r="C4816" s="1">
        <v>42498</v>
      </c>
      <c r="D4816">
        <v>2016</v>
      </c>
      <c r="E4816" t="s">
        <v>124</v>
      </c>
      <c r="F481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v>8.0730000000000004</v>
      </c>
    </row>
    <row r="4817" spans="1:23" x14ac:dyDescent="0.3">
      <c r="A4817">
        <v>4816</v>
      </c>
      <c r="B4817" t="s">
        <v>7817</v>
      </c>
      <c r="C4817" s="1">
        <v>41999</v>
      </c>
      <c r="D4817">
        <v>2014</v>
      </c>
      <c r="E4817" t="s">
        <v>98</v>
      </c>
      <c r="F4817">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v>6.1640999999999995</v>
      </c>
    </row>
    <row r="4818" spans="1:23" x14ac:dyDescent="0.3">
      <c r="A4818">
        <v>4817</v>
      </c>
      <c r="B4818" t="s">
        <v>7817</v>
      </c>
      <c r="C4818" s="1">
        <v>41999</v>
      </c>
      <c r="D4818">
        <v>2014</v>
      </c>
      <c r="E4818" t="s">
        <v>98</v>
      </c>
      <c r="F4818">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v>5.6315999999999971</v>
      </c>
    </row>
    <row r="4819" spans="1:23" x14ac:dyDescent="0.3">
      <c r="A4819">
        <v>4818</v>
      </c>
      <c r="B4819" t="s">
        <v>7817</v>
      </c>
      <c r="C4819" s="1">
        <v>41999</v>
      </c>
      <c r="D4819">
        <v>2014</v>
      </c>
      <c r="E4819" t="s">
        <v>98</v>
      </c>
      <c r="F4819">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v>8.1551999999999971</v>
      </c>
    </row>
    <row r="4820" spans="1:23" x14ac:dyDescent="0.3">
      <c r="A4820">
        <v>4819</v>
      </c>
      <c r="B4820" t="s">
        <v>7817</v>
      </c>
      <c r="C4820" s="1">
        <v>41999</v>
      </c>
      <c r="D4820">
        <v>2014</v>
      </c>
      <c r="E4820" t="s">
        <v>98</v>
      </c>
      <c r="F4820">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v>-42.588000000000036</v>
      </c>
    </row>
    <row r="4821" spans="1:23" x14ac:dyDescent="0.3">
      <c r="A4821">
        <v>4820</v>
      </c>
      <c r="B4821" t="s">
        <v>7818</v>
      </c>
      <c r="C4821" s="1">
        <v>42894</v>
      </c>
      <c r="D4821">
        <v>2017</v>
      </c>
      <c r="E4821" t="s">
        <v>41</v>
      </c>
      <c r="F4821">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v>5.0763999999999996</v>
      </c>
    </row>
    <row r="4822" spans="1:23" x14ac:dyDescent="0.3">
      <c r="A4822">
        <v>4821</v>
      </c>
      <c r="B4822" t="s">
        <v>7821</v>
      </c>
      <c r="C4822" s="1">
        <v>42101</v>
      </c>
      <c r="D4822">
        <v>2015</v>
      </c>
      <c r="E4822" t="s">
        <v>89</v>
      </c>
      <c r="F4822">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v>-1181.2824000000003</v>
      </c>
    </row>
    <row r="4823" spans="1:23" x14ac:dyDescent="0.3">
      <c r="A4823">
        <v>6836</v>
      </c>
      <c r="B4823" t="s">
        <v>9148</v>
      </c>
      <c r="C4823" s="1">
        <v>43023</v>
      </c>
      <c r="D4823">
        <v>2017</v>
      </c>
      <c r="E4823" t="s">
        <v>53</v>
      </c>
      <c r="F4823">
        <v>15</v>
      </c>
      <c r="G4823" t="s">
        <v>54</v>
      </c>
      <c r="H4823" t="s">
        <v>3277</v>
      </c>
      <c r="I4823" t="s">
        <v>3278</v>
      </c>
      <c r="J4823" t="s">
        <v>44</v>
      </c>
      <c r="K4823" t="s">
        <v>29</v>
      </c>
      <c r="L4823" t="s">
        <v>5435</v>
      </c>
      <c r="M4823" t="s">
        <v>46</v>
      </c>
      <c r="N4823">
        <v>91360</v>
      </c>
      <c r="O4823" t="s">
        <v>47</v>
      </c>
      <c r="P4823" t="s">
        <v>2273</v>
      </c>
      <c r="Q4823" t="s">
        <v>49</v>
      </c>
      <c r="R4823" t="s">
        <v>50</v>
      </c>
      <c r="S4823" t="s">
        <v>2274</v>
      </c>
      <c r="T4823">
        <v>152.65</v>
      </c>
      <c r="U4823">
        <v>5</v>
      </c>
      <c r="V4823">
        <v>0</v>
      </c>
      <c r="W4823">
        <v>70.219000000000008</v>
      </c>
    </row>
    <row r="4824" spans="1:23" x14ac:dyDescent="0.3">
      <c r="A4824">
        <v>4823</v>
      </c>
      <c r="B4824" t="s">
        <v>7822</v>
      </c>
      <c r="C4824" s="1">
        <v>42561</v>
      </c>
      <c r="D4824">
        <v>2016</v>
      </c>
      <c r="E4824" t="s">
        <v>152</v>
      </c>
      <c r="F4824">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v>-35.884799999999984</v>
      </c>
    </row>
    <row r="4825" spans="1:23" x14ac:dyDescent="0.3">
      <c r="A4825">
        <v>6833</v>
      </c>
      <c r="B4825" t="s">
        <v>9144</v>
      </c>
      <c r="C4825" s="1">
        <v>42287</v>
      </c>
      <c r="D4825">
        <v>2015</v>
      </c>
      <c r="E4825" t="s">
        <v>53</v>
      </c>
      <c r="F4825">
        <v>10</v>
      </c>
      <c r="G4825" t="s">
        <v>54</v>
      </c>
      <c r="H4825" t="s">
        <v>2297</v>
      </c>
      <c r="I4825" t="s">
        <v>2298</v>
      </c>
      <c r="J4825" t="s">
        <v>28</v>
      </c>
      <c r="K4825" t="s">
        <v>29</v>
      </c>
      <c r="L4825" t="s">
        <v>315</v>
      </c>
      <c r="M4825" t="s">
        <v>222</v>
      </c>
      <c r="N4825">
        <v>60610</v>
      </c>
      <c r="O4825" t="s">
        <v>111</v>
      </c>
      <c r="P4825" t="s">
        <v>5867</v>
      </c>
      <c r="Q4825" t="s">
        <v>49</v>
      </c>
      <c r="R4825" t="s">
        <v>72</v>
      </c>
      <c r="S4825" t="s">
        <v>5868</v>
      </c>
      <c r="T4825">
        <v>8.016</v>
      </c>
      <c r="U4825">
        <v>3</v>
      </c>
      <c r="V4825">
        <v>0.2</v>
      </c>
      <c r="W4825">
        <v>1.0019999999999993</v>
      </c>
    </row>
    <row r="4826" spans="1:23" x14ac:dyDescent="0.3">
      <c r="A4826">
        <v>6832</v>
      </c>
      <c r="B4826" t="s">
        <v>9143</v>
      </c>
      <c r="C4826" s="1">
        <v>42937</v>
      </c>
      <c r="D4826">
        <v>2017</v>
      </c>
      <c r="E4826" t="s">
        <v>152</v>
      </c>
      <c r="F4826">
        <v>21</v>
      </c>
      <c r="G4826" t="s">
        <v>54</v>
      </c>
      <c r="H4826" t="s">
        <v>7780</v>
      </c>
      <c r="I4826" t="s">
        <v>7781</v>
      </c>
      <c r="J4826" t="s">
        <v>28</v>
      </c>
      <c r="K4826" t="s">
        <v>29</v>
      </c>
      <c r="L4826" t="s">
        <v>278</v>
      </c>
      <c r="M4826" t="s">
        <v>279</v>
      </c>
      <c r="N4826">
        <v>10024</v>
      </c>
      <c r="O4826" t="s">
        <v>157</v>
      </c>
      <c r="P4826" t="s">
        <v>5318</v>
      </c>
      <c r="Q4826" t="s">
        <v>49</v>
      </c>
      <c r="R4826" t="s">
        <v>82</v>
      </c>
      <c r="S4826" t="s">
        <v>5319</v>
      </c>
      <c r="T4826">
        <v>17.48</v>
      </c>
      <c r="U4826">
        <v>4</v>
      </c>
      <c r="V4826">
        <v>0</v>
      </c>
      <c r="W4826">
        <v>4.5448000000000004</v>
      </c>
    </row>
    <row r="4827" spans="1:23" x14ac:dyDescent="0.3">
      <c r="A4827">
        <v>6830</v>
      </c>
      <c r="B4827" t="s">
        <v>9141</v>
      </c>
      <c r="C4827" s="1">
        <v>42645</v>
      </c>
      <c r="D4827">
        <v>2016</v>
      </c>
      <c r="E4827" t="s">
        <v>53</v>
      </c>
      <c r="F4827">
        <v>2</v>
      </c>
      <c r="G4827" t="s">
        <v>54</v>
      </c>
      <c r="H4827" t="s">
        <v>4981</v>
      </c>
      <c r="I4827" t="s">
        <v>4982</v>
      </c>
      <c r="J4827" t="s">
        <v>44</v>
      </c>
      <c r="K4827" t="s">
        <v>29</v>
      </c>
      <c r="L4827" t="s">
        <v>4290</v>
      </c>
      <c r="M4827" t="s">
        <v>266</v>
      </c>
      <c r="N4827">
        <v>47905</v>
      </c>
      <c r="O4827" t="s">
        <v>111</v>
      </c>
      <c r="P4827" t="s">
        <v>890</v>
      </c>
      <c r="Q4827" t="s">
        <v>49</v>
      </c>
      <c r="R4827" t="s">
        <v>72</v>
      </c>
      <c r="S4827" t="s">
        <v>891</v>
      </c>
      <c r="T4827">
        <v>33.96</v>
      </c>
      <c r="U4827">
        <v>2</v>
      </c>
      <c r="V4827">
        <v>0</v>
      </c>
      <c r="W4827">
        <v>9.5088000000000008</v>
      </c>
    </row>
    <row r="4828" spans="1:23" x14ac:dyDescent="0.3">
      <c r="A4828">
        <v>4827</v>
      </c>
      <c r="B4828" t="s">
        <v>7827</v>
      </c>
      <c r="C4828" s="1">
        <v>43051</v>
      </c>
      <c r="D4828">
        <v>2017</v>
      </c>
      <c r="E4828" t="s">
        <v>24</v>
      </c>
      <c r="F4828">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v>4.9055999999999997</v>
      </c>
    </row>
    <row r="4829" spans="1:23" x14ac:dyDescent="0.3">
      <c r="A4829">
        <v>4828</v>
      </c>
      <c r="B4829" t="s">
        <v>7828</v>
      </c>
      <c r="C4829" s="1">
        <v>41944</v>
      </c>
      <c r="D4829">
        <v>2014</v>
      </c>
      <c r="E4829" t="s">
        <v>24</v>
      </c>
      <c r="F4829">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v>19.465600000000002</v>
      </c>
    </row>
    <row r="4830" spans="1:23" x14ac:dyDescent="0.3">
      <c r="A4830">
        <v>4829</v>
      </c>
      <c r="B4830" t="s">
        <v>7828</v>
      </c>
      <c r="C4830" s="1">
        <v>41944</v>
      </c>
      <c r="D4830">
        <v>2014</v>
      </c>
      <c r="E4830" t="s">
        <v>24</v>
      </c>
      <c r="F4830">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v>1.6355999999999997</v>
      </c>
    </row>
    <row r="4831" spans="1:23" x14ac:dyDescent="0.3">
      <c r="A4831">
        <v>4830</v>
      </c>
      <c r="B4831" t="s">
        <v>7829</v>
      </c>
      <c r="C4831" s="1">
        <v>42505</v>
      </c>
      <c r="D4831">
        <v>2016</v>
      </c>
      <c r="E4831" t="s">
        <v>124</v>
      </c>
      <c r="F4831">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v>4.4771999999999998</v>
      </c>
    </row>
    <row r="4832" spans="1:23" x14ac:dyDescent="0.3">
      <c r="A4832">
        <v>4831</v>
      </c>
      <c r="B4832" t="s">
        <v>7830</v>
      </c>
      <c r="C4832" s="1">
        <v>41950</v>
      </c>
      <c r="D4832">
        <v>2014</v>
      </c>
      <c r="E4832" t="s">
        <v>24</v>
      </c>
      <c r="F4832">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v>68.846399999999988</v>
      </c>
    </row>
    <row r="4833" spans="1:23" x14ac:dyDescent="0.3">
      <c r="A4833">
        <v>4832</v>
      </c>
      <c r="B4833" t="s">
        <v>7830</v>
      </c>
      <c r="C4833" s="1">
        <v>41950</v>
      </c>
      <c r="D4833">
        <v>2014</v>
      </c>
      <c r="E4833" t="s">
        <v>24</v>
      </c>
      <c r="F4833">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v>9.8901000000000039</v>
      </c>
    </row>
    <row r="4834" spans="1:23" x14ac:dyDescent="0.3">
      <c r="A4834">
        <v>4833</v>
      </c>
      <c r="B4834" t="s">
        <v>7830</v>
      </c>
      <c r="C4834" s="1">
        <v>41950</v>
      </c>
      <c r="D4834">
        <v>2014</v>
      </c>
      <c r="E4834" t="s">
        <v>24</v>
      </c>
      <c r="F4834">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v>5.8707999999999991</v>
      </c>
    </row>
    <row r="4835" spans="1:23" x14ac:dyDescent="0.3">
      <c r="A4835">
        <v>4834</v>
      </c>
      <c r="B4835" t="s">
        <v>7830</v>
      </c>
      <c r="C4835" s="1">
        <v>41950</v>
      </c>
      <c r="D4835">
        <v>2014</v>
      </c>
      <c r="E4835" t="s">
        <v>24</v>
      </c>
      <c r="F4835">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v>5.8232999999999997</v>
      </c>
    </row>
    <row r="4836" spans="1:23" x14ac:dyDescent="0.3">
      <c r="A4836">
        <v>4835</v>
      </c>
      <c r="B4836" t="s">
        <v>7832</v>
      </c>
      <c r="C4836" s="1">
        <v>43013</v>
      </c>
      <c r="D4836">
        <v>2017</v>
      </c>
      <c r="E4836" t="s">
        <v>53</v>
      </c>
      <c r="F483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v>13.472999999999999</v>
      </c>
    </row>
    <row r="4837" spans="1:23" x14ac:dyDescent="0.3">
      <c r="A4837">
        <v>4836</v>
      </c>
      <c r="B4837" t="s">
        <v>7832</v>
      </c>
      <c r="C4837" s="1">
        <v>43013</v>
      </c>
      <c r="D4837">
        <v>2017</v>
      </c>
      <c r="E4837" t="s">
        <v>53</v>
      </c>
      <c r="F4837">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v>27.881999999999998</v>
      </c>
    </row>
    <row r="4838" spans="1:23" x14ac:dyDescent="0.3">
      <c r="A4838">
        <v>4837</v>
      </c>
      <c r="B4838" t="s">
        <v>7832</v>
      </c>
      <c r="C4838" s="1">
        <v>43013</v>
      </c>
      <c r="D4838">
        <v>2017</v>
      </c>
      <c r="E4838" t="s">
        <v>53</v>
      </c>
      <c r="F4838">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v>7.2267999999999999</v>
      </c>
    </row>
    <row r="4839" spans="1:23" x14ac:dyDescent="0.3">
      <c r="A4839">
        <v>4838</v>
      </c>
      <c r="B4839" t="s">
        <v>7833</v>
      </c>
      <c r="C4839" s="1">
        <v>42887</v>
      </c>
      <c r="D4839">
        <v>2017</v>
      </c>
      <c r="E4839" t="s">
        <v>41</v>
      </c>
      <c r="F4839">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v>-2.6585999999999999</v>
      </c>
    </row>
    <row r="4840" spans="1:23" x14ac:dyDescent="0.3">
      <c r="A4840">
        <v>4839</v>
      </c>
      <c r="B4840" t="s">
        <v>7833</v>
      </c>
      <c r="C4840" s="1">
        <v>42887</v>
      </c>
      <c r="D4840">
        <v>2017</v>
      </c>
      <c r="E4840" t="s">
        <v>41</v>
      </c>
      <c r="F4840">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v>10.057200000000002</v>
      </c>
    </row>
    <row r="4841" spans="1:23" x14ac:dyDescent="0.3">
      <c r="A4841">
        <v>6829</v>
      </c>
      <c r="B4841" t="s">
        <v>9141</v>
      </c>
      <c r="C4841" s="1">
        <v>42645</v>
      </c>
      <c r="D4841">
        <v>2016</v>
      </c>
      <c r="E4841" t="s">
        <v>53</v>
      </c>
      <c r="F4841">
        <v>2</v>
      </c>
      <c r="G4841" t="s">
        <v>54</v>
      </c>
      <c r="H4841" t="s">
        <v>4981</v>
      </c>
      <c r="I4841" t="s">
        <v>4982</v>
      </c>
      <c r="J4841" t="s">
        <v>44</v>
      </c>
      <c r="K4841" t="s">
        <v>29</v>
      </c>
      <c r="L4841" t="s">
        <v>4290</v>
      </c>
      <c r="M4841" t="s">
        <v>266</v>
      </c>
      <c r="N4841">
        <v>47905</v>
      </c>
      <c r="O4841" t="s">
        <v>111</v>
      </c>
      <c r="P4841" t="s">
        <v>2729</v>
      </c>
      <c r="Q4841" t="s">
        <v>49</v>
      </c>
      <c r="R4841" t="s">
        <v>79</v>
      </c>
      <c r="S4841" t="s">
        <v>2730</v>
      </c>
      <c r="T4841">
        <v>34.370000000000005</v>
      </c>
      <c r="U4841">
        <v>7</v>
      </c>
      <c r="V4841">
        <v>0</v>
      </c>
      <c r="W4841">
        <v>16.8413</v>
      </c>
    </row>
    <row r="4842" spans="1:23" x14ac:dyDescent="0.3">
      <c r="A4842">
        <v>6828</v>
      </c>
      <c r="B4842" t="s">
        <v>9141</v>
      </c>
      <c r="C4842" s="1">
        <v>42645</v>
      </c>
      <c r="D4842">
        <v>2016</v>
      </c>
      <c r="E4842" t="s">
        <v>53</v>
      </c>
      <c r="F4842">
        <v>2</v>
      </c>
      <c r="G4842" t="s">
        <v>54</v>
      </c>
      <c r="H4842" t="s">
        <v>4981</v>
      </c>
      <c r="I4842" t="s">
        <v>4982</v>
      </c>
      <c r="J4842" t="s">
        <v>44</v>
      </c>
      <c r="K4842" t="s">
        <v>29</v>
      </c>
      <c r="L4842" t="s">
        <v>4290</v>
      </c>
      <c r="M4842" t="s">
        <v>266</v>
      </c>
      <c r="N4842">
        <v>47905</v>
      </c>
      <c r="O4842" t="s">
        <v>111</v>
      </c>
      <c r="P4842" t="s">
        <v>6389</v>
      </c>
      <c r="Q4842" t="s">
        <v>49</v>
      </c>
      <c r="R4842" t="s">
        <v>79</v>
      </c>
      <c r="S4842" t="s">
        <v>6390</v>
      </c>
      <c r="T4842">
        <v>735.98</v>
      </c>
      <c r="U4842">
        <v>2</v>
      </c>
      <c r="V4842">
        <v>0</v>
      </c>
      <c r="W4842">
        <v>331.19099999999997</v>
      </c>
    </row>
    <row r="4843" spans="1:23" x14ac:dyDescent="0.3">
      <c r="A4843">
        <v>4842</v>
      </c>
      <c r="B4843" t="s">
        <v>7835</v>
      </c>
      <c r="C4843" s="1">
        <v>42727</v>
      </c>
      <c r="D4843">
        <v>2016</v>
      </c>
      <c r="E4843" t="s">
        <v>98</v>
      </c>
      <c r="F4843">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v>-4.0722000000000023</v>
      </c>
    </row>
    <row r="4844" spans="1:23" x14ac:dyDescent="0.3">
      <c r="A4844">
        <v>4843</v>
      </c>
      <c r="B4844" t="s">
        <v>7836</v>
      </c>
      <c r="C4844" s="1">
        <v>43007</v>
      </c>
      <c r="D4844">
        <v>2017</v>
      </c>
      <c r="E4844" t="s">
        <v>161</v>
      </c>
      <c r="F4844">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v>-54.881999999999998</v>
      </c>
    </row>
    <row r="4845" spans="1:23" x14ac:dyDescent="0.3">
      <c r="A4845">
        <v>4844</v>
      </c>
      <c r="B4845" t="s">
        <v>7837</v>
      </c>
      <c r="C4845" s="1">
        <v>42681</v>
      </c>
      <c r="D4845">
        <v>2016</v>
      </c>
      <c r="E4845" t="s">
        <v>24</v>
      </c>
      <c r="F4845">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v>0.2992000000000008</v>
      </c>
    </row>
    <row r="4846" spans="1:23" x14ac:dyDescent="0.3">
      <c r="A4846">
        <v>4845</v>
      </c>
      <c r="B4846" t="s">
        <v>7838</v>
      </c>
      <c r="C4846" s="1">
        <v>41733</v>
      </c>
      <c r="D4846">
        <v>2014</v>
      </c>
      <c r="E4846" t="s">
        <v>89</v>
      </c>
      <c r="F484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v>2.2449999999999992</v>
      </c>
    </row>
    <row r="4847" spans="1:23" x14ac:dyDescent="0.3">
      <c r="A4847">
        <v>4846</v>
      </c>
      <c r="B4847" t="s">
        <v>7839</v>
      </c>
      <c r="C4847" s="1">
        <v>42208</v>
      </c>
      <c r="D4847">
        <v>2015</v>
      </c>
      <c r="E4847" t="s">
        <v>152</v>
      </c>
      <c r="F4847">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v>3.6791999999999998</v>
      </c>
    </row>
    <row r="4848" spans="1:23" x14ac:dyDescent="0.3">
      <c r="A4848">
        <v>6826</v>
      </c>
      <c r="B4848" t="s">
        <v>9141</v>
      </c>
      <c r="C4848" s="1">
        <v>42645</v>
      </c>
      <c r="D4848">
        <v>2016</v>
      </c>
      <c r="E4848" t="s">
        <v>53</v>
      </c>
      <c r="F4848">
        <v>2</v>
      </c>
      <c r="G4848" t="s">
        <v>54</v>
      </c>
      <c r="H4848" t="s">
        <v>4981</v>
      </c>
      <c r="I4848" t="s">
        <v>4982</v>
      </c>
      <c r="J4848" t="s">
        <v>44</v>
      </c>
      <c r="K4848" t="s">
        <v>29</v>
      </c>
      <c r="L4848" t="s">
        <v>4290</v>
      </c>
      <c r="M4848" t="s">
        <v>266</v>
      </c>
      <c r="N4848">
        <v>47905</v>
      </c>
      <c r="O4848" t="s">
        <v>111</v>
      </c>
      <c r="P4848" t="s">
        <v>2828</v>
      </c>
      <c r="Q4848" t="s">
        <v>49</v>
      </c>
      <c r="R4848" t="s">
        <v>63</v>
      </c>
      <c r="S4848" t="s">
        <v>2829</v>
      </c>
      <c r="T4848">
        <v>32.479999999999997</v>
      </c>
      <c r="U4848">
        <v>2</v>
      </c>
      <c r="V4848">
        <v>0</v>
      </c>
      <c r="W4848">
        <v>4.8719999999999999</v>
      </c>
    </row>
    <row r="4849" spans="1:23" x14ac:dyDescent="0.3">
      <c r="A4849">
        <v>4848</v>
      </c>
      <c r="B4849" t="s">
        <v>7840</v>
      </c>
      <c r="C4849" s="1">
        <v>41815</v>
      </c>
      <c r="D4849">
        <v>2014</v>
      </c>
      <c r="E4849" t="s">
        <v>41</v>
      </c>
      <c r="F4849">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v>17.908000000000001</v>
      </c>
    </row>
    <row r="4850" spans="1:23" x14ac:dyDescent="0.3">
      <c r="A4850">
        <v>4849</v>
      </c>
      <c r="B4850" t="s">
        <v>7840</v>
      </c>
      <c r="C4850" s="1">
        <v>41815</v>
      </c>
      <c r="D4850">
        <v>2014</v>
      </c>
      <c r="E4850" t="s">
        <v>41</v>
      </c>
      <c r="F4850">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v>0.8162000000000007</v>
      </c>
    </row>
    <row r="4851" spans="1:23" x14ac:dyDescent="0.3">
      <c r="A4851">
        <v>4850</v>
      </c>
      <c r="B4851" t="s">
        <v>7841</v>
      </c>
      <c r="C4851" s="1">
        <v>41890</v>
      </c>
      <c r="D4851">
        <v>2014</v>
      </c>
      <c r="E4851" t="s">
        <v>161</v>
      </c>
      <c r="F4851">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v>2.6459999999999999</v>
      </c>
    </row>
    <row r="4852" spans="1:23" x14ac:dyDescent="0.3">
      <c r="A4852">
        <v>6824</v>
      </c>
      <c r="B4852" t="s">
        <v>9140</v>
      </c>
      <c r="C4852" s="1">
        <v>42210</v>
      </c>
      <c r="D4852">
        <v>2015</v>
      </c>
      <c r="E4852" t="s">
        <v>152</v>
      </c>
      <c r="F4852">
        <v>25</v>
      </c>
      <c r="G4852" t="s">
        <v>54</v>
      </c>
      <c r="H4852" t="s">
        <v>3823</v>
      </c>
      <c r="I4852" t="s">
        <v>3824</v>
      </c>
      <c r="J4852" t="s">
        <v>44</v>
      </c>
      <c r="K4852" t="s">
        <v>29</v>
      </c>
      <c r="L4852" t="s">
        <v>1835</v>
      </c>
      <c r="M4852" t="s">
        <v>370</v>
      </c>
      <c r="N4852">
        <v>36116</v>
      </c>
      <c r="O4852" t="s">
        <v>32</v>
      </c>
      <c r="P4852" t="s">
        <v>1820</v>
      </c>
      <c r="Q4852" t="s">
        <v>49</v>
      </c>
      <c r="R4852" t="s">
        <v>184</v>
      </c>
      <c r="S4852" t="s">
        <v>1821</v>
      </c>
      <c r="T4852">
        <v>98.46</v>
      </c>
      <c r="U4852">
        <v>9</v>
      </c>
      <c r="V4852">
        <v>0</v>
      </c>
      <c r="W4852">
        <v>49.23</v>
      </c>
    </row>
    <row r="4853" spans="1:23" x14ac:dyDescent="0.3">
      <c r="A4853">
        <v>4852</v>
      </c>
      <c r="B4853" t="s">
        <v>7841</v>
      </c>
      <c r="C4853" s="1">
        <v>41890</v>
      </c>
      <c r="D4853">
        <v>2014</v>
      </c>
      <c r="E4853" t="s">
        <v>161</v>
      </c>
      <c r="F4853">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v>91.151999999999958</v>
      </c>
    </row>
    <row r="4854" spans="1:23" x14ac:dyDescent="0.3">
      <c r="A4854">
        <v>4853</v>
      </c>
      <c r="B4854" t="s">
        <v>7841</v>
      </c>
      <c r="C4854" s="1">
        <v>41890</v>
      </c>
      <c r="D4854">
        <v>2014</v>
      </c>
      <c r="E4854" t="s">
        <v>161</v>
      </c>
      <c r="F4854">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v>19.43519999999998</v>
      </c>
    </row>
    <row r="4855" spans="1:23" x14ac:dyDescent="0.3">
      <c r="A4855">
        <v>6823</v>
      </c>
      <c r="B4855" t="s">
        <v>9139</v>
      </c>
      <c r="C4855" s="1">
        <v>43041</v>
      </c>
      <c r="D4855">
        <v>2017</v>
      </c>
      <c r="E4855" t="s">
        <v>24</v>
      </c>
      <c r="F4855">
        <v>2</v>
      </c>
      <c r="G4855" t="s">
        <v>54</v>
      </c>
      <c r="H4855" t="s">
        <v>3990</v>
      </c>
      <c r="I4855" t="s">
        <v>3991</v>
      </c>
      <c r="J4855" t="s">
        <v>28</v>
      </c>
      <c r="K4855" t="s">
        <v>29</v>
      </c>
      <c r="L4855" t="s">
        <v>45</v>
      </c>
      <c r="M4855" t="s">
        <v>46</v>
      </c>
      <c r="N4855">
        <v>90036</v>
      </c>
      <c r="O4855" t="s">
        <v>47</v>
      </c>
      <c r="P4855" t="s">
        <v>2878</v>
      </c>
      <c r="Q4855" t="s">
        <v>49</v>
      </c>
      <c r="R4855" t="s">
        <v>82</v>
      </c>
      <c r="S4855" t="s">
        <v>2879</v>
      </c>
      <c r="T4855">
        <v>168.1</v>
      </c>
      <c r="U4855">
        <v>5</v>
      </c>
      <c r="V4855">
        <v>0</v>
      </c>
      <c r="W4855">
        <v>43.705999999999996</v>
      </c>
    </row>
    <row r="4856" spans="1:23" x14ac:dyDescent="0.3">
      <c r="A4856">
        <v>4855</v>
      </c>
      <c r="B4856" t="s">
        <v>7843</v>
      </c>
      <c r="C4856" s="1">
        <v>41985</v>
      </c>
      <c r="D4856">
        <v>2014</v>
      </c>
      <c r="E4856" t="s">
        <v>98</v>
      </c>
      <c r="F485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v>0.62579999999999902</v>
      </c>
    </row>
    <row r="4857" spans="1:23" x14ac:dyDescent="0.3">
      <c r="A4857">
        <v>6819</v>
      </c>
      <c r="B4857" t="s">
        <v>9138</v>
      </c>
      <c r="C4857" s="1">
        <v>43097</v>
      </c>
      <c r="D4857">
        <v>2017</v>
      </c>
      <c r="E4857" t="s">
        <v>98</v>
      </c>
      <c r="F4857">
        <v>28</v>
      </c>
      <c r="G4857" t="s">
        <v>54</v>
      </c>
      <c r="H4857" t="s">
        <v>5646</v>
      </c>
      <c r="I4857" t="s">
        <v>5647</v>
      </c>
      <c r="J4857" t="s">
        <v>44</v>
      </c>
      <c r="K4857" t="s">
        <v>29</v>
      </c>
      <c r="L4857" t="s">
        <v>1402</v>
      </c>
      <c r="M4857" t="s">
        <v>222</v>
      </c>
      <c r="N4857">
        <v>61604</v>
      </c>
      <c r="O4857" t="s">
        <v>111</v>
      </c>
      <c r="P4857" t="s">
        <v>5507</v>
      </c>
      <c r="Q4857" t="s">
        <v>49</v>
      </c>
      <c r="R4857" t="s">
        <v>79</v>
      </c>
      <c r="S4857" t="s">
        <v>5508</v>
      </c>
      <c r="T4857">
        <v>1.6799999999999995</v>
      </c>
      <c r="U4857">
        <v>5</v>
      </c>
      <c r="V4857">
        <v>0.8</v>
      </c>
      <c r="W4857">
        <v>-2.6880000000000015</v>
      </c>
    </row>
    <row r="4858" spans="1:23" x14ac:dyDescent="0.3">
      <c r="A4858">
        <v>4857</v>
      </c>
      <c r="B4858" t="s">
        <v>7844</v>
      </c>
      <c r="C4858" s="1">
        <v>42017</v>
      </c>
      <c r="D4858">
        <v>2015</v>
      </c>
      <c r="E4858" t="s">
        <v>166</v>
      </c>
      <c r="F4858">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v>24.502800000000001</v>
      </c>
    </row>
    <row r="4859" spans="1:23" x14ac:dyDescent="0.3">
      <c r="A4859">
        <v>6818</v>
      </c>
      <c r="B4859" t="s">
        <v>9137</v>
      </c>
      <c r="C4859" s="1">
        <v>41807</v>
      </c>
      <c r="D4859">
        <v>2014</v>
      </c>
      <c r="E4859" t="s">
        <v>41</v>
      </c>
      <c r="F4859">
        <v>17</v>
      </c>
      <c r="G4859" t="s">
        <v>54</v>
      </c>
      <c r="H4859" t="s">
        <v>4078</v>
      </c>
      <c r="I4859" t="s">
        <v>4079</v>
      </c>
      <c r="J4859" t="s">
        <v>28</v>
      </c>
      <c r="K4859" t="s">
        <v>29</v>
      </c>
      <c r="L4859" t="s">
        <v>101</v>
      </c>
      <c r="M4859" t="s">
        <v>102</v>
      </c>
      <c r="N4859">
        <v>98105</v>
      </c>
      <c r="O4859" t="s">
        <v>47</v>
      </c>
      <c r="P4859" t="s">
        <v>1271</v>
      </c>
      <c r="Q4859" t="s">
        <v>49</v>
      </c>
      <c r="R4859" t="s">
        <v>79</v>
      </c>
      <c r="S4859" t="s">
        <v>1272</v>
      </c>
      <c r="T4859">
        <v>3266.3760000000002</v>
      </c>
      <c r="U4859">
        <v>3</v>
      </c>
      <c r="V4859">
        <v>0.2</v>
      </c>
      <c r="W4859">
        <v>1061.5721999999998</v>
      </c>
    </row>
    <row r="4860" spans="1:23" x14ac:dyDescent="0.3">
      <c r="A4860">
        <v>6817</v>
      </c>
      <c r="B4860" t="s">
        <v>9137</v>
      </c>
      <c r="C4860" s="1">
        <v>41807</v>
      </c>
      <c r="D4860">
        <v>2014</v>
      </c>
      <c r="E4860" t="s">
        <v>41</v>
      </c>
      <c r="F4860">
        <v>17</v>
      </c>
      <c r="G4860" t="s">
        <v>54</v>
      </c>
      <c r="H4860" t="s">
        <v>4078</v>
      </c>
      <c r="I4860" t="s">
        <v>4079</v>
      </c>
      <c r="J4860" t="s">
        <v>28</v>
      </c>
      <c r="K4860" t="s">
        <v>29</v>
      </c>
      <c r="L4860" t="s">
        <v>101</v>
      </c>
      <c r="M4860" t="s">
        <v>102</v>
      </c>
      <c r="N4860">
        <v>98105</v>
      </c>
      <c r="O4860" t="s">
        <v>47</v>
      </c>
      <c r="P4860" t="s">
        <v>1190</v>
      </c>
      <c r="Q4860" t="s">
        <v>49</v>
      </c>
      <c r="R4860" t="s">
        <v>281</v>
      </c>
      <c r="S4860" t="s">
        <v>1191</v>
      </c>
      <c r="T4860">
        <v>17.899999999999999</v>
      </c>
      <c r="U4860">
        <v>5</v>
      </c>
      <c r="V4860">
        <v>0</v>
      </c>
      <c r="W4860">
        <v>8.9499999999999993</v>
      </c>
    </row>
    <row r="4861" spans="1:23" x14ac:dyDescent="0.3">
      <c r="A4861">
        <v>4860</v>
      </c>
      <c r="B4861" t="s">
        <v>7847</v>
      </c>
      <c r="C4861" s="1">
        <v>43084</v>
      </c>
      <c r="D4861">
        <v>2017</v>
      </c>
      <c r="E4861" t="s">
        <v>98</v>
      </c>
      <c r="F4861">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v>1.0192000000000001</v>
      </c>
    </row>
    <row r="4862" spans="1:23" x14ac:dyDescent="0.3">
      <c r="A4862">
        <v>4861</v>
      </c>
      <c r="B4862" t="s">
        <v>7849</v>
      </c>
      <c r="C4862" s="1">
        <v>42722</v>
      </c>
      <c r="D4862">
        <v>2016</v>
      </c>
      <c r="E4862" t="s">
        <v>98</v>
      </c>
      <c r="F4862">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v>843.17059999999992</v>
      </c>
    </row>
    <row r="4863" spans="1:23" x14ac:dyDescent="0.3">
      <c r="A4863">
        <v>6813</v>
      </c>
      <c r="B4863" t="s">
        <v>9134</v>
      </c>
      <c r="C4863" s="1">
        <v>42992</v>
      </c>
      <c r="D4863">
        <v>2017</v>
      </c>
      <c r="E4863" t="s">
        <v>161</v>
      </c>
      <c r="F4863">
        <v>14</v>
      </c>
      <c r="G4863" t="s">
        <v>199</v>
      </c>
      <c r="H4863" t="s">
        <v>4383</v>
      </c>
      <c r="I4863" t="s">
        <v>4384</v>
      </c>
      <c r="J4863" t="s">
        <v>28</v>
      </c>
      <c r="K4863" t="s">
        <v>29</v>
      </c>
      <c r="L4863" t="s">
        <v>155</v>
      </c>
      <c r="M4863" t="s">
        <v>156</v>
      </c>
      <c r="N4863">
        <v>19140</v>
      </c>
      <c r="O4863" t="s">
        <v>157</v>
      </c>
      <c r="P4863" t="s">
        <v>3095</v>
      </c>
      <c r="Q4863" t="s">
        <v>49</v>
      </c>
      <c r="R4863" t="s">
        <v>79</v>
      </c>
      <c r="S4863" t="s">
        <v>3096</v>
      </c>
      <c r="T4863">
        <v>18.312000000000001</v>
      </c>
      <c r="U4863">
        <v>4</v>
      </c>
      <c r="V4863">
        <v>0.7</v>
      </c>
      <c r="W4863">
        <v>-12.207999999999995</v>
      </c>
    </row>
    <row r="4864" spans="1:23" x14ac:dyDescent="0.3">
      <c r="A4864">
        <v>4863</v>
      </c>
      <c r="B4864" t="s">
        <v>7851</v>
      </c>
      <c r="C4864" s="1">
        <v>42684</v>
      </c>
      <c r="D4864">
        <v>2016</v>
      </c>
      <c r="E4864" t="s">
        <v>24</v>
      </c>
      <c r="F4864">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v>7.3834</v>
      </c>
    </row>
    <row r="4865" spans="1:23" x14ac:dyDescent="0.3">
      <c r="A4865">
        <v>4864</v>
      </c>
      <c r="B4865" t="s">
        <v>7851</v>
      </c>
      <c r="C4865" s="1">
        <v>42684</v>
      </c>
      <c r="D4865">
        <v>2016</v>
      </c>
      <c r="E4865" t="s">
        <v>24</v>
      </c>
      <c r="F4865">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v>16.823699999999999</v>
      </c>
    </row>
    <row r="4866" spans="1:23" x14ac:dyDescent="0.3">
      <c r="A4866">
        <v>6810</v>
      </c>
      <c r="B4866" t="s">
        <v>9134</v>
      </c>
      <c r="C4866" s="1">
        <v>42992</v>
      </c>
      <c r="D4866">
        <v>2017</v>
      </c>
      <c r="E4866" t="s">
        <v>161</v>
      </c>
      <c r="F4866">
        <v>14</v>
      </c>
      <c r="G4866" t="s">
        <v>199</v>
      </c>
      <c r="H4866" t="s">
        <v>4383</v>
      </c>
      <c r="I4866" t="s">
        <v>4384</v>
      </c>
      <c r="J4866" t="s">
        <v>28</v>
      </c>
      <c r="K4866" t="s">
        <v>29</v>
      </c>
      <c r="L4866" t="s">
        <v>155</v>
      </c>
      <c r="M4866" t="s">
        <v>156</v>
      </c>
      <c r="N4866">
        <v>19140</v>
      </c>
      <c r="O4866" t="s">
        <v>157</v>
      </c>
      <c r="P4866" t="s">
        <v>2462</v>
      </c>
      <c r="Q4866" t="s">
        <v>49</v>
      </c>
      <c r="R4866" t="s">
        <v>79</v>
      </c>
      <c r="S4866" t="s">
        <v>2463</v>
      </c>
      <c r="T4866">
        <v>3.8820000000000006</v>
      </c>
      <c r="U4866">
        <v>2</v>
      </c>
      <c r="V4866">
        <v>0.7</v>
      </c>
      <c r="W4866">
        <v>-2.5880000000000001</v>
      </c>
    </row>
    <row r="4867" spans="1:23" x14ac:dyDescent="0.3">
      <c r="A4867">
        <v>6808</v>
      </c>
      <c r="B4867" t="s">
        <v>9133</v>
      </c>
      <c r="C4867" s="1">
        <v>42094</v>
      </c>
      <c r="D4867">
        <v>2015</v>
      </c>
      <c r="E4867" t="s">
        <v>237</v>
      </c>
      <c r="F4867">
        <v>31</v>
      </c>
      <c r="G4867" t="s">
        <v>54</v>
      </c>
      <c r="H4867" t="s">
        <v>1592</v>
      </c>
      <c r="I4867" t="s">
        <v>1593</v>
      </c>
      <c r="J4867" t="s">
        <v>44</v>
      </c>
      <c r="K4867" t="s">
        <v>29</v>
      </c>
      <c r="L4867" t="s">
        <v>195</v>
      </c>
      <c r="M4867" t="s">
        <v>110</v>
      </c>
      <c r="N4867">
        <v>77095</v>
      </c>
      <c r="O4867" t="s">
        <v>111</v>
      </c>
      <c r="P4867" t="s">
        <v>1748</v>
      </c>
      <c r="Q4867" t="s">
        <v>49</v>
      </c>
      <c r="R4867" t="s">
        <v>95</v>
      </c>
      <c r="S4867" t="s">
        <v>1749</v>
      </c>
      <c r="T4867">
        <v>98.376000000000005</v>
      </c>
      <c r="U4867">
        <v>3</v>
      </c>
      <c r="V4867">
        <v>0.2</v>
      </c>
      <c r="W4867">
        <v>35.661300000000004</v>
      </c>
    </row>
    <row r="4868" spans="1:23" x14ac:dyDescent="0.3">
      <c r="A4868">
        <v>4867</v>
      </c>
      <c r="B4868" t="s">
        <v>7853</v>
      </c>
      <c r="C4868" s="1">
        <v>43052</v>
      </c>
      <c r="D4868">
        <v>2017</v>
      </c>
      <c r="E4868" t="s">
        <v>24</v>
      </c>
      <c r="F4868">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v>190.02059999999997</v>
      </c>
    </row>
    <row r="4869" spans="1:23" x14ac:dyDescent="0.3">
      <c r="A4869">
        <v>4868</v>
      </c>
      <c r="B4869" t="s">
        <v>7853</v>
      </c>
      <c r="C4869" s="1">
        <v>43052</v>
      </c>
      <c r="D4869">
        <v>2017</v>
      </c>
      <c r="E4869" t="s">
        <v>24</v>
      </c>
      <c r="F4869">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v>10.347300000000004</v>
      </c>
    </row>
    <row r="4870" spans="1:23" x14ac:dyDescent="0.3">
      <c r="A4870">
        <v>4869</v>
      </c>
      <c r="B4870" t="s">
        <v>7853</v>
      </c>
      <c r="C4870" s="1">
        <v>43052</v>
      </c>
      <c r="D4870">
        <v>2017</v>
      </c>
      <c r="E4870" t="s">
        <v>24</v>
      </c>
      <c r="F4870">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v>4.2336</v>
      </c>
    </row>
    <row r="4871" spans="1:23" x14ac:dyDescent="0.3">
      <c r="A4871">
        <v>6807</v>
      </c>
      <c r="B4871" t="s">
        <v>9132</v>
      </c>
      <c r="C4871" s="1">
        <v>43094</v>
      </c>
      <c r="D4871">
        <v>2017</v>
      </c>
      <c r="E4871" t="s">
        <v>98</v>
      </c>
      <c r="F4871">
        <v>25</v>
      </c>
      <c r="G4871" t="s">
        <v>54</v>
      </c>
      <c r="H4871" t="s">
        <v>2046</v>
      </c>
      <c r="I4871" t="s">
        <v>2047</v>
      </c>
      <c r="J4871" t="s">
        <v>44</v>
      </c>
      <c r="K4871" t="s">
        <v>29</v>
      </c>
      <c r="L4871" t="s">
        <v>4118</v>
      </c>
      <c r="M4871" t="s">
        <v>102</v>
      </c>
      <c r="N4871">
        <v>98208</v>
      </c>
      <c r="O4871" t="s">
        <v>47</v>
      </c>
      <c r="P4871" t="s">
        <v>1239</v>
      </c>
      <c r="Q4871" t="s">
        <v>49</v>
      </c>
      <c r="R4871" t="s">
        <v>79</v>
      </c>
      <c r="S4871" t="s">
        <v>1240</v>
      </c>
      <c r="T4871">
        <v>3.8560000000000003</v>
      </c>
      <c r="U4871">
        <v>1</v>
      </c>
      <c r="V4871">
        <v>0.2</v>
      </c>
      <c r="W4871">
        <v>1.3978000000000002</v>
      </c>
    </row>
    <row r="4872" spans="1:23" x14ac:dyDescent="0.3">
      <c r="A4872">
        <v>4871</v>
      </c>
      <c r="B4872" t="s">
        <v>7854</v>
      </c>
      <c r="C4872" s="1">
        <v>43063</v>
      </c>
      <c r="D4872">
        <v>2017</v>
      </c>
      <c r="E4872" t="s">
        <v>24</v>
      </c>
      <c r="F4872">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v>83.209699999999998</v>
      </c>
    </row>
    <row r="4873" spans="1:23" x14ac:dyDescent="0.3">
      <c r="A4873">
        <v>4872</v>
      </c>
      <c r="B4873" t="s">
        <v>7855</v>
      </c>
      <c r="C4873" s="1">
        <v>42878</v>
      </c>
      <c r="D4873">
        <v>2017</v>
      </c>
      <c r="E4873" t="s">
        <v>124</v>
      </c>
      <c r="F4873">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v>0.61559999999999993</v>
      </c>
    </row>
    <row r="4874" spans="1:23" x14ac:dyDescent="0.3">
      <c r="A4874">
        <v>4873</v>
      </c>
      <c r="B4874" t="s">
        <v>7855</v>
      </c>
      <c r="C4874" s="1">
        <v>42878</v>
      </c>
      <c r="D4874">
        <v>2017</v>
      </c>
      <c r="E4874" t="s">
        <v>124</v>
      </c>
      <c r="F4874">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v>-46.716000000000008</v>
      </c>
    </row>
    <row r="4875" spans="1:23" x14ac:dyDescent="0.3">
      <c r="A4875">
        <v>4874</v>
      </c>
      <c r="B4875" t="s">
        <v>7855</v>
      </c>
      <c r="C4875" s="1">
        <v>42878</v>
      </c>
      <c r="D4875">
        <v>2017</v>
      </c>
      <c r="E4875" t="s">
        <v>124</v>
      </c>
      <c r="F4875">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v>-11.593800000000005</v>
      </c>
    </row>
    <row r="4876" spans="1:23" x14ac:dyDescent="0.3">
      <c r="A4876">
        <v>4875</v>
      </c>
      <c r="B4876" t="s">
        <v>7855</v>
      </c>
      <c r="C4876" s="1">
        <v>42878</v>
      </c>
      <c r="D4876">
        <v>2017</v>
      </c>
      <c r="E4876" t="s">
        <v>124</v>
      </c>
      <c r="F487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v>-1.9602000000000008</v>
      </c>
    </row>
    <row r="4877" spans="1:23" x14ac:dyDescent="0.3">
      <c r="A4877">
        <v>6806</v>
      </c>
      <c r="B4877" t="s">
        <v>9131</v>
      </c>
      <c r="C4877" s="1">
        <v>41965</v>
      </c>
      <c r="D4877">
        <v>2014</v>
      </c>
      <c r="E4877" t="s">
        <v>24</v>
      </c>
      <c r="F4877">
        <v>22</v>
      </c>
      <c r="G4877" t="s">
        <v>199</v>
      </c>
      <c r="H4877" t="s">
        <v>4365</v>
      </c>
      <c r="I4877" t="s">
        <v>4366</v>
      </c>
      <c r="J4877" t="s">
        <v>44</v>
      </c>
      <c r="K4877" t="s">
        <v>29</v>
      </c>
      <c r="L4877" t="s">
        <v>1754</v>
      </c>
      <c r="M4877" t="s">
        <v>1288</v>
      </c>
      <c r="N4877">
        <v>30318</v>
      </c>
      <c r="O4877" t="s">
        <v>32</v>
      </c>
      <c r="P4877" t="s">
        <v>5728</v>
      </c>
      <c r="Q4877" t="s">
        <v>49</v>
      </c>
      <c r="R4877" t="s">
        <v>95</v>
      </c>
      <c r="S4877" t="s">
        <v>5729</v>
      </c>
      <c r="T4877">
        <v>9.9600000000000009</v>
      </c>
      <c r="U4877">
        <v>2</v>
      </c>
      <c r="V4877">
        <v>0</v>
      </c>
      <c r="W4877">
        <v>4.8804000000000007</v>
      </c>
    </row>
    <row r="4878" spans="1:23" x14ac:dyDescent="0.3">
      <c r="A4878">
        <v>4877</v>
      </c>
      <c r="B4878" t="s">
        <v>7859</v>
      </c>
      <c r="C4878" s="1">
        <v>41915</v>
      </c>
      <c r="D4878">
        <v>2014</v>
      </c>
      <c r="E4878" t="s">
        <v>53</v>
      </c>
      <c r="F4878">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v>4.6175999999999995</v>
      </c>
    </row>
    <row r="4879" spans="1:23" x14ac:dyDescent="0.3">
      <c r="A4879">
        <v>4878</v>
      </c>
      <c r="B4879" t="s">
        <v>7859</v>
      </c>
      <c r="C4879" s="1">
        <v>41915</v>
      </c>
      <c r="D4879">
        <v>2014</v>
      </c>
      <c r="E4879" t="s">
        <v>53</v>
      </c>
      <c r="F4879">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v>0.46440000000000037</v>
      </c>
    </row>
    <row r="4880" spans="1:23" x14ac:dyDescent="0.3">
      <c r="A4880">
        <v>4879</v>
      </c>
      <c r="B4880" t="s">
        <v>7860</v>
      </c>
      <c r="C4880" s="1">
        <v>42580</v>
      </c>
      <c r="D4880">
        <v>2016</v>
      </c>
      <c r="E4880" t="s">
        <v>152</v>
      </c>
      <c r="F4880">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v>-1.4760000000000004</v>
      </c>
    </row>
    <row r="4881" spans="1:23" x14ac:dyDescent="0.3">
      <c r="A4881">
        <v>4880</v>
      </c>
      <c r="B4881" t="s">
        <v>7862</v>
      </c>
      <c r="C4881" s="1">
        <v>43041</v>
      </c>
      <c r="D4881">
        <v>2017</v>
      </c>
      <c r="E4881" t="s">
        <v>24</v>
      </c>
      <c r="F4881">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v>2.6068000000000002</v>
      </c>
    </row>
    <row r="4882" spans="1:23" x14ac:dyDescent="0.3">
      <c r="A4882">
        <v>6798</v>
      </c>
      <c r="B4882" t="s">
        <v>9126</v>
      </c>
      <c r="C4882" s="1">
        <v>42241</v>
      </c>
      <c r="D4882">
        <v>2015</v>
      </c>
      <c r="E4882" t="s">
        <v>132</v>
      </c>
      <c r="F4882">
        <v>25</v>
      </c>
      <c r="G4882" t="s">
        <v>1306</v>
      </c>
      <c r="H4882" t="s">
        <v>4192</v>
      </c>
      <c r="I4882" t="s">
        <v>4193</v>
      </c>
      <c r="J4882" t="s">
        <v>28</v>
      </c>
      <c r="K4882" t="s">
        <v>29</v>
      </c>
      <c r="L4882" t="s">
        <v>195</v>
      </c>
      <c r="M4882" t="s">
        <v>110</v>
      </c>
      <c r="N4882">
        <v>77041</v>
      </c>
      <c r="O4882" t="s">
        <v>111</v>
      </c>
      <c r="P4882" t="s">
        <v>1621</v>
      </c>
      <c r="Q4882" t="s">
        <v>49</v>
      </c>
      <c r="R4882" t="s">
        <v>79</v>
      </c>
      <c r="S4882" t="s">
        <v>1622</v>
      </c>
      <c r="T4882">
        <v>3.7979999999999987</v>
      </c>
      <c r="U4882">
        <v>1</v>
      </c>
      <c r="V4882">
        <v>0.8</v>
      </c>
      <c r="W4882">
        <v>-6.0768000000000004</v>
      </c>
    </row>
    <row r="4883" spans="1:23" x14ac:dyDescent="0.3">
      <c r="A4883">
        <v>6794</v>
      </c>
      <c r="B4883" t="s">
        <v>9125</v>
      </c>
      <c r="C4883" s="1">
        <v>42324</v>
      </c>
      <c r="D4883">
        <v>2015</v>
      </c>
      <c r="E4883" t="s">
        <v>24</v>
      </c>
      <c r="F4883">
        <v>16</v>
      </c>
      <c r="G4883" t="s">
        <v>54</v>
      </c>
      <c r="H4883" t="s">
        <v>1797</v>
      </c>
      <c r="I4883" t="s">
        <v>1798</v>
      </c>
      <c r="J4883" t="s">
        <v>44</v>
      </c>
      <c r="K4883" t="s">
        <v>29</v>
      </c>
      <c r="L4883" t="s">
        <v>315</v>
      </c>
      <c r="M4883" t="s">
        <v>222</v>
      </c>
      <c r="N4883">
        <v>60610</v>
      </c>
      <c r="O4883" t="s">
        <v>111</v>
      </c>
      <c r="P4883" t="s">
        <v>4098</v>
      </c>
      <c r="Q4883" t="s">
        <v>49</v>
      </c>
      <c r="R4883" t="s">
        <v>63</v>
      </c>
      <c r="S4883" t="s">
        <v>4099</v>
      </c>
      <c r="T4883">
        <v>21.488</v>
      </c>
      <c r="U4883">
        <v>2</v>
      </c>
      <c r="V4883">
        <v>0.2</v>
      </c>
      <c r="W4883">
        <v>1.6115999999999993</v>
      </c>
    </row>
    <row r="4884" spans="1:23" x14ac:dyDescent="0.3">
      <c r="A4884">
        <v>4883</v>
      </c>
      <c r="B4884" t="s">
        <v>7862</v>
      </c>
      <c r="C4884" s="1">
        <v>43041</v>
      </c>
      <c r="D4884">
        <v>2017</v>
      </c>
      <c r="E4884" t="s">
        <v>24</v>
      </c>
      <c r="F4884">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v>16.7776</v>
      </c>
    </row>
    <row r="4885" spans="1:23" x14ac:dyDescent="0.3">
      <c r="A4885">
        <v>4884</v>
      </c>
      <c r="B4885" t="s">
        <v>7863</v>
      </c>
      <c r="C4885" s="1">
        <v>42802</v>
      </c>
      <c r="D4885">
        <v>2017</v>
      </c>
      <c r="E4885" t="s">
        <v>237</v>
      </c>
      <c r="F4885">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v>64.199999999999989</v>
      </c>
    </row>
    <row r="4886" spans="1:23" x14ac:dyDescent="0.3">
      <c r="A4886">
        <v>4885</v>
      </c>
      <c r="B4886" t="s">
        <v>7863</v>
      </c>
      <c r="C4886" s="1">
        <v>42802</v>
      </c>
      <c r="D4886">
        <v>2017</v>
      </c>
      <c r="E4886" t="s">
        <v>237</v>
      </c>
      <c r="F488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v>0.87360000000000015</v>
      </c>
    </row>
    <row r="4887" spans="1:23" x14ac:dyDescent="0.3">
      <c r="A4887">
        <v>4886</v>
      </c>
      <c r="B4887" t="s">
        <v>7864</v>
      </c>
      <c r="C4887" s="1">
        <v>41989</v>
      </c>
      <c r="D4887">
        <v>2014</v>
      </c>
      <c r="E4887" t="s">
        <v>98</v>
      </c>
      <c r="F4887">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v>52.531999999999996</v>
      </c>
    </row>
    <row r="4888" spans="1:23" x14ac:dyDescent="0.3">
      <c r="A4888">
        <v>6793</v>
      </c>
      <c r="B4888" t="s">
        <v>9124</v>
      </c>
      <c r="C4888" s="1">
        <v>41866</v>
      </c>
      <c r="D4888">
        <v>2014</v>
      </c>
      <c r="E4888" t="s">
        <v>132</v>
      </c>
      <c r="F4888">
        <v>15</v>
      </c>
      <c r="G4888" t="s">
        <v>199</v>
      </c>
      <c r="H4888" t="s">
        <v>3280</v>
      </c>
      <c r="I4888" t="s">
        <v>3281</v>
      </c>
      <c r="J4888" t="s">
        <v>28</v>
      </c>
      <c r="K4888" t="s">
        <v>29</v>
      </c>
      <c r="L4888" t="s">
        <v>761</v>
      </c>
      <c r="M4888" t="s">
        <v>762</v>
      </c>
      <c r="N4888">
        <v>6824</v>
      </c>
      <c r="O4888" t="s">
        <v>157</v>
      </c>
      <c r="P4888" t="s">
        <v>2118</v>
      </c>
      <c r="Q4888" t="s">
        <v>49</v>
      </c>
      <c r="R4888" t="s">
        <v>79</v>
      </c>
      <c r="S4888" t="s">
        <v>2119</v>
      </c>
      <c r="T4888">
        <v>62.94</v>
      </c>
      <c r="U4888">
        <v>3</v>
      </c>
      <c r="V4888">
        <v>0</v>
      </c>
      <c r="W4888">
        <v>30.211199999999998</v>
      </c>
    </row>
    <row r="4889" spans="1:23" x14ac:dyDescent="0.3">
      <c r="A4889">
        <v>6791</v>
      </c>
      <c r="B4889" t="s">
        <v>9120</v>
      </c>
      <c r="C4889" s="1">
        <v>42690</v>
      </c>
      <c r="D4889">
        <v>2016</v>
      </c>
      <c r="E4889" t="s">
        <v>24</v>
      </c>
      <c r="F4889">
        <v>16</v>
      </c>
      <c r="G4889" t="s">
        <v>199</v>
      </c>
      <c r="H4889" t="s">
        <v>9121</v>
      </c>
      <c r="I4889" t="s">
        <v>9122</v>
      </c>
      <c r="J4889" t="s">
        <v>28</v>
      </c>
      <c r="K4889" t="s">
        <v>29</v>
      </c>
      <c r="L4889" t="s">
        <v>580</v>
      </c>
      <c r="M4889" t="s">
        <v>46</v>
      </c>
      <c r="N4889">
        <v>95661</v>
      </c>
      <c r="O4889" t="s">
        <v>47</v>
      </c>
      <c r="P4889" t="s">
        <v>1060</v>
      </c>
      <c r="Q4889" t="s">
        <v>49</v>
      </c>
      <c r="R4889" t="s">
        <v>79</v>
      </c>
      <c r="S4889" t="s">
        <v>1061</v>
      </c>
      <c r="T4889">
        <v>8.32</v>
      </c>
      <c r="U4889">
        <v>5</v>
      </c>
      <c r="V4889">
        <v>0.2</v>
      </c>
      <c r="W4889">
        <v>2.8079999999999998</v>
      </c>
    </row>
    <row r="4890" spans="1:23" x14ac:dyDescent="0.3">
      <c r="A4890">
        <v>4889</v>
      </c>
      <c r="B4890" t="s">
        <v>7865</v>
      </c>
      <c r="C4890" s="1">
        <v>42702</v>
      </c>
      <c r="D4890">
        <v>2016</v>
      </c>
      <c r="E4890" t="s">
        <v>24</v>
      </c>
      <c r="F4890">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v>56.300999999999988</v>
      </c>
    </row>
    <row r="4891" spans="1:23" x14ac:dyDescent="0.3">
      <c r="A4891">
        <v>4890</v>
      </c>
      <c r="B4891" t="s">
        <v>7865</v>
      </c>
      <c r="C4891" s="1">
        <v>42702</v>
      </c>
      <c r="D4891">
        <v>2016</v>
      </c>
      <c r="E4891" t="s">
        <v>24</v>
      </c>
      <c r="F4891">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v>315.82499999999993</v>
      </c>
    </row>
    <row r="4892" spans="1:23" x14ac:dyDescent="0.3">
      <c r="A4892">
        <v>4891</v>
      </c>
      <c r="B4892" t="s">
        <v>7866</v>
      </c>
      <c r="C4892" s="1">
        <v>42727</v>
      </c>
      <c r="D4892">
        <v>2016</v>
      </c>
      <c r="E4892" t="s">
        <v>98</v>
      </c>
      <c r="F4892">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v>2.5577999999999994</v>
      </c>
    </row>
    <row r="4893" spans="1:23" x14ac:dyDescent="0.3">
      <c r="A4893">
        <v>4892</v>
      </c>
      <c r="B4893" t="s">
        <v>7866</v>
      </c>
      <c r="C4893" s="1">
        <v>42727</v>
      </c>
      <c r="D4893">
        <v>2016</v>
      </c>
      <c r="E4893" t="s">
        <v>98</v>
      </c>
      <c r="F4893">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v>18.211199999999998</v>
      </c>
    </row>
    <row r="4894" spans="1:23" x14ac:dyDescent="0.3">
      <c r="A4894">
        <v>4893</v>
      </c>
      <c r="B4894" t="s">
        <v>7866</v>
      </c>
      <c r="C4894" s="1">
        <v>42727</v>
      </c>
      <c r="D4894">
        <v>2016</v>
      </c>
      <c r="E4894" t="s">
        <v>98</v>
      </c>
      <c r="F4894">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v>1.1760000000000002</v>
      </c>
    </row>
    <row r="4895" spans="1:23" x14ac:dyDescent="0.3">
      <c r="A4895">
        <v>4894</v>
      </c>
      <c r="B4895" t="s">
        <v>7866</v>
      </c>
      <c r="C4895" s="1">
        <v>42727</v>
      </c>
      <c r="D4895">
        <v>2016</v>
      </c>
      <c r="E4895" t="s">
        <v>98</v>
      </c>
      <c r="F4895">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v>2.2727999999999895</v>
      </c>
    </row>
    <row r="4896" spans="1:23" x14ac:dyDescent="0.3">
      <c r="A4896">
        <v>4895</v>
      </c>
      <c r="B4896" t="s">
        <v>7866</v>
      </c>
      <c r="C4896" s="1">
        <v>42727</v>
      </c>
      <c r="D4896">
        <v>2016</v>
      </c>
      <c r="E4896" t="s">
        <v>98</v>
      </c>
      <c r="F489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v>22.991999999999997</v>
      </c>
    </row>
    <row r="4897" spans="1:23" x14ac:dyDescent="0.3">
      <c r="A4897">
        <v>4896</v>
      </c>
      <c r="B4897" t="s">
        <v>7866</v>
      </c>
      <c r="C4897" s="1">
        <v>42727</v>
      </c>
      <c r="D4897">
        <v>2016</v>
      </c>
      <c r="E4897" t="s">
        <v>98</v>
      </c>
      <c r="F4897">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v>30.360399999999998</v>
      </c>
    </row>
    <row r="4898" spans="1:23" x14ac:dyDescent="0.3">
      <c r="A4898">
        <v>4897</v>
      </c>
      <c r="B4898" t="s">
        <v>7866</v>
      </c>
      <c r="C4898" s="1">
        <v>42727</v>
      </c>
      <c r="D4898">
        <v>2016</v>
      </c>
      <c r="E4898" t="s">
        <v>98</v>
      </c>
      <c r="F4898">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v>55.895999999999958</v>
      </c>
    </row>
    <row r="4899" spans="1:23" x14ac:dyDescent="0.3">
      <c r="A4899">
        <v>6790</v>
      </c>
      <c r="B4899" t="s">
        <v>9119</v>
      </c>
      <c r="C4899" s="1">
        <v>42254</v>
      </c>
      <c r="D4899">
        <v>2015</v>
      </c>
      <c r="E4899" t="s">
        <v>161</v>
      </c>
      <c r="F4899">
        <v>7</v>
      </c>
      <c r="G4899" t="s">
        <v>25</v>
      </c>
      <c r="H4899" t="s">
        <v>4974</v>
      </c>
      <c r="I4899" t="s">
        <v>4975</v>
      </c>
      <c r="J4899" t="s">
        <v>44</v>
      </c>
      <c r="K4899" t="s">
        <v>29</v>
      </c>
      <c r="L4899" t="s">
        <v>385</v>
      </c>
      <c r="M4899" t="s">
        <v>93</v>
      </c>
      <c r="N4899">
        <v>27707</v>
      </c>
      <c r="O4899" t="s">
        <v>32</v>
      </c>
      <c r="P4899" t="s">
        <v>1583</v>
      </c>
      <c r="Q4899" t="s">
        <v>49</v>
      </c>
      <c r="R4899" t="s">
        <v>72</v>
      </c>
      <c r="S4899" t="s">
        <v>1584</v>
      </c>
      <c r="T4899">
        <v>140.73599999999999</v>
      </c>
      <c r="U4899">
        <v>4</v>
      </c>
      <c r="V4899">
        <v>0.2</v>
      </c>
      <c r="W4899">
        <v>12.314400000000006</v>
      </c>
    </row>
    <row r="4900" spans="1:23" x14ac:dyDescent="0.3">
      <c r="A4900">
        <v>4899</v>
      </c>
      <c r="B4900" t="s">
        <v>7869</v>
      </c>
      <c r="C4900" s="1">
        <v>41927</v>
      </c>
      <c r="D4900">
        <v>2014</v>
      </c>
      <c r="E4900" t="s">
        <v>53</v>
      </c>
      <c r="F4900">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v>2.8884000000000007</v>
      </c>
    </row>
    <row r="4901" spans="1:23" x14ac:dyDescent="0.3">
      <c r="A4901">
        <v>4900</v>
      </c>
      <c r="B4901" t="s">
        <v>7870</v>
      </c>
      <c r="C4901" s="1">
        <v>42604</v>
      </c>
      <c r="D4901">
        <v>2016</v>
      </c>
      <c r="E4901" t="s">
        <v>132</v>
      </c>
      <c r="F4901">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v>-18.446399999999997</v>
      </c>
    </row>
    <row r="4902" spans="1:23" x14ac:dyDescent="0.3">
      <c r="A4902">
        <v>4901</v>
      </c>
      <c r="B4902" t="s">
        <v>7871</v>
      </c>
      <c r="C4902" s="1">
        <v>43086</v>
      </c>
      <c r="D4902">
        <v>2017</v>
      </c>
      <c r="E4902" t="s">
        <v>98</v>
      </c>
      <c r="F4902">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v>125.14319999999998</v>
      </c>
    </row>
    <row r="4903" spans="1:23" x14ac:dyDescent="0.3">
      <c r="A4903">
        <v>4902</v>
      </c>
      <c r="B4903" t="s">
        <v>7871</v>
      </c>
      <c r="C4903" s="1">
        <v>43086</v>
      </c>
      <c r="D4903">
        <v>2017</v>
      </c>
      <c r="E4903" t="s">
        <v>98</v>
      </c>
      <c r="F4903">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v>3.6348000000000003</v>
      </c>
    </row>
    <row r="4904" spans="1:23" x14ac:dyDescent="0.3">
      <c r="A4904">
        <v>4903</v>
      </c>
      <c r="B4904" t="s">
        <v>7872</v>
      </c>
      <c r="C4904" s="1">
        <v>42801</v>
      </c>
      <c r="D4904">
        <v>2017</v>
      </c>
      <c r="E4904" t="s">
        <v>237</v>
      </c>
      <c r="F4904">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v>9.0719999999999992</v>
      </c>
    </row>
    <row r="4905" spans="1:23" x14ac:dyDescent="0.3">
      <c r="A4905">
        <v>4904</v>
      </c>
      <c r="B4905" t="s">
        <v>7872</v>
      </c>
      <c r="C4905" s="1">
        <v>42801</v>
      </c>
      <c r="D4905">
        <v>2017</v>
      </c>
      <c r="E4905" t="s">
        <v>237</v>
      </c>
      <c r="F4905">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v>42.131399999999999</v>
      </c>
    </row>
    <row r="4906" spans="1:23" x14ac:dyDescent="0.3">
      <c r="A4906">
        <v>6789</v>
      </c>
      <c r="B4906" t="s">
        <v>9118</v>
      </c>
      <c r="C4906" s="1">
        <v>42260</v>
      </c>
      <c r="D4906">
        <v>2015</v>
      </c>
      <c r="E4906" t="s">
        <v>161</v>
      </c>
      <c r="F4906">
        <v>13</v>
      </c>
      <c r="G4906" t="s">
        <v>54</v>
      </c>
      <c r="H4906" t="s">
        <v>874</v>
      </c>
      <c r="I4906" t="s">
        <v>875</v>
      </c>
      <c r="J4906" t="s">
        <v>28</v>
      </c>
      <c r="K4906" t="s">
        <v>29</v>
      </c>
      <c r="L4906" t="s">
        <v>1754</v>
      </c>
      <c r="M4906" t="s">
        <v>1288</v>
      </c>
      <c r="N4906">
        <v>30318</v>
      </c>
      <c r="O4906" t="s">
        <v>32</v>
      </c>
      <c r="P4906" t="s">
        <v>3900</v>
      </c>
      <c r="Q4906" t="s">
        <v>49</v>
      </c>
      <c r="R4906" t="s">
        <v>95</v>
      </c>
      <c r="S4906" t="s">
        <v>3901</v>
      </c>
      <c r="T4906">
        <v>69.930000000000007</v>
      </c>
      <c r="U4906">
        <v>7</v>
      </c>
      <c r="V4906">
        <v>0</v>
      </c>
      <c r="W4906">
        <v>31.468499999999999</v>
      </c>
    </row>
    <row r="4907" spans="1:23" x14ac:dyDescent="0.3">
      <c r="A4907">
        <v>4906</v>
      </c>
      <c r="B4907" t="s">
        <v>7874</v>
      </c>
      <c r="C4907" s="1">
        <v>41926</v>
      </c>
      <c r="D4907">
        <v>2014</v>
      </c>
      <c r="E4907" t="s">
        <v>53</v>
      </c>
      <c r="F4907">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v>11.0016</v>
      </c>
    </row>
    <row r="4908" spans="1:23" x14ac:dyDescent="0.3">
      <c r="A4908">
        <v>4907</v>
      </c>
      <c r="B4908" t="s">
        <v>7874</v>
      </c>
      <c r="C4908" s="1">
        <v>41926</v>
      </c>
      <c r="D4908">
        <v>2014</v>
      </c>
      <c r="E4908" t="s">
        <v>53</v>
      </c>
      <c r="F4908">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v>16.193999999999988</v>
      </c>
    </row>
    <row r="4909" spans="1:23" x14ac:dyDescent="0.3">
      <c r="A4909">
        <v>4908</v>
      </c>
      <c r="B4909" t="s">
        <v>7875</v>
      </c>
      <c r="C4909" s="1">
        <v>41961</v>
      </c>
      <c r="D4909">
        <v>2014</v>
      </c>
      <c r="E4909" t="s">
        <v>24</v>
      </c>
      <c r="F4909">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v>-8.659200000000002</v>
      </c>
    </row>
    <row r="4910" spans="1:23" x14ac:dyDescent="0.3">
      <c r="A4910">
        <v>6787</v>
      </c>
      <c r="B4910" t="s">
        <v>9115</v>
      </c>
      <c r="C4910" s="1">
        <v>42941</v>
      </c>
      <c r="D4910">
        <v>2017</v>
      </c>
      <c r="E4910" t="s">
        <v>152</v>
      </c>
      <c r="F4910">
        <v>25</v>
      </c>
      <c r="G4910" t="s">
        <v>25</v>
      </c>
      <c r="H4910" t="s">
        <v>4704</v>
      </c>
      <c r="I4910" t="s">
        <v>4705</v>
      </c>
      <c r="J4910" t="s">
        <v>28</v>
      </c>
      <c r="K4910" t="s">
        <v>29</v>
      </c>
      <c r="L4910" t="s">
        <v>155</v>
      </c>
      <c r="M4910" t="s">
        <v>156</v>
      </c>
      <c r="N4910">
        <v>19143</v>
      </c>
      <c r="O4910" t="s">
        <v>157</v>
      </c>
      <c r="P4910" t="s">
        <v>1073</v>
      </c>
      <c r="Q4910" t="s">
        <v>49</v>
      </c>
      <c r="R4910" t="s">
        <v>95</v>
      </c>
      <c r="S4910" t="s">
        <v>1074</v>
      </c>
      <c r="T4910">
        <v>20.736000000000004</v>
      </c>
      <c r="U4910">
        <v>4</v>
      </c>
      <c r="V4910">
        <v>0.2</v>
      </c>
      <c r="W4910">
        <v>7.2576000000000001</v>
      </c>
    </row>
    <row r="4911" spans="1:23" x14ac:dyDescent="0.3">
      <c r="A4911">
        <v>4910</v>
      </c>
      <c r="B4911" t="s">
        <v>7878</v>
      </c>
      <c r="C4911" s="1">
        <v>42749</v>
      </c>
      <c r="D4911">
        <v>2017</v>
      </c>
      <c r="E4911" t="s">
        <v>166</v>
      </c>
      <c r="F4911">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v>6.6467999999999989</v>
      </c>
    </row>
    <row r="4912" spans="1:23" x14ac:dyDescent="0.3">
      <c r="A4912">
        <v>4911</v>
      </c>
      <c r="B4912" t="s">
        <v>7878</v>
      </c>
      <c r="C4912" s="1">
        <v>42749</v>
      </c>
      <c r="D4912">
        <v>2017</v>
      </c>
      <c r="E4912" t="s">
        <v>166</v>
      </c>
      <c r="F4912">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v>12.700800000000001</v>
      </c>
    </row>
    <row r="4913" spans="1:23" x14ac:dyDescent="0.3">
      <c r="A4913">
        <v>6786</v>
      </c>
      <c r="B4913" t="s">
        <v>9115</v>
      </c>
      <c r="C4913" s="1">
        <v>42941</v>
      </c>
      <c r="D4913">
        <v>2017</v>
      </c>
      <c r="E4913" t="s">
        <v>152</v>
      </c>
      <c r="F4913">
        <v>25</v>
      </c>
      <c r="G4913" t="s">
        <v>25</v>
      </c>
      <c r="H4913" t="s">
        <v>4704</v>
      </c>
      <c r="I4913" t="s">
        <v>4705</v>
      </c>
      <c r="J4913" t="s">
        <v>28</v>
      </c>
      <c r="K4913" t="s">
        <v>29</v>
      </c>
      <c r="L4913" t="s">
        <v>155</v>
      </c>
      <c r="M4913" t="s">
        <v>156</v>
      </c>
      <c r="N4913">
        <v>19143</v>
      </c>
      <c r="O4913" t="s">
        <v>157</v>
      </c>
      <c r="P4913" t="s">
        <v>1560</v>
      </c>
      <c r="Q4913" t="s">
        <v>49</v>
      </c>
      <c r="R4913" t="s">
        <v>63</v>
      </c>
      <c r="S4913" t="s">
        <v>1561</v>
      </c>
      <c r="T4913">
        <v>259.92000000000007</v>
      </c>
      <c r="U4913">
        <v>5</v>
      </c>
      <c r="V4913">
        <v>0.2</v>
      </c>
      <c r="W4913">
        <v>-25.992000000000004</v>
      </c>
    </row>
    <row r="4914" spans="1:23" x14ac:dyDescent="0.3">
      <c r="A4914">
        <v>4913</v>
      </c>
      <c r="B4914" t="s">
        <v>7878</v>
      </c>
      <c r="C4914" s="1">
        <v>42749</v>
      </c>
      <c r="D4914">
        <v>2017</v>
      </c>
      <c r="E4914" t="s">
        <v>166</v>
      </c>
      <c r="F4914">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v>-4.577</v>
      </c>
    </row>
    <row r="4915" spans="1:23" x14ac:dyDescent="0.3">
      <c r="A4915">
        <v>4914</v>
      </c>
      <c r="B4915" t="s">
        <v>7878</v>
      </c>
      <c r="C4915" s="1">
        <v>42749</v>
      </c>
      <c r="D4915">
        <v>2017</v>
      </c>
      <c r="E4915" t="s">
        <v>166</v>
      </c>
      <c r="F4915">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v>-1.8391999999999999</v>
      </c>
    </row>
    <row r="4916" spans="1:23" x14ac:dyDescent="0.3">
      <c r="A4916">
        <v>4915</v>
      </c>
      <c r="B4916" t="s">
        <v>7879</v>
      </c>
      <c r="C4916" s="1">
        <v>42271</v>
      </c>
      <c r="D4916">
        <v>2015</v>
      </c>
      <c r="E4916" t="s">
        <v>161</v>
      </c>
      <c r="F491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v>10.428399999999996</v>
      </c>
    </row>
    <row r="4917" spans="1:23" x14ac:dyDescent="0.3">
      <c r="A4917">
        <v>4916</v>
      </c>
      <c r="B4917" t="s">
        <v>7879</v>
      </c>
      <c r="C4917" s="1">
        <v>42271</v>
      </c>
      <c r="D4917">
        <v>2015</v>
      </c>
      <c r="E4917" t="s">
        <v>161</v>
      </c>
      <c r="F4917">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v>5.4201000000000006</v>
      </c>
    </row>
    <row r="4918" spans="1:23" x14ac:dyDescent="0.3">
      <c r="A4918">
        <v>4917</v>
      </c>
      <c r="B4918" t="s">
        <v>7880</v>
      </c>
      <c r="C4918" s="1">
        <v>43017</v>
      </c>
      <c r="D4918">
        <v>2017</v>
      </c>
      <c r="E4918" t="s">
        <v>53</v>
      </c>
      <c r="F4918">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v>5.8750999999999962</v>
      </c>
    </row>
    <row r="4919" spans="1:23" x14ac:dyDescent="0.3">
      <c r="A4919">
        <v>6784</v>
      </c>
      <c r="B4919" t="s">
        <v>9115</v>
      </c>
      <c r="C4919" s="1">
        <v>42941</v>
      </c>
      <c r="D4919">
        <v>2017</v>
      </c>
      <c r="E4919" t="s">
        <v>152</v>
      </c>
      <c r="F4919">
        <v>25</v>
      </c>
      <c r="G4919" t="s">
        <v>25</v>
      </c>
      <c r="H4919" t="s">
        <v>4704</v>
      </c>
      <c r="I4919" t="s">
        <v>4705</v>
      </c>
      <c r="J4919" t="s">
        <v>28</v>
      </c>
      <c r="K4919" t="s">
        <v>29</v>
      </c>
      <c r="L4919" t="s">
        <v>155</v>
      </c>
      <c r="M4919" t="s">
        <v>156</v>
      </c>
      <c r="N4919">
        <v>19143</v>
      </c>
      <c r="O4919" t="s">
        <v>157</v>
      </c>
      <c r="P4919" t="s">
        <v>9116</v>
      </c>
      <c r="Q4919" t="s">
        <v>49</v>
      </c>
      <c r="R4919" t="s">
        <v>592</v>
      </c>
      <c r="S4919" t="s">
        <v>9117</v>
      </c>
      <c r="T4919">
        <v>37.752000000000002</v>
      </c>
      <c r="U4919">
        <v>3</v>
      </c>
      <c r="V4919">
        <v>0.2</v>
      </c>
      <c r="W4919">
        <v>4.2470999999999943</v>
      </c>
    </row>
    <row r="4920" spans="1:23" x14ac:dyDescent="0.3">
      <c r="A4920">
        <v>6782</v>
      </c>
      <c r="B4920" t="s">
        <v>9114</v>
      </c>
      <c r="C4920" s="1">
        <v>42616</v>
      </c>
      <c r="D4920">
        <v>2016</v>
      </c>
      <c r="E4920" t="s">
        <v>161</v>
      </c>
      <c r="F4920">
        <v>3</v>
      </c>
      <c r="G4920" t="s">
        <v>25</v>
      </c>
      <c r="H4920" t="s">
        <v>4394</v>
      </c>
      <c r="I4920" t="s">
        <v>4395</v>
      </c>
      <c r="J4920" t="s">
        <v>28</v>
      </c>
      <c r="K4920" t="s">
        <v>29</v>
      </c>
      <c r="L4920" t="s">
        <v>4514</v>
      </c>
      <c r="M4920" t="s">
        <v>2755</v>
      </c>
      <c r="N4920">
        <v>21215</v>
      </c>
      <c r="O4920" t="s">
        <v>157</v>
      </c>
      <c r="P4920" t="s">
        <v>2639</v>
      </c>
      <c r="Q4920" t="s">
        <v>49</v>
      </c>
      <c r="R4920" t="s">
        <v>50</v>
      </c>
      <c r="S4920" t="s">
        <v>2640</v>
      </c>
      <c r="T4920">
        <v>58.48</v>
      </c>
      <c r="U4920">
        <v>8</v>
      </c>
      <c r="V4920">
        <v>0</v>
      </c>
      <c r="W4920">
        <v>27.485599999999998</v>
      </c>
    </row>
    <row r="4921" spans="1:23" x14ac:dyDescent="0.3">
      <c r="A4921">
        <v>6781</v>
      </c>
      <c r="B4921" t="s">
        <v>9114</v>
      </c>
      <c r="C4921" s="1">
        <v>42616</v>
      </c>
      <c r="D4921">
        <v>2016</v>
      </c>
      <c r="E4921" t="s">
        <v>161</v>
      </c>
      <c r="F4921">
        <v>3</v>
      </c>
      <c r="G4921" t="s">
        <v>25</v>
      </c>
      <c r="H4921" t="s">
        <v>4394</v>
      </c>
      <c r="I4921" t="s">
        <v>4395</v>
      </c>
      <c r="J4921" t="s">
        <v>28</v>
      </c>
      <c r="K4921" t="s">
        <v>29</v>
      </c>
      <c r="L4921" t="s">
        <v>4514</v>
      </c>
      <c r="M4921" t="s">
        <v>2755</v>
      </c>
      <c r="N4921">
        <v>21215</v>
      </c>
      <c r="O4921" t="s">
        <v>157</v>
      </c>
      <c r="P4921" t="s">
        <v>3329</v>
      </c>
      <c r="Q4921" t="s">
        <v>49</v>
      </c>
      <c r="R4921" t="s">
        <v>79</v>
      </c>
      <c r="S4921" t="s">
        <v>3330</v>
      </c>
      <c r="T4921">
        <v>12.76</v>
      </c>
      <c r="U4921">
        <v>2</v>
      </c>
      <c r="V4921">
        <v>0</v>
      </c>
      <c r="W4921">
        <v>5.8695999999999993</v>
      </c>
    </row>
    <row r="4922" spans="1:23" x14ac:dyDescent="0.3">
      <c r="A4922">
        <v>4921</v>
      </c>
      <c r="B4922" t="s">
        <v>7886</v>
      </c>
      <c r="C4922" s="1">
        <v>42966</v>
      </c>
      <c r="D4922">
        <v>2017</v>
      </c>
      <c r="E4922" t="s">
        <v>132</v>
      </c>
      <c r="F4922">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v>-3.9032000000000009</v>
      </c>
    </row>
    <row r="4923" spans="1:23" x14ac:dyDescent="0.3">
      <c r="A4923">
        <v>4922</v>
      </c>
      <c r="B4923" t="s">
        <v>7887</v>
      </c>
      <c r="C4923" s="1">
        <v>43094</v>
      </c>
      <c r="D4923">
        <v>2017</v>
      </c>
      <c r="E4923" t="s">
        <v>98</v>
      </c>
      <c r="F4923">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v>46.118399999999994</v>
      </c>
    </row>
    <row r="4924" spans="1:23" x14ac:dyDescent="0.3">
      <c r="A4924">
        <v>4923</v>
      </c>
      <c r="B4924" t="s">
        <v>7887</v>
      </c>
      <c r="C4924" s="1">
        <v>43094</v>
      </c>
      <c r="D4924">
        <v>2017</v>
      </c>
      <c r="E4924" t="s">
        <v>98</v>
      </c>
      <c r="F4924">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v>1.1945999999999999</v>
      </c>
    </row>
    <row r="4925" spans="1:23" x14ac:dyDescent="0.3">
      <c r="A4925">
        <v>4924</v>
      </c>
      <c r="B4925" t="s">
        <v>7887</v>
      </c>
      <c r="C4925" s="1">
        <v>43094</v>
      </c>
      <c r="D4925">
        <v>2017</v>
      </c>
      <c r="E4925" t="s">
        <v>98</v>
      </c>
      <c r="F4925">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v>301.96799999999996</v>
      </c>
    </row>
    <row r="4926" spans="1:23" x14ac:dyDescent="0.3">
      <c r="A4926">
        <v>6777</v>
      </c>
      <c r="B4926" t="s">
        <v>9112</v>
      </c>
      <c r="C4926" s="1">
        <v>42618</v>
      </c>
      <c r="D4926">
        <v>2016</v>
      </c>
      <c r="E4926" t="s">
        <v>161</v>
      </c>
      <c r="F4926">
        <v>5</v>
      </c>
      <c r="G4926" t="s">
        <v>54</v>
      </c>
      <c r="H4926" t="s">
        <v>6397</v>
      </c>
      <c r="I4926" t="s">
        <v>6398</v>
      </c>
      <c r="J4926" t="s">
        <v>28</v>
      </c>
      <c r="K4926" t="s">
        <v>29</v>
      </c>
      <c r="L4926" t="s">
        <v>693</v>
      </c>
      <c r="M4926" t="s">
        <v>110</v>
      </c>
      <c r="N4926">
        <v>78207</v>
      </c>
      <c r="O4926" t="s">
        <v>111</v>
      </c>
      <c r="P4926" t="s">
        <v>228</v>
      </c>
      <c r="Q4926" t="s">
        <v>49</v>
      </c>
      <c r="R4926" t="s">
        <v>63</v>
      </c>
      <c r="S4926" t="s">
        <v>229</v>
      </c>
      <c r="T4926">
        <v>93.456000000000003</v>
      </c>
      <c r="U4926">
        <v>3</v>
      </c>
      <c r="V4926">
        <v>0.2</v>
      </c>
      <c r="W4926">
        <v>-17.523000000000014</v>
      </c>
    </row>
    <row r="4927" spans="1:23" x14ac:dyDescent="0.3">
      <c r="A4927">
        <v>4926</v>
      </c>
      <c r="B4927" t="s">
        <v>7888</v>
      </c>
      <c r="C4927" s="1">
        <v>42988</v>
      </c>
      <c r="D4927">
        <v>2017</v>
      </c>
      <c r="E4927" t="s">
        <v>161</v>
      </c>
      <c r="F4927">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v>3.7200000000000006</v>
      </c>
    </row>
    <row r="4928" spans="1:23" x14ac:dyDescent="0.3">
      <c r="A4928">
        <v>6776</v>
      </c>
      <c r="B4928" t="s">
        <v>9111</v>
      </c>
      <c r="C4928" s="1">
        <v>42092</v>
      </c>
      <c r="D4928">
        <v>2015</v>
      </c>
      <c r="E4928" t="s">
        <v>237</v>
      </c>
      <c r="F4928">
        <v>29</v>
      </c>
      <c r="G4928" t="s">
        <v>54</v>
      </c>
      <c r="H4928" t="s">
        <v>3716</v>
      </c>
      <c r="I4928" t="s">
        <v>3717</v>
      </c>
      <c r="J4928" t="s">
        <v>28</v>
      </c>
      <c r="K4928" t="s">
        <v>29</v>
      </c>
      <c r="L4928" t="s">
        <v>278</v>
      </c>
      <c r="M4928" t="s">
        <v>279</v>
      </c>
      <c r="N4928">
        <v>10024</v>
      </c>
      <c r="O4928" t="s">
        <v>157</v>
      </c>
      <c r="P4928" t="s">
        <v>1044</v>
      </c>
      <c r="Q4928" t="s">
        <v>49</v>
      </c>
      <c r="R4928" t="s">
        <v>95</v>
      </c>
      <c r="S4928" t="s">
        <v>1045</v>
      </c>
      <c r="T4928">
        <v>17.64</v>
      </c>
      <c r="U4928">
        <v>4</v>
      </c>
      <c r="V4928">
        <v>0</v>
      </c>
      <c r="W4928">
        <v>8.1143999999999998</v>
      </c>
    </row>
    <row r="4929" spans="1:23" x14ac:dyDescent="0.3">
      <c r="A4929">
        <v>4928</v>
      </c>
      <c r="B4929" t="s">
        <v>7892</v>
      </c>
      <c r="C4929" s="1">
        <v>43070</v>
      </c>
      <c r="D4929">
        <v>2017</v>
      </c>
      <c r="E4929" t="s">
        <v>98</v>
      </c>
      <c r="F4929">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v>9.3312000000000008</v>
      </c>
    </row>
    <row r="4930" spans="1:23" x14ac:dyDescent="0.3">
      <c r="A4930">
        <v>6775</v>
      </c>
      <c r="B4930" t="s">
        <v>9108</v>
      </c>
      <c r="C4930" s="1">
        <v>42678</v>
      </c>
      <c r="D4930">
        <v>2016</v>
      </c>
      <c r="E4930" t="s">
        <v>24</v>
      </c>
      <c r="F4930">
        <v>4</v>
      </c>
      <c r="G4930" t="s">
        <v>54</v>
      </c>
      <c r="H4930" t="s">
        <v>1697</v>
      </c>
      <c r="I4930" t="s">
        <v>1698</v>
      </c>
      <c r="J4930" t="s">
        <v>108</v>
      </c>
      <c r="K4930" t="s">
        <v>29</v>
      </c>
      <c r="L4930" t="s">
        <v>45</v>
      </c>
      <c r="M4930" t="s">
        <v>46</v>
      </c>
      <c r="N4930">
        <v>90004</v>
      </c>
      <c r="O4930" t="s">
        <v>47</v>
      </c>
      <c r="P4930" t="s">
        <v>9109</v>
      </c>
      <c r="Q4930" t="s">
        <v>49</v>
      </c>
      <c r="R4930" t="s">
        <v>95</v>
      </c>
      <c r="S4930" t="s">
        <v>9110</v>
      </c>
      <c r="T4930">
        <v>38.880000000000003</v>
      </c>
      <c r="U4930">
        <v>6</v>
      </c>
      <c r="V4930">
        <v>0</v>
      </c>
      <c r="W4930">
        <v>18.662400000000002</v>
      </c>
    </row>
    <row r="4931" spans="1:23" x14ac:dyDescent="0.3">
      <c r="A4931">
        <v>4930</v>
      </c>
      <c r="B4931" t="s">
        <v>7893</v>
      </c>
      <c r="C4931" s="1">
        <v>41884</v>
      </c>
      <c r="D4931">
        <v>2014</v>
      </c>
      <c r="E4931" t="s">
        <v>161</v>
      </c>
      <c r="F4931">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v>16.170000000000002</v>
      </c>
    </row>
    <row r="4932" spans="1:23" x14ac:dyDescent="0.3">
      <c r="A4932">
        <v>4931</v>
      </c>
      <c r="B4932" t="s">
        <v>7893</v>
      </c>
      <c r="C4932" s="1">
        <v>41884</v>
      </c>
      <c r="D4932">
        <v>2014</v>
      </c>
      <c r="E4932" t="s">
        <v>161</v>
      </c>
      <c r="F4932">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v>7.0218000000000007</v>
      </c>
    </row>
    <row r="4933" spans="1:23" x14ac:dyDescent="0.3">
      <c r="A4933">
        <v>4932</v>
      </c>
      <c r="B4933" t="s">
        <v>7894</v>
      </c>
      <c r="C4933" s="1">
        <v>42819</v>
      </c>
      <c r="D4933">
        <v>2017</v>
      </c>
      <c r="E4933" t="s">
        <v>237</v>
      </c>
      <c r="F4933">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v>6.93</v>
      </c>
    </row>
    <row r="4934" spans="1:23" x14ac:dyDescent="0.3">
      <c r="A4934">
        <v>4933</v>
      </c>
      <c r="B4934" t="s">
        <v>7895</v>
      </c>
      <c r="C4934" s="1">
        <v>42275</v>
      </c>
      <c r="D4934">
        <v>2015</v>
      </c>
      <c r="E4934" t="s">
        <v>161</v>
      </c>
      <c r="F4934">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v>4.2308999999999983</v>
      </c>
    </row>
    <row r="4935" spans="1:23" x14ac:dyDescent="0.3">
      <c r="A4935">
        <v>4934</v>
      </c>
      <c r="B4935" t="s">
        <v>7895</v>
      </c>
      <c r="C4935" s="1">
        <v>42275</v>
      </c>
      <c r="D4935">
        <v>2015</v>
      </c>
      <c r="E4935" t="s">
        <v>161</v>
      </c>
      <c r="F4935">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v>-0.79200000000000004</v>
      </c>
    </row>
    <row r="4936" spans="1:23" x14ac:dyDescent="0.3">
      <c r="A4936">
        <v>4935</v>
      </c>
      <c r="B4936" t="s">
        <v>7895</v>
      </c>
      <c r="C4936" s="1">
        <v>42275</v>
      </c>
      <c r="D4936">
        <v>2015</v>
      </c>
      <c r="E4936" t="s">
        <v>161</v>
      </c>
      <c r="F493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v>0.84599999999999964</v>
      </c>
    </row>
    <row r="4937" spans="1:23" x14ac:dyDescent="0.3">
      <c r="A4937">
        <v>6774</v>
      </c>
      <c r="B4937" t="s">
        <v>9108</v>
      </c>
      <c r="C4937" s="1">
        <v>42678</v>
      </c>
      <c r="D4937">
        <v>2016</v>
      </c>
      <c r="E4937" t="s">
        <v>24</v>
      </c>
      <c r="F4937">
        <v>4</v>
      </c>
      <c r="G4937" t="s">
        <v>54</v>
      </c>
      <c r="H4937" t="s">
        <v>1697</v>
      </c>
      <c r="I4937" t="s">
        <v>1698</v>
      </c>
      <c r="J4937" t="s">
        <v>108</v>
      </c>
      <c r="K4937" t="s">
        <v>29</v>
      </c>
      <c r="L4937" t="s">
        <v>45</v>
      </c>
      <c r="M4937" t="s">
        <v>46</v>
      </c>
      <c r="N4937">
        <v>90004</v>
      </c>
      <c r="O4937" t="s">
        <v>47</v>
      </c>
      <c r="P4937" t="s">
        <v>6954</v>
      </c>
      <c r="Q4937" t="s">
        <v>49</v>
      </c>
      <c r="R4937" t="s">
        <v>79</v>
      </c>
      <c r="S4937" t="s">
        <v>6955</v>
      </c>
      <c r="T4937">
        <v>4.1760000000000002</v>
      </c>
      <c r="U4937">
        <v>1</v>
      </c>
      <c r="V4937">
        <v>0.2</v>
      </c>
      <c r="W4937">
        <v>1.3049999999999997</v>
      </c>
    </row>
    <row r="4938" spans="1:23" x14ac:dyDescent="0.3">
      <c r="A4938">
        <v>4937</v>
      </c>
      <c r="B4938" t="s">
        <v>7902</v>
      </c>
      <c r="C4938" s="1">
        <v>42741</v>
      </c>
      <c r="D4938">
        <v>2017</v>
      </c>
      <c r="E4938" t="s">
        <v>166</v>
      </c>
      <c r="F4938">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v>15.5204</v>
      </c>
    </row>
    <row r="4939" spans="1:23" x14ac:dyDescent="0.3">
      <c r="A4939">
        <v>4938</v>
      </c>
      <c r="B4939" t="s">
        <v>7904</v>
      </c>
      <c r="C4939" s="1">
        <v>41652</v>
      </c>
      <c r="D4939">
        <v>2014</v>
      </c>
      <c r="E4939" t="s">
        <v>166</v>
      </c>
      <c r="F4939">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v>238.65299999999991</v>
      </c>
    </row>
    <row r="4940" spans="1:23" x14ac:dyDescent="0.3">
      <c r="A4940">
        <v>6773</v>
      </c>
      <c r="B4940" t="s">
        <v>9108</v>
      </c>
      <c r="C4940" s="1">
        <v>42678</v>
      </c>
      <c r="D4940">
        <v>2016</v>
      </c>
      <c r="E4940" t="s">
        <v>24</v>
      </c>
      <c r="F4940">
        <v>4</v>
      </c>
      <c r="G4940" t="s">
        <v>54</v>
      </c>
      <c r="H4940" t="s">
        <v>1697</v>
      </c>
      <c r="I4940" t="s">
        <v>1698</v>
      </c>
      <c r="J4940" t="s">
        <v>108</v>
      </c>
      <c r="K4940" t="s">
        <v>29</v>
      </c>
      <c r="L4940" t="s">
        <v>45</v>
      </c>
      <c r="M4940" t="s">
        <v>46</v>
      </c>
      <c r="N4940">
        <v>90004</v>
      </c>
      <c r="O4940" t="s">
        <v>47</v>
      </c>
      <c r="P4940" t="s">
        <v>1239</v>
      </c>
      <c r="Q4940" t="s">
        <v>49</v>
      </c>
      <c r="R4940" t="s">
        <v>79</v>
      </c>
      <c r="S4940" t="s">
        <v>1240</v>
      </c>
      <c r="T4940">
        <v>7.7120000000000006</v>
      </c>
      <c r="U4940">
        <v>2</v>
      </c>
      <c r="V4940">
        <v>0.2</v>
      </c>
      <c r="W4940">
        <v>2.7956000000000003</v>
      </c>
    </row>
    <row r="4941" spans="1:23" x14ac:dyDescent="0.3">
      <c r="A4941">
        <v>4940</v>
      </c>
      <c r="B4941" t="s">
        <v>7904</v>
      </c>
      <c r="C4941" s="1">
        <v>41652</v>
      </c>
      <c r="D4941">
        <v>2014</v>
      </c>
      <c r="E4941" t="s">
        <v>166</v>
      </c>
      <c r="F4941">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v>6.5669999999999984</v>
      </c>
    </row>
    <row r="4942" spans="1:23" x14ac:dyDescent="0.3">
      <c r="A4942">
        <v>6772</v>
      </c>
      <c r="B4942" t="s">
        <v>9107</v>
      </c>
      <c r="C4942" s="1">
        <v>43078</v>
      </c>
      <c r="D4942">
        <v>2017</v>
      </c>
      <c r="E4942" t="s">
        <v>98</v>
      </c>
      <c r="F4942">
        <v>9</v>
      </c>
      <c r="G4942" t="s">
        <v>54</v>
      </c>
      <c r="H4942" t="s">
        <v>6806</v>
      </c>
      <c r="I4942" t="s">
        <v>6807</v>
      </c>
      <c r="J4942" t="s">
        <v>44</v>
      </c>
      <c r="K4942" t="s">
        <v>29</v>
      </c>
      <c r="L4942" t="s">
        <v>556</v>
      </c>
      <c r="M4942" t="s">
        <v>322</v>
      </c>
      <c r="N4942">
        <v>85023</v>
      </c>
      <c r="O4942" t="s">
        <v>47</v>
      </c>
      <c r="P4942" t="s">
        <v>8894</v>
      </c>
      <c r="Q4942" t="s">
        <v>49</v>
      </c>
      <c r="R4942" t="s">
        <v>79</v>
      </c>
      <c r="S4942" t="s">
        <v>8895</v>
      </c>
      <c r="T4942">
        <v>13.005000000000003</v>
      </c>
      <c r="U4942">
        <v>3</v>
      </c>
      <c r="V4942">
        <v>0.7</v>
      </c>
      <c r="W4942">
        <v>-9.9704999999999977</v>
      </c>
    </row>
    <row r="4943" spans="1:23" x14ac:dyDescent="0.3">
      <c r="A4943">
        <v>6771</v>
      </c>
      <c r="B4943" t="s">
        <v>9107</v>
      </c>
      <c r="C4943" s="1">
        <v>43078</v>
      </c>
      <c r="D4943">
        <v>2017</v>
      </c>
      <c r="E4943" t="s">
        <v>98</v>
      </c>
      <c r="F4943">
        <v>9</v>
      </c>
      <c r="G4943" t="s">
        <v>54</v>
      </c>
      <c r="H4943" t="s">
        <v>6806</v>
      </c>
      <c r="I4943" t="s">
        <v>6807</v>
      </c>
      <c r="J4943" t="s">
        <v>44</v>
      </c>
      <c r="K4943" t="s">
        <v>29</v>
      </c>
      <c r="L4943" t="s">
        <v>556</v>
      </c>
      <c r="M4943" t="s">
        <v>322</v>
      </c>
      <c r="N4943">
        <v>85023</v>
      </c>
      <c r="O4943" t="s">
        <v>47</v>
      </c>
      <c r="P4943" t="s">
        <v>4315</v>
      </c>
      <c r="Q4943" t="s">
        <v>49</v>
      </c>
      <c r="R4943" t="s">
        <v>95</v>
      </c>
      <c r="S4943" t="s">
        <v>4316</v>
      </c>
      <c r="T4943">
        <v>419.4</v>
      </c>
      <c r="U4943">
        <v>5</v>
      </c>
      <c r="V4943">
        <v>0.2</v>
      </c>
      <c r="W4943">
        <v>146.79</v>
      </c>
    </row>
    <row r="4944" spans="1:23" x14ac:dyDescent="0.3">
      <c r="A4944">
        <v>4943</v>
      </c>
      <c r="B4944" t="s">
        <v>7905</v>
      </c>
      <c r="C4944" s="1">
        <v>42041</v>
      </c>
      <c r="D4944">
        <v>2015</v>
      </c>
      <c r="E4944" t="s">
        <v>568</v>
      </c>
      <c r="F4944">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v>1.7607999999999997</v>
      </c>
    </row>
    <row r="4945" spans="1:23" x14ac:dyDescent="0.3">
      <c r="A4945">
        <v>4944</v>
      </c>
      <c r="B4945" t="s">
        <v>7906</v>
      </c>
      <c r="C4945" s="1">
        <v>43090</v>
      </c>
      <c r="D4945">
        <v>2017</v>
      </c>
      <c r="E4945" t="s">
        <v>98</v>
      </c>
      <c r="F4945">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v>18.766999999999996</v>
      </c>
    </row>
    <row r="4946" spans="1:23" x14ac:dyDescent="0.3">
      <c r="A4946">
        <v>4945</v>
      </c>
      <c r="B4946" t="s">
        <v>7907</v>
      </c>
      <c r="C4946" s="1">
        <v>42618</v>
      </c>
      <c r="D4946">
        <v>2016</v>
      </c>
      <c r="E4946" t="s">
        <v>161</v>
      </c>
      <c r="F494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v>46.118399999999994</v>
      </c>
    </row>
    <row r="4947" spans="1:23" x14ac:dyDescent="0.3">
      <c r="A4947">
        <v>4946</v>
      </c>
      <c r="B4947" t="s">
        <v>7907</v>
      </c>
      <c r="C4947" s="1">
        <v>42618</v>
      </c>
      <c r="D4947">
        <v>2016</v>
      </c>
      <c r="E4947" t="s">
        <v>161</v>
      </c>
      <c r="F4947">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v>3.9419999999999993</v>
      </c>
    </row>
    <row r="4948" spans="1:23" x14ac:dyDescent="0.3">
      <c r="A4948">
        <v>4947</v>
      </c>
      <c r="B4948" t="s">
        <v>7907</v>
      </c>
      <c r="C4948" s="1">
        <v>42618</v>
      </c>
      <c r="D4948">
        <v>2016</v>
      </c>
      <c r="E4948" t="s">
        <v>161</v>
      </c>
      <c r="F4948">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v>1.7876000000000003</v>
      </c>
    </row>
    <row r="4949" spans="1:23" x14ac:dyDescent="0.3">
      <c r="A4949">
        <v>4948</v>
      </c>
      <c r="B4949" t="s">
        <v>7908</v>
      </c>
      <c r="C4949" s="1">
        <v>41916</v>
      </c>
      <c r="D4949">
        <v>2014</v>
      </c>
      <c r="E4949" t="s">
        <v>53</v>
      </c>
      <c r="F4949">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v>13.742799999999999</v>
      </c>
    </row>
    <row r="4950" spans="1:23" x14ac:dyDescent="0.3">
      <c r="A4950">
        <v>4949</v>
      </c>
      <c r="B4950" t="s">
        <v>7909</v>
      </c>
      <c r="C4950" s="1">
        <v>43066</v>
      </c>
      <c r="D4950">
        <v>2017</v>
      </c>
      <c r="E4950" t="s">
        <v>24</v>
      </c>
      <c r="F4950">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v>41.120799999999988</v>
      </c>
    </row>
    <row r="4951" spans="1:23" x14ac:dyDescent="0.3">
      <c r="A4951">
        <v>6770</v>
      </c>
      <c r="B4951" t="s">
        <v>9106</v>
      </c>
      <c r="C4951" s="1">
        <v>42997</v>
      </c>
      <c r="D4951">
        <v>2017</v>
      </c>
      <c r="E4951" t="s">
        <v>161</v>
      </c>
      <c r="F4951">
        <v>19</v>
      </c>
      <c r="G4951" t="s">
        <v>54</v>
      </c>
      <c r="H4951" t="s">
        <v>5947</v>
      </c>
      <c r="I4951" t="s">
        <v>5948</v>
      </c>
      <c r="J4951" t="s">
        <v>108</v>
      </c>
      <c r="K4951" t="s">
        <v>29</v>
      </c>
      <c r="L4951" t="s">
        <v>509</v>
      </c>
      <c r="M4951" t="s">
        <v>1288</v>
      </c>
      <c r="N4951">
        <v>31907</v>
      </c>
      <c r="O4951" t="s">
        <v>32</v>
      </c>
      <c r="P4951" t="s">
        <v>7496</v>
      </c>
      <c r="Q4951" t="s">
        <v>49</v>
      </c>
      <c r="R4951" t="s">
        <v>72</v>
      </c>
      <c r="S4951" t="s">
        <v>7497</v>
      </c>
      <c r="T4951">
        <v>35.4</v>
      </c>
      <c r="U4951">
        <v>5</v>
      </c>
      <c r="V4951">
        <v>0</v>
      </c>
      <c r="W4951">
        <v>13.452000000000002</v>
      </c>
    </row>
    <row r="4952" spans="1:23" x14ac:dyDescent="0.3">
      <c r="A4952">
        <v>4951</v>
      </c>
      <c r="B4952" t="s">
        <v>7910</v>
      </c>
      <c r="C4952" s="1">
        <v>42671</v>
      </c>
      <c r="D4952">
        <v>2016</v>
      </c>
      <c r="E4952" t="s">
        <v>53</v>
      </c>
      <c r="F4952">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v>5.2164000000000001</v>
      </c>
    </row>
    <row r="4953" spans="1:23" x14ac:dyDescent="0.3">
      <c r="A4953">
        <v>4952</v>
      </c>
      <c r="B4953" t="s">
        <v>7911</v>
      </c>
      <c r="C4953" s="1">
        <v>42164</v>
      </c>
      <c r="D4953">
        <v>2015</v>
      </c>
      <c r="E4953" t="s">
        <v>41</v>
      </c>
      <c r="F4953">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v>6.2208000000000006</v>
      </c>
    </row>
    <row r="4954" spans="1:23" x14ac:dyDescent="0.3">
      <c r="A4954">
        <v>4953</v>
      </c>
      <c r="B4954" t="s">
        <v>7912</v>
      </c>
      <c r="C4954" s="1">
        <v>43077</v>
      </c>
      <c r="D4954">
        <v>2017</v>
      </c>
      <c r="E4954" t="s">
        <v>98</v>
      </c>
      <c r="F4954">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v>20.843999999999994</v>
      </c>
    </row>
    <row r="4955" spans="1:23" x14ac:dyDescent="0.3">
      <c r="A4955">
        <v>6769</v>
      </c>
      <c r="B4955" t="s">
        <v>9105</v>
      </c>
      <c r="C4955" s="1">
        <v>41863</v>
      </c>
      <c r="D4955">
        <v>2014</v>
      </c>
      <c r="E4955" t="s">
        <v>132</v>
      </c>
      <c r="F4955">
        <v>12</v>
      </c>
      <c r="G4955" t="s">
        <v>54</v>
      </c>
      <c r="H4955" t="s">
        <v>7144</v>
      </c>
      <c r="I4955" t="s">
        <v>7145</v>
      </c>
      <c r="J4955" t="s">
        <v>44</v>
      </c>
      <c r="K4955" t="s">
        <v>29</v>
      </c>
      <c r="L4955" t="s">
        <v>1135</v>
      </c>
      <c r="M4955" t="s">
        <v>803</v>
      </c>
      <c r="N4955">
        <v>8701</v>
      </c>
      <c r="O4955" t="s">
        <v>157</v>
      </c>
      <c r="P4955" t="s">
        <v>3564</v>
      </c>
      <c r="Q4955" t="s">
        <v>49</v>
      </c>
      <c r="R4955" t="s">
        <v>79</v>
      </c>
      <c r="S4955" t="s">
        <v>3565</v>
      </c>
      <c r="T4955">
        <v>196.21</v>
      </c>
      <c r="U4955">
        <v>7</v>
      </c>
      <c r="V4955">
        <v>0</v>
      </c>
      <c r="W4955">
        <v>98.105000000000004</v>
      </c>
    </row>
    <row r="4956" spans="1:23" x14ac:dyDescent="0.3">
      <c r="A4956">
        <v>4955</v>
      </c>
      <c r="B4956" t="s">
        <v>7916</v>
      </c>
      <c r="C4956" s="1">
        <v>41799</v>
      </c>
      <c r="D4956">
        <v>2014</v>
      </c>
      <c r="E4956" t="s">
        <v>41</v>
      </c>
      <c r="F495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v>4.6956000000000007</v>
      </c>
    </row>
    <row r="4957" spans="1:23" x14ac:dyDescent="0.3">
      <c r="A4957">
        <v>4956</v>
      </c>
      <c r="B4957" t="s">
        <v>7916</v>
      </c>
      <c r="C4957" s="1">
        <v>41799</v>
      </c>
      <c r="D4957">
        <v>2014</v>
      </c>
      <c r="E4957" t="s">
        <v>41</v>
      </c>
      <c r="F4957">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v>36.404399999999995</v>
      </c>
    </row>
    <row r="4958" spans="1:23" x14ac:dyDescent="0.3">
      <c r="A4958">
        <v>6767</v>
      </c>
      <c r="B4958" t="s">
        <v>9104</v>
      </c>
      <c r="C4958" s="1">
        <v>42845</v>
      </c>
      <c r="D4958">
        <v>2017</v>
      </c>
      <c r="E4958" t="s">
        <v>89</v>
      </c>
      <c r="F4958">
        <v>20</v>
      </c>
      <c r="G4958" t="s">
        <v>54</v>
      </c>
      <c r="H4958" t="s">
        <v>6483</v>
      </c>
      <c r="I4958" t="s">
        <v>6484</v>
      </c>
      <c r="J4958" t="s">
        <v>28</v>
      </c>
      <c r="K4958" t="s">
        <v>29</v>
      </c>
      <c r="L4958" t="s">
        <v>315</v>
      </c>
      <c r="M4958" t="s">
        <v>222</v>
      </c>
      <c r="N4958">
        <v>60653</v>
      </c>
      <c r="O4958" t="s">
        <v>111</v>
      </c>
      <c r="P4958" t="s">
        <v>190</v>
      </c>
      <c r="Q4958" t="s">
        <v>49</v>
      </c>
      <c r="R4958" t="s">
        <v>72</v>
      </c>
      <c r="S4958" t="s">
        <v>191</v>
      </c>
      <c r="T4958">
        <v>15.76</v>
      </c>
      <c r="U4958">
        <v>2</v>
      </c>
      <c r="V4958">
        <v>0.2</v>
      </c>
      <c r="W4958">
        <v>3.5460000000000007</v>
      </c>
    </row>
    <row r="4959" spans="1:23" x14ac:dyDescent="0.3">
      <c r="A4959">
        <v>4958</v>
      </c>
      <c r="B4959" t="s">
        <v>7917</v>
      </c>
      <c r="C4959" s="1">
        <v>42083</v>
      </c>
      <c r="D4959">
        <v>2015</v>
      </c>
      <c r="E4959" t="s">
        <v>237</v>
      </c>
      <c r="F4959">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v>-4.3960000000000026</v>
      </c>
    </row>
    <row r="4960" spans="1:23" x14ac:dyDescent="0.3">
      <c r="A4960">
        <v>4959</v>
      </c>
      <c r="B4960" t="s">
        <v>7917</v>
      </c>
      <c r="C4960" s="1">
        <v>42083</v>
      </c>
      <c r="D4960">
        <v>2015</v>
      </c>
      <c r="E4960" t="s">
        <v>237</v>
      </c>
      <c r="F4960">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v>6.1307999999999998</v>
      </c>
    </row>
    <row r="4961" spans="1:23" x14ac:dyDescent="0.3">
      <c r="A4961">
        <v>6764</v>
      </c>
      <c r="B4961" t="s">
        <v>9101</v>
      </c>
      <c r="C4961" s="1">
        <v>42615</v>
      </c>
      <c r="D4961">
        <v>2016</v>
      </c>
      <c r="E4961" t="s">
        <v>161</v>
      </c>
      <c r="F4961">
        <v>2</v>
      </c>
      <c r="G4961" t="s">
        <v>54</v>
      </c>
      <c r="H4961" t="s">
        <v>1833</v>
      </c>
      <c r="I4961" t="s">
        <v>1834</v>
      </c>
      <c r="J4961" t="s">
        <v>28</v>
      </c>
      <c r="K4961" t="s">
        <v>29</v>
      </c>
      <c r="L4961" t="s">
        <v>315</v>
      </c>
      <c r="M4961" t="s">
        <v>222</v>
      </c>
      <c r="N4961">
        <v>60623</v>
      </c>
      <c r="O4961" t="s">
        <v>111</v>
      </c>
      <c r="P4961" t="s">
        <v>900</v>
      </c>
      <c r="Q4961" t="s">
        <v>49</v>
      </c>
      <c r="R4961" t="s">
        <v>63</v>
      </c>
      <c r="S4961" t="s">
        <v>901</v>
      </c>
      <c r="T4961">
        <v>35.167999999999999</v>
      </c>
      <c r="U4961">
        <v>2</v>
      </c>
      <c r="V4961">
        <v>0.2</v>
      </c>
      <c r="W4961">
        <v>-8.3524000000000012</v>
      </c>
    </row>
    <row r="4962" spans="1:23" x14ac:dyDescent="0.3">
      <c r="A4962">
        <v>4961</v>
      </c>
      <c r="B4962" t="s">
        <v>7919</v>
      </c>
      <c r="C4962" s="1">
        <v>42692</v>
      </c>
      <c r="D4962">
        <v>2016</v>
      </c>
      <c r="E4962" t="s">
        <v>24</v>
      </c>
      <c r="F4962">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v>18.316800000000001</v>
      </c>
    </row>
    <row r="4963" spans="1:23" x14ac:dyDescent="0.3">
      <c r="A4963">
        <v>6763</v>
      </c>
      <c r="B4963" t="s">
        <v>9101</v>
      </c>
      <c r="C4963" s="1">
        <v>42615</v>
      </c>
      <c r="D4963">
        <v>2016</v>
      </c>
      <c r="E4963" t="s">
        <v>161</v>
      </c>
      <c r="F4963">
        <v>2</v>
      </c>
      <c r="G4963" t="s">
        <v>54</v>
      </c>
      <c r="H4963" t="s">
        <v>1833</v>
      </c>
      <c r="I4963" t="s">
        <v>1834</v>
      </c>
      <c r="J4963" t="s">
        <v>28</v>
      </c>
      <c r="K4963" t="s">
        <v>29</v>
      </c>
      <c r="L4963" t="s">
        <v>315</v>
      </c>
      <c r="M4963" t="s">
        <v>222</v>
      </c>
      <c r="N4963">
        <v>60623</v>
      </c>
      <c r="O4963" t="s">
        <v>111</v>
      </c>
      <c r="P4963" t="s">
        <v>48</v>
      </c>
      <c r="Q4963" t="s">
        <v>49</v>
      </c>
      <c r="R4963" t="s">
        <v>50</v>
      </c>
      <c r="S4963" t="s">
        <v>51</v>
      </c>
      <c r="T4963">
        <v>29.24</v>
      </c>
      <c r="U4963">
        <v>5</v>
      </c>
      <c r="V4963">
        <v>0.2</v>
      </c>
      <c r="W4963">
        <v>9.8685000000000009</v>
      </c>
    </row>
    <row r="4964" spans="1:23" x14ac:dyDescent="0.3">
      <c r="A4964">
        <v>4963</v>
      </c>
      <c r="B4964" t="s">
        <v>7920</v>
      </c>
      <c r="C4964" s="1">
        <v>41705</v>
      </c>
      <c r="D4964">
        <v>2014</v>
      </c>
      <c r="E4964" t="s">
        <v>237</v>
      </c>
      <c r="F4964">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v>4.6644000000000005</v>
      </c>
    </row>
    <row r="4965" spans="1:23" x14ac:dyDescent="0.3">
      <c r="A4965">
        <v>4964</v>
      </c>
      <c r="B4965" t="s">
        <v>7920</v>
      </c>
      <c r="C4965" s="1">
        <v>41705</v>
      </c>
      <c r="D4965">
        <v>2014</v>
      </c>
      <c r="E4965" t="s">
        <v>237</v>
      </c>
      <c r="F4965">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v>4.8588000000000164</v>
      </c>
    </row>
    <row r="4966" spans="1:23" x14ac:dyDescent="0.3">
      <c r="A4966">
        <v>4965</v>
      </c>
      <c r="B4966" t="s">
        <v>7923</v>
      </c>
      <c r="C4966" s="1">
        <v>42505</v>
      </c>
      <c r="D4966">
        <v>2016</v>
      </c>
      <c r="E4966" t="s">
        <v>124</v>
      </c>
      <c r="F496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v>-5.1760000000000002</v>
      </c>
    </row>
    <row r="4967" spans="1:23" x14ac:dyDescent="0.3">
      <c r="A4967">
        <v>6761</v>
      </c>
      <c r="B4967" t="s">
        <v>9099</v>
      </c>
      <c r="C4967" s="1">
        <v>42912</v>
      </c>
      <c r="D4967">
        <v>2017</v>
      </c>
      <c r="E4967" t="s">
        <v>41</v>
      </c>
      <c r="F4967">
        <v>26</v>
      </c>
      <c r="G4967" t="s">
        <v>54</v>
      </c>
      <c r="H4967" t="s">
        <v>1367</v>
      </c>
      <c r="I4967" t="s">
        <v>1368</v>
      </c>
      <c r="J4967" t="s">
        <v>28</v>
      </c>
      <c r="K4967" t="s">
        <v>29</v>
      </c>
      <c r="L4967" t="s">
        <v>278</v>
      </c>
      <c r="M4967" t="s">
        <v>279</v>
      </c>
      <c r="N4967">
        <v>10035</v>
      </c>
      <c r="O4967" t="s">
        <v>157</v>
      </c>
      <c r="P4967" t="s">
        <v>352</v>
      </c>
      <c r="Q4967" t="s">
        <v>49</v>
      </c>
      <c r="R4967" t="s">
        <v>63</v>
      </c>
      <c r="S4967" t="s">
        <v>353</v>
      </c>
      <c r="T4967">
        <v>272.94</v>
      </c>
      <c r="U4967">
        <v>3</v>
      </c>
      <c r="V4967">
        <v>0</v>
      </c>
      <c r="W4967">
        <v>0</v>
      </c>
    </row>
    <row r="4968" spans="1:23" x14ac:dyDescent="0.3">
      <c r="A4968">
        <v>6760</v>
      </c>
      <c r="B4968" t="s">
        <v>9098</v>
      </c>
      <c r="C4968" s="1">
        <v>43071</v>
      </c>
      <c r="D4968">
        <v>2017</v>
      </c>
      <c r="E4968" t="s">
        <v>98</v>
      </c>
      <c r="F4968">
        <v>2</v>
      </c>
      <c r="G4968" t="s">
        <v>54</v>
      </c>
      <c r="H4968" t="s">
        <v>8390</v>
      </c>
      <c r="I4968" t="s">
        <v>8391</v>
      </c>
      <c r="J4968" t="s">
        <v>28</v>
      </c>
      <c r="K4968" t="s">
        <v>29</v>
      </c>
      <c r="L4968" t="s">
        <v>4510</v>
      </c>
      <c r="M4968" t="s">
        <v>93</v>
      </c>
      <c r="N4968">
        <v>27405</v>
      </c>
      <c r="O4968" t="s">
        <v>32</v>
      </c>
      <c r="P4968" t="s">
        <v>3493</v>
      </c>
      <c r="Q4968" t="s">
        <v>49</v>
      </c>
      <c r="R4968" t="s">
        <v>72</v>
      </c>
      <c r="S4968" t="s">
        <v>3494</v>
      </c>
      <c r="T4968">
        <v>32.776000000000003</v>
      </c>
      <c r="U4968">
        <v>1</v>
      </c>
      <c r="V4968">
        <v>0.2</v>
      </c>
      <c r="W4968">
        <v>2.4581999999999997</v>
      </c>
    </row>
    <row r="4969" spans="1:23" x14ac:dyDescent="0.3">
      <c r="A4969">
        <v>4968</v>
      </c>
      <c r="B4969" t="s">
        <v>7925</v>
      </c>
      <c r="C4969" s="1">
        <v>42218</v>
      </c>
      <c r="D4969">
        <v>2015</v>
      </c>
      <c r="E4969" t="s">
        <v>132</v>
      </c>
      <c r="F4969">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v>4.1159999999999997</v>
      </c>
    </row>
    <row r="4970" spans="1:23" x14ac:dyDescent="0.3">
      <c r="A4970">
        <v>6759</v>
      </c>
      <c r="B4970" t="s">
        <v>9095</v>
      </c>
      <c r="C4970" s="1">
        <v>42993</v>
      </c>
      <c r="D4970">
        <v>2017</v>
      </c>
      <c r="E4970" t="s">
        <v>161</v>
      </c>
      <c r="F4970">
        <v>15</v>
      </c>
      <c r="G4970" t="s">
        <v>54</v>
      </c>
      <c r="H4970" t="s">
        <v>9096</v>
      </c>
      <c r="I4970" t="s">
        <v>9097</v>
      </c>
      <c r="J4970" t="s">
        <v>44</v>
      </c>
      <c r="K4970" t="s">
        <v>29</v>
      </c>
      <c r="L4970" t="s">
        <v>1135</v>
      </c>
      <c r="M4970" t="s">
        <v>803</v>
      </c>
      <c r="N4970">
        <v>8701</v>
      </c>
      <c r="O4970" t="s">
        <v>157</v>
      </c>
      <c r="P4970" t="s">
        <v>1429</v>
      </c>
      <c r="Q4970" t="s">
        <v>49</v>
      </c>
      <c r="R4970" t="s">
        <v>63</v>
      </c>
      <c r="S4970" t="s">
        <v>1430</v>
      </c>
      <c r="T4970">
        <v>81.96</v>
      </c>
      <c r="U4970">
        <v>2</v>
      </c>
      <c r="V4970">
        <v>0</v>
      </c>
      <c r="W4970">
        <v>0</v>
      </c>
    </row>
    <row r="4971" spans="1:23" x14ac:dyDescent="0.3">
      <c r="A4971">
        <v>6755</v>
      </c>
      <c r="B4971" t="s">
        <v>9094</v>
      </c>
      <c r="C4971" s="1">
        <v>42549</v>
      </c>
      <c r="D4971">
        <v>2016</v>
      </c>
      <c r="E4971" t="s">
        <v>41</v>
      </c>
      <c r="F4971">
        <v>28</v>
      </c>
      <c r="G4971" t="s">
        <v>25</v>
      </c>
      <c r="H4971" t="s">
        <v>6141</v>
      </c>
      <c r="I4971" t="s">
        <v>6142</v>
      </c>
      <c r="J4971" t="s">
        <v>28</v>
      </c>
      <c r="K4971" t="s">
        <v>29</v>
      </c>
      <c r="L4971" t="s">
        <v>4846</v>
      </c>
      <c r="M4971" t="s">
        <v>803</v>
      </c>
      <c r="N4971">
        <v>7501</v>
      </c>
      <c r="O4971" t="s">
        <v>157</v>
      </c>
      <c r="P4971" t="s">
        <v>112</v>
      </c>
      <c r="Q4971" t="s">
        <v>49</v>
      </c>
      <c r="R4971" t="s">
        <v>82</v>
      </c>
      <c r="S4971" t="s">
        <v>113</v>
      </c>
      <c r="T4971">
        <v>275.24</v>
      </c>
      <c r="U4971">
        <v>4</v>
      </c>
      <c r="V4971">
        <v>0</v>
      </c>
      <c r="W4971">
        <v>121.10560000000001</v>
      </c>
    </row>
    <row r="4972" spans="1:23" x14ac:dyDescent="0.3">
      <c r="A4972">
        <v>6754</v>
      </c>
      <c r="B4972" t="s">
        <v>9094</v>
      </c>
      <c r="C4972" s="1">
        <v>42549</v>
      </c>
      <c r="D4972">
        <v>2016</v>
      </c>
      <c r="E4972" t="s">
        <v>41</v>
      </c>
      <c r="F4972">
        <v>28</v>
      </c>
      <c r="G4972" t="s">
        <v>25</v>
      </c>
      <c r="H4972" t="s">
        <v>6141</v>
      </c>
      <c r="I4972" t="s">
        <v>6142</v>
      </c>
      <c r="J4972" t="s">
        <v>28</v>
      </c>
      <c r="K4972" t="s">
        <v>29</v>
      </c>
      <c r="L4972" t="s">
        <v>4846</v>
      </c>
      <c r="M4972" t="s">
        <v>803</v>
      </c>
      <c r="N4972">
        <v>7501</v>
      </c>
      <c r="O4972" t="s">
        <v>157</v>
      </c>
      <c r="P4972" t="s">
        <v>5844</v>
      </c>
      <c r="Q4972" t="s">
        <v>49</v>
      </c>
      <c r="R4972" t="s">
        <v>79</v>
      </c>
      <c r="S4972" t="s">
        <v>5845</v>
      </c>
      <c r="T4972">
        <v>7.96</v>
      </c>
      <c r="U4972">
        <v>2</v>
      </c>
      <c r="V4972">
        <v>0</v>
      </c>
      <c r="W4972">
        <v>3.7412000000000001</v>
      </c>
    </row>
    <row r="4973" spans="1:23" x14ac:dyDescent="0.3">
      <c r="A4973">
        <v>4972</v>
      </c>
      <c r="B4973" t="s">
        <v>7926</v>
      </c>
      <c r="C4973" s="1">
        <v>42680</v>
      </c>
      <c r="D4973">
        <v>2016</v>
      </c>
      <c r="E4973" t="s">
        <v>24</v>
      </c>
      <c r="F4973">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v>12.639200000000001</v>
      </c>
    </row>
    <row r="4974" spans="1:23" x14ac:dyDescent="0.3">
      <c r="A4974">
        <v>6753</v>
      </c>
      <c r="B4974" t="s">
        <v>9094</v>
      </c>
      <c r="C4974" s="1">
        <v>42549</v>
      </c>
      <c r="D4974">
        <v>2016</v>
      </c>
      <c r="E4974" t="s">
        <v>41</v>
      </c>
      <c r="F4974">
        <v>28</v>
      </c>
      <c r="G4974" t="s">
        <v>25</v>
      </c>
      <c r="H4974" t="s">
        <v>6141</v>
      </c>
      <c r="I4974" t="s">
        <v>6142</v>
      </c>
      <c r="J4974" t="s">
        <v>28</v>
      </c>
      <c r="K4974" t="s">
        <v>29</v>
      </c>
      <c r="L4974" t="s">
        <v>4846</v>
      </c>
      <c r="M4974" t="s">
        <v>803</v>
      </c>
      <c r="N4974">
        <v>7501</v>
      </c>
      <c r="O4974" t="s">
        <v>157</v>
      </c>
      <c r="P4974" t="s">
        <v>1338</v>
      </c>
      <c r="Q4974" t="s">
        <v>49</v>
      </c>
      <c r="R4974" t="s">
        <v>95</v>
      </c>
      <c r="S4974" t="s">
        <v>1339</v>
      </c>
      <c r="T4974">
        <v>61.96</v>
      </c>
      <c r="U4974">
        <v>2</v>
      </c>
      <c r="V4974">
        <v>0</v>
      </c>
      <c r="W4974">
        <v>27.881999999999998</v>
      </c>
    </row>
    <row r="4975" spans="1:23" x14ac:dyDescent="0.3">
      <c r="A4975">
        <v>4974</v>
      </c>
      <c r="B4975" t="s">
        <v>7926</v>
      </c>
      <c r="C4975" s="1">
        <v>42680</v>
      </c>
      <c r="D4975">
        <v>2016</v>
      </c>
      <c r="E4975" t="s">
        <v>24</v>
      </c>
      <c r="F4975">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v>31.068799999999996</v>
      </c>
    </row>
    <row r="4976" spans="1:23" x14ac:dyDescent="0.3">
      <c r="A4976">
        <v>4975</v>
      </c>
      <c r="B4976" t="s">
        <v>7927</v>
      </c>
      <c r="C4976" s="1">
        <v>42681</v>
      </c>
      <c r="D4976">
        <v>2016</v>
      </c>
      <c r="E4976" t="s">
        <v>24</v>
      </c>
      <c r="F497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v>6.3209999999999997</v>
      </c>
    </row>
    <row r="4977" spans="1:23" x14ac:dyDescent="0.3">
      <c r="A4977">
        <v>6752</v>
      </c>
      <c r="B4977" t="s">
        <v>9094</v>
      </c>
      <c r="C4977" s="1">
        <v>42549</v>
      </c>
      <c r="D4977">
        <v>2016</v>
      </c>
      <c r="E4977" t="s">
        <v>41</v>
      </c>
      <c r="F4977">
        <v>28</v>
      </c>
      <c r="G4977" t="s">
        <v>25</v>
      </c>
      <c r="H4977" t="s">
        <v>6141</v>
      </c>
      <c r="I4977" t="s">
        <v>6142</v>
      </c>
      <c r="J4977" t="s">
        <v>28</v>
      </c>
      <c r="K4977" t="s">
        <v>29</v>
      </c>
      <c r="L4977" t="s">
        <v>4846</v>
      </c>
      <c r="M4977" t="s">
        <v>803</v>
      </c>
      <c r="N4977">
        <v>7501</v>
      </c>
      <c r="O4977" t="s">
        <v>157</v>
      </c>
      <c r="P4977" t="s">
        <v>6528</v>
      </c>
      <c r="Q4977" t="s">
        <v>49</v>
      </c>
      <c r="R4977" t="s">
        <v>82</v>
      </c>
      <c r="S4977" t="s">
        <v>6529</v>
      </c>
      <c r="T4977">
        <v>8.74</v>
      </c>
      <c r="U4977">
        <v>2</v>
      </c>
      <c r="V4977">
        <v>0</v>
      </c>
      <c r="W4977">
        <v>2.2724000000000002</v>
      </c>
    </row>
    <row r="4978" spans="1:23" x14ac:dyDescent="0.3">
      <c r="A4978">
        <v>4977</v>
      </c>
      <c r="B4978" t="s">
        <v>7929</v>
      </c>
      <c r="C4978" s="1">
        <v>42345</v>
      </c>
      <c r="D4978">
        <v>2015</v>
      </c>
      <c r="E4978" t="s">
        <v>98</v>
      </c>
      <c r="F4978">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v>7.2089999999999996</v>
      </c>
    </row>
    <row r="4979" spans="1:23" x14ac:dyDescent="0.3">
      <c r="A4979">
        <v>4978</v>
      </c>
      <c r="B4979" t="s">
        <v>7929</v>
      </c>
      <c r="C4979" s="1">
        <v>42345</v>
      </c>
      <c r="D4979">
        <v>2015</v>
      </c>
      <c r="E4979" t="s">
        <v>98</v>
      </c>
      <c r="F4979">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v>2.3407999999999998</v>
      </c>
    </row>
    <row r="4980" spans="1:23" x14ac:dyDescent="0.3">
      <c r="A4980">
        <v>6749</v>
      </c>
      <c r="B4980" t="s">
        <v>9093</v>
      </c>
      <c r="C4980" s="1">
        <v>43080</v>
      </c>
      <c r="D4980">
        <v>2017</v>
      </c>
      <c r="E4980" t="s">
        <v>98</v>
      </c>
      <c r="F4980">
        <v>11</v>
      </c>
      <c r="G4980" t="s">
        <v>54</v>
      </c>
      <c r="H4980" t="s">
        <v>1839</v>
      </c>
      <c r="I4980" t="s">
        <v>1840</v>
      </c>
      <c r="J4980" t="s">
        <v>28</v>
      </c>
      <c r="K4980" t="s">
        <v>29</v>
      </c>
      <c r="L4980" t="s">
        <v>278</v>
      </c>
      <c r="M4980" t="s">
        <v>279</v>
      </c>
      <c r="N4980">
        <v>10035</v>
      </c>
      <c r="O4980" t="s">
        <v>157</v>
      </c>
      <c r="P4980" t="s">
        <v>5588</v>
      </c>
      <c r="Q4980" t="s">
        <v>49</v>
      </c>
      <c r="R4980" t="s">
        <v>95</v>
      </c>
      <c r="S4980" t="s">
        <v>5589</v>
      </c>
      <c r="T4980">
        <v>17.940000000000001</v>
      </c>
      <c r="U4980">
        <v>3</v>
      </c>
      <c r="V4980">
        <v>0</v>
      </c>
      <c r="W4980">
        <v>8.0730000000000004</v>
      </c>
    </row>
    <row r="4981" spans="1:23" x14ac:dyDescent="0.3">
      <c r="A4981">
        <v>4980</v>
      </c>
      <c r="B4981" t="s">
        <v>7930</v>
      </c>
      <c r="C4981" s="1">
        <v>42713</v>
      </c>
      <c r="D4981">
        <v>2016</v>
      </c>
      <c r="E4981" t="s">
        <v>98</v>
      </c>
      <c r="F4981">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v>1.5426000000000002</v>
      </c>
    </row>
    <row r="4982" spans="1:23" x14ac:dyDescent="0.3">
      <c r="A4982">
        <v>4981</v>
      </c>
      <c r="B4982" t="s">
        <v>7930</v>
      </c>
      <c r="C4982" s="1">
        <v>42713</v>
      </c>
      <c r="D4982">
        <v>2016</v>
      </c>
      <c r="E4982" t="s">
        <v>98</v>
      </c>
      <c r="F4982">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v>-11.761200000000002</v>
      </c>
    </row>
    <row r="4983" spans="1:23" x14ac:dyDescent="0.3">
      <c r="A4983">
        <v>6748</v>
      </c>
      <c r="B4983" t="s">
        <v>9093</v>
      </c>
      <c r="C4983" s="1">
        <v>43080</v>
      </c>
      <c r="D4983">
        <v>2017</v>
      </c>
      <c r="E4983" t="s">
        <v>98</v>
      </c>
      <c r="F4983">
        <v>11</v>
      </c>
      <c r="G4983" t="s">
        <v>54</v>
      </c>
      <c r="H4983" t="s">
        <v>1839</v>
      </c>
      <c r="I4983" t="s">
        <v>1840</v>
      </c>
      <c r="J4983" t="s">
        <v>28</v>
      </c>
      <c r="K4983" t="s">
        <v>29</v>
      </c>
      <c r="L4983" t="s">
        <v>278</v>
      </c>
      <c r="M4983" t="s">
        <v>279</v>
      </c>
      <c r="N4983">
        <v>10035</v>
      </c>
      <c r="O4983" t="s">
        <v>157</v>
      </c>
      <c r="P4983" t="s">
        <v>1730</v>
      </c>
      <c r="Q4983" t="s">
        <v>49</v>
      </c>
      <c r="R4983" t="s">
        <v>79</v>
      </c>
      <c r="S4983" t="s">
        <v>1731</v>
      </c>
      <c r="T4983">
        <v>14.952000000000002</v>
      </c>
      <c r="U4983">
        <v>1</v>
      </c>
      <c r="V4983">
        <v>0.2</v>
      </c>
      <c r="W4983">
        <v>5.0462999999999996</v>
      </c>
    </row>
    <row r="4984" spans="1:23" x14ac:dyDescent="0.3">
      <c r="A4984">
        <v>4983</v>
      </c>
      <c r="B4984" t="s">
        <v>7931</v>
      </c>
      <c r="C4984" s="1">
        <v>41959</v>
      </c>
      <c r="D4984">
        <v>2014</v>
      </c>
      <c r="E4984" t="s">
        <v>24</v>
      </c>
      <c r="F4984">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v>2.4011999999999998</v>
      </c>
    </row>
    <row r="4985" spans="1:23" x14ac:dyDescent="0.3">
      <c r="A4985">
        <v>4984</v>
      </c>
      <c r="B4985" t="s">
        <v>7932</v>
      </c>
      <c r="C4985" s="1">
        <v>42680</v>
      </c>
      <c r="D4985">
        <v>2016</v>
      </c>
      <c r="E4985" t="s">
        <v>24</v>
      </c>
      <c r="F4985">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v>22.9068</v>
      </c>
    </row>
    <row r="4986" spans="1:23" x14ac:dyDescent="0.3">
      <c r="A4986">
        <v>4985</v>
      </c>
      <c r="B4986" t="s">
        <v>7933</v>
      </c>
      <c r="C4986" s="1">
        <v>42253</v>
      </c>
      <c r="D4986">
        <v>2015</v>
      </c>
      <c r="E4986" t="s">
        <v>161</v>
      </c>
      <c r="F498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v>1.1764999999999992</v>
      </c>
    </row>
    <row r="4987" spans="1:23" x14ac:dyDescent="0.3">
      <c r="A4987">
        <v>4986</v>
      </c>
      <c r="B4987" t="s">
        <v>7934</v>
      </c>
      <c r="C4987" s="1">
        <v>41885</v>
      </c>
      <c r="D4987">
        <v>2014</v>
      </c>
      <c r="E4987" t="s">
        <v>161</v>
      </c>
      <c r="F4987">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v>7.056</v>
      </c>
    </row>
    <row r="4988" spans="1:23" x14ac:dyDescent="0.3">
      <c r="A4988">
        <v>4987</v>
      </c>
      <c r="B4988" t="s">
        <v>7935</v>
      </c>
      <c r="C4988" s="1">
        <v>42484</v>
      </c>
      <c r="D4988">
        <v>2016</v>
      </c>
      <c r="E4988" t="s">
        <v>89</v>
      </c>
      <c r="F4988">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v>5.4432</v>
      </c>
    </row>
    <row r="4989" spans="1:23" x14ac:dyDescent="0.3">
      <c r="A4989">
        <v>6746</v>
      </c>
      <c r="B4989" t="s">
        <v>9091</v>
      </c>
      <c r="C4989" s="1">
        <v>42902</v>
      </c>
      <c r="D4989">
        <v>2017</v>
      </c>
      <c r="E4989" t="s">
        <v>41</v>
      </c>
      <c r="F4989">
        <v>16</v>
      </c>
      <c r="G4989" t="s">
        <v>25</v>
      </c>
      <c r="H4989" t="s">
        <v>3280</v>
      </c>
      <c r="I4989" t="s">
        <v>3281</v>
      </c>
      <c r="J4989" t="s">
        <v>28</v>
      </c>
      <c r="K4989" t="s">
        <v>29</v>
      </c>
      <c r="L4989" t="s">
        <v>881</v>
      </c>
      <c r="M4989" t="s">
        <v>510</v>
      </c>
      <c r="N4989">
        <v>43017</v>
      </c>
      <c r="O4989" t="s">
        <v>157</v>
      </c>
      <c r="P4989" t="s">
        <v>1046</v>
      </c>
      <c r="Q4989" t="s">
        <v>49</v>
      </c>
      <c r="R4989" t="s">
        <v>72</v>
      </c>
      <c r="S4989" t="s">
        <v>1047</v>
      </c>
      <c r="T4989">
        <v>23.92</v>
      </c>
      <c r="U4989">
        <v>5</v>
      </c>
      <c r="V4989">
        <v>0.2</v>
      </c>
      <c r="W4989">
        <v>1.7940000000000005</v>
      </c>
    </row>
    <row r="4990" spans="1:23" x14ac:dyDescent="0.3">
      <c r="A4990">
        <v>4989</v>
      </c>
      <c r="B4990" t="s">
        <v>7935</v>
      </c>
      <c r="C4990" s="1">
        <v>42484</v>
      </c>
      <c r="D4990">
        <v>2016</v>
      </c>
      <c r="E4990" t="s">
        <v>89</v>
      </c>
      <c r="F4990">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v>-2.1755999999999993</v>
      </c>
    </row>
    <row r="4991" spans="1:23" x14ac:dyDescent="0.3">
      <c r="A4991">
        <v>4990</v>
      </c>
      <c r="B4991" t="s">
        <v>7936</v>
      </c>
      <c r="C4991" s="1">
        <v>42978</v>
      </c>
      <c r="D4991">
        <v>2017</v>
      </c>
      <c r="E4991" t="s">
        <v>132</v>
      </c>
      <c r="F4991">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v>2.1683999999999997</v>
      </c>
    </row>
    <row r="4992" spans="1:23" x14ac:dyDescent="0.3">
      <c r="A4992">
        <v>6744</v>
      </c>
      <c r="B4992" t="s">
        <v>9090</v>
      </c>
      <c r="C4992" s="1">
        <v>42051</v>
      </c>
      <c r="D4992">
        <v>2015</v>
      </c>
      <c r="E4992" t="s">
        <v>568</v>
      </c>
      <c r="F4992">
        <v>16</v>
      </c>
      <c r="G4992" t="s">
        <v>54</v>
      </c>
      <c r="H4992" t="s">
        <v>1173</v>
      </c>
      <c r="I4992" t="s">
        <v>1174</v>
      </c>
      <c r="J4992" t="s">
        <v>44</v>
      </c>
      <c r="K4992" t="s">
        <v>29</v>
      </c>
      <c r="L4992" t="s">
        <v>256</v>
      </c>
      <c r="M4992" t="s">
        <v>2714</v>
      </c>
      <c r="N4992">
        <v>3820</v>
      </c>
      <c r="O4992" t="s">
        <v>157</v>
      </c>
      <c r="P4992" t="s">
        <v>671</v>
      </c>
      <c r="Q4992" t="s">
        <v>49</v>
      </c>
      <c r="R4992" t="s">
        <v>95</v>
      </c>
      <c r="S4992" t="s">
        <v>672</v>
      </c>
      <c r="T4992">
        <v>35.880000000000003</v>
      </c>
      <c r="U4992">
        <v>6</v>
      </c>
      <c r="V4992">
        <v>0</v>
      </c>
      <c r="W4992">
        <v>16.146000000000001</v>
      </c>
    </row>
    <row r="4993" spans="1:23" x14ac:dyDescent="0.3">
      <c r="A4993">
        <v>4992</v>
      </c>
      <c r="B4993" t="s">
        <v>7937</v>
      </c>
      <c r="C4993" s="1">
        <v>43076</v>
      </c>
      <c r="D4993">
        <v>2017</v>
      </c>
      <c r="E4993" t="s">
        <v>98</v>
      </c>
      <c r="F4993">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v>-2929.4845000000005</v>
      </c>
    </row>
    <row r="4994" spans="1:23" x14ac:dyDescent="0.3">
      <c r="A4994">
        <v>4993</v>
      </c>
      <c r="B4994" t="s">
        <v>7938</v>
      </c>
      <c r="C4994" s="1">
        <v>42356</v>
      </c>
      <c r="D4994">
        <v>2015</v>
      </c>
      <c r="E4994" t="s">
        <v>98</v>
      </c>
      <c r="F4994">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v>18.878399999999999</v>
      </c>
    </row>
    <row r="4995" spans="1:23" x14ac:dyDescent="0.3">
      <c r="A4995">
        <v>4994</v>
      </c>
      <c r="B4995" t="s">
        <v>7938</v>
      </c>
      <c r="C4995" s="1">
        <v>42356</v>
      </c>
      <c r="D4995">
        <v>2015</v>
      </c>
      <c r="E4995" t="s">
        <v>98</v>
      </c>
      <c r="F4995">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v>5.9903999999999984</v>
      </c>
    </row>
    <row r="4996" spans="1:23" x14ac:dyDescent="0.3">
      <c r="A4996">
        <v>6742</v>
      </c>
      <c r="B4996" t="s">
        <v>9088</v>
      </c>
      <c r="C4996" s="1">
        <v>41785</v>
      </c>
      <c r="D4996">
        <v>2014</v>
      </c>
      <c r="E4996" t="s">
        <v>124</v>
      </c>
      <c r="F4996">
        <v>26</v>
      </c>
      <c r="G4996" t="s">
        <v>54</v>
      </c>
      <c r="H4996" t="s">
        <v>4346</v>
      </c>
      <c r="I4996" t="s">
        <v>4347</v>
      </c>
      <c r="J4996" t="s">
        <v>28</v>
      </c>
      <c r="K4996" t="s">
        <v>29</v>
      </c>
      <c r="L4996" t="s">
        <v>315</v>
      </c>
      <c r="M4996" t="s">
        <v>222</v>
      </c>
      <c r="N4996">
        <v>60623</v>
      </c>
      <c r="O4996" t="s">
        <v>111</v>
      </c>
      <c r="P4996" t="s">
        <v>3139</v>
      </c>
      <c r="Q4996" t="s">
        <v>49</v>
      </c>
      <c r="R4996" t="s">
        <v>72</v>
      </c>
      <c r="S4996" t="s">
        <v>3140</v>
      </c>
      <c r="T4996">
        <v>13.392000000000001</v>
      </c>
      <c r="U4996">
        <v>3</v>
      </c>
      <c r="V4996">
        <v>0.2</v>
      </c>
      <c r="W4996">
        <v>3.1806000000000005</v>
      </c>
    </row>
    <row r="4997" spans="1:23" x14ac:dyDescent="0.3">
      <c r="A4997">
        <v>4996</v>
      </c>
      <c r="B4997" t="s">
        <v>7939</v>
      </c>
      <c r="C4997" s="1">
        <v>41947</v>
      </c>
      <c r="D4997">
        <v>2014</v>
      </c>
      <c r="E4997" t="s">
        <v>24</v>
      </c>
      <c r="F4997">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v>18.873199999999997</v>
      </c>
    </row>
    <row r="4998" spans="1:23" x14ac:dyDescent="0.3">
      <c r="A4998">
        <v>4997</v>
      </c>
      <c r="B4998" t="s">
        <v>7940</v>
      </c>
      <c r="C4998" s="1">
        <v>42804</v>
      </c>
      <c r="D4998">
        <v>2017</v>
      </c>
      <c r="E4998" t="s">
        <v>237</v>
      </c>
      <c r="F4998">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v>3.6587999999999976</v>
      </c>
    </row>
    <row r="4999" spans="1:23" x14ac:dyDescent="0.3">
      <c r="A4999">
        <v>4998</v>
      </c>
      <c r="B4999" t="s">
        <v>7940</v>
      </c>
      <c r="C4999" s="1">
        <v>42804</v>
      </c>
      <c r="D4999">
        <v>2017</v>
      </c>
      <c r="E4999" t="s">
        <v>237</v>
      </c>
      <c r="F4999">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v>-10.037199999999999</v>
      </c>
    </row>
    <row r="5000" spans="1:23" x14ac:dyDescent="0.3">
      <c r="A5000">
        <v>6740</v>
      </c>
      <c r="B5000" t="s">
        <v>9088</v>
      </c>
      <c r="C5000" s="1">
        <v>41785</v>
      </c>
      <c r="D5000">
        <v>2014</v>
      </c>
      <c r="E5000" t="s">
        <v>124</v>
      </c>
      <c r="F5000">
        <v>26</v>
      </c>
      <c r="G5000" t="s">
        <v>54</v>
      </c>
      <c r="H5000" t="s">
        <v>4346</v>
      </c>
      <c r="I5000" t="s">
        <v>4347</v>
      </c>
      <c r="J5000" t="s">
        <v>28</v>
      </c>
      <c r="K5000" t="s">
        <v>29</v>
      </c>
      <c r="L5000" t="s">
        <v>315</v>
      </c>
      <c r="M5000" t="s">
        <v>222</v>
      </c>
      <c r="N5000">
        <v>60623</v>
      </c>
      <c r="O5000" t="s">
        <v>111</v>
      </c>
      <c r="P5000" t="s">
        <v>5579</v>
      </c>
      <c r="Q5000" t="s">
        <v>49</v>
      </c>
      <c r="R5000" t="s">
        <v>63</v>
      </c>
      <c r="S5000" t="s">
        <v>5580</v>
      </c>
      <c r="T5000">
        <v>102.624</v>
      </c>
      <c r="U5000">
        <v>3</v>
      </c>
      <c r="V5000">
        <v>0.2</v>
      </c>
      <c r="W5000">
        <v>7.6968000000000032</v>
      </c>
    </row>
    <row r="5001" spans="1:23" x14ac:dyDescent="0.3">
      <c r="A5001">
        <v>5000</v>
      </c>
      <c r="B5001" t="s">
        <v>7943</v>
      </c>
      <c r="C5001" s="1">
        <v>42400</v>
      </c>
      <c r="D5001">
        <v>2016</v>
      </c>
      <c r="E5001" t="s">
        <v>166</v>
      </c>
      <c r="F5001">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v>27.782999999999998</v>
      </c>
    </row>
    <row r="5002" spans="1:23" x14ac:dyDescent="0.3">
      <c r="A5002">
        <v>6739</v>
      </c>
      <c r="B5002" t="s">
        <v>9087</v>
      </c>
      <c r="C5002" s="1">
        <v>42470</v>
      </c>
      <c r="D5002">
        <v>2016</v>
      </c>
      <c r="E5002" t="s">
        <v>89</v>
      </c>
      <c r="F5002">
        <v>10</v>
      </c>
      <c r="G5002" t="s">
        <v>54</v>
      </c>
      <c r="H5002" t="s">
        <v>4580</v>
      </c>
      <c r="I5002" t="s">
        <v>4581</v>
      </c>
      <c r="J5002" t="s">
        <v>28</v>
      </c>
      <c r="K5002" t="s">
        <v>29</v>
      </c>
      <c r="L5002" t="s">
        <v>135</v>
      </c>
      <c r="M5002" t="s">
        <v>46</v>
      </c>
      <c r="N5002">
        <v>94122</v>
      </c>
      <c r="O5002" t="s">
        <v>47</v>
      </c>
      <c r="P5002" t="s">
        <v>1921</v>
      </c>
      <c r="Q5002" t="s">
        <v>49</v>
      </c>
      <c r="R5002" t="s">
        <v>79</v>
      </c>
      <c r="S5002" t="s">
        <v>1922</v>
      </c>
      <c r="T5002">
        <v>48.032000000000004</v>
      </c>
      <c r="U5002">
        <v>4</v>
      </c>
      <c r="V5002">
        <v>0.2</v>
      </c>
      <c r="W5002">
        <v>15.610399999999993</v>
      </c>
    </row>
    <row r="5003" spans="1:23" x14ac:dyDescent="0.3">
      <c r="A5003">
        <v>5002</v>
      </c>
      <c r="B5003" t="s">
        <v>7946</v>
      </c>
      <c r="C5003" s="1">
        <v>42514</v>
      </c>
      <c r="D5003">
        <v>2016</v>
      </c>
      <c r="E5003" t="s">
        <v>124</v>
      </c>
      <c r="F5003">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v>20.154999999999994</v>
      </c>
    </row>
    <row r="5004" spans="1:23" x14ac:dyDescent="0.3">
      <c r="A5004">
        <v>5003</v>
      </c>
      <c r="B5004" t="s">
        <v>7946</v>
      </c>
      <c r="C5004" s="1">
        <v>42514</v>
      </c>
      <c r="D5004">
        <v>2016</v>
      </c>
      <c r="E5004" t="s">
        <v>124</v>
      </c>
      <c r="F5004">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v>91.967999999999989</v>
      </c>
    </row>
    <row r="5005" spans="1:23" x14ac:dyDescent="0.3">
      <c r="A5005">
        <v>5004</v>
      </c>
      <c r="B5005" t="s">
        <v>7947</v>
      </c>
      <c r="C5005" s="1">
        <v>42650</v>
      </c>
      <c r="D5005">
        <v>2016</v>
      </c>
      <c r="E5005" t="s">
        <v>53</v>
      </c>
      <c r="F5005">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v>5.0688000000000004</v>
      </c>
    </row>
    <row r="5006" spans="1:23" x14ac:dyDescent="0.3">
      <c r="A5006">
        <v>6738</v>
      </c>
      <c r="B5006" t="s">
        <v>9087</v>
      </c>
      <c r="C5006" s="1">
        <v>42470</v>
      </c>
      <c r="D5006">
        <v>2016</v>
      </c>
      <c r="E5006" t="s">
        <v>89</v>
      </c>
      <c r="F5006">
        <v>10</v>
      </c>
      <c r="G5006" t="s">
        <v>54</v>
      </c>
      <c r="H5006" t="s">
        <v>4580</v>
      </c>
      <c r="I5006" t="s">
        <v>4581</v>
      </c>
      <c r="J5006" t="s">
        <v>28</v>
      </c>
      <c r="K5006" t="s">
        <v>29</v>
      </c>
      <c r="L5006" t="s">
        <v>135</v>
      </c>
      <c r="M5006" t="s">
        <v>46</v>
      </c>
      <c r="N5006">
        <v>94122</v>
      </c>
      <c r="O5006" t="s">
        <v>47</v>
      </c>
      <c r="P5006" t="s">
        <v>8544</v>
      </c>
      <c r="Q5006" t="s">
        <v>49</v>
      </c>
      <c r="R5006" t="s">
        <v>63</v>
      </c>
      <c r="S5006" t="s">
        <v>8545</v>
      </c>
      <c r="T5006">
        <v>150.66</v>
      </c>
      <c r="U5006">
        <v>9</v>
      </c>
      <c r="V5006">
        <v>0</v>
      </c>
      <c r="W5006">
        <v>6.0263999999999918</v>
      </c>
    </row>
    <row r="5007" spans="1:23" x14ac:dyDescent="0.3">
      <c r="A5007">
        <v>5006</v>
      </c>
      <c r="B5007" t="s">
        <v>7951</v>
      </c>
      <c r="C5007" s="1">
        <v>42318</v>
      </c>
      <c r="D5007">
        <v>2015</v>
      </c>
      <c r="E5007" t="s">
        <v>24</v>
      </c>
      <c r="F5007">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v>207.14699999999993</v>
      </c>
    </row>
    <row r="5008" spans="1:23" x14ac:dyDescent="0.3">
      <c r="A5008">
        <v>6737</v>
      </c>
      <c r="B5008" t="s">
        <v>9087</v>
      </c>
      <c r="C5008" s="1">
        <v>42470</v>
      </c>
      <c r="D5008">
        <v>2016</v>
      </c>
      <c r="E5008" t="s">
        <v>89</v>
      </c>
      <c r="F5008">
        <v>10</v>
      </c>
      <c r="G5008" t="s">
        <v>54</v>
      </c>
      <c r="H5008" t="s">
        <v>4580</v>
      </c>
      <c r="I5008" t="s">
        <v>4581</v>
      </c>
      <c r="J5008" t="s">
        <v>28</v>
      </c>
      <c r="K5008" t="s">
        <v>29</v>
      </c>
      <c r="L5008" t="s">
        <v>135</v>
      </c>
      <c r="M5008" t="s">
        <v>46</v>
      </c>
      <c r="N5008">
        <v>94122</v>
      </c>
      <c r="O5008" t="s">
        <v>47</v>
      </c>
      <c r="P5008" t="s">
        <v>7526</v>
      </c>
      <c r="Q5008" t="s">
        <v>49</v>
      </c>
      <c r="R5008" t="s">
        <v>63</v>
      </c>
      <c r="S5008" t="s">
        <v>7527</v>
      </c>
      <c r="T5008">
        <v>579.51</v>
      </c>
      <c r="U5008">
        <v>3</v>
      </c>
      <c r="V5008">
        <v>0</v>
      </c>
      <c r="W5008">
        <v>81.131400000000014</v>
      </c>
    </row>
    <row r="5009" spans="1:23" x14ac:dyDescent="0.3">
      <c r="A5009">
        <v>5008</v>
      </c>
      <c r="B5009" t="s">
        <v>7952</v>
      </c>
      <c r="C5009" s="1">
        <v>42317</v>
      </c>
      <c r="D5009">
        <v>2015</v>
      </c>
      <c r="E5009" t="s">
        <v>24</v>
      </c>
      <c r="F5009">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v>3.0497999999999985</v>
      </c>
    </row>
    <row r="5010" spans="1:23" x14ac:dyDescent="0.3">
      <c r="A5010">
        <v>5009</v>
      </c>
      <c r="B5010" t="s">
        <v>7955</v>
      </c>
      <c r="C5010" s="1">
        <v>42254</v>
      </c>
      <c r="D5010">
        <v>2015</v>
      </c>
      <c r="E5010" t="s">
        <v>161</v>
      </c>
      <c r="F5010">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v>-6.9827999999999975</v>
      </c>
    </row>
    <row r="5011" spans="1:23" x14ac:dyDescent="0.3">
      <c r="A5011">
        <v>6736</v>
      </c>
      <c r="B5011" t="s">
        <v>9087</v>
      </c>
      <c r="C5011" s="1">
        <v>42470</v>
      </c>
      <c r="D5011">
        <v>2016</v>
      </c>
      <c r="E5011" t="s">
        <v>89</v>
      </c>
      <c r="F5011">
        <v>10</v>
      </c>
      <c r="G5011" t="s">
        <v>54</v>
      </c>
      <c r="H5011" t="s">
        <v>4580</v>
      </c>
      <c r="I5011" t="s">
        <v>4581</v>
      </c>
      <c r="J5011" t="s">
        <v>28</v>
      </c>
      <c r="K5011" t="s">
        <v>29</v>
      </c>
      <c r="L5011" t="s">
        <v>135</v>
      </c>
      <c r="M5011" t="s">
        <v>46</v>
      </c>
      <c r="N5011">
        <v>94122</v>
      </c>
      <c r="O5011" t="s">
        <v>47</v>
      </c>
      <c r="P5011" t="s">
        <v>3873</v>
      </c>
      <c r="Q5011" t="s">
        <v>49</v>
      </c>
      <c r="R5011" t="s">
        <v>82</v>
      </c>
      <c r="S5011" t="s">
        <v>3874</v>
      </c>
      <c r="T5011">
        <v>113.76</v>
      </c>
      <c r="U5011">
        <v>3</v>
      </c>
      <c r="V5011">
        <v>0</v>
      </c>
      <c r="W5011">
        <v>44.366400000000006</v>
      </c>
    </row>
    <row r="5012" spans="1:23" x14ac:dyDescent="0.3">
      <c r="A5012">
        <v>5011</v>
      </c>
      <c r="B5012" t="s">
        <v>7955</v>
      </c>
      <c r="C5012" s="1">
        <v>42254</v>
      </c>
      <c r="D5012">
        <v>2015</v>
      </c>
      <c r="E5012" t="s">
        <v>161</v>
      </c>
      <c r="F5012">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v>-3.9383999999999997</v>
      </c>
    </row>
    <row r="5013" spans="1:23" x14ac:dyDescent="0.3">
      <c r="A5013">
        <v>6735</v>
      </c>
      <c r="B5013" t="s">
        <v>9086</v>
      </c>
      <c r="C5013" s="1">
        <v>42358</v>
      </c>
      <c r="D5013">
        <v>2015</v>
      </c>
      <c r="E5013" t="s">
        <v>98</v>
      </c>
      <c r="F5013">
        <v>20</v>
      </c>
      <c r="G5013" t="s">
        <v>54</v>
      </c>
      <c r="H5013" t="s">
        <v>8717</v>
      </c>
      <c r="I5013" t="s">
        <v>8718</v>
      </c>
      <c r="J5013" t="s">
        <v>108</v>
      </c>
      <c r="K5013" t="s">
        <v>29</v>
      </c>
      <c r="L5013" t="s">
        <v>1436</v>
      </c>
      <c r="M5013" t="s">
        <v>58</v>
      </c>
      <c r="N5013">
        <v>33142</v>
      </c>
      <c r="O5013" t="s">
        <v>32</v>
      </c>
      <c r="P5013" t="s">
        <v>2639</v>
      </c>
      <c r="Q5013" t="s">
        <v>49</v>
      </c>
      <c r="R5013" t="s">
        <v>50</v>
      </c>
      <c r="S5013" t="s">
        <v>2640</v>
      </c>
      <c r="T5013">
        <v>11.696</v>
      </c>
      <c r="U5013">
        <v>2</v>
      </c>
      <c r="V5013">
        <v>0.2</v>
      </c>
      <c r="W5013">
        <v>3.9473999999999996</v>
      </c>
    </row>
    <row r="5014" spans="1:23" x14ac:dyDescent="0.3">
      <c r="A5014">
        <v>5013</v>
      </c>
      <c r="B5014" t="s">
        <v>7959</v>
      </c>
      <c r="C5014" s="1">
        <v>42937</v>
      </c>
      <c r="D5014">
        <v>2017</v>
      </c>
      <c r="E5014" t="s">
        <v>152</v>
      </c>
      <c r="F5014">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v>-22.619999999999997</v>
      </c>
    </row>
    <row r="5015" spans="1:23" x14ac:dyDescent="0.3">
      <c r="A5015">
        <v>5014</v>
      </c>
      <c r="B5015" t="s">
        <v>7959</v>
      </c>
      <c r="C5015" s="1">
        <v>42937</v>
      </c>
      <c r="D5015">
        <v>2017</v>
      </c>
      <c r="E5015" t="s">
        <v>152</v>
      </c>
      <c r="F5015">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v>25.010999999999967</v>
      </c>
    </row>
    <row r="5016" spans="1:23" x14ac:dyDescent="0.3">
      <c r="A5016">
        <v>6734</v>
      </c>
      <c r="B5016" t="s">
        <v>9085</v>
      </c>
      <c r="C5016" s="1">
        <v>41824</v>
      </c>
      <c r="D5016">
        <v>2014</v>
      </c>
      <c r="E5016" t="s">
        <v>152</v>
      </c>
      <c r="F5016">
        <v>4</v>
      </c>
      <c r="G5016" t="s">
        <v>199</v>
      </c>
      <c r="H5016" t="s">
        <v>7004</v>
      </c>
      <c r="I5016" t="s">
        <v>7005</v>
      </c>
      <c r="J5016" t="s">
        <v>44</v>
      </c>
      <c r="K5016" t="s">
        <v>29</v>
      </c>
      <c r="L5016" t="s">
        <v>468</v>
      </c>
      <c r="M5016" t="s">
        <v>469</v>
      </c>
      <c r="N5016">
        <v>80013</v>
      </c>
      <c r="O5016" t="s">
        <v>47</v>
      </c>
      <c r="P5016" t="s">
        <v>5153</v>
      </c>
      <c r="Q5016" t="s">
        <v>49</v>
      </c>
      <c r="R5016" t="s">
        <v>82</v>
      </c>
      <c r="S5016" t="s">
        <v>5154</v>
      </c>
      <c r="T5016">
        <v>32.432000000000002</v>
      </c>
      <c r="U5016">
        <v>2</v>
      </c>
      <c r="V5016">
        <v>0.2</v>
      </c>
      <c r="W5016">
        <v>3.2432000000000016</v>
      </c>
    </row>
    <row r="5017" spans="1:23" x14ac:dyDescent="0.3">
      <c r="A5017">
        <v>6733</v>
      </c>
      <c r="B5017" t="s">
        <v>9085</v>
      </c>
      <c r="C5017" s="1">
        <v>41824</v>
      </c>
      <c r="D5017">
        <v>2014</v>
      </c>
      <c r="E5017" t="s">
        <v>152</v>
      </c>
      <c r="F5017">
        <v>4</v>
      </c>
      <c r="G5017" t="s">
        <v>199</v>
      </c>
      <c r="H5017" t="s">
        <v>7004</v>
      </c>
      <c r="I5017" t="s">
        <v>7005</v>
      </c>
      <c r="J5017" t="s">
        <v>44</v>
      </c>
      <c r="K5017" t="s">
        <v>29</v>
      </c>
      <c r="L5017" t="s">
        <v>468</v>
      </c>
      <c r="M5017" t="s">
        <v>469</v>
      </c>
      <c r="N5017">
        <v>80013</v>
      </c>
      <c r="O5017" t="s">
        <v>47</v>
      </c>
      <c r="P5017" t="s">
        <v>6326</v>
      </c>
      <c r="Q5017" t="s">
        <v>49</v>
      </c>
      <c r="R5017" t="s">
        <v>95</v>
      </c>
      <c r="S5017" t="s">
        <v>6327</v>
      </c>
      <c r="T5017">
        <v>177.536</v>
      </c>
      <c r="U5017">
        <v>4</v>
      </c>
      <c r="V5017">
        <v>0.2</v>
      </c>
      <c r="W5017">
        <v>62.137599999999992</v>
      </c>
    </row>
    <row r="5018" spans="1:23" x14ac:dyDescent="0.3">
      <c r="A5018">
        <v>6732</v>
      </c>
      <c r="B5018" t="s">
        <v>9084</v>
      </c>
      <c r="C5018" s="1">
        <v>42173</v>
      </c>
      <c r="D5018">
        <v>2015</v>
      </c>
      <c r="E5018" t="s">
        <v>41</v>
      </c>
      <c r="F5018">
        <v>18</v>
      </c>
      <c r="G5018" t="s">
        <v>199</v>
      </c>
      <c r="H5018" t="s">
        <v>2458</v>
      </c>
      <c r="I5018" t="s">
        <v>2459</v>
      </c>
      <c r="J5018" t="s">
        <v>44</v>
      </c>
      <c r="K5018" t="s">
        <v>29</v>
      </c>
      <c r="L5018" t="s">
        <v>3814</v>
      </c>
      <c r="M5018" t="s">
        <v>347</v>
      </c>
      <c r="N5018">
        <v>37167</v>
      </c>
      <c r="O5018" t="s">
        <v>32</v>
      </c>
      <c r="P5018" t="s">
        <v>1170</v>
      </c>
      <c r="Q5018" t="s">
        <v>49</v>
      </c>
      <c r="R5018" t="s">
        <v>95</v>
      </c>
      <c r="S5018" t="s">
        <v>1171</v>
      </c>
      <c r="T5018">
        <v>20.736000000000004</v>
      </c>
      <c r="U5018">
        <v>4</v>
      </c>
      <c r="V5018">
        <v>0.2</v>
      </c>
      <c r="W5018">
        <v>7.2576000000000001</v>
      </c>
    </row>
    <row r="5019" spans="1:23" x14ac:dyDescent="0.3">
      <c r="A5019">
        <v>6730</v>
      </c>
      <c r="B5019" t="s">
        <v>9084</v>
      </c>
      <c r="C5019" s="1">
        <v>42173</v>
      </c>
      <c r="D5019">
        <v>2015</v>
      </c>
      <c r="E5019" t="s">
        <v>41</v>
      </c>
      <c r="F5019">
        <v>18</v>
      </c>
      <c r="G5019" t="s">
        <v>199</v>
      </c>
      <c r="H5019" t="s">
        <v>2458</v>
      </c>
      <c r="I5019" t="s">
        <v>2459</v>
      </c>
      <c r="J5019" t="s">
        <v>44</v>
      </c>
      <c r="K5019" t="s">
        <v>29</v>
      </c>
      <c r="L5019" t="s">
        <v>3814</v>
      </c>
      <c r="M5019" t="s">
        <v>347</v>
      </c>
      <c r="N5019">
        <v>37167</v>
      </c>
      <c r="O5019" t="s">
        <v>32</v>
      </c>
      <c r="P5019" t="s">
        <v>5239</v>
      </c>
      <c r="Q5019" t="s">
        <v>49</v>
      </c>
      <c r="R5019" t="s">
        <v>79</v>
      </c>
      <c r="S5019" t="s">
        <v>5240</v>
      </c>
      <c r="T5019">
        <v>6.1290000000000004</v>
      </c>
      <c r="U5019">
        <v>3</v>
      </c>
      <c r="V5019">
        <v>0.7</v>
      </c>
      <c r="W5019">
        <v>-4.4945999999999984</v>
      </c>
    </row>
    <row r="5020" spans="1:23" x14ac:dyDescent="0.3">
      <c r="A5020">
        <v>6728</v>
      </c>
      <c r="B5020" t="s">
        <v>9082</v>
      </c>
      <c r="C5020" s="1">
        <v>42957</v>
      </c>
      <c r="D5020">
        <v>2017</v>
      </c>
      <c r="E5020" t="s">
        <v>132</v>
      </c>
      <c r="F5020">
        <v>10</v>
      </c>
      <c r="G5020" t="s">
        <v>25</v>
      </c>
      <c r="H5020" t="s">
        <v>2346</v>
      </c>
      <c r="I5020" t="s">
        <v>2347</v>
      </c>
      <c r="J5020" t="s">
        <v>44</v>
      </c>
      <c r="K5020" t="s">
        <v>29</v>
      </c>
      <c r="L5020" t="s">
        <v>1482</v>
      </c>
      <c r="M5020" t="s">
        <v>266</v>
      </c>
      <c r="N5020">
        <v>47374</v>
      </c>
      <c r="O5020" t="s">
        <v>111</v>
      </c>
      <c r="P5020" t="s">
        <v>8200</v>
      </c>
      <c r="Q5020" t="s">
        <v>49</v>
      </c>
      <c r="R5020" t="s">
        <v>95</v>
      </c>
      <c r="S5020" t="s">
        <v>8201</v>
      </c>
      <c r="T5020">
        <v>177.2</v>
      </c>
      <c r="U5020">
        <v>5</v>
      </c>
      <c r="V5020">
        <v>0</v>
      </c>
      <c r="W5020">
        <v>83.283999999999992</v>
      </c>
    </row>
    <row r="5021" spans="1:23" x14ac:dyDescent="0.3">
      <c r="A5021">
        <v>5020</v>
      </c>
      <c r="B5021" t="s">
        <v>7967</v>
      </c>
      <c r="C5021" s="1">
        <v>41958</v>
      </c>
      <c r="D5021">
        <v>2014</v>
      </c>
      <c r="E5021" t="s">
        <v>24</v>
      </c>
      <c r="F5021">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v>5.3196000000000012</v>
      </c>
    </row>
    <row r="5022" spans="1:23" x14ac:dyDescent="0.3">
      <c r="A5022">
        <v>5021</v>
      </c>
      <c r="B5022" t="s">
        <v>7970</v>
      </c>
      <c r="C5022" s="1">
        <v>42817</v>
      </c>
      <c r="D5022">
        <v>2017</v>
      </c>
      <c r="E5022" t="s">
        <v>237</v>
      </c>
      <c r="F5022">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v>17.378999999999976</v>
      </c>
    </row>
    <row r="5023" spans="1:23" x14ac:dyDescent="0.3">
      <c r="A5023">
        <v>6727</v>
      </c>
      <c r="B5023" t="s">
        <v>9081</v>
      </c>
      <c r="C5023" s="1">
        <v>42625</v>
      </c>
      <c r="D5023">
        <v>2016</v>
      </c>
      <c r="E5023" t="s">
        <v>161</v>
      </c>
      <c r="F5023">
        <v>12</v>
      </c>
      <c r="G5023" t="s">
        <v>54</v>
      </c>
      <c r="H5023" t="s">
        <v>1957</v>
      </c>
      <c r="I5023" t="s">
        <v>1958</v>
      </c>
      <c r="J5023" t="s">
        <v>28</v>
      </c>
      <c r="K5023" t="s">
        <v>29</v>
      </c>
      <c r="L5023" t="s">
        <v>101</v>
      </c>
      <c r="M5023" t="s">
        <v>102</v>
      </c>
      <c r="N5023">
        <v>98103</v>
      </c>
      <c r="O5023" t="s">
        <v>47</v>
      </c>
      <c r="P5023" t="s">
        <v>2462</v>
      </c>
      <c r="Q5023" t="s">
        <v>49</v>
      </c>
      <c r="R5023" t="s">
        <v>79</v>
      </c>
      <c r="S5023" t="s">
        <v>2463</v>
      </c>
      <c r="T5023">
        <v>20.704000000000001</v>
      </c>
      <c r="U5023">
        <v>4</v>
      </c>
      <c r="V5023">
        <v>0.2</v>
      </c>
      <c r="W5023">
        <v>7.7639999999999993</v>
      </c>
    </row>
    <row r="5024" spans="1:23" x14ac:dyDescent="0.3">
      <c r="A5024">
        <v>6726</v>
      </c>
      <c r="B5024" t="s">
        <v>9081</v>
      </c>
      <c r="C5024" s="1">
        <v>42625</v>
      </c>
      <c r="D5024">
        <v>2016</v>
      </c>
      <c r="E5024" t="s">
        <v>161</v>
      </c>
      <c r="F5024">
        <v>12</v>
      </c>
      <c r="G5024" t="s">
        <v>54</v>
      </c>
      <c r="H5024" t="s">
        <v>1957</v>
      </c>
      <c r="I5024" t="s">
        <v>1958</v>
      </c>
      <c r="J5024" t="s">
        <v>28</v>
      </c>
      <c r="K5024" t="s">
        <v>29</v>
      </c>
      <c r="L5024" t="s">
        <v>101</v>
      </c>
      <c r="M5024" t="s">
        <v>102</v>
      </c>
      <c r="N5024">
        <v>98103</v>
      </c>
      <c r="O5024" t="s">
        <v>47</v>
      </c>
      <c r="P5024" t="s">
        <v>7404</v>
      </c>
      <c r="Q5024" t="s">
        <v>49</v>
      </c>
      <c r="R5024" t="s">
        <v>50</v>
      </c>
      <c r="S5024" t="s">
        <v>7405</v>
      </c>
      <c r="T5024">
        <v>11.07</v>
      </c>
      <c r="U5024">
        <v>3</v>
      </c>
      <c r="V5024">
        <v>0</v>
      </c>
      <c r="W5024">
        <v>5.2028999999999996</v>
      </c>
    </row>
    <row r="5025" spans="1:23" x14ac:dyDescent="0.3">
      <c r="A5025">
        <v>6725</v>
      </c>
      <c r="B5025" t="s">
        <v>9081</v>
      </c>
      <c r="C5025" s="1">
        <v>42625</v>
      </c>
      <c r="D5025">
        <v>2016</v>
      </c>
      <c r="E5025" t="s">
        <v>161</v>
      </c>
      <c r="F5025">
        <v>12</v>
      </c>
      <c r="G5025" t="s">
        <v>54</v>
      </c>
      <c r="H5025" t="s">
        <v>1957</v>
      </c>
      <c r="I5025" t="s">
        <v>1958</v>
      </c>
      <c r="J5025" t="s">
        <v>28</v>
      </c>
      <c r="K5025" t="s">
        <v>29</v>
      </c>
      <c r="L5025" t="s">
        <v>101</v>
      </c>
      <c r="M5025" t="s">
        <v>102</v>
      </c>
      <c r="N5025">
        <v>98103</v>
      </c>
      <c r="O5025" t="s">
        <v>47</v>
      </c>
      <c r="P5025" t="s">
        <v>882</v>
      </c>
      <c r="Q5025" t="s">
        <v>49</v>
      </c>
      <c r="R5025" t="s">
        <v>281</v>
      </c>
      <c r="S5025" t="s">
        <v>883</v>
      </c>
      <c r="T5025">
        <v>10.47</v>
      </c>
      <c r="U5025">
        <v>3</v>
      </c>
      <c r="V5025">
        <v>0</v>
      </c>
      <c r="W5025">
        <v>4.8162000000000003</v>
      </c>
    </row>
    <row r="5026" spans="1:23" x14ac:dyDescent="0.3">
      <c r="A5026">
        <v>5025</v>
      </c>
      <c r="B5026" t="s">
        <v>7972</v>
      </c>
      <c r="C5026" s="1">
        <v>42945</v>
      </c>
      <c r="D5026">
        <v>2017</v>
      </c>
      <c r="E5026" t="s">
        <v>152</v>
      </c>
      <c r="F502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v>16.405199999999997</v>
      </c>
    </row>
    <row r="5027" spans="1:23" x14ac:dyDescent="0.3">
      <c r="A5027">
        <v>6724</v>
      </c>
      <c r="B5027" t="s">
        <v>9080</v>
      </c>
      <c r="C5027" s="1">
        <v>42982</v>
      </c>
      <c r="D5027">
        <v>2017</v>
      </c>
      <c r="E5027" t="s">
        <v>161</v>
      </c>
      <c r="F5027">
        <v>4</v>
      </c>
      <c r="G5027" t="s">
        <v>25</v>
      </c>
      <c r="H5027" t="s">
        <v>6915</v>
      </c>
      <c r="I5027" t="s">
        <v>6916</v>
      </c>
      <c r="J5027" t="s">
        <v>28</v>
      </c>
      <c r="K5027" t="s">
        <v>29</v>
      </c>
      <c r="L5027" t="s">
        <v>8656</v>
      </c>
      <c r="M5027" t="s">
        <v>2714</v>
      </c>
      <c r="N5027">
        <v>3060</v>
      </c>
      <c r="O5027" t="s">
        <v>157</v>
      </c>
      <c r="P5027" t="s">
        <v>4415</v>
      </c>
      <c r="Q5027" t="s">
        <v>49</v>
      </c>
      <c r="R5027" t="s">
        <v>281</v>
      </c>
      <c r="S5027" t="s">
        <v>576</v>
      </c>
      <c r="T5027">
        <v>14.82</v>
      </c>
      <c r="U5027">
        <v>6</v>
      </c>
      <c r="V5027">
        <v>0</v>
      </c>
      <c r="W5027">
        <v>6.9654000000000007</v>
      </c>
    </row>
    <row r="5028" spans="1:23" x14ac:dyDescent="0.3">
      <c r="A5028">
        <v>5027</v>
      </c>
      <c r="B5028" t="s">
        <v>7972</v>
      </c>
      <c r="C5028" s="1">
        <v>42945</v>
      </c>
      <c r="D5028">
        <v>2017</v>
      </c>
      <c r="E5028" t="s">
        <v>152</v>
      </c>
      <c r="F5028">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v>60.552800000000005</v>
      </c>
    </row>
    <row r="5029" spans="1:23" x14ac:dyDescent="0.3">
      <c r="A5029">
        <v>6723</v>
      </c>
      <c r="B5029" t="s">
        <v>9079</v>
      </c>
      <c r="C5029" s="1">
        <v>42997</v>
      </c>
      <c r="D5029">
        <v>2017</v>
      </c>
      <c r="E5029" t="s">
        <v>161</v>
      </c>
      <c r="F5029">
        <v>19</v>
      </c>
      <c r="G5029" t="s">
        <v>54</v>
      </c>
      <c r="H5029" t="s">
        <v>2657</v>
      </c>
      <c r="I5029" t="s">
        <v>2658</v>
      </c>
      <c r="J5029" t="s">
        <v>44</v>
      </c>
      <c r="K5029" t="s">
        <v>29</v>
      </c>
      <c r="L5029" t="s">
        <v>45</v>
      </c>
      <c r="M5029" t="s">
        <v>46</v>
      </c>
      <c r="N5029">
        <v>90032</v>
      </c>
      <c r="O5029" t="s">
        <v>47</v>
      </c>
      <c r="P5029" t="s">
        <v>5112</v>
      </c>
      <c r="Q5029" t="s">
        <v>49</v>
      </c>
      <c r="R5029" t="s">
        <v>72</v>
      </c>
      <c r="S5029" t="s">
        <v>5113</v>
      </c>
      <c r="T5029">
        <v>16.740000000000002</v>
      </c>
      <c r="U5029">
        <v>3</v>
      </c>
      <c r="V5029">
        <v>0</v>
      </c>
      <c r="W5029">
        <v>4.8545999999999978</v>
      </c>
    </row>
    <row r="5030" spans="1:23" x14ac:dyDescent="0.3">
      <c r="A5030">
        <v>6722</v>
      </c>
      <c r="B5030" t="s">
        <v>9079</v>
      </c>
      <c r="C5030" s="1">
        <v>42997</v>
      </c>
      <c r="D5030">
        <v>2017</v>
      </c>
      <c r="E5030" t="s">
        <v>161</v>
      </c>
      <c r="F5030">
        <v>19</v>
      </c>
      <c r="G5030" t="s">
        <v>54</v>
      </c>
      <c r="H5030" t="s">
        <v>2657</v>
      </c>
      <c r="I5030" t="s">
        <v>2658</v>
      </c>
      <c r="J5030" t="s">
        <v>44</v>
      </c>
      <c r="K5030" t="s">
        <v>29</v>
      </c>
      <c r="L5030" t="s">
        <v>45</v>
      </c>
      <c r="M5030" t="s">
        <v>46</v>
      </c>
      <c r="N5030">
        <v>90032</v>
      </c>
      <c r="O5030" t="s">
        <v>47</v>
      </c>
      <c r="P5030" t="s">
        <v>8432</v>
      </c>
      <c r="Q5030" t="s">
        <v>49</v>
      </c>
      <c r="R5030" t="s">
        <v>72</v>
      </c>
      <c r="S5030" t="s">
        <v>8433</v>
      </c>
      <c r="T5030">
        <v>23.32</v>
      </c>
      <c r="U5030">
        <v>2</v>
      </c>
      <c r="V5030">
        <v>0</v>
      </c>
      <c r="W5030">
        <v>6.0632000000000019</v>
      </c>
    </row>
    <row r="5031" spans="1:23" x14ac:dyDescent="0.3">
      <c r="A5031">
        <v>5030</v>
      </c>
      <c r="B5031" t="s">
        <v>7976</v>
      </c>
      <c r="C5031" s="1">
        <v>42764</v>
      </c>
      <c r="D5031">
        <v>2017</v>
      </c>
      <c r="E5031" t="s">
        <v>166</v>
      </c>
      <c r="F5031">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v>2.1683999999999997</v>
      </c>
    </row>
    <row r="5032" spans="1:23" x14ac:dyDescent="0.3">
      <c r="A5032">
        <v>5031</v>
      </c>
      <c r="B5032" t="s">
        <v>7976</v>
      </c>
      <c r="C5032" s="1">
        <v>42764</v>
      </c>
      <c r="D5032">
        <v>2017</v>
      </c>
      <c r="E5032" t="s">
        <v>166</v>
      </c>
      <c r="F5032">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v>2.2282000000000002</v>
      </c>
    </row>
    <row r="5033" spans="1:23" x14ac:dyDescent="0.3">
      <c r="A5033">
        <v>5032</v>
      </c>
      <c r="B5033" t="s">
        <v>7976</v>
      </c>
      <c r="C5033" s="1">
        <v>42764</v>
      </c>
      <c r="D5033">
        <v>2017</v>
      </c>
      <c r="E5033" t="s">
        <v>166</v>
      </c>
      <c r="F5033">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v>40.370399999999997</v>
      </c>
    </row>
    <row r="5034" spans="1:23" x14ac:dyDescent="0.3">
      <c r="A5034">
        <v>6720</v>
      </c>
      <c r="B5034" t="s">
        <v>9077</v>
      </c>
      <c r="C5034" s="1">
        <v>42720</v>
      </c>
      <c r="D5034">
        <v>2016</v>
      </c>
      <c r="E5034" t="s">
        <v>98</v>
      </c>
      <c r="F5034">
        <v>16</v>
      </c>
      <c r="G5034" t="s">
        <v>199</v>
      </c>
      <c r="H5034" t="s">
        <v>153</v>
      </c>
      <c r="I5034" t="s">
        <v>154</v>
      </c>
      <c r="J5034" t="s">
        <v>28</v>
      </c>
      <c r="K5034" t="s">
        <v>29</v>
      </c>
      <c r="L5034" t="s">
        <v>9078</v>
      </c>
      <c r="M5034" t="s">
        <v>93</v>
      </c>
      <c r="N5034">
        <v>27534</v>
      </c>
      <c r="O5034" t="s">
        <v>32</v>
      </c>
      <c r="P5034" t="s">
        <v>3672</v>
      </c>
      <c r="Q5034" t="s">
        <v>49</v>
      </c>
      <c r="R5034" t="s">
        <v>82</v>
      </c>
      <c r="S5034" t="s">
        <v>3673</v>
      </c>
      <c r="T5034">
        <v>34.944000000000003</v>
      </c>
      <c r="U5034">
        <v>3</v>
      </c>
      <c r="V5034">
        <v>0.2</v>
      </c>
      <c r="W5034">
        <v>3.0576000000000008</v>
      </c>
    </row>
    <row r="5035" spans="1:23" x14ac:dyDescent="0.3">
      <c r="A5035">
        <v>5034</v>
      </c>
      <c r="B5035" t="s">
        <v>7977</v>
      </c>
      <c r="C5035" s="1">
        <v>42730</v>
      </c>
      <c r="D5035">
        <v>2016</v>
      </c>
      <c r="E5035" t="s">
        <v>98</v>
      </c>
      <c r="F5035">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v>7.4172000000000011</v>
      </c>
    </row>
    <row r="5036" spans="1:23" x14ac:dyDescent="0.3">
      <c r="A5036">
        <v>6718</v>
      </c>
      <c r="B5036" t="s">
        <v>9076</v>
      </c>
      <c r="C5036" s="1">
        <v>42468</v>
      </c>
      <c r="D5036">
        <v>2016</v>
      </c>
      <c r="E5036" t="s">
        <v>89</v>
      </c>
      <c r="F5036">
        <v>8</v>
      </c>
      <c r="G5036" t="s">
        <v>54</v>
      </c>
      <c r="H5036" t="s">
        <v>2328</v>
      </c>
      <c r="I5036" t="s">
        <v>2329</v>
      </c>
      <c r="J5036" t="s">
        <v>108</v>
      </c>
      <c r="K5036" t="s">
        <v>29</v>
      </c>
      <c r="L5036" t="s">
        <v>5788</v>
      </c>
      <c r="M5036" t="s">
        <v>1725</v>
      </c>
      <c r="N5036">
        <v>71901</v>
      </c>
      <c r="O5036" t="s">
        <v>32</v>
      </c>
      <c r="P5036" t="s">
        <v>2145</v>
      </c>
      <c r="Q5036" t="s">
        <v>49</v>
      </c>
      <c r="R5036" t="s">
        <v>95</v>
      </c>
      <c r="S5036" t="s">
        <v>2146</v>
      </c>
      <c r="T5036">
        <v>25.92</v>
      </c>
      <c r="U5036">
        <v>4</v>
      </c>
      <c r="V5036">
        <v>0</v>
      </c>
      <c r="W5036">
        <v>12.700800000000001</v>
      </c>
    </row>
    <row r="5037" spans="1:23" x14ac:dyDescent="0.3">
      <c r="A5037">
        <v>6717</v>
      </c>
      <c r="B5037" t="s">
        <v>9076</v>
      </c>
      <c r="C5037" s="1">
        <v>42468</v>
      </c>
      <c r="D5037">
        <v>2016</v>
      </c>
      <c r="E5037" t="s">
        <v>89</v>
      </c>
      <c r="F5037">
        <v>8</v>
      </c>
      <c r="G5037" t="s">
        <v>54</v>
      </c>
      <c r="H5037" t="s">
        <v>2328</v>
      </c>
      <c r="I5037" t="s">
        <v>2329</v>
      </c>
      <c r="J5037" t="s">
        <v>108</v>
      </c>
      <c r="K5037" t="s">
        <v>29</v>
      </c>
      <c r="L5037" t="s">
        <v>5788</v>
      </c>
      <c r="M5037" t="s">
        <v>1725</v>
      </c>
      <c r="N5037">
        <v>71901</v>
      </c>
      <c r="O5037" t="s">
        <v>32</v>
      </c>
      <c r="P5037" t="s">
        <v>2591</v>
      </c>
      <c r="Q5037" t="s">
        <v>49</v>
      </c>
      <c r="R5037" t="s">
        <v>281</v>
      </c>
      <c r="S5037" t="s">
        <v>2592</v>
      </c>
      <c r="T5037">
        <v>30</v>
      </c>
      <c r="U5037">
        <v>6</v>
      </c>
      <c r="V5037">
        <v>0</v>
      </c>
      <c r="W5037">
        <v>14.399999999999999</v>
      </c>
    </row>
    <row r="5038" spans="1:23" x14ac:dyDescent="0.3">
      <c r="A5038">
        <v>6716</v>
      </c>
      <c r="B5038" t="s">
        <v>9075</v>
      </c>
      <c r="C5038" s="1">
        <v>43083</v>
      </c>
      <c r="D5038">
        <v>2017</v>
      </c>
      <c r="E5038" t="s">
        <v>98</v>
      </c>
      <c r="F5038">
        <v>14</v>
      </c>
      <c r="G5038" t="s">
        <v>1306</v>
      </c>
      <c r="H5038" t="s">
        <v>657</v>
      </c>
      <c r="I5038" t="s">
        <v>658</v>
      </c>
      <c r="J5038" t="s">
        <v>28</v>
      </c>
      <c r="K5038" t="s">
        <v>29</v>
      </c>
      <c r="L5038" t="s">
        <v>4311</v>
      </c>
      <c r="M5038" t="s">
        <v>222</v>
      </c>
      <c r="N5038">
        <v>60076</v>
      </c>
      <c r="O5038" t="s">
        <v>111</v>
      </c>
      <c r="P5038" t="s">
        <v>6868</v>
      </c>
      <c r="Q5038" t="s">
        <v>49</v>
      </c>
      <c r="R5038" t="s">
        <v>72</v>
      </c>
      <c r="S5038" t="s">
        <v>6869</v>
      </c>
      <c r="T5038">
        <v>95.231999999999999</v>
      </c>
      <c r="U5038">
        <v>6</v>
      </c>
      <c r="V5038">
        <v>0.2</v>
      </c>
      <c r="W5038">
        <v>24.998400000000011</v>
      </c>
    </row>
    <row r="5039" spans="1:23" x14ac:dyDescent="0.3">
      <c r="A5039">
        <v>6712</v>
      </c>
      <c r="B5039" t="s">
        <v>9074</v>
      </c>
      <c r="C5039" s="1">
        <v>42965</v>
      </c>
      <c r="D5039">
        <v>2017</v>
      </c>
      <c r="E5039" t="s">
        <v>132</v>
      </c>
      <c r="F5039">
        <v>18</v>
      </c>
      <c r="G5039" t="s">
        <v>25</v>
      </c>
      <c r="H5039" t="s">
        <v>2559</v>
      </c>
      <c r="I5039" t="s">
        <v>2560</v>
      </c>
      <c r="J5039" t="s">
        <v>28</v>
      </c>
      <c r="K5039" t="s">
        <v>29</v>
      </c>
      <c r="L5039" t="s">
        <v>509</v>
      </c>
      <c r="M5039" t="s">
        <v>510</v>
      </c>
      <c r="N5039">
        <v>43229</v>
      </c>
      <c r="O5039" t="s">
        <v>157</v>
      </c>
      <c r="P5039" t="s">
        <v>4075</v>
      </c>
      <c r="Q5039" t="s">
        <v>49</v>
      </c>
      <c r="R5039" t="s">
        <v>72</v>
      </c>
      <c r="S5039" t="s">
        <v>4076</v>
      </c>
      <c r="T5039">
        <v>9.9120000000000008</v>
      </c>
      <c r="U5039">
        <v>3</v>
      </c>
      <c r="V5039">
        <v>0.2</v>
      </c>
      <c r="W5039">
        <v>1.2389999999999994</v>
      </c>
    </row>
    <row r="5040" spans="1:23" x14ac:dyDescent="0.3">
      <c r="A5040">
        <v>6711</v>
      </c>
      <c r="B5040" t="s">
        <v>9073</v>
      </c>
      <c r="C5040" s="1">
        <v>42713</v>
      </c>
      <c r="D5040">
        <v>2016</v>
      </c>
      <c r="E5040" t="s">
        <v>98</v>
      </c>
      <c r="F5040">
        <v>9</v>
      </c>
      <c r="G5040" t="s">
        <v>199</v>
      </c>
      <c r="H5040" t="s">
        <v>642</v>
      </c>
      <c r="I5040" t="s">
        <v>643</v>
      </c>
      <c r="J5040" t="s">
        <v>44</v>
      </c>
      <c r="K5040" t="s">
        <v>29</v>
      </c>
      <c r="L5040" t="s">
        <v>5047</v>
      </c>
      <c r="M5040" t="s">
        <v>46</v>
      </c>
      <c r="N5040">
        <v>95207</v>
      </c>
      <c r="O5040" t="s">
        <v>47</v>
      </c>
      <c r="P5040" t="s">
        <v>4664</v>
      </c>
      <c r="Q5040" t="s">
        <v>49</v>
      </c>
      <c r="R5040" t="s">
        <v>79</v>
      </c>
      <c r="S5040" t="s">
        <v>4665</v>
      </c>
      <c r="T5040">
        <v>273.92</v>
      </c>
      <c r="U5040">
        <v>8</v>
      </c>
      <c r="V5040">
        <v>0.2</v>
      </c>
      <c r="W5040">
        <v>99.295999999999978</v>
      </c>
    </row>
    <row r="5041" spans="1:23" x14ac:dyDescent="0.3">
      <c r="A5041">
        <v>6708</v>
      </c>
      <c r="B5041" t="s">
        <v>9068</v>
      </c>
      <c r="C5041" s="1">
        <v>41742</v>
      </c>
      <c r="D5041">
        <v>2014</v>
      </c>
      <c r="E5041" t="s">
        <v>89</v>
      </c>
      <c r="F5041">
        <v>13</v>
      </c>
      <c r="G5041" t="s">
        <v>54</v>
      </c>
      <c r="H5041" t="s">
        <v>3458</v>
      </c>
      <c r="I5041" t="s">
        <v>3459</v>
      </c>
      <c r="J5041" t="s">
        <v>108</v>
      </c>
      <c r="K5041" t="s">
        <v>29</v>
      </c>
      <c r="L5041" t="s">
        <v>4514</v>
      </c>
      <c r="M5041" t="s">
        <v>2755</v>
      </c>
      <c r="N5041">
        <v>21215</v>
      </c>
      <c r="O5041" t="s">
        <v>157</v>
      </c>
      <c r="P5041" t="s">
        <v>9069</v>
      </c>
      <c r="Q5041" t="s">
        <v>49</v>
      </c>
      <c r="R5041" t="s">
        <v>50</v>
      </c>
      <c r="S5041" t="s">
        <v>9070</v>
      </c>
      <c r="T5041">
        <v>7.83</v>
      </c>
      <c r="U5041">
        <v>3</v>
      </c>
      <c r="V5041">
        <v>0</v>
      </c>
      <c r="W5041">
        <v>3.6017999999999999</v>
      </c>
    </row>
    <row r="5042" spans="1:23" x14ac:dyDescent="0.3">
      <c r="A5042">
        <v>5041</v>
      </c>
      <c r="B5042" t="s">
        <v>7981</v>
      </c>
      <c r="C5042" s="1">
        <v>42196</v>
      </c>
      <c r="D5042">
        <v>2015</v>
      </c>
      <c r="E5042" t="s">
        <v>152</v>
      </c>
      <c r="F5042">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v>103.89819999999997</v>
      </c>
    </row>
    <row r="5043" spans="1:23" x14ac:dyDescent="0.3">
      <c r="A5043">
        <v>5042</v>
      </c>
      <c r="B5043" t="s">
        <v>7982</v>
      </c>
      <c r="C5043" s="1">
        <v>42684</v>
      </c>
      <c r="D5043">
        <v>2016</v>
      </c>
      <c r="E5043" t="s">
        <v>24</v>
      </c>
      <c r="F5043">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v>32.500799999999998</v>
      </c>
    </row>
    <row r="5044" spans="1:23" x14ac:dyDescent="0.3">
      <c r="A5044">
        <v>5043</v>
      </c>
      <c r="B5044" t="s">
        <v>7982</v>
      </c>
      <c r="C5044" s="1">
        <v>42684</v>
      </c>
      <c r="D5044">
        <v>2016</v>
      </c>
      <c r="E5044" t="s">
        <v>24</v>
      </c>
      <c r="F5044">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v>38.975999999999985</v>
      </c>
    </row>
    <row r="5045" spans="1:23" x14ac:dyDescent="0.3">
      <c r="A5045">
        <v>6705</v>
      </c>
      <c r="B5045" t="s">
        <v>9066</v>
      </c>
      <c r="C5045" s="1">
        <v>42178</v>
      </c>
      <c r="D5045">
        <v>2015</v>
      </c>
      <c r="E5045" t="s">
        <v>41</v>
      </c>
      <c r="F5045">
        <v>23</v>
      </c>
      <c r="G5045" t="s">
        <v>54</v>
      </c>
      <c r="H5045" t="s">
        <v>3280</v>
      </c>
      <c r="I5045" t="s">
        <v>3281</v>
      </c>
      <c r="J5045" t="s">
        <v>28</v>
      </c>
      <c r="K5045" t="s">
        <v>29</v>
      </c>
      <c r="L5045" t="s">
        <v>1189</v>
      </c>
      <c r="M5045" t="s">
        <v>46</v>
      </c>
      <c r="N5045">
        <v>90805</v>
      </c>
      <c r="O5045" t="s">
        <v>47</v>
      </c>
      <c r="P5045" t="s">
        <v>3163</v>
      </c>
      <c r="Q5045" t="s">
        <v>49</v>
      </c>
      <c r="R5045" t="s">
        <v>281</v>
      </c>
      <c r="S5045" t="s">
        <v>3164</v>
      </c>
      <c r="T5045">
        <v>5.43</v>
      </c>
      <c r="U5045">
        <v>3</v>
      </c>
      <c r="V5045">
        <v>0</v>
      </c>
      <c r="W5045">
        <v>1.7918999999999998</v>
      </c>
    </row>
    <row r="5046" spans="1:23" x14ac:dyDescent="0.3">
      <c r="A5046">
        <v>5045</v>
      </c>
      <c r="B5046" t="s">
        <v>7982</v>
      </c>
      <c r="C5046" s="1">
        <v>42684</v>
      </c>
      <c r="D5046">
        <v>2016</v>
      </c>
      <c r="E5046" t="s">
        <v>24</v>
      </c>
      <c r="F504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v>28.857999999999997</v>
      </c>
    </row>
    <row r="5047" spans="1:23" x14ac:dyDescent="0.3">
      <c r="A5047">
        <v>5046</v>
      </c>
      <c r="B5047" t="s">
        <v>7982</v>
      </c>
      <c r="C5047" s="1">
        <v>42684</v>
      </c>
      <c r="D5047">
        <v>2016</v>
      </c>
      <c r="E5047" t="s">
        <v>24</v>
      </c>
      <c r="F5047">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v>187.39760000000001</v>
      </c>
    </row>
    <row r="5048" spans="1:23" x14ac:dyDescent="0.3">
      <c r="A5048">
        <v>5047</v>
      </c>
      <c r="B5048" t="s">
        <v>7982</v>
      </c>
      <c r="C5048" s="1">
        <v>42684</v>
      </c>
      <c r="D5048">
        <v>2016</v>
      </c>
      <c r="E5048" t="s">
        <v>24</v>
      </c>
      <c r="F5048">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v>1.8143999999999996</v>
      </c>
    </row>
    <row r="5049" spans="1:23" x14ac:dyDescent="0.3">
      <c r="A5049">
        <v>5048</v>
      </c>
      <c r="B5049" t="s">
        <v>7982</v>
      </c>
      <c r="C5049" s="1">
        <v>42684</v>
      </c>
      <c r="D5049">
        <v>2016</v>
      </c>
      <c r="E5049" t="s">
        <v>24</v>
      </c>
      <c r="F5049">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v>3.9690000000000003</v>
      </c>
    </row>
    <row r="5050" spans="1:23" x14ac:dyDescent="0.3">
      <c r="A5050">
        <v>5049</v>
      </c>
      <c r="B5050" t="s">
        <v>7983</v>
      </c>
      <c r="C5050" s="1">
        <v>41729</v>
      </c>
      <c r="D5050">
        <v>2014</v>
      </c>
      <c r="E5050" t="s">
        <v>237</v>
      </c>
      <c r="F5050">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v>-13.827800000000003</v>
      </c>
    </row>
    <row r="5051" spans="1:23" x14ac:dyDescent="0.3">
      <c r="A5051">
        <v>6703</v>
      </c>
      <c r="B5051" t="s">
        <v>9065</v>
      </c>
      <c r="C5051" s="1">
        <v>42144</v>
      </c>
      <c r="D5051">
        <v>2015</v>
      </c>
      <c r="E5051" t="s">
        <v>124</v>
      </c>
      <c r="F5051">
        <v>20</v>
      </c>
      <c r="G5051" t="s">
        <v>54</v>
      </c>
      <c r="H5051" t="s">
        <v>4165</v>
      </c>
      <c r="I5051" t="s">
        <v>4166</v>
      </c>
      <c r="J5051" t="s">
        <v>28</v>
      </c>
      <c r="K5051" t="s">
        <v>29</v>
      </c>
      <c r="L5051" t="s">
        <v>9024</v>
      </c>
      <c r="M5051" t="s">
        <v>93</v>
      </c>
      <c r="N5051">
        <v>27893</v>
      </c>
      <c r="O5051" t="s">
        <v>32</v>
      </c>
      <c r="P5051" t="s">
        <v>3446</v>
      </c>
      <c r="Q5051" t="s">
        <v>49</v>
      </c>
      <c r="R5051" t="s">
        <v>79</v>
      </c>
      <c r="S5051" t="s">
        <v>3447</v>
      </c>
      <c r="T5051">
        <v>6.4080000000000004</v>
      </c>
      <c r="U5051">
        <v>4</v>
      </c>
      <c r="V5051">
        <v>0.7</v>
      </c>
      <c r="W5051">
        <v>-4.9127999999999989</v>
      </c>
    </row>
    <row r="5052" spans="1:23" x14ac:dyDescent="0.3">
      <c r="A5052">
        <v>5051</v>
      </c>
      <c r="B5052" t="s">
        <v>7984</v>
      </c>
      <c r="C5052" s="1">
        <v>42265</v>
      </c>
      <c r="D5052">
        <v>2015</v>
      </c>
      <c r="E5052" t="s">
        <v>161</v>
      </c>
      <c r="F5052">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v>8.7137999999999991</v>
      </c>
    </row>
    <row r="5053" spans="1:23" x14ac:dyDescent="0.3">
      <c r="A5053">
        <v>5052</v>
      </c>
      <c r="B5053" t="s">
        <v>7985</v>
      </c>
      <c r="C5053" s="1">
        <v>42315</v>
      </c>
      <c r="D5053">
        <v>2015</v>
      </c>
      <c r="E5053" t="s">
        <v>24</v>
      </c>
      <c r="F5053">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v>7.9299999999999971</v>
      </c>
    </row>
    <row r="5054" spans="1:23" x14ac:dyDescent="0.3">
      <c r="A5054">
        <v>5053</v>
      </c>
      <c r="B5054" t="s">
        <v>7986</v>
      </c>
      <c r="C5054" s="1">
        <v>42874</v>
      </c>
      <c r="D5054">
        <v>2017</v>
      </c>
      <c r="E5054" t="s">
        <v>124</v>
      </c>
      <c r="F5054">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v>91.950799999999987</v>
      </c>
    </row>
    <row r="5055" spans="1:23" x14ac:dyDescent="0.3">
      <c r="A5055">
        <v>6701</v>
      </c>
      <c r="B5055" t="s">
        <v>9062</v>
      </c>
      <c r="C5055" s="1">
        <v>42937</v>
      </c>
      <c r="D5055">
        <v>2017</v>
      </c>
      <c r="E5055" t="s">
        <v>152</v>
      </c>
      <c r="F5055">
        <v>21</v>
      </c>
      <c r="G5055" t="s">
        <v>54</v>
      </c>
      <c r="H5055" t="s">
        <v>4370</v>
      </c>
      <c r="I5055" t="s">
        <v>4371</v>
      </c>
      <c r="J5055" t="s">
        <v>28</v>
      </c>
      <c r="K5055" t="s">
        <v>29</v>
      </c>
      <c r="L5055" t="s">
        <v>963</v>
      </c>
      <c r="M5055" t="s">
        <v>46</v>
      </c>
      <c r="N5055">
        <v>92024</v>
      </c>
      <c r="O5055" t="s">
        <v>47</v>
      </c>
      <c r="P5055" t="s">
        <v>1215</v>
      </c>
      <c r="Q5055" t="s">
        <v>49</v>
      </c>
      <c r="R5055" t="s">
        <v>79</v>
      </c>
      <c r="S5055" t="s">
        <v>1216</v>
      </c>
      <c r="T5055">
        <v>50.352000000000004</v>
      </c>
      <c r="U5055">
        <v>3</v>
      </c>
      <c r="V5055">
        <v>0.2</v>
      </c>
      <c r="W5055">
        <v>17.623199999999997</v>
      </c>
    </row>
    <row r="5056" spans="1:23" x14ac:dyDescent="0.3">
      <c r="A5056">
        <v>5055</v>
      </c>
      <c r="B5056" t="s">
        <v>7987</v>
      </c>
      <c r="C5056" s="1">
        <v>42007</v>
      </c>
      <c r="D5056">
        <v>2015</v>
      </c>
      <c r="E5056" t="s">
        <v>166</v>
      </c>
      <c r="F505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v>0.79379999999999962</v>
      </c>
    </row>
    <row r="5057" spans="1:23" x14ac:dyDescent="0.3">
      <c r="A5057">
        <v>6699</v>
      </c>
      <c r="B5057" t="s">
        <v>9062</v>
      </c>
      <c r="C5057" s="1">
        <v>42937</v>
      </c>
      <c r="D5057">
        <v>2017</v>
      </c>
      <c r="E5057" t="s">
        <v>152</v>
      </c>
      <c r="F5057">
        <v>21</v>
      </c>
      <c r="G5057" t="s">
        <v>54</v>
      </c>
      <c r="H5057" t="s">
        <v>4370</v>
      </c>
      <c r="I5057" t="s">
        <v>4371</v>
      </c>
      <c r="J5057" t="s">
        <v>28</v>
      </c>
      <c r="K5057" t="s">
        <v>29</v>
      </c>
      <c r="L5057" t="s">
        <v>963</v>
      </c>
      <c r="M5057" t="s">
        <v>46</v>
      </c>
      <c r="N5057">
        <v>92024</v>
      </c>
      <c r="O5057" t="s">
        <v>47</v>
      </c>
      <c r="P5057" t="s">
        <v>9063</v>
      </c>
      <c r="Q5057" t="s">
        <v>49</v>
      </c>
      <c r="R5057" t="s">
        <v>95</v>
      </c>
      <c r="S5057" t="s">
        <v>9064</v>
      </c>
      <c r="T5057">
        <v>16.34</v>
      </c>
      <c r="U5057">
        <v>2</v>
      </c>
      <c r="V5057">
        <v>0</v>
      </c>
      <c r="W5057">
        <v>7.6798000000000002</v>
      </c>
    </row>
    <row r="5058" spans="1:23" x14ac:dyDescent="0.3">
      <c r="A5058">
        <v>5057</v>
      </c>
      <c r="B5058" t="s">
        <v>7988</v>
      </c>
      <c r="C5058" s="1">
        <v>42255</v>
      </c>
      <c r="D5058">
        <v>2015</v>
      </c>
      <c r="E5058" t="s">
        <v>161</v>
      </c>
      <c r="F5058">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v>11.879999999999999</v>
      </c>
    </row>
    <row r="5059" spans="1:23" x14ac:dyDescent="0.3">
      <c r="A5059">
        <v>5058</v>
      </c>
      <c r="B5059" t="s">
        <v>7988</v>
      </c>
      <c r="C5059" s="1">
        <v>42255</v>
      </c>
      <c r="D5059">
        <v>2015</v>
      </c>
      <c r="E5059" t="s">
        <v>161</v>
      </c>
      <c r="F5059">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v>0.83759999999999835</v>
      </c>
    </row>
    <row r="5060" spans="1:23" x14ac:dyDescent="0.3">
      <c r="A5060">
        <v>5059</v>
      </c>
      <c r="B5060" t="s">
        <v>7990</v>
      </c>
      <c r="C5060" s="1">
        <v>42463</v>
      </c>
      <c r="D5060">
        <v>2016</v>
      </c>
      <c r="E5060" t="s">
        <v>89</v>
      </c>
      <c r="F5060">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v>-83.204999999999984</v>
      </c>
    </row>
    <row r="5061" spans="1:23" x14ac:dyDescent="0.3">
      <c r="A5061">
        <v>6698</v>
      </c>
      <c r="B5061" t="s">
        <v>9061</v>
      </c>
      <c r="C5061" s="1">
        <v>42706</v>
      </c>
      <c r="D5061">
        <v>2016</v>
      </c>
      <c r="E5061" t="s">
        <v>98</v>
      </c>
      <c r="F5061">
        <v>2</v>
      </c>
      <c r="G5061" t="s">
        <v>54</v>
      </c>
      <c r="H5061" t="s">
        <v>3713</v>
      </c>
      <c r="I5061" t="s">
        <v>3714</v>
      </c>
      <c r="J5061" t="s">
        <v>28</v>
      </c>
      <c r="K5061" t="s">
        <v>29</v>
      </c>
      <c r="L5061" t="s">
        <v>278</v>
      </c>
      <c r="M5061" t="s">
        <v>279</v>
      </c>
      <c r="N5061">
        <v>10024</v>
      </c>
      <c r="O5061" t="s">
        <v>157</v>
      </c>
      <c r="P5061" t="s">
        <v>5799</v>
      </c>
      <c r="Q5061" t="s">
        <v>49</v>
      </c>
      <c r="R5061" t="s">
        <v>95</v>
      </c>
      <c r="S5061" t="s">
        <v>5800</v>
      </c>
      <c r="T5061">
        <v>54.96</v>
      </c>
      <c r="U5061">
        <v>1</v>
      </c>
      <c r="V5061">
        <v>0</v>
      </c>
      <c r="W5061">
        <v>26.930399999999999</v>
      </c>
    </row>
    <row r="5062" spans="1:23" x14ac:dyDescent="0.3">
      <c r="A5062">
        <v>5061</v>
      </c>
      <c r="B5062" t="s">
        <v>7991</v>
      </c>
      <c r="C5062" s="1">
        <v>42709</v>
      </c>
      <c r="D5062">
        <v>2016</v>
      </c>
      <c r="E5062" t="s">
        <v>98</v>
      </c>
      <c r="F5062">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v>70.178400000000025</v>
      </c>
    </row>
    <row r="5063" spans="1:23" x14ac:dyDescent="0.3">
      <c r="A5063">
        <v>5062</v>
      </c>
      <c r="B5063" t="s">
        <v>7993</v>
      </c>
      <c r="C5063" s="1">
        <v>42132</v>
      </c>
      <c r="D5063">
        <v>2015</v>
      </c>
      <c r="E5063" t="s">
        <v>124</v>
      </c>
      <c r="F5063">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v>21.99</v>
      </c>
    </row>
    <row r="5064" spans="1:23" x14ac:dyDescent="0.3">
      <c r="A5064">
        <v>6697</v>
      </c>
      <c r="B5064" t="s">
        <v>9061</v>
      </c>
      <c r="C5064" s="1">
        <v>42706</v>
      </c>
      <c r="D5064">
        <v>2016</v>
      </c>
      <c r="E5064" t="s">
        <v>98</v>
      </c>
      <c r="F5064">
        <v>2</v>
      </c>
      <c r="G5064" t="s">
        <v>54</v>
      </c>
      <c r="H5064" t="s">
        <v>3713</v>
      </c>
      <c r="I5064" t="s">
        <v>3714</v>
      </c>
      <c r="J5064" t="s">
        <v>28</v>
      </c>
      <c r="K5064" t="s">
        <v>29</v>
      </c>
      <c r="L5064" t="s">
        <v>278</v>
      </c>
      <c r="M5064" t="s">
        <v>279</v>
      </c>
      <c r="N5064">
        <v>10024</v>
      </c>
      <c r="O5064" t="s">
        <v>157</v>
      </c>
      <c r="P5064" t="s">
        <v>3543</v>
      </c>
      <c r="Q5064" t="s">
        <v>49</v>
      </c>
      <c r="R5064" t="s">
        <v>79</v>
      </c>
      <c r="S5064" t="s">
        <v>3544</v>
      </c>
      <c r="T5064">
        <v>35.231999999999999</v>
      </c>
      <c r="U5064">
        <v>3</v>
      </c>
      <c r="V5064">
        <v>0.2</v>
      </c>
      <c r="W5064">
        <v>11.450399999999998</v>
      </c>
    </row>
    <row r="5065" spans="1:23" x14ac:dyDescent="0.3">
      <c r="A5065">
        <v>6696</v>
      </c>
      <c r="B5065" t="s">
        <v>9061</v>
      </c>
      <c r="C5065" s="1">
        <v>42706</v>
      </c>
      <c r="D5065">
        <v>2016</v>
      </c>
      <c r="E5065" t="s">
        <v>98</v>
      </c>
      <c r="F5065">
        <v>2</v>
      </c>
      <c r="G5065" t="s">
        <v>54</v>
      </c>
      <c r="H5065" t="s">
        <v>3713</v>
      </c>
      <c r="I5065" t="s">
        <v>3714</v>
      </c>
      <c r="J5065" t="s">
        <v>28</v>
      </c>
      <c r="K5065" t="s">
        <v>29</v>
      </c>
      <c r="L5065" t="s">
        <v>278</v>
      </c>
      <c r="M5065" t="s">
        <v>279</v>
      </c>
      <c r="N5065">
        <v>10024</v>
      </c>
      <c r="O5065" t="s">
        <v>157</v>
      </c>
      <c r="P5065" t="s">
        <v>7011</v>
      </c>
      <c r="Q5065" t="s">
        <v>49</v>
      </c>
      <c r="R5065" t="s">
        <v>79</v>
      </c>
      <c r="S5065" t="s">
        <v>7012</v>
      </c>
      <c r="T5065">
        <v>415.17600000000004</v>
      </c>
      <c r="U5065">
        <v>3</v>
      </c>
      <c r="V5065">
        <v>0.2</v>
      </c>
      <c r="W5065">
        <v>134.93219999999999</v>
      </c>
    </row>
    <row r="5066" spans="1:23" x14ac:dyDescent="0.3">
      <c r="A5066">
        <v>6694</v>
      </c>
      <c r="B5066" t="s">
        <v>9059</v>
      </c>
      <c r="C5066" s="1">
        <v>43008</v>
      </c>
      <c r="D5066">
        <v>2017</v>
      </c>
      <c r="E5066" t="s">
        <v>161</v>
      </c>
      <c r="F5066">
        <v>30</v>
      </c>
      <c r="G5066" t="s">
        <v>25</v>
      </c>
      <c r="H5066" t="s">
        <v>6473</v>
      </c>
      <c r="I5066" t="s">
        <v>6474</v>
      </c>
      <c r="J5066" t="s">
        <v>28</v>
      </c>
      <c r="K5066" t="s">
        <v>29</v>
      </c>
      <c r="L5066" t="s">
        <v>4514</v>
      </c>
      <c r="M5066" t="s">
        <v>2755</v>
      </c>
      <c r="N5066">
        <v>21215</v>
      </c>
      <c r="O5066" t="s">
        <v>157</v>
      </c>
      <c r="P5066" t="s">
        <v>5799</v>
      </c>
      <c r="Q5066" t="s">
        <v>49</v>
      </c>
      <c r="R5066" t="s">
        <v>95</v>
      </c>
      <c r="S5066" t="s">
        <v>5800</v>
      </c>
      <c r="T5066">
        <v>164.88</v>
      </c>
      <c r="U5066">
        <v>3</v>
      </c>
      <c r="V5066">
        <v>0</v>
      </c>
      <c r="W5066">
        <v>80.791200000000003</v>
      </c>
    </row>
    <row r="5067" spans="1:23" x14ac:dyDescent="0.3">
      <c r="A5067">
        <v>6693</v>
      </c>
      <c r="B5067" t="s">
        <v>9058</v>
      </c>
      <c r="C5067" s="1">
        <v>42958</v>
      </c>
      <c r="D5067">
        <v>2017</v>
      </c>
      <c r="E5067" t="s">
        <v>132</v>
      </c>
      <c r="F5067">
        <v>11</v>
      </c>
      <c r="G5067" t="s">
        <v>25</v>
      </c>
      <c r="H5067" t="s">
        <v>6015</v>
      </c>
      <c r="I5067" t="s">
        <v>6016</v>
      </c>
      <c r="J5067" t="s">
        <v>108</v>
      </c>
      <c r="K5067" t="s">
        <v>29</v>
      </c>
      <c r="L5067" t="s">
        <v>6101</v>
      </c>
      <c r="M5067" t="s">
        <v>751</v>
      </c>
      <c r="N5067">
        <v>70601</v>
      </c>
      <c r="O5067" t="s">
        <v>32</v>
      </c>
      <c r="P5067" t="s">
        <v>5396</v>
      </c>
      <c r="Q5067" t="s">
        <v>49</v>
      </c>
      <c r="R5067" t="s">
        <v>79</v>
      </c>
      <c r="S5067" t="s">
        <v>5397</v>
      </c>
      <c r="T5067">
        <v>477.51</v>
      </c>
      <c r="U5067">
        <v>11</v>
      </c>
      <c r="V5067">
        <v>0</v>
      </c>
      <c r="W5067">
        <v>219.65459999999999</v>
      </c>
    </row>
    <row r="5068" spans="1:23" x14ac:dyDescent="0.3">
      <c r="A5068">
        <v>6692</v>
      </c>
      <c r="B5068" t="s">
        <v>9057</v>
      </c>
      <c r="C5068" s="1">
        <v>42947</v>
      </c>
      <c r="D5068">
        <v>2017</v>
      </c>
      <c r="E5068" t="s">
        <v>152</v>
      </c>
      <c r="F5068">
        <v>31</v>
      </c>
      <c r="G5068" t="s">
        <v>54</v>
      </c>
      <c r="H5068" t="s">
        <v>5606</v>
      </c>
      <c r="I5068" t="s">
        <v>5607</v>
      </c>
      <c r="J5068" t="s">
        <v>44</v>
      </c>
      <c r="K5068" t="s">
        <v>29</v>
      </c>
      <c r="L5068" t="s">
        <v>2567</v>
      </c>
      <c r="M5068" t="s">
        <v>120</v>
      </c>
      <c r="N5068">
        <v>53209</v>
      </c>
      <c r="O5068" t="s">
        <v>111</v>
      </c>
      <c r="P5068" t="s">
        <v>1610</v>
      </c>
      <c r="Q5068" t="s">
        <v>49</v>
      </c>
      <c r="R5068" t="s">
        <v>82</v>
      </c>
      <c r="S5068" t="s">
        <v>1611</v>
      </c>
      <c r="T5068">
        <v>155.88</v>
      </c>
      <c r="U5068">
        <v>6</v>
      </c>
      <c r="V5068">
        <v>0</v>
      </c>
      <c r="W5068">
        <v>54.558</v>
      </c>
    </row>
    <row r="5069" spans="1:23" x14ac:dyDescent="0.3">
      <c r="A5069">
        <v>5068</v>
      </c>
      <c r="B5069" t="s">
        <v>7996</v>
      </c>
      <c r="C5069" s="1">
        <v>42750</v>
      </c>
      <c r="D5069">
        <v>2017</v>
      </c>
      <c r="E5069" t="s">
        <v>166</v>
      </c>
      <c r="F5069">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v>6.2059999999999977</v>
      </c>
    </row>
    <row r="5070" spans="1:23" x14ac:dyDescent="0.3">
      <c r="A5070">
        <v>6691</v>
      </c>
      <c r="B5070" t="s">
        <v>9057</v>
      </c>
      <c r="C5070" s="1">
        <v>42947</v>
      </c>
      <c r="D5070">
        <v>2017</v>
      </c>
      <c r="E5070" t="s">
        <v>152</v>
      </c>
      <c r="F5070">
        <v>31</v>
      </c>
      <c r="G5070" t="s">
        <v>54</v>
      </c>
      <c r="H5070" t="s">
        <v>5606</v>
      </c>
      <c r="I5070" t="s">
        <v>5607</v>
      </c>
      <c r="J5070" t="s">
        <v>44</v>
      </c>
      <c r="K5070" t="s">
        <v>29</v>
      </c>
      <c r="L5070" t="s">
        <v>2567</v>
      </c>
      <c r="M5070" t="s">
        <v>120</v>
      </c>
      <c r="N5070">
        <v>53209</v>
      </c>
      <c r="O5070" t="s">
        <v>111</v>
      </c>
      <c r="P5070" t="s">
        <v>987</v>
      </c>
      <c r="Q5070" t="s">
        <v>49</v>
      </c>
      <c r="R5070" t="s">
        <v>79</v>
      </c>
      <c r="S5070" t="s">
        <v>988</v>
      </c>
      <c r="T5070">
        <v>17.52</v>
      </c>
      <c r="U5070">
        <v>4</v>
      </c>
      <c r="V5070">
        <v>0</v>
      </c>
      <c r="W5070">
        <v>8.4095999999999993</v>
      </c>
    </row>
    <row r="5071" spans="1:23" x14ac:dyDescent="0.3">
      <c r="A5071">
        <v>5070</v>
      </c>
      <c r="B5071" t="s">
        <v>7997</v>
      </c>
      <c r="C5071" s="1">
        <v>41859</v>
      </c>
      <c r="D5071">
        <v>2014</v>
      </c>
      <c r="E5071" t="s">
        <v>132</v>
      </c>
      <c r="F5071">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v>37.229999999999983</v>
      </c>
    </row>
    <row r="5072" spans="1:23" x14ac:dyDescent="0.3">
      <c r="A5072">
        <v>5071</v>
      </c>
      <c r="B5072" t="s">
        <v>7997</v>
      </c>
      <c r="C5072" s="1">
        <v>41859</v>
      </c>
      <c r="D5072">
        <v>2014</v>
      </c>
      <c r="E5072" t="s">
        <v>132</v>
      </c>
      <c r="F5072">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v>17.253</v>
      </c>
    </row>
    <row r="5073" spans="1:23" x14ac:dyDescent="0.3">
      <c r="A5073">
        <v>6690</v>
      </c>
      <c r="B5073" t="s">
        <v>9056</v>
      </c>
      <c r="C5073" s="1">
        <v>43071</v>
      </c>
      <c r="D5073">
        <v>2017</v>
      </c>
      <c r="E5073" t="s">
        <v>98</v>
      </c>
      <c r="F5073">
        <v>2</v>
      </c>
      <c r="G5073" t="s">
        <v>54</v>
      </c>
      <c r="H5073" t="s">
        <v>4534</v>
      </c>
      <c r="I5073" t="s">
        <v>4535</v>
      </c>
      <c r="J5073" t="s">
        <v>44</v>
      </c>
      <c r="K5073" t="s">
        <v>29</v>
      </c>
      <c r="L5073" t="s">
        <v>195</v>
      </c>
      <c r="M5073" t="s">
        <v>110</v>
      </c>
      <c r="N5073">
        <v>77095</v>
      </c>
      <c r="O5073" t="s">
        <v>111</v>
      </c>
      <c r="P5073" t="s">
        <v>5228</v>
      </c>
      <c r="Q5073" t="s">
        <v>49</v>
      </c>
      <c r="R5073" t="s">
        <v>72</v>
      </c>
      <c r="S5073" t="s">
        <v>5229</v>
      </c>
      <c r="T5073">
        <v>12.160000000000002</v>
      </c>
      <c r="U5073">
        <v>5</v>
      </c>
      <c r="V5073">
        <v>0.2</v>
      </c>
      <c r="W5073">
        <v>2.1279999999999988</v>
      </c>
    </row>
    <row r="5074" spans="1:23" x14ac:dyDescent="0.3">
      <c r="A5074">
        <v>6688</v>
      </c>
      <c r="B5074" t="s">
        <v>9054</v>
      </c>
      <c r="C5074" s="1">
        <v>42138</v>
      </c>
      <c r="D5074">
        <v>2015</v>
      </c>
      <c r="E5074" t="s">
        <v>124</v>
      </c>
      <c r="F5074">
        <v>14</v>
      </c>
      <c r="G5074" t="s">
        <v>54</v>
      </c>
      <c r="H5074" t="s">
        <v>5815</v>
      </c>
      <c r="I5074" t="s">
        <v>5816</v>
      </c>
      <c r="J5074" t="s">
        <v>28</v>
      </c>
      <c r="K5074" t="s">
        <v>29</v>
      </c>
      <c r="L5074" t="s">
        <v>45</v>
      </c>
      <c r="M5074" t="s">
        <v>46</v>
      </c>
      <c r="N5074">
        <v>90032</v>
      </c>
      <c r="O5074" t="s">
        <v>47</v>
      </c>
      <c r="P5074" t="s">
        <v>5621</v>
      </c>
      <c r="Q5074" t="s">
        <v>49</v>
      </c>
      <c r="R5074" t="s">
        <v>63</v>
      </c>
      <c r="S5074" t="s">
        <v>5622</v>
      </c>
      <c r="T5074">
        <v>1117.92</v>
      </c>
      <c r="U5074">
        <v>4</v>
      </c>
      <c r="V5074">
        <v>0</v>
      </c>
      <c r="W5074">
        <v>55.895999999999958</v>
      </c>
    </row>
    <row r="5075" spans="1:23" x14ac:dyDescent="0.3">
      <c r="A5075">
        <v>5074</v>
      </c>
      <c r="B5075" t="s">
        <v>7998</v>
      </c>
      <c r="C5075" s="1">
        <v>42313</v>
      </c>
      <c r="D5075">
        <v>2015</v>
      </c>
      <c r="E5075" t="s">
        <v>24</v>
      </c>
      <c r="F5075">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v>15.700000000000003</v>
      </c>
    </row>
    <row r="5076" spans="1:23" x14ac:dyDescent="0.3">
      <c r="A5076">
        <v>5075</v>
      </c>
      <c r="B5076" t="s">
        <v>7999</v>
      </c>
      <c r="C5076" s="1">
        <v>42850</v>
      </c>
      <c r="D5076">
        <v>2017</v>
      </c>
      <c r="E5076" t="s">
        <v>89</v>
      </c>
      <c r="F507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v>4.5187999999999997</v>
      </c>
    </row>
    <row r="5077" spans="1:23" x14ac:dyDescent="0.3">
      <c r="A5077">
        <v>6687</v>
      </c>
      <c r="B5077" t="s">
        <v>9053</v>
      </c>
      <c r="C5077" s="1">
        <v>42355</v>
      </c>
      <c r="D5077">
        <v>2015</v>
      </c>
      <c r="E5077" t="s">
        <v>98</v>
      </c>
      <c r="F5077">
        <v>17</v>
      </c>
      <c r="G5077" t="s">
        <v>54</v>
      </c>
      <c r="H5077" t="s">
        <v>4192</v>
      </c>
      <c r="I5077" t="s">
        <v>4193</v>
      </c>
      <c r="J5077" t="s">
        <v>28</v>
      </c>
      <c r="K5077" t="s">
        <v>29</v>
      </c>
      <c r="L5077" t="s">
        <v>550</v>
      </c>
      <c r="M5077" t="s">
        <v>222</v>
      </c>
      <c r="N5077">
        <v>61701</v>
      </c>
      <c r="O5077" t="s">
        <v>111</v>
      </c>
      <c r="P5077" t="s">
        <v>3738</v>
      </c>
      <c r="Q5077" t="s">
        <v>49</v>
      </c>
      <c r="R5077" t="s">
        <v>72</v>
      </c>
      <c r="S5077" t="s">
        <v>3739</v>
      </c>
      <c r="T5077">
        <v>13.120000000000001</v>
      </c>
      <c r="U5077">
        <v>5</v>
      </c>
      <c r="V5077">
        <v>0.2</v>
      </c>
      <c r="W5077">
        <v>1.4759999999999982</v>
      </c>
    </row>
    <row r="5078" spans="1:23" x14ac:dyDescent="0.3">
      <c r="A5078">
        <v>5077</v>
      </c>
      <c r="B5078" t="s">
        <v>8000</v>
      </c>
      <c r="C5078" s="1">
        <v>41749</v>
      </c>
      <c r="D5078">
        <v>2014</v>
      </c>
      <c r="E5078" t="s">
        <v>89</v>
      </c>
      <c r="F5078">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v>5.6049999999999951</v>
      </c>
    </row>
    <row r="5079" spans="1:23" x14ac:dyDescent="0.3">
      <c r="A5079">
        <v>6685</v>
      </c>
      <c r="B5079" t="s">
        <v>9053</v>
      </c>
      <c r="C5079" s="1">
        <v>42355</v>
      </c>
      <c r="D5079">
        <v>2015</v>
      </c>
      <c r="E5079" t="s">
        <v>98</v>
      </c>
      <c r="F5079">
        <v>17</v>
      </c>
      <c r="G5079" t="s">
        <v>54</v>
      </c>
      <c r="H5079" t="s">
        <v>4192</v>
      </c>
      <c r="I5079" t="s">
        <v>4193</v>
      </c>
      <c r="J5079" t="s">
        <v>28</v>
      </c>
      <c r="K5079" t="s">
        <v>29</v>
      </c>
      <c r="L5079" t="s">
        <v>550</v>
      </c>
      <c r="M5079" t="s">
        <v>222</v>
      </c>
      <c r="N5079">
        <v>61701</v>
      </c>
      <c r="O5079" t="s">
        <v>111</v>
      </c>
      <c r="P5079" t="s">
        <v>3532</v>
      </c>
      <c r="Q5079" t="s">
        <v>49</v>
      </c>
      <c r="R5079" t="s">
        <v>63</v>
      </c>
      <c r="S5079" t="s">
        <v>3533</v>
      </c>
      <c r="T5079">
        <v>180.01600000000002</v>
      </c>
      <c r="U5079">
        <v>1</v>
      </c>
      <c r="V5079">
        <v>0.2</v>
      </c>
      <c r="W5079">
        <v>-15.751400000000004</v>
      </c>
    </row>
    <row r="5080" spans="1:23" x14ac:dyDescent="0.3">
      <c r="A5080">
        <v>5079</v>
      </c>
      <c r="B5080" t="s">
        <v>8001</v>
      </c>
      <c r="C5080" s="1">
        <v>43050</v>
      </c>
      <c r="D5080">
        <v>2017</v>
      </c>
      <c r="E5080" t="s">
        <v>24</v>
      </c>
      <c r="F5080">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v>8.5727999999999991</v>
      </c>
    </row>
    <row r="5081" spans="1:23" x14ac:dyDescent="0.3">
      <c r="A5081">
        <v>6683</v>
      </c>
      <c r="B5081" t="s">
        <v>9051</v>
      </c>
      <c r="C5081" s="1">
        <v>42736</v>
      </c>
      <c r="D5081">
        <v>2017</v>
      </c>
      <c r="E5081" t="s">
        <v>166</v>
      </c>
      <c r="F5081">
        <v>1</v>
      </c>
      <c r="G5081" t="s">
        <v>199</v>
      </c>
      <c r="H5081" t="s">
        <v>4229</v>
      </c>
      <c r="I5081" t="s">
        <v>4230</v>
      </c>
      <c r="J5081" t="s">
        <v>108</v>
      </c>
      <c r="K5081" t="s">
        <v>29</v>
      </c>
      <c r="L5081" t="s">
        <v>626</v>
      </c>
      <c r="M5081" t="s">
        <v>120</v>
      </c>
      <c r="N5081">
        <v>53132</v>
      </c>
      <c r="O5081" t="s">
        <v>111</v>
      </c>
      <c r="P5081" t="s">
        <v>2956</v>
      </c>
      <c r="Q5081" t="s">
        <v>49</v>
      </c>
      <c r="R5081" t="s">
        <v>79</v>
      </c>
      <c r="S5081" t="s">
        <v>2957</v>
      </c>
      <c r="T5081">
        <v>3.6</v>
      </c>
      <c r="U5081">
        <v>2</v>
      </c>
      <c r="V5081">
        <v>0</v>
      </c>
      <c r="W5081">
        <v>1.728</v>
      </c>
    </row>
    <row r="5082" spans="1:23" x14ac:dyDescent="0.3">
      <c r="A5082">
        <v>5081</v>
      </c>
      <c r="B5082" t="s">
        <v>8002</v>
      </c>
      <c r="C5082" s="1">
        <v>43064</v>
      </c>
      <c r="D5082">
        <v>2017</v>
      </c>
      <c r="E5082" t="s">
        <v>24</v>
      </c>
      <c r="F5082">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v>2.8296000000000001</v>
      </c>
    </row>
    <row r="5083" spans="1:23" x14ac:dyDescent="0.3">
      <c r="A5083">
        <v>5082</v>
      </c>
      <c r="B5083" t="s">
        <v>8003</v>
      </c>
      <c r="C5083" s="1">
        <v>42356</v>
      </c>
      <c r="D5083">
        <v>2015</v>
      </c>
      <c r="E5083" t="s">
        <v>98</v>
      </c>
      <c r="F5083">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v>7.2576000000000001</v>
      </c>
    </row>
    <row r="5084" spans="1:23" x14ac:dyDescent="0.3">
      <c r="A5084">
        <v>6682</v>
      </c>
      <c r="B5084" t="s">
        <v>9050</v>
      </c>
      <c r="C5084" s="1">
        <v>42980</v>
      </c>
      <c r="D5084">
        <v>2017</v>
      </c>
      <c r="E5084" t="s">
        <v>161</v>
      </c>
      <c r="F5084">
        <v>2</v>
      </c>
      <c r="G5084" t="s">
        <v>25</v>
      </c>
      <c r="H5084" t="s">
        <v>286</v>
      </c>
      <c r="I5084" t="s">
        <v>287</v>
      </c>
      <c r="J5084" t="s">
        <v>28</v>
      </c>
      <c r="K5084" t="s">
        <v>29</v>
      </c>
      <c r="L5084" t="s">
        <v>4630</v>
      </c>
      <c r="M5084" t="s">
        <v>762</v>
      </c>
      <c r="N5084">
        <v>6450</v>
      </c>
      <c r="O5084" t="s">
        <v>157</v>
      </c>
      <c r="P5084" t="s">
        <v>7177</v>
      </c>
      <c r="Q5084" t="s">
        <v>49</v>
      </c>
      <c r="R5084" t="s">
        <v>95</v>
      </c>
      <c r="S5084" t="s">
        <v>7178</v>
      </c>
      <c r="T5084">
        <v>146.82</v>
      </c>
      <c r="U5084">
        <v>3</v>
      </c>
      <c r="V5084">
        <v>0</v>
      </c>
      <c r="W5084">
        <v>73.41</v>
      </c>
    </row>
    <row r="5085" spans="1:23" x14ac:dyDescent="0.3">
      <c r="A5085">
        <v>5084</v>
      </c>
      <c r="B5085" t="s">
        <v>8004</v>
      </c>
      <c r="C5085" s="1">
        <v>42621</v>
      </c>
      <c r="D5085">
        <v>2016</v>
      </c>
      <c r="E5085" t="s">
        <v>161</v>
      </c>
      <c r="F5085">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v>23.455199999999998</v>
      </c>
    </row>
    <row r="5086" spans="1:23" x14ac:dyDescent="0.3">
      <c r="A5086">
        <v>5085</v>
      </c>
      <c r="B5086" t="s">
        <v>8007</v>
      </c>
      <c r="C5086" s="1">
        <v>42527</v>
      </c>
      <c r="D5086">
        <v>2016</v>
      </c>
      <c r="E5086" t="s">
        <v>41</v>
      </c>
      <c r="F508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v>48.539199999999994</v>
      </c>
    </row>
    <row r="5087" spans="1:23" x14ac:dyDescent="0.3">
      <c r="A5087">
        <v>5086</v>
      </c>
      <c r="B5087" t="s">
        <v>8008</v>
      </c>
      <c r="C5087" s="1">
        <v>42174</v>
      </c>
      <c r="D5087">
        <v>2015</v>
      </c>
      <c r="E5087" t="s">
        <v>41</v>
      </c>
      <c r="F5087">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v>-9.5568000000000026</v>
      </c>
    </row>
    <row r="5088" spans="1:23" x14ac:dyDescent="0.3">
      <c r="A5088">
        <v>6681</v>
      </c>
      <c r="B5088" t="s">
        <v>9050</v>
      </c>
      <c r="C5088" s="1">
        <v>42980</v>
      </c>
      <c r="D5088">
        <v>2017</v>
      </c>
      <c r="E5088" t="s">
        <v>161</v>
      </c>
      <c r="F5088">
        <v>2</v>
      </c>
      <c r="G5088" t="s">
        <v>25</v>
      </c>
      <c r="H5088" t="s">
        <v>286</v>
      </c>
      <c r="I5088" t="s">
        <v>287</v>
      </c>
      <c r="J5088" t="s">
        <v>28</v>
      </c>
      <c r="K5088" t="s">
        <v>29</v>
      </c>
      <c r="L5088" t="s">
        <v>4630</v>
      </c>
      <c r="M5088" t="s">
        <v>762</v>
      </c>
      <c r="N5088">
        <v>6450</v>
      </c>
      <c r="O5088" t="s">
        <v>157</v>
      </c>
      <c r="P5088" t="s">
        <v>1468</v>
      </c>
      <c r="Q5088" t="s">
        <v>49</v>
      </c>
      <c r="R5088" t="s">
        <v>95</v>
      </c>
      <c r="S5088" t="s">
        <v>1469</v>
      </c>
      <c r="T5088">
        <v>79.92</v>
      </c>
      <c r="U5088">
        <v>4</v>
      </c>
      <c r="V5088">
        <v>0</v>
      </c>
      <c r="W5088">
        <v>37.562399999999997</v>
      </c>
    </row>
    <row r="5089" spans="1:23" x14ac:dyDescent="0.3">
      <c r="A5089">
        <v>6680</v>
      </c>
      <c r="B5089" t="s">
        <v>9050</v>
      </c>
      <c r="C5089" s="1">
        <v>42980</v>
      </c>
      <c r="D5089">
        <v>2017</v>
      </c>
      <c r="E5089" t="s">
        <v>161</v>
      </c>
      <c r="F5089">
        <v>2</v>
      </c>
      <c r="G5089" t="s">
        <v>25</v>
      </c>
      <c r="H5089" t="s">
        <v>286</v>
      </c>
      <c r="I5089" t="s">
        <v>287</v>
      </c>
      <c r="J5089" t="s">
        <v>28</v>
      </c>
      <c r="K5089" t="s">
        <v>29</v>
      </c>
      <c r="L5089" t="s">
        <v>4630</v>
      </c>
      <c r="M5089" t="s">
        <v>762</v>
      </c>
      <c r="N5089">
        <v>6450</v>
      </c>
      <c r="O5089" t="s">
        <v>157</v>
      </c>
      <c r="P5089" t="s">
        <v>1500</v>
      </c>
      <c r="Q5089" t="s">
        <v>49</v>
      </c>
      <c r="R5089" t="s">
        <v>63</v>
      </c>
      <c r="S5089" t="s">
        <v>1501</v>
      </c>
      <c r="T5089">
        <v>10.9</v>
      </c>
      <c r="U5089">
        <v>1</v>
      </c>
      <c r="V5089">
        <v>0</v>
      </c>
      <c r="W5089">
        <v>2.8339999999999996</v>
      </c>
    </row>
    <row r="5090" spans="1:23" x14ac:dyDescent="0.3">
      <c r="A5090">
        <v>5089</v>
      </c>
      <c r="B5090" t="s">
        <v>8009</v>
      </c>
      <c r="C5090" s="1">
        <v>42068</v>
      </c>
      <c r="D5090">
        <v>2015</v>
      </c>
      <c r="E5090" t="s">
        <v>237</v>
      </c>
      <c r="F5090">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v>-1.7892000000000001</v>
      </c>
    </row>
    <row r="5091" spans="1:23" x14ac:dyDescent="0.3">
      <c r="A5091">
        <v>5090</v>
      </c>
      <c r="B5091" t="s">
        <v>8012</v>
      </c>
      <c r="C5091" s="1">
        <v>42951</v>
      </c>
      <c r="D5091">
        <v>2017</v>
      </c>
      <c r="E5091" t="s">
        <v>132</v>
      </c>
      <c r="F5091">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v>2.8884000000000007</v>
      </c>
    </row>
    <row r="5092" spans="1:23" x14ac:dyDescent="0.3">
      <c r="A5092">
        <v>5091</v>
      </c>
      <c r="B5092" t="s">
        <v>8012</v>
      </c>
      <c r="C5092" s="1">
        <v>42951</v>
      </c>
      <c r="D5092">
        <v>2017</v>
      </c>
      <c r="E5092" t="s">
        <v>132</v>
      </c>
      <c r="F5092">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v>3.1842000000000001</v>
      </c>
    </row>
    <row r="5093" spans="1:23" x14ac:dyDescent="0.3">
      <c r="A5093">
        <v>5092</v>
      </c>
      <c r="B5093" t="s">
        <v>8014</v>
      </c>
      <c r="C5093" s="1">
        <v>43099</v>
      </c>
      <c r="D5093">
        <v>2017</v>
      </c>
      <c r="E5093" t="s">
        <v>98</v>
      </c>
      <c r="F5093">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v>-0.6048</v>
      </c>
    </row>
    <row r="5094" spans="1:23" x14ac:dyDescent="0.3">
      <c r="A5094">
        <v>5093</v>
      </c>
      <c r="B5094" t="s">
        <v>8015</v>
      </c>
      <c r="C5094" s="1">
        <v>42147</v>
      </c>
      <c r="D5094">
        <v>2015</v>
      </c>
      <c r="E5094" t="s">
        <v>124</v>
      </c>
      <c r="F5094">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v>13.891499999999999</v>
      </c>
    </row>
    <row r="5095" spans="1:23" x14ac:dyDescent="0.3">
      <c r="A5095">
        <v>5094</v>
      </c>
      <c r="B5095" t="s">
        <v>8016</v>
      </c>
      <c r="C5095" s="1">
        <v>41979</v>
      </c>
      <c r="D5095">
        <v>2014</v>
      </c>
      <c r="E5095" t="s">
        <v>98</v>
      </c>
      <c r="F5095">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v>-31.536000000000001</v>
      </c>
    </row>
    <row r="5096" spans="1:23" x14ac:dyDescent="0.3">
      <c r="A5096">
        <v>6677</v>
      </c>
      <c r="B5096" t="s">
        <v>9046</v>
      </c>
      <c r="C5096" s="1">
        <v>42329</v>
      </c>
      <c r="D5096">
        <v>2015</v>
      </c>
      <c r="E5096" t="s">
        <v>24</v>
      </c>
      <c r="F5096">
        <v>21</v>
      </c>
      <c r="G5096" t="s">
        <v>25</v>
      </c>
      <c r="H5096" t="s">
        <v>6000</v>
      </c>
      <c r="I5096" t="s">
        <v>6001</v>
      </c>
      <c r="J5096" t="s">
        <v>28</v>
      </c>
      <c r="K5096" t="s">
        <v>29</v>
      </c>
      <c r="L5096" t="s">
        <v>1497</v>
      </c>
      <c r="M5096" t="s">
        <v>266</v>
      </c>
      <c r="N5096">
        <v>46226</v>
      </c>
      <c r="O5096" t="s">
        <v>111</v>
      </c>
      <c r="P5096" t="s">
        <v>7656</v>
      </c>
      <c r="Q5096" t="s">
        <v>49</v>
      </c>
      <c r="R5096" t="s">
        <v>82</v>
      </c>
      <c r="S5096" t="s">
        <v>7657</v>
      </c>
      <c r="T5096">
        <v>19.75</v>
      </c>
      <c r="U5096">
        <v>5</v>
      </c>
      <c r="V5096">
        <v>0</v>
      </c>
      <c r="W5096">
        <v>5.1350000000000007</v>
      </c>
    </row>
    <row r="5097" spans="1:23" x14ac:dyDescent="0.3">
      <c r="A5097">
        <v>6675</v>
      </c>
      <c r="B5097" t="s">
        <v>9046</v>
      </c>
      <c r="C5097" s="1">
        <v>42329</v>
      </c>
      <c r="D5097">
        <v>2015</v>
      </c>
      <c r="E5097" t="s">
        <v>24</v>
      </c>
      <c r="F5097">
        <v>21</v>
      </c>
      <c r="G5097" t="s">
        <v>25</v>
      </c>
      <c r="H5097" t="s">
        <v>6000</v>
      </c>
      <c r="I5097" t="s">
        <v>6001</v>
      </c>
      <c r="J5097" t="s">
        <v>28</v>
      </c>
      <c r="K5097" t="s">
        <v>29</v>
      </c>
      <c r="L5097" t="s">
        <v>1497</v>
      </c>
      <c r="M5097" t="s">
        <v>266</v>
      </c>
      <c r="N5097">
        <v>46226</v>
      </c>
      <c r="O5097" t="s">
        <v>111</v>
      </c>
      <c r="P5097" t="s">
        <v>3341</v>
      </c>
      <c r="Q5097" t="s">
        <v>49</v>
      </c>
      <c r="R5097" t="s">
        <v>72</v>
      </c>
      <c r="S5097" t="s">
        <v>3342</v>
      </c>
      <c r="T5097">
        <v>10.92</v>
      </c>
      <c r="U5097">
        <v>6</v>
      </c>
      <c r="V5097">
        <v>0</v>
      </c>
      <c r="W5097">
        <v>4.9139999999999997</v>
      </c>
    </row>
    <row r="5098" spans="1:23" x14ac:dyDescent="0.3">
      <c r="A5098">
        <v>6673</v>
      </c>
      <c r="B5098" t="s">
        <v>9042</v>
      </c>
      <c r="C5098" s="1">
        <v>42258</v>
      </c>
      <c r="D5098">
        <v>2015</v>
      </c>
      <c r="E5098" t="s">
        <v>161</v>
      </c>
      <c r="F5098">
        <v>11</v>
      </c>
      <c r="G5098" t="s">
        <v>54</v>
      </c>
      <c r="H5098" t="s">
        <v>995</v>
      </c>
      <c r="I5098" t="s">
        <v>996</v>
      </c>
      <c r="J5098" t="s">
        <v>44</v>
      </c>
      <c r="K5098" t="s">
        <v>29</v>
      </c>
      <c r="L5098" t="s">
        <v>963</v>
      </c>
      <c r="M5098" t="s">
        <v>46</v>
      </c>
      <c r="N5098">
        <v>92024</v>
      </c>
      <c r="O5098" t="s">
        <v>47</v>
      </c>
      <c r="P5098" t="s">
        <v>502</v>
      </c>
      <c r="Q5098" t="s">
        <v>49</v>
      </c>
      <c r="R5098" t="s">
        <v>72</v>
      </c>
      <c r="S5098" t="s">
        <v>503</v>
      </c>
      <c r="T5098">
        <v>265.85999999999996</v>
      </c>
      <c r="U5098">
        <v>7</v>
      </c>
      <c r="V5098">
        <v>0</v>
      </c>
      <c r="W5098">
        <v>79.757999999999967</v>
      </c>
    </row>
    <row r="5099" spans="1:23" x14ac:dyDescent="0.3">
      <c r="A5099">
        <v>5098</v>
      </c>
      <c r="B5099" t="s">
        <v>8016</v>
      </c>
      <c r="C5099" s="1">
        <v>41979</v>
      </c>
      <c r="D5099">
        <v>2014</v>
      </c>
      <c r="E5099" t="s">
        <v>98</v>
      </c>
      <c r="F5099">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v>-8.0500000000000025</v>
      </c>
    </row>
    <row r="5100" spans="1:23" x14ac:dyDescent="0.3">
      <c r="A5100">
        <v>5099</v>
      </c>
      <c r="B5100" t="s">
        <v>8016</v>
      </c>
      <c r="C5100" s="1">
        <v>41979</v>
      </c>
      <c r="D5100">
        <v>2014</v>
      </c>
      <c r="E5100" t="s">
        <v>98</v>
      </c>
      <c r="F5100">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v>-8.3524000000000012</v>
      </c>
    </row>
    <row r="5101" spans="1:23" x14ac:dyDescent="0.3">
      <c r="A5101">
        <v>5100</v>
      </c>
      <c r="B5101" t="s">
        <v>8017</v>
      </c>
      <c r="C5101" s="1">
        <v>42223</v>
      </c>
      <c r="D5101">
        <v>2015</v>
      </c>
      <c r="E5101" t="s">
        <v>132</v>
      </c>
      <c r="F5101">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v>6.4638000000000009</v>
      </c>
    </row>
    <row r="5102" spans="1:23" x14ac:dyDescent="0.3">
      <c r="A5102">
        <v>5101</v>
      </c>
      <c r="B5102" t="s">
        <v>8018</v>
      </c>
      <c r="C5102" s="1">
        <v>41715</v>
      </c>
      <c r="D5102">
        <v>2014</v>
      </c>
      <c r="E5102" t="s">
        <v>237</v>
      </c>
      <c r="F5102">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v>0.3335999999999999</v>
      </c>
    </row>
    <row r="5103" spans="1:23" x14ac:dyDescent="0.3">
      <c r="A5103">
        <v>5102</v>
      </c>
      <c r="B5103" t="s">
        <v>8018</v>
      </c>
      <c r="C5103" s="1">
        <v>41715</v>
      </c>
      <c r="D5103">
        <v>2014</v>
      </c>
      <c r="E5103" t="s">
        <v>237</v>
      </c>
      <c r="F5103">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v>1.8792</v>
      </c>
    </row>
    <row r="5104" spans="1:23" x14ac:dyDescent="0.3">
      <c r="A5104">
        <v>5103</v>
      </c>
      <c r="B5104" t="s">
        <v>8018</v>
      </c>
      <c r="C5104" s="1">
        <v>41715</v>
      </c>
      <c r="D5104">
        <v>2014</v>
      </c>
      <c r="E5104" t="s">
        <v>237</v>
      </c>
      <c r="F5104">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v>5.4432</v>
      </c>
    </row>
    <row r="5105" spans="1:23" x14ac:dyDescent="0.3">
      <c r="A5105">
        <v>5104</v>
      </c>
      <c r="B5105" t="s">
        <v>8019</v>
      </c>
      <c r="C5105" s="1">
        <v>42089</v>
      </c>
      <c r="D5105">
        <v>2015</v>
      </c>
      <c r="E5105" t="s">
        <v>237</v>
      </c>
      <c r="F5105">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v>12.509999999999993</v>
      </c>
    </row>
    <row r="5106" spans="1:23" x14ac:dyDescent="0.3">
      <c r="A5106">
        <v>6672</v>
      </c>
      <c r="B5106" t="s">
        <v>9041</v>
      </c>
      <c r="C5106" s="1">
        <v>41874</v>
      </c>
      <c r="D5106">
        <v>2014</v>
      </c>
      <c r="E5106" t="s">
        <v>132</v>
      </c>
      <c r="F5106">
        <v>23</v>
      </c>
      <c r="G5106" t="s">
        <v>25</v>
      </c>
      <c r="H5106" t="s">
        <v>4365</v>
      </c>
      <c r="I5106" t="s">
        <v>4366</v>
      </c>
      <c r="J5106" t="s">
        <v>44</v>
      </c>
      <c r="K5106" t="s">
        <v>29</v>
      </c>
      <c r="L5106" t="s">
        <v>45</v>
      </c>
      <c r="M5106" t="s">
        <v>46</v>
      </c>
      <c r="N5106">
        <v>90032</v>
      </c>
      <c r="O5106" t="s">
        <v>47</v>
      </c>
      <c r="P5106" t="s">
        <v>2277</v>
      </c>
      <c r="Q5106" t="s">
        <v>49</v>
      </c>
      <c r="R5106" t="s">
        <v>79</v>
      </c>
      <c r="S5106" t="s">
        <v>2278</v>
      </c>
      <c r="T5106">
        <v>49.568000000000005</v>
      </c>
      <c r="U5106">
        <v>2</v>
      </c>
      <c r="V5106">
        <v>0.2</v>
      </c>
      <c r="W5106">
        <v>17.348799999999997</v>
      </c>
    </row>
    <row r="5107" spans="1:23" x14ac:dyDescent="0.3">
      <c r="A5107">
        <v>6671</v>
      </c>
      <c r="B5107" t="s">
        <v>9040</v>
      </c>
      <c r="C5107" s="1">
        <v>42880</v>
      </c>
      <c r="D5107">
        <v>2017</v>
      </c>
      <c r="E5107" t="s">
        <v>124</v>
      </c>
      <c r="F5107">
        <v>25</v>
      </c>
      <c r="G5107" t="s">
        <v>54</v>
      </c>
      <c r="H5107" t="s">
        <v>3525</v>
      </c>
      <c r="I5107" t="s">
        <v>3526</v>
      </c>
      <c r="J5107" t="s">
        <v>108</v>
      </c>
      <c r="K5107" t="s">
        <v>29</v>
      </c>
      <c r="L5107" t="s">
        <v>509</v>
      </c>
      <c r="M5107" t="s">
        <v>1288</v>
      </c>
      <c r="N5107">
        <v>31907</v>
      </c>
      <c r="O5107" t="s">
        <v>32</v>
      </c>
      <c r="P5107" t="s">
        <v>2065</v>
      </c>
      <c r="Q5107" t="s">
        <v>49</v>
      </c>
      <c r="R5107" t="s">
        <v>79</v>
      </c>
      <c r="S5107" t="s">
        <v>2066</v>
      </c>
      <c r="T5107">
        <v>29.84</v>
      </c>
      <c r="U5107">
        <v>2</v>
      </c>
      <c r="V5107">
        <v>0</v>
      </c>
      <c r="W5107">
        <v>13.427999999999997</v>
      </c>
    </row>
    <row r="5108" spans="1:23" x14ac:dyDescent="0.3">
      <c r="A5108">
        <v>6669</v>
      </c>
      <c r="B5108" t="s">
        <v>9039</v>
      </c>
      <c r="C5108" s="1">
        <v>42867</v>
      </c>
      <c r="D5108">
        <v>2017</v>
      </c>
      <c r="E5108" t="s">
        <v>124</v>
      </c>
      <c r="F5108">
        <v>12</v>
      </c>
      <c r="G5108" t="s">
        <v>25</v>
      </c>
      <c r="H5108" t="s">
        <v>1924</v>
      </c>
      <c r="I5108" t="s">
        <v>1925</v>
      </c>
      <c r="J5108" t="s">
        <v>28</v>
      </c>
      <c r="K5108" t="s">
        <v>29</v>
      </c>
      <c r="L5108" t="s">
        <v>3958</v>
      </c>
      <c r="M5108" t="s">
        <v>803</v>
      </c>
      <c r="N5108">
        <v>8360</v>
      </c>
      <c r="O5108" t="s">
        <v>157</v>
      </c>
      <c r="P5108" t="s">
        <v>8595</v>
      </c>
      <c r="Q5108" t="s">
        <v>49</v>
      </c>
      <c r="R5108" t="s">
        <v>592</v>
      </c>
      <c r="S5108" t="s">
        <v>8596</v>
      </c>
      <c r="T5108">
        <v>17</v>
      </c>
      <c r="U5108">
        <v>2</v>
      </c>
      <c r="V5108">
        <v>0</v>
      </c>
      <c r="W5108">
        <v>4.42</v>
      </c>
    </row>
    <row r="5109" spans="1:23" x14ac:dyDescent="0.3">
      <c r="A5109">
        <v>5108</v>
      </c>
      <c r="B5109" t="s">
        <v>8022</v>
      </c>
      <c r="C5109" s="1">
        <v>42850</v>
      </c>
      <c r="D5109">
        <v>2017</v>
      </c>
      <c r="E5109" t="s">
        <v>89</v>
      </c>
      <c r="F5109">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v>5.2559999999999985</v>
      </c>
    </row>
    <row r="5110" spans="1:23" x14ac:dyDescent="0.3">
      <c r="A5110">
        <v>5109</v>
      </c>
      <c r="B5110" t="s">
        <v>8022</v>
      </c>
      <c r="C5110" s="1">
        <v>42850</v>
      </c>
      <c r="D5110">
        <v>2017</v>
      </c>
      <c r="E5110" t="s">
        <v>89</v>
      </c>
      <c r="F5110">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v>6.7920000000000016</v>
      </c>
    </row>
    <row r="5111" spans="1:23" x14ac:dyDescent="0.3">
      <c r="A5111">
        <v>5110</v>
      </c>
      <c r="B5111" t="s">
        <v>8023</v>
      </c>
      <c r="C5111" s="1">
        <v>41930</v>
      </c>
      <c r="D5111">
        <v>2014</v>
      </c>
      <c r="E5111" t="s">
        <v>53</v>
      </c>
      <c r="F5111">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v>19.692</v>
      </c>
    </row>
    <row r="5112" spans="1:23" x14ac:dyDescent="0.3">
      <c r="A5112">
        <v>5111</v>
      </c>
      <c r="B5112" t="s">
        <v>8023</v>
      </c>
      <c r="C5112" s="1">
        <v>41930</v>
      </c>
      <c r="D5112">
        <v>2014</v>
      </c>
      <c r="E5112" t="s">
        <v>53</v>
      </c>
      <c r="F5112">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v>-35.046000000000028</v>
      </c>
    </row>
    <row r="5113" spans="1:23" x14ac:dyDescent="0.3">
      <c r="A5113">
        <v>5112</v>
      </c>
      <c r="B5113" t="s">
        <v>8023</v>
      </c>
      <c r="C5113" s="1">
        <v>41930</v>
      </c>
      <c r="D5113">
        <v>2014</v>
      </c>
      <c r="E5113" t="s">
        <v>53</v>
      </c>
      <c r="F5113">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v>3.1399999999999988</v>
      </c>
    </row>
    <row r="5114" spans="1:23" x14ac:dyDescent="0.3">
      <c r="A5114">
        <v>6668</v>
      </c>
      <c r="B5114" t="s">
        <v>9039</v>
      </c>
      <c r="C5114" s="1">
        <v>42867</v>
      </c>
      <c r="D5114">
        <v>2017</v>
      </c>
      <c r="E5114" t="s">
        <v>124</v>
      </c>
      <c r="F5114">
        <v>12</v>
      </c>
      <c r="G5114" t="s">
        <v>25</v>
      </c>
      <c r="H5114" t="s">
        <v>1924</v>
      </c>
      <c r="I5114" t="s">
        <v>1925</v>
      </c>
      <c r="J5114" t="s">
        <v>28</v>
      </c>
      <c r="K5114" t="s">
        <v>29</v>
      </c>
      <c r="L5114" t="s">
        <v>3958</v>
      </c>
      <c r="M5114" t="s">
        <v>803</v>
      </c>
      <c r="N5114">
        <v>8360</v>
      </c>
      <c r="O5114" t="s">
        <v>157</v>
      </c>
      <c r="P5114" t="s">
        <v>2519</v>
      </c>
      <c r="Q5114" t="s">
        <v>49</v>
      </c>
      <c r="R5114" t="s">
        <v>50</v>
      </c>
      <c r="S5114" t="s">
        <v>2520</v>
      </c>
      <c r="T5114">
        <v>6.16</v>
      </c>
      <c r="U5114">
        <v>2</v>
      </c>
      <c r="V5114">
        <v>0</v>
      </c>
      <c r="W5114">
        <v>2.9567999999999999</v>
      </c>
    </row>
    <row r="5115" spans="1:23" x14ac:dyDescent="0.3">
      <c r="A5115">
        <v>5114</v>
      </c>
      <c r="B5115" t="s">
        <v>8027</v>
      </c>
      <c r="C5115" s="1">
        <v>42400</v>
      </c>
      <c r="D5115">
        <v>2016</v>
      </c>
      <c r="E5115" t="s">
        <v>166</v>
      </c>
      <c r="F5115">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v>5.4432</v>
      </c>
    </row>
    <row r="5116" spans="1:23" x14ac:dyDescent="0.3">
      <c r="A5116">
        <v>5115</v>
      </c>
      <c r="B5116" t="s">
        <v>8028</v>
      </c>
      <c r="C5116" s="1">
        <v>42691</v>
      </c>
      <c r="D5116">
        <v>2016</v>
      </c>
      <c r="E5116" t="s">
        <v>24</v>
      </c>
      <c r="F511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v>3.3674999999999984</v>
      </c>
    </row>
    <row r="5117" spans="1:23" x14ac:dyDescent="0.3">
      <c r="A5117">
        <v>5116</v>
      </c>
      <c r="B5117" t="s">
        <v>8029</v>
      </c>
      <c r="C5117" s="1">
        <v>42941</v>
      </c>
      <c r="D5117">
        <v>2017</v>
      </c>
      <c r="E5117" t="s">
        <v>152</v>
      </c>
      <c r="F5117">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v>1.0737999999999999</v>
      </c>
    </row>
    <row r="5118" spans="1:23" x14ac:dyDescent="0.3">
      <c r="A5118">
        <v>5117</v>
      </c>
      <c r="B5118" t="s">
        <v>8032</v>
      </c>
      <c r="C5118" s="1">
        <v>43050</v>
      </c>
      <c r="D5118">
        <v>2017</v>
      </c>
      <c r="E5118" t="s">
        <v>24</v>
      </c>
      <c r="F5118">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v>0</v>
      </c>
    </row>
    <row r="5119" spans="1:23" x14ac:dyDescent="0.3">
      <c r="A5119">
        <v>5118</v>
      </c>
      <c r="B5119" t="s">
        <v>8033</v>
      </c>
      <c r="C5119" s="1">
        <v>42273</v>
      </c>
      <c r="D5119">
        <v>2015</v>
      </c>
      <c r="E5119" t="s">
        <v>161</v>
      </c>
      <c r="F5119">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v>16.186799999999998</v>
      </c>
    </row>
    <row r="5120" spans="1:23" x14ac:dyDescent="0.3">
      <c r="A5120">
        <v>6666</v>
      </c>
      <c r="B5120" t="s">
        <v>9038</v>
      </c>
      <c r="C5120" s="1">
        <v>42565</v>
      </c>
      <c r="D5120">
        <v>2016</v>
      </c>
      <c r="E5120" t="s">
        <v>152</v>
      </c>
      <c r="F5120">
        <v>14</v>
      </c>
      <c r="G5120" t="s">
        <v>25</v>
      </c>
      <c r="H5120" t="s">
        <v>3039</v>
      </c>
      <c r="I5120" t="s">
        <v>3040</v>
      </c>
      <c r="J5120" t="s">
        <v>28</v>
      </c>
      <c r="K5120" t="s">
        <v>29</v>
      </c>
      <c r="L5120" t="s">
        <v>3948</v>
      </c>
      <c r="M5120" t="s">
        <v>110</v>
      </c>
      <c r="N5120">
        <v>75061</v>
      </c>
      <c r="O5120" t="s">
        <v>111</v>
      </c>
      <c r="P5120" t="s">
        <v>8558</v>
      </c>
      <c r="Q5120" t="s">
        <v>49</v>
      </c>
      <c r="R5120" t="s">
        <v>95</v>
      </c>
      <c r="S5120" t="s">
        <v>8559</v>
      </c>
      <c r="T5120">
        <v>219.84000000000003</v>
      </c>
      <c r="U5120">
        <v>5</v>
      </c>
      <c r="V5120">
        <v>0.2</v>
      </c>
      <c r="W5120">
        <v>79.691999999999979</v>
      </c>
    </row>
    <row r="5121" spans="1:23" x14ac:dyDescent="0.3">
      <c r="A5121">
        <v>5120</v>
      </c>
      <c r="B5121" t="s">
        <v>8033</v>
      </c>
      <c r="C5121" s="1">
        <v>42273</v>
      </c>
      <c r="D5121">
        <v>2015</v>
      </c>
      <c r="E5121" t="s">
        <v>161</v>
      </c>
      <c r="F5121">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v>28.657800000000002</v>
      </c>
    </row>
    <row r="5122" spans="1:23" x14ac:dyDescent="0.3">
      <c r="A5122">
        <v>5121</v>
      </c>
      <c r="B5122" t="s">
        <v>8034</v>
      </c>
      <c r="C5122" s="1">
        <v>41733</v>
      </c>
      <c r="D5122">
        <v>2014</v>
      </c>
      <c r="E5122" t="s">
        <v>89</v>
      </c>
      <c r="F5122">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v>9.3019999999999925</v>
      </c>
    </row>
    <row r="5123" spans="1:23" x14ac:dyDescent="0.3">
      <c r="A5123">
        <v>6665</v>
      </c>
      <c r="B5123" t="s">
        <v>9037</v>
      </c>
      <c r="C5123" s="1">
        <v>43034</v>
      </c>
      <c r="D5123">
        <v>2017</v>
      </c>
      <c r="E5123" t="s">
        <v>53</v>
      </c>
      <c r="F5123">
        <v>26</v>
      </c>
      <c r="G5123" t="s">
        <v>54</v>
      </c>
      <c r="H5123" t="s">
        <v>1910</v>
      </c>
      <c r="I5123" t="s">
        <v>1911</v>
      </c>
      <c r="J5123" t="s">
        <v>28</v>
      </c>
      <c r="K5123" t="s">
        <v>29</v>
      </c>
      <c r="L5123" t="s">
        <v>2998</v>
      </c>
      <c r="M5123" t="s">
        <v>331</v>
      </c>
      <c r="N5123">
        <v>23464</v>
      </c>
      <c r="O5123" t="s">
        <v>32</v>
      </c>
      <c r="P5123" t="s">
        <v>3311</v>
      </c>
      <c r="Q5123" t="s">
        <v>49</v>
      </c>
      <c r="R5123" t="s">
        <v>184</v>
      </c>
      <c r="S5123" t="s">
        <v>3312</v>
      </c>
      <c r="T5123">
        <v>251.57999999999998</v>
      </c>
      <c r="U5123">
        <v>7</v>
      </c>
      <c r="V5123">
        <v>0</v>
      </c>
      <c r="W5123">
        <v>113.21099999999998</v>
      </c>
    </row>
    <row r="5124" spans="1:23" x14ac:dyDescent="0.3">
      <c r="A5124">
        <v>5123</v>
      </c>
      <c r="B5124" t="s">
        <v>8034</v>
      </c>
      <c r="C5124" s="1">
        <v>41733</v>
      </c>
      <c r="D5124">
        <v>2014</v>
      </c>
      <c r="E5124" t="s">
        <v>89</v>
      </c>
      <c r="F5124">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v>9.3312000000000008</v>
      </c>
    </row>
    <row r="5125" spans="1:23" x14ac:dyDescent="0.3">
      <c r="A5125">
        <v>5124</v>
      </c>
      <c r="B5125" t="s">
        <v>8034</v>
      </c>
      <c r="C5125" s="1">
        <v>41733</v>
      </c>
      <c r="D5125">
        <v>2014</v>
      </c>
      <c r="E5125" t="s">
        <v>89</v>
      </c>
      <c r="F5125">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v>6.3504000000000005</v>
      </c>
    </row>
    <row r="5126" spans="1:23" x14ac:dyDescent="0.3">
      <c r="A5126">
        <v>6663</v>
      </c>
      <c r="B5126" t="s">
        <v>9036</v>
      </c>
      <c r="C5126" s="1">
        <v>42224</v>
      </c>
      <c r="D5126">
        <v>2015</v>
      </c>
      <c r="E5126" t="s">
        <v>132</v>
      </c>
      <c r="F5126">
        <v>8</v>
      </c>
      <c r="G5126" t="s">
        <v>25</v>
      </c>
      <c r="H5126" t="s">
        <v>5216</v>
      </c>
      <c r="I5126" t="s">
        <v>5217</v>
      </c>
      <c r="J5126" t="s">
        <v>28</v>
      </c>
      <c r="K5126" t="s">
        <v>29</v>
      </c>
      <c r="L5126" t="s">
        <v>1497</v>
      </c>
      <c r="M5126" t="s">
        <v>1261</v>
      </c>
      <c r="N5126">
        <v>1841</v>
      </c>
      <c r="O5126" t="s">
        <v>157</v>
      </c>
      <c r="P5126" t="s">
        <v>5016</v>
      </c>
      <c r="Q5126" t="s">
        <v>49</v>
      </c>
      <c r="R5126" t="s">
        <v>79</v>
      </c>
      <c r="S5126" t="s">
        <v>5017</v>
      </c>
      <c r="T5126">
        <v>447.85999999999996</v>
      </c>
      <c r="U5126">
        <v>7</v>
      </c>
      <c r="V5126">
        <v>0</v>
      </c>
      <c r="W5126">
        <v>210.49419999999998</v>
      </c>
    </row>
    <row r="5127" spans="1:23" x14ac:dyDescent="0.3">
      <c r="A5127">
        <v>5126</v>
      </c>
      <c r="B5127" t="s">
        <v>8037</v>
      </c>
      <c r="C5127" s="1">
        <v>41896</v>
      </c>
      <c r="D5127">
        <v>2014</v>
      </c>
      <c r="E5127" t="s">
        <v>161</v>
      </c>
      <c r="F5127">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v>31.491599999999995</v>
      </c>
    </row>
    <row r="5128" spans="1:23" x14ac:dyDescent="0.3">
      <c r="A5128">
        <v>6662</v>
      </c>
      <c r="B5128" t="s">
        <v>9036</v>
      </c>
      <c r="C5128" s="1">
        <v>42224</v>
      </c>
      <c r="D5128">
        <v>2015</v>
      </c>
      <c r="E5128" t="s">
        <v>132</v>
      </c>
      <c r="F5128">
        <v>8</v>
      </c>
      <c r="G5128" t="s">
        <v>25</v>
      </c>
      <c r="H5128" t="s">
        <v>5216</v>
      </c>
      <c r="I5128" t="s">
        <v>5217</v>
      </c>
      <c r="J5128" t="s">
        <v>28</v>
      </c>
      <c r="K5128" t="s">
        <v>29</v>
      </c>
      <c r="L5128" t="s">
        <v>1497</v>
      </c>
      <c r="M5128" t="s">
        <v>1261</v>
      </c>
      <c r="N5128">
        <v>1841</v>
      </c>
      <c r="O5128" t="s">
        <v>157</v>
      </c>
      <c r="P5128" t="s">
        <v>4204</v>
      </c>
      <c r="Q5128" t="s">
        <v>49</v>
      </c>
      <c r="R5128" t="s">
        <v>82</v>
      </c>
      <c r="S5128" t="s">
        <v>4205</v>
      </c>
      <c r="T5128">
        <v>113.92</v>
      </c>
      <c r="U5128">
        <v>2</v>
      </c>
      <c r="V5128">
        <v>0</v>
      </c>
      <c r="W5128">
        <v>33.036799999999985</v>
      </c>
    </row>
    <row r="5129" spans="1:23" x14ac:dyDescent="0.3">
      <c r="A5129">
        <v>5128</v>
      </c>
      <c r="B5129" t="s">
        <v>8037</v>
      </c>
      <c r="C5129" s="1">
        <v>41896</v>
      </c>
      <c r="D5129">
        <v>2014</v>
      </c>
      <c r="E5129" t="s">
        <v>161</v>
      </c>
      <c r="F5129">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v>198.42899999999997</v>
      </c>
    </row>
    <row r="5130" spans="1:23" x14ac:dyDescent="0.3">
      <c r="A5130">
        <v>6661</v>
      </c>
      <c r="B5130" t="s">
        <v>9036</v>
      </c>
      <c r="C5130" s="1">
        <v>42224</v>
      </c>
      <c r="D5130">
        <v>2015</v>
      </c>
      <c r="E5130" t="s">
        <v>132</v>
      </c>
      <c r="F5130">
        <v>8</v>
      </c>
      <c r="G5130" t="s">
        <v>25</v>
      </c>
      <c r="H5130" t="s">
        <v>5216</v>
      </c>
      <c r="I5130" t="s">
        <v>5217</v>
      </c>
      <c r="J5130" t="s">
        <v>28</v>
      </c>
      <c r="K5130" t="s">
        <v>29</v>
      </c>
      <c r="L5130" t="s">
        <v>1497</v>
      </c>
      <c r="M5130" t="s">
        <v>1261</v>
      </c>
      <c r="N5130">
        <v>1841</v>
      </c>
      <c r="O5130" t="s">
        <v>157</v>
      </c>
      <c r="P5130" t="s">
        <v>7366</v>
      </c>
      <c r="Q5130" t="s">
        <v>49</v>
      </c>
      <c r="R5130" t="s">
        <v>72</v>
      </c>
      <c r="S5130" t="s">
        <v>7367</v>
      </c>
      <c r="T5130">
        <v>39.659999999999997</v>
      </c>
      <c r="U5130">
        <v>2</v>
      </c>
      <c r="V5130">
        <v>0</v>
      </c>
      <c r="W5130">
        <v>11.897999999999996</v>
      </c>
    </row>
    <row r="5131" spans="1:23" x14ac:dyDescent="0.3">
      <c r="A5131">
        <v>6658</v>
      </c>
      <c r="B5131" t="s">
        <v>9035</v>
      </c>
      <c r="C5131" s="1">
        <v>42786</v>
      </c>
      <c r="D5131">
        <v>2017</v>
      </c>
      <c r="E5131" t="s">
        <v>568</v>
      </c>
      <c r="F5131">
        <v>20</v>
      </c>
      <c r="G5131" t="s">
        <v>54</v>
      </c>
      <c r="H5131" t="s">
        <v>3836</v>
      </c>
      <c r="I5131" t="s">
        <v>3837</v>
      </c>
      <c r="J5131" t="s">
        <v>108</v>
      </c>
      <c r="K5131" t="s">
        <v>29</v>
      </c>
      <c r="L5131" t="s">
        <v>321</v>
      </c>
      <c r="M5131" t="s">
        <v>322</v>
      </c>
      <c r="N5131">
        <v>85234</v>
      </c>
      <c r="O5131" t="s">
        <v>47</v>
      </c>
      <c r="P5131" t="s">
        <v>6461</v>
      </c>
      <c r="Q5131" t="s">
        <v>49</v>
      </c>
      <c r="R5131" t="s">
        <v>184</v>
      </c>
      <c r="S5131" t="s">
        <v>6462</v>
      </c>
      <c r="T5131">
        <v>10.64</v>
      </c>
      <c r="U5131">
        <v>5</v>
      </c>
      <c r="V5131">
        <v>0.2</v>
      </c>
      <c r="W5131">
        <v>3.8570000000000002</v>
      </c>
    </row>
    <row r="5132" spans="1:23" x14ac:dyDescent="0.3">
      <c r="A5132">
        <v>5131</v>
      </c>
      <c r="B5132" t="s">
        <v>8037</v>
      </c>
      <c r="C5132" s="1">
        <v>41896</v>
      </c>
      <c r="D5132">
        <v>2014</v>
      </c>
      <c r="E5132" t="s">
        <v>161</v>
      </c>
      <c r="F5132">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v>21.065400000000004</v>
      </c>
    </row>
    <row r="5133" spans="1:23" x14ac:dyDescent="0.3">
      <c r="A5133">
        <v>6657</v>
      </c>
      <c r="B5133" t="s">
        <v>9035</v>
      </c>
      <c r="C5133" s="1">
        <v>42786</v>
      </c>
      <c r="D5133">
        <v>2017</v>
      </c>
      <c r="E5133" t="s">
        <v>568</v>
      </c>
      <c r="F5133">
        <v>20</v>
      </c>
      <c r="G5133" t="s">
        <v>54</v>
      </c>
      <c r="H5133" t="s">
        <v>3836</v>
      </c>
      <c r="I5133" t="s">
        <v>3837</v>
      </c>
      <c r="J5133" t="s">
        <v>108</v>
      </c>
      <c r="K5133" t="s">
        <v>29</v>
      </c>
      <c r="L5133" t="s">
        <v>321</v>
      </c>
      <c r="M5133" t="s">
        <v>322</v>
      </c>
      <c r="N5133">
        <v>85234</v>
      </c>
      <c r="O5133" t="s">
        <v>47</v>
      </c>
      <c r="P5133" t="s">
        <v>3562</v>
      </c>
      <c r="Q5133" t="s">
        <v>49</v>
      </c>
      <c r="R5133" t="s">
        <v>63</v>
      </c>
      <c r="S5133" t="s">
        <v>3563</v>
      </c>
      <c r="T5133">
        <v>51.168000000000006</v>
      </c>
      <c r="U5133">
        <v>2</v>
      </c>
      <c r="V5133">
        <v>0.2</v>
      </c>
      <c r="W5133">
        <v>-6.3960000000000008</v>
      </c>
    </row>
    <row r="5134" spans="1:23" x14ac:dyDescent="0.3">
      <c r="A5134">
        <v>6653</v>
      </c>
      <c r="B5134" t="s">
        <v>9034</v>
      </c>
      <c r="C5134" s="1">
        <v>42986</v>
      </c>
      <c r="D5134">
        <v>2017</v>
      </c>
      <c r="E5134" t="s">
        <v>161</v>
      </c>
      <c r="F5134">
        <v>8</v>
      </c>
      <c r="G5134" t="s">
        <v>199</v>
      </c>
      <c r="H5134" t="s">
        <v>2428</v>
      </c>
      <c r="I5134" t="s">
        <v>2429</v>
      </c>
      <c r="J5134" t="s">
        <v>44</v>
      </c>
      <c r="K5134" t="s">
        <v>29</v>
      </c>
      <c r="L5134" t="s">
        <v>1143</v>
      </c>
      <c r="M5134" t="s">
        <v>110</v>
      </c>
      <c r="N5134">
        <v>76017</v>
      </c>
      <c r="O5134" t="s">
        <v>111</v>
      </c>
      <c r="P5134" t="s">
        <v>783</v>
      </c>
      <c r="Q5134" t="s">
        <v>49</v>
      </c>
      <c r="R5134" t="s">
        <v>95</v>
      </c>
      <c r="S5134" t="s">
        <v>784</v>
      </c>
      <c r="T5134">
        <v>20.736000000000004</v>
      </c>
      <c r="U5134">
        <v>4</v>
      </c>
      <c r="V5134">
        <v>0.2</v>
      </c>
      <c r="W5134">
        <v>7.2576000000000001</v>
      </c>
    </row>
    <row r="5135" spans="1:23" x14ac:dyDescent="0.3">
      <c r="A5135">
        <v>5134</v>
      </c>
      <c r="B5135" t="s">
        <v>8040</v>
      </c>
      <c r="C5135" s="1">
        <v>43065</v>
      </c>
      <c r="D5135">
        <v>2017</v>
      </c>
      <c r="E5135" t="s">
        <v>24</v>
      </c>
      <c r="F5135">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v>14.682500000000001</v>
      </c>
    </row>
    <row r="5136" spans="1:23" x14ac:dyDescent="0.3">
      <c r="A5136">
        <v>5135</v>
      </c>
      <c r="B5136" t="s">
        <v>8040</v>
      </c>
      <c r="C5136" s="1">
        <v>43065</v>
      </c>
      <c r="D5136">
        <v>2017</v>
      </c>
      <c r="E5136" t="s">
        <v>24</v>
      </c>
      <c r="F513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v>32.670400000000001</v>
      </c>
    </row>
    <row r="5137" spans="1:23" x14ac:dyDescent="0.3">
      <c r="A5137">
        <v>5136</v>
      </c>
      <c r="B5137" t="s">
        <v>8041</v>
      </c>
      <c r="C5137" s="1">
        <v>42666</v>
      </c>
      <c r="D5137">
        <v>2016</v>
      </c>
      <c r="E5137" t="s">
        <v>53</v>
      </c>
      <c r="F5137">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v>8.1840000000000011</v>
      </c>
    </row>
    <row r="5138" spans="1:23" x14ac:dyDescent="0.3">
      <c r="A5138">
        <v>5137</v>
      </c>
      <c r="B5138" t="s">
        <v>8042</v>
      </c>
      <c r="C5138" s="1">
        <v>42352</v>
      </c>
      <c r="D5138">
        <v>2015</v>
      </c>
      <c r="E5138" t="s">
        <v>98</v>
      </c>
      <c r="F5138">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v>2.7323999999999993</v>
      </c>
    </row>
    <row r="5139" spans="1:23" x14ac:dyDescent="0.3">
      <c r="A5139">
        <v>6651</v>
      </c>
      <c r="B5139" t="s">
        <v>9034</v>
      </c>
      <c r="C5139" s="1">
        <v>42986</v>
      </c>
      <c r="D5139">
        <v>2017</v>
      </c>
      <c r="E5139" t="s">
        <v>161</v>
      </c>
      <c r="F5139">
        <v>8</v>
      </c>
      <c r="G5139" t="s">
        <v>199</v>
      </c>
      <c r="H5139" t="s">
        <v>2428</v>
      </c>
      <c r="I5139" t="s">
        <v>2429</v>
      </c>
      <c r="J5139" t="s">
        <v>44</v>
      </c>
      <c r="K5139" t="s">
        <v>29</v>
      </c>
      <c r="L5139" t="s">
        <v>1143</v>
      </c>
      <c r="M5139" t="s">
        <v>110</v>
      </c>
      <c r="N5139">
        <v>76017</v>
      </c>
      <c r="O5139" t="s">
        <v>111</v>
      </c>
      <c r="P5139" t="s">
        <v>1106</v>
      </c>
      <c r="Q5139" t="s">
        <v>49</v>
      </c>
      <c r="R5139" t="s">
        <v>281</v>
      </c>
      <c r="S5139" t="s">
        <v>1107</v>
      </c>
      <c r="T5139">
        <v>45.92</v>
      </c>
      <c r="U5139">
        <v>5</v>
      </c>
      <c r="V5139">
        <v>0.2</v>
      </c>
      <c r="W5139">
        <v>15.498000000000001</v>
      </c>
    </row>
    <row r="5140" spans="1:23" x14ac:dyDescent="0.3">
      <c r="A5140">
        <v>5139</v>
      </c>
      <c r="B5140" t="s">
        <v>8044</v>
      </c>
      <c r="C5140" s="1">
        <v>43007</v>
      </c>
      <c r="D5140">
        <v>2017</v>
      </c>
      <c r="E5140" t="s">
        <v>161</v>
      </c>
      <c r="F5140">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v>10.969799999999999</v>
      </c>
    </row>
    <row r="5141" spans="1:23" x14ac:dyDescent="0.3">
      <c r="A5141">
        <v>5140</v>
      </c>
      <c r="B5141" t="s">
        <v>8044</v>
      </c>
      <c r="C5141" s="1">
        <v>43007</v>
      </c>
      <c r="D5141">
        <v>2017</v>
      </c>
      <c r="E5141" t="s">
        <v>161</v>
      </c>
      <c r="F5141">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v>24.2285</v>
      </c>
    </row>
    <row r="5142" spans="1:23" x14ac:dyDescent="0.3">
      <c r="A5142">
        <v>6649</v>
      </c>
      <c r="B5142" t="s">
        <v>9034</v>
      </c>
      <c r="C5142" s="1">
        <v>42986</v>
      </c>
      <c r="D5142">
        <v>2017</v>
      </c>
      <c r="E5142" t="s">
        <v>161</v>
      </c>
      <c r="F5142">
        <v>8</v>
      </c>
      <c r="G5142" t="s">
        <v>199</v>
      </c>
      <c r="H5142" t="s">
        <v>2428</v>
      </c>
      <c r="I5142" t="s">
        <v>2429</v>
      </c>
      <c r="J5142" t="s">
        <v>44</v>
      </c>
      <c r="K5142" t="s">
        <v>29</v>
      </c>
      <c r="L5142" t="s">
        <v>1143</v>
      </c>
      <c r="M5142" t="s">
        <v>110</v>
      </c>
      <c r="N5142">
        <v>76017</v>
      </c>
      <c r="O5142" t="s">
        <v>111</v>
      </c>
      <c r="P5142" t="s">
        <v>1847</v>
      </c>
      <c r="Q5142" t="s">
        <v>49</v>
      </c>
      <c r="R5142" t="s">
        <v>79</v>
      </c>
      <c r="S5142" t="s">
        <v>1848</v>
      </c>
      <c r="T5142">
        <v>42.615999999999993</v>
      </c>
      <c r="U5142">
        <v>7</v>
      </c>
      <c r="V5142">
        <v>0.8</v>
      </c>
      <c r="W5142">
        <v>-68.185600000000022</v>
      </c>
    </row>
    <row r="5143" spans="1:23" x14ac:dyDescent="0.3">
      <c r="A5143">
        <v>6648</v>
      </c>
      <c r="B5143" t="s">
        <v>9033</v>
      </c>
      <c r="C5143" s="1">
        <v>42719</v>
      </c>
      <c r="D5143">
        <v>2016</v>
      </c>
      <c r="E5143" t="s">
        <v>98</v>
      </c>
      <c r="F5143">
        <v>15</v>
      </c>
      <c r="G5143" t="s">
        <v>54</v>
      </c>
      <c r="H5143" t="s">
        <v>4104</v>
      </c>
      <c r="I5143" t="s">
        <v>4105</v>
      </c>
      <c r="J5143" t="s">
        <v>108</v>
      </c>
      <c r="K5143" t="s">
        <v>29</v>
      </c>
      <c r="L5143" t="s">
        <v>330</v>
      </c>
      <c r="M5143" t="s">
        <v>432</v>
      </c>
      <c r="N5143">
        <v>97477</v>
      </c>
      <c r="O5143" t="s">
        <v>47</v>
      </c>
      <c r="P5143" t="s">
        <v>5389</v>
      </c>
      <c r="Q5143" t="s">
        <v>49</v>
      </c>
      <c r="R5143" t="s">
        <v>82</v>
      </c>
      <c r="S5143" t="s">
        <v>5390</v>
      </c>
      <c r="T5143">
        <v>87.168000000000006</v>
      </c>
      <c r="U5143">
        <v>2</v>
      </c>
      <c r="V5143">
        <v>0.2</v>
      </c>
      <c r="W5143">
        <v>8.7168000000000063</v>
      </c>
    </row>
    <row r="5144" spans="1:23" x14ac:dyDescent="0.3">
      <c r="A5144">
        <v>5143</v>
      </c>
      <c r="B5144" t="s">
        <v>8046</v>
      </c>
      <c r="C5144" s="1">
        <v>42461</v>
      </c>
      <c r="D5144">
        <v>2016</v>
      </c>
      <c r="E5144" t="s">
        <v>89</v>
      </c>
      <c r="F5144">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v>18.513599999999997</v>
      </c>
    </row>
    <row r="5145" spans="1:23" x14ac:dyDescent="0.3">
      <c r="A5145">
        <v>5144</v>
      </c>
      <c r="B5145" t="s">
        <v>8046</v>
      </c>
      <c r="C5145" s="1">
        <v>42461</v>
      </c>
      <c r="D5145">
        <v>2016</v>
      </c>
      <c r="E5145" t="s">
        <v>89</v>
      </c>
      <c r="F5145">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v>1.1224999999999996</v>
      </c>
    </row>
    <row r="5146" spans="1:23" x14ac:dyDescent="0.3">
      <c r="A5146">
        <v>6646</v>
      </c>
      <c r="B5146" t="s">
        <v>9032</v>
      </c>
      <c r="C5146" s="1">
        <v>42226</v>
      </c>
      <c r="D5146">
        <v>2015</v>
      </c>
      <c r="E5146" t="s">
        <v>132</v>
      </c>
      <c r="F5146">
        <v>10</v>
      </c>
      <c r="G5146" t="s">
        <v>54</v>
      </c>
      <c r="H5146" t="s">
        <v>5076</v>
      </c>
      <c r="I5146" t="s">
        <v>5077</v>
      </c>
      <c r="J5146" t="s">
        <v>28</v>
      </c>
      <c r="K5146" t="s">
        <v>29</v>
      </c>
      <c r="L5146" t="s">
        <v>4604</v>
      </c>
      <c r="M5146" t="s">
        <v>432</v>
      </c>
      <c r="N5146">
        <v>97756</v>
      </c>
      <c r="O5146" t="s">
        <v>47</v>
      </c>
      <c r="P5146" t="s">
        <v>2294</v>
      </c>
      <c r="Q5146" t="s">
        <v>49</v>
      </c>
      <c r="R5146" t="s">
        <v>82</v>
      </c>
      <c r="S5146" t="s">
        <v>2295</v>
      </c>
      <c r="T5146">
        <v>133.47200000000001</v>
      </c>
      <c r="U5146">
        <v>4</v>
      </c>
      <c r="V5146">
        <v>0.2</v>
      </c>
      <c r="W5146">
        <v>15.015599999999985</v>
      </c>
    </row>
    <row r="5147" spans="1:23" x14ac:dyDescent="0.3">
      <c r="A5147">
        <v>5146</v>
      </c>
      <c r="B5147" t="s">
        <v>8047</v>
      </c>
      <c r="C5147" s="1">
        <v>42768</v>
      </c>
      <c r="D5147">
        <v>2017</v>
      </c>
      <c r="E5147" t="s">
        <v>568</v>
      </c>
      <c r="F5147">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v>38.931200000000004</v>
      </c>
    </row>
    <row r="5148" spans="1:23" x14ac:dyDescent="0.3">
      <c r="A5148">
        <v>5147</v>
      </c>
      <c r="B5148" t="s">
        <v>8047</v>
      </c>
      <c r="C5148" s="1">
        <v>42768</v>
      </c>
      <c r="D5148">
        <v>2017</v>
      </c>
      <c r="E5148" t="s">
        <v>568</v>
      </c>
      <c r="F5148">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v>16.38</v>
      </c>
    </row>
    <row r="5149" spans="1:23" x14ac:dyDescent="0.3">
      <c r="A5149">
        <v>6643</v>
      </c>
      <c r="B5149" t="s">
        <v>9031</v>
      </c>
      <c r="C5149" s="1">
        <v>42952</v>
      </c>
      <c r="D5149">
        <v>2017</v>
      </c>
      <c r="E5149" t="s">
        <v>132</v>
      </c>
      <c r="F5149">
        <v>5</v>
      </c>
      <c r="G5149" t="s">
        <v>54</v>
      </c>
      <c r="H5149" t="s">
        <v>247</v>
      </c>
      <c r="I5149" t="s">
        <v>248</v>
      </c>
      <c r="J5149" t="s">
        <v>28</v>
      </c>
      <c r="K5149" t="s">
        <v>29</v>
      </c>
      <c r="L5149" t="s">
        <v>4396</v>
      </c>
      <c r="M5149" t="s">
        <v>266</v>
      </c>
      <c r="N5149">
        <v>46203</v>
      </c>
      <c r="O5149" t="s">
        <v>111</v>
      </c>
      <c r="P5149" t="s">
        <v>8480</v>
      </c>
      <c r="Q5149" t="s">
        <v>49</v>
      </c>
      <c r="R5149" t="s">
        <v>50</v>
      </c>
      <c r="S5149" t="s">
        <v>8481</v>
      </c>
      <c r="T5149">
        <v>133.20000000000002</v>
      </c>
      <c r="U5149">
        <v>9</v>
      </c>
      <c r="V5149">
        <v>0</v>
      </c>
      <c r="W5149">
        <v>66.600000000000009</v>
      </c>
    </row>
    <row r="5150" spans="1:23" x14ac:dyDescent="0.3">
      <c r="A5150">
        <v>6641</v>
      </c>
      <c r="B5150" t="s">
        <v>9031</v>
      </c>
      <c r="C5150" s="1">
        <v>42952</v>
      </c>
      <c r="D5150">
        <v>2017</v>
      </c>
      <c r="E5150" t="s">
        <v>132</v>
      </c>
      <c r="F5150">
        <v>5</v>
      </c>
      <c r="G5150" t="s">
        <v>54</v>
      </c>
      <c r="H5150" t="s">
        <v>247</v>
      </c>
      <c r="I5150" t="s">
        <v>248</v>
      </c>
      <c r="J5150" t="s">
        <v>28</v>
      </c>
      <c r="K5150" t="s">
        <v>29</v>
      </c>
      <c r="L5150" t="s">
        <v>4396</v>
      </c>
      <c r="M5150" t="s">
        <v>266</v>
      </c>
      <c r="N5150">
        <v>46203</v>
      </c>
      <c r="O5150" t="s">
        <v>111</v>
      </c>
      <c r="P5150" t="s">
        <v>2118</v>
      </c>
      <c r="Q5150" t="s">
        <v>49</v>
      </c>
      <c r="R5150" t="s">
        <v>79</v>
      </c>
      <c r="S5150" t="s">
        <v>2119</v>
      </c>
      <c r="T5150">
        <v>125.88</v>
      </c>
      <c r="U5150">
        <v>6</v>
      </c>
      <c r="V5150">
        <v>0</v>
      </c>
      <c r="W5150">
        <v>60.422399999999996</v>
      </c>
    </row>
    <row r="5151" spans="1:23" x14ac:dyDescent="0.3">
      <c r="A5151">
        <v>6639</v>
      </c>
      <c r="B5151" t="s">
        <v>9029</v>
      </c>
      <c r="C5151" s="1">
        <v>43066</v>
      </c>
      <c r="D5151">
        <v>2017</v>
      </c>
      <c r="E5151" t="s">
        <v>24</v>
      </c>
      <c r="F5151">
        <v>27</v>
      </c>
      <c r="G5151" t="s">
        <v>25</v>
      </c>
      <c r="H5151" t="s">
        <v>2196</v>
      </c>
      <c r="I5151" t="s">
        <v>2197</v>
      </c>
      <c r="J5151" t="s">
        <v>28</v>
      </c>
      <c r="K5151" t="s">
        <v>29</v>
      </c>
      <c r="L5151" t="s">
        <v>278</v>
      </c>
      <c r="M5151" t="s">
        <v>279</v>
      </c>
      <c r="N5151">
        <v>10011</v>
      </c>
      <c r="O5151" t="s">
        <v>157</v>
      </c>
      <c r="P5151" t="s">
        <v>5835</v>
      </c>
      <c r="Q5151" t="s">
        <v>49</v>
      </c>
      <c r="R5151" t="s">
        <v>79</v>
      </c>
      <c r="S5151" t="s">
        <v>5836</v>
      </c>
      <c r="T5151">
        <v>107.42400000000001</v>
      </c>
      <c r="U5151">
        <v>6</v>
      </c>
      <c r="V5151">
        <v>0.2</v>
      </c>
      <c r="W5151">
        <v>36.255599999999994</v>
      </c>
    </row>
    <row r="5152" spans="1:23" x14ac:dyDescent="0.3">
      <c r="A5152">
        <v>5151</v>
      </c>
      <c r="B5152" t="s">
        <v>8051</v>
      </c>
      <c r="C5152" s="1">
        <v>42800</v>
      </c>
      <c r="D5152">
        <v>2017</v>
      </c>
      <c r="E5152" t="s">
        <v>237</v>
      </c>
      <c r="F5152">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v>16.945</v>
      </c>
    </row>
    <row r="5153" spans="1:23" x14ac:dyDescent="0.3">
      <c r="A5153">
        <v>5152</v>
      </c>
      <c r="B5153" t="s">
        <v>8052</v>
      </c>
      <c r="C5153" s="1">
        <v>43003</v>
      </c>
      <c r="D5153">
        <v>2017</v>
      </c>
      <c r="E5153" t="s">
        <v>161</v>
      </c>
      <c r="F5153">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v>10.373999999999999</v>
      </c>
    </row>
    <row r="5154" spans="1:23" x14ac:dyDescent="0.3">
      <c r="A5154">
        <v>5153</v>
      </c>
      <c r="B5154" t="s">
        <v>8054</v>
      </c>
      <c r="C5154" s="1">
        <v>41820</v>
      </c>
      <c r="D5154">
        <v>2014</v>
      </c>
      <c r="E5154" t="s">
        <v>41</v>
      </c>
      <c r="F5154">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v>0.83999999999999975</v>
      </c>
    </row>
    <row r="5155" spans="1:23" x14ac:dyDescent="0.3">
      <c r="A5155">
        <v>5154</v>
      </c>
      <c r="B5155" t="s">
        <v>8054</v>
      </c>
      <c r="C5155" s="1">
        <v>41820</v>
      </c>
      <c r="D5155">
        <v>2014</v>
      </c>
      <c r="E5155" t="s">
        <v>41</v>
      </c>
      <c r="F5155">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v>2.9040000000000008</v>
      </c>
    </row>
    <row r="5156" spans="1:23" x14ac:dyDescent="0.3">
      <c r="A5156">
        <v>5155</v>
      </c>
      <c r="B5156" t="s">
        <v>8055</v>
      </c>
      <c r="C5156" s="1">
        <v>42223</v>
      </c>
      <c r="D5156">
        <v>2015</v>
      </c>
      <c r="E5156" t="s">
        <v>132</v>
      </c>
      <c r="F515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v>13.063999999999998</v>
      </c>
    </row>
    <row r="5157" spans="1:23" x14ac:dyDescent="0.3">
      <c r="A5157">
        <v>6638</v>
      </c>
      <c r="B5157" t="s">
        <v>9029</v>
      </c>
      <c r="C5157" s="1">
        <v>43066</v>
      </c>
      <c r="D5157">
        <v>2017</v>
      </c>
      <c r="E5157" t="s">
        <v>24</v>
      </c>
      <c r="F5157">
        <v>27</v>
      </c>
      <c r="G5157" t="s">
        <v>25</v>
      </c>
      <c r="H5157" t="s">
        <v>2196</v>
      </c>
      <c r="I5157" t="s">
        <v>2197</v>
      </c>
      <c r="J5157" t="s">
        <v>28</v>
      </c>
      <c r="K5157" t="s">
        <v>29</v>
      </c>
      <c r="L5157" t="s">
        <v>278</v>
      </c>
      <c r="M5157" t="s">
        <v>279</v>
      </c>
      <c r="N5157">
        <v>10011</v>
      </c>
      <c r="O5157" t="s">
        <v>157</v>
      </c>
      <c r="P5157" t="s">
        <v>1486</v>
      </c>
      <c r="Q5157" t="s">
        <v>49</v>
      </c>
      <c r="R5157" t="s">
        <v>72</v>
      </c>
      <c r="S5157" t="s">
        <v>1487</v>
      </c>
      <c r="T5157">
        <v>6.99</v>
      </c>
      <c r="U5157">
        <v>3</v>
      </c>
      <c r="V5157">
        <v>0</v>
      </c>
      <c r="W5157">
        <v>2.027099999999999</v>
      </c>
    </row>
    <row r="5158" spans="1:23" x14ac:dyDescent="0.3">
      <c r="A5158">
        <v>6637</v>
      </c>
      <c r="B5158" t="s">
        <v>9028</v>
      </c>
      <c r="C5158" s="1">
        <v>42861</v>
      </c>
      <c r="D5158">
        <v>2017</v>
      </c>
      <c r="E5158" t="s">
        <v>124</v>
      </c>
      <c r="F5158">
        <v>6</v>
      </c>
      <c r="G5158" t="s">
        <v>1306</v>
      </c>
      <c r="H5158" t="s">
        <v>3956</v>
      </c>
      <c r="I5158" t="s">
        <v>3957</v>
      </c>
      <c r="J5158" t="s">
        <v>28</v>
      </c>
      <c r="K5158" t="s">
        <v>29</v>
      </c>
      <c r="L5158" t="s">
        <v>479</v>
      </c>
      <c r="M5158" t="s">
        <v>93</v>
      </c>
      <c r="N5158">
        <v>28205</v>
      </c>
      <c r="O5158" t="s">
        <v>32</v>
      </c>
      <c r="P5158" t="s">
        <v>2273</v>
      </c>
      <c r="Q5158" t="s">
        <v>49</v>
      </c>
      <c r="R5158" t="s">
        <v>50</v>
      </c>
      <c r="S5158" t="s">
        <v>2274</v>
      </c>
      <c r="T5158">
        <v>122.12000000000002</v>
      </c>
      <c r="U5158">
        <v>5</v>
      </c>
      <c r="V5158">
        <v>0.2</v>
      </c>
      <c r="W5158">
        <v>39.689000000000007</v>
      </c>
    </row>
    <row r="5159" spans="1:23" x14ac:dyDescent="0.3">
      <c r="A5159">
        <v>6635</v>
      </c>
      <c r="B5159" t="s">
        <v>9028</v>
      </c>
      <c r="C5159" s="1">
        <v>42861</v>
      </c>
      <c r="D5159">
        <v>2017</v>
      </c>
      <c r="E5159" t="s">
        <v>124</v>
      </c>
      <c r="F5159">
        <v>6</v>
      </c>
      <c r="G5159" t="s">
        <v>1306</v>
      </c>
      <c r="H5159" t="s">
        <v>3956</v>
      </c>
      <c r="I5159" t="s">
        <v>3957</v>
      </c>
      <c r="J5159" t="s">
        <v>28</v>
      </c>
      <c r="K5159" t="s">
        <v>29</v>
      </c>
      <c r="L5159" t="s">
        <v>479</v>
      </c>
      <c r="M5159" t="s">
        <v>93</v>
      </c>
      <c r="N5159">
        <v>28205</v>
      </c>
      <c r="O5159" t="s">
        <v>32</v>
      </c>
      <c r="P5159" t="s">
        <v>1403</v>
      </c>
      <c r="Q5159" t="s">
        <v>49</v>
      </c>
      <c r="R5159" t="s">
        <v>79</v>
      </c>
      <c r="S5159" t="s">
        <v>1404</v>
      </c>
      <c r="T5159">
        <v>68.541000000000011</v>
      </c>
      <c r="U5159">
        <v>11</v>
      </c>
      <c r="V5159">
        <v>0.7</v>
      </c>
      <c r="W5159">
        <v>-52.548099999999991</v>
      </c>
    </row>
    <row r="5160" spans="1:23" x14ac:dyDescent="0.3">
      <c r="A5160">
        <v>6633</v>
      </c>
      <c r="B5160" t="s">
        <v>9026</v>
      </c>
      <c r="C5160" s="1">
        <v>42496</v>
      </c>
      <c r="D5160">
        <v>2016</v>
      </c>
      <c r="E5160" t="s">
        <v>124</v>
      </c>
      <c r="F5160">
        <v>6</v>
      </c>
      <c r="G5160" t="s">
        <v>25</v>
      </c>
      <c r="H5160" t="s">
        <v>4549</v>
      </c>
      <c r="I5160" t="s">
        <v>4550</v>
      </c>
      <c r="J5160" t="s">
        <v>108</v>
      </c>
      <c r="K5160" t="s">
        <v>29</v>
      </c>
      <c r="L5160" t="s">
        <v>330</v>
      </c>
      <c r="M5160" t="s">
        <v>610</v>
      </c>
      <c r="N5160">
        <v>65807</v>
      </c>
      <c r="O5160" t="s">
        <v>111</v>
      </c>
      <c r="P5160" t="s">
        <v>5389</v>
      </c>
      <c r="Q5160" t="s">
        <v>49</v>
      </c>
      <c r="R5160" t="s">
        <v>82</v>
      </c>
      <c r="S5160" t="s">
        <v>5390</v>
      </c>
      <c r="T5160">
        <v>54.48</v>
      </c>
      <c r="U5160">
        <v>1</v>
      </c>
      <c r="V5160">
        <v>0</v>
      </c>
      <c r="W5160">
        <v>15.254400000000004</v>
      </c>
    </row>
    <row r="5161" spans="1:23" x14ac:dyDescent="0.3">
      <c r="A5161">
        <v>6630</v>
      </c>
      <c r="B5161" t="s">
        <v>9023</v>
      </c>
      <c r="C5161" s="1">
        <v>42279</v>
      </c>
      <c r="D5161">
        <v>2015</v>
      </c>
      <c r="E5161" t="s">
        <v>53</v>
      </c>
      <c r="F5161">
        <v>2</v>
      </c>
      <c r="G5161" t="s">
        <v>54</v>
      </c>
      <c r="H5161" t="s">
        <v>3981</v>
      </c>
      <c r="I5161" t="s">
        <v>3982</v>
      </c>
      <c r="J5161" t="s">
        <v>108</v>
      </c>
      <c r="K5161" t="s">
        <v>29</v>
      </c>
      <c r="L5161" t="s">
        <v>9024</v>
      </c>
      <c r="M5161" t="s">
        <v>93</v>
      </c>
      <c r="N5161">
        <v>27893</v>
      </c>
      <c r="O5161" t="s">
        <v>32</v>
      </c>
      <c r="P5161" t="s">
        <v>4759</v>
      </c>
      <c r="Q5161" t="s">
        <v>49</v>
      </c>
      <c r="R5161" t="s">
        <v>79</v>
      </c>
      <c r="S5161" t="s">
        <v>4760</v>
      </c>
      <c r="T5161">
        <v>7.3800000000000008</v>
      </c>
      <c r="U5161">
        <v>5</v>
      </c>
      <c r="V5161">
        <v>0.7</v>
      </c>
      <c r="W5161">
        <v>-5.4120000000000008</v>
      </c>
    </row>
    <row r="5162" spans="1:23" x14ac:dyDescent="0.3">
      <c r="A5162">
        <v>6628</v>
      </c>
      <c r="B5162" t="s">
        <v>9021</v>
      </c>
      <c r="C5162" s="1">
        <v>41782</v>
      </c>
      <c r="D5162">
        <v>2014</v>
      </c>
      <c r="E5162" t="s">
        <v>124</v>
      </c>
      <c r="F5162">
        <v>23</v>
      </c>
      <c r="G5162" t="s">
        <v>54</v>
      </c>
      <c r="H5162" t="s">
        <v>4776</v>
      </c>
      <c r="I5162" t="s">
        <v>4777</v>
      </c>
      <c r="J5162" t="s">
        <v>28</v>
      </c>
      <c r="K5162" t="s">
        <v>29</v>
      </c>
      <c r="L5162" t="s">
        <v>4144</v>
      </c>
      <c r="M5162" t="s">
        <v>102</v>
      </c>
      <c r="N5162">
        <v>98006</v>
      </c>
      <c r="O5162" t="s">
        <v>47</v>
      </c>
      <c r="P5162" t="s">
        <v>422</v>
      </c>
      <c r="Q5162" t="s">
        <v>49</v>
      </c>
      <c r="R5162" t="s">
        <v>95</v>
      </c>
      <c r="S5162" t="s">
        <v>423</v>
      </c>
      <c r="T5162">
        <v>12.96</v>
      </c>
      <c r="U5162">
        <v>2</v>
      </c>
      <c r="V5162">
        <v>0</v>
      </c>
      <c r="W5162">
        <v>6.2208000000000006</v>
      </c>
    </row>
    <row r="5163" spans="1:23" x14ac:dyDescent="0.3">
      <c r="A5163">
        <v>6624</v>
      </c>
      <c r="B5163" t="s">
        <v>9015</v>
      </c>
      <c r="C5163" s="1">
        <v>41888</v>
      </c>
      <c r="D5163">
        <v>2014</v>
      </c>
      <c r="E5163" t="s">
        <v>161</v>
      </c>
      <c r="F5163">
        <v>6</v>
      </c>
      <c r="G5163" t="s">
        <v>199</v>
      </c>
      <c r="H5163" t="s">
        <v>9016</v>
      </c>
      <c r="I5163" t="s">
        <v>9017</v>
      </c>
      <c r="J5163" t="s">
        <v>44</v>
      </c>
      <c r="K5163" t="s">
        <v>29</v>
      </c>
      <c r="L5163" t="s">
        <v>135</v>
      </c>
      <c r="M5163" t="s">
        <v>46</v>
      </c>
      <c r="N5163">
        <v>94109</v>
      </c>
      <c r="O5163" t="s">
        <v>47</v>
      </c>
      <c r="P5163" t="s">
        <v>2245</v>
      </c>
      <c r="Q5163" t="s">
        <v>49</v>
      </c>
      <c r="R5163" t="s">
        <v>50</v>
      </c>
      <c r="S5163" t="s">
        <v>2246</v>
      </c>
      <c r="T5163">
        <v>58.48</v>
      </c>
      <c r="U5163">
        <v>8</v>
      </c>
      <c r="V5163">
        <v>0</v>
      </c>
      <c r="W5163">
        <v>27.485599999999998</v>
      </c>
    </row>
    <row r="5164" spans="1:23" x14ac:dyDescent="0.3">
      <c r="A5164">
        <v>6621</v>
      </c>
      <c r="B5164" t="s">
        <v>9014</v>
      </c>
      <c r="C5164" s="1">
        <v>42748</v>
      </c>
      <c r="D5164">
        <v>2017</v>
      </c>
      <c r="E5164" t="s">
        <v>166</v>
      </c>
      <c r="F5164">
        <v>13</v>
      </c>
      <c r="G5164" t="s">
        <v>25</v>
      </c>
      <c r="H5164" t="s">
        <v>3687</v>
      </c>
      <c r="I5164" t="s">
        <v>3688</v>
      </c>
      <c r="J5164" t="s">
        <v>44</v>
      </c>
      <c r="K5164" t="s">
        <v>29</v>
      </c>
      <c r="L5164" t="s">
        <v>330</v>
      </c>
      <c r="M5164" t="s">
        <v>610</v>
      </c>
      <c r="N5164">
        <v>65807</v>
      </c>
      <c r="O5164" t="s">
        <v>111</v>
      </c>
      <c r="P5164" t="s">
        <v>1818</v>
      </c>
      <c r="Q5164" t="s">
        <v>49</v>
      </c>
      <c r="R5164" t="s">
        <v>592</v>
      </c>
      <c r="S5164" t="s">
        <v>1819</v>
      </c>
      <c r="T5164">
        <v>4164.0499999999993</v>
      </c>
      <c r="U5164">
        <v>5</v>
      </c>
      <c r="V5164">
        <v>0</v>
      </c>
      <c r="W5164">
        <v>83.281000000000063</v>
      </c>
    </row>
    <row r="5165" spans="1:23" x14ac:dyDescent="0.3">
      <c r="A5165">
        <v>6620</v>
      </c>
      <c r="B5165" t="s">
        <v>9014</v>
      </c>
      <c r="C5165" s="1">
        <v>42748</v>
      </c>
      <c r="D5165">
        <v>2017</v>
      </c>
      <c r="E5165" t="s">
        <v>166</v>
      </c>
      <c r="F5165">
        <v>13</v>
      </c>
      <c r="G5165" t="s">
        <v>25</v>
      </c>
      <c r="H5165" t="s">
        <v>3687</v>
      </c>
      <c r="I5165" t="s">
        <v>3688</v>
      </c>
      <c r="J5165" t="s">
        <v>44</v>
      </c>
      <c r="K5165" t="s">
        <v>29</v>
      </c>
      <c r="L5165" t="s">
        <v>330</v>
      </c>
      <c r="M5165" t="s">
        <v>610</v>
      </c>
      <c r="N5165">
        <v>65807</v>
      </c>
      <c r="O5165" t="s">
        <v>111</v>
      </c>
      <c r="P5165" t="s">
        <v>8380</v>
      </c>
      <c r="Q5165" t="s">
        <v>49</v>
      </c>
      <c r="R5165" t="s">
        <v>72</v>
      </c>
      <c r="S5165" t="s">
        <v>8381</v>
      </c>
      <c r="T5165">
        <v>209.94</v>
      </c>
      <c r="U5165">
        <v>6</v>
      </c>
      <c r="V5165">
        <v>0</v>
      </c>
      <c r="W5165">
        <v>54.584400000000002</v>
      </c>
    </row>
    <row r="5166" spans="1:23" x14ac:dyDescent="0.3">
      <c r="A5166">
        <v>5165</v>
      </c>
      <c r="B5166" t="s">
        <v>8062</v>
      </c>
      <c r="C5166" s="1">
        <v>41953</v>
      </c>
      <c r="D5166">
        <v>2014</v>
      </c>
      <c r="E5166" t="s">
        <v>24</v>
      </c>
      <c r="F516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v>1.5209999999999999</v>
      </c>
    </row>
    <row r="5167" spans="1:23" x14ac:dyDescent="0.3">
      <c r="A5167">
        <v>5166</v>
      </c>
      <c r="B5167" t="s">
        <v>8062</v>
      </c>
      <c r="C5167" s="1">
        <v>41953</v>
      </c>
      <c r="D5167">
        <v>2014</v>
      </c>
      <c r="E5167" t="s">
        <v>24</v>
      </c>
      <c r="F5167">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v>5.7779999999999987</v>
      </c>
    </row>
    <row r="5168" spans="1:23" x14ac:dyDescent="0.3">
      <c r="A5168">
        <v>5167</v>
      </c>
      <c r="B5168" t="s">
        <v>8062</v>
      </c>
      <c r="C5168" s="1">
        <v>41953</v>
      </c>
      <c r="D5168">
        <v>2014</v>
      </c>
      <c r="E5168" t="s">
        <v>24</v>
      </c>
      <c r="F5168">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v>7.1280000000000001</v>
      </c>
    </row>
    <row r="5169" spans="1:23" x14ac:dyDescent="0.3">
      <c r="A5169">
        <v>6619</v>
      </c>
      <c r="B5169" t="s">
        <v>9014</v>
      </c>
      <c r="C5169" s="1">
        <v>42748</v>
      </c>
      <c r="D5169">
        <v>2017</v>
      </c>
      <c r="E5169" t="s">
        <v>166</v>
      </c>
      <c r="F5169">
        <v>13</v>
      </c>
      <c r="G5169" t="s">
        <v>25</v>
      </c>
      <c r="H5169" t="s">
        <v>3687</v>
      </c>
      <c r="I5169" t="s">
        <v>3688</v>
      </c>
      <c r="J5169" t="s">
        <v>44</v>
      </c>
      <c r="K5169" t="s">
        <v>29</v>
      </c>
      <c r="L5169" t="s">
        <v>330</v>
      </c>
      <c r="M5169" t="s">
        <v>610</v>
      </c>
      <c r="N5169">
        <v>65807</v>
      </c>
      <c r="O5169" t="s">
        <v>111</v>
      </c>
      <c r="P5169" t="s">
        <v>5552</v>
      </c>
      <c r="Q5169" t="s">
        <v>49</v>
      </c>
      <c r="R5169" t="s">
        <v>95</v>
      </c>
      <c r="S5169" t="s">
        <v>5553</v>
      </c>
      <c r="T5169">
        <v>32.400000000000006</v>
      </c>
      <c r="U5169">
        <v>5</v>
      </c>
      <c r="V5169">
        <v>0</v>
      </c>
      <c r="W5169">
        <v>15.552000000000001</v>
      </c>
    </row>
    <row r="5170" spans="1:23" x14ac:dyDescent="0.3">
      <c r="A5170">
        <v>5169</v>
      </c>
      <c r="B5170" t="s">
        <v>8062</v>
      </c>
      <c r="C5170" s="1">
        <v>41953</v>
      </c>
      <c r="D5170">
        <v>2014</v>
      </c>
      <c r="E5170" t="s">
        <v>24</v>
      </c>
      <c r="F5170">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v>11.958600000000001</v>
      </c>
    </row>
    <row r="5171" spans="1:23" x14ac:dyDescent="0.3">
      <c r="A5171">
        <v>5170</v>
      </c>
      <c r="B5171" t="s">
        <v>8062</v>
      </c>
      <c r="C5171" s="1">
        <v>41953</v>
      </c>
      <c r="D5171">
        <v>2014</v>
      </c>
      <c r="E5171" t="s">
        <v>24</v>
      </c>
      <c r="F5171">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v>160.62299999999993</v>
      </c>
    </row>
    <row r="5172" spans="1:23" x14ac:dyDescent="0.3">
      <c r="A5172">
        <v>6618</v>
      </c>
      <c r="B5172" t="s">
        <v>9013</v>
      </c>
      <c r="C5172" s="1">
        <v>42538</v>
      </c>
      <c r="D5172">
        <v>2016</v>
      </c>
      <c r="E5172" t="s">
        <v>41</v>
      </c>
      <c r="F5172">
        <v>17</v>
      </c>
      <c r="G5172" t="s">
        <v>199</v>
      </c>
      <c r="H5172" t="s">
        <v>1387</v>
      </c>
      <c r="I5172" t="s">
        <v>1388</v>
      </c>
      <c r="J5172" t="s">
        <v>28</v>
      </c>
      <c r="K5172" t="s">
        <v>29</v>
      </c>
      <c r="L5172" t="s">
        <v>45</v>
      </c>
      <c r="M5172" t="s">
        <v>46</v>
      </c>
      <c r="N5172">
        <v>90045</v>
      </c>
      <c r="O5172" t="s">
        <v>47</v>
      </c>
      <c r="P5172" t="s">
        <v>8558</v>
      </c>
      <c r="Q5172" t="s">
        <v>49</v>
      </c>
      <c r="R5172" t="s">
        <v>95</v>
      </c>
      <c r="S5172" t="s">
        <v>8559</v>
      </c>
      <c r="T5172">
        <v>219.84</v>
      </c>
      <c r="U5172">
        <v>4</v>
      </c>
      <c r="V5172">
        <v>0</v>
      </c>
      <c r="W5172">
        <v>107.7216</v>
      </c>
    </row>
    <row r="5173" spans="1:23" x14ac:dyDescent="0.3">
      <c r="A5173">
        <v>5172</v>
      </c>
      <c r="B5173" t="s">
        <v>8063</v>
      </c>
      <c r="C5173" s="1">
        <v>42517</v>
      </c>
      <c r="D5173">
        <v>2016</v>
      </c>
      <c r="E5173" t="s">
        <v>124</v>
      </c>
      <c r="F5173">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v>69.177599999999984</v>
      </c>
    </row>
    <row r="5174" spans="1:23" x14ac:dyDescent="0.3">
      <c r="A5174">
        <v>5173</v>
      </c>
      <c r="B5174" t="s">
        <v>8063</v>
      </c>
      <c r="C5174" s="1">
        <v>42517</v>
      </c>
      <c r="D5174">
        <v>2016</v>
      </c>
      <c r="E5174" t="s">
        <v>124</v>
      </c>
      <c r="F5174">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v>150.98399999999998</v>
      </c>
    </row>
    <row r="5175" spans="1:23" x14ac:dyDescent="0.3">
      <c r="A5175">
        <v>5174</v>
      </c>
      <c r="B5175" t="s">
        <v>8064</v>
      </c>
      <c r="C5175" s="1">
        <v>42071</v>
      </c>
      <c r="D5175">
        <v>2015</v>
      </c>
      <c r="E5175" t="s">
        <v>237</v>
      </c>
      <c r="F5175">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v>0.89459999999999995</v>
      </c>
    </row>
    <row r="5176" spans="1:23" x14ac:dyDescent="0.3">
      <c r="A5176">
        <v>5175</v>
      </c>
      <c r="B5176" t="s">
        <v>8065</v>
      </c>
      <c r="C5176" s="1">
        <v>43027</v>
      </c>
      <c r="D5176">
        <v>2017</v>
      </c>
      <c r="E5176" t="s">
        <v>53</v>
      </c>
      <c r="F517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v>-3.5224000000000011</v>
      </c>
    </row>
    <row r="5177" spans="1:23" x14ac:dyDescent="0.3">
      <c r="A5177">
        <v>6617</v>
      </c>
      <c r="B5177" t="s">
        <v>9013</v>
      </c>
      <c r="C5177" s="1">
        <v>42538</v>
      </c>
      <c r="D5177">
        <v>2016</v>
      </c>
      <c r="E5177" t="s">
        <v>41</v>
      </c>
      <c r="F5177">
        <v>17</v>
      </c>
      <c r="G5177" t="s">
        <v>199</v>
      </c>
      <c r="H5177" t="s">
        <v>1387</v>
      </c>
      <c r="I5177" t="s">
        <v>1388</v>
      </c>
      <c r="J5177" t="s">
        <v>28</v>
      </c>
      <c r="K5177" t="s">
        <v>29</v>
      </c>
      <c r="L5177" t="s">
        <v>45</v>
      </c>
      <c r="M5177" t="s">
        <v>46</v>
      </c>
      <c r="N5177">
        <v>90045</v>
      </c>
      <c r="O5177" t="s">
        <v>47</v>
      </c>
      <c r="P5177" t="s">
        <v>5541</v>
      </c>
      <c r="Q5177" t="s">
        <v>49</v>
      </c>
      <c r="R5177" t="s">
        <v>50</v>
      </c>
      <c r="S5177" t="s">
        <v>5542</v>
      </c>
      <c r="T5177">
        <v>22.5</v>
      </c>
      <c r="U5177">
        <v>6</v>
      </c>
      <c r="V5177">
        <v>0</v>
      </c>
      <c r="W5177">
        <v>10.799999999999999</v>
      </c>
    </row>
    <row r="5178" spans="1:23" x14ac:dyDescent="0.3">
      <c r="A5178">
        <v>5177</v>
      </c>
      <c r="B5178" t="s">
        <v>8067</v>
      </c>
      <c r="C5178" s="1">
        <v>42679</v>
      </c>
      <c r="D5178">
        <v>2016</v>
      </c>
      <c r="E5178" t="s">
        <v>24</v>
      </c>
      <c r="F5178">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v>19.968</v>
      </c>
    </row>
    <row r="5179" spans="1:23" x14ac:dyDescent="0.3">
      <c r="A5179">
        <v>5178</v>
      </c>
      <c r="B5179" t="s">
        <v>8068</v>
      </c>
      <c r="C5179" s="1">
        <v>42730</v>
      </c>
      <c r="D5179">
        <v>2016</v>
      </c>
      <c r="E5179" t="s">
        <v>98</v>
      </c>
      <c r="F5179">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v>1.6848000000000001</v>
      </c>
    </row>
    <row r="5180" spans="1:23" x14ac:dyDescent="0.3">
      <c r="A5180">
        <v>6613</v>
      </c>
      <c r="B5180" t="s">
        <v>9012</v>
      </c>
      <c r="C5180" s="1">
        <v>42115</v>
      </c>
      <c r="D5180">
        <v>2015</v>
      </c>
      <c r="E5180" t="s">
        <v>89</v>
      </c>
      <c r="F5180">
        <v>21</v>
      </c>
      <c r="G5180" t="s">
        <v>54</v>
      </c>
      <c r="H5180" t="s">
        <v>8331</v>
      </c>
      <c r="I5180" t="s">
        <v>8332</v>
      </c>
      <c r="J5180" t="s">
        <v>28</v>
      </c>
      <c r="K5180" t="s">
        <v>29</v>
      </c>
      <c r="L5180" t="s">
        <v>1491</v>
      </c>
      <c r="M5180" t="s">
        <v>31</v>
      </c>
      <c r="N5180">
        <v>40214</v>
      </c>
      <c r="O5180" t="s">
        <v>32</v>
      </c>
      <c r="P5180" t="s">
        <v>140</v>
      </c>
      <c r="Q5180" t="s">
        <v>49</v>
      </c>
      <c r="R5180" t="s">
        <v>79</v>
      </c>
      <c r="S5180" t="s">
        <v>141</v>
      </c>
      <c r="T5180">
        <v>21.299999999999997</v>
      </c>
      <c r="U5180">
        <v>3</v>
      </c>
      <c r="V5180">
        <v>0</v>
      </c>
      <c r="W5180">
        <v>9.7979999999999983</v>
      </c>
    </row>
    <row r="5181" spans="1:23" x14ac:dyDescent="0.3">
      <c r="A5181">
        <v>6611</v>
      </c>
      <c r="B5181" t="s">
        <v>9011</v>
      </c>
      <c r="C5181" s="1">
        <v>42663</v>
      </c>
      <c r="D5181">
        <v>2016</v>
      </c>
      <c r="E5181" t="s">
        <v>53</v>
      </c>
      <c r="F5181">
        <v>20</v>
      </c>
      <c r="G5181" t="s">
        <v>199</v>
      </c>
      <c r="H5181" t="s">
        <v>1049</v>
      </c>
      <c r="I5181" t="s">
        <v>1050</v>
      </c>
      <c r="J5181" t="s">
        <v>44</v>
      </c>
      <c r="K5181" t="s">
        <v>29</v>
      </c>
      <c r="L5181" t="s">
        <v>45</v>
      </c>
      <c r="M5181" t="s">
        <v>46</v>
      </c>
      <c r="N5181">
        <v>90049</v>
      </c>
      <c r="O5181" t="s">
        <v>47</v>
      </c>
      <c r="P5181" t="s">
        <v>4966</v>
      </c>
      <c r="Q5181" t="s">
        <v>49</v>
      </c>
      <c r="R5181" t="s">
        <v>79</v>
      </c>
      <c r="S5181" t="s">
        <v>4967</v>
      </c>
      <c r="T5181">
        <v>19.295999999999999</v>
      </c>
      <c r="U5181">
        <v>3</v>
      </c>
      <c r="V5181">
        <v>0.2</v>
      </c>
      <c r="W5181">
        <v>6.0299999999999994</v>
      </c>
    </row>
    <row r="5182" spans="1:23" x14ac:dyDescent="0.3">
      <c r="A5182">
        <v>5181</v>
      </c>
      <c r="B5182" t="s">
        <v>8069</v>
      </c>
      <c r="C5182" s="1">
        <v>42107</v>
      </c>
      <c r="D5182">
        <v>2015</v>
      </c>
      <c r="E5182" t="s">
        <v>89</v>
      </c>
      <c r="F5182">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v>29.577600000000004</v>
      </c>
    </row>
    <row r="5183" spans="1:23" x14ac:dyDescent="0.3">
      <c r="A5183">
        <v>5182</v>
      </c>
      <c r="B5183" t="s">
        <v>8070</v>
      </c>
      <c r="C5183" s="1">
        <v>42990</v>
      </c>
      <c r="D5183">
        <v>2017</v>
      </c>
      <c r="E5183" t="s">
        <v>161</v>
      </c>
      <c r="F5183">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v>21.772800000000004</v>
      </c>
    </row>
    <row r="5184" spans="1:23" x14ac:dyDescent="0.3">
      <c r="A5184">
        <v>5183</v>
      </c>
      <c r="B5184" t="s">
        <v>8070</v>
      </c>
      <c r="C5184" s="1">
        <v>42990</v>
      </c>
      <c r="D5184">
        <v>2017</v>
      </c>
      <c r="E5184" t="s">
        <v>161</v>
      </c>
      <c r="F5184">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v>22.89</v>
      </c>
    </row>
    <row r="5185" spans="1:23" x14ac:dyDescent="0.3">
      <c r="A5185">
        <v>5184</v>
      </c>
      <c r="B5185" t="s">
        <v>8071</v>
      </c>
      <c r="C5185" s="1">
        <v>43002</v>
      </c>
      <c r="D5185">
        <v>2017</v>
      </c>
      <c r="E5185" t="s">
        <v>161</v>
      </c>
      <c r="F5185">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v>10.0725</v>
      </c>
    </row>
    <row r="5186" spans="1:23" x14ac:dyDescent="0.3">
      <c r="A5186">
        <v>5185</v>
      </c>
      <c r="B5186" t="s">
        <v>8071</v>
      </c>
      <c r="C5186" s="1">
        <v>43002</v>
      </c>
      <c r="D5186">
        <v>2017</v>
      </c>
      <c r="E5186" t="s">
        <v>161</v>
      </c>
      <c r="F518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v>17.8066</v>
      </c>
    </row>
    <row r="5187" spans="1:23" x14ac:dyDescent="0.3">
      <c r="A5187">
        <v>5186</v>
      </c>
      <c r="B5187" t="s">
        <v>8072</v>
      </c>
      <c r="C5187" s="1">
        <v>42287</v>
      </c>
      <c r="D5187">
        <v>2015</v>
      </c>
      <c r="E5187" t="s">
        <v>53</v>
      </c>
      <c r="F5187">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v>-337.80600000000004</v>
      </c>
    </row>
    <row r="5188" spans="1:23" x14ac:dyDescent="0.3">
      <c r="A5188">
        <v>6610</v>
      </c>
      <c r="B5188" t="s">
        <v>9010</v>
      </c>
      <c r="C5188" s="1">
        <v>42073</v>
      </c>
      <c r="D5188">
        <v>2015</v>
      </c>
      <c r="E5188" t="s">
        <v>237</v>
      </c>
      <c r="F5188">
        <v>10</v>
      </c>
      <c r="G5188" t="s">
        <v>1306</v>
      </c>
      <c r="H5188" t="s">
        <v>143</v>
      </c>
      <c r="I5188" t="s">
        <v>144</v>
      </c>
      <c r="J5188" t="s">
        <v>44</v>
      </c>
      <c r="K5188" t="s">
        <v>29</v>
      </c>
      <c r="L5188" t="s">
        <v>3234</v>
      </c>
      <c r="M5188" t="s">
        <v>2755</v>
      </c>
      <c r="N5188">
        <v>20735</v>
      </c>
      <c r="O5188" t="s">
        <v>157</v>
      </c>
      <c r="P5188" t="s">
        <v>1314</v>
      </c>
      <c r="Q5188" t="s">
        <v>49</v>
      </c>
      <c r="R5188" t="s">
        <v>63</v>
      </c>
      <c r="S5188" t="s">
        <v>1315</v>
      </c>
      <c r="T5188">
        <v>89.820000000000007</v>
      </c>
      <c r="U5188">
        <v>6</v>
      </c>
      <c r="V5188">
        <v>0</v>
      </c>
      <c r="W5188">
        <v>25.149600000000007</v>
      </c>
    </row>
    <row r="5189" spans="1:23" x14ac:dyDescent="0.3">
      <c r="A5189">
        <v>6606</v>
      </c>
      <c r="B5189" t="s">
        <v>9009</v>
      </c>
      <c r="C5189" s="1">
        <v>42516</v>
      </c>
      <c r="D5189">
        <v>2016</v>
      </c>
      <c r="E5189" t="s">
        <v>124</v>
      </c>
      <c r="F5189">
        <v>26</v>
      </c>
      <c r="G5189" t="s">
        <v>54</v>
      </c>
      <c r="H5189" t="s">
        <v>5832</v>
      </c>
      <c r="I5189" t="s">
        <v>5833</v>
      </c>
      <c r="J5189" t="s">
        <v>28</v>
      </c>
      <c r="K5189" t="s">
        <v>29</v>
      </c>
      <c r="L5189" t="s">
        <v>2561</v>
      </c>
      <c r="M5189" t="s">
        <v>46</v>
      </c>
      <c r="N5189">
        <v>92704</v>
      </c>
      <c r="O5189" t="s">
        <v>47</v>
      </c>
      <c r="P5189" t="s">
        <v>3969</v>
      </c>
      <c r="Q5189" t="s">
        <v>49</v>
      </c>
      <c r="R5189" t="s">
        <v>95</v>
      </c>
      <c r="S5189" t="s">
        <v>3970</v>
      </c>
      <c r="T5189">
        <v>45.36</v>
      </c>
      <c r="U5189">
        <v>7</v>
      </c>
      <c r="V5189">
        <v>0</v>
      </c>
      <c r="W5189">
        <v>21.772800000000004</v>
      </c>
    </row>
    <row r="5190" spans="1:23" x14ac:dyDescent="0.3">
      <c r="A5190">
        <v>6605</v>
      </c>
      <c r="B5190" t="s">
        <v>9009</v>
      </c>
      <c r="C5190" s="1">
        <v>42516</v>
      </c>
      <c r="D5190">
        <v>2016</v>
      </c>
      <c r="E5190" t="s">
        <v>124</v>
      </c>
      <c r="F5190">
        <v>26</v>
      </c>
      <c r="G5190" t="s">
        <v>54</v>
      </c>
      <c r="H5190" t="s">
        <v>5832</v>
      </c>
      <c r="I5190" t="s">
        <v>5833</v>
      </c>
      <c r="J5190" t="s">
        <v>28</v>
      </c>
      <c r="K5190" t="s">
        <v>29</v>
      </c>
      <c r="L5190" t="s">
        <v>2561</v>
      </c>
      <c r="M5190" t="s">
        <v>46</v>
      </c>
      <c r="N5190">
        <v>92704</v>
      </c>
      <c r="O5190" t="s">
        <v>47</v>
      </c>
      <c r="P5190" t="s">
        <v>1933</v>
      </c>
      <c r="Q5190" t="s">
        <v>49</v>
      </c>
      <c r="R5190" t="s">
        <v>281</v>
      </c>
      <c r="S5190" t="s">
        <v>1934</v>
      </c>
      <c r="T5190">
        <v>5.9399999999999995</v>
      </c>
      <c r="U5190">
        <v>3</v>
      </c>
      <c r="V5190">
        <v>0</v>
      </c>
      <c r="W5190">
        <v>0</v>
      </c>
    </row>
    <row r="5191" spans="1:23" x14ac:dyDescent="0.3">
      <c r="A5191">
        <v>6604</v>
      </c>
      <c r="B5191" t="s">
        <v>9007</v>
      </c>
      <c r="C5191" s="1">
        <v>42903</v>
      </c>
      <c r="D5191">
        <v>2017</v>
      </c>
      <c r="E5191" t="s">
        <v>41</v>
      </c>
      <c r="F5191">
        <v>17</v>
      </c>
      <c r="G5191" t="s">
        <v>199</v>
      </c>
      <c r="H5191" t="s">
        <v>3016</v>
      </c>
      <c r="I5191" t="s">
        <v>3017</v>
      </c>
      <c r="J5191" t="s">
        <v>28</v>
      </c>
      <c r="K5191" t="s">
        <v>29</v>
      </c>
      <c r="L5191" t="s">
        <v>9008</v>
      </c>
      <c r="M5191" t="s">
        <v>469</v>
      </c>
      <c r="N5191">
        <v>80022</v>
      </c>
      <c r="O5191" t="s">
        <v>47</v>
      </c>
      <c r="P5191" t="s">
        <v>3464</v>
      </c>
      <c r="Q5191" t="s">
        <v>49</v>
      </c>
      <c r="R5191" t="s">
        <v>63</v>
      </c>
      <c r="S5191" t="s">
        <v>3465</v>
      </c>
      <c r="T5191">
        <v>146.352</v>
      </c>
      <c r="U5191">
        <v>3</v>
      </c>
      <c r="V5191">
        <v>0.2</v>
      </c>
      <c r="W5191">
        <v>-32.929200000000002</v>
      </c>
    </row>
    <row r="5192" spans="1:23" x14ac:dyDescent="0.3">
      <c r="A5192">
        <v>5191</v>
      </c>
      <c r="B5192" t="s">
        <v>8075</v>
      </c>
      <c r="C5192" s="1">
        <v>43053</v>
      </c>
      <c r="D5192">
        <v>2017</v>
      </c>
      <c r="E5192" t="s">
        <v>24</v>
      </c>
      <c r="F5192">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v>4.5040000000000031</v>
      </c>
    </row>
    <row r="5193" spans="1:23" x14ac:dyDescent="0.3">
      <c r="A5193">
        <v>5192</v>
      </c>
      <c r="B5193" t="s">
        <v>8076</v>
      </c>
      <c r="C5193" s="1">
        <v>42860</v>
      </c>
      <c r="D5193">
        <v>2017</v>
      </c>
      <c r="E5193" t="s">
        <v>124</v>
      </c>
      <c r="F5193">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v>11.58</v>
      </c>
    </row>
    <row r="5194" spans="1:23" x14ac:dyDescent="0.3">
      <c r="A5194">
        <v>6603</v>
      </c>
      <c r="B5194" t="s">
        <v>9006</v>
      </c>
      <c r="C5194" s="1">
        <v>41975</v>
      </c>
      <c r="D5194">
        <v>2014</v>
      </c>
      <c r="E5194" t="s">
        <v>98</v>
      </c>
      <c r="F5194">
        <v>2</v>
      </c>
      <c r="G5194" t="s">
        <v>54</v>
      </c>
      <c r="H5194" t="s">
        <v>238</v>
      </c>
      <c r="I5194" t="s">
        <v>239</v>
      </c>
      <c r="J5194" t="s">
        <v>44</v>
      </c>
      <c r="K5194" t="s">
        <v>29</v>
      </c>
      <c r="L5194" t="s">
        <v>3234</v>
      </c>
      <c r="M5194" t="s">
        <v>2755</v>
      </c>
      <c r="N5194">
        <v>20735</v>
      </c>
      <c r="O5194" t="s">
        <v>157</v>
      </c>
      <c r="P5194" t="s">
        <v>1156</v>
      </c>
      <c r="Q5194" t="s">
        <v>49</v>
      </c>
      <c r="R5194" t="s">
        <v>50</v>
      </c>
      <c r="S5194" t="s">
        <v>1157</v>
      </c>
      <c r="T5194">
        <v>15.66</v>
      </c>
      <c r="U5194">
        <v>6</v>
      </c>
      <c r="V5194">
        <v>0</v>
      </c>
      <c r="W5194">
        <v>7.2035999999999998</v>
      </c>
    </row>
    <row r="5195" spans="1:23" x14ac:dyDescent="0.3">
      <c r="A5195">
        <v>5194</v>
      </c>
      <c r="B5195" t="s">
        <v>8079</v>
      </c>
      <c r="C5195" s="1">
        <v>41971</v>
      </c>
      <c r="D5195">
        <v>2014</v>
      </c>
      <c r="E5195" t="s">
        <v>24</v>
      </c>
      <c r="F5195">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v>40.401199999999996</v>
      </c>
    </row>
    <row r="5196" spans="1:23" x14ac:dyDescent="0.3">
      <c r="A5196">
        <v>5195</v>
      </c>
      <c r="B5196" t="s">
        <v>8079</v>
      </c>
      <c r="C5196" s="1">
        <v>41971</v>
      </c>
      <c r="D5196">
        <v>2014</v>
      </c>
      <c r="E5196" t="s">
        <v>24</v>
      </c>
      <c r="F519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v>4.3295999999999992</v>
      </c>
    </row>
    <row r="5197" spans="1:23" x14ac:dyDescent="0.3">
      <c r="A5197">
        <v>5196</v>
      </c>
      <c r="B5197" t="s">
        <v>8079</v>
      </c>
      <c r="C5197" s="1">
        <v>41971</v>
      </c>
      <c r="D5197">
        <v>2014</v>
      </c>
      <c r="E5197" t="s">
        <v>24</v>
      </c>
      <c r="F5197">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v>22.3734</v>
      </c>
    </row>
    <row r="5198" spans="1:23" x14ac:dyDescent="0.3">
      <c r="A5198">
        <v>5197</v>
      </c>
      <c r="B5198" t="s">
        <v>8080</v>
      </c>
      <c r="C5198" s="1">
        <v>41769</v>
      </c>
      <c r="D5198">
        <v>2014</v>
      </c>
      <c r="E5198" t="s">
        <v>124</v>
      </c>
      <c r="F5198">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v>77.483699999999999</v>
      </c>
    </row>
    <row r="5199" spans="1:23" x14ac:dyDescent="0.3">
      <c r="A5199">
        <v>6601</v>
      </c>
      <c r="B5199" t="s">
        <v>9006</v>
      </c>
      <c r="C5199" s="1">
        <v>41975</v>
      </c>
      <c r="D5199">
        <v>2014</v>
      </c>
      <c r="E5199" t="s">
        <v>98</v>
      </c>
      <c r="F5199">
        <v>2</v>
      </c>
      <c r="G5199" t="s">
        <v>54</v>
      </c>
      <c r="H5199" t="s">
        <v>238</v>
      </c>
      <c r="I5199" t="s">
        <v>239</v>
      </c>
      <c r="J5199" t="s">
        <v>44</v>
      </c>
      <c r="K5199" t="s">
        <v>29</v>
      </c>
      <c r="L5199" t="s">
        <v>3234</v>
      </c>
      <c r="M5199" t="s">
        <v>2755</v>
      </c>
      <c r="N5199">
        <v>20735</v>
      </c>
      <c r="O5199" t="s">
        <v>157</v>
      </c>
      <c r="P5199" t="s">
        <v>6028</v>
      </c>
      <c r="Q5199" t="s">
        <v>49</v>
      </c>
      <c r="R5199" t="s">
        <v>95</v>
      </c>
      <c r="S5199" t="s">
        <v>6029</v>
      </c>
      <c r="T5199">
        <v>146.82</v>
      </c>
      <c r="U5199">
        <v>3</v>
      </c>
      <c r="V5199">
        <v>0</v>
      </c>
      <c r="W5199">
        <v>73.41</v>
      </c>
    </row>
    <row r="5200" spans="1:23" x14ac:dyDescent="0.3">
      <c r="A5200">
        <v>5199</v>
      </c>
      <c r="B5200" t="s">
        <v>8081</v>
      </c>
      <c r="C5200" s="1">
        <v>42432</v>
      </c>
      <c r="D5200">
        <v>2016</v>
      </c>
      <c r="E5200" t="s">
        <v>237</v>
      </c>
      <c r="F5200">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v>-786.01440000000025</v>
      </c>
    </row>
    <row r="5201" spans="1:23" x14ac:dyDescent="0.3">
      <c r="A5201">
        <v>5200</v>
      </c>
      <c r="B5201" t="s">
        <v>8081</v>
      </c>
      <c r="C5201" s="1">
        <v>42432</v>
      </c>
      <c r="D5201">
        <v>2016</v>
      </c>
      <c r="E5201" t="s">
        <v>237</v>
      </c>
      <c r="F5201">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v>0.77759999999999996</v>
      </c>
    </row>
    <row r="5202" spans="1:23" x14ac:dyDescent="0.3">
      <c r="A5202">
        <v>6599</v>
      </c>
      <c r="B5202" t="s">
        <v>9005</v>
      </c>
      <c r="C5202" s="1">
        <v>41796</v>
      </c>
      <c r="D5202">
        <v>2014</v>
      </c>
      <c r="E5202" t="s">
        <v>41</v>
      </c>
      <c r="F5202">
        <v>6</v>
      </c>
      <c r="G5202" t="s">
        <v>54</v>
      </c>
      <c r="H5202" t="s">
        <v>5832</v>
      </c>
      <c r="I5202" t="s">
        <v>5833</v>
      </c>
      <c r="J5202" t="s">
        <v>28</v>
      </c>
      <c r="K5202" t="s">
        <v>29</v>
      </c>
      <c r="L5202" t="s">
        <v>1539</v>
      </c>
      <c r="M5202" t="s">
        <v>58</v>
      </c>
      <c r="N5202">
        <v>32216</v>
      </c>
      <c r="O5202" t="s">
        <v>32</v>
      </c>
      <c r="P5202" t="s">
        <v>5870</v>
      </c>
      <c r="Q5202" t="s">
        <v>49</v>
      </c>
      <c r="R5202" t="s">
        <v>95</v>
      </c>
      <c r="S5202" t="s">
        <v>5871</v>
      </c>
      <c r="T5202">
        <v>62.015999999999998</v>
      </c>
      <c r="U5202">
        <v>2</v>
      </c>
      <c r="V5202">
        <v>0.2</v>
      </c>
      <c r="W5202">
        <v>22.480800000000002</v>
      </c>
    </row>
    <row r="5203" spans="1:23" x14ac:dyDescent="0.3">
      <c r="A5203">
        <v>6598</v>
      </c>
      <c r="B5203" t="s">
        <v>9005</v>
      </c>
      <c r="C5203" s="1">
        <v>41796</v>
      </c>
      <c r="D5203">
        <v>2014</v>
      </c>
      <c r="E5203" t="s">
        <v>41</v>
      </c>
      <c r="F5203">
        <v>6</v>
      </c>
      <c r="G5203" t="s">
        <v>54</v>
      </c>
      <c r="H5203" t="s">
        <v>5832</v>
      </c>
      <c r="I5203" t="s">
        <v>5833</v>
      </c>
      <c r="J5203" t="s">
        <v>28</v>
      </c>
      <c r="K5203" t="s">
        <v>29</v>
      </c>
      <c r="L5203" t="s">
        <v>1539</v>
      </c>
      <c r="M5203" t="s">
        <v>58</v>
      </c>
      <c r="N5203">
        <v>32216</v>
      </c>
      <c r="O5203" t="s">
        <v>32</v>
      </c>
      <c r="P5203" t="s">
        <v>1038</v>
      </c>
      <c r="Q5203" t="s">
        <v>49</v>
      </c>
      <c r="R5203" t="s">
        <v>79</v>
      </c>
      <c r="S5203" t="s">
        <v>1039</v>
      </c>
      <c r="T5203">
        <v>1.3650000000000002</v>
      </c>
      <c r="U5203">
        <v>1</v>
      </c>
      <c r="V5203">
        <v>0.7</v>
      </c>
      <c r="W5203">
        <v>-0.9099999999999997</v>
      </c>
    </row>
    <row r="5204" spans="1:23" x14ac:dyDescent="0.3">
      <c r="A5204">
        <v>6597</v>
      </c>
      <c r="B5204" t="s">
        <v>9004</v>
      </c>
      <c r="C5204" s="1">
        <v>42848</v>
      </c>
      <c r="D5204">
        <v>2017</v>
      </c>
      <c r="E5204" t="s">
        <v>89</v>
      </c>
      <c r="F5204">
        <v>23</v>
      </c>
      <c r="G5204" t="s">
        <v>199</v>
      </c>
      <c r="H5204" t="s">
        <v>525</v>
      </c>
      <c r="I5204" t="s">
        <v>526</v>
      </c>
      <c r="J5204" t="s">
        <v>44</v>
      </c>
      <c r="K5204" t="s">
        <v>29</v>
      </c>
      <c r="L5204" t="s">
        <v>509</v>
      </c>
      <c r="M5204" t="s">
        <v>510</v>
      </c>
      <c r="N5204">
        <v>43229</v>
      </c>
      <c r="O5204" t="s">
        <v>157</v>
      </c>
      <c r="P5204" t="s">
        <v>581</v>
      </c>
      <c r="Q5204" t="s">
        <v>49</v>
      </c>
      <c r="R5204" t="s">
        <v>95</v>
      </c>
      <c r="S5204" t="s">
        <v>582</v>
      </c>
      <c r="T5204">
        <v>5.3440000000000003</v>
      </c>
      <c r="U5204">
        <v>1</v>
      </c>
      <c r="V5204">
        <v>0.2</v>
      </c>
      <c r="W5204">
        <v>1.8703999999999998</v>
      </c>
    </row>
    <row r="5205" spans="1:23" x14ac:dyDescent="0.3">
      <c r="A5205">
        <v>5204</v>
      </c>
      <c r="B5205" t="s">
        <v>8082</v>
      </c>
      <c r="C5205" s="1">
        <v>42231</v>
      </c>
      <c r="D5205">
        <v>2015</v>
      </c>
      <c r="E5205" t="s">
        <v>132</v>
      </c>
      <c r="F5205">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v>18.970199999999998</v>
      </c>
    </row>
    <row r="5206" spans="1:23" x14ac:dyDescent="0.3">
      <c r="A5206">
        <v>5205</v>
      </c>
      <c r="B5206" t="s">
        <v>8083</v>
      </c>
      <c r="C5206" s="1">
        <v>42259</v>
      </c>
      <c r="D5206">
        <v>2015</v>
      </c>
      <c r="E5206" t="s">
        <v>161</v>
      </c>
      <c r="F520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v>3.0557999999999996</v>
      </c>
    </row>
    <row r="5207" spans="1:23" x14ac:dyDescent="0.3">
      <c r="A5207">
        <v>5206</v>
      </c>
      <c r="B5207" t="s">
        <v>8083</v>
      </c>
      <c r="C5207" s="1">
        <v>42259</v>
      </c>
      <c r="D5207">
        <v>2015</v>
      </c>
      <c r="E5207" t="s">
        <v>161</v>
      </c>
      <c r="F5207">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v>4.2391999999999967</v>
      </c>
    </row>
    <row r="5208" spans="1:23" x14ac:dyDescent="0.3">
      <c r="A5208">
        <v>5207</v>
      </c>
      <c r="B5208" t="s">
        <v>8083</v>
      </c>
      <c r="C5208" s="1">
        <v>42259</v>
      </c>
      <c r="D5208">
        <v>2015</v>
      </c>
      <c r="E5208" t="s">
        <v>161</v>
      </c>
      <c r="F5208">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v>0.58279999999999998</v>
      </c>
    </row>
    <row r="5209" spans="1:23" x14ac:dyDescent="0.3">
      <c r="A5209">
        <v>5208</v>
      </c>
      <c r="B5209" t="s">
        <v>8083</v>
      </c>
      <c r="C5209" s="1">
        <v>42259</v>
      </c>
      <c r="D5209">
        <v>2015</v>
      </c>
      <c r="E5209" t="s">
        <v>161</v>
      </c>
      <c r="F5209">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v>9.9359999999999999</v>
      </c>
    </row>
    <row r="5210" spans="1:23" x14ac:dyDescent="0.3">
      <c r="A5210">
        <v>5209</v>
      </c>
      <c r="B5210" t="s">
        <v>8083</v>
      </c>
      <c r="C5210" s="1">
        <v>42259</v>
      </c>
      <c r="D5210">
        <v>2015</v>
      </c>
      <c r="E5210" t="s">
        <v>161</v>
      </c>
      <c r="F5210">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v>14.161000000000001</v>
      </c>
    </row>
    <row r="5211" spans="1:23" x14ac:dyDescent="0.3">
      <c r="A5211">
        <v>5210</v>
      </c>
      <c r="B5211" t="s">
        <v>8083</v>
      </c>
      <c r="C5211" s="1">
        <v>42259</v>
      </c>
      <c r="D5211">
        <v>2015</v>
      </c>
      <c r="E5211" t="s">
        <v>161</v>
      </c>
      <c r="F5211">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v>12.7746</v>
      </c>
    </row>
    <row r="5212" spans="1:23" x14ac:dyDescent="0.3">
      <c r="A5212">
        <v>5211</v>
      </c>
      <c r="B5212" t="s">
        <v>8084</v>
      </c>
      <c r="C5212" s="1">
        <v>42016</v>
      </c>
      <c r="D5212">
        <v>2015</v>
      </c>
      <c r="E5212" t="s">
        <v>166</v>
      </c>
      <c r="F5212">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v>120.94680000000001</v>
      </c>
    </row>
    <row r="5213" spans="1:23" x14ac:dyDescent="0.3">
      <c r="A5213">
        <v>5212</v>
      </c>
      <c r="B5213" t="s">
        <v>8085</v>
      </c>
      <c r="C5213" s="1">
        <v>42136</v>
      </c>
      <c r="D5213">
        <v>2015</v>
      </c>
      <c r="E5213" t="s">
        <v>124</v>
      </c>
      <c r="F5213">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v>9.8901000000000039</v>
      </c>
    </row>
    <row r="5214" spans="1:23" x14ac:dyDescent="0.3">
      <c r="A5214">
        <v>5213</v>
      </c>
      <c r="B5214" t="s">
        <v>8086</v>
      </c>
      <c r="C5214" s="1">
        <v>42639</v>
      </c>
      <c r="D5214">
        <v>2016</v>
      </c>
      <c r="E5214" t="s">
        <v>161</v>
      </c>
      <c r="F5214">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v>13.891499999999999</v>
      </c>
    </row>
    <row r="5215" spans="1:23" x14ac:dyDescent="0.3">
      <c r="A5215">
        <v>5214</v>
      </c>
      <c r="B5215" t="s">
        <v>8086</v>
      </c>
      <c r="C5215" s="1">
        <v>42639</v>
      </c>
      <c r="D5215">
        <v>2016</v>
      </c>
      <c r="E5215" t="s">
        <v>161</v>
      </c>
      <c r="F5215">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v>3.6017999999999999</v>
      </c>
    </row>
    <row r="5216" spans="1:23" x14ac:dyDescent="0.3">
      <c r="A5216">
        <v>5215</v>
      </c>
      <c r="B5216" t="s">
        <v>8086</v>
      </c>
      <c r="C5216" s="1">
        <v>42639</v>
      </c>
      <c r="D5216">
        <v>2016</v>
      </c>
      <c r="E5216" t="s">
        <v>161</v>
      </c>
      <c r="F521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v>13.452000000000002</v>
      </c>
    </row>
    <row r="5217" spans="1:23" x14ac:dyDescent="0.3">
      <c r="A5217">
        <v>5216</v>
      </c>
      <c r="B5217" t="s">
        <v>8086</v>
      </c>
      <c r="C5217" s="1">
        <v>42639</v>
      </c>
      <c r="D5217">
        <v>2016</v>
      </c>
      <c r="E5217" t="s">
        <v>161</v>
      </c>
      <c r="F5217">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v>13.454999999999998</v>
      </c>
    </row>
    <row r="5218" spans="1:23" x14ac:dyDescent="0.3">
      <c r="A5218">
        <v>5217</v>
      </c>
      <c r="B5218" t="s">
        <v>8087</v>
      </c>
      <c r="C5218" s="1">
        <v>42987</v>
      </c>
      <c r="D5218">
        <v>2017</v>
      </c>
      <c r="E5218" t="s">
        <v>161</v>
      </c>
      <c r="F5218">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v>8.2156000000000002</v>
      </c>
    </row>
    <row r="5219" spans="1:23" x14ac:dyDescent="0.3">
      <c r="A5219">
        <v>5218</v>
      </c>
      <c r="B5219" t="s">
        <v>8088</v>
      </c>
      <c r="C5219" s="1">
        <v>42840</v>
      </c>
      <c r="D5219">
        <v>2017</v>
      </c>
      <c r="E5219" t="s">
        <v>89</v>
      </c>
      <c r="F5219">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v>36.404399999999995</v>
      </c>
    </row>
    <row r="5220" spans="1:23" x14ac:dyDescent="0.3">
      <c r="A5220">
        <v>5219</v>
      </c>
      <c r="B5220" t="s">
        <v>8089</v>
      </c>
      <c r="C5220" s="1">
        <v>42896</v>
      </c>
      <c r="D5220">
        <v>2017</v>
      </c>
      <c r="E5220" t="s">
        <v>41</v>
      </c>
      <c r="F5220">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v>4.2</v>
      </c>
    </row>
    <row r="5221" spans="1:23" x14ac:dyDescent="0.3">
      <c r="A5221">
        <v>6596</v>
      </c>
      <c r="B5221" t="s">
        <v>9004</v>
      </c>
      <c r="C5221" s="1">
        <v>42848</v>
      </c>
      <c r="D5221">
        <v>2017</v>
      </c>
      <c r="E5221" t="s">
        <v>89</v>
      </c>
      <c r="F5221">
        <v>23</v>
      </c>
      <c r="G5221" t="s">
        <v>199</v>
      </c>
      <c r="H5221" t="s">
        <v>525</v>
      </c>
      <c r="I5221" t="s">
        <v>526</v>
      </c>
      <c r="J5221" t="s">
        <v>44</v>
      </c>
      <c r="K5221" t="s">
        <v>29</v>
      </c>
      <c r="L5221" t="s">
        <v>509</v>
      </c>
      <c r="M5221" t="s">
        <v>510</v>
      </c>
      <c r="N5221">
        <v>43229</v>
      </c>
      <c r="O5221" t="s">
        <v>157</v>
      </c>
      <c r="P5221" t="s">
        <v>1794</v>
      </c>
      <c r="Q5221" t="s">
        <v>49</v>
      </c>
      <c r="R5221" t="s">
        <v>79</v>
      </c>
      <c r="S5221" t="s">
        <v>1795</v>
      </c>
      <c r="T5221">
        <v>11.760000000000002</v>
      </c>
      <c r="U5221">
        <v>5</v>
      </c>
      <c r="V5221">
        <v>0.7</v>
      </c>
      <c r="W5221">
        <v>-7.8399999999999963</v>
      </c>
    </row>
    <row r="5222" spans="1:23" x14ac:dyDescent="0.3">
      <c r="A5222">
        <v>6595</v>
      </c>
      <c r="B5222" t="s">
        <v>9003</v>
      </c>
      <c r="C5222" s="1">
        <v>42128</v>
      </c>
      <c r="D5222">
        <v>2015</v>
      </c>
      <c r="E5222" t="s">
        <v>124</v>
      </c>
      <c r="F5222">
        <v>4</v>
      </c>
      <c r="G5222" t="s">
        <v>54</v>
      </c>
      <c r="H5222" t="s">
        <v>3864</v>
      </c>
      <c r="I5222" t="s">
        <v>3865</v>
      </c>
      <c r="J5222" t="s">
        <v>44</v>
      </c>
      <c r="K5222" t="s">
        <v>29</v>
      </c>
      <c r="L5222" t="s">
        <v>4396</v>
      </c>
      <c r="M5222" t="s">
        <v>266</v>
      </c>
      <c r="N5222">
        <v>46203</v>
      </c>
      <c r="O5222" t="s">
        <v>111</v>
      </c>
      <c r="P5222" t="s">
        <v>2544</v>
      </c>
      <c r="Q5222" t="s">
        <v>49</v>
      </c>
      <c r="R5222" t="s">
        <v>72</v>
      </c>
      <c r="S5222" t="s">
        <v>2545</v>
      </c>
      <c r="T5222">
        <v>125.92999999999999</v>
      </c>
      <c r="U5222">
        <v>7</v>
      </c>
      <c r="V5222">
        <v>0</v>
      </c>
      <c r="W5222">
        <v>35.260400000000004</v>
      </c>
    </row>
    <row r="5223" spans="1:23" x14ac:dyDescent="0.3">
      <c r="A5223">
        <v>5222</v>
      </c>
      <c r="B5223" t="s">
        <v>8092</v>
      </c>
      <c r="C5223" s="1">
        <v>42873</v>
      </c>
      <c r="D5223">
        <v>2017</v>
      </c>
      <c r="E5223" t="s">
        <v>124</v>
      </c>
      <c r="F5223">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v>197.92079999999999</v>
      </c>
    </row>
    <row r="5224" spans="1:23" x14ac:dyDescent="0.3">
      <c r="A5224">
        <v>6594</v>
      </c>
      <c r="B5224" t="s">
        <v>9002</v>
      </c>
      <c r="C5224" s="1">
        <v>42534</v>
      </c>
      <c r="D5224">
        <v>2016</v>
      </c>
      <c r="E5224" t="s">
        <v>41</v>
      </c>
      <c r="F5224">
        <v>13</v>
      </c>
      <c r="G5224" t="s">
        <v>25</v>
      </c>
      <c r="H5224" t="s">
        <v>1896</v>
      </c>
      <c r="I5224" t="s">
        <v>1897</v>
      </c>
      <c r="J5224" t="s">
        <v>28</v>
      </c>
      <c r="K5224" t="s">
        <v>29</v>
      </c>
      <c r="L5224" t="s">
        <v>278</v>
      </c>
      <c r="M5224" t="s">
        <v>279</v>
      </c>
      <c r="N5224">
        <v>10024</v>
      </c>
      <c r="O5224" t="s">
        <v>157</v>
      </c>
      <c r="P5224" t="s">
        <v>2118</v>
      </c>
      <c r="Q5224" t="s">
        <v>49</v>
      </c>
      <c r="R5224" t="s">
        <v>79</v>
      </c>
      <c r="S5224" t="s">
        <v>2119</v>
      </c>
      <c r="T5224">
        <v>33.568000000000005</v>
      </c>
      <c r="U5224">
        <v>2</v>
      </c>
      <c r="V5224">
        <v>0.2</v>
      </c>
      <c r="W5224">
        <v>11.748799999999997</v>
      </c>
    </row>
    <row r="5225" spans="1:23" x14ac:dyDescent="0.3">
      <c r="A5225">
        <v>5224</v>
      </c>
      <c r="B5225" t="s">
        <v>8092</v>
      </c>
      <c r="C5225" s="1">
        <v>42873</v>
      </c>
      <c r="D5225">
        <v>2017</v>
      </c>
      <c r="E5225" t="s">
        <v>124</v>
      </c>
      <c r="F5225">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v>20.731199999999998</v>
      </c>
    </row>
    <row r="5226" spans="1:23" x14ac:dyDescent="0.3">
      <c r="A5226">
        <v>5225</v>
      </c>
      <c r="B5226" t="s">
        <v>8095</v>
      </c>
      <c r="C5226" s="1">
        <v>42990</v>
      </c>
      <c r="D5226">
        <v>2017</v>
      </c>
      <c r="E5226" t="s">
        <v>161</v>
      </c>
      <c r="F522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v>79.891199999999998</v>
      </c>
    </row>
    <row r="5227" spans="1:23" x14ac:dyDescent="0.3">
      <c r="A5227">
        <v>5226</v>
      </c>
      <c r="B5227" t="s">
        <v>8096</v>
      </c>
      <c r="C5227" s="1">
        <v>42542</v>
      </c>
      <c r="D5227">
        <v>2016</v>
      </c>
      <c r="E5227" t="s">
        <v>41</v>
      </c>
      <c r="F5227">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v>12.795999999999999</v>
      </c>
    </row>
    <row r="5228" spans="1:23" x14ac:dyDescent="0.3">
      <c r="A5228">
        <v>5227</v>
      </c>
      <c r="B5228" t="s">
        <v>8096</v>
      </c>
      <c r="C5228" s="1">
        <v>42542</v>
      </c>
      <c r="D5228">
        <v>2016</v>
      </c>
      <c r="E5228" t="s">
        <v>41</v>
      </c>
      <c r="F5228">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v>60.496799999999993</v>
      </c>
    </row>
    <row r="5229" spans="1:23" x14ac:dyDescent="0.3">
      <c r="A5229">
        <v>6592</v>
      </c>
      <c r="B5229" t="s">
        <v>9001</v>
      </c>
      <c r="C5229" s="1">
        <v>42124</v>
      </c>
      <c r="D5229">
        <v>2015</v>
      </c>
      <c r="E5229" t="s">
        <v>89</v>
      </c>
      <c r="F5229">
        <v>30</v>
      </c>
      <c r="G5229" t="s">
        <v>54</v>
      </c>
      <c r="H5229" t="s">
        <v>143</v>
      </c>
      <c r="I5229" t="s">
        <v>144</v>
      </c>
      <c r="J5229" t="s">
        <v>44</v>
      </c>
      <c r="K5229" t="s">
        <v>29</v>
      </c>
      <c r="L5229" t="s">
        <v>135</v>
      </c>
      <c r="M5229" t="s">
        <v>46</v>
      </c>
      <c r="N5229">
        <v>94110</v>
      </c>
      <c r="O5229" t="s">
        <v>47</v>
      </c>
      <c r="P5229" t="s">
        <v>1330</v>
      </c>
      <c r="Q5229" t="s">
        <v>49</v>
      </c>
      <c r="R5229" t="s">
        <v>72</v>
      </c>
      <c r="S5229" t="s">
        <v>1331</v>
      </c>
      <c r="T5229">
        <v>34.650000000000006</v>
      </c>
      <c r="U5229">
        <v>3</v>
      </c>
      <c r="V5229">
        <v>0</v>
      </c>
      <c r="W5229">
        <v>9.702</v>
      </c>
    </row>
    <row r="5230" spans="1:23" x14ac:dyDescent="0.3">
      <c r="A5230">
        <v>5229</v>
      </c>
      <c r="B5230" t="s">
        <v>8097</v>
      </c>
      <c r="C5230" s="1">
        <v>41969</v>
      </c>
      <c r="D5230">
        <v>2014</v>
      </c>
      <c r="E5230" t="s">
        <v>24</v>
      </c>
      <c r="F5230">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v>40.170200000000001</v>
      </c>
    </row>
    <row r="5231" spans="1:23" x14ac:dyDescent="0.3">
      <c r="A5231">
        <v>5230</v>
      </c>
      <c r="B5231" t="s">
        <v>8098</v>
      </c>
      <c r="C5231" s="1">
        <v>42813</v>
      </c>
      <c r="D5231">
        <v>2017</v>
      </c>
      <c r="E5231" t="s">
        <v>237</v>
      </c>
      <c r="F5231">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v>5.1183999999999994</v>
      </c>
    </row>
    <row r="5232" spans="1:23" x14ac:dyDescent="0.3">
      <c r="A5232">
        <v>6591</v>
      </c>
      <c r="B5232" t="s">
        <v>8999</v>
      </c>
      <c r="C5232" s="1">
        <v>41721</v>
      </c>
      <c r="D5232">
        <v>2014</v>
      </c>
      <c r="E5232" t="s">
        <v>237</v>
      </c>
      <c r="F5232">
        <v>23</v>
      </c>
      <c r="G5232" t="s">
        <v>199</v>
      </c>
      <c r="H5232" t="s">
        <v>6494</v>
      </c>
      <c r="I5232" t="s">
        <v>6495</v>
      </c>
      <c r="J5232" t="s">
        <v>28</v>
      </c>
      <c r="K5232" t="s">
        <v>29</v>
      </c>
      <c r="L5232" t="s">
        <v>9000</v>
      </c>
      <c r="M5232" t="s">
        <v>58</v>
      </c>
      <c r="N5232">
        <v>33445</v>
      </c>
      <c r="O5232" t="s">
        <v>32</v>
      </c>
      <c r="P5232" t="s">
        <v>2432</v>
      </c>
      <c r="Q5232" t="s">
        <v>49</v>
      </c>
      <c r="R5232" t="s">
        <v>50</v>
      </c>
      <c r="S5232" t="s">
        <v>2433</v>
      </c>
      <c r="T5232">
        <v>9.9120000000000008</v>
      </c>
      <c r="U5232">
        <v>3</v>
      </c>
      <c r="V5232">
        <v>0.2</v>
      </c>
      <c r="W5232">
        <v>3.2213999999999996</v>
      </c>
    </row>
    <row r="5233" spans="1:23" x14ac:dyDescent="0.3">
      <c r="A5233">
        <v>6590</v>
      </c>
      <c r="B5233" t="s">
        <v>8998</v>
      </c>
      <c r="C5233" s="1">
        <v>42937</v>
      </c>
      <c r="D5233">
        <v>2017</v>
      </c>
      <c r="E5233" t="s">
        <v>152</v>
      </c>
      <c r="F5233">
        <v>21</v>
      </c>
      <c r="G5233" t="s">
        <v>54</v>
      </c>
      <c r="H5233" t="s">
        <v>4915</v>
      </c>
      <c r="I5233" t="s">
        <v>4916</v>
      </c>
      <c r="J5233" t="s">
        <v>28</v>
      </c>
      <c r="K5233" t="s">
        <v>29</v>
      </c>
      <c r="L5233" t="s">
        <v>1994</v>
      </c>
      <c r="M5233" t="s">
        <v>331</v>
      </c>
      <c r="N5233">
        <v>24153</v>
      </c>
      <c r="O5233" t="s">
        <v>32</v>
      </c>
      <c r="P5233" t="s">
        <v>1623</v>
      </c>
      <c r="Q5233" t="s">
        <v>49</v>
      </c>
      <c r="R5233" t="s">
        <v>592</v>
      </c>
      <c r="S5233" t="s">
        <v>1624</v>
      </c>
      <c r="T5233">
        <v>231.72</v>
      </c>
      <c r="U5233">
        <v>2</v>
      </c>
      <c r="V5233">
        <v>0</v>
      </c>
      <c r="W5233">
        <v>11.585999999999984</v>
      </c>
    </row>
    <row r="5234" spans="1:23" x14ac:dyDescent="0.3">
      <c r="A5234">
        <v>5233</v>
      </c>
      <c r="B5234" t="s">
        <v>8098</v>
      </c>
      <c r="C5234" s="1">
        <v>42813</v>
      </c>
      <c r="D5234">
        <v>2017</v>
      </c>
      <c r="E5234" t="s">
        <v>237</v>
      </c>
      <c r="F5234">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v>9.2798999999999996</v>
      </c>
    </row>
    <row r="5235" spans="1:23" x14ac:dyDescent="0.3">
      <c r="A5235">
        <v>6589</v>
      </c>
      <c r="B5235" t="s">
        <v>8998</v>
      </c>
      <c r="C5235" s="1">
        <v>42937</v>
      </c>
      <c r="D5235">
        <v>2017</v>
      </c>
      <c r="E5235" t="s">
        <v>152</v>
      </c>
      <c r="F5235">
        <v>21</v>
      </c>
      <c r="G5235" t="s">
        <v>54</v>
      </c>
      <c r="H5235" t="s">
        <v>4915</v>
      </c>
      <c r="I5235" t="s">
        <v>4916</v>
      </c>
      <c r="J5235" t="s">
        <v>28</v>
      </c>
      <c r="K5235" t="s">
        <v>29</v>
      </c>
      <c r="L5235" t="s">
        <v>1994</v>
      </c>
      <c r="M5235" t="s">
        <v>331</v>
      </c>
      <c r="N5235">
        <v>24153</v>
      </c>
      <c r="O5235" t="s">
        <v>32</v>
      </c>
      <c r="P5235" t="s">
        <v>2319</v>
      </c>
      <c r="Q5235" t="s">
        <v>49</v>
      </c>
      <c r="R5235" t="s">
        <v>79</v>
      </c>
      <c r="S5235" t="s">
        <v>2320</v>
      </c>
      <c r="T5235">
        <v>14.940000000000001</v>
      </c>
      <c r="U5235">
        <v>3</v>
      </c>
      <c r="V5235">
        <v>0</v>
      </c>
      <c r="W5235">
        <v>7.1712000000000007</v>
      </c>
    </row>
    <row r="5236" spans="1:23" x14ac:dyDescent="0.3">
      <c r="A5236">
        <v>6587</v>
      </c>
      <c r="B5236" t="s">
        <v>8998</v>
      </c>
      <c r="C5236" s="1">
        <v>42937</v>
      </c>
      <c r="D5236">
        <v>2017</v>
      </c>
      <c r="E5236" t="s">
        <v>152</v>
      </c>
      <c r="F5236">
        <v>21</v>
      </c>
      <c r="G5236" t="s">
        <v>54</v>
      </c>
      <c r="H5236" t="s">
        <v>4915</v>
      </c>
      <c r="I5236" t="s">
        <v>4916</v>
      </c>
      <c r="J5236" t="s">
        <v>28</v>
      </c>
      <c r="K5236" t="s">
        <v>29</v>
      </c>
      <c r="L5236" t="s">
        <v>1994</v>
      </c>
      <c r="M5236" t="s">
        <v>331</v>
      </c>
      <c r="N5236">
        <v>24153</v>
      </c>
      <c r="O5236" t="s">
        <v>32</v>
      </c>
      <c r="P5236" t="s">
        <v>3738</v>
      </c>
      <c r="Q5236" t="s">
        <v>49</v>
      </c>
      <c r="R5236" t="s">
        <v>72</v>
      </c>
      <c r="S5236" t="s">
        <v>3739</v>
      </c>
      <c r="T5236">
        <v>19.68</v>
      </c>
      <c r="U5236">
        <v>6</v>
      </c>
      <c r="V5236">
        <v>0</v>
      </c>
      <c r="W5236">
        <v>5.7071999999999976</v>
      </c>
    </row>
    <row r="5237" spans="1:23" x14ac:dyDescent="0.3">
      <c r="A5237">
        <v>5236</v>
      </c>
      <c r="B5237" t="s">
        <v>8101</v>
      </c>
      <c r="C5237" s="1">
        <v>42693</v>
      </c>
      <c r="D5237">
        <v>2016</v>
      </c>
      <c r="E5237" t="s">
        <v>24</v>
      </c>
      <c r="F5237">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v>15.938399999999998</v>
      </c>
    </row>
    <row r="5238" spans="1:23" x14ac:dyDescent="0.3">
      <c r="A5238">
        <v>6584</v>
      </c>
      <c r="B5238" t="s">
        <v>8998</v>
      </c>
      <c r="C5238" s="1">
        <v>42937</v>
      </c>
      <c r="D5238">
        <v>2017</v>
      </c>
      <c r="E5238" t="s">
        <v>152</v>
      </c>
      <c r="F5238">
        <v>21</v>
      </c>
      <c r="G5238" t="s">
        <v>54</v>
      </c>
      <c r="H5238" t="s">
        <v>4915</v>
      </c>
      <c r="I5238" t="s">
        <v>4916</v>
      </c>
      <c r="J5238" t="s">
        <v>28</v>
      </c>
      <c r="K5238" t="s">
        <v>29</v>
      </c>
      <c r="L5238" t="s">
        <v>1994</v>
      </c>
      <c r="M5238" t="s">
        <v>331</v>
      </c>
      <c r="N5238">
        <v>24153</v>
      </c>
      <c r="O5238" t="s">
        <v>32</v>
      </c>
      <c r="P5238" t="s">
        <v>5740</v>
      </c>
      <c r="Q5238" t="s">
        <v>49</v>
      </c>
      <c r="R5238" t="s">
        <v>72</v>
      </c>
      <c r="S5238" t="s">
        <v>5741</v>
      </c>
      <c r="T5238">
        <v>101.94</v>
      </c>
      <c r="U5238">
        <v>6</v>
      </c>
      <c r="V5238">
        <v>0</v>
      </c>
      <c r="W5238">
        <v>29.562599999999986</v>
      </c>
    </row>
    <row r="5239" spans="1:23" x14ac:dyDescent="0.3">
      <c r="A5239">
        <v>6581</v>
      </c>
      <c r="B5239" t="s">
        <v>8994</v>
      </c>
      <c r="C5239" s="1">
        <v>42665</v>
      </c>
      <c r="D5239">
        <v>2016</v>
      </c>
      <c r="E5239" t="s">
        <v>53</v>
      </c>
      <c r="F5239">
        <v>22</v>
      </c>
      <c r="G5239" t="s">
        <v>1306</v>
      </c>
      <c r="H5239" t="s">
        <v>5922</v>
      </c>
      <c r="I5239" t="s">
        <v>5923</v>
      </c>
      <c r="J5239" t="s">
        <v>28</v>
      </c>
      <c r="K5239" t="s">
        <v>29</v>
      </c>
      <c r="L5239" t="s">
        <v>101</v>
      </c>
      <c r="M5239" t="s">
        <v>102</v>
      </c>
      <c r="N5239">
        <v>98105</v>
      </c>
      <c r="O5239" t="s">
        <v>47</v>
      </c>
      <c r="P5239" t="s">
        <v>7207</v>
      </c>
      <c r="Q5239" t="s">
        <v>49</v>
      </c>
      <c r="R5239" t="s">
        <v>72</v>
      </c>
      <c r="S5239" t="s">
        <v>4246</v>
      </c>
      <c r="T5239">
        <v>8.34</v>
      </c>
      <c r="U5239">
        <v>3</v>
      </c>
      <c r="V5239">
        <v>0</v>
      </c>
      <c r="W5239">
        <v>2.2517999999999998</v>
      </c>
    </row>
    <row r="5240" spans="1:23" x14ac:dyDescent="0.3">
      <c r="A5240">
        <v>6580</v>
      </c>
      <c r="B5240" t="s">
        <v>8994</v>
      </c>
      <c r="C5240" s="1">
        <v>42665</v>
      </c>
      <c r="D5240">
        <v>2016</v>
      </c>
      <c r="E5240" t="s">
        <v>53</v>
      </c>
      <c r="F5240">
        <v>22</v>
      </c>
      <c r="G5240" t="s">
        <v>1306</v>
      </c>
      <c r="H5240" t="s">
        <v>5922</v>
      </c>
      <c r="I5240" t="s">
        <v>5923</v>
      </c>
      <c r="J5240" t="s">
        <v>28</v>
      </c>
      <c r="K5240" t="s">
        <v>29</v>
      </c>
      <c r="L5240" t="s">
        <v>101</v>
      </c>
      <c r="M5240" t="s">
        <v>102</v>
      </c>
      <c r="N5240">
        <v>98105</v>
      </c>
      <c r="O5240" t="s">
        <v>47</v>
      </c>
      <c r="P5240" t="s">
        <v>4330</v>
      </c>
      <c r="Q5240" t="s">
        <v>49</v>
      </c>
      <c r="R5240" t="s">
        <v>95</v>
      </c>
      <c r="S5240" t="s">
        <v>4331</v>
      </c>
      <c r="T5240">
        <v>6.68</v>
      </c>
      <c r="U5240">
        <v>1</v>
      </c>
      <c r="V5240">
        <v>0</v>
      </c>
      <c r="W5240">
        <v>3.2063999999999999</v>
      </c>
    </row>
    <row r="5241" spans="1:23" x14ac:dyDescent="0.3">
      <c r="A5241">
        <v>5240</v>
      </c>
      <c r="B5241" t="s">
        <v>8103</v>
      </c>
      <c r="C5241" s="1">
        <v>42624</v>
      </c>
      <c r="D5241">
        <v>2016</v>
      </c>
      <c r="E5241" t="s">
        <v>161</v>
      </c>
      <c r="F5241">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v>6.6587999999999994</v>
      </c>
    </row>
    <row r="5242" spans="1:23" x14ac:dyDescent="0.3">
      <c r="A5242">
        <v>5241</v>
      </c>
      <c r="B5242" t="s">
        <v>8103</v>
      </c>
      <c r="C5242" s="1">
        <v>42624</v>
      </c>
      <c r="D5242">
        <v>2016</v>
      </c>
      <c r="E5242" t="s">
        <v>161</v>
      </c>
      <c r="F5242">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v>12.958399999999999</v>
      </c>
    </row>
    <row r="5243" spans="1:23" x14ac:dyDescent="0.3">
      <c r="A5243">
        <v>5242</v>
      </c>
      <c r="B5243" t="s">
        <v>8104</v>
      </c>
      <c r="C5243" s="1">
        <v>42636</v>
      </c>
      <c r="D5243">
        <v>2016</v>
      </c>
      <c r="E5243" t="s">
        <v>161</v>
      </c>
      <c r="F5243">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v>3.6936</v>
      </c>
    </row>
    <row r="5244" spans="1:23" x14ac:dyDescent="0.3">
      <c r="A5244">
        <v>5243</v>
      </c>
      <c r="B5244" t="s">
        <v>8107</v>
      </c>
      <c r="C5244" s="1">
        <v>42951</v>
      </c>
      <c r="D5244">
        <v>2017</v>
      </c>
      <c r="E5244" t="s">
        <v>132</v>
      </c>
      <c r="F5244">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v>-5.6406000000000018</v>
      </c>
    </row>
    <row r="5245" spans="1:23" x14ac:dyDescent="0.3">
      <c r="A5245">
        <v>5244</v>
      </c>
      <c r="B5245" t="s">
        <v>8108</v>
      </c>
      <c r="C5245" s="1">
        <v>42576</v>
      </c>
      <c r="D5245">
        <v>2016</v>
      </c>
      <c r="E5245" t="s">
        <v>152</v>
      </c>
      <c r="F5245">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v>4.8023999999999996</v>
      </c>
    </row>
    <row r="5246" spans="1:23" x14ac:dyDescent="0.3">
      <c r="A5246">
        <v>6574</v>
      </c>
      <c r="B5246" t="s">
        <v>8988</v>
      </c>
      <c r="C5246" s="1">
        <v>42699</v>
      </c>
      <c r="D5246">
        <v>2016</v>
      </c>
      <c r="E5246" t="s">
        <v>24</v>
      </c>
      <c r="F5246">
        <v>25</v>
      </c>
      <c r="G5246" t="s">
        <v>54</v>
      </c>
      <c r="H5246" t="s">
        <v>8576</v>
      </c>
      <c r="I5246" t="s">
        <v>8577</v>
      </c>
      <c r="J5246" t="s">
        <v>44</v>
      </c>
      <c r="K5246" t="s">
        <v>29</v>
      </c>
      <c r="L5246" t="s">
        <v>2144</v>
      </c>
      <c r="M5246" t="s">
        <v>803</v>
      </c>
      <c r="N5246">
        <v>7060</v>
      </c>
      <c r="O5246" t="s">
        <v>157</v>
      </c>
      <c r="P5246" t="s">
        <v>1670</v>
      </c>
      <c r="Q5246" t="s">
        <v>49</v>
      </c>
      <c r="R5246" t="s">
        <v>63</v>
      </c>
      <c r="S5246" t="s">
        <v>1671</v>
      </c>
      <c r="T5246">
        <v>563.4</v>
      </c>
      <c r="U5246">
        <v>4</v>
      </c>
      <c r="V5246">
        <v>0</v>
      </c>
      <c r="W5246">
        <v>67.608000000000004</v>
      </c>
    </row>
    <row r="5247" spans="1:23" x14ac:dyDescent="0.3">
      <c r="A5247">
        <v>6573</v>
      </c>
      <c r="B5247" t="s">
        <v>8987</v>
      </c>
      <c r="C5247" s="1">
        <v>42500</v>
      </c>
      <c r="D5247">
        <v>2016</v>
      </c>
      <c r="E5247" t="s">
        <v>124</v>
      </c>
      <c r="F5247">
        <v>10</v>
      </c>
      <c r="G5247" t="s">
        <v>54</v>
      </c>
      <c r="H5247" t="s">
        <v>7440</v>
      </c>
      <c r="I5247" t="s">
        <v>7441</v>
      </c>
      <c r="J5247" t="s">
        <v>28</v>
      </c>
      <c r="K5247" t="s">
        <v>29</v>
      </c>
      <c r="L5247" t="s">
        <v>101</v>
      </c>
      <c r="M5247" t="s">
        <v>102</v>
      </c>
      <c r="N5247">
        <v>98105</v>
      </c>
      <c r="O5247" t="s">
        <v>47</v>
      </c>
      <c r="P5247" t="s">
        <v>5312</v>
      </c>
      <c r="Q5247" t="s">
        <v>49</v>
      </c>
      <c r="R5247" t="s">
        <v>95</v>
      </c>
      <c r="S5247" t="s">
        <v>5313</v>
      </c>
      <c r="T5247">
        <v>11.96</v>
      </c>
      <c r="U5247">
        <v>2</v>
      </c>
      <c r="V5247">
        <v>0</v>
      </c>
      <c r="W5247">
        <v>5.8604000000000003</v>
      </c>
    </row>
    <row r="5248" spans="1:23" x14ac:dyDescent="0.3">
      <c r="A5248">
        <v>5247</v>
      </c>
      <c r="B5248" t="s">
        <v>8109</v>
      </c>
      <c r="C5248" s="1">
        <v>42584</v>
      </c>
      <c r="D5248">
        <v>2016</v>
      </c>
      <c r="E5248" t="s">
        <v>132</v>
      </c>
      <c r="F5248">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v>4.7039999999999997</v>
      </c>
    </row>
    <row r="5249" spans="1:23" x14ac:dyDescent="0.3">
      <c r="A5249">
        <v>5248</v>
      </c>
      <c r="B5249" t="s">
        <v>8112</v>
      </c>
      <c r="C5249" s="1">
        <v>42145</v>
      </c>
      <c r="D5249">
        <v>2015</v>
      </c>
      <c r="E5249" t="s">
        <v>124</v>
      </c>
      <c r="F5249">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v>-52.958400000000012</v>
      </c>
    </row>
    <row r="5250" spans="1:23" x14ac:dyDescent="0.3">
      <c r="A5250">
        <v>6571</v>
      </c>
      <c r="B5250" t="s">
        <v>8986</v>
      </c>
      <c r="C5250" s="1">
        <v>41747</v>
      </c>
      <c r="D5250">
        <v>2014</v>
      </c>
      <c r="E5250" t="s">
        <v>89</v>
      </c>
      <c r="F5250">
        <v>18</v>
      </c>
      <c r="G5250" t="s">
        <v>54</v>
      </c>
      <c r="H5250" t="s">
        <v>302</v>
      </c>
      <c r="I5250" t="s">
        <v>303</v>
      </c>
      <c r="J5250" t="s">
        <v>28</v>
      </c>
      <c r="K5250" t="s">
        <v>29</v>
      </c>
      <c r="L5250" t="s">
        <v>195</v>
      </c>
      <c r="M5250" t="s">
        <v>110</v>
      </c>
      <c r="N5250">
        <v>77095</v>
      </c>
      <c r="O5250" t="s">
        <v>111</v>
      </c>
      <c r="P5250" t="s">
        <v>2486</v>
      </c>
      <c r="Q5250" t="s">
        <v>49</v>
      </c>
      <c r="R5250" t="s">
        <v>184</v>
      </c>
      <c r="S5250" t="s">
        <v>2487</v>
      </c>
      <c r="T5250">
        <v>149.352</v>
      </c>
      <c r="U5250">
        <v>3</v>
      </c>
      <c r="V5250">
        <v>0.2</v>
      </c>
      <c r="W5250">
        <v>50.40629999999998</v>
      </c>
    </row>
    <row r="5251" spans="1:23" x14ac:dyDescent="0.3">
      <c r="A5251">
        <v>5250</v>
      </c>
      <c r="B5251" t="s">
        <v>8115</v>
      </c>
      <c r="C5251" s="1">
        <v>42110</v>
      </c>
      <c r="D5251">
        <v>2015</v>
      </c>
      <c r="E5251" t="s">
        <v>89</v>
      </c>
      <c r="F5251">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v>4.0871999999999993</v>
      </c>
    </row>
    <row r="5252" spans="1:23" x14ac:dyDescent="0.3">
      <c r="A5252">
        <v>6569</v>
      </c>
      <c r="B5252" t="s">
        <v>8986</v>
      </c>
      <c r="C5252" s="1">
        <v>41747</v>
      </c>
      <c r="D5252">
        <v>2014</v>
      </c>
      <c r="E5252" t="s">
        <v>89</v>
      </c>
      <c r="F5252">
        <v>18</v>
      </c>
      <c r="G5252" t="s">
        <v>54</v>
      </c>
      <c r="H5252" t="s">
        <v>302</v>
      </c>
      <c r="I5252" t="s">
        <v>303</v>
      </c>
      <c r="J5252" t="s">
        <v>28</v>
      </c>
      <c r="K5252" t="s">
        <v>29</v>
      </c>
      <c r="L5252" t="s">
        <v>195</v>
      </c>
      <c r="M5252" t="s">
        <v>110</v>
      </c>
      <c r="N5252">
        <v>77095</v>
      </c>
      <c r="O5252" t="s">
        <v>111</v>
      </c>
      <c r="P5252" t="s">
        <v>299</v>
      </c>
      <c r="Q5252" t="s">
        <v>49</v>
      </c>
      <c r="R5252" t="s">
        <v>72</v>
      </c>
      <c r="S5252" t="s">
        <v>300</v>
      </c>
      <c r="T5252">
        <v>2.6880000000000002</v>
      </c>
      <c r="U5252">
        <v>2</v>
      </c>
      <c r="V5252">
        <v>0.2</v>
      </c>
      <c r="W5252">
        <v>1.008</v>
      </c>
    </row>
    <row r="5253" spans="1:23" x14ac:dyDescent="0.3">
      <c r="A5253">
        <v>5252</v>
      </c>
      <c r="B5253" t="s">
        <v>8116</v>
      </c>
      <c r="C5253" s="1">
        <v>42716</v>
      </c>
      <c r="D5253">
        <v>2016</v>
      </c>
      <c r="E5253" t="s">
        <v>98</v>
      </c>
      <c r="F5253">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v>23.086399999999998</v>
      </c>
    </row>
    <row r="5254" spans="1:23" x14ac:dyDescent="0.3">
      <c r="A5254">
        <v>5253</v>
      </c>
      <c r="B5254" t="s">
        <v>8117</v>
      </c>
      <c r="C5254" s="1">
        <v>42307</v>
      </c>
      <c r="D5254">
        <v>2015</v>
      </c>
      <c r="E5254" t="s">
        <v>53</v>
      </c>
      <c r="F5254">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v>53.043899999999979</v>
      </c>
    </row>
    <row r="5255" spans="1:23" x14ac:dyDescent="0.3">
      <c r="A5255">
        <v>5254</v>
      </c>
      <c r="B5255" t="s">
        <v>8118</v>
      </c>
      <c r="C5255" s="1">
        <v>41705</v>
      </c>
      <c r="D5255">
        <v>2014</v>
      </c>
      <c r="E5255" t="s">
        <v>237</v>
      </c>
      <c r="F5255">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v>33.639999999999986</v>
      </c>
    </row>
    <row r="5256" spans="1:23" x14ac:dyDescent="0.3">
      <c r="A5256">
        <v>6568</v>
      </c>
      <c r="B5256" t="s">
        <v>8985</v>
      </c>
      <c r="C5256" s="1">
        <v>42771</v>
      </c>
      <c r="D5256">
        <v>2017</v>
      </c>
      <c r="E5256" t="s">
        <v>568</v>
      </c>
      <c r="F5256">
        <v>5</v>
      </c>
      <c r="G5256" t="s">
        <v>25</v>
      </c>
      <c r="H5256" t="s">
        <v>792</v>
      </c>
      <c r="I5256" t="s">
        <v>793</v>
      </c>
      <c r="J5256" t="s">
        <v>28</v>
      </c>
      <c r="K5256" t="s">
        <v>29</v>
      </c>
      <c r="L5256" t="s">
        <v>8066</v>
      </c>
      <c r="M5256" t="s">
        <v>110</v>
      </c>
      <c r="N5256">
        <v>76706</v>
      </c>
      <c r="O5256" t="s">
        <v>111</v>
      </c>
      <c r="P5256" t="s">
        <v>5445</v>
      </c>
      <c r="Q5256" t="s">
        <v>49</v>
      </c>
      <c r="R5256" t="s">
        <v>72</v>
      </c>
      <c r="S5256" t="s">
        <v>3056</v>
      </c>
      <c r="T5256">
        <v>7.120000000000001</v>
      </c>
      <c r="U5256">
        <v>5</v>
      </c>
      <c r="V5256">
        <v>0.2</v>
      </c>
      <c r="W5256">
        <v>0.71199999999999974</v>
      </c>
    </row>
    <row r="5257" spans="1:23" x14ac:dyDescent="0.3">
      <c r="A5257">
        <v>6567</v>
      </c>
      <c r="B5257" t="s">
        <v>8985</v>
      </c>
      <c r="C5257" s="1">
        <v>42771</v>
      </c>
      <c r="D5257">
        <v>2017</v>
      </c>
      <c r="E5257" t="s">
        <v>568</v>
      </c>
      <c r="F5257">
        <v>5</v>
      </c>
      <c r="G5257" t="s">
        <v>25</v>
      </c>
      <c r="H5257" t="s">
        <v>792</v>
      </c>
      <c r="I5257" t="s">
        <v>793</v>
      </c>
      <c r="J5257" t="s">
        <v>28</v>
      </c>
      <c r="K5257" t="s">
        <v>29</v>
      </c>
      <c r="L5257" t="s">
        <v>8066</v>
      </c>
      <c r="M5257" t="s">
        <v>110</v>
      </c>
      <c r="N5257">
        <v>76706</v>
      </c>
      <c r="O5257" t="s">
        <v>111</v>
      </c>
      <c r="P5257" t="s">
        <v>2227</v>
      </c>
      <c r="Q5257" t="s">
        <v>49</v>
      </c>
      <c r="R5257" t="s">
        <v>79</v>
      </c>
      <c r="S5257" t="s">
        <v>2228</v>
      </c>
      <c r="T5257">
        <v>243.99199999999996</v>
      </c>
      <c r="U5257">
        <v>4</v>
      </c>
      <c r="V5257">
        <v>0.8</v>
      </c>
      <c r="W5257">
        <v>-426.9860000000001</v>
      </c>
    </row>
    <row r="5258" spans="1:23" x14ac:dyDescent="0.3">
      <c r="A5258">
        <v>5257</v>
      </c>
      <c r="B5258" t="s">
        <v>8121</v>
      </c>
      <c r="C5258" s="1">
        <v>42590</v>
      </c>
      <c r="D5258">
        <v>2016</v>
      </c>
      <c r="E5258" t="s">
        <v>132</v>
      </c>
      <c r="F5258">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v>4.7519999999999998</v>
      </c>
    </row>
    <row r="5259" spans="1:23" x14ac:dyDescent="0.3">
      <c r="A5259">
        <v>5258</v>
      </c>
      <c r="B5259" t="s">
        <v>8122</v>
      </c>
      <c r="C5259" s="1">
        <v>42738</v>
      </c>
      <c r="D5259">
        <v>2017</v>
      </c>
      <c r="E5259" t="s">
        <v>166</v>
      </c>
      <c r="F5259">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v>18.662400000000002</v>
      </c>
    </row>
    <row r="5260" spans="1:23" x14ac:dyDescent="0.3">
      <c r="A5260">
        <v>5259</v>
      </c>
      <c r="B5260" t="s">
        <v>8123</v>
      </c>
      <c r="C5260" s="1">
        <v>43017</v>
      </c>
      <c r="D5260">
        <v>2017</v>
      </c>
      <c r="E5260" t="s">
        <v>53</v>
      </c>
      <c r="F5260">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v>16.543999999999997</v>
      </c>
    </row>
    <row r="5261" spans="1:23" x14ac:dyDescent="0.3">
      <c r="A5261">
        <v>5260</v>
      </c>
      <c r="B5261" t="s">
        <v>8124</v>
      </c>
      <c r="C5261" s="1">
        <v>43028</v>
      </c>
      <c r="D5261">
        <v>2017</v>
      </c>
      <c r="E5261" t="s">
        <v>53</v>
      </c>
      <c r="F5261">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v>15.934799999999997</v>
      </c>
    </row>
    <row r="5262" spans="1:23" x14ac:dyDescent="0.3">
      <c r="A5262">
        <v>6565</v>
      </c>
      <c r="B5262" t="s">
        <v>8984</v>
      </c>
      <c r="C5262" s="1">
        <v>41766</v>
      </c>
      <c r="D5262">
        <v>2014</v>
      </c>
      <c r="E5262" t="s">
        <v>124</v>
      </c>
      <c r="F5262">
        <v>7</v>
      </c>
      <c r="G5262" t="s">
        <v>54</v>
      </c>
      <c r="H5262" t="s">
        <v>4933</v>
      </c>
      <c r="I5262" t="s">
        <v>4934</v>
      </c>
      <c r="J5262" t="s">
        <v>28</v>
      </c>
      <c r="K5262" t="s">
        <v>29</v>
      </c>
      <c r="L5262" t="s">
        <v>1497</v>
      </c>
      <c r="M5262" t="s">
        <v>1261</v>
      </c>
      <c r="N5262">
        <v>1841</v>
      </c>
      <c r="O5262" t="s">
        <v>157</v>
      </c>
      <c r="P5262" t="s">
        <v>2626</v>
      </c>
      <c r="Q5262" t="s">
        <v>49</v>
      </c>
      <c r="R5262" t="s">
        <v>72</v>
      </c>
      <c r="S5262" t="s">
        <v>2627</v>
      </c>
      <c r="T5262">
        <v>8.64</v>
      </c>
      <c r="U5262">
        <v>3</v>
      </c>
      <c r="V5262">
        <v>0</v>
      </c>
      <c r="W5262">
        <v>2.5055999999999998</v>
      </c>
    </row>
    <row r="5263" spans="1:23" x14ac:dyDescent="0.3">
      <c r="A5263">
        <v>5262</v>
      </c>
      <c r="B5263" t="s">
        <v>8125</v>
      </c>
      <c r="C5263" s="1">
        <v>41889</v>
      </c>
      <c r="D5263">
        <v>2014</v>
      </c>
      <c r="E5263" t="s">
        <v>161</v>
      </c>
      <c r="F5263">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v>-4.8180000000000005</v>
      </c>
    </row>
    <row r="5264" spans="1:23" x14ac:dyDescent="0.3">
      <c r="A5264">
        <v>6563</v>
      </c>
      <c r="B5264" t="s">
        <v>8984</v>
      </c>
      <c r="C5264" s="1">
        <v>41766</v>
      </c>
      <c r="D5264">
        <v>2014</v>
      </c>
      <c r="E5264" t="s">
        <v>124</v>
      </c>
      <c r="F5264">
        <v>7</v>
      </c>
      <c r="G5264" t="s">
        <v>54</v>
      </c>
      <c r="H5264" t="s">
        <v>4933</v>
      </c>
      <c r="I5264" t="s">
        <v>4934</v>
      </c>
      <c r="J5264" t="s">
        <v>28</v>
      </c>
      <c r="K5264" t="s">
        <v>29</v>
      </c>
      <c r="L5264" t="s">
        <v>1497</v>
      </c>
      <c r="M5264" t="s">
        <v>1261</v>
      </c>
      <c r="N5264">
        <v>1841</v>
      </c>
      <c r="O5264" t="s">
        <v>157</v>
      </c>
      <c r="P5264" t="s">
        <v>306</v>
      </c>
      <c r="Q5264" t="s">
        <v>49</v>
      </c>
      <c r="R5264" t="s">
        <v>79</v>
      </c>
      <c r="S5264" t="s">
        <v>307</v>
      </c>
      <c r="T5264">
        <v>16.14</v>
      </c>
      <c r="U5264">
        <v>3</v>
      </c>
      <c r="V5264">
        <v>0</v>
      </c>
      <c r="W5264">
        <v>7.9085999999999999</v>
      </c>
    </row>
    <row r="5265" spans="1:23" x14ac:dyDescent="0.3">
      <c r="A5265">
        <v>6562</v>
      </c>
      <c r="B5265" t="s">
        <v>8983</v>
      </c>
      <c r="C5265" s="1">
        <v>42825</v>
      </c>
      <c r="D5265">
        <v>2017</v>
      </c>
      <c r="E5265" t="s">
        <v>237</v>
      </c>
      <c r="F5265">
        <v>31</v>
      </c>
      <c r="G5265" t="s">
        <v>199</v>
      </c>
      <c r="H5265" t="s">
        <v>5399</v>
      </c>
      <c r="I5265" t="s">
        <v>5400</v>
      </c>
      <c r="J5265" t="s">
        <v>44</v>
      </c>
      <c r="K5265" t="s">
        <v>29</v>
      </c>
      <c r="L5265" t="s">
        <v>1143</v>
      </c>
      <c r="M5265" t="s">
        <v>110</v>
      </c>
      <c r="N5265">
        <v>76017</v>
      </c>
      <c r="O5265" t="s">
        <v>111</v>
      </c>
      <c r="P5265" t="s">
        <v>2878</v>
      </c>
      <c r="Q5265" t="s">
        <v>49</v>
      </c>
      <c r="R5265" t="s">
        <v>82</v>
      </c>
      <c r="S5265" t="s">
        <v>2879</v>
      </c>
      <c r="T5265">
        <v>33.61999999999999</v>
      </c>
      <c r="U5265">
        <v>5</v>
      </c>
      <c r="V5265">
        <v>0.8</v>
      </c>
      <c r="W5265">
        <v>-90.774000000000029</v>
      </c>
    </row>
    <row r="5266" spans="1:23" x14ac:dyDescent="0.3">
      <c r="A5266">
        <v>5265</v>
      </c>
      <c r="B5266" t="s">
        <v>8125</v>
      </c>
      <c r="C5266" s="1">
        <v>41889</v>
      </c>
      <c r="D5266">
        <v>2014</v>
      </c>
      <c r="E5266" t="s">
        <v>161</v>
      </c>
      <c r="F526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v>3.5528999999999984</v>
      </c>
    </row>
    <row r="5267" spans="1:23" x14ac:dyDescent="0.3">
      <c r="A5267">
        <v>5266</v>
      </c>
      <c r="B5267" t="s">
        <v>8126</v>
      </c>
      <c r="C5267" s="1">
        <v>43008</v>
      </c>
      <c r="D5267">
        <v>2017</v>
      </c>
      <c r="E5267" t="s">
        <v>161</v>
      </c>
      <c r="F5267">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v>5.7623999999999995</v>
      </c>
    </row>
    <row r="5268" spans="1:23" x14ac:dyDescent="0.3">
      <c r="A5268">
        <v>5267</v>
      </c>
      <c r="B5268" t="s">
        <v>8126</v>
      </c>
      <c r="C5268" s="1">
        <v>43008</v>
      </c>
      <c r="D5268">
        <v>2017</v>
      </c>
      <c r="E5268" t="s">
        <v>161</v>
      </c>
      <c r="F5268">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v>82.290599999999998</v>
      </c>
    </row>
    <row r="5269" spans="1:23" x14ac:dyDescent="0.3">
      <c r="A5269">
        <v>5268</v>
      </c>
      <c r="B5269" t="s">
        <v>8126</v>
      </c>
      <c r="C5269" s="1">
        <v>43008</v>
      </c>
      <c r="D5269">
        <v>2017</v>
      </c>
      <c r="E5269" t="s">
        <v>161</v>
      </c>
      <c r="F5269">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v>1.0114000000000001</v>
      </c>
    </row>
    <row r="5270" spans="1:23" x14ac:dyDescent="0.3">
      <c r="A5270">
        <v>6561</v>
      </c>
      <c r="B5270" t="s">
        <v>8982</v>
      </c>
      <c r="C5270" s="1">
        <v>42572</v>
      </c>
      <c r="D5270">
        <v>2016</v>
      </c>
      <c r="E5270" t="s">
        <v>152</v>
      </c>
      <c r="F5270">
        <v>21</v>
      </c>
      <c r="G5270" t="s">
        <v>54</v>
      </c>
      <c r="H5270" t="s">
        <v>3878</v>
      </c>
      <c r="I5270" t="s">
        <v>3879</v>
      </c>
      <c r="J5270" t="s">
        <v>44</v>
      </c>
      <c r="K5270" t="s">
        <v>29</v>
      </c>
      <c r="L5270" t="s">
        <v>580</v>
      </c>
      <c r="M5270" t="s">
        <v>46</v>
      </c>
      <c r="N5270">
        <v>95661</v>
      </c>
      <c r="O5270" t="s">
        <v>47</v>
      </c>
      <c r="P5270" t="s">
        <v>1458</v>
      </c>
      <c r="Q5270" t="s">
        <v>49</v>
      </c>
      <c r="R5270" t="s">
        <v>50</v>
      </c>
      <c r="S5270" t="s">
        <v>1459</v>
      </c>
      <c r="T5270">
        <v>3.15</v>
      </c>
      <c r="U5270">
        <v>1</v>
      </c>
      <c r="V5270">
        <v>0</v>
      </c>
      <c r="W5270">
        <v>1.512</v>
      </c>
    </row>
    <row r="5271" spans="1:23" x14ac:dyDescent="0.3">
      <c r="A5271">
        <v>6560</v>
      </c>
      <c r="B5271" t="s">
        <v>8982</v>
      </c>
      <c r="C5271" s="1">
        <v>42572</v>
      </c>
      <c r="D5271">
        <v>2016</v>
      </c>
      <c r="E5271" t="s">
        <v>152</v>
      </c>
      <c r="F5271">
        <v>21</v>
      </c>
      <c r="G5271" t="s">
        <v>54</v>
      </c>
      <c r="H5271" t="s">
        <v>3878</v>
      </c>
      <c r="I5271" t="s">
        <v>3879</v>
      </c>
      <c r="J5271" t="s">
        <v>44</v>
      </c>
      <c r="K5271" t="s">
        <v>29</v>
      </c>
      <c r="L5271" t="s">
        <v>580</v>
      </c>
      <c r="M5271" t="s">
        <v>46</v>
      </c>
      <c r="N5271">
        <v>95661</v>
      </c>
      <c r="O5271" t="s">
        <v>47</v>
      </c>
      <c r="P5271" t="s">
        <v>3820</v>
      </c>
      <c r="Q5271" t="s">
        <v>49</v>
      </c>
      <c r="R5271" t="s">
        <v>184</v>
      </c>
      <c r="S5271" t="s">
        <v>3821</v>
      </c>
      <c r="T5271">
        <v>419.90000000000003</v>
      </c>
      <c r="U5271">
        <v>5</v>
      </c>
      <c r="V5271">
        <v>0</v>
      </c>
      <c r="W5271">
        <v>197.35299999999998</v>
      </c>
    </row>
    <row r="5272" spans="1:23" x14ac:dyDescent="0.3">
      <c r="A5272">
        <v>5271</v>
      </c>
      <c r="B5272" t="s">
        <v>8130</v>
      </c>
      <c r="C5272" s="1">
        <v>42989</v>
      </c>
      <c r="D5272">
        <v>2017</v>
      </c>
      <c r="E5272" t="s">
        <v>161</v>
      </c>
      <c r="F5272">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v>113.84799999999998</v>
      </c>
    </row>
    <row r="5273" spans="1:23" x14ac:dyDescent="0.3">
      <c r="A5273">
        <v>6558</v>
      </c>
      <c r="B5273" t="s">
        <v>8978</v>
      </c>
      <c r="C5273" s="1">
        <v>41932</v>
      </c>
      <c r="D5273">
        <v>2014</v>
      </c>
      <c r="E5273" t="s">
        <v>53</v>
      </c>
      <c r="F5273">
        <v>20</v>
      </c>
      <c r="G5273" t="s">
        <v>25</v>
      </c>
      <c r="H5273" t="s">
        <v>562</v>
      </c>
      <c r="I5273" t="s">
        <v>563</v>
      </c>
      <c r="J5273" t="s">
        <v>108</v>
      </c>
      <c r="K5273" t="s">
        <v>29</v>
      </c>
      <c r="L5273" t="s">
        <v>315</v>
      </c>
      <c r="M5273" t="s">
        <v>222</v>
      </c>
      <c r="N5273">
        <v>60653</v>
      </c>
      <c r="O5273" t="s">
        <v>111</v>
      </c>
      <c r="P5273" t="s">
        <v>2273</v>
      </c>
      <c r="Q5273" t="s">
        <v>49</v>
      </c>
      <c r="R5273" t="s">
        <v>50</v>
      </c>
      <c r="S5273" t="s">
        <v>2274</v>
      </c>
      <c r="T5273">
        <v>24.424000000000003</v>
      </c>
      <c r="U5273">
        <v>1</v>
      </c>
      <c r="V5273">
        <v>0.2</v>
      </c>
      <c r="W5273">
        <v>7.9378000000000002</v>
      </c>
    </row>
    <row r="5274" spans="1:23" x14ac:dyDescent="0.3">
      <c r="A5274">
        <v>6557</v>
      </c>
      <c r="B5274" t="s">
        <v>8978</v>
      </c>
      <c r="C5274" s="1">
        <v>41932</v>
      </c>
      <c r="D5274">
        <v>2014</v>
      </c>
      <c r="E5274" t="s">
        <v>53</v>
      </c>
      <c r="F5274">
        <v>20</v>
      </c>
      <c r="G5274" t="s">
        <v>25</v>
      </c>
      <c r="H5274" t="s">
        <v>562</v>
      </c>
      <c r="I5274" t="s">
        <v>563</v>
      </c>
      <c r="J5274" t="s">
        <v>108</v>
      </c>
      <c r="K5274" t="s">
        <v>29</v>
      </c>
      <c r="L5274" t="s">
        <v>315</v>
      </c>
      <c r="M5274" t="s">
        <v>222</v>
      </c>
      <c r="N5274">
        <v>60653</v>
      </c>
      <c r="O5274" t="s">
        <v>111</v>
      </c>
      <c r="P5274" t="s">
        <v>5396</v>
      </c>
      <c r="Q5274" t="s">
        <v>49</v>
      </c>
      <c r="R5274" t="s">
        <v>79</v>
      </c>
      <c r="S5274" t="s">
        <v>5397</v>
      </c>
      <c r="T5274">
        <v>8.6819999999999968</v>
      </c>
      <c r="U5274">
        <v>1</v>
      </c>
      <c r="V5274">
        <v>0.8</v>
      </c>
      <c r="W5274">
        <v>-14.759400000000003</v>
      </c>
    </row>
    <row r="5275" spans="1:23" x14ac:dyDescent="0.3">
      <c r="A5275">
        <v>5274</v>
      </c>
      <c r="B5275" t="s">
        <v>8132</v>
      </c>
      <c r="C5275" s="1">
        <v>42700</v>
      </c>
      <c r="D5275">
        <v>2016</v>
      </c>
      <c r="E5275" t="s">
        <v>24</v>
      </c>
      <c r="F5275">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v>-2.6207999999999991</v>
      </c>
    </row>
    <row r="5276" spans="1:23" x14ac:dyDescent="0.3">
      <c r="A5276">
        <v>6556</v>
      </c>
      <c r="B5276" t="s">
        <v>8978</v>
      </c>
      <c r="C5276" s="1">
        <v>41932</v>
      </c>
      <c r="D5276">
        <v>2014</v>
      </c>
      <c r="E5276" t="s">
        <v>53</v>
      </c>
      <c r="F5276">
        <v>20</v>
      </c>
      <c r="G5276" t="s">
        <v>25</v>
      </c>
      <c r="H5276" t="s">
        <v>562</v>
      </c>
      <c r="I5276" t="s">
        <v>563</v>
      </c>
      <c r="J5276" t="s">
        <v>108</v>
      </c>
      <c r="K5276" t="s">
        <v>29</v>
      </c>
      <c r="L5276" t="s">
        <v>315</v>
      </c>
      <c r="M5276" t="s">
        <v>222</v>
      </c>
      <c r="N5276">
        <v>60653</v>
      </c>
      <c r="O5276" t="s">
        <v>111</v>
      </c>
      <c r="P5276" t="s">
        <v>8979</v>
      </c>
      <c r="Q5276" t="s">
        <v>49</v>
      </c>
      <c r="R5276" t="s">
        <v>95</v>
      </c>
      <c r="S5276" t="s">
        <v>8980</v>
      </c>
      <c r="T5276">
        <v>3.8079999999999998</v>
      </c>
      <c r="U5276">
        <v>1</v>
      </c>
      <c r="V5276">
        <v>0.2</v>
      </c>
      <c r="W5276">
        <v>1.2375999999999996</v>
      </c>
    </row>
    <row r="5277" spans="1:23" x14ac:dyDescent="0.3">
      <c r="A5277">
        <v>6555</v>
      </c>
      <c r="B5277" t="s">
        <v>8978</v>
      </c>
      <c r="C5277" s="1">
        <v>41932</v>
      </c>
      <c r="D5277">
        <v>2014</v>
      </c>
      <c r="E5277" t="s">
        <v>53</v>
      </c>
      <c r="F5277">
        <v>20</v>
      </c>
      <c r="G5277" t="s">
        <v>25</v>
      </c>
      <c r="H5277" t="s">
        <v>562</v>
      </c>
      <c r="I5277" t="s">
        <v>563</v>
      </c>
      <c r="J5277" t="s">
        <v>108</v>
      </c>
      <c r="K5277" t="s">
        <v>29</v>
      </c>
      <c r="L5277" t="s">
        <v>315</v>
      </c>
      <c r="M5277" t="s">
        <v>222</v>
      </c>
      <c r="N5277">
        <v>60653</v>
      </c>
      <c r="O5277" t="s">
        <v>111</v>
      </c>
      <c r="P5277" t="s">
        <v>7585</v>
      </c>
      <c r="Q5277" t="s">
        <v>49</v>
      </c>
      <c r="R5277" t="s">
        <v>63</v>
      </c>
      <c r="S5277" t="s">
        <v>7586</v>
      </c>
      <c r="T5277">
        <v>505.32000000000005</v>
      </c>
      <c r="U5277">
        <v>3</v>
      </c>
      <c r="V5277">
        <v>0.2</v>
      </c>
      <c r="W5277">
        <v>31.582499999999953</v>
      </c>
    </row>
    <row r="5278" spans="1:23" x14ac:dyDescent="0.3">
      <c r="A5278">
        <v>6553</v>
      </c>
      <c r="B5278" t="s">
        <v>8977</v>
      </c>
      <c r="C5278" s="1">
        <v>43085</v>
      </c>
      <c r="D5278">
        <v>2017</v>
      </c>
      <c r="E5278" t="s">
        <v>98</v>
      </c>
      <c r="F5278">
        <v>16</v>
      </c>
      <c r="G5278" t="s">
        <v>25</v>
      </c>
      <c r="H5278" t="s">
        <v>452</v>
      </c>
      <c r="I5278" t="s">
        <v>453</v>
      </c>
      <c r="J5278" t="s">
        <v>108</v>
      </c>
      <c r="K5278" t="s">
        <v>29</v>
      </c>
      <c r="L5278" t="s">
        <v>45</v>
      </c>
      <c r="M5278" t="s">
        <v>46</v>
      </c>
      <c r="N5278">
        <v>90036</v>
      </c>
      <c r="O5278" t="s">
        <v>47</v>
      </c>
      <c r="P5278" t="s">
        <v>3806</v>
      </c>
      <c r="Q5278" t="s">
        <v>49</v>
      </c>
      <c r="R5278" t="s">
        <v>63</v>
      </c>
      <c r="S5278" t="s">
        <v>3807</v>
      </c>
      <c r="T5278">
        <v>158.9</v>
      </c>
      <c r="U5278">
        <v>5</v>
      </c>
      <c r="V5278">
        <v>0</v>
      </c>
      <c r="W5278">
        <v>7.9449999999999932</v>
      </c>
    </row>
    <row r="5279" spans="1:23" x14ac:dyDescent="0.3">
      <c r="A5279">
        <v>6552</v>
      </c>
      <c r="B5279" t="s">
        <v>8977</v>
      </c>
      <c r="C5279" s="1">
        <v>43085</v>
      </c>
      <c r="D5279">
        <v>2017</v>
      </c>
      <c r="E5279" t="s">
        <v>98</v>
      </c>
      <c r="F5279">
        <v>16</v>
      </c>
      <c r="G5279" t="s">
        <v>25</v>
      </c>
      <c r="H5279" t="s">
        <v>452</v>
      </c>
      <c r="I5279" t="s">
        <v>453</v>
      </c>
      <c r="J5279" t="s">
        <v>108</v>
      </c>
      <c r="K5279" t="s">
        <v>29</v>
      </c>
      <c r="L5279" t="s">
        <v>45</v>
      </c>
      <c r="M5279" t="s">
        <v>46</v>
      </c>
      <c r="N5279">
        <v>90036</v>
      </c>
      <c r="O5279" t="s">
        <v>47</v>
      </c>
      <c r="P5279" t="s">
        <v>1883</v>
      </c>
      <c r="Q5279" t="s">
        <v>49</v>
      </c>
      <c r="R5279" t="s">
        <v>95</v>
      </c>
      <c r="S5279" t="s">
        <v>1884</v>
      </c>
      <c r="T5279">
        <v>13.36</v>
      </c>
      <c r="U5279">
        <v>2</v>
      </c>
      <c r="V5279">
        <v>0</v>
      </c>
      <c r="W5279">
        <v>6.4127999999999998</v>
      </c>
    </row>
    <row r="5280" spans="1:23" x14ac:dyDescent="0.3">
      <c r="A5280">
        <v>5279</v>
      </c>
      <c r="B5280" t="s">
        <v>8136</v>
      </c>
      <c r="C5280" s="1">
        <v>41980</v>
      </c>
      <c r="D5280">
        <v>2014</v>
      </c>
      <c r="E5280" t="s">
        <v>98</v>
      </c>
      <c r="F5280">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v>48.539199999999994</v>
      </c>
    </row>
    <row r="5281" spans="1:23" x14ac:dyDescent="0.3">
      <c r="A5281">
        <v>6549</v>
      </c>
      <c r="B5281" t="s">
        <v>8974</v>
      </c>
      <c r="C5281" s="1">
        <v>41699</v>
      </c>
      <c r="D5281">
        <v>2014</v>
      </c>
      <c r="E5281" t="s">
        <v>237</v>
      </c>
      <c r="F5281">
        <v>1</v>
      </c>
      <c r="G5281" t="s">
        <v>54</v>
      </c>
      <c r="H5281" t="s">
        <v>6058</v>
      </c>
      <c r="I5281" t="s">
        <v>6059</v>
      </c>
      <c r="J5281" t="s">
        <v>108</v>
      </c>
      <c r="K5281" t="s">
        <v>29</v>
      </c>
      <c r="L5281" t="s">
        <v>5502</v>
      </c>
      <c r="M5281" t="s">
        <v>222</v>
      </c>
      <c r="N5281">
        <v>60126</v>
      </c>
      <c r="O5281" t="s">
        <v>111</v>
      </c>
      <c r="P5281" t="s">
        <v>8355</v>
      </c>
      <c r="Q5281" t="s">
        <v>49</v>
      </c>
      <c r="R5281" t="s">
        <v>95</v>
      </c>
      <c r="S5281" t="s">
        <v>8356</v>
      </c>
      <c r="T5281">
        <v>17.472000000000001</v>
      </c>
      <c r="U5281">
        <v>3</v>
      </c>
      <c r="V5281">
        <v>0.2</v>
      </c>
      <c r="W5281">
        <v>5.6783999999999981</v>
      </c>
    </row>
    <row r="5282" spans="1:23" x14ac:dyDescent="0.3">
      <c r="A5282">
        <v>5281</v>
      </c>
      <c r="B5282" t="s">
        <v>8138</v>
      </c>
      <c r="C5282" s="1">
        <v>43015</v>
      </c>
      <c r="D5282">
        <v>2017</v>
      </c>
      <c r="E5282" t="s">
        <v>53</v>
      </c>
      <c r="F5282">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v>22.235199999999999</v>
      </c>
    </row>
    <row r="5283" spans="1:23" x14ac:dyDescent="0.3">
      <c r="A5283">
        <v>6547</v>
      </c>
      <c r="B5283" t="s">
        <v>8973</v>
      </c>
      <c r="C5283" s="1">
        <v>42869</v>
      </c>
      <c r="D5283">
        <v>2017</v>
      </c>
      <c r="E5283" t="s">
        <v>124</v>
      </c>
      <c r="F5283">
        <v>14</v>
      </c>
      <c r="G5283" t="s">
        <v>54</v>
      </c>
      <c r="H5283" t="s">
        <v>263</v>
      </c>
      <c r="I5283" t="s">
        <v>264</v>
      </c>
      <c r="J5283" t="s">
        <v>28</v>
      </c>
      <c r="K5283" t="s">
        <v>29</v>
      </c>
      <c r="L5283" t="s">
        <v>2198</v>
      </c>
      <c r="M5283" t="s">
        <v>510</v>
      </c>
      <c r="N5283">
        <v>44105</v>
      </c>
      <c r="O5283" t="s">
        <v>157</v>
      </c>
      <c r="P5283" t="s">
        <v>7738</v>
      </c>
      <c r="Q5283" t="s">
        <v>49</v>
      </c>
      <c r="R5283" t="s">
        <v>95</v>
      </c>
      <c r="S5283" t="s">
        <v>7739</v>
      </c>
      <c r="T5283">
        <v>24.784000000000002</v>
      </c>
      <c r="U5283">
        <v>1</v>
      </c>
      <c r="V5283">
        <v>0.2</v>
      </c>
      <c r="W5283">
        <v>7.7449999999999983</v>
      </c>
    </row>
    <row r="5284" spans="1:23" x14ac:dyDescent="0.3">
      <c r="A5284">
        <v>5283</v>
      </c>
      <c r="B5284" t="s">
        <v>8139</v>
      </c>
      <c r="C5284" s="1">
        <v>42252</v>
      </c>
      <c r="D5284">
        <v>2015</v>
      </c>
      <c r="E5284" t="s">
        <v>161</v>
      </c>
      <c r="F5284">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v>17.314799999999998</v>
      </c>
    </row>
    <row r="5285" spans="1:23" x14ac:dyDescent="0.3">
      <c r="A5285">
        <v>5284</v>
      </c>
      <c r="B5285" t="s">
        <v>8140</v>
      </c>
      <c r="C5285" s="1">
        <v>41728</v>
      </c>
      <c r="D5285">
        <v>2014</v>
      </c>
      <c r="E5285" t="s">
        <v>237</v>
      </c>
      <c r="F5285">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v>0</v>
      </c>
    </row>
    <row r="5286" spans="1:23" x14ac:dyDescent="0.3">
      <c r="A5286">
        <v>5285</v>
      </c>
      <c r="B5286" t="s">
        <v>8140</v>
      </c>
      <c r="C5286" s="1">
        <v>41728</v>
      </c>
      <c r="D5286">
        <v>2014</v>
      </c>
      <c r="E5286" t="s">
        <v>237</v>
      </c>
      <c r="F528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v>22.200000000000003</v>
      </c>
    </row>
    <row r="5287" spans="1:23" x14ac:dyDescent="0.3">
      <c r="A5287">
        <v>5286</v>
      </c>
      <c r="B5287" t="s">
        <v>8141</v>
      </c>
      <c r="C5287" s="1">
        <v>42860</v>
      </c>
      <c r="D5287">
        <v>2017</v>
      </c>
      <c r="E5287" t="s">
        <v>124</v>
      </c>
      <c r="F5287">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v>7.4339999999999993</v>
      </c>
    </row>
    <row r="5288" spans="1:23" x14ac:dyDescent="0.3">
      <c r="A5288">
        <v>5287</v>
      </c>
      <c r="B5288" t="s">
        <v>8141</v>
      </c>
      <c r="C5288" s="1">
        <v>42860</v>
      </c>
      <c r="D5288">
        <v>2017</v>
      </c>
      <c r="E5288" t="s">
        <v>124</v>
      </c>
      <c r="F5288">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v>-7.3231999999999999</v>
      </c>
    </row>
    <row r="5289" spans="1:23" x14ac:dyDescent="0.3">
      <c r="A5289">
        <v>6546</v>
      </c>
      <c r="B5289" t="s">
        <v>8973</v>
      </c>
      <c r="C5289" s="1">
        <v>42869</v>
      </c>
      <c r="D5289">
        <v>2017</v>
      </c>
      <c r="E5289" t="s">
        <v>124</v>
      </c>
      <c r="F5289">
        <v>14</v>
      </c>
      <c r="G5289" t="s">
        <v>54</v>
      </c>
      <c r="H5289" t="s">
        <v>263</v>
      </c>
      <c r="I5289" t="s">
        <v>264</v>
      </c>
      <c r="J5289" t="s">
        <v>28</v>
      </c>
      <c r="K5289" t="s">
        <v>29</v>
      </c>
      <c r="L5289" t="s">
        <v>2198</v>
      </c>
      <c r="M5289" t="s">
        <v>510</v>
      </c>
      <c r="N5289">
        <v>44105</v>
      </c>
      <c r="O5289" t="s">
        <v>157</v>
      </c>
      <c r="P5289" t="s">
        <v>3301</v>
      </c>
      <c r="Q5289" t="s">
        <v>49</v>
      </c>
      <c r="R5289" t="s">
        <v>50</v>
      </c>
      <c r="S5289" t="s">
        <v>3302</v>
      </c>
      <c r="T5289">
        <v>5.04</v>
      </c>
      <c r="U5289">
        <v>2</v>
      </c>
      <c r="V5289">
        <v>0.2</v>
      </c>
      <c r="W5289">
        <v>1.764</v>
      </c>
    </row>
    <row r="5290" spans="1:23" x14ac:dyDescent="0.3">
      <c r="A5290">
        <v>5289</v>
      </c>
      <c r="B5290" t="s">
        <v>8142</v>
      </c>
      <c r="C5290" s="1">
        <v>42855</v>
      </c>
      <c r="D5290">
        <v>2017</v>
      </c>
      <c r="E5290" t="s">
        <v>89</v>
      </c>
      <c r="F5290">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v>80.340400000000002</v>
      </c>
    </row>
    <row r="5291" spans="1:23" x14ac:dyDescent="0.3">
      <c r="A5291">
        <v>5290</v>
      </c>
      <c r="B5291" t="s">
        <v>8143</v>
      </c>
      <c r="C5291" s="1">
        <v>41890</v>
      </c>
      <c r="D5291">
        <v>2014</v>
      </c>
      <c r="E5291" t="s">
        <v>161</v>
      </c>
      <c r="F5291">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v>6.2664</v>
      </c>
    </row>
    <row r="5292" spans="1:23" x14ac:dyDescent="0.3">
      <c r="A5292">
        <v>6545</v>
      </c>
      <c r="B5292" t="s">
        <v>8973</v>
      </c>
      <c r="C5292" s="1">
        <v>42869</v>
      </c>
      <c r="D5292">
        <v>2017</v>
      </c>
      <c r="E5292" t="s">
        <v>124</v>
      </c>
      <c r="F5292">
        <v>14</v>
      </c>
      <c r="G5292" t="s">
        <v>54</v>
      </c>
      <c r="H5292" t="s">
        <v>263</v>
      </c>
      <c r="I5292" t="s">
        <v>264</v>
      </c>
      <c r="J5292" t="s">
        <v>28</v>
      </c>
      <c r="K5292" t="s">
        <v>29</v>
      </c>
      <c r="L5292" t="s">
        <v>2198</v>
      </c>
      <c r="M5292" t="s">
        <v>510</v>
      </c>
      <c r="N5292">
        <v>44105</v>
      </c>
      <c r="O5292" t="s">
        <v>157</v>
      </c>
      <c r="P5292" t="s">
        <v>6831</v>
      </c>
      <c r="Q5292" t="s">
        <v>49</v>
      </c>
      <c r="R5292" t="s">
        <v>79</v>
      </c>
      <c r="S5292" t="s">
        <v>6832</v>
      </c>
      <c r="T5292">
        <v>58.170000000000009</v>
      </c>
      <c r="U5292">
        <v>5</v>
      </c>
      <c r="V5292">
        <v>0.7</v>
      </c>
      <c r="W5292">
        <v>-46.53600000000003</v>
      </c>
    </row>
    <row r="5293" spans="1:23" x14ac:dyDescent="0.3">
      <c r="A5293">
        <v>5292</v>
      </c>
      <c r="B5293" t="s">
        <v>8143</v>
      </c>
      <c r="C5293" s="1">
        <v>41890</v>
      </c>
      <c r="D5293">
        <v>2014</v>
      </c>
      <c r="E5293" t="s">
        <v>161</v>
      </c>
      <c r="F5293">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v>61.46279999999998</v>
      </c>
    </row>
    <row r="5294" spans="1:23" x14ac:dyDescent="0.3">
      <c r="A5294">
        <v>5293</v>
      </c>
      <c r="B5294" t="s">
        <v>8144</v>
      </c>
      <c r="C5294" s="1">
        <v>42906</v>
      </c>
      <c r="D5294">
        <v>2017</v>
      </c>
      <c r="E5294" t="s">
        <v>41</v>
      </c>
      <c r="F5294">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v>0.33479999999999999</v>
      </c>
    </row>
    <row r="5295" spans="1:23" x14ac:dyDescent="0.3">
      <c r="A5295">
        <v>6544</v>
      </c>
      <c r="B5295" t="s">
        <v>8972</v>
      </c>
      <c r="C5295" s="1">
        <v>43055</v>
      </c>
      <c r="D5295">
        <v>2017</v>
      </c>
      <c r="E5295" t="s">
        <v>24</v>
      </c>
      <c r="F5295">
        <v>16</v>
      </c>
      <c r="G5295" t="s">
        <v>199</v>
      </c>
      <c r="H5295" t="s">
        <v>3547</v>
      </c>
      <c r="I5295" t="s">
        <v>3548</v>
      </c>
      <c r="J5295" t="s">
        <v>28</v>
      </c>
      <c r="K5295" t="s">
        <v>29</v>
      </c>
      <c r="L5295" t="s">
        <v>101</v>
      </c>
      <c r="M5295" t="s">
        <v>102</v>
      </c>
      <c r="N5295">
        <v>98103</v>
      </c>
      <c r="O5295" t="s">
        <v>47</v>
      </c>
      <c r="P5295" t="s">
        <v>5290</v>
      </c>
      <c r="Q5295" t="s">
        <v>49</v>
      </c>
      <c r="R5295" t="s">
        <v>63</v>
      </c>
      <c r="S5295" t="s">
        <v>5291</v>
      </c>
      <c r="T5295">
        <v>33.29</v>
      </c>
      <c r="U5295">
        <v>1</v>
      </c>
      <c r="V5295">
        <v>0</v>
      </c>
      <c r="W5295">
        <v>7.9895999999999994</v>
      </c>
    </row>
    <row r="5296" spans="1:23" x14ac:dyDescent="0.3">
      <c r="A5296">
        <v>5295</v>
      </c>
      <c r="B5296" t="s">
        <v>8146</v>
      </c>
      <c r="C5296" s="1">
        <v>42962</v>
      </c>
      <c r="D5296">
        <v>2017</v>
      </c>
      <c r="E5296" t="s">
        <v>132</v>
      </c>
      <c r="F529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v>23.183999999999997</v>
      </c>
    </row>
    <row r="5297" spans="1:23" x14ac:dyDescent="0.3">
      <c r="A5297">
        <v>5296</v>
      </c>
      <c r="B5297" t="s">
        <v>8149</v>
      </c>
      <c r="C5297" s="1">
        <v>42798</v>
      </c>
      <c r="D5297">
        <v>2017</v>
      </c>
      <c r="E5297" t="s">
        <v>237</v>
      </c>
      <c r="F5297">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v>32.468400000000003</v>
      </c>
    </row>
    <row r="5298" spans="1:23" x14ac:dyDescent="0.3">
      <c r="A5298">
        <v>6541</v>
      </c>
      <c r="B5298" t="s">
        <v>8972</v>
      </c>
      <c r="C5298" s="1">
        <v>43055</v>
      </c>
      <c r="D5298">
        <v>2017</v>
      </c>
      <c r="E5298" t="s">
        <v>24</v>
      </c>
      <c r="F5298">
        <v>16</v>
      </c>
      <c r="G5298" t="s">
        <v>199</v>
      </c>
      <c r="H5298" t="s">
        <v>3547</v>
      </c>
      <c r="I5298" t="s">
        <v>3548</v>
      </c>
      <c r="J5298" t="s">
        <v>28</v>
      </c>
      <c r="K5298" t="s">
        <v>29</v>
      </c>
      <c r="L5298" t="s">
        <v>101</v>
      </c>
      <c r="M5298" t="s">
        <v>102</v>
      </c>
      <c r="N5298">
        <v>98103</v>
      </c>
      <c r="O5298" t="s">
        <v>47</v>
      </c>
      <c r="P5298" t="s">
        <v>7333</v>
      </c>
      <c r="Q5298" t="s">
        <v>49</v>
      </c>
      <c r="R5298" t="s">
        <v>95</v>
      </c>
      <c r="S5298" t="s">
        <v>7334</v>
      </c>
      <c r="T5298">
        <v>73.679999999999993</v>
      </c>
      <c r="U5298">
        <v>6</v>
      </c>
      <c r="V5298">
        <v>0</v>
      </c>
      <c r="W5298">
        <v>34.629599999999996</v>
      </c>
    </row>
    <row r="5299" spans="1:23" x14ac:dyDescent="0.3">
      <c r="A5299">
        <v>6538</v>
      </c>
      <c r="B5299" t="s">
        <v>8970</v>
      </c>
      <c r="C5299" s="1">
        <v>41932</v>
      </c>
      <c r="D5299">
        <v>2014</v>
      </c>
      <c r="E5299" t="s">
        <v>53</v>
      </c>
      <c r="F5299">
        <v>20</v>
      </c>
      <c r="G5299" t="s">
        <v>199</v>
      </c>
      <c r="H5299" t="s">
        <v>807</v>
      </c>
      <c r="I5299" t="s">
        <v>808</v>
      </c>
      <c r="J5299" t="s">
        <v>44</v>
      </c>
      <c r="K5299" t="s">
        <v>29</v>
      </c>
      <c r="L5299" t="s">
        <v>5159</v>
      </c>
      <c r="M5299" t="s">
        <v>347</v>
      </c>
      <c r="N5299">
        <v>37918</v>
      </c>
      <c r="O5299" t="s">
        <v>32</v>
      </c>
      <c r="P5299" t="s">
        <v>1429</v>
      </c>
      <c r="Q5299" t="s">
        <v>49</v>
      </c>
      <c r="R5299" t="s">
        <v>63</v>
      </c>
      <c r="S5299" t="s">
        <v>1430</v>
      </c>
      <c r="T5299">
        <v>98.352000000000004</v>
      </c>
      <c r="U5299">
        <v>3</v>
      </c>
      <c r="V5299">
        <v>0.2</v>
      </c>
      <c r="W5299">
        <v>-24.588000000000001</v>
      </c>
    </row>
    <row r="5300" spans="1:23" x14ac:dyDescent="0.3">
      <c r="A5300">
        <v>5299</v>
      </c>
      <c r="B5300" t="s">
        <v>8151</v>
      </c>
      <c r="C5300" s="1">
        <v>42636</v>
      </c>
      <c r="D5300">
        <v>2016</v>
      </c>
      <c r="E5300" t="s">
        <v>161</v>
      </c>
      <c r="F5300">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v>1.9175999999999997</v>
      </c>
    </row>
    <row r="5301" spans="1:23" x14ac:dyDescent="0.3">
      <c r="A5301">
        <v>5300</v>
      </c>
      <c r="B5301" t="s">
        <v>8151</v>
      </c>
      <c r="C5301" s="1">
        <v>42636</v>
      </c>
      <c r="D5301">
        <v>2016</v>
      </c>
      <c r="E5301" t="s">
        <v>161</v>
      </c>
      <c r="F5301">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v>8.6939999999999991</v>
      </c>
    </row>
    <row r="5302" spans="1:23" x14ac:dyDescent="0.3">
      <c r="A5302">
        <v>6535</v>
      </c>
      <c r="B5302" t="s">
        <v>8969</v>
      </c>
      <c r="C5302" s="1">
        <v>41960</v>
      </c>
      <c r="D5302">
        <v>2014</v>
      </c>
      <c r="E5302" t="s">
        <v>24</v>
      </c>
      <c r="F5302">
        <v>17</v>
      </c>
      <c r="G5302" t="s">
        <v>54</v>
      </c>
      <c r="H5302" t="s">
        <v>1896</v>
      </c>
      <c r="I5302" t="s">
        <v>1897</v>
      </c>
      <c r="J5302" t="s">
        <v>28</v>
      </c>
      <c r="K5302" t="s">
        <v>29</v>
      </c>
      <c r="L5302" t="s">
        <v>3474</v>
      </c>
      <c r="M5302" t="s">
        <v>279</v>
      </c>
      <c r="N5302">
        <v>14215</v>
      </c>
      <c r="O5302" t="s">
        <v>157</v>
      </c>
      <c r="P5302" t="s">
        <v>4740</v>
      </c>
      <c r="Q5302" t="s">
        <v>49</v>
      </c>
      <c r="R5302" t="s">
        <v>79</v>
      </c>
      <c r="S5302" t="s">
        <v>4741</v>
      </c>
      <c r="T5302">
        <v>2152.7760000000003</v>
      </c>
      <c r="U5302">
        <v>3</v>
      </c>
      <c r="V5302">
        <v>0.2</v>
      </c>
      <c r="W5302">
        <v>726.56189999999981</v>
      </c>
    </row>
    <row r="5303" spans="1:23" x14ac:dyDescent="0.3">
      <c r="A5303">
        <v>6532</v>
      </c>
      <c r="B5303" t="s">
        <v>8968</v>
      </c>
      <c r="C5303" s="1">
        <v>43073</v>
      </c>
      <c r="D5303">
        <v>2017</v>
      </c>
      <c r="E5303" t="s">
        <v>98</v>
      </c>
      <c r="F5303">
        <v>4</v>
      </c>
      <c r="G5303" t="s">
        <v>54</v>
      </c>
      <c r="H5303" t="s">
        <v>2015</v>
      </c>
      <c r="I5303" t="s">
        <v>2016</v>
      </c>
      <c r="J5303" t="s">
        <v>28</v>
      </c>
      <c r="K5303" t="s">
        <v>29</v>
      </c>
      <c r="L5303" t="s">
        <v>401</v>
      </c>
      <c r="M5303" t="s">
        <v>241</v>
      </c>
      <c r="N5303">
        <v>55901</v>
      </c>
      <c r="O5303" t="s">
        <v>111</v>
      </c>
      <c r="P5303" t="s">
        <v>4145</v>
      </c>
      <c r="Q5303" t="s">
        <v>49</v>
      </c>
      <c r="R5303" t="s">
        <v>72</v>
      </c>
      <c r="S5303" t="s">
        <v>4146</v>
      </c>
      <c r="T5303">
        <v>8.8000000000000007</v>
      </c>
      <c r="U5303">
        <v>5</v>
      </c>
      <c r="V5303">
        <v>0</v>
      </c>
      <c r="W5303">
        <v>2.5519999999999996</v>
      </c>
    </row>
    <row r="5304" spans="1:23" x14ac:dyDescent="0.3">
      <c r="A5304">
        <v>5303</v>
      </c>
      <c r="B5304" t="s">
        <v>8152</v>
      </c>
      <c r="C5304" s="1">
        <v>42520</v>
      </c>
      <c r="D5304">
        <v>2016</v>
      </c>
      <c r="E5304" t="s">
        <v>124</v>
      </c>
      <c r="F5304">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v>29.808</v>
      </c>
    </row>
    <row r="5305" spans="1:23" x14ac:dyDescent="0.3">
      <c r="A5305">
        <v>6531</v>
      </c>
      <c r="B5305" t="s">
        <v>8967</v>
      </c>
      <c r="C5305" s="1">
        <v>41693</v>
      </c>
      <c r="D5305">
        <v>2014</v>
      </c>
      <c r="E5305" t="s">
        <v>568</v>
      </c>
      <c r="F5305">
        <v>23</v>
      </c>
      <c r="G5305" t="s">
        <v>54</v>
      </c>
      <c r="H5305" t="s">
        <v>6223</v>
      </c>
      <c r="I5305" t="s">
        <v>6224</v>
      </c>
      <c r="J5305" t="s">
        <v>108</v>
      </c>
      <c r="K5305" t="s">
        <v>29</v>
      </c>
      <c r="L5305" t="s">
        <v>4194</v>
      </c>
      <c r="M5305" t="s">
        <v>110</v>
      </c>
      <c r="N5305">
        <v>79907</v>
      </c>
      <c r="O5305" t="s">
        <v>111</v>
      </c>
      <c r="P5305" t="s">
        <v>3067</v>
      </c>
      <c r="Q5305" t="s">
        <v>49</v>
      </c>
      <c r="R5305" t="s">
        <v>79</v>
      </c>
      <c r="S5305" t="s">
        <v>3068</v>
      </c>
      <c r="T5305">
        <v>4.427999999999999</v>
      </c>
      <c r="U5305">
        <v>3</v>
      </c>
      <c r="V5305">
        <v>0.8</v>
      </c>
      <c r="W5305">
        <v>-6.8633999999999986</v>
      </c>
    </row>
    <row r="5306" spans="1:23" x14ac:dyDescent="0.3">
      <c r="A5306">
        <v>6530</v>
      </c>
      <c r="B5306" t="s">
        <v>8967</v>
      </c>
      <c r="C5306" s="1">
        <v>41693</v>
      </c>
      <c r="D5306">
        <v>2014</v>
      </c>
      <c r="E5306" t="s">
        <v>568</v>
      </c>
      <c r="F5306">
        <v>23</v>
      </c>
      <c r="G5306" t="s">
        <v>54</v>
      </c>
      <c r="H5306" t="s">
        <v>6223</v>
      </c>
      <c r="I5306" t="s">
        <v>6224</v>
      </c>
      <c r="J5306" t="s">
        <v>108</v>
      </c>
      <c r="K5306" t="s">
        <v>29</v>
      </c>
      <c r="L5306" t="s">
        <v>4194</v>
      </c>
      <c r="M5306" t="s">
        <v>110</v>
      </c>
      <c r="N5306">
        <v>79907</v>
      </c>
      <c r="O5306" t="s">
        <v>111</v>
      </c>
      <c r="P5306" t="s">
        <v>3393</v>
      </c>
      <c r="Q5306" t="s">
        <v>49</v>
      </c>
      <c r="R5306" t="s">
        <v>50</v>
      </c>
      <c r="S5306" t="s">
        <v>3394</v>
      </c>
      <c r="T5306">
        <v>6.9360000000000008</v>
      </c>
      <c r="U5306">
        <v>3</v>
      </c>
      <c r="V5306">
        <v>0.2</v>
      </c>
      <c r="W5306">
        <v>2.3409000000000004</v>
      </c>
    </row>
    <row r="5307" spans="1:23" x14ac:dyDescent="0.3">
      <c r="A5307">
        <v>6529</v>
      </c>
      <c r="B5307" t="s">
        <v>8964</v>
      </c>
      <c r="C5307" s="1">
        <v>41995</v>
      </c>
      <c r="D5307">
        <v>2014</v>
      </c>
      <c r="E5307" t="s">
        <v>98</v>
      </c>
      <c r="F5307">
        <v>22</v>
      </c>
      <c r="G5307" t="s">
        <v>54</v>
      </c>
      <c r="H5307" t="s">
        <v>3418</v>
      </c>
      <c r="I5307" t="s">
        <v>3419</v>
      </c>
      <c r="J5307" t="s">
        <v>108</v>
      </c>
      <c r="K5307" t="s">
        <v>29</v>
      </c>
      <c r="L5307" t="s">
        <v>278</v>
      </c>
      <c r="M5307" t="s">
        <v>279</v>
      </c>
      <c r="N5307">
        <v>10024</v>
      </c>
      <c r="O5307" t="s">
        <v>157</v>
      </c>
      <c r="P5307" t="s">
        <v>8965</v>
      </c>
      <c r="Q5307" t="s">
        <v>49</v>
      </c>
      <c r="R5307" t="s">
        <v>63</v>
      </c>
      <c r="S5307" t="s">
        <v>8966</v>
      </c>
      <c r="T5307">
        <v>216.4</v>
      </c>
      <c r="U5307">
        <v>4</v>
      </c>
      <c r="V5307">
        <v>0</v>
      </c>
      <c r="W5307">
        <v>56.26400000000001</v>
      </c>
    </row>
    <row r="5308" spans="1:23" x14ac:dyDescent="0.3">
      <c r="A5308">
        <v>5307</v>
      </c>
      <c r="B5308" t="s">
        <v>8155</v>
      </c>
      <c r="C5308" s="1">
        <v>42421</v>
      </c>
      <c r="D5308">
        <v>2016</v>
      </c>
      <c r="E5308" t="s">
        <v>568</v>
      </c>
      <c r="F5308">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v>80.019899999999993</v>
      </c>
    </row>
    <row r="5309" spans="1:23" x14ac:dyDescent="0.3">
      <c r="A5309">
        <v>6527</v>
      </c>
      <c r="B5309" t="s">
        <v>8962</v>
      </c>
      <c r="C5309" s="1">
        <v>42558</v>
      </c>
      <c r="D5309">
        <v>2016</v>
      </c>
      <c r="E5309" t="s">
        <v>152</v>
      </c>
      <c r="F5309">
        <v>7</v>
      </c>
      <c r="G5309" t="s">
        <v>54</v>
      </c>
      <c r="H5309" t="s">
        <v>3194</v>
      </c>
      <c r="I5309" t="s">
        <v>3195</v>
      </c>
      <c r="J5309" t="s">
        <v>108</v>
      </c>
      <c r="K5309" t="s">
        <v>29</v>
      </c>
      <c r="L5309" t="s">
        <v>155</v>
      </c>
      <c r="M5309" t="s">
        <v>156</v>
      </c>
      <c r="N5309">
        <v>19120</v>
      </c>
      <c r="O5309" t="s">
        <v>157</v>
      </c>
      <c r="P5309" t="s">
        <v>5692</v>
      </c>
      <c r="Q5309" t="s">
        <v>49</v>
      </c>
      <c r="R5309" t="s">
        <v>79</v>
      </c>
      <c r="S5309" t="s">
        <v>5693</v>
      </c>
      <c r="T5309">
        <v>9.4200000000000017</v>
      </c>
      <c r="U5309">
        <v>5</v>
      </c>
      <c r="V5309">
        <v>0.7</v>
      </c>
      <c r="W5309">
        <v>-7.8500000000000014</v>
      </c>
    </row>
    <row r="5310" spans="1:23" x14ac:dyDescent="0.3">
      <c r="A5310">
        <v>6526</v>
      </c>
      <c r="B5310" t="s">
        <v>8962</v>
      </c>
      <c r="C5310" s="1">
        <v>42558</v>
      </c>
      <c r="D5310">
        <v>2016</v>
      </c>
      <c r="E5310" t="s">
        <v>152</v>
      </c>
      <c r="F5310">
        <v>7</v>
      </c>
      <c r="G5310" t="s">
        <v>54</v>
      </c>
      <c r="H5310" t="s">
        <v>3194</v>
      </c>
      <c r="I5310" t="s">
        <v>3195</v>
      </c>
      <c r="J5310" t="s">
        <v>108</v>
      </c>
      <c r="K5310" t="s">
        <v>29</v>
      </c>
      <c r="L5310" t="s">
        <v>155</v>
      </c>
      <c r="M5310" t="s">
        <v>156</v>
      </c>
      <c r="N5310">
        <v>19120</v>
      </c>
      <c r="O5310" t="s">
        <v>157</v>
      </c>
      <c r="P5310" t="s">
        <v>188</v>
      </c>
      <c r="Q5310" t="s">
        <v>49</v>
      </c>
      <c r="R5310" t="s">
        <v>79</v>
      </c>
      <c r="S5310" t="s">
        <v>189</v>
      </c>
      <c r="T5310">
        <v>5.7150000000000016</v>
      </c>
      <c r="U5310">
        <v>5</v>
      </c>
      <c r="V5310">
        <v>0.7</v>
      </c>
      <c r="W5310">
        <v>-4.7625000000000011</v>
      </c>
    </row>
    <row r="5311" spans="1:23" x14ac:dyDescent="0.3">
      <c r="A5311">
        <v>5310</v>
      </c>
      <c r="B5311" t="s">
        <v>8158</v>
      </c>
      <c r="C5311" s="1">
        <v>43058</v>
      </c>
      <c r="D5311">
        <v>2017</v>
      </c>
      <c r="E5311" t="s">
        <v>24</v>
      </c>
      <c r="F5311">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v>3.9120000000000004</v>
      </c>
    </row>
    <row r="5312" spans="1:23" x14ac:dyDescent="0.3">
      <c r="A5312">
        <v>5311</v>
      </c>
      <c r="B5312" t="s">
        <v>8158</v>
      </c>
      <c r="C5312" s="1">
        <v>43058</v>
      </c>
      <c r="D5312">
        <v>2017</v>
      </c>
      <c r="E5312" t="s">
        <v>24</v>
      </c>
      <c r="F5312">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v>-2287.7820000000002</v>
      </c>
    </row>
    <row r="5313" spans="1:23" x14ac:dyDescent="0.3">
      <c r="A5313">
        <v>5312</v>
      </c>
      <c r="B5313" t="s">
        <v>8161</v>
      </c>
      <c r="C5313" s="1">
        <v>42603</v>
      </c>
      <c r="D5313">
        <v>2016</v>
      </c>
      <c r="E5313" t="s">
        <v>132</v>
      </c>
      <c r="F5313">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v>3.3408000000000002</v>
      </c>
    </row>
    <row r="5314" spans="1:23" x14ac:dyDescent="0.3">
      <c r="A5314">
        <v>5313</v>
      </c>
      <c r="B5314" t="s">
        <v>8161</v>
      </c>
      <c r="C5314" s="1">
        <v>42603</v>
      </c>
      <c r="D5314">
        <v>2016</v>
      </c>
      <c r="E5314" t="s">
        <v>132</v>
      </c>
      <c r="F5314">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v>3.5059999999999967</v>
      </c>
    </row>
    <row r="5315" spans="1:23" x14ac:dyDescent="0.3">
      <c r="A5315">
        <v>6524</v>
      </c>
      <c r="B5315" t="s">
        <v>8962</v>
      </c>
      <c r="C5315" s="1">
        <v>42558</v>
      </c>
      <c r="D5315">
        <v>2016</v>
      </c>
      <c r="E5315" t="s">
        <v>152</v>
      </c>
      <c r="F5315">
        <v>7</v>
      </c>
      <c r="G5315" t="s">
        <v>54</v>
      </c>
      <c r="H5315" t="s">
        <v>3194</v>
      </c>
      <c r="I5315" t="s">
        <v>3195</v>
      </c>
      <c r="J5315" t="s">
        <v>108</v>
      </c>
      <c r="K5315" t="s">
        <v>29</v>
      </c>
      <c r="L5315" t="s">
        <v>155</v>
      </c>
      <c r="M5315" t="s">
        <v>156</v>
      </c>
      <c r="N5315">
        <v>19120</v>
      </c>
      <c r="O5315" t="s">
        <v>157</v>
      </c>
      <c r="P5315" t="s">
        <v>7199</v>
      </c>
      <c r="Q5315" t="s">
        <v>49</v>
      </c>
      <c r="R5315" t="s">
        <v>50</v>
      </c>
      <c r="S5315" t="s">
        <v>7200</v>
      </c>
      <c r="T5315">
        <v>10.08</v>
      </c>
      <c r="U5315">
        <v>2</v>
      </c>
      <c r="V5315">
        <v>0.2</v>
      </c>
      <c r="W5315">
        <v>3.2759999999999994</v>
      </c>
    </row>
    <row r="5316" spans="1:23" x14ac:dyDescent="0.3">
      <c r="A5316">
        <v>5315</v>
      </c>
      <c r="B5316" t="s">
        <v>8162</v>
      </c>
      <c r="C5316" s="1">
        <v>42855</v>
      </c>
      <c r="D5316">
        <v>2017</v>
      </c>
      <c r="E5316" t="s">
        <v>89</v>
      </c>
      <c r="F531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v>14.974399999999999</v>
      </c>
    </row>
    <row r="5317" spans="1:23" x14ac:dyDescent="0.3">
      <c r="A5317">
        <v>6523</v>
      </c>
      <c r="B5317" t="s">
        <v>8959</v>
      </c>
      <c r="C5317" s="1">
        <v>42751</v>
      </c>
      <c r="D5317">
        <v>2017</v>
      </c>
      <c r="E5317" t="s">
        <v>166</v>
      </c>
      <c r="F5317">
        <v>16</v>
      </c>
      <c r="G5317" t="s">
        <v>25</v>
      </c>
      <c r="H5317" t="s">
        <v>4051</v>
      </c>
      <c r="I5317" t="s">
        <v>4052</v>
      </c>
      <c r="J5317" t="s">
        <v>28</v>
      </c>
      <c r="K5317" t="s">
        <v>29</v>
      </c>
      <c r="L5317" t="s">
        <v>340</v>
      </c>
      <c r="M5317" t="s">
        <v>250</v>
      </c>
      <c r="N5317">
        <v>49201</v>
      </c>
      <c r="O5317" t="s">
        <v>111</v>
      </c>
      <c r="P5317" t="s">
        <v>8960</v>
      </c>
      <c r="Q5317" t="s">
        <v>49</v>
      </c>
      <c r="R5317" t="s">
        <v>95</v>
      </c>
      <c r="S5317" t="s">
        <v>8961</v>
      </c>
      <c r="T5317">
        <v>56.07</v>
      </c>
      <c r="U5317">
        <v>7</v>
      </c>
      <c r="V5317">
        <v>0</v>
      </c>
      <c r="W5317">
        <v>25.231499999999997</v>
      </c>
    </row>
    <row r="5318" spans="1:23" x14ac:dyDescent="0.3">
      <c r="A5318">
        <v>6521</v>
      </c>
      <c r="B5318" t="s">
        <v>8959</v>
      </c>
      <c r="C5318" s="1">
        <v>42751</v>
      </c>
      <c r="D5318">
        <v>2017</v>
      </c>
      <c r="E5318" t="s">
        <v>166</v>
      </c>
      <c r="F5318">
        <v>16</v>
      </c>
      <c r="G5318" t="s">
        <v>25</v>
      </c>
      <c r="H5318" t="s">
        <v>4051</v>
      </c>
      <c r="I5318" t="s">
        <v>4052</v>
      </c>
      <c r="J5318" t="s">
        <v>28</v>
      </c>
      <c r="K5318" t="s">
        <v>29</v>
      </c>
      <c r="L5318" t="s">
        <v>340</v>
      </c>
      <c r="M5318" t="s">
        <v>250</v>
      </c>
      <c r="N5318">
        <v>49201</v>
      </c>
      <c r="O5318" t="s">
        <v>111</v>
      </c>
      <c r="P5318" t="s">
        <v>1271</v>
      </c>
      <c r="Q5318" t="s">
        <v>49</v>
      </c>
      <c r="R5318" t="s">
        <v>79</v>
      </c>
      <c r="S5318" t="s">
        <v>1272</v>
      </c>
      <c r="T5318">
        <v>5443.96</v>
      </c>
      <c r="U5318">
        <v>4</v>
      </c>
      <c r="V5318">
        <v>0</v>
      </c>
      <c r="W5318">
        <v>2504.2215999999999</v>
      </c>
    </row>
    <row r="5319" spans="1:23" x14ac:dyDescent="0.3">
      <c r="A5319">
        <v>6520</v>
      </c>
      <c r="B5319" t="s">
        <v>8958</v>
      </c>
      <c r="C5319" s="1">
        <v>42993</v>
      </c>
      <c r="D5319">
        <v>2017</v>
      </c>
      <c r="E5319" t="s">
        <v>161</v>
      </c>
      <c r="F5319">
        <v>15</v>
      </c>
      <c r="G5319" t="s">
        <v>54</v>
      </c>
      <c r="H5319" t="s">
        <v>4221</v>
      </c>
      <c r="I5319" t="s">
        <v>4222</v>
      </c>
      <c r="J5319" t="s">
        <v>28</v>
      </c>
      <c r="K5319" t="s">
        <v>29</v>
      </c>
      <c r="L5319" t="s">
        <v>135</v>
      </c>
      <c r="M5319" t="s">
        <v>46</v>
      </c>
      <c r="N5319">
        <v>94122</v>
      </c>
      <c r="O5319" t="s">
        <v>47</v>
      </c>
      <c r="P5319" t="s">
        <v>1850</v>
      </c>
      <c r="Q5319" t="s">
        <v>49</v>
      </c>
      <c r="R5319" t="s">
        <v>79</v>
      </c>
      <c r="S5319" t="s">
        <v>1851</v>
      </c>
      <c r="T5319">
        <v>2.6880000000000002</v>
      </c>
      <c r="U5319">
        <v>1</v>
      </c>
      <c r="V5319">
        <v>0.2</v>
      </c>
      <c r="W5319">
        <v>0.83999999999999975</v>
      </c>
    </row>
    <row r="5320" spans="1:23" x14ac:dyDescent="0.3">
      <c r="A5320">
        <v>5319</v>
      </c>
      <c r="B5320" t="s">
        <v>8164</v>
      </c>
      <c r="C5320" s="1">
        <v>43010</v>
      </c>
      <c r="D5320">
        <v>2017</v>
      </c>
      <c r="E5320" t="s">
        <v>53</v>
      </c>
      <c r="F5320">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v>7.2576000000000001</v>
      </c>
    </row>
    <row r="5321" spans="1:23" x14ac:dyDescent="0.3">
      <c r="A5321">
        <v>5320</v>
      </c>
      <c r="B5321" t="s">
        <v>8164</v>
      </c>
      <c r="C5321" s="1">
        <v>43010</v>
      </c>
      <c r="D5321">
        <v>2017</v>
      </c>
      <c r="E5321" t="s">
        <v>53</v>
      </c>
      <c r="F5321">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v>-21.887999999999991</v>
      </c>
    </row>
    <row r="5322" spans="1:23" x14ac:dyDescent="0.3">
      <c r="A5322">
        <v>6519</v>
      </c>
      <c r="B5322" t="s">
        <v>8958</v>
      </c>
      <c r="C5322" s="1">
        <v>42993</v>
      </c>
      <c r="D5322">
        <v>2017</v>
      </c>
      <c r="E5322" t="s">
        <v>161</v>
      </c>
      <c r="F5322">
        <v>15</v>
      </c>
      <c r="G5322" t="s">
        <v>54</v>
      </c>
      <c r="H5322" t="s">
        <v>4221</v>
      </c>
      <c r="I5322" t="s">
        <v>4222</v>
      </c>
      <c r="J5322" t="s">
        <v>28</v>
      </c>
      <c r="K5322" t="s">
        <v>29</v>
      </c>
      <c r="L5322" t="s">
        <v>135</v>
      </c>
      <c r="M5322" t="s">
        <v>46</v>
      </c>
      <c r="N5322">
        <v>94122</v>
      </c>
      <c r="O5322" t="s">
        <v>47</v>
      </c>
      <c r="P5322" t="s">
        <v>5389</v>
      </c>
      <c r="Q5322" t="s">
        <v>49</v>
      </c>
      <c r="R5322" t="s">
        <v>82</v>
      </c>
      <c r="S5322" t="s">
        <v>5390</v>
      </c>
      <c r="T5322">
        <v>108.96</v>
      </c>
      <c r="U5322">
        <v>2</v>
      </c>
      <c r="V5322">
        <v>0</v>
      </c>
      <c r="W5322">
        <v>30.508800000000008</v>
      </c>
    </row>
    <row r="5323" spans="1:23" x14ac:dyDescent="0.3">
      <c r="A5323">
        <v>5322</v>
      </c>
      <c r="B5323" t="s">
        <v>8164</v>
      </c>
      <c r="C5323" s="1">
        <v>43010</v>
      </c>
      <c r="D5323">
        <v>2017</v>
      </c>
      <c r="E5323" t="s">
        <v>53</v>
      </c>
      <c r="F5323">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v>-26.247599999999998</v>
      </c>
    </row>
    <row r="5324" spans="1:23" x14ac:dyDescent="0.3">
      <c r="A5324">
        <v>6518</v>
      </c>
      <c r="B5324" t="s">
        <v>8958</v>
      </c>
      <c r="C5324" s="1">
        <v>42993</v>
      </c>
      <c r="D5324">
        <v>2017</v>
      </c>
      <c r="E5324" t="s">
        <v>161</v>
      </c>
      <c r="F5324">
        <v>15</v>
      </c>
      <c r="G5324" t="s">
        <v>54</v>
      </c>
      <c r="H5324" t="s">
        <v>4221</v>
      </c>
      <c r="I5324" t="s">
        <v>4222</v>
      </c>
      <c r="J5324" t="s">
        <v>28</v>
      </c>
      <c r="K5324" t="s">
        <v>29</v>
      </c>
      <c r="L5324" t="s">
        <v>135</v>
      </c>
      <c r="M5324" t="s">
        <v>46</v>
      </c>
      <c r="N5324">
        <v>94122</v>
      </c>
      <c r="O5324" t="s">
        <v>47</v>
      </c>
      <c r="P5324" t="s">
        <v>4267</v>
      </c>
      <c r="Q5324" t="s">
        <v>49</v>
      </c>
      <c r="R5324" t="s">
        <v>72</v>
      </c>
      <c r="S5324" t="s">
        <v>4268</v>
      </c>
      <c r="T5324">
        <v>99.3</v>
      </c>
      <c r="U5324">
        <v>10</v>
      </c>
      <c r="V5324">
        <v>0</v>
      </c>
      <c r="W5324">
        <v>41.706000000000003</v>
      </c>
    </row>
    <row r="5325" spans="1:23" x14ac:dyDescent="0.3">
      <c r="A5325">
        <v>5324</v>
      </c>
      <c r="B5325" t="s">
        <v>8166</v>
      </c>
      <c r="C5325" s="1">
        <v>42996</v>
      </c>
      <c r="D5325">
        <v>2017</v>
      </c>
      <c r="E5325" t="s">
        <v>161</v>
      </c>
      <c r="F5325">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v>7.98</v>
      </c>
    </row>
    <row r="5326" spans="1:23" x14ac:dyDescent="0.3">
      <c r="A5326">
        <v>5325</v>
      </c>
      <c r="B5326" t="s">
        <v>8168</v>
      </c>
      <c r="C5326" s="1">
        <v>42342</v>
      </c>
      <c r="D5326">
        <v>2015</v>
      </c>
      <c r="E5326" t="s">
        <v>98</v>
      </c>
      <c r="F532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v>6.2530000000000001</v>
      </c>
    </row>
    <row r="5327" spans="1:23" x14ac:dyDescent="0.3">
      <c r="A5327">
        <v>6514</v>
      </c>
      <c r="B5327" t="s">
        <v>8957</v>
      </c>
      <c r="C5327" s="1">
        <v>42800</v>
      </c>
      <c r="D5327">
        <v>2017</v>
      </c>
      <c r="E5327" t="s">
        <v>237</v>
      </c>
      <c r="F5327">
        <v>6</v>
      </c>
      <c r="G5327" t="s">
        <v>54</v>
      </c>
      <c r="H5327" t="s">
        <v>8255</v>
      </c>
      <c r="I5327" t="s">
        <v>8256</v>
      </c>
      <c r="J5327" t="s">
        <v>108</v>
      </c>
      <c r="K5327" t="s">
        <v>29</v>
      </c>
      <c r="L5327" t="s">
        <v>135</v>
      </c>
      <c r="M5327" t="s">
        <v>46</v>
      </c>
      <c r="N5327">
        <v>94109</v>
      </c>
      <c r="O5327" t="s">
        <v>47</v>
      </c>
      <c r="P5327" t="s">
        <v>6558</v>
      </c>
      <c r="Q5327" t="s">
        <v>49</v>
      </c>
      <c r="R5327" t="s">
        <v>95</v>
      </c>
      <c r="S5327" t="s">
        <v>6559</v>
      </c>
      <c r="T5327">
        <v>286.93</v>
      </c>
      <c r="U5327">
        <v>7</v>
      </c>
      <c r="V5327">
        <v>0</v>
      </c>
      <c r="W5327">
        <v>140.59569999999999</v>
      </c>
    </row>
    <row r="5328" spans="1:23" x14ac:dyDescent="0.3">
      <c r="A5328">
        <v>5327</v>
      </c>
      <c r="B5328" t="s">
        <v>8169</v>
      </c>
      <c r="C5328" s="1">
        <v>42021</v>
      </c>
      <c r="D5328">
        <v>2015</v>
      </c>
      <c r="E5328" t="s">
        <v>166</v>
      </c>
      <c r="F5328">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v>2.0039999999999996</v>
      </c>
    </row>
    <row r="5329" spans="1:23" x14ac:dyDescent="0.3">
      <c r="A5329">
        <v>5328</v>
      </c>
      <c r="B5329" t="s">
        <v>8170</v>
      </c>
      <c r="C5329" s="1">
        <v>41645</v>
      </c>
      <c r="D5329">
        <v>2014</v>
      </c>
      <c r="E5329" t="s">
        <v>166</v>
      </c>
      <c r="F5329">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v>9.3312000000000008</v>
      </c>
    </row>
    <row r="5330" spans="1:23" x14ac:dyDescent="0.3">
      <c r="A5330">
        <v>6513</v>
      </c>
      <c r="B5330" t="s">
        <v>8957</v>
      </c>
      <c r="C5330" s="1">
        <v>42800</v>
      </c>
      <c r="D5330">
        <v>2017</v>
      </c>
      <c r="E5330" t="s">
        <v>237</v>
      </c>
      <c r="F5330">
        <v>6</v>
      </c>
      <c r="G5330" t="s">
        <v>54</v>
      </c>
      <c r="H5330" t="s">
        <v>8255</v>
      </c>
      <c r="I5330" t="s">
        <v>8256</v>
      </c>
      <c r="J5330" t="s">
        <v>108</v>
      </c>
      <c r="K5330" t="s">
        <v>29</v>
      </c>
      <c r="L5330" t="s">
        <v>135</v>
      </c>
      <c r="M5330" t="s">
        <v>46</v>
      </c>
      <c r="N5330">
        <v>94109</v>
      </c>
      <c r="O5330" t="s">
        <v>47</v>
      </c>
      <c r="P5330" t="s">
        <v>5632</v>
      </c>
      <c r="Q5330" t="s">
        <v>49</v>
      </c>
      <c r="R5330" t="s">
        <v>50</v>
      </c>
      <c r="S5330" t="s">
        <v>5633</v>
      </c>
      <c r="T5330">
        <v>11.52</v>
      </c>
      <c r="U5330">
        <v>4</v>
      </c>
      <c r="V5330">
        <v>0</v>
      </c>
      <c r="W5330">
        <v>5.6448</v>
      </c>
    </row>
    <row r="5331" spans="1:23" x14ac:dyDescent="0.3">
      <c r="A5331">
        <v>5330</v>
      </c>
      <c r="B5331" t="s">
        <v>8172</v>
      </c>
      <c r="C5331" s="1">
        <v>42729</v>
      </c>
      <c r="D5331">
        <v>2016</v>
      </c>
      <c r="E5331" t="s">
        <v>98</v>
      </c>
      <c r="F5331">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v>11.748799999999997</v>
      </c>
    </row>
    <row r="5332" spans="1:23" x14ac:dyDescent="0.3">
      <c r="A5332">
        <v>6512</v>
      </c>
      <c r="B5332" t="s">
        <v>8957</v>
      </c>
      <c r="C5332" s="1">
        <v>42800</v>
      </c>
      <c r="D5332">
        <v>2017</v>
      </c>
      <c r="E5332" t="s">
        <v>237</v>
      </c>
      <c r="F5332">
        <v>6</v>
      </c>
      <c r="G5332" t="s">
        <v>54</v>
      </c>
      <c r="H5332" t="s">
        <v>8255</v>
      </c>
      <c r="I5332" t="s">
        <v>8256</v>
      </c>
      <c r="J5332" t="s">
        <v>108</v>
      </c>
      <c r="K5332" t="s">
        <v>29</v>
      </c>
      <c r="L5332" t="s">
        <v>135</v>
      </c>
      <c r="M5332" t="s">
        <v>46</v>
      </c>
      <c r="N5332">
        <v>94109</v>
      </c>
      <c r="O5332" t="s">
        <v>47</v>
      </c>
      <c r="P5332" t="s">
        <v>2763</v>
      </c>
      <c r="Q5332" t="s">
        <v>49</v>
      </c>
      <c r="R5332" t="s">
        <v>72</v>
      </c>
      <c r="S5332" t="s">
        <v>2764</v>
      </c>
      <c r="T5332">
        <v>23.88</v>
      </c>
      <c r="U5332">
        <v>6</v>
      </c>
      <c r="V5332">
        <v>0</v>
      </c>
      <c r="W5332">
        <v>8.1191999999999993</v>
      </c>
    </row>
    <row r="5333" spans="1:23" x14ac:dyDescent="0.3">
      <c r="A5333">
        <v>5332</v>
      </c>
      <c r="B5333" t="s">
        <v>8173</v>
      </c>
      <c r="C5333" s="1">
        <v>42617</v>
      </c>
      <c r="D5333">
        <v>2016</v>
      </c>
      <c r="E5333" t="s">
        <v>161</v>
      </c>
      <c r="F5333">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v>20.452499999999997</v>
      </c>
    </row>
    <row r="5334" spans="1:23" x14ac:dyDescent="0.3">
      <c r="A5334">
        <v>5333</v>
      </c>
      <c r="B5334" t="s">
        <v>8173</v>
      </c>
      <c r="C5334" s="1">
        <v>42617</v>
      </c>
      <c r="D5334">
        <v>2016</v>
      </c>
      <c r="E5334" t="s">
        <v>161</v>
      </c>
      <c r="F5334">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v>6.5887999999999991</v>
      </c>
    </row>
    <row r="5335" spans="1:23" x14ac:dyDescent="0.3">
      <c r="A5335">
        <v>6511</v>
      </c>
      <c r="B5335" t="s">
        <v>8956</v>
      </c>
      <c r="C5335" s="1">
        <v>43089</v>
      </c>
      <c r="D5335">
        <v>2017</v>
      </c>
      <c r="E5335" t="s">
        <v>98</v>
      </c>
      <c r="F5335">
        <v>20</v>
      </c>
      <c r="G5335" t="s">
        <v>54</v>
      </c>
      <c r="H5335" t="s">
        <v>741</v>
      </c>
      <c r="I5335" t="s">
        <v>742</v>
      </c>
      <c r="J5335" t="s">
        <v>44</v>
      </c>
      <c r="K5335" t="s">
        <v>29</v>
      </c>
      <c r="L5335" t="s">
        <v>278</v>
      </c>
      <c r="M5335" t="s">
        <v>279</v>
      </c>
      <c r="N5335">
        <v>10009</v>
      </c>
      <c r="O5335" t="s">
        <v>157</v>
      </c>
      <c r="P5335" t="s">
        <v>2963</v>
      </c>
      <c r="Q5335" t="s">
        <v>49</v>
      </c>
      <c r="R5335" t="s">
        <v>95</v>
      </c>
      <c r="S5335" t="s">
        <v>2964</v>
      </c>
      <c r="T5335">
        <v>34.019999999999996</v>
      </c>
      <c r="U5335">
        <v>3</v>
      </c>
      <c r="V5335">
        <v>0</v>
      </c>
      <c r="W5335">
        <v>16.669799999999999</v>
      </c>
    </row>
    <row r="5336" spans="1:23" x14ac:dyDescent="0.3">
      <c r="A5336">
        <v>5335</v>
      </c>
      <c r="B5336" t="s">
        <v>8174</v>
      </c>
      <c r="C5336" s="1">
        <v>41877</v>
      </c>
      <c r="D5336">
        <v>2014</v>
      </c>
      <c r="E5336" t="s">
        <v>132</v>
      </c>
      <c r="F533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v>8.4966000000000008</v>
      </c>
    </row>
    <row r="5337" spans="1:23" x14ac:dyDescent="0.3">
      <c r="A5337">
        <v>5336</v>
      </c>
      <c r="B5337" t="s">
        <v>8174</v>
      </c>
      <c r="C5337" s="1">
        <v>41877</v>
      </c>
      <c r="D5337">
        <v>2014</v>
      </c>
      <c r="E5337" t="s">
        <v>132</v>
      </c>
      <c r="F5337">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v>1.5547999999999997</v>
      </c>
    </row>
    <row r="5338" spans="1:23" x14ac:dyDescent="0.3">
      <c r="A5338">
        <v>5337</v>
      </c>
      <c r="B5338" t="s">
        <v>8175</v>
      </c>
      <c r="C5338" s="1">
        <v>42145</v>
      </c>
      <c r="D5338">
        <v>2015</v>
      </c>
      <c r="E5338" t="s">
        <v>124</v>
      </c>
      <c r="F5338">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v>8.767199999999999</v>
      </c>
    </row>
    <row r="5339" spans="1:23" x14ac:dyDescent="0.3">
      <c r="A5339">
        <v>5338</v>
      </c>
      <c r="B5339" t="s">
        <v>8176</v>
      </c>
      <c r="C5339" s="1">
        <v>43024</v>
      </c>
      <c r="D5339">
        <v>2017</v>
      </c>
      <c r="E5339" t="s">
        <v>53</v>
      </c>
      <c r="F5339">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v>111.5688</v>
      </c>
    </row>
    <row r="5340" spans="1:23" x14ac:dyDescent="0.3">
      <c r="A5340">
        <v>5339</v>
      </c>
      <c r="B5340" t="s">
        <v>8177</v>
      </c>
      <c r="C5340" s="1">
        <v>42317</v>
      </c>
      <c r="D5340">
        <v>2015</v>
      </c>
      <c r="E5340" t="s">
        <v>24</v>
      </c>
      <c r="F5340">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v>4.8910000000000053</v>
      </c>
    </row>
    <row r="5341" spans="1:23" x14ac:dyDescent="0.3">
      <c r="A5341">
        <v>5340</v>
      </c>
      <c r="B5341" t="s">
        <v>8177</v>
      </c>
      <c r="C5341" s="1">
        <v>42317</v>
      </c>
      <c r="D5341">
        <v>2015</v>
      </c>
      <c r="E5341" t="s">
        <v>24</v>
      </c>
      <c r="F5341">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v>5.7527999999999988</v>
      </c>
    </row>
    <row r="5342" spans="1:23" x14ac:dyDescent="0.3">
      <c r="A5342">
        <v>6510</v>
      </c>
      <c r="B5342" t="s">
        <v>8956</v>
      </c>
      <c r="C5342" s="1">
        <v>43089</v>
      </c>
      <c r="D5342">
        <v>2017</v>
      </c>
      <c r="E5342" t="s">
        <v>98</v>
      </c>
      <c r="F5342">
        <v>20</v>
      </c>
      <c r="G5342" t="s">
        <v>54</v>
      </c>
      <c r="H5342" t="s">
        <v>741</v>
      </c>
      <c r="I5342" t="s">
        <v>742</v>
      </c>
      <c r="J5342" t="s">
        <v>44</v>
      </c>
      <c r="K5342" t="s">
        <v>29</v>
      </c>
      <c r="L5342" t="s">
        <v>278</v>
      </c>
      <c r="M5342" t="s">
        <v>279</v>
      </c>
      <c r="N5342">
        <v>10009</v>
      </c>
      <c r="O5342" t="s">
        <v>157</v>
      </c>
      <c r="P5342" t="s">
        <v>1215</v>
      </c>
      <c r="Q5342" t="s">
        <v>49</v>
      </c>
      <c r="R5342" t="s">
        <v>79</v>
      </c>
      <c r="S5342" t="s">
        <v>1216</v>
      </c>
      <c r="T5342">
        <v>50.352000000000004</v>
      </c>
      <c r="U5342">
        <v>3</v>
      </c>
      <c r="V5342">
        <v>0.2</v>
      </c>
      <c r="W5342">
        <v>17.623199999999997</v>
      </c>
    </row>
    <row r="5343" spans="1:23" x14ac:dyDescent="0.3">
      <c r="A5343">
        <v>6509</v>
      </c>
      <c r="B5343" t="s">
        <v>8956</v>
      </c>
      <c r="C5343" s="1">
        <v>43089</v>
      </c>
      <c r="D5343">
        <v>2017</v>
      </c>
      <c r="E5343" t="s">
        <v>98</v>
      </c>
      <c r="F5343">
        <v>20</v>
      </c>
      <c r="G5343" t="s">
        <v>54</v>
      </c>
      <c r="H5343" t="s">
        <v>741</v>
      </c>
      <c r="I5343" t="s">
        <v>742</v>
      </c>
      <c r="J5343" t="s">
        <v>44</v>
      </c>
      <c r="K5343" t="s">
        <v>29</v>
      </c>
      <c r="L5343" t="s">
        <v>278</v>
      </c>
      <c r="M5343" t="s">
        <v>279</v>
      </c>
      <c r="N5343">
        <v>10009</v>
      </c>
      <c r="O5343" t="s">
        <v>157</v>
      </c>
      <c r="P5343" t="s">
        <v>1267</v>
      </c>
      <c r="Q5343" t="s">
        <v>49</v>
      </c>
      <c r="R5343" t="s">
        <v>95</v>
      </c>
      <c r="S5343" t="s">
        <v>1460</v>
      </c>
      <c r="T5343">
        <v>279.89999999999998</v>
      </c>
      <c r="U5343">
        <v>5</v>
      </c>
      <c r="V5343">
        <v>0</v>
      </c>
      <c r="W5343">
        <v>137.15100000000001</v>
      </c>
    </row>
    <row r="5344" spans="1:23" x14ac:dyDescent="0.3">
      <c r="A5344">
        <v>5343</v>
      </c>
      <c r="B5344" t="s">
        <v>8178</v>
      </c>
      <c r="C5344" s="1">
        <v>41964</v>
      </c>
      <c r="D5344">
        <v>2014</v>
      </c>
      <c r="E5344" t="s">
        <v>24</v>
      </c>
      <c r="F5344">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v>0.55079999999999985</v>
      </c>
    </row>
    <row r="5345" spans="1:23" x14ac:dyDescent="0.3">
      <c r="A5345">
        <v>6507</v>
      </c>
      <c r="B5345" t="s">
        <v>8955</v>
      </c>
      <c r="C5345" s="1">
        <v>42652</v>
      </c>
      <c r="D5345">
        <v>2016</v>
      </c>
      <c r="E5345" t="s">
        <v>53</v>
      </c>
      <c r="F5345">
        <v>9</v>
      </c>
      <c r="G5345" t="s">
        <v>25</v>
      </c>
      <c r="H5345" t="s">
        <v>2185</v>
      </c>
      <c r="I5345" t="s">
        <v>2186</v>
      </c>
      <c r="J5345" t="s">
        <v>44</v>
      </c>
      <c r="K5345" t="s">
        <v>29</v>
      </c>
      <c r="L5345" t="s">
        <v>155</v>
      </c>
      <c r="M5345" t="s">
        <v>156</v>
      </c>
      <c r="N5345">
        <v>19143</v>
      </c>
      <c r="O5345" t="s">
        <v>157</v>
      </c>
      <c r="P5345" t="s">
        <v>8712</v>
      </c>
      <c r="Q5345" t="s">
        <v>49</v>
      </c>
      <c r="R5345" t="s">
        <v>95</v>
      </c>
      <c r="S5345" t="s">
        <v>8713</v>
      </c>
      <c r="T5345">
        <v>19.136000000000003</v>
      </c>
      <c r="U5345">
        <v>4</v>
      </c>
      <c r="V5345">
        <v>0.2</v>
      </c>
      <c r="W5345">
        <v>5.9799999999999986</v>
      </c>
    </row>
    <row r="5346" spans="1:23" x14ac:dyDescent="0.3">
      <c r="A5346">
        <v>6506</v>
      </c>
      <c r="B5346" t="s">
        <v>8952</v>
      </c>
      <c r="C5346" s="1">
        <v>42547</v>
      </c>
      <c r="D5346">
        <v>2016</v>
      </c>
      <c r="E5346" t="s">
        <v>41</v>
      </c>
      <c r="F5346">
        <v>26</v>
      </c>
      <c r="G5346" t="s">
        <v>54</v>
      </c>
      <c r="H5346" t="s">
        <v>8953</v>
      </c>
      <c r="I5346" t="s">
        <v>8954</v>
      </c>
      <c r="J5346" t="s">
        <v>44</v>
      </c>
      <c r="K5346" t="s">
        <v>29</v>
      </c>
      <c r="L5346" t="s">
        <v>315</v>
      </c>
      <c r="M5346" t="s">
        <v>222</v>
      </c>
      <c r="N5346">
        <v>60653</v>
      </c>
      <c r="O5346" t="s">
        <v>111</v>
      </c>
      <c r="P5346" t="s">
        <v>654</v>
      </c>
      <c r="Q5346" t="s">
        <v>49</v>
      </c>
      <c r="R5346" t="s">
        <v>72</v>
      </c>
      <c r="S5346" t="s">
        <v>655</v>
      </c>
      <c r="T5346">
        <v>5.3040000000000003</v>
      </c>
      <c r="U5346">
        <v>3</v>
      </c>
      <c r="V5346">
        <v>0.2</v>
      </c>
      <c r="W5346">
        <v>0.46409999999999996</v>
      </c>
    </row>
    <row r="5347" spans="1:23" x14ac:dyDescent="0.3">
      <c r="A5347">
        <v>5346</v>
      </c>
      <c r="B5347" t="s">
        <v>8182</v>
      </c>
      <c r="C5347" s="1">
        <v>42815</v>
      </c>
      <c r="D5347">
        <v>2017</v>
      </c>
      <c r="E5347" t="s">
        <v>237</v>
      </c>
      <c r="F5347">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v>210.4935999999999</v>
      </c>
    </row>
    <row r="5348" spans="1:23" x14ac:dyDescent="0.3">
      <c r="A5348">
        <v>5347</v>
      </c>
      <c r="B5348" t="s">
        <v>8182</v>
      </c>
      <c r="C5348" s="1">
        <v>42815</v>
      </c>
      <c r="D5348">
        <v>2017</v>
      </c>
      <c r="E5348" t="s">
        <v>237</v>
      </c>
      <c r="F5348">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v>3.9497999999999998</v>
      </c>
    </row>
    <row r="5349" spans="1:23" x14ac:dyDescent="0.3">
      <c r="A5349">
        <v>5348</v>
      </c>
      <c r="B5349" t="s">
        <v>8182</v>
      </c>
      <c r="C5349" s="1">
        <v>42815</v>
      </c>
      <c r="D5349">
        <v>2017</v>
      </c>
      <c r="E5349" t="s">
        <v>237</v>
      </c>
      <c r="F5349">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v>2.8835999999999995</v>
      </c>
    </row>
    <row r="5350" spans="1:23" x14ac:dyDescent="0.3">
      <c r="A5350">
        <v>5349</v>
      </c>
      <c r="B5350" t="s">
        <v>8183</v>
      </c>
      <c r="C5350" s="1">
        <v>42008</v>
      </c>
      <c r="D5350">
        <v>2015</v>
      </c>
      <c r="E5350" t="s">
        <v>166</v>
      </c>
      <c r="F5350">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v>15.523199999999999</v>
      </c>
    </row>
    <row r="5351" spans="1:23" x14ac:dyDescent="0.3">
      <c r="A5351">
        <v>5350</v>
      </c>
      <c r="B5351" t="s">
        <v>8183</v>
      </c>
      <c r="C5351" s="1">
        <v>42008</v>
      </c>
      <c r="D5351">
        <v>2015</v>
      </c>
      <c r="E5351" t="s">
        <v>166</v>
      </c>
      <c r="F5351">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v>19.950000000000003</v>
      </c>
    </row>
    <row r="5352" spans="1:23" x14ac:dyDescent="0.3">
      <c r="A5352">
        <v>5351</v>
      </c>
      <c r="B5352" t="s">
        <v>8185</v>
      </c>
      <c r="C5352" s="1">
        <v>43078</v>
      </c>
      <c r="D5352">
        <v>2017</v>
      </c>
      <c r="E5352" t="s">
        <v>98</v>
      </c>
      <c r="F5352">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v>48.551399999999994</v>
      </c>
    </row>
    <row r="5353" spans="1:23" x14ac:dyDescent="0.3">
      <c r="A5353">
        <v>5352</v>
      </c>
      <c r="B5353" t="s">
        <v>8186</v>
      </c>
      <c r="C5353" s="1">
        <v>42619</v>
      </c>
      <c r="D5353">
        <v>2016</v>
      </c>
      <c r="E5353" t="s">
        <v>161</v>
      </c>
      <c r="F5353">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v>15.195999999999998</v>
      </c>
    </row>
    <row r="5354" spans="1:23" x14ac:dyDescent="0.3">
      <c r="A5354">
        <v>6505</v>
      </c>
      <c r="B5354" t="s">
        <v>8951</v>
      </c>
      <c r="C5354" s="1">
        <v>43056</v>
      </c>
      <c r="D5354">
        <v>2017</v>
      </c>
      <c r="E5354" t="s">
        <v>24</v>
      </c>
      <c r="F5354">
        <v>17</v>
      </c>
      <c r="G5354" t="s">
        <v>25</v>
      </c>
      <c r="H5354" t="s">
        <v>862</v>
      </c>
      <c r="I5354" t="s">
        <v>863</v>
      </c>
      <c r="J5354" t="s">
        <v>44</v>
      </c>
      <c r="K5354" t="s">
        <v>29</v>
      </c>
      <c r="L5354" t="s">
        <v>278</v>
      </c>
      <c r="M5354" t="s">
        <v>279</v>
      </c>
      <c r="N5354">
        <v>10011</v>
      </c>
      <c r="O5354" t="s">
        <v>157</v>
      </c>
      <c r="P5354" t="s">
        <v>1594</v>
      </c>
      <c r="Q5354" t="s">
        <v>49</v>
      </c>
      <c r="R5354" t="s">
        <v>63</v>
      </c>
      <c r="S5354" t="s">
        <v>1595</v>
      </c>
      <c r="T5354">
        <v>1247.6399999999999</v>
      </c>
      <c r="U5354">
        <v>3</v>
      </c>
      <c r="V5354">
        <v>0</v>
      </c>
      <c r="W5354">
        <v>349.33919999999995</v>
      </c>
    </row>
    <row r="5355" spans="1:23" x14ac:dyDescent="0.3">
      <c r="A5355">
        <v>5354</v>
      </c>
      <c r="B5355" t="s">
        <v>8187</v>
      </c>
      <c r="C5355" s="1">
        <v>42616</v>
      </c>
      <c r="D5355">
        <v>2016</v>
      </c>
      <c r="E5355" t="s">
        <v>161</v>
      </c>
      <c r="F5355">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v>41.021599999999999</v>
      </c>
    </row>
    <row r="5356" spans="1:23" x14ac:dyDescent="0.3">
      <c r="A5356">
        <v>6504</v>
      </c>
      <c r="B5356" t="s">
        <v>8950</v>
      </c>
      <c r="C5356" s="1">
        <v>41945</v>
      </c>
      <c r="D5356">
        <v>2014</v>
      </c>
      <c r="E5356" t="s">
        <v>24</v>
      </c>
      <c r="F5356">
        <v>2</v>
      </c>
      <c r="G5356" t="s">
        <v>54</v>
      </c>
      <c r="H5356" t="s">
        <v>6595</v>
      </c>
      <c r="I5356" t="s">
        <v>6596</v>
      </c>
      <c r="J5356" t="s">
        <v>28</v>
      </c>
      <c r="K5356" t="s">
        <v>29</v>
      </c>
      <c r="L5356" t="s">
        <v>864</v>
      </c>
      <c r="M5356" t="s">
        <v>510</v>
      </c>
      <c r="N5356">
        <v>44256</v>
      </c>
      <c r="O5356" t="s">
        <v>157</v>
      </c>
      <c r="P5356" t="s">
        <v>1614</v>
      </c>
      <c r="Q5356" t="s">
        <v>49</v>
      </c>
      <c r="R5356" t="s">
        <v>79</v>
      </c>
      <c r="S5356" t="s">
        <v>1615</v>
      </c>
      <c r="T5356">
        <v>19.242000000000001</v>
      </c>
      <c r="U5356">
        <v>3</v>
      </c>
      <c r="V5356">
        <v>0.7</v>
      </c>
      <c r="W5356">
        <v>-13.4694</v>
      </c>
    </row>
    <row r="5357" spans="1:23" x14ac:dyDescent="0.3">
      <c r="A5357">
        <v>5356</v>
      </c>
      <c r="B5357" t="s">
        <v>8188</v>
      </c>
      <c r="C5357" s="1">
        <v>41772</v>
      </c>
      <c r="D5357">
        <v>2014</v>
      </c>
      <c r="E5357" t="s">
        <v>124</v>
      </c>
      <c r="F5357">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v>3.84</v>
      </c>
    </row>
    <row r="5358" spans="1:23" x14ac:dyDescent="0.3">
      <c r="A5358">
        <v>5357</v>
      </c>
      <c r="B5358" t="s">
        <v>8191</v>
      </c>
      <c r="C5358" s="1">
        <v>42642</v>
      </c>
      <c r="D5358">
        <v>2016</v>
      </c>
      <c r="E5358" t="s">
        <v>161</v>
      </c>
      <c r="F5358">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v>9.5339999999999971</v>
      </c>
    </row>
    <row r="5359" spans="1:23" x14ac:dyDescent="0.3">
      <c r="A5359">
        <v>6501</v>
      </c>
      <c r="B5359" t="s">
        <v>8947</v>
      </c>
      <c r="C5359" s="1">
        <v>42209</v>
      </c>
      <c r="D5359">
        <v>2015</v>
      </c>
      <c r="E5359" t="s">
        <v>152</v>
      </c>
      <c r="F5359">
        <v>24</v>
      </c>
      <c r="G5359" t="s">
        <v>54</v>
      </c>
      <c r="H5359" t="s">
        <v>8948</v>
      </c>
      <c r="I5359" t="s">
        <v>8949</v>
      </c>
      <c r="J5359" t="s">
        <v>108</v>
      </c>
      <c r="K5359" t="s">
        <v>29</v>
      </c>
      <c r="L5359" t="s">
        <v>1491</v>
      </c>
      <c r="M5359" t="s">
        <v>31</v>
      </c>
      <c r="N5359">
        <v>40214</v>
      </c>
      <c r="O5359" t="s">
        <v>32</v>
      </c>
      <c r="P5359" t="s">
        <v>1921</v>
      </c>
      <c r="Q5359" t="s">
        <v>49</v>
      </c>
      <c r="R5359" t="s">
        <v>79</v>
      </c>
      <c r="S5359" t="s">
        <v>1922</v>
      </c>
      <c r="T5359">
        <v>90.06</v>
      </c>
      <c r="U5359">
        <v>6</v>
      </c>
      <c r="V5359">
        <v>0</v>
      </c>
      <c r="W5359">
        <v>41.427599999999991</v>
      </c>
    </row>
    <row r="5360" spans="1:23" x14ac:dyDescent="0.3">
      <c r="A5360">
        <v>5359</v>
      </c>
      <c r="B5360" t="s">
        <v>8192</v>
      </c>
      <c r="C5360" s="1">
        <v>41856</v>
      </c>
      <c r="D5360">
        <v>2014</v>
      </c>
      <c r="E5360" t="s">
        <v>132</v>
      </c>
      <c r="F5360">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v>0.63119999999999798</v>
      </c>
    </row>
    <row r="5361" spans="1:23" x14ac:dyDescent="0.3">
      <c r="A5361">
        <v>5360</v>
      </c>
      <c r="B5361" t="s">
        <v>8192</v>
      </c>
      <c r="C5361" s="1">
        <v>41856</v>
      </c>
      <c r="D5361">
        <v>2014</v>
      </c>
      <c r="E5361" t="s">
        <v>132</v>
      </c>
      <c r="F5361">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v>12.874400000000001</v>
      </c>
    </row>
    <row r="5362" spans="1:23" x14ac:dyDescent="0.3">
      <c r="A5362">
        <v>6499</v>
      </c>
      <c r="B5362" t="s">
        <v>8947</v>
      </c>
      <c r="C5362" s="1">
        <v>42209</v>
      </c>
      <c r="D5362">
        <v>2015</v>
      </c>
      <c r="E5362" t="s">
        <v>152</v>
      </c>
      <c r="F5362">
        <v>24</v>
      </c>
      <c r="G5362" t="s">
        <v>54</v>
      </c>
      <c r="H5362" t="s">
        <v>8948</v>
      </c>
      <c r="I5362" t="s">
        <v>8949</v>
      </c>
      <c r="J5362" t="s">
        <v>108</v>
      </c>
      <c r="K5362" t="s">
        <v>29</v>
      </c>
      <c r="L5362" t="s">
        <v>1491</v>
      </c>
      <c r="M5362" t="s">
        <v>31</v>
      </c>
      <c r="N5362">
        <v>40214</v>
      </c>
      <c r="O5362" t="s">
        <v>32</v>
      </c>
      <c r="P5362" t="s">
        <v>1921</v>
      </c>
      <c r="Q5362" t="s">
        <v>49</v>
      </c>
      <c r="R5362" t="s">
        <v>79</v>
      </c>
      <c r="S5362" t="s">
        <v>1922</v>
      </c>
      <c r="T5362">
        <v>135.09</v>
      </c>
      <c r="U5362">
        <v>9</v>
      </c>
      <c r="V5362">
        <v>0</v>
      </c>
      <c r="W5362">
        <v>62.14139999999999</v>
      </c>
    </row>
    <row r="5363" spans="1:23" x14ac:dyDescent="0.3">
      <c r="A5363">
        <v>5362</v>
      </c>
      <c r="B5363" t="s">
        <v>8194</v>
      </c>
      <c r="C5363" s="1">
        <v>42895</v>
      </c>
      <c r="D5363">
        <v>2017</v>
      </c>
      <c r="E5363" t="s">
        <v>41</v>
      </c>
      <c r="F5363">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v>54.056999999999988</v>
      </c>
    </row>
    <row r="5364" spans="1:23" x14ac:dyDescent="0.3">
      <c r="A5364">
        <v>6496</v>
      </c>
      <c r="B5364" t="s">
        <v>8946</v>
      </c>
      <c r="C5364" s="1">
        <v>43036</v>
      </c>
      <c r="D5364">
        <v>2017</v>
      </c>
      <c r="E5364" t="s">
        <v>53</v>
      </c>
      <c r="F5364">
        <v>28</v>
      </c>
      <c r="G5364" t="s">
        <v>25</v>
      </c>
      <c r="H5364" t="s">
        <v>1448</v>
      </c>
      <c r="I5364" t="s">
        <v>1449</v>
      </c>
      <c r="J5364" t="s">
        <v>28</v>
      </c>
      <c r="K5364" t="s">
        <v>29</v>
      </c>
      <c r="L5364" t="s">
        <v>195</v>
      </c>
      <c r="M5364" t="s">
        <v>110</v>
      </c>
      <c r="N5364">
        <v>77095</v>
      </c>
      <c r="O5364" t="s">
        <v>111</v>
      </c>
      <c r="P5364" t="s">
        <v>1170</v>
      </c>
      <c r="Q5364" t="s">
        <v>49</v>
      </c>
      <c r="R5364" t="s">
        <v>95</v>
      </c>
      <c r="S5364" t="s">
        <v>1171</v>
      </c>
      <c r="T5364">
        <v>15.552000000000003</v>
      </c>
      <c r="U5364">
        <v>3</v>
      </c>
      <c r="V5364">
        <v>0.2</v>
      </c>
      <c r="W5364">
        <v>5.4432</v>
      </c>
    </row>
    <row r="5365" spans="1:23" x14ac:dyDescent="0.3">
      <c r="A5365">
        <v>5364</v>
      </c>
      <c r="B5365" t="s">
        <v>8195</v>
      </c>
      <c r="C5365" s="1">
        <v>42733</v>
      </c>
      <c r="D5365">
        <v>2016</v>
      </c>
      <c r="E5365" t="s">
        <v>98</v>
      </c>
      <c r="F5365">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v>22.948799999999999</v>
      </c>
    </row>
    <row r="5366" spans="1:23" x14ac:dyDescent="0.3">
      <c r="A5366">
        <v>5365</v>
      </c>
      <c r="B5366" t="s">
        <v>8196</v>
      </c>
      <c r="C5366" s="1">
        <v>41657</v>
      </c>
      <c r="D5366">
        <v>2014</v>
      </c>
      <c r="E5366" t="s">
        <v>166</v>
      </c>
      <c r="F536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v>6.4864000000000033</v>
      </c>
    </row>
    <row r="5367" spans="1:23" x14ac:dyDescent="0.3">
      <c r="A5367">
        <v>6493</v>
      </c>
      <c r="B5367" t="s">
        <v>8945</v>
      </c>
      <c r="C5367" s="1">
        <v>42694</v>
      </c>
      <c r="D5367">
        <v>2016</v>
      </c>
      <c r="E5367" t="s">
        <v>24</v>
      </c>
      <c r="F5367">
        <v>20</v>
      </c>
      <c r="G5367" t="s">
        <v>54</v>
      </c>
      <c r="H5367" t="s">
        <v>1187</v>
      </c>
      <c r="I5367" t="s">
        <v>1188</v>
      </c>
      <c r="J5367" t="s">
        <v>44</v>
      </c>
      <c r="K5367" t="s">
        <v>29</v>
      </c>
      <c r="L5367" t="s">
        <v>6073</v>
      </c>
      <c r="M5367" t="s">
        <v>58</v>
      </c>
      <c r="N5367">
        <v>32839</v>
      </c>
      <c r="O5367" t="s">
        <v>32</v>
      </c>
      <c r="P5367" t="s">
        <v>1350</v>
      </c>
      <c r="Q5367" t="s">
        <v>49</v>
      </c>
      <c r="R5367" t="s">
        <v>63</v>
      </c>
      <c r="S5367" t="s">
        <v>1351</v>
      </c>
      <c r="T5367">
        <v>39.72</v>
      </c>
      <c r="U5367">
        <v>5</v>
      </c>
      <c r="V5367">
        <v>0.2</v>
      </c>
      <c r="W5367">
        <v>4.4684999999999953</v>
      </c>
    </row>
    <row r="5368" spans="1:23" x14ac:dyDescent="0.3">
      <c r="A5368">
        <v>6490</v>
      </c>
      <c r="B5368" t="s">
        <v>8943</v>
      </c>
      <c r="C5368" s="1">
        <v>42997</v>
      </c>
      <c r="D5368">
        <v>2017</v>
      </c>
      <c r="E5368" t="s">
        <v>161</v>
      </c>
      <c r="F5368">
        <v>19</v>
      </c>
      <c r="G5368" t="s">
        <v>54</v>
      </c>
      <c r="H5368" t="s">
        <v>2845</v>
      </c>
      <c r="I5368" t="s">
        <v>2846</v>
      </c>
      <c r="J5368" t="s">
        <v>28</v>
      </c>
      <c r="K5368" t="s">
        <v>29</v>
      </c>
      <c r="L5368" t="s">
        <v>278</v>
      </c>
      <c r="M5368" t="s">
        <v>279</v>
      </c>
      <c r="N5368">
        <v>10011</v>
      </c>
      <c r="O5368" t="s">
        <v>157</v>
      </c>
      <c r="P5368" t="s">
        <v>6009</v>
      </c>
      <c r="Q5368" t="s">
        <v>49</v>
      </c>
      <c r="R5368" t="s">
        <v>95</v>
      </c>
      <c r="S5368" t="s">
        <v>6010</v>
      </c>
      <c r="T5368">
        <v>32.400000000000006</v>
      </c>
      <c r="U5368">
        <v>5</v>
      </c>
      <c r="V5368">
        <v>0</v>
      </c>
      <c r="W5368">
        <v>15.552000000000001</v>
      </c>
    </row>
    <row r="5369" spans="1:23" x14ac:dyDescent="0.3">
      <c r="A5369">
        <v>5368</v>
      </c>
      <c r="B5369" t="s">
        <v>8198</v>
      </c>
      <c r="C5369" s="1">
        <v>42896</v>
      </c>
      <c r="D5369">
        <v>2017</v>
      </c>
      <c r="E5369" t="s">
        <v>41</v>
      </c>
      <c r="F5369">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v>5.4332000000000003</v>
      </c>
    </row>
    <row r="5370" spans="1:23" x14ac:dyDescent="0.3">
      <c r="A5370">
        <v>5369</v>
      </c>
      <c r="B5370" t="s">
        <v>8198</v>
      </c>
      <c r="C5370" s="1">
        <v>42896</v>
      </c>
      <c r="D5370">
        <v>2017</v>
      </c>
      <c r="E5370" t="s">
        <v>41</v>
      </c>
      <c r="F5370">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v>3.8949999999999996</v>
      </c>
    </row>
    <row r="5371" spans="1:23" x14ac:dyDescent="0.3">
      <c r="A5371">
        <v>5370</v>
      </c>
      <c r="B5371" t="s">
        <v>8199</v>
      </c>
      <c r="C5371" s="1">
        <v>42988</v>
      </c>
      <c r="D5371">
        <v>2017</v>
      </c>
      <c r="E5371" t="s">
        <v>161</v>
      </c>
      <c r="F5371">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v>28.706399999999991</v>
      </c>
    </row>
    <row r="5372" spans="1:23" x14ac:dyDescent="0.3">
      <c r="A5372">
        <v>6489</v>
      </c>
      <c r="B5372" t="s">
        <v>8942</v>
      </c>
      <c r="C5372" s="1">
        <v>42084</v>
      </c>
      <c r="D5372">
        <v>2015</v>
      </c>
      <c r="E5372" t="s">
        <v>237</v>
      </c>
      <c r="F5372">
        <v>21</v>
      </c>
      <c r="G5372" t="s">
        <v>54</v>
      </c>
      <c r="H5372" t="s">
        <v>4151</v>
      </c>
      <c r="I5372" t="s">
        <v>4152</v>
      </c>
      <c r="J5372" t="s">
        <v>28</v>
      </c>
      <c r="K5372" t="s">
        <v>29</v>
      </c>
      <c r="L5372" t="s">
        <v>1539</v>
      </c>
      <c r="M5372" t="s">
        <v>93</v>
      </c>
      <c r="N5372">
        <v>28540</v>
      </c>
      <c r="O5372" t="s">
        <v>32</v>
      </c>
      <c r="P5372" t="s">
        <v>647</v>
      </c>
      <c r="Q5372" t="s">
        <v>49</v>
      </c>
      <c r="R5372" t="s">
        <v>95</v>
      </c>
      <c r="S5372" t="s">
        <v>648</v>
      </c>
      <c r="T5372">
        <v>295.45600000000002</v>
      </c>
      <c r="U5372">
        <v>14</v>
      </c>
      <c r="V5372">
        <v>0.2</v>
      </c>
      <c r="W5372">
        <v>96.023199999999974</v>
      </c>
    </row>
    <row r="5373" spans="1:23" x14ac:dyDescent="0.3">
      <c r="A5373">
        <v>6488</v>
      </c>
      <c r="B5373" t="s">
        <v>8942</v>
      </c>
      <c r="C5373" s="1">
        <v>42084</v>
      </c>
      <c r="D5373">
        <v>2015</v>
      </c>
      <c r="E5373" t="s">
        <v>237</v>
      </c>
      <c r="F5373">
        <v>21</v>
      </c>
      <c r="G5373" t="s">
        <v>54</v>
      </c>
      <c r="H5373" t="s">
        <v>4151</v>
      </c>
      <c r="I5373" t="s">
        <v>4152</v>
      </c>
      <c r="J5373" t="s">
        <v>28</v>
      </c>
      <c r="K5373" t="s">
        <v>29</v>
      </c>
      <c r="L5373" t="s">
        <v>1539</v>
      </c>
      <c r="M5373" t="s">
        <v>93</v>
      </c>
      <c r="N5373">
        <v>28540</v>
      </c>
      <c r="O5373" t="s">
        <v>32</v>
      </c>
      <c r="P5373" t="s">
        <v>5793</v>
      </c>
      <c r="Q5373" t="s">
        <v>49</v>
      </c>
      <c r="R5373" t="s">
        <v>79</v>
      </c>
      <c r="S5373" t="s">
        <v>5794</v>
      </c>
      <c r="T5373">
        <v>12.843000000000002</v>
      </c>
      <c r="U5373">
        <v>3</v>
      </c>
      <c r="V5373">
        <v>0.7</v>
      </c>
      <c r="W5373">
        <v>-9.8462999999999994</v>
      </c>
    </row>
    <row r="5374" spans="1:23" x14ac:dyDescent="0.3">
      <c r="A5374">
        <v>5373</v>
      </c>
      <c r="B5374" t="s">
        <v>8203</v>
      </c>
      <c r="C5374" s="1">
        <v>42301</v>
      </c>
      <c r="D5374">
        <v>2015</v>
      </c>
      <c r="E5374" t="s">
        <v>53</v>
      </c>
      <c r="F5374">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v>5.4432</v>
      </c>
    </row>
    <row r="5375" spans="1:23" x14ac:dyDescent="0.3">
      <c r="A5375">
        <v>6487</v>
      </c>
      <c r="B5375" t="s">
        <v>8942</v>
      </c>
      <c r="C5375" s="1">
        <v>42084</v>
      </c>
      <c r="D5375">
        <v>2015</v>
      </c>
      <c r="E5375" t="s">
        <v>237</v>
      </c>
      <c r="F5375">
        <v>21</v>
      </c>
      <c r="G5375" t="s">
        <v>54</v>
      </c>
      <c r="H5375" t="s">
        <v>4151</v>
      </c>
      <c r="I5375" t="s">
        <v>4152</v>
      </c>
      <c r="J5375" t="s">
        <v>28</v>
      </c>
      <c r="K5375" t="s">
        <v>29</v>
      </c>
      <c r="L5375" t="s">
        <v>1539</v>
      </c>
      <c r="M5375" t="s">
        <v>93</v>
      </c>
      <c r="N5375">
        <v>28540</v>
      </c>
      <c r="O5375" t="s">
        <v>32</v>
      </c>
      <c r="P5375" t="s">
        <v>953</v>
      </c>
      <c r="Q5375" t="s">
        <v>49</v>
      </c>
      <c r="R5375" t="s">
        <v>82</v>
      </c>
      <c r="S5375" t="s">
        <v>954</v>
      </c>
      <c r="T5375">
        <v>962.07999999999993</v>
      </c>
      <c r="U5375">
        <v>4</v>
      </c>
      <c r="V5375">
        <v>0.2</v>
      </c>
      <c r="W5375">
        <v>156.33799999999997</v>
      </c>
    </row>
    <row r="5376" spans="1:23" x14ac:dyDescent="0.3">
      <c r="A5376">
        <v>5375</v>
      </c>
      <c r="B5376" t="s">
        <v>8203</v>
      </c>
      <c r="C5376" s="1">
        <v>42301</v>
      </c>
      <c r="D5376">
        <v>2015</v>
      </c>
      <c r="E5376" t="s">
        <v>53</v>
      </c>
      <c r="F537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v>3.6288</v>
      </c>
    </row>
    <row r="5377" spans="1:23" x14ac:dyDescent="0.3">
      <c r="A5377">
        <v>6486</v>
      </c>
      <c r="B5377" t="s">
        <v>8941</v>
      </c>
      <c r="C5377" s="1">
        <v>42889</v>
      </c>
      <c r="D5377">
        <v>2017</v>
      </c>
      <c r="E5377" t="s">
        <v>41</v>
      </c>
      <c r="F5377">
        <v>3</v>
      </c>
      <c r="G5377" t="s">
        <v>54</v>
      </c>
      <c r="H5377" t="s">
        <v>3975</v>
      </c>
      <c r="I5377" t="s">
        <v>3976</v>
      </c>
      <c r="J5377" t="s">
        <v>44</v>
      </c>
      <c r="K5377" t="s">
        <v>29</v>
      </c>
      <c r="L5377" t="s">
        <v>278</v>
      </c>
      <c r="M5377" t="s">
        <v>279</v>
      </c>
      <c r="N5377">
        <v>10011</v>
      </c>
      <c r="O5377" t="s">
        <v>157</v>
      </c>
      <c r="P5377" t="s">
        <v>2963</v>
      </c>
      <c r="Q5377" t="s">
        <v>49</v>
      </c>
      <c r="R5377" t="s">
        <v>95</v>
      </c>
      <c r="S5377" t="s">
        <v>2964</v>
      </c>
      <c r="T5377">
        <v>45.36</v>
      </c>
      <c r="U5377">
        <v>4</v>
      </c>
      <c r="V5377">
        <v>0</v>
      </c>
      <c r="W5377">
        <v>22.226399999999998</v>
      </c>
    </row>
    <row r="5378" spans="1:23" x14ac:dyDescent="0.3">
      <c r="A5378">
        <v>5377</v>
      </c>
      <c r="B5378" t="s">
        <v>8204</v>
      </c>
      <c r="C5378" s="1">
        <v>42882</v>
      </c>
      <c r="D5378">
        <v>2017</v>
      </c>
      <c r="E5378" t="s">
        <v>124</v>
      </c>
      <c r="F5378">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v>7.86</v>
      </c>
    </row>
    <row r="5379" spans="1:23" x14ac:dyDescent="0.3">
      <c r="A5379">
        <v>5378</v>
      </c>
      <c r="B5379" t="s">
        <v>8205</v>
      </c>
      <c r="C5379" s="1">
        <v>41978</v>
      </c>
      <c r="D5379">
        <v>2014</v>
      </c>
      <c r="E5379" t="s">
        <v>98</v>
      </c>
      <c r="F5379">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v>117.61469999999996</v>
      </c>
    </row>
    <row r="5380" spans="1:23" x14ac:dyDescent="0.3">
      <c r="A5380">
        <v>5379</v>
      </c>
      <c r="B5380" t="s">
        <v>8205</v>
      </c>
      <c r="C5380" s="1">
        <v>41978</v>
      </c>
      <c r="D5380">
        <v>2014</v>
      </c>
      <c r="E5380" t="s">
        <v>98</v>
      </c>
      <c r="F5380">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v>-30.228800000000007</v>
      </c>
    </row>
    <row r="5381" spans="1:23" x14ac:dyDescent="0.3">
      <c r="A5381">
        <v>5380</v>
      </c>
      <c r="B5381" t="s">
        <v>8206</v>
      </c>
      <c r="C5381" s="1">
        <v>42596</v>
      </c>
      <c r="D5381">
        <v>2016</v>
      </c>
      <c r="E5381" t="s">
        <v>132</v>
      </c>
      <c r="F5381">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v>7.6145999999999994</v>
      </c>
    </row>
    <row r="5382" spans="1:23" x14ac:dyDescent="0.3">
      <c r="A5382">
        <v>6481</v>
      </c>
      <c r="B5382" t="s">
        <v>8940</v>
      </c>
      <c r="C5382" s="1">
        <v>42889</v>
      </c>
      <c r="D5382">
        <v>2017</v>
      </c>
      <c r="E5382" t="s">
        <v>41</v>
      </c>
      <c r="F5382">
        <v>3</v>
      </c>
      <c r="G5382" t="s">
        <v>54</v>
      </c>
      <c r="H5382" t="s">
        <v>7741</v>
      </c>
      <c r="I5382" t="s">
        <v>7742</v>
      </c>
      <c r="J5382" t="s">
        <v>28</v>
      </c>
      <c r="K5382" t="s">
        <v>29</v>
      </c>
      <c r="L5382" t="s">
        <v>1369</v>
      </c>
      <c r="M5382" t="s">
        <v>58</v>
      </c>
      <c r="N5382">
        <v>33024</v>
      </c>
      <c r="O5382" t="s">
        <v>32</v>
      </c>
      <c r="P5382" t="s">
        <v>5318</v>
      </c>
      <c r="Q5382" t="s">
        <v>49</v>
      </c>
      <c r="R5382" t="s">
        <v>82</v>
      </c>
      <c r="S5382" t="s">
        <v>5319</v>
      </c>
      <c r="T5382">
        <v>24.472000000000001</v>
      </c>
      <c r="U5382">
        <v>7</v>
      </c>
      <c r="V5382">
        <v>0.2</v>
      </c>
      <c r="W5382">
        <v>1.8353999999999999</v>
      </c>
    </row>
    <row r="5383" spans="1:23" x14ac:dyDescent="0.3">
      <c r="A5383">
        <v>5382</v>
      </c>
      <c r="B5383" t="s">
        <v>8209</v>
      </c>
      <c r="C5383" s="1">
        <v>42618</v>
      </c>
      <c r="D5383">
        <v>2016</v>
      </c>
      <c r="E5383" t="s">
        <v>161</v>
      </c>
      <c r="F5383">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v>9.0719999999999992</v>
      </c>
    </row>
    <row r="5384" spans="1:23" x14ac:dyDescent="0.3">
      <c r="A5384">
        <v>5383</v>
      </c>
      <c r="B5384" t="s">
        <v>8209</v>
      </c>
      <c r="C5384" s="1">
        <v>42618</v>
      </c>
      <c r="D5384">
        <v>2016</v>
      </c>
      <c r="E5384" t="s">
        <v>161</v>
      </c>
      <c r="F5384">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v>5.3352000000000004</v>
      </c>
    </row>
    <row r="5385" spans="1:23" x14ac:dyDescent="0.3">
      <c r="A5385">
        <v>5384</v>
      </c>
      <c r="B5385" t="s">
        <v>8209</v>
      </c>
      <c r="C5385" s="1">
        <v>42618</v>
      </c>
      <c r="D5385">
        <v>2016</v>
      </c>
      <c r="E5385" t="s">
        <v>161</v>
      </c>
      <c r="F5385">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v>3.7584</v>
      </c>
    </row>
    <row r="5386" spans="1:23" x14ac:dyDescent="0.3">
      <c r="A5386">
        <v>6479</v>
      </c>
      <c r="B5386" t="s">
        <v>8940</v>
      </c>
      <c r="C5386" s="1">
        <v>42889</v>
      </c>
      <c r="D5386">
        <v>2017</v>
      </c>
      <c r="E5386" t="s">
        <v>41</v>
      </c>
      <c r="F5386">
        <v>3</v>
      </c>
      <c r="G5386" t="s">
        <v>54</v>
      </c>
      <c r="H5386" t="s">
        <v>7741</v>
      </c>
      <c r="I5386" t="s">
        <v>7742</v>
      </c>
      <c r="J5386" t="s">
        <v>28</v>
      </c>
      <c r="K5386" t="s">
        <v>29</v>
      </c>
      <c r="L5386" t="s">
        <v>1369</v>
      </c>
      <c r="M5386" t="s">
        <v>58</v>
      </c>
      <c r="N5386">
        <v>33024</v>
      </c>
      <c r="O5386" t="s">
        <v>32</v>
      </c>
      <c r="P5386" t="s">
        <v>4601</v>
      </c>
      <c r="Q5386" t="s">
        <v>49</v>
      </c>
      <c r="R5386" t="s">
        <v>95</v>
      </c>
      <c r="S5386" t="s">
        <v>4602</v>
      </c>
      <c r="T5386">
        <v>15.552000000000003</v>
      </c>
      <c r="U5386">
        <v>3</v>
      </c>
      <c r="V5386">
        <v>0.2</v>
      </c>
      <c r="W5386">
        <v>5.4432</v>
      </c>
    </row>
    <row r="5387" spans="1:23" x14ac:dyDescent="0.3">
      <c r="A5387">
        <v>6477</v>
      </c>
      <c r="B5387" t="s">
        <v>8940</v>
      </c>
      <c r="C5387" s="1">
        <v>42889</v>
      </c>
      <c r="D5387">
        <v>2017</v>
      </c>
      <c r="E5387" t="s">
        <v>41</v>
      </c>
      <c r="F5387">
        <v>3</v>
      </c>
      <c r="G5387" t="s">
        <v>54</v>
      </c>
      <c r="H5387" t="s">
        <v>7741</v>
      </c>
      <c r="I5387" t="s">
        <v>7742</v>
      </c>
      <c r="J5387" t="s">
        <v>28</v>
      </c>
      <c r="K5387" t="s">
        <v>29</v>
      </c>
      <c r="L5387" t="s">
        <v>1369</v>
      </c>
      <c r="M5387" t="s">
        <v>58</v>
      </c>
      <c r="N5387">
        <v>33024</v>
      </c>
      <c r="O5387" t="s">
        <v>32</v>
      </c>
      <c r="P5387" t="s">
        <v>825</v>
      </c>
      <c r="Q5387" t="s">
        <v>49</v>
      </c>
      <c r="R5387" t="s">
        <v>82</v>
      </c>
      <c r="S5387" t="s">
        <v>826</v>
      </c>
      <c r="T5387">
        <v>5.2</v>
      </c>
      <c r="U5387">
        <v>2</v>
      </c>
      <c r="V5387">
        <v>0.2</v>
      </c>
      <c r="W5387">
        <v>0.58499999999999974</v>
      </c>
    </row>
    <row r="5388" spans="1:23" x14ac:dyDescent="0.3">
      <c r="A5388">
        <v>5387</v>
      </c>
      <c r="B5388" t="s">
        <v>8213</v>
      </c>
      <c r="C5388" s="1">
        <v>42806</v>
      </c>
      <c r="D5388">
        <v>2017</v>
      </c>
      <c r="E5388" t="s">
        <v>237</v>
      </c>
      <c r="F5388">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v>18.5886</v>
      </c>
    </row>
    <row r="5389" spans="1:23" x14ac:dyDescent="0.3">
      <c r="A5389">
        <v>6476</v>
      </c>
      <c r="B5389" t="s">
        <v>8940</v>
      </c>
      <c r="C5389" s="1">
        <v>42889</v>
      </c>
      <c r="D5389">
        <v>2017</v>
      </c>
      <c r="E5389" t="s">
        <v>41</v>
      </c>
      <c r="F5389">
        <v>3</v>
      </c>
      <c r="G5389" t="s">
        <v>54</v>
      </c>
      <c r="H5389" t="s">
        <v>7741</v>
      </c>
      <c r="I5389" t="s">
        <v>7742</v>
      </c>
      <c r="J5389" t="s">
        <v>28</v>
      </c>
      <c r="K5389" t="s">
        <v>29</v>
      </c>
      <c r="L5389" t="s">
        <v>1369</v>
      </c>
      <c r="M5389" t="s">
        <v>58</v>
      </c>
      <c r="N5389">
        <v>33024</v>
      </c>
      <c r="O5389" t="s">
        <v>32</v>
      </c>
      <c r="P5389" t="s">
        <v>3451</v>
      </c>
      <c r="Q5389" t="s">
        <v>49</v>
      </c>
      <c r="R5389" t="s">
        <v>79</v>
      </c>
      <c r="S5389" t="s">
        <v>3452</v>
      </c>
      <c r="T5389">
        <v>4.5540000000000003</v>
      </c>
      <c r="U5389">
        <v>3</v>
      </c>
      <c r="V5389">
        <v>0.7</v>
      </c>
      <c r="W5389">
        <v>-3.4913999999999987</v>
      </c>
    </row>
    <row r="5390" spans="1:23" x14ac:dyDescent="0.3">
      <c r="A5390">
        <v>6474</v>
      </c>
      <c r="B5390" t="s">
        <v>8938</v>
      </c>
      <c r="C5390" s="1">
        <v>42447</v>
      </c>
      <c r="D5390">
        <v>2016</v>
      </c>
      <c r="E5390" t="s">
        <v>237</v>
      </c>
      <c r="F5390">
        <v>18</v>
      </c>
      <c r="G5390" t="s">
        <v>25</v>
      </c>
      <c r="H5390" t="s">
        <v>657</v>
      </c>
      <c r="I5390" t="s">
        <v>658</v>
      </c>
      <c r="J5390" t="s">
        <v>28</v>
      </c>
      <c r="K5390" t="s">
        <v>29</v>
      </c>
      <c r="L5390" t="s">
        <v>394</v>
      </c>
      <c r="M5390" t="s">
        <v>347</v>
      </c>
      <c r="N5390">
        <v>38401</v>
      </c>
      <c r="O5390" t="s">
        <v>32</v>
      </c>
      <c r="P5390" t="s">
        <v>3798</v>
      </c>
      <c r="Q5390" t="s">
        <v>49</v>
      </c>
      <c r="R5390" t="s">
        <v>82</v>
      </c>
      <c r="S5390" t="s">
        <v>3799</v>
      </c>
      <c r="T5390">
        <v>871.80000000000007</v>
      </c>
      <c r="U5390">
        <v>3</v>
      </c>
      <c r="V5390">
        <v>0.2</v>
      </c>
      <c r="W5390">
        <v>87.180000000000092</v>
      </c>
    </row>
    <row r="5391" spans="1:23" x14ac:dyDescent="0.3">
      <c r="A5391">
        <v>5390</v>
      </c>
      <c r="B5391" t="s">
        <v>8215</v>
      </c>
      <c r="C5391" s="1">
        <v>42784</v>
      </c>
      <c r="D5391">
        <v>2017</v>
      </c>
      <c r="E5391" t="s">
        <v>568</v>
      </c>
      <c r="F5391">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v>4.8117999999999999</v>
      </c>
    </row>
    <row r="5392" spans="1:23" x14ac:dyDescent="0.3">
      <c r="A5392">
        <v>5391</v>
      </c>
      <c r="B5392" t="s">
        <v>8216</v>
      </c>
      <c r="C5392" s="1">
        <v>43049</v>
      </c>
      <c r="D5392">
        <v>2017</v>
      </c>
      <c r="E5392" t="s">
        <v>24</v>
      </c>
      <c r="F5392">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v>9.5525999999999982</v>
      </c>
    </row>
    <row r="5393" spans="1:23" x14ac:dyDescent="0.3">
      <c r="A5393">
        <v>5392</v>
      </c>
      <c r="B5393" t="s">
        <v>8217</v>
      </c>
      <c r="C5393" s="1">
        <v>41962</v>
      </c>
      <c r="D5393">
        <v>2014</v>
      </c>
      <c r="E5393" t="s">
        <v>24</v>
      </c>
      <c r="F5393">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v>10.799999999999999</v>
      </c>
    </row>
    <row r="5394" spans="1:23" x14ac:dyDescent="0.3">
      <c r="A5394">
        <v>5393</v>
      </c>
      <c r="B5394" t="s">
        <v>8217</v>
      </c>
      <c r="C5394" s="1">
        <v>41962</v>
      </c>
      <c r="D5394">
        <v>2014</v>
      </c>
      <c r="E5394" t="s">
        <v>24</v>
      </c>
      <c r="F5394">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v>4.5815999999999999</v>
      </c>
    </row>
    <row r="5395" spans="1:23" x14ac:dyDescent="0.3">
      <c r="A5395">
        <v>5394</v>
      </c>
      <c r="B5395" t="s">
        <v>8217</v>
      </c>
      <c r="C5395" s="1">
        <v>41962</v>
      </c>
      <c r="D5395">
        <v>2014</v>
      </c>
      <c r="E5395" t="s">
        <v>24</v>
      </c>
      <c r="F5395">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v>102.2784</v>
      </c>
    </row>
    <row r="5396" spans="1:23" x14ac:dyDescent="0.3">
      <c r="A5396">
        <v>6473</v>
      </c>
      <c r="B5396" t="s">
        <v>8937</v>
      </c>
      <c r="C5396" s="1">
        <v>41796</v>
      </c>
      <c r="D5396">
        <v>2014</v>
      </c>
      <c r="E5396" t="s">
        <v>41</v>
      </c>
      <c r="F5396">
        <v>6</v>
      </c>
      <c r="G5396" t="s">
        <v>54</v>
      </c>
      <c r="H5396" t="s">
        <v>7072</v>
      </c>
      <c r="I5396" t="s">
        <v>7073</v>
      </c>
      <c r="J5396" t="s">
        <v>108</v>
      </c>
      <c r="K5396" t="s">
        <v>29</v>
      </c>
      <c r="L5396" t="s">
        <v>195</v>
      </c>
      <c r="M5396" t="s">
        <v>110</v>
      </c>
      <c r="N5396">
        <v>77070</v>
      </c>
      <c r="O5396" t="s">
        <v>111</v>
      </c>
      <c r="P5396" t="s">
        <v>1213</v>
      </c>
      <c r="Q5396" t="s">
        <v>49</v>
      </c>
      <c r="R5396" t="s">
        <v>50</v>
      </c>
      <c r="S5396" t="s">
        <v>1214</v>
      </c>
      <c r="T5396">
        <v>100.24000000000001</v>
      </c>
      <c r="U5396">
        <v>10</v>
      </c>
      <c r="V5396">
        <v>0.2</v>
      </c>
      <c r="W5396">
        <v>33.830999999999989</v>
      </c>
    </row>
    <row r="5397" spans="1:23" x14ac:dyDescent="0.3">
      <c r="A5397">
        <v>5396</v>
      </c>
      <c r="B5397" t="s">
        <v>8218</v>
      </c>
      <c r="C5397" s="1">
        <v>41961</v>
      </c>
      <c r="D5397">
        <v>2014</v>
      </c>
      <c r="E5397" t="s">
        <v>24</v>
      </c>
      <c r="F5397">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v>9.8909999999999982</v>
      </c>
    </row>
    <row r="5398" spans="1:23" x14ac:dyDescent="0.3">
      <c r="A5398">
        <v>6468</v>
      </c>
      <c r="B5398" t="s">
        <v>8935</v>
      </c>
      <c r="C5398" s="1">
        <v>42706</v>
      </c>
      <c r="D5398">
        <v>2016</v>
      </c>
      <c r="E5398" t="s">
        <v>98</v>
      </c>
      <c r="F5398">
        <v>2</v>
      </c>
      <c r="G5398" t="s">
        <v>54</v>
      </c>
      <c r="H5398" t="s">
        <v>4122</v>
      </c>
      <c r="I5398" t="s">
        <v>4123</v>
      </c>
      <c r="J5398" t="s">
        <v>108</v>
      </c>
      <c r="K5398" t="s">
        <v>29</v>
      </c>
      <c r="L5398" t="s">
        <v>3599</v>
      </c>
      <c r="M5398" t="s">
        <v>1416</v>
      </c>
      <c r="N5398">
        <v>2908</v>
      </c>
      <c r="O5398" t="s">
        <v>157</v>
      </c>
      <c r="P5398" t="s">
        <v>1594</v>
      </c>
      <c r="Q5398" t="s">
        <v>49</v>
      </c>
      <c r="R5398" t="s">
        <v>63</v>
      </c>
      <c r="S5398" t="s">
        <v>1595</v>
      </c>
      <c r="T5398">
        <v>2079.4</v>
      </c>
      <c r="U5398">
        <v>5</v>
      </c>
      <c r="V5398">
        <v>0</v>
      </c>
      <c r="W5398">
        <v>582.23199999999997</v>
      </c>
    </row>
    <row r="5399" spans="1:23" x14ac:dyDescent="0.3">
      <c r="A5399">
        <v>5398</v>
      </c>
      <c r="B5399" t="s">
        <v>8220</v>
      </c>
      <c r="C5399" s="1">
        <v>42694</v>
      </c>
      <c r="D5399">
        <v>2016</v>
      </c>
      <c r="E5399" t="s">
        <v>24</v>
      </c>
      <c r="F5399">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v>11.309999999999999</v>
      </c>
    </row>
    <row r="5400" spans="1:23" x14ac:dyDescent="0.3">
      <c r="A5400">
        <v>5399</v>
      </c>
      <c r="B5400" t="s">
        <v>8221</v>
      </c>
      <c r="C5400" s="1">
        <v>42640</v>
      </c>
      <c r="D5400">
        <v>2016</v>
      </c>
      <c r="E5400" t="s">
        <v>161</v>
      </c>
      <c r="F5400">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v>-2.0348999999999995</v>
      </c>
    </row>
    <row r="5401" spans="1:23" x14ac:dyDescent="0.3">
      <c r="A5401">
        <v>6466</v>
      </c>
      <c r="B5401" t="s">
        <v>8933</v>
      </c>
      <c r="C5401" s="1">
        <v>42321</v>
      </c>
      <c r="D5401">
        <v>2015</v>
      </c>
      <c r="E5401" t="s">
        <v>24</v>
      </c>
      <c r="F5401">
        <v>13</v>
      </c>
      <c r="G5401" t="s">
        <v>54</v>
      </c>
      <c r="H5401" t="s">
        <v>1839</v>
      </c>
      <c r="I5401" t="s">
        <v>1840</v>
      </c>
      <c r="J5401" t="s">
        <v>28</v>
      </c>
      <c r="K5401" t="s">
        <v>29</v>
      </c>
      <c r="L5401" t="s">
        <v>8721</v>
      </c>
      <c r="M5401" t="s">
        <v>347</v>
      </c>
      <c r="N5401">
        <v>37087</v>
      </c>
      <c r="O5401" t="s">
        <v>32</v>
      </c>
      <c r="P5401" t="s">
        <v>8383</v>
      </c>
      <c r="Q5401" t="s">
        <v>49</v>
      </c>
      <c r="R5401" t="s">
        <v>63</v>
      </c>
      <c r="S5401" t="s">
        <v>8384</v>
      </c>
      <c r="T5401">
        <v>84.960000000000008</v>
      </c>
      <c r="U5401">
        <v>6</v>
      </c>
      <c r="V5401">
        <v>0.2</v>
      </c>
      <c r="W5401">
        <v>6.3719999999999999</v>
      </c>
    </row>
    <row r="5402" spans="1:23" x14ac:dyDescent="0.3">
      <c r="A5402">
        <v>6464</v>
      </c>
      <c r="B5402" t="s">
        <v>8931</v>
      </c>
      <c r="C5402" s="1">
        <v>42869</v>
      </c>
      <c r="D5402">
        <v>2017</v>
      </c>
      <c r="E5402" t="s">
        <v>124</v>
      </c>
      <c r="F5402">
        <v>14</v>
      </c>
      <c r="G5402" t="s">
        <v>199</v>
      </c>
      <c r="H5402" t="s">
        <v>2692</v>
      </c>
      <c r="I5402" t="s">
        <v>2693</v>
      </c>
      <c r="J5402" t="s">
        <v>44</v>
      </c>
      <c r="K5402" t="s">
        <v>29</v>
      </c>
      <c r="L5402" t="s">
        <v>4514</v>
      </c>
      <c r="M5402" t="s">
        <v>2755</v>
      </c>
      <c r="N5402">
        <v>21215</v>
      </c>
      <c r="O5402" t="s">
        <v>157</v>
      </c>
      <c r="P5402" t="s">
        <v>865</v>
      </c>
      <c r="Q5402" t="s">
        <v>49</v>
      </c>
      <c r="R5402" t="s">
        <v>50</v>
      </c>
      <c r="S5402" t="s">
        <v>866</v>
      </c>
      <c r="T5402">
        <v>74</v>
      </c>
      <c r="U5402">
        <v>5</v>
      </c>
      <c r="V5402">
        <v>0</v>
      </c>
      <c r="W5402">
        <v>37</v>
      </c>
    </row>
    <row r="5403" spans="1:23" x14ac:dyDescent="0.3">
      <c r="A5403">
        <v>6461</v>
      </c>
      <c r="B5403" t="s">
        <v>8931</v>
      </c>
      <c r="C5403" s="1">
        <v>42869</v>
      </c>
      <c r="D5403">
        <v>2017</v>
      </c>
      <c r="E5403" t="s">
        <v>124</v>
      </c>
      <c r="F5403">
        <v>14</v>
      </c>
      <c r="G5403" t="s">
        <v>199</v>
      </c>
      <c r="H5403" t="s">
        <v>2692</v>
      </c>
      <c r="I5403" t="s">
        <v>2693</v>
      </c>
      <c r="J5403" t="s">
        <v>44</v>
      </c>
      <c r="K5403" t="s">
        <v>29</v>
      </c>
      <c r="L5403" t="s">
        <v>4514</v>
      </c>
      <c r="M5403" t="s">
        <v>2755</v>
      </c>
      <c r="N5403">
        <v>21215</v>
      </c>
      <c r="O5403" t="s">
        <v>157</v>
      </c>
      <c r="P5403" t="s">
        <v>6131</v>
      </c>
      <c r="Q5403" t="s">
        <v>49</v>
      </c>
      <c r="R5403" t="s">
        <v>72</v>
      </c>
      <c r="S5403" t="s">
        <v>6132</v>
      </c>
      <c r="T5403">
        <v>37.200000000000003</v>
      </c>
      <c r="U5403">
        <v>5</v>
      </c>
      <c r="V5403">
        <v>0</v>
      </c>
      <c r="W5403">
        <v>9.3000000000000007</v>
      </c>
    </row>
    <row r="5404" spans="1:23" x14ac:dyDescent="0.3">
      <c r="A5404">
        <v>5403</v>
      </c>
      <c r="B5404" t="s">
        <v>8226</v>
      </c>
      <c r="C5404" s="1">
        <v>42971</v>
      </c>
      <c r="D5404">
        <v>2017</v>
      </c>
      <c r="E5404" t="s">
        <v>132</v>
      </c>
      <c r="F5404">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v>7.71</v>
      </c>
    </row>
    <row r="5405" spans="1:23" x14ac:dyDescent="0.3">
      <c r="A5405">
        <v>5404</v>
      </c>
      <c r="B5405" t="s">
        <v>8226</v>
      </c>
      <c r="C5405" s="1">
        <v>42971</v>
      </c>
      <c r="D5405">
        <v>2017</v>
      </c>
      <c r="E5405" t="s">
        <v>132</v>
      </c>
      <c r="F5405">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v>1.3104</v>
      </c>
    </row>
    <row r="5406" spans="1:23" x14ac:dyDescent="0.3">
      <c r="A5406">
        <v>6460</v>
      </c>
      <c r="B5406" t="s">
        <v>8931</v>
      </c>
      <c r="C5406" s="1">
        <v>42869</v>
      </c>
      <c r="D5406">
        <v>2017</v>
      </c>
      <c r="E5406" t="s">
        <v>124</v>
      </c>
      <c r="F5406">
        <v>14</v>
      </c>
      <c r="G5406" t="s">
        <v>199</v>
      </c>
      <c r="H5406" t="s">
        <v>2692</v>
      </c>
      <c r="I5406" t="s">
        <v>2693</v>
      </c>
      <c r="J5406" t="s">
        <v>44</v>
      </c>
      <c r="K5406" t="s">
        <v>29</v>
      </c>
      <c r="L5406" t="s">
        <v>4514</v>
      </c>
      <c r="M5406" t="s">
        <v>2755</v>
      </c>
      <c r="N5406">
        <v>21215</v>
      </c>
      <c r="O5406" t="s">
        <v>157</v>
      </c>
      <c r="P5406" t="s">
        <v>1668</v>
      </c>
      <c r="Q5406" t="s">
        <v>49</v>
      </c>
      <c r="R5406" t="s">
        <v>72</v>
      </c>
      <c r="S5406" t="s">
        <v>1669</v>
      </c>
      <c r="T5406">
        <v>14.7</v>
      </c>
      <c r="U5406">
        <v>5</v>
      </c>
      <c r="V5406">
        <v>0</v>
      </c>
      <c r="W5406">
        <v>6.6150000000000002</v>
      </c>
    </row>
    <row r="5407" spans="1:23" x14ac:dyDescent="0.3">
      <c r="A5407">
        <v>6459</v>
      </c>
      <c r="B5407" t="s">
        <v>8931</v>
      </c>
      <c r="C5407" s="1">
        <v>42869</v>
      </c>
      <c r="D5407">
        <v>2017</v>
      </c>
      <c r="E5407" t="s">
        <v>124</v>
      </c>
      <c r="F5407">
        <v>14</v>
      </c>
      <c r="G5407" t="s">
        <v>199</v>
      </c>
      <c r="H5407" t="s">
        <v>2692</v>
      </c>
      <c r="I5407" t="s">
        <v>2693</v>
      </c>
      <c r="J5407" t="s">
        <v>44</v>
      </c>
      <c r="K5407" t="s">
        <v>29</v>
      </c>
      <c r="L5407" t="s">
        <v>4514</v>
      </c>
      <c r="M5407" t="s">
        <v>2755</v>
      </c>
      <c r="N5407">
        <v>21215</v>
      </c>
      <c r="O5407" t="s">
        <v>157</v>
      </c>
      <c r="P5407" t="s">
        <v>3405</v>
      </c>
      <c r="Q5407" t="s">
        <v>49</v>
      </c>
      <c r="R5407" t="s">
        <v>72</v>
      </c>
      <c r="S5407" t="s">
        <v>3406</v>
      </c>
      <c r="T5407">
        <v>3.76</v>
      </c>
      <c r="U5407">
        <v>2</v>
      </c>
      <c r="V5407">
        <v>0</v>
      </c>
      <c r="W5407">
        <v>1.0903999999999998</v>
      </c>
    </row>
    <row r="5408" spans="1:23" x14ac:dyDescent="0.3">
      <c r="A5408">
        <v>5407</v>
      </c>
      <c r="B5408" t="s">
        <v>8227</v>
      </c>
      <c r="C5408" s="1">
        <v>42422</v>
      </c>
      <c r="D5408">
        <v>2016</v>
      </c>
      <c r="E5408" t="s">
        <v>568</v>
      </c>
      <c r="F5408">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v>5.0054999999999996</v>
      </c>
    </row>
    <row r="5409" spans="1:23" x14ac:dyDescent="0.3">
      <c r="A5409">
        <v>5408</v>
      </c>
      <c r="B5409" t="s">
        <v>8228</v>
      </c>
      <c r="C5409" s="1">
        <v>43077</v>
      </c>
      <c r="D5409">
        <v>2017</v>
      </c>
      <c r="E5409" t="s">
        <v>98</v>
      </c>
      <c r="F5409">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v>40.443199999999997</v>
      </c>
    </row>
    <row r="5410" spans="1:23" x14ac:dyDescent="0.3">
      <c r="A5410">
        <v>5409</v>
      </c>
      <c r="B5410" t="s">
        <v>8228</v>
      </c>
      <c r="C5410" s="1">
        <v>43077</v>
      </c>
      <c r="D5410">
        <v>2017</v>
      </c>
      <c r="E5410" t="s">
        <v>98</v>
      </c>
      <c r="F5410">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v>8.4089999999999989</v>
      </c>
    </row>
    <row r="5411" spans="1:23" x14ac:dyDescent="0.3">
      <c r="A5411">
        <v>5410</v>
      </c>
      <c r="B5411" t="s">
        <v>8228</v>
      </c>
      <c r="C5411" s="1">
        <v>43077</v>
      </c>
      <c r="D5411">
        <v>2017</v>
      </c>
      <c r="E5411" t="s">
        <v>98</v>
      </c>
      <c r="F5411">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v>33.93</v>
      </c>
    </row>
    <row r="5412" spans="1:23" x14ac:dyDescent="0.3">
      <c r="A5412">
        <v>5411</v>
      </c>
      <c r="B5412" t="s">
        <v>8228</v>
      </c>
      <c r="C5412" s="1">
        <v>43077</v>
      </c>
      <c r="D5412">
        <v>2017</v>
      </c>
      <c r="E5412" t="s">
        <v>98</v>
      </c>
      <c r="F5412">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v>11.117599999999999</v>
      </c>
    </row>
    <row r="5413" spans="1:23" x14ac:dyDescent="0.3">
      <c r="A5413">
        <v>5412</v>
      </c>
      <c r="B5413" t="s">
        <v>8230</v>
      </c>
      <c r="C5413" s="1">
        <v>42996</v>
      </c>
      <c r="D5413">
        <v>2017</v>
      </c>
      <c r="E5413" t="s">
        <v>161</v>
      </c>
      <c r="F5413">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v>3.5279999999999996</v>
      </c>
    </row>
    <row r="5414" spans="1:23" x14ac:dyDescent="0.3">
      <c r="A5414">
        <v>6458</v>
      </c>
      <c r="B5414" t="s">
        <v>8930</v>
      </c>
      <c r="C5414" s="1">
        <v>41856</v>
      </c>
      <c r="D5414">
        <v>2014</v>
      </c>
      <c r="E5414" t="s">
        <v>132</v>
      </c>
      <c r="F5414">
        <v>5</v>
      </c>
      <c r="G5414" t="s">
        <v>54</v>
      </c>
      <c r="H5414" t="s">
        <v>642</v>
      </c>
      <c r="I5414" t="s">
        <v>643</v>
      </c>
      <c r="J5414" t="s">
        <v>44</v>
      </c>
      <c r="K5414" t="s">
        <v>29</v>
      </c>
      <c r="L5414" t="s">
        <v>278</v>
      </c>
      <c r="M5414" t="s">
        <v>279</v>
      </c>
      <c r="N5414">
        <v>10009</v>
      </c>
      <c r="O5414" t="s">
        <v>157</v>
      </c>
      <c r="P5414" t="s">
        <v>7091</v>
      </c>
      <c r="Q5414" t="s">
        <v>49</v>
      </c>
      <c r="R5414" t="s">
        <v>72</v>
      </c>
      <c r="S5414" t="s">
        <v>7092</v>
      </c>
      <c r="T5414">
        <v>15.959999999999999</v>
      </c>
      <c r="U5414">
        <v>7</v>
      </c>
      <c r="V5414">
        <v>0</v>
      </c>
      <c r="W5414">
        <v>7.0224000000000011</v>
      </c>
    </row>
    <row r="5415" spans="1:23" x14ac:dyDescent="0.3">
      <c r="A5415">
        <v>6455</v>
      </c>
      <c r="B5415" t="s">
        <v>8929</v>
      </c>
      <c r="C5415" s="1">
        <v>42947</v>
      </c>
      <c r="D5415">
        <v>2017</v>
      </c>
      <c r="E5415" t="s">
        <v>152</v>
      </c>
      <c r="F5415">
        <v>31</v>
      </c>
      <c r="G5415" t="s">
        <v>199</v>
      </c>
      <c r="H5415" t="s">
        <v>6341</v>
      </c>
      <c r="I5415" t="s">
        <v>6342</v>
      </c>
      <c r="J5415" t="s">
        <v>28</v>
      </c>
      <c r="K5415" t="s">
        <v>29</v>
      </c>
      <c r="L5415" t="s">
        <v>135</v>
      </c>
      <c r="M5415" t="s">
        <v>46</v>
      </c>
      <c r="N5415">
        <v>94110</v>
      </c>
      <c r="O5415" t="s">
        <v>47</v>
      </c>
      <c r="P5415" t="s">
        <v>409</v>
      </c>
      <c r="Q5415" t="s">
        <v>49</v>
      </c>
      <c r="R5415" t="s">
        <v>63</v>
      </c>
      <c r="S5415" t="s">
        <v>410</v>
      </c>
      <c r="T5415">
        <v>56.56</v>
      </c>
      <c r="U5415">
        <v>2</v>
      </c>
      <c r="V5415">
        <v>0</v>
      </c>
      <c r="W5415">
        <v>15.2712</v>
      </c>
    </row>
    <row r="5416" spans="1:23" x14ac:dyDescent="0.3">
      <c r="A5416">
        <v>5415</v>
      </c>
      <c r="B5416" t="s">
        <v>8235</v>
      </c>
      <c r="C5416" s="1">
        <v>43001</v>
      </c>
      <c r="D5416">
        <v>2017</v>
      </c>
      <c r="E5416" t="s">
        <v>161</v>
      </c>
      <c r="F541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v>-197.57520000000002</v>
      </c>
    </row>
    <row r="5417" spans="1:23" x14ac:dyDescent="0.3">
      <c r="A5417">
        <v>5416</v>
      </c>
      <c r="B5417" t="s">
        <v>8235</v>
      </c>
      <c r="C5417" s="1">
        <v>43001</v>
      </c>
      <c r="D5417">
        <v>2017</v>
      </c>
      <c r="E5417" t="s">
        <v>161</v>
      </c>
      <c r="F5417">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v>7.2576000000000001</v>
      </c>
    </row>
    <row r="5418" spans="1:23" x14ac:dyDescent="0.3">
      <c r="A5418">
        <v>6454</v>
      </c>
      <c r="B5418" t="s">
        <v>8928</v>
      </c>
      <c r="C5418" s="1">
        <v>42285</v>
      </c>
      <c r="D5418">
        <v>2015</v>
      </c>
      <c r="E5418" t="s">
        <v>53</v>
      </c>
      <c r="F5418">
        <v>8</v>
      </c>
      <c r="G5418" t="s">
        <v>54</v>
      </c>
      <c r="H5418" t="s">
        <v>4580</v>
      </c>
      <c r="I5418" t="s">
        <v>4581</v>
      </c>
      <c r="J5418" t="s">
        <v>28</v>
      </c>
      <c r="K5418" t="s">
        <v>29</v>
      </c>
      <c r="L5418" t="s">
        <v>195</v>
      </c>
      <c r="M5418" t="s">
        <v>110</v>
      </c>
      <c r="N5418">
        <v>77036</v>
      </c>
      <c r="O5418" t="s">
        <v>111</v>
      </c>
      <c r="P5418" t="s">
        <v>6670</v>
      </c>
      <c r="Q5418" t="s">
        <v>49</v>
      </c>
      <c r="R5418" t="s">
        <v>72</v>
      </c>
      <c r="S5418" t="s">
        <v>6671</v>
      </c>
      <c r="T5418">
        <v>3.44</v>
      </c>
      <c r="U5418">
        <v>2</v>
      </c>
      <c r="V5418">
        <v>0.2</v>
      </c>
      <c r="W5418">
        <v>0.55899999999999961</v>
      </c>
    </row>
    <row r="5419" spans="1:23" x14ac:dyDescent="0.3">
      <c r="A5419">
        <v>5418</v>
      </c>
      <c r="B5419" t="s">
        <v>8236</v>
      </c>
      <c r="C5419" s="1">
        <v>41918</v>
      </c>
      <c r="D5419">
        <v>2014</v>
      </c>
      <c r="E5419" t="s">
        <v>53</v>
      </c>
      <c r="F5419">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v>7.68</v>
      </c>
    </row>
    <row r="5420" spans="1:23" x14ac:dyDescent="0.3">
      <c r="A5420">
        <v>5419</v>
      </c>
      <c r="B5420" t="s">
        <v>8239</v>
      </c>
      <c r="C5420" s="1">
        <v>42300</v>
      </c>
      <c r="D5420">
        <v>2015</v>
      </c>
      <c r="E5420" t="s">
        <v>53</v>
      </c>
      <c r="F5420">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v>12.700800000000001</v>
      </c>
    </row>
    <row r="5421" spans="1:23" x14ac:dyDescent="0.3">
      <c r="A5421">
        <v>6452</v>
      </c>
      <c r="B5421" t="s">
        <v>8925</v>
      </c>
      <c r="C5421" s="1">
        <v>42272</v>
      </c>
      <c r="D5421">
        <v>2015</v>
      </c>
      <c r="E5421" t="s">
        <v>161</v>
      </c>
      <c r="F5421">
        <v>25</v>
      </c>
      <c r="G5421" t="s">
        <v>54</v>
      </c>
      <c r="H5421" t="s">
        <v>4776</v>
      </c>
      <c r="I5421" t="s">
        <v>4777</v>
      </c>
      <c r="J5421" t="s">
        <v>28</v>
      </c>
      <c r="K5421" t="s">
        <v>29</v>
      </c>
      <c r="L5421" t="s">
        <v>4630</v>
      </c>
      <c r="M5421" t="s">
        <v>762</v>
      </c>
      <c r="N5421">
        <v>6450</v>
      </c>
      <c r="O5421" t="s">
        <v>157</v>
      </c>
      <c r="P5421" t="s">
        <v>414</v>
      </c>
      <c r="Q5421" t="s">
        <v>49</v>
      </c>
      <c r="R5421" t="s">
        <v>72</v>
      </c>
      <c r="S5421" t="s">
        <v>415</v>
      </c>
      <c r="T5421">
        <v>6.7</v>
      </c>
      <c r="U5421">
        <v>1</v>
      </c>
      <c r="V5421">
        <v>0</v>
      </c>
      <c r="W5421">
        <v>2.2109999999999994</v>
      </c>
    </row>
    <row r="5422" spans="1:23" x14ac:dyDescent="0.3">
      <c r="A5422">
        <v>6451</v>
      </c>
      <c r="B5422" t="s">
        <v>8925</v>
      </c>
      <c r="C5422" s="1">
        <v>42272</v>
      </c>
      <c r="D5422">
        <v>2015</v>
      </c>
      <c r="E5422" t="s">
        <v>161</v>
      </c>
      <c r="F5422">
        <v>25</v>
      </c>
      <c r="G5422" t="s">
        <v>54</v>
      </c>
      <c r="H5422" t="s">
        <v>4776</v>
      </c>
      <c r="I5422" t="s">
        <v>4777</v>
      </c>
      <c r="J5422" t="s">
        <v>28</v>
      </c>
      <c r="K5422" t="s">
        <v>29</v>
      </c>
      <c r="L5422" t="s">
        <v>4630</v>
      </c>
      <c r="M5422" t="s">
        <v>762</v>
      </c>
      <c r="N5422">
        <v>6450</v>
      </c>
      <c r="O5422" t="s">
        <v>157</v>
      </c>
      <c r="P5422" t="s">
        <v>1564</v>
      </c>
      <c r="Q5422" t="s">
        <v>49</v>
      </c>
      <c r="R5422" t="s">
        <v>95</v>
      </c>
      <c r="S5422" t="s">
        <v>1565</v>
      </c>
      <c r="T5422">
        <v>45.68</v>
      </c>
      <c r="U5422">
        <v>2</v>
      </c>
      <c r="V5422">
        <v>0</v>
      </c>
      <c r="W5422">
        <v>21.012799999999999</v>
      </c>
    </row>
    <row r="5423" spans="1:23" x14ac:dyDescent="0.3">
      <c r="A5423">
        <v>6450</v>
      </c>
      <c r="B5423" t="s">
        <v>8925</v>
      </c>
      <c r="C5423" s="1">
        <v>42272</v>
      </c>
      <c r="D5423">
        <v>2015</v>
      </c>
      <c r="E5423" t="s">
        <v>161</v>
      </c>
      <c r="F5423">
        <v>25</v>
      </c>
      <c r="G5423" t="s">
        <v>54</v>
      </c>
      <c r="H5423" t="s">
        <v>4776</v>
      </c>
      <c r="I5423" t="s">
        <v>4777</v>
      </c>
      <c r="J5423" t="s">
        <v>28</v>
      </c>
      <c r="K5423" t="s">
        <v>29</v>
      </c>
      <c r="L5423" t="s">
        <v>4630</v>
      </c>
      <c r="M5423" t="s">
        <v>762</v>
      </c>
      <c r="N5423">
        <v>6450</v>
      </c>
      <c r="O5423" t="s">
        <v>157</v>
      </c>
      <c r="P5423" t="s">
        <v>3831</v>
      </c>
      <c r="Q5423" t="s">
        <v>49</v>
      </c>
      <c r="R5423" t="s">
        <v>79</v>
      </c>
      <c r="S5423" t="s">
        <v>3832</v>
      </c>
      <c r="T5423">
        <v>10.76</v>
      </c>
      <c r="U5423">
        <v>2</v>
      </c>
      <c r="V5423">
        <v>0</v>
      </c>
      <c r="W5423">
        <v>5.1647999999999996</v>
      </c>
    </row>
    <row r="5424" spans="1:23" x14ac:dyDescent="0.3">
      <c r="A5424">
        <v>5423</v>
      </c>
      <c r="B5424" t="s">
        <v>8241</v>
      </c>
      <c r="C5424" s="1">
        <v>42733</v>
      </c>
      <c r="D5424">
        <v>2016</v>
      </c>
      <c r="E5424" t="s">
        <v>98</v>
      </c>
      <c r="F5424">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v>3.9312000000000005</v>
      </c>
    </row>
    <row r="5425" spans="1:23" x14ac:dyDescent="0.3">
      <c r="A5425">
        <v>5424</v>
      </c>
      <c r="B5425" t="s">
        <v>8242</v>
      </c>
      <c r="C5425" s="1">
        <v>43042</v>
      </c>
      <c r="D5425">
        <v>2017</v>
      </c>
      <c r="E5425" t="s">
        <v>24</v>
      </c>
      <c r="F5425">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v>11.879999999999999</v>
      </c>
    </row>
    <row r="5426" spans="1:23" x14ac:dyDescent="0.3">
      <c r="A5426">
        <v>5425</v>
      </c>
      <c r="B5426" t="s">
        <v>8245</v>
      </c>
      <c r="C5426" s="1">
        <v>42755</v>
      </c>
      <c r="D5426">
        <v>2017</v>
      </c>
      <c r="E5426" t="s">
        <v>166</v>
      </c>
      <c r="F542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v>1.0207999999999999</v>
      </c>
    </row>
    <row r="5427" spans="1:23" x14ac:dyDescent="0.3">
      <c r="A5427">
        <v>6449</v>
      </c>
      <c r="B5427" t="s">
        <v>8924</v>
      </c>
      <c r="C5427" s="1">
        <v>42798</v>
      </c>
      <c r="D5427">
        <v>2017</v>
      </c>
      <c r="E5427" t="s">
        <v>237</v>
      </c>
      <c r="F5427">
        <v>4</v>
      </c>
      <c r="G5427" t="s">
        <v>25</v>
      </c>
      <c r="H5427" t="s">
        <v>4198</v>
      </c>
      <c r="I5427" t="s">
        <v>4199</v>
      </c>
      <c r="J5427" t="s">
        <v>108</v>
      </c>
      <c r="K5427" t="s">
        <v>29</v>
      </c>
      <c r="L5427" t="s">
        <v>195</v>
      </c>
      <c r="M5427" t="s">
        <v>110</v>
      </c>
      <c r="N5427">
        <v>77095</v>
      </c>
      <c r="O5427" t="s">
        <v>111</v>
      </c>
      <c r="P5427" t="s">
        <v>1500</v>
      </c>
      <c r="Q5427" t="s">
        <v>49</v>
      </c>
      <c r="R5427" t="s">
        <v>63</v>
      </c>
      <c r="S5427" t="s">
        <v>1501</v>
      </c>
      <c r="T5427">
        <v>8.7200000000000006</v>
      </c>
      <c r="U5427">
        <v>1</v>
      </c>
      <c r="V5427">
        <v>0.2</v>
      </c>
      <c r="W5427">
        <v>0.65399999999999947</v>
      </c>
    </row>
    <row r="5428" spans="1:23" x14ac:dyDescent="0.3">
      <c r="A5428">
        <v>6448</v>
      </c>
      <c r="B5428" t="s">
        <v>8924</v>
      </c>
      <c r="C5428" s="1">
        <v>42798</v>
      </c>
      <c r="D5428">
        <v>2017</v>
      </c>
      <c r="E5428" t="s">
        <v>237</v>
      </c>
      <c r="F5428">
        <v>4</v>
      </c>
      <c r="G5428" t="s">
        <v>25</v>
      </c>
      <c r="H5428" t="s">
        <v>4198</v>
      </c>
      <c r="I5428" t="s">
        <v>4199</v>
      </c>
      <c r="J5428" t="s">
        <v>108</v>
      </c>
      <c r="K5428" t="s">
        <v>29</v>
      </c>
      <c r="L5428" t="s">
        <v>195</v>
      </c>
      <c r="M5428" t="s">
        <v>110</v>
      </c>
      <c r="N5428">
        <v>77095</v>
      </c>
      <c r="O5428" t="s">
        <v>111</v>
      </c>
      <c r="P5428" t="s">
        <v>4408</v>
      </c>
      <c r="Q5428" t="s">
        <v>49</v>
      </c>
      <c r="R5428" t="s">
        <v>50</v>
      </c>
      <c r="S5428" t="s">
        <v>4409</v>
      </c>
      <c r="T5428">
        <v>2.4640000000000004</v>
      </c>
      <c r="U5428">
        <v>1</v>
      </c>
      <c r="V5428">
        <v>0.2</v>
      </c>
      <c r="W5428">
        <v>0.86239999999999983</v>
      </c>
    </row>
    <row r="5429" spans="1:23" x14ac:dyDescent="0.3">
      <c r="A5429">
        <v>6446</v>
      </c>
      <c r="B5429" t="s">
        <v>8923</v>
      </c>
      <c r="C5429" s="1">
        <v>42068</v>
      </c>
      <c r="D5429">
        <v>2015</v>
      </c>
      <c r="E5429" t="s">
        <v>237</v>
      </c>
      <c r="F5429">
        <v>5</v>
      </c>
      <c r="G5429" t="s">
        <v>54</v>
      </c>
      <c r="H5429" t="s">
        <v>3093</v>
      </c>
      <c r="I5429" t="s">
        <v>3094</v>
      </c>
      <c r="J5429" t="s">
        <v>28</v>
      </c>
      <c r="K5429" t="s">
        <v>29</v>
      </c>
      <c r="L5429" t="s">
        <v>315</v>
      </c>
      <c r="M5429" t="s">
        <v>222</v>
      </c>
      <c r="N5429">
        <v>60623</v>
      </c>
      <c r="O5429" t="s">
        <v>111</v>
      </c>
      <c r="P5429" t="s">
        <v>4335</v>
      </c>
      <c r="Q5429" t="s">
        <v>49</v>
      </c>
      <c r="R5429" t="s">
        <v>281</v>
      </c>
      <c r="S5429" t="s">
        <v>4336</v>
      </c>
      <c r="T5429">
        <v>7.1039999999999992</v>
      </c>
      <c r="U5429">
        <v>6</v>
      </c>
      <c r="V5429">
        <v>0.2</v>
      </c>
      <c r="W5429">
        <v>2.4863999999999997</v>
      </c>
    </row>
    <row r="5430" spans="1:23" x14ac:dyDescent="0.3">
      <c r="A5430">
        <v>5429</v>
      </c>
      <c r="B5430" t="s">
        <v>8252</v>
      </c>
      <c r="C5430" s="1">
        <v>42615</v>
      </c>
      <c r="D5430">
        <v>2016</v>
      </c>
      <c r="E5430" t="s">
        <v>161</v>
      </c>
      <c r="F5430">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v>12.097800000000001</v>
      </c>
    </row>
    <row r="5431" spans="1:23" x14ac:dyDescent="0.3">
      <c r="A5431">
        <v>6444</v>
      </c>
      <c r="B5431" t="s">
        <v>8922</v>
      </c>
      <c r="C5431" s="1">
        <v>42656</v>
      </c>
      <c r="D5431">
        <v>2016</v>
      </c>
      <c r="E5431" t="s">
        <v>53</v>
      </c>
      <c r="F5431">
        <v>13</v>
      </c>
      <c r="G5431" t="s">
        <v>54</v>
      </c>
      <c r="H5431" t="s">
        <v>2565</v>
      </c>
      <c r="I5431" t="s">
        <v>2566</v>
      </c>
      <c r="J5431" t="s">
        <v>44</v>
      </c>
      <c r="K5431" t="s">
        <v>29</v>
      </c>
      <c r="L5431" t="s">
        <v>278</v>
      </c>
      <c r="M5431" t="s">
        <v>279</v>
      </c>
      <c r="N5431">
        <v>10024</v>
      </c>
      <c r="O5431" t="s">
        <v>157</v>
      </c>
      <c r="P5431" t="s">
        <v>6446</v>
      </c>
      <c r="Q5431" t="s">
        <v>49</v>
      </c>
      <c r="R5431" t="s">
        <v>50</v>
      </c>
      <c r="S5431" t="s">
        <v>6447</v>
      </c>
      <c r="T5431">
        <v>24.900000000000002</v>
      </c>
      <c r="U5431">
        <v>5</v>
      </c>
      <c r="V5431">
        <v>0</v>
      </c>
      <c r="W5431">
        <v>11.454000000000001</v>
      </c>
    </row>
    <row r="5432" spans="1:23" x14ac:dyDescent="0.3">
      <c r="A5432">
        <v>5431</v>
      </c>
      <c r="B5432" t="s">
        <v>8254</v>
      </c>
      <c r="C5432" s="1">
        <v>43029</v>
      </c>
      <c r="D5432">
        <v>2017</v>
      </c>
      <c r="E5432" t="s">
        <v>53</v>
      </c>
      <c r="F5432">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v>16.156799999999997</v>
      </c>
    </row>
    <row r="5433" spans="1:23" x14ac:dyDescent="0.3">
      <c r="A5433">
        <v>5432</v>
      </c>
      <c r="B5433" t="s">
        <v>8254</v>
      </c>
      <c r="C5433" s="1">
        <v>43029</v>
      </c>
      <c r="D5433">
        <v>2017</v>
      </c>
      <c r="E5433" t="s">
        <v>53</v>
      </c>
      <c r="F5433">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v>1.3715999999999999</v>
      </c>
    </row>
    <row r="5434" spans="1:23" x14ac:dyDescent="0.3">
      <c r="A5434">
        <v>5433</v>
      </c>
      <c r="B5434" t="s">
        <v>8254</v>
      </c>
      <c r="C5434" s="1">
        <v>43029</v>
      </c>
      <c r="D5434">
        <v>2017</v>
      </c>
      <c r="E5434" t="s">
        <v>53</v>
      </c>
      <c r="F5434">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v>-4.9727999999999994</v>
      </c>
    </row>
    <row r="5435" spans="1:23" x14ac:dyDescent="0.3">
      <c r="A5435">
        <v>5434</v>
      </c>
      <c r="B5435" t="s">
        <v>8257</v>
      </c>
      <c r="C5435" s="1">
        <v>42850</v>
      </c>
      <c r="D5435">
        <v>2017</v>
      </c>
      <c r="E5435" t="s">
        <v>89</v>
      </c>
      <c r="F5435">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v>0.66719999999999979</v>
      </c>
    </row>
    <row r="5436" spans="1:23" x14ac:dyDescent="0.3">
      <c r="A5436">
        <v>5435</v>
      </c>
      <c r="B5436" t="s">
        <v>8258</v>
      </c>
      <c r="C5436" s="1">
        <v>42296</v>
      </c>
      <c r="D5436">
        <v>2015</v>
      </c>
      <c r="E5436" t="s">
        <v>53</v>
      </c>
      <c r="F543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v>459.39599999999996</v>
      </c>
    </row>
    <row r="5437" spans="1:23" x14ac:dyDescent="0.3">
      <c r="A5437">
        <v>6443</v>
      </c>
      <c r="B5437" t="s">
        <v>8922</v>
      </c>
      <c r="C5437" s="1">
        <v>42656</v>
      </c>
      <c r="D5437">
        <v>2016</v>
      </c>
      <c r="E5437" t="s">
        <v>53</v>
      </c>
      <c r="F5437">
        <v>13</v>
      </c>
      <c r="G5437" t="s">
        <v>54</v>
      </c>
      <c r="H5437" t="s">
        <v>2565</v>
      </c>
      <c r="I5437" t="s">
        <v>2566</v>
      </c>
      <c r="J5437" t="s">
        <v>44</v>
      </c>
      <c r="K5437" t="s">
        <v>29</v>
      </c>
      <c r="L5437" t="s">
        <v>278</v>
      </c>
      <c r="M5437" t="s">
        <v>279</v>
      </c>
      <c r="N5437">
        <v>10024</v>
      </c>
      <c r="O5437" t="s">
        <v>157</v>
      </c>
      <c r="P5437" t="s">
        <v>4993</v>
      </c>
      <c r="Q5437" t="s">
        <v>49</v>
      </c>
      <c r="R5437" t="s">
        <v>95</v>
      </c>
      <c r="S5437" t="s">
        <v>4994</v>
      </c>
      <c r="T5437">
        <v>37.94</v>
      </c>
      <c r="U5437">
        <v>2</v>
      </c>
      <c r="V5437">
        <v>0</v>
      </c>
      <c r="W5437">
        <v>18.211199999999998</v>
      </c>
    </row>
    <row r="5438" spans="1:23" x14ac:dyDescent="0.3">
      <c r="A5438">
        <v>6442</v>
      </c>
      <c r="B5438" t="s">
        <v>8922</v>
      </c>
      <c r="C5438" s="1">
        <v>42656</v>
      </c>
      <c r="D5438">
        <v>2016</v>
      </c>
      <c r="E5438" t="s">
        <v>53</v>
      </c>
      <c r="F5438">
        <v>13</v>
      </c>
      <c r="G5438" t="s">
        <v>54</v>
      </c>
      <c r="H5438" t="s">
        <v>2565</v>
      </c>
      <c r="I5438" t="s">
        <v>2566</v>
      </c>
      <c r="J5438" t="s">
        <v>44</v>
      </c>
      <c r="K5438" t="s">
        <v>29</v>
      </c>
      <c r="L5438" t="s">
        <v>278</v>
      </c>
      <c r="M5438" t="s">
        <v>279</v>
      </c>
      <c r="N5438">
        <v>10024</v>
      </c>
      <c r="O5438" t="s">
        <v>157</v>
      </c>
      <c r="P5438" t="s">
        <v>5290</v>
      </c>
      <c r="Q5438" t="s">
        <v>49</v>
      </c>
      <c r="R5438" t="s">
        <v>63</v>
      </c>
      <c r="S5438" t="s">
        <v>5291</v>
      </c>
      <c r="T5438">
        <v>99.87</v>
      </c>
      <c r="U5438">
        <v>3</v>
      </c>
      <c r="V5438">
        <v>0</v>
      </c>
      <c r="W5438">
        <v>23.968799999999998</v>
      </c>
    </row>
    <row r="5439" spans="1:23" x14ac:dyDescent="0.3">
      <c r="A5439">
        <v>5438</v>
      </c>
      <c r="B5439" t="s">
        <v>8261</v>
      </c>
      <c r="C5439" s="1">
        <v>41825</v>
      </c>
      <c r="D5439">
        <v>2014</v>
      </c>
      <c r="E5439" t="s">
        <v>152</v>
      </c>
      <c r="F5439">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v>-6.8669999999999973</v>
      </c>
    </row>
    <row r="5440" spans="1:23" x14ac:dyDescent="0.3">
      <c r="A5440">
        <v>6441</v>
      </c>
      <c r="B5440" t="s">
        <v>8922</v>
      </c>
      <c r="C5440" s="1">
        <v>42656</v>
      </c>
      <c r="D5440">
        <v>2016</v>
      </c>
      <c r="E5440" t="s">
        <v>53</v>
      </c>
      <c r="F5440">
        <v>13</v>
      </c>
      <c r="G5440" t="s">
        <v>54</v>
      </c>
      <c r="H5440" t="s">
        <v>2565</v>
      </c>
      <c r="I5440" t="s">
        <v>2566</v>
      </c>
      <c r="J5440" t="s">
        <v>44</v>
      </c>
      <c r="K5440" t="s">
        <v>29</v>
      </c>
      <c r="L5440" t="s">
        <v>278</v>
      </c>
      <c r="M5440" t="s">
        <v>279</v>
      </c>
      <c r="N5440">
        <v>10024</v>
      </c>
      <c r="O5440" t="s">
        <v>157</v>
      </c>
      <c r="P5440" t="s">
        <v>3606</v>
      </c>
      <c r="Q5440" t="s">
        <v>49</v>
      </c>
      <c r="R5440" t="s">
        <v>72</v>
      </c>
      <c r="S5440" t="s">
        <v>3607</v>
      </c>
      <c r="T5440">
        <v>34.700000000000003</v>
      </c>
      <c r="U5440">
        <v>5</v>
      </c>
      <c r="V5440">
        <v>0</v>
      </c>
      <c r="W5440">
        <v>12.492000000000001</v>
      </c>
    </row>
    <row r="5441" spans="1:23" x14ac:dyDescent="0.3">
      <c r="A5441">
        <v>5440</v>
      </c>
      <c r="B5441" t="s">
        <v>8264</v>
      </c>
      <c r="C5441" s="1">
        <v>42464</v>
      </c>
      <c r="D5441">
        <v>2016</v>
      </c>
      <c r="E5441" t="s">
        <v>89</v>
      </c>
      <c r="F5441">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v>183.99499999999998</v>
      </c>
    </row>
    <row r="5442" spans="1:23" x14ac:dyDescent="0.3">
      <c r="A5442">
        <v>5441</v>
      </c>
      <c r="B5442" t="s">
        <v>8265</v>
      </c>
      <c r="C5442" s="1">
        <v>43052</v>
      </c>
      <c r="D5442">
        <v>2017</v>
      </c>
      <c r="E5442" t="s">
        <v>24</v>
      </c>
      <c r="F5442">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v>0.15480000000000005</v>
      </c>
    </row>
    <row r="5443" spans="1:23" x14ac:dyDescent="0.3">
      <c r="A5443">
        <v>5442</v>
      </c>
      <c r="B5443" t="s">
        <v>8267</v>
      </c>
      <c r="C5443" s="1">
        <v>42987</v>
      </c>
      <c r="D5443">
        <v>2017</v>
      </c>
      <c r="E5443" t="s">
        <v>161</v>
      </c>
      <c r="F5443">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v>2.3879999999999999</v>
      </c>
    </row>
    <row r="5444" spans="1:23" x14ac:dyDescent="0.3">
      <c r="A5444">
        <v>6437</v>
      </c>
      <c r="B5444" t="s">
        <v>8919</v>
      </c>
      <c r="C5444" s="1">
        <v>42882</v>
      </c>
      <c r="D5444">
        <v>2017</v>
      </c>
      <c r="E5444" t="s">
        <v>124</v>
      </c>
      <c r="F5444">
        <v>27</v>
      </c>
      <c r="G5444" t="s">
        <v>199</v>
      </c>
      <c r="H5444" t="s">
        <v>4283</v>
      </c>
      <c r="I5444" t="s">
        <v>4284</v>
      </c>
      <c r="J5444" t="s">
        <v>28</v>
      </c>
      <c r="K5444" t="s">
        <v>29</v>
      </c>
      <c r="L5444" t="s">
        <v>8436</v>
      </c>
      <c r="M5444" t="s">
        <v>6282</v>
      </c>
      <c r="N5444">
        <v>83201</v>
      </c>
      <c r="O5444" t="s">
        <v>47</v>
      </c>
      <c r="P5444" t="s">
        <v>2447</v>
      </c>
      <c r="Q5444" t="s">
        <v>49</v>
      </c>
      <c r="R5444" t="s">
        <v>63</v>
      </c>
      <c r="S5444" t="s">
        <v>2448</v>
      </c>
      <c r="T5444">
        <v>477.15000000000003</v>
      </c>
      <c r="U5444">
        <v>5</v>
      </c>
      <c r="V5444">
        <v>0</v>
      </c>
      <c r="W5444">
        <v>28.628999999999962</v>
      </c>
    </row>
    <row r="5445" spans="1:23" x14ac:dyDescent="0.3">
      <c r="A5445">
        <v>5444</v>
      </c>
      <c r="B5445" t="s">
        <v>8270</v>
      </c>
      <c r="C5445" s="1">
        <v>42111</v>
      </c>
      <c r="D5445">
        <v>2015</v>
      </c>
      <c r="E5445" t="s">
        <v>89</v>
      </c>
      <c r="F5445">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v>21.024899999999999</v>
      </c>
    </row>
    <row r="5446" spans="1:23" x14ac:dyDescent="0.3">
      <c r="A5446">
        <v>5445</v>
      </c>
      <c r="B5446" t="s">
        <v>8270</v>
      </c>
      <c r="C5446" s="1">
        <v>42111</v>
      </c>
      <c r="D5446">
        <v>2015</v>
      </c>
      <c r="E5446" t="s">
        <v>89</v>
      </c>
      <c r="F544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v>2.7845999999999997</v>
      </c>
    </row>
    <row r="5447" spans="1:23" x14ac:dyDescent="0.3">
      <c r="A5447">
        <v>5446</v>
      </c>
      <c r="B5447" t="s">
        <v>8273</v>
      </c>
      <c r="C5447" s="1">
        <v>42576</v>
      </c>
      <c r="D5447">
        <v>2016</v>
      </c>
      <c r="E5447" t="s">
        <v>152</v>
      </c>
      <c r="F5447">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v>7.0659000000000001</v>
      </c>
    </row>
    <row r="5448" spans="1:23" x14ac:dyDescent="0.3">
      <c r="A5448">
        <v>6434</v>
      </c>
      <c r="B5448" t="s">
        <v>8918</v>
      </c>
      <c r="C5448" s="1">
        <v>42093</v>
      </c>
      <c r="D5448">
        <v>2015</v>
      </c>
      <c r="E5448" t="s">
        <v>237</v>
      </c>
      <c r="F5448">
        <v>30</v>
      </c>
      <c r="G5448" t="s">
        <v>54</v>
      </c>
      <c r="H5448" t="s">
        <v>6773</v>
      </c>
      <c r="I5448" t="s">
        <v>6774</v>
      </c>
      <c r="J5448" t="s">
        <v>44</v>
      </c>
      <c r="K5448" t="s">
        <v>29</v>
      </c>
      <c r="L5448" t="s">
        <v>315</v>
      </c>
      <c r="M5448" t="s">
        <v>222</v>
      </c>
      <c r="N5448">
        <v>60610</v>
      </c>
      <c r="O5448" t="s">
        <v>111</v>
      </c>
      <c r="P5448" t="s">
        <v>4026</v>
      </c>
      <c r="Q5448" t="s">
        <v>49</v>
      </c>
      <c r="R5448" t="s">
        <v>95</v>
      </c>
      <c r="S5448" t="s">
        <v>4027</v>
      </c>
      <c r="T5448">
        <v>23.52</v>
      </c>
      <c r="U5448">
        <v>5</v>
      </c>
      <c r="V5448">
        <v>0.2</v>
      </c>
      <c r="W5448">
        <v>8.5259999999999998</v>
      </c>
    </row>
    <row r="5449" spans="1:23" x14ac:dyDescent="0.3">
      <c r="A5449">
        <v>6432</v>
      </c>
      <c r="B5449" t="s">
        <v>8917</v>
      </c>
      <c r="C5449" s="1">
        <v>41946</v>
      </c>
      <c r="D5449">
        <v>2014</v>
      </c>
      <c r="E5449" t="s">
        <v>24</v>
      </c>
      <c r="F5449">
        <v>3</v>
      </c>
      <c r="G5449" t="s">
        <v>54</v>
      </c>
      <c r="H5449" t="s">
        <v>1141</v>
      </c>
      <c r="I5449" t="s">
        <v>1142</v>
      </c>
      <c r="J5449" t="s">
        <v>28</v>
      </c>
      <c r="K5449" t="s">
        <v>29</v>
      </c>
      <c r="L5449" t="s">
        <v>1539</v>
      </c>
      <c r="M5449" t="s">
        <v>93</v>
      </c>
      <c r="N5449">
        <v>28540</v>
      </c>
      <c r="O5449" t="s">
        <v>32</v>
      </c>
      <c r="P5449" t="s">
        <v>5239</v>
      </c>
      <c r="Q5449" t="s">
        <v>49</v>
      </c>
      <c r="R5449" t="s">
        <v>79</v>
      </c>
      <c r="S5449" t="s">
        <v>5240</v>
      </c>
      <c r="T5449">
        <v>14.301000000000002</v>
      </c>
      <c r="U5449">
        <v>7</v>
      </c>
      <c r="V5449">
        <v>0.7</v>
      </c>
      <c r="W5449">
        <v>-10.487400000000001</v>
      </c>
    </row>
    <row r="5450" spans="1:23" x14ac:dyDescent="0.3">
      <c r="A5450">
        <v>5449</v>
      </c>
      <c r="B5450" t="s">
        <v>8275</v>
      </c>
      <c r="C5450" s="1">
        <v>41894</v>
      </c>
      <c r="D5450">
        <v>2014</v>
      </c>
      <c r="E5450" t="s">
        <v>161</v>
      </c>
      <c r="F5450">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v>7.158600000000007</v>
      </c>
    </row>
    <row r="5451" spans="1:23" x14ac:dyDescent="0.3">
      <c r="A5451">
        <v>6430</v>
      </c>
      <c r="B5451" t="s">
        <v>8917</v>
      </c>
      <c r="C5451" s="1">
        <v>41946</v>
      </c>
      <c r="D5451">
        <v>2014</v>
      </c>
      <c r="E5451" t="s">
        <v>24</v>
      </c>
      <c r="F5451">
        <v>3</v>
      </c>
      <c r="G5451" t="s">
        <v>54</v>
      </c>
      <c r="H5451" t="s">
        <v>1141</v>
      </c>
      <c r="I5451" t="s">
        <v>1142</v>
      </c>
      <c r="J5451" t="s">
        <v>28</v>
      </c>
      <c r="K5451" t="s">
        <v>29</v>
      </c>
      <c r="L5451" t="s">
        <v>1539</v>
      </c>
      <c r="M5451" t="s">
        <v>93</v>
      </c>
      <c r="N5451">
        <v>28540</v>
      </c>
      <c r="O5451" t="s">
        <v>32</v>
      </c>
      <c r="P5451" t="s">
        <v>2828</v>
      </c>
      <c r="Q5451" t="s">
        <v>49</v>
      </c>
      <c r="R5451" t="s">
        <v>63</v>
      </c>
      <c r="S5451" t="s">
        <v>2829</v>
      </c>
      <c r="T5451">
        <v>25.983999999999998</v>
      </c>
      <c r="U5451">
        <v>2</v>
      </c>
      <c r="V5451">
        <v>0.2</v>
      </c>
      <c r="W5451">
        <v>-1.6239999999999997</v>
      </c>
    </row>
    <row r="5452" spans="1:23" x14ac:dyDescent="0.3">
      <c r="A5452">
        <v>5451</v>
      </c>
      <c r="B5452" t="s">
        <v>8275</v>
      </c>
      <c r="C5452" s="1">
        <v>41894</v>
      </c>
      <c r="D5452">
        <v>2014</v>
      </c>
      <c r="E5452" t="s">
        <v>161</v>
      </c>
      <c r="F5452">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v>149.38199999999998</v>
      </c>
    </row>
    <row r="5453" spans="1:23" x14ac:dyDescent="0.3">
      <c r="A5453">
        <v>6428</v>
      </c>
      <c r="B5453" t="s">
        <v>8912</v>
      </c>
      <c r="C5453" s="1">
        <v>42513</v>
      </c>
      <c r="D5453">
        <v>2016</v>
      </c>
      <c r="E5453" t="s">
        <v>124</v>
      </c>
      <c r="F5453">
        <v>23</v>
      </c>
      <c r="G5453" t="s">
        <v>54</v>
      </c>
      <c r="H5453" t="s">
        <v>6067</v>
      </c>
      <c r="I5453" t="s">
        <v>6068</v>
      </c>
      <c r="J5453" t="s">
        <v>28</v>
      </c>
      <c r="K5453" t="s">
        <v>29</v>
      </c>
      <c r="L5453" t="s">
        <v>155</v>
      </c>
      <c r="M5453" t="s">
        <v>156</v>
      </c>
      <c r="N5453">
        <v>19120</v>
      </c>
      <c r="O5453" t="s">
        <v>157</v>
      </c>
      <c r="P5453" t="s">
        <v>3215</v>
      </c>
      <c r="Q5453" t="s">
        <v>49</v>
      </c>
      <c r="R5453" t="s">
        <v>95</v>
      </c>
      <c r="S5453" t="s">
        <v>3216</v>
      </c>
      <c r="T5453">
        <v>10.368000000000002</v>
      </c>
      <c r="U5453">
        <v>2</v>
      </c>
      <c r="V5453">
        <v>0.2</v>
      </c>
      <c r="W5453">
        <v>3.6288</v>
      </c>
    </row>
    <row r="5454" spans="1:23" x14ac:dyDescent="0.3">
      <c r="A5454">
        <v>5453</v>
      </c>
      <c r="B5454" t="s">
        <v>8276</v>
      </c>
      <c r="C5454" s="1">
        <v>42573</v>
      </c>
      <c r="D5454">
        <v>2016</v>
      </c>
      <c r="E5454" t="s">
        <v>152</v>
      </c>
      <c r="F5454">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v>24.997999999999987</v>
      </c>
    </row>
    <row r="5455" spans="1:23" x14ac:dyDescent="0.3">
      <c r="A5455">
        <v>5454</v>
      </c>
      <c r="B5455" t="s">
        <v>8277</v>
      </c>
      <c r="C5455" s="1">
        <v>42874</v>
      </c>
      <c r="D5455">
        <v>2017</v>
      </c>
      <c r="E5455" t="s">
        <v>124</v>
      </c>
      <c r="F5455">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v>13.780799999999996</v>
      </c>
    </row>
    <row r="5456" spans="1:23" x14ac:dyDescent="0.3">
      <c r="A5456">
        <v>5455</v>
      </c>
      <c r="B5456" t="s">
        <v>8278</v>
      </c>
      <c r="C5456" s="1">
        <v>42853</v>
      </c>
      <c r="D5456">
        <v>2017</v>
      </c>
      <c r="E5456" t="s">
        <v>89</v>
      </c>
      <c r="F545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v>0.73360000000000003</v>
      </c>
    </row>
    <row r="5457" spans="1:23" x14ac:dyDescent="0.3">
      <c r="A5457">
        <v>5456</v>
      </c>
      <c r="B5457" t="s">
        <v>8278</v>
      </c>
      <c r="C5457" s="1">
        <v>42853</v>
      </c>
      <c r="D5457">
        <v>2017</v>
      </c>
      <c r="E5457" t="s">
        <v>89</v>
      </c>
      <c r="F5457">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v>0.77039999999999909</v>
      </c>
    </row>
    <row r="5458" spans="1:23" x14ac:dyDescent="0.3">
      <c r="A5458">
        <v>5457</v>
      </c>
      <c r="B5458" t="s">
        <v>8279</v>
      </c>
      <c r="C5458" s="1">
        <v>43098</v>
      </c>
      <c r="D5458">
        <v>2017</v>
      </c>
      <c r="E5458" t="s">
        <v>98</v>
      </c>
      <c r="F5458">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v>9.6039999999999992</v>
      </c>
    </row>
    <row r="5459" spans="1:23" x14ac:dyDescent="0.3">
      <c r="A5459">
        <v>6427</v>
      </c>
      <c r="B5459" t="s">
        <v>8912</v>
      </c>
      <c r="C5459" s="1">
        <v>42513</v>
      </c>
      <c r="D5459">
        <v>2016</v>
      </c>
      <c r="E5459" t="s">
        <v>124</v>
      </c>
      <c r="F5459">
        <v>23</v>
      </c>
      <c r="G5459" t="s">
        <v>54</v>
      </c>
      <c r="H5459" t="s">
        <v>6067</v>
      </c>
      <c r="I5459" t="s">
        <v>6068</v>
      </c>
      <c r="J5459" t="s">
        <v>28</v>
      </c>
      <c r="K5459" t="s">
        <v>29</v>
      </c>
      <c r="L5459" t="s">
        <v>155</v>
      </c>
      <c r="M5459" t="s">
        <v>156</v>
      </c>
      <c r="N5459">
        <v>19120</v>
      </c>
      <c r="O5459" t="s">
        <v>157</v>
      </c>
      <c r="P5459" t="s">
        <v>8913</v>
      </c>
      <c r="Q5459" t="s">
        <v>49</v>
      </c>
      <c r="R5459" t="s">
        <v>79</v>
      </c>
      <c r="S5459" t="s">
        <v>8914</v>
      </c>
      <c r="T5459">
        <v>6.2940000000000014</v>
      </c>
      <c r="U5459">
        <v>1</v>
      </c>
      <c r="V5459">
        <v>0.7</v>
      </c>
      <c r="W5459">
        <v>-4.1959999999999997</v>
      </c>
    </row>
    <row r="5460" spans="1:23" x14ac:dyDescent="0.3">
      <c r="A5460">
        <v>5459</v>
      </c>
      <c r="B5460" t="s">
        <v>8282</v>
      </c>
      <c r="C5460" s="1">
        <v>42982</v>
      </c>
      <c r="D5460">
        <v>2017</v>
      </c>
      <c r="E5460" t="s">
        <v>161</v>
      </c>
      <c r="F5460">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v>4.3367999999999993</v>
      </c>
    </row>
    <row r="5461" spans="1:23" x14ac:dyDescent="0.3">
      <c r="A5461">
        <v>6425</v>
      </c>
      <c r="B5461" t="s">
        <v>8911</v>
      </c>
      <c r="C5461" s="1">
        <v>42966</v>
      </c>
      <c r="D5461">
        <v>2017</v>
      </c>
      <c r="E5461" t="s">
        <v>132</v>
      </c>
      <c r="F5461">
        <v>19</v>
      </c>
      <c r="G5461" t="s">
        <v>54</v>
      </c>
      <c r="H5461" t="s">
        <v>8539</v>
      </c>
      <c r="I5461" t="s">
        <v>8540</v>
      </c>
      <c r="J5461" t="s">
        <v>28</v>
      </c>
      <c r="K5461" t="s">
        <v>29</v>
      </c>
      <c r="L5461" t="s">
        <v>1497</v>
      </c>
      <c r="M5461" t="s">
        <v>1261</v>
      </c>
      <c r="N5461">
        <v>1841</v>
      </c>
      <c r="O5461" t="s">
        <v>157</v>
      </c>
      <c r="P5461" t="s">
        <v>6766</v>
      </c>
      <c r="Q5461" t="s">
        <v>49</v>
      </c>
      <c r="R5461" t="s">
        <v>95</v>
      </c>
      <c r="S5461" t="s">
        <v>6767</v>
      </c>
      <c r="T5461">
        <v>19.440000000000001</v>
      </c>
      <c r="U5461">
        <v>3</v>
      </c>
      <c r="V5461">
        <v>0</v>
      </c>
      <c r="W5461">
        <v>9.3312000000000008</v>
      </c>
    </row>
    <row r="5462" spans="1:23" x14ac:dyDescent="0.3">
      <c r="A5462">
        <v>5461</v>
      </c>
      <c r="B5462" t="s">
        <v>8285</v>
      </c>
      <c r="C5462" s="1">
        <v>41719</v>
      </c>
      <c r="D5462">
        <v>2014</v>
      </c>
      <c r="E5462" t="s">
        <v>237</v>
      </c>
      <c r="F5462">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v>-3.864600000000002</v>
      </c>
    </row>
    <row r="5463" spans="1:23" x14ac:dyDescent="0.3">
      <c r="A5463">
        <v>6422</v>
      </c>
      <c r="B5463" t="s">
        <v>8908</v>
      </c>
      <c r="C5463" s="1">
        <v>42674</v>
      </c>
      <c r="D5463">
        <v>2016</v>
      </c>
      <c r="E5463" t="s">
        <v>53</v>
      </c>
      <c r="F5463">
        <v>31</v>
      </c>
      <c r="G5463" t="s">
        <v>54</v>
      </c>
      <c r="H5463" t="s">
        <v>2526</v>
      </c>
      <c r="I5463" t="s">
        <v>2527</v>
      </c>
      <c r="J5463" t="s">
        <v>44</v>
      </c>
      <c r="K5463" t="s">
        <v>29</v>
      </c>
      <c r="L5463" t="s">
        <v>4570</v>
      </c>
      <c r="M5463" t="s">
        <v>663</v>
      </c>
      <c r="N5463">
        <v>74133</v>
      </c>
      <c r="O5463" t="s">
        <v>111</v>
      </c>
      <c r="P5463" t="s">
        <v>6031</v>
      </c>
      <c r="Q5463" t="s">
        <v>49</v>
      </c>
      <c r="R5463" t="s">
        <v>63</v>
      </c>
      <c r="S5463" t="s">
        <v>6032</v>
      </c>
      <c r="T5463">
        <v>332.94</v>
      </c>
      <c r="U5463">
        <v>3</v>
      </c>
      <c r="V5463">
        <v>0</v>
      </c>
      <c r="W5463">
        <v>9.9882000000000204</v>
      </c>
    </row>
    <row r="5464" spans="1:23" x14ac:dyDescent="0.3">
      <c r="A5464">
        <v>5463</v>
      </c>
      <c r="B5464" t="s">
        <v>8287</v>
      </c>
      <c r="C5464" s="1">
        <v>41658</v>
      </c>
      <c r="D5464">
        <v>2014</v>
      </c>
      <c r="E5464" t="s">
        <v>166</v>
      </c>
      <c r="F5464">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v>-23.716000000000001</v>
      </c>
    </row>
    <row r="5465" spans="1:23" x14ac:dyDescent="0.3">
      <c r="A5465">
        <v>5464</v>
      </c>
      <c r="B5465" t="s">
        <v>8287</v>
      </c>
      <c r="C5465" s="1">
        <v>41658</v>
      </c>
      <c r="D5465">
        <v>2014</v>
      </c>
      <c r="E5465" t="s">
        <v>166</v>
      </c>
      <c r="F5465">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v>19.622399999999999</v>
      </c>
    </row>
    <row r="5466" spans="1:23" x14ac:dyDescent="0.3">
      <c r="A5466">
        <v>5465</v>
      </c>
      <c r="B5466" t="s">
        <v>8287</v>
      </c>
      <c r="C5466" s="1">
        <v>41658</v>
      </c>
      <c r="D5466">
        <v>2014</v>
      </c>
      <c r="E5466" t="s">
        <v>166</v>
      </c>
      <c r="F546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v>36.692999999999998</v>
      </c>
    </row>
    <row r="5467" spans="1:23" x14ac:dyDescent="0.3">
      <c r="A5467">
        <v>6421</v>
      </c>
      <c r="B5467" t="s">
        <v>8908</v>
      </c>
      <c r="C5467" s="1">
        <v>42674</v>
      </c>
      <c r="D5467">
        <v>2016</v>
      </c>
      <c r="E5467" t="s">
        <v>53</v>
      </c>
      <c r="F5467">
        <v>31</v>
      </c>
      <c r="G5467" t="s">
        <v>54</v>
      </c>
      <c r="H5467" t="s">
        <v>2526</v>
      </c>
      <c r="I5467" t="s">
        <v>2527</v>
      </c>
      <c r="J5467" t="s">
        <v>44</v>
      </c>
      <c r="K5467" t="s">
        <v>29</v>
      </c>
      <c r="L5467" t="s">
        <v>4570</v>
      </c>
      <c r="M5467" t="s">
        <v>663</v>
      </c>
      <c r="N5467">
        <v>74133</v>
      </c>
      <c r="O5467" t="s">
        <v>111</v>
      </c>
      <c r="P5467" t="s">
        <v>6829</v>
      </c>
      <c r="Q5467" t="s">
        <v>49</v>
      </c>
      <c r="R5467" t="s">
        <v>72</v>
      </c>
      <c r="S5467" t="s">
        <v>6830</v>
      </c>
      <c r="T5467">
        <v>12.39</v>
      </c>
      <c r="U5467">
        <v>3</v>
      </c>
      <c r="V5467">
        <v>0</v>
      </c>
      <c r="W5467">
        <v>3.4692000000000003</v>
      </c>
    </row>
    <row r="5468" spans="1:23" x14ac:dyDescent="0.3">
      <c r="A5468">
        <v>5467</v>
      </c>
      <c r="B5468" t="s">
        <v>8288</v>
      </c>
      <c r="C5468" s="1">
        <v>41684</v>
      </c>
      <c r="D5468">
        <v>2014</v>
      </c>
      <c r="E5468" t="s">
        <v>568</v>
      </c>
      <c r="F5468">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v>6.0659999999999989</v>
      </c>
    </row>
    <row r="5469" spans="1:23" x14ac:dyDescent="0.3">
      <c r="A5469">
        <v>6419</v>
      </c>
      <c r="B5469" t="s">
        <v>8908</v>
      </c>
      <c r="C5469" s="1">
        <v>42674</v>
      </c>
      <c r="D5469">
        <v>2016</v>
      </c>
      <c r="E5469" t="s">
        <v>53</v>
      </c>
      <c r="F5469">
        <v>31</v>
      </c>
      <c r="G5469" t="s">
        <v>54</v>
      </c>
      <c r="H5469" t="s">
        <v>2526</v>
      </c>
      <c r="I5469" t="s">
        <v>2527</v>
      </c>
      <c r="J5469" t="s">
        <v>44</v>
      </c>
      <c r="K5469" t="s">
        <v>29</v>
      </c>
      <c r="L5469" t="s">
        <v>4570</v>
      </c>
      <c r="M5469" t="s">
        <v>663</v>
      </c>
      <c r="N5469">
        <v>74133</v>
      </c>
      <c r="O5469" t="s">
        <v>111</v>
      </c>
      <c r="P5469" t="s">
        <v>591</v>
      </c>
      <c r="Q5469" t="s">
        <v>49</v>
      </c>
      <c r="R5469" t="s">
        <v>592</v>
      </c>
      <c r="S5469" t="s">
        <v>593</v>
      </c>
      <c r="T5469">
        <v>21.96</v>
      </c>
      <c r="U5469">
        <v>2</v>
      </c>
      <c r="V5469">
        <v>0</v>
      </c>
      <c r="W5469">
        <v>6.1488000000000014</v>
      </c>
    </row>
    <row r="5470" spans="1:23" x14ac:dyDescent="0.3">
      <c r="A5470">
        <v>6418</v>
      </c>
      <c r="B5470" t="s">
        <v>8907</v>
      </c>
      <c r="C5470" s="1">
        <v>42437</v>
      </c>
      <c r="D5470">
        <v>2016</v>
      </c>
      <c r="E5470" t="s">
        <v>237</v>
      </c>
      <c r="F5470">
        <v>8</v>
      </c>
      <c r="G5470" t="s">
        <v>54</v>
      </c>
      <c r="H5470" t="s">
        <v>3168</v>
      </c>
      <c r="I5470" t="s">
        <v>3169</v>
      </c>
      <c r="J5470" t="s">
        <v>28</v>
      </c>
      <c r="K5470" t="s">
        <v>29</v>
      </c>
      <c r="L5470" t="s">
        <v>155</v>
      </c>
      <c r="M5470" t="s">
        <v>156</v>
      </c>
      <c r="N5470">
        <v>19120</v>
      </c>
      <c r="O5470" t="s">
        <v>157</v>
      </c>
      <c r="P5470" t="s">
        <v>4089</v>
      </c>
      <c r="Q5470" t="s">
        <v>49</v>
      </c>
      <c r="R5470" t="s">
        <v>281</v>
      </c>
      <c r="S5470" t="s">
        <v>4090</v>
      </c>
      <c r="T5470">
        <v>5.9840000000000009</v>
      </c>
      <c r="U5470">
        <v>2</v>
      </c>
      <c r="V5470">
        <v>0.2</v>
      </c>
      <c r="W5470">
        <v>-1.3463999999999998</v>
      </c>
    </row>
    <row r="5471" spans="1:23" x14ac:dyDescent="0.3">
      <c r="A5471">
        <v>5470</v>
      </c>
      <c r="B5471" t="s">
        <v>8290</v>
      </c>
      <c r="C5471" s="1">
        <v>41908</v>
      </c>
      <c r="D5471">
        <v>2014</v>
      </c>
      <c r="E5471" t="s">
        <v>161</v>
      </c>
      <c r="F5471">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v>9.3312000000000008</v>
      </c>
    </row>
    <row r="5472" spans="1:23" x14ac:dyDescent="0.3">
      <c r="A5472">
        <v>5471</v>
      </c>
      <c r="B5472" t="s">
        <v>8291</v>
      </c>
      <c r="C5472" s="1">
        <v>42520</v>
      </c>
      <c r="D5472">
        <v>2016</v>
      </c>
      <c r="E5472" t="s">
        <v>124</v>
      </c>
      <c r="F5472">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v>9.2939999999999969</v>
      </c>
    </row>
    <row r="5473" spans="1:23" x14ac:dyDescent="0.3">
      <c r="A5473">
        <v>6416</v>
      </c>
      <c r="B5473" t="s">
        <v>8906</v>
      </c>
      <c r="C5473" s="1">
        <v>42968</v>
      </c>
      <c r="D5473">
        <v>2017</v>
      </c>
      <c r="E5473" t="s">
        <v>132</v>
      </c>
      <c r="F5473">
        <v>21</v>
      </c>
      <c r="G5473" t="s">
        <v>1306</v>
      </c>
      <c r="H5473" t="s">
        <v>3277</v>
      </c>
      <c r="I5473" t="s">
        <v>3278</v>
      </c>
      <c r="J5473" t="s">
        <v>44</v>
      </c>
      <c r="K5473" t="s">
        <v>29</v>
      </c>
      <c r="L5473" t="s">
        <v>8049</v>
      </c>
      <c r="M5473" t="s">
        <v>322</v>
      </c>
      <c r="N5473">
        <v>85224</v>
      </c>
      <c r="O5473" t="s">
        <v>47</v>
      </c>
      <c r="P5473" t="s">
        <v>2578</v>
      </c>
      <c r="Q5473" t="s">
        <v>49</v>
      </c>
      <c r="R5473" t="s">
        <v>95</v>
      </c>
      <c r="S5473" t="s">
        <v>2579</v>
      </c>
      <c r="T5473">
        <v>83.88</v>
      </c>
      <c r="U5473">
        <v>1</v>
      </c>
      <c r="V5473">
        <v>0.2</v>
      </c>
      <c r="W5473">
        <v>29.357999999999997</v>
      </c>
    </row>
    <row r="5474" spans="1:23" x14ac:dyDescent="0.3">
      <c r="A5474">
        <v>5473</v>
      </c>
      <c r="B5474" t="s">
        <v>8292</v>
      </c>
      <c r="C5474" s="1">
        <v>43088</v>
      </c>
      <c r="D5474">
        <v>2017</v>
      </c>
      <c r="E5474" t="s">
        <v>98</v>
      </c>
      <c r="F5474">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v>-17.607599999999998</v>
      </c>
    </row>
    <row r="5475" spans="1:23" x14ac:dyDescent="0.3">
      <c r="A5475">
        <v>6415</v>
      </c>
      <c r="B5475" t="s">
        <v>8905</v>
      </c>
      <c r="C5475" s="1">
        <v>43049</v>
      </c>
      <c r="D5475">
        <v>2017</v>
      </c>
      <c r="E5475" t="s">
        <v>24</v>
      </c>
      <c r="F5475">
        <v>10</v>
      </c>
      <c r="G5475" t="s">
        <v>25</v>
      </c>
      <c r="H5475" t="s">
        <v>6015</v>
      </c>
      <c r="I5475" t="s">
        <v>6016</v>
      </c>
      <c r="J5475" t="s">
        <v>108</v>
      </c>
      <c r="K5475" t="s">
        <v>29</v>
      </c>
      <c r="L5475" t="s">
        <v>7260</v>
      </c>
      <c r="M5475" t="s">
        <v>58</v>
      </c>
      <c r="N5475">
        <v>33021</v>
      </c>
      <c r="O5475" t="s">
        <v>32</v>
      </c>
      <c r="P5475" t="s">
        <v>8237</v>
      </c>
      <c r="Q5475" t="s">
        <v>49</v>
      </c>
      <c r="R5475" t="s">
        <v>79</v>
      </c>
      <c r="S5475" t="s">
        <v>8238</v>
      </c>
      <c r="T5475">
        <v>11.520000000000001</v>
      </c>
      <c r="U5475">
        <v>5</v>
      </c>
      <c r="V5475">
        <v>0.7</v>
      </c>
      <c r="W5475">
        <v>-7.6799999999999962</v>
      </c>
    </row>
    <row r="5476" spans="1:23" x14ac:dyDescent="0.3">
      <c r="A5476">
        <v>5475</v>
      </c>
      <c r="B5476" t="s">
        <v>8293</v>
      </c>
      <c r="C5476" s="1">
        <v>43095</v>
      </c>
      <c r="D5476">
        <v>2017</v>
      </c>
      <c r="E5476" t="s">
        <v>98</v>
      </c>
      <c r="F547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v>37.533999999999992</v>
      </c>
    </row>
    <row r="5477" spans="1:23" x14ac:dyDescent="0.3">
      <c r="A5477">
        <v>5476</v>
      </c>
      <c r="B5477" t="s">
        <v>8294</v>
      </c>
      <c r="C5477" s="1">
        <v>42901</v>
      </c>
      <c r="D5477">
        <v>2017</v>
      </c>
      <c r="E5477" t="s">
        <v>41</v>
      </c>
      <c r="F5477">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v>22.200000000000003</v>
      </c>
    </row>
    <row r="5478" spans="1:23" x14ac:dyDescent="0.3">
      <c r="A5478">
        <v>5477</v>
      </c>
      <c r="B5478" t="s">
        <v>8294</v>
      </c>
      <c r="C5478" s="1">
        <v>42901</v>
      </c>
      <c r="D5478">
        <v>2017</v>
      </c>
      <c r="E5478" t="s">
        <v>41</v>
      </c>
      <c r="F5478">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v>22.828499999999998</v>
      </c>
    </row>
    <row r="5479" spans="1:23" x14ac:dyDescent="0.3">
      <c r="A5479">
        <v>5478</v>
      </c>
      <c r="B5479" t="s">
        <v>8294</v>
      </c>
      <c r="C5479" s="1">
        <v>42901</v>
      </c>
      <c r="D5479">
        <v>2017</v>
      </c>
      <c r="E5479" t="s">
        <v>41</v>
      </c>
      <c r="F5479">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v>8.7906000000000013</v>
      </c>
    </row>
    <row r="5480" spans="1:23" x14ac:dyDescent="0.3">
      <c r="A5480">
        <v>5479</v>
      </c>
      <c r="B5480" t="s">
        <v>8295</v>
      </c>
      <c r="C5480" s="1">
        <v>42694</v>
      </c>
      <c r="D5480">
        <v>2016</v>
      </c>
      <c r="E5480" t="s">
        <v>24</v>
      </c>
      <c r="F5480">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v>62.915999999999997</v>
      </c>
    </row>
    <row r="5481" spans="1:23" x14ac:dyDescent="0.3">
      <c r="A5481">
        <v>5480</v>
      </c>
      <c r="B5481" t="s">
        <v>8296</v>
      </c>
      <c r="C5481" s="1">
        <v>41729</v>
      </c>
      <c r="D5481">
        <v>2014</v>
      </c>
      <c r="E5481" t="s">
        <v>237</v>
      </c>
      <c r="F5481">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v>-1.3082999999999996</v>
      </c>
    </row>
    <row r="5482" spans="1:23" x14ac:dyDescent="0.3">
      <c r="A5482">
        <v>6413</v>
      </c>
      <c r="B5482" t="s">
        <v>8904</v>
      </c>
      <c r="C5482" s="1">
        <v>42964</v>
      </c>
      <c r="D5482">
        <v>2017</v>
      </c>
      <c r="E5482" t="s">
        <v>132</v>
      </c>
      <c r="F5482">
        <v>17</v>
      </c>
      <c r="G5482" t="s">
        <v>54</v>
      </c>
      <c r="H5482" t="s">
        <v>5025</v>
      </c>
      <c r="I5482" t="s">
        <v>5026</v>
      </c>
      <c r="J5482" t="s">
        <v>108</v>
      </c>
      <c r="K5482" t="s">
        <v>29</v>
      </c>
      <c r="L5482" t="s">
        <v>1491</v>
      </c>
      <c r="M5482" t="s">
        <v>31</v>
      </c>
      <c r="N5482">
        <v>40214</v>
      </c>
      <c r="O5482" t="s">
        <v>32</v>
      </c>
      <c r="P5482" t="s">
        <v>631</v>
      </c>
      <c r="Q5482" t="s">
        <v>49</v>
      </c>
      <c r="R5482" t="s">
        <v>79</v>
      </c>
      <c r="S5482" t="s">
        <v>632</v>
      </c>
      <c r="T5482">
        <v>102.93</v>
      </c>
      <c r="U5482">
        <v>3</v>
      </c>
      <c r="V5482">
        <v>0</v>
      </c>
      <c r="W5482">
        <v>48.377100000000006</v>
      </c>
    </row>
    <row r="5483" spans="1:23" x14ac:dyDescent="0.3">
      <c r="A5483">
        <v>6412</v>
      </c>
      <c r="B5483" t="s">
        <v>8901</v>
      </c>
      <c r="C5483" s="1">
        <v>42869</v>
      </c>
      <c r="D5483">
        <v>2017</v>
      </c>
      <c r="E5483" t="s">
        <v>124</v>
      </c>
      <c r="F5483">
        <v>14</v>
      </c>
      <c r="G5483" t="s">
        <v>199</v>
      </c>
      <c r="H5483" t="s">
        <v>1896</v>
      </c>
      <c r="I5483" t="s">
        <v>1897</v>
      </c>
      <c r="J5483" t="s">
        <v>28</v>
      </c>
      <c r="K5483" t="s">
        <v>29</v>
      </c>
      <c r="L5483" t="s">
        <v>195</v>
      </c>
      <c r="M5483" t="s">
        <v>110</v>
      </c>
      <c r="N5483">
        <v>77041</v>
      </c>
      <c r="O5483" t="s">
        <v>111</v>
      </c>
      <c r="P5483" t="s">
        <v>7662</v>
      </c>
      <c r="Q5483" t="s">
        <v>49</v>
      </c>
      <c r="R5483" t="s">
        <v>95</v>
      </c>
      <c r="S5483" t="s">
        <v>7663</v>
      </c>
      <c r="T5483">
        <v>76.864000000000004</v>
      </c>
      <c r="U5483">
        <v>2</v>
      </c>
      <c r="V5483">
        <v>0.2</v>
      </c>
      <c r="W5483">
        <v>26.902399999999993</v>
      </c>
    </row>
    <row r="5484" spans="1:23" x14ac:dyDescent="0.3">
      <c r="A5484">
        <v>6410</v>
      </c>
      <c r="B5484" t="s">
        <v>8901</v>
      </c>
      <c r="C5484" s="1">
        <v>42869</v>
      </c>
      <c r="D5484">
        <v>2017</v>
      </c>
      <c r="E5484" t="s">
        <v>124</v>
      </c>
      <c r="F5484">
        <v>14</v>
      </c>
      <c r="G5484" t="s">
        <v>199</v>
      </c>
      <c r="H5484" t="s">
        <v>1896</v>
      </c>
      <c r="I5484" t="s">
        <v>1897</v>
      </c>
      <c r="J5484" t="s">
        <v>28</v>
      </c>
      <c r="K5484" t="s">
        <v>29</v>
      </c>
      <c r="L5484" t="s">
        <v>195</v>
      </c>
      <c r="M5484" t="s">
        <v>110</v>
      </c>
      <c r="N5484">
        <v>77041</v>
      </c>
      <c r="O5484" t="s">
        <v>111</v>
      </c>
      <c r="P5484" t="s">
        <v>8902</v>
      </c>
      <c r="Q5484" t="s">
        <v>49</v>
      </c>
      <c r="R5484" t="s">
        <v>95</v>
      </c>
      <c r="S5484" t="s">
        <v>8903</v>
      </c>
      <c r="T5484">
        <v>47.952000000000005</v>
      </c>
      <c r="U5484">
        <v>3</v>
      </c>
      <c r="V5484">
        <v>0.2</v>
      </c>
      <c r="W5484">
        <v>16.183799999999998</v>
      </c>
    </row>
    <row r="5485" spans="1:23" x14ac:dyDescent="0.3">
      <c r="A5485">
        <v>5484</v>
      </c>
      <c r="B5485" t="s">
        <v>8297</v>
      </c>
      <c r="C5485" s="1">
        <v>43016</v>
      </c>
      <c r="D5485">
        <v>2017</v>
      </c>
      <c r="E5485" t="s">
        <v>53</v>
      </c>
      <c r="F5485">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v>0.40679999999999694</v>
      </c>
    </row>
    <row r="5486" spans="1:23" x14ac:dyDescent="0.3">
      <c r="A5486">
        <v>6409</v>
      </c>
      <c r="B5486" t="s">
        <v>8901</v>
      </c>
      <c r="C5486" s="1">
        <v>42869</v>
      </c>
      <c r="D5486">
        <v>2017</v>
      </c>
      <c r="E5486" t="s">
        <v>124</v>
      </c>
      <c r="F5486">
        <v>14</v>
      </c>
      <c r="G5486" t="s">
        <v>199</v>
      </c>
      <c r="H5486" t="s">
        <v>1896</v>
      </c>
      <c r="I5486" t="s">
        <v>1897</v>
      </c>
      <c r="J5486" t="s">
        <v>28</v>
      </c>
      <c r="K5486" t="s">
        <v>29</v>
      </c>
      <c r="L5486" t="s">
        <v>195</v>
      </c>
      <c r="M5486" t="s">
        <v>110</v>
      </c>
      <c r="N5486">
        <v>77041</v>
      </c>
      <c r="O5486" t="s">
        <v>111</v>
      </c>
      <c r="P5486" t="s">
        <v>4733</v>
      </c>
      <c r="Q5486" t="s">
        <v>49</v>
      </c>
      <c r="R5486" t="s">
        <v>72</v>
      </c>
      <c r="S5486" t="s">
        <v>4734</v>
      </c>
      <c r="T5486">
        <v>46.2</v>
      </c>
      <c r="U5486">
        <v>5</v>
      </c>
      <c r="V5486">
        <v>0.2</v>
      </c>
      <c r="W5486">
        <v>5.7749999999999986</v>
      </c>
    </row>
    <row r="5487" spans="1:23" x14ac:dyDescent="0.3">
      <c r="A5487">
        <v>5486</v>
      </c>
      <c r="B5487" t="s">
        <v>8301</v>
      </c>
      <c r="C5487" s="1">
        <v>41985</v>
      </c>
      <c r="D5487">
        <v>2014</v>
      </c>
      <c r="E5487" t="s">
        <v>98</v>
      </c>
      <c r="F5487">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v>7.6283999999999974</v>
      </c>
    </row>
    <row r="5488" spans="1:23" x14ac:dyDescent="0.3">
      <c r="A5488">
        <v>5487</v>
      </c>
      <c r="B5488" t="s">
        <v>8302</v>
      </c>
      <c r="C5488" s="1">
        <v>42301</v>
      </c>
      <c r="D5488">
        <v>2015</v>
      </c>
      <c r="E5488" t="s">
        <v>53</v>
      </c>
      <c r="F5488">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v>-6.2860000000000031</v>
      </c>
    </row>
    <row r="5489" spans="1:23" x14ac:dyDescent="0.3">
      <c r="A5489">
        <v>6407</v>
      </c>
      <c r="B5489" t="s">
        <v>8900</v>
      </c>
      <c r="C5489" s="1">
        <v>42978</v>
      </c>
      <c r="D5489">
        <v>2017</v>
      </c>
      <c r="E5489" t="s">
        <v>132</v>
      </c>
      <c r="F5489">
        <v>31</v>
      </c>
      <c r="G5489" t="s">
        <v>25</v>
      </c>
      <c r="H5489" t="s">
        <v>2565</v>
      </c>
      <c r="I5489" t="s">
        <v>2566</v>
      </c>
      <c r="J5489" t="s">
        <v>44</v>
      </c>
      <c r="K5489" t="s">
        <v>29</v>
      </c>
      <c r="L5489" t="s">
        <v>4698</v>
      </c>
      <c r="M5489" t="s">
        <v>102</v>
      </c>
      <c r="N5489">
        <v>99207</v>
      </c>
      <c r="O5489" t="s">
        <v>47</v>
      </c>
      <c r="P5489" t="s">
        <v>380</v>
      </c>
      <c r="Q5489" t="s">
        <v>49</v>
      </c>
      <c r="R5489" t="s">
        <v>63</v>
      </c>
      <c r="S5489" t="s">
        <v>381</v>
      </c>
      <c r="T5489">
        <v>149.73000000000002</v>
      </c>
      <c r="U5489">
        <v>7</v>
      </c>
      <c r="V5489">
        <v>0</v>
      </c>
      <c r="W5489">
        <v>43.421699999999994</v>
      </c>
    </row>
    <row r="5490" spans="1:23" x14ac:dyDescent="0.3">
      <c r="A5490">
        <v>5489</v>
      </c>
      <c r="B5490" t="s">
        <v>8303</v>
      </c>
      <c r="C5490" s="1">
        <v>42826</v>
      </c>
      <c r="D5490">
        <v>2017</v>
      </c>
      <c r="E5490" t="s">
        <v>89</v>
      </c>
      <c r="F5490">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v>2.0358000000000001</v>
      </c>
    </row>
    <row r="5491" spans="1:23" x14ac:dyDescent="0.3">
      <c r="A5491">
        <v>5490</v>
      </c>
      <c r="B5491" t="s">
        <v>8303</v>
      </c>
      <c r="C5491" s="1">
        <v>42826</v>
      </c>
      <c r="D5491">
        <v>2017</v>
      </c>
      <c r="E5491" t="s">
        <v>89</v>
      </c>
      <c r="F5491">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v>1.8207000000000013</v>
      </c>
    </row>
    <row r="5492" spans="1:23" x14ac:dyDescent="0.3">
      <c r="A5492">
        <v>6403</v>
      </c>
      <c r="B5492" t="s">
        <v>8898</v>
      </c>
      <c r="C5492" s="1">
        <v>42885</v>
      </c>
      <c r="D5492">
        <v>2017</v>
      </c>
      <c r="E5492" t="s">
        <v>124</v>
      </c>
      <c r="F5492">
        <v>30</v>
      </c>
      <c r="G5492" t="s">
        <v>199</v>
      </c>
      <c r="H5492" t="s">
        <v>1987</v>
      </c>
      <c r="I5492" t="s">
        <v>1988</v>
      </c>
      <c r="J5492" t="s">
        <v>28</v>
      </c>
      <c r="K5492" t="s">
        <v>29</v>
      </c>
      <c r="L5492" t="s">
        <v>4290</v>
      </c>
      <c r="M5492" t="s">
        <v>751</v>
      </c>
      <c r="N5492">
        <v>70506</v>
      </c>
      <c r="O5492" t="s">
        <v>32</v>
      </c>
      <c r="P5492" t="s">
        <v>4255</v>
      </c>
      <c r="Q5492" t="s">
        <v>49</v>
      </c>
      <c r="R5492" t="s">
        <v>79</v>
      </c>
      <c r="S5492" t="s">
        <v>4256</v>
      </c>
      <c r="T5492">
        <v>3.89</v>
      </c>
      <c r="U5492">
        <v>1</v>
      </c>
      <c r="V5492">
        <v>0</v>
      </c>
      <c r="W5492">
        <v>1.8672</v>
      </c>
    </row>
    <row r="5493" spans="1:23" x14ac:dyDescent="0.3">
      <c r="A5493">
        <v>5492</v>
      </c>
      <c r="B5493" t="s">
        <v>8304</v>
      </c>
      <c r="C5493" s="1">
        <v>42761</v>
      </c>
      <c r="D5493">
        <v>2017</v>
      </c>
      <c r="E5493" t="s">
        <v>166</v>
      </c>
      <c r="F5493">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v>1.8160000000000016</v>
      </c>
    </row>
    <row r="5494" spans="1:23" x14ac:dyDescent="0.3">
      <c r="A5494">
        <v>5493</v>
      </c>
      <c r="B5494" t="s">
        <v>8305</v>
      </c>
      <c r="C5494" s="1">
        <v>41971</v>
      </c>
      <c r="D5494">
        <v>2014</v>
      </c>
      <c r="E5494" t="s">
        <v>24</v>
      </c>
      <c r="F5494">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v>0.14719999999999978</v>
      </c>
    </row>
    <row r="5495" spans="1:23" x14ac:dyDescent="0.3">
      <c r="A5495">
        <v>5494</v>
      </c>
      <c r="B5495" t="s">
        <v>8305</v>
      </c>
      <c r="C5495" s="1">
        <v>41971</v>
      </c>
      <c r="D5495">
        <v>2014</v>
      </c>
      <c r="E5495" t="s">
        <v>24</v>
      </c>
      <c r="F5495">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v>19.872</v>
      </c>
    </row>
    <row r="5496" spans="1:23" x14ac:dyDescent="0.3">
      <c r="A5496">
        <v>6401</v>
      </c>
      <c r="B5496" t="s">
        <v>8897</v>
      </c>
      <c r="C5496" s="1">
        <v>42953</v>
      </c>
      <c r="D5496">
        <v>2017</v>
      </c>
      <c r="E5496" t="s">
        <v>132</v>
      </c>
      <c r="F5496">
        <v>6</v>
      </c>
      <c r="G5496" t="s">
        <v>54</v>
      </c>
      <c r="H5496" t="s">
        <v>407</v>
      </c>
      <c r="I5496" t="s">
        <v>408</v>
      </c>
      <c r="J5496" t="s">
        <v>108</v>
      </c>
      <c r="K5496" t="s">
        <v>29</v>
      </c>
      <c r="L5496" t="s">
        <v>92</v>
      </c>
      <c r="M5496" t="s">
        <v>2714</v>
      </c>
      <c r="N5496">
        <v>3301</v>
      </c>
      <c r="O5496" t="s">
        <v>157</v>
      </c>
      <c r="P5496" t="s">
        <v>502</v>
      </c>
      <c r="Q5496" t="s">
        <v>49</v>
      </c>
      <c r="R5496" t="s">
        <v>72</v>
      </c>
      <c r="S5496" t="s">
        <v>503</v>
      </c>
      <c r="T5496">
        <v>227.88</v>
      </c>
      <c r="U5496">
        <v>6</v>
      </c>
      <c r="V5496">
        <v>0</v>
      </c>
      <c r="W5496">
        <v>68.363999999999976</v>
      </c>
    </row>
    <row r="5497" spans="1:23" x14ac:dyDescent="0.3">
      <c r="A5497">
        <v>5496</v>
      </c>
      <c r="B5497" t="s">
        <v>8306</v>
      </c>
      <c r="C5497" s="1">
        <v>42251</v>
      </c>
      <c r="D5497">
        <v>2015</v>
      </c>
      <c r="E5497" t="s">
        <v>161</v>
      </c>
      <c r="F5497">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v>-6.1247999999999987</v>
      </c>
    </row>
    <row r="5498" spans="1:23" x14ac:dyDescent="0.3">
      <c r="A5498">
        <v>6400</v>
      </c>
      <c r="B5498" t="s">
        <v>8897</v>
      </c>
      <c r="C5498" s="1">
        <v>42953</v>
      </c>
      <c r="D5498">
        <v>2017</v>
      </c>
      <c r="E5498" t="s">
        <v>132</v>
      </c>
      <c r="F5498">
        <v>6</v>
      </c>
      <c r="G5498" t="s">
        <v>54</v>
      </c>
      <c r="H5498" t="s">
        <v>407</v>
      </c>
      <c r="I5498" t="s">
        <v>408</v>
      </c>
      <c r="J5498" t="s">
        <v>108</v>
      </c>
      <c r="K5498" t="s">
        <v>29</v>
      </c>
      <c r="L5498" t="s">
        <v>92</v>
      </c>
      <c r="M5498" t="s">
        <v>2714</v>
      </c>
      <c r="N5498">
        <v>3301</v>
      </c>
      <c r="O5498" t="s">
        <v>157</v>
      </c>
      <c r="P5498" t="s">
        <v>4138</v>
      </c>
      <c r="Q5498" t="s">
        <v>49</v>
      </c>
      <c r="R5498" t="s">
        <v>50</v>
      </c>
      <c r="S5498" t="s">
        <v>4139</v>
      </c>
      <c r="T5498">
        <v>24.64</v>
      </c>
      <c r="U5498">
        <v>8</v>
      </c>
      <c r="V5498">
        <v>0</v>
      </c>
      <c r="W5498">
        <v>11.827199999999999</v>
      </c>
    </row>
    <row r="5499" spans="1:23" x14ac:dyDescent="0.3">
      <c r="A5499">
        <v>5498</v>
      </c>
      <c r="B5499" t="s">
        <v>8308</v>
      </c>
      <c r="C5499" s="1">
        <v>42931</v>
      </c>
      <c r="D5499">
        <v>2017</v>
      </c>
      <c r="E5499" t="s">
        <v>152</v>
      </c>
      <c r="F5499">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v>1.9023999999999992</v>
      </c>
    </row>
    <row r="5500" spans="1:23" x14ac:dyDescent="0.3">
      <c r="A5500">
        <v>5499</v>
      </c>
      <c r="B5500" t="s">
        <v>8308</v>
      </c>
      <c r="C5500" s="1">
        <v>42931</v>
      </c>
      <c r="D5500">
        <v>2017</v>
      </c>
      <c r="E5500" t="s">
        <v>152</v>
      </c>
      <c r="F5500">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v>3.6017999999999999</v>
      </c>
    </row>
    <row r="5501" spans="1:23" x14ac:dyDescent="0.3">
      <c r="A5501">
        <v>6398</v>
      </c>
      <c r="B5501" t="s">
        <v>8896</v>
      </c>
      <c r="C5501" s="1">
        <v>43039</v>
      </c>
      <c r="D5501">
        <v>2017</v>
      </c>
      <c r="E5501" t="s">
        <v>53</v>
      </c>
      <c r="F5501">
        <v>31</v>
      </c>
      <c r="G5501" t="s">
        <v>54</v>
      </c>
      <c r="H5501" t="s">
        <v>5025</v>
      </c>
      <c r="I5501" t="s">
        <v>5026</v>
      </c>
      <c r="J5501" t="s">
        <v>108</v>
      </c>
      <c r="K5501" t="s">
        <v>29</v>
      </c>
      <c r="L5501" t="s">
        <v>830</v>
      </c>
      <c r="M5501" t="s">
        <v>110</v>
      </c>
      <c r="N5501">
        <v>75217</v>
      </c>
      <c r="O5501" t="s">
        <v>111</v>
      </c>
      <c r="P5501" t="s">
        <v>1130</v>
      </c>
      <c r="Q5501" t="s">
        <v>49</v>
      </c>
      <c r="R5501" t="s">
        <v>72</v>
      </c>
      <c r="S5501" t="s">
        <v>1131</v>
      </c>
      <c r="T5501">
        <v>5.2480000000000002</v>
      </c>
      <c r="U5501">
        <v>2</v>
      </c>
      <c r="V5501">
        <v>0.2</v>
      </c>
      <c r="W5501">
        <v>0.59039999999999915</v>
      </c>
    </row>
    <row r="5502" spans="1:23" x14ac:dyDescent="0.3">
      <c r="A5502">
        <v>6397</v>
      </c>
      <c r="B5502" t="s">
        <v>8893</v>
      </c>
      <c r="C5502" s="1">
        <v>42718</v>
      </c>
      <c r="D5502">
        <v>2016</v>
      </c>
      <c r="E5502" t="s">
        <v>98</v>
      </c>
      <c r="F5502">
        <v>14</v>
      </c>
      <c r="G5502" t="s">
        <v>54</v>
      </c>
      <c r="H5502" t="s">
        <v>117</v>
      </c>
      <c r="I5502" t="s">
        <v>118</v>
      </c>
      <c r="J5502" t="s">
        <v>28</v>
      </c>
      <c r="K5502" t="s">
        <v>29</v>
      </c>
      <c r="L5502" t="s">
        <v>278</v>
      </c>
      <c r="M5502" t="s">
        <v>279</v>
      </c>
      <c r="N5502">
        <v>10011</v>
      </c>
      <c r="O5502" t="s">
        <v>157</v>
      </c>
      <c r="P5502" t="s">
        <v>8894</v>
      </c>
      <c r="Q5502" t="s">
        <v>49</v>
      </c>
      <c r="R5502" t="s">
        <v>79</v>
      </c>
      <c r="S5502" t="s">
        <v>8895</v>
      </c>
      <c r="T5502">
        <v>23.12</v>
      </c>
      <c r="U5502">
        <v>2</v>
      </c>
      <c r="V5502">
        <v>0.2</v>
      </c>
      <c r="W5502">
        <v>7.8029999999999982</v>
      </c>
    </row>
    <row r="5503" spans="1:23" x14ac:dyDescent="0.3">
      <c r="A5503">
        <v>5502</v>
      </c>
      <c r="B5503" t="s">
        <v>8308</v>
      </c>
      <c r="C5503" s="1">
        <v>42931</v>
      </c>
      <c r="D5503">
        <v>2017</v>
      </c>
      <c r="E5503" t="s">
        <v>152</v>
      </c>
      <c r="F5503">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v>4.3904000000000005</v>
      </c>
    </row>
    <row r="5504" spans="1:23" x14ac:dyDescent="0.3">
      <c r="A5504">
        <v>6396</v>
      </c>
      <c r="B5504" t="s">
        <v>8893</v>
      </c>
      <c r="C5504" s="1">
        <v>42718</v>
      </c>
      <c r="D5504">
        <v>2016</v>
      </c>
      <c r="E5504" t="s">
        <v>98</v>
      </c>
      <c r="F5504">
        <v>14</v>
      </c>
      <c r="G5504" t="s">
        <v>54</v>
      </c>
      <c r="H5504" t="s">
        <v>117</v>
      </c>
      <c r="I5504" t="s">
        <v>118</v>
      </c>
      <c r="J5504" t="s">
        <v>28</v>
      </c>
      <c r="K5504" t="s">
        <v>29</v>
      </c>
      <c r="L5504" t="s">
        <v>278</v>
      </c>
      <c r="M5504" t="s">
        <v>279</v>
      </c>
      <c r="N5504">
        <v>10011</v>
      </c>
      <c r="O5504" t="s">
        <v>157</v>
      </c>
      <c r="P5504" t="s">
        <v>1783</v>
      </c>
      <c r="Q5504" t="s">
        <v>49</v>
      </c>
      <c r="R5504" t="s">
        <v>63</v>
      </c>
      <c r="S5504" t="s">
        <v>1784</v>
      </c>
      <c r="T5504">
        <v>17.149999999999999</v>
      </c>
      <c r="U5504">
        <v>1</v>
      </c>
      <c r="V5504">
        <v>0</v>
      </c>
      <c r="W5504">
        <v>4.6304999999999996</v>
      </c>
    </row>
    <row r="5505" spans="1:23" x14ac:dyDescent="0.3">
      <c r="A5505">
        <v>5504</v>
      </c>
      <c r="B5505" t="s">
        <v>8309</v>
      </c>
      <c r="C5505" s="1">
        <v>43041</v>
      </c>
      <c r="D5505">
        <v>2017</v>
      </c>
      <c r="E5505" t="s">
        <v>24</v>
      </c>
      <c r="F5505">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v>1.2584999999999997</v>
      </c>
    </row>
    <row r="5506" spans="1:23" x14ac:dyDescent="0.3">
      <c r="A5506">
        <v>5505</v>
      </c>
      <c r="B5506" t="s">
        <v>8309</v>
      </c>
      <c r="C5506" s="1">
        <v>43041</v>
      </c>
      <c r="D5506">
        <v>2017</v>
      </c>
      <c r="E5506" t="s">
        <v>24</v>
      </c>
      <c r="F550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v>2.8781999999999992</v>
      </c>
    </row>
    <row r="5507" spans="1:23" x14ac:dyDescent="0.3">
      <c r="A5507">
        <v>6394</v>
      </c>
      <c r="B5507" t="s">
        <v>8893</v>
      </c>
      <c r="C5507" s="1">
        <v>42718</v>
      </c>
      <c r="D5507">
        <v>2016</v>
      </c>
      <c r="E5507" t="s">
        <v>98</v>
      </c>
      <c r="F5507">
        <v>14</v>
      </c>
      <c r="G5507" t="s">
        <v>54</v>
      </c>
      <c r="H5507" t="s">
        <v>117</v>
      </c>
      <c r="I5507" t="s">
        <v>118</v>
      </c>
      <c r="J5507" t="s">
        <v>28</v>
      </c>
      <c r="K5507" t="s">
        <v>29</v>
      </c>
      <c r="L5507" t="s">
        <v>278</v>
      </c>
      <c r="M5507" t="s">
        <v>279</v>
      </c>
      <c r="N5507">
        <v>10011</v>
      </c>
      <c r="O5507" t="s">
        <v>157</v>
      </c>
      <c r="P5507" t="s">
        <v>511</v>
      </c>
      <c r="Q5507" t="s">
        <v>49</v>
      </c>
      <c r="R5507" t="s">
        <v>281</v>
      </c>
      <c r="S5507" t="s">
        <v>512</v>
      </c>
      <c r="T5507">
        <v>21.48</v>
      </c>
      <c r="U5507">
        <v>6</v>
      </c>
      <c r="V5507">
        <v>0</v>
      </c>
      <c r="W5507">
        <v>10.5252</v>
      </c>
    </row>
    <row r="5508" spans="1:23" x14ac:dyDescent="0.3">
      <c r="A5508">
        <v>5507</v>
      </c>
      <c r="B5508" t="s">
        <v>8312</v>
      </c>
      <c r="C5508" s="1">
        <v>42651</v>
      </c>
      <c r="D5508">
        <v>2016</v>
      </c>
      <c r="E5508" t="s">
        <v>53</v>
      </c>
      <c r="F5508">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v>27.881999999999998</v>
      </c>
    </row>
    <row r="5509" spans="1:23" x14ac:dyDescent="0.3">
      <c r="A5509">
        <v>5508</v>
      </c>
      <c r="B5509" t="s">
        <v>8313</v>
      </c>
      <c r="C5509" s="1">
        <v>42468</v>
      </c>
      <c r="D5509">
        <v>2016</v>
      </c>
      <c r="E5509" t="s">
        <v>89</v>
      </c>
      <c r="F5509">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v>8.6016000000000012</v>
      </c>
    </row>
    <row r="5510" spans="1:23" x14ac:dyDescent="0.3">
      <c r="A5510">
        <v>6393</v>
      </c>
      <c r="B5510" t="s">
        <v>8893</v>
      </c>
      <c r="C5510" s="1">
        <v>42718</v>
      </c>
      <c r="D5510">
        <v>2016</v>
      </c>
      <c r="E5510" t="s">
        <v>98</v>
      </c>
      <c r="F5510">
        <v>14</v>
      </c>
      <c r="G5510" t="s">
        <v>54</v>
      </c>
      <c r="H5510" t="s">
        <v>117</v>
      </c>
      <c r="I5510" t="s">
        <v>118</v>
      </c>
      <c r="J5510" t="s">
        <v>28</v>
      </c>
      <c r="K5510" t="s">
        <v>29</v>
      </c>
      <c r="L5510" t="s">
        <v>278</v>
      </c>
      <c r="M5510" t="s">
        <v>279</v>
      </c>
      <c r="N5510">
        <v>10011</v>
      </c>
      <c r="O5510" t="s">
        <v>157</v>
      </c>
      <c r="P5510" t="s">
        <v>4779</v>
      </c>
      <c r="Q5510" t="s">
        <v>49</v>
      </c>
      <c r="R5510" t="s">
        <v>50</v>
      </c>
      <c r="S5510" t="s">
        <v>4780</v>
      </c>
      <c r="T5510">
        <v>5.76</v>
      </c>
      <c r="U5510">
        <v>2</v>
      </c>
      <c r="V5510">
        <v>0</v>
      </c>
      <c r="W5510">
        <v>2.8224</v>
      </c>
    </row>
    <row r="5511" spans="1:23" x14ac:dyDescent="0.3">
      <c r="A5511">
        <v>5510</v>
      </c>
      <c r="B5511" t="s">
        <v>8315</v>
      </c>
      <c r="C5511" s="1">
        <v>42870</v>
      </c>
      <c r="D5511">
        <v>2017</v>
      </c>
      <c r="E5511" t="s">
        <v>124</v>
      </c>
      <c r="F5511">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v>19.137599999999992</v>
      </c>
    </row>
    <row r="5512" spans="1:23" x14ac:dyDescent="0.3">
      <c r="A5512">
        <v>6392</v>
      </c>
      <c r="B5512" t="s">
        <v>8893</v>
      </c>
      <c r="C5512" s="1">
        <v>42718</v>
      </c>
      <c r="D5512">
        <v>2016</v>
      </c>
      <c r="E5512" t="s">
        <v>98</v>
      </c>
      <c r="F5512">
        <v>14</v>
      </c>
      <c r="G5512" t="s">
        <v>54</v>
      </c>
      <c r="H5512" t="s">
        <v>117</v>
      </c>
      <c r="I5512" t="s">
        <v>118</v>
      </c>
      <c r="J5512" t="s">
        <v>28</v>
      </c>
      <c r="K5512" t="s">
        <v>29</v>
      </c>
      <c r="L5512" t="s">
        <v>278</v>
      </c>
      <c r="M5512" t="s">
        <v>279</v>
      </c>
      <c r="N5512">
        <v>10011</v>
      </c>
      <c r="O5512" t="s">
        <v>157</v>
      </c>
      <c r="P5512" t="s">
        <v>6348</v>
      </c>
      <c r="Q5512" t="s">
        <v>49</v>
      </c>
      <c r="R5512" t="s">
        <v>95</v>
      </c>
      <c r="S5512" t="s">
        <v>6349</v>
      </c>
      <c r="T5512">
        <v>14.62</v>
      </c>
      <c r="U5512">
        <v>2</v>
      </c>
      <c r="V5512">
        <v>0</v>
      </c>
      <c r="W5512">
        <v>6.7251999999999992</v>
      </c>
    </row>
    <row r="5513" spans="1:23" x14ac:dyDescent="0.3">
      <c r="A5513">
        <v>5512</v>
      </c>
      <c r="B5513" t="s">
        <v>8316</v>
      </c>
      <c r="C5513" s="1">
        <v>41694</v>
      </c>
      <c r="D5513">
        <v>2014</v>
      </c>
      <c r="E5513" t="s">
        <v>568</v>
      </c>
      <c r="F5513">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v>11.102399999999996</v>
      </c>
    </row>
    <row r="5514" spans="1:23" x14ac:dyDescent="0.3">
      <c r="A5514">
        <v>5513</v>
      </c>
      <c r="B5514" t="s">
        <v>8316</v>
      </c>
      <c r="C5514" s="1">
        <v>41694</v>
      </c>
      <c r="D5514">
        <v>2014</v>
      </c>
      <c r="E5514" t="s">
        <v>568</v>
      </c>
      <c r="F5514">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v>7.6868999999999996</v>
      </c>
    </row>
    <row r="5515" spans="1:23" x14ac:dyDescent="0.3">
      <c r="A5515">
        <v>6391</v>
      </c>
      <c r="B5515" t="s">
        <v>8892</v>
      </c>
      <c r="C5515" s="1">
        <v>42042</v>
      </c>
      <c r="D5515">
        <v>2015</v>
      </c>
      <c r="E5515" t="s">
        <v>568</v>
      </c>
      <c r="F5515">
        <v>7</v>
      </c>
      <c r="G5515" t="s">
        <v>54</v>
      </c>
      <c r="H5515" t="s">
        <v>3878</v>
      </c>
      <c r="I5515" t="s">
        <v>3879</v>
      </c>
      <c r="J5515" t="s">
        <v>44</v>
      </c>
      <c r="K5515" t="s">
        <v>29</v>
      </c>
      <c r="L5515" t="s">
        <v>330</v>
      </c>
      <c r="M5515" t="s">
        <v>331</v>
      </c>
      <c r="N5515">
        <v>22153</v>
      </c>
      <c r="O5515" t="s">
        <v>32</v>
      </c>
      <c r="P5515" t="s">
        <v>933</v>
      </c>
      <c r="Q5515" t="s">
        <v>49</v>
      </c>
      <c r="R5515" t="s">
        <v>95</v>
      </c>
      <c r="S5515" t="s">
        <v>934</v>
      </c>
      <c r="T5515">
        <v>12.96</v>
      </c>
      <c r="U5515">
        <v>2</v>
      </c>
      <c r="V5515">
        <v>0</v>
      </c>
      <c r="W5515">
        <v>6.3504000000000005</v>
      </c>
    </row>
    <row r="5516" spans="1:23" x14ac:dyDescent="0.3">
      <c r="A5516">
        <v>5515</v>
      </c>
      <c r="B5516" t="s">
        <v>8317</v>
      </c>
      <c r="C5516" s="1">
        <v>42154</v>
      </c>
      <c r="D5516">
        <v>2015</v>
      </c>
      <c r="E5516" t="s">
        <v>124</v>
      </c>
      <c r="F551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v>44.889600000000002</v>
      </c>
    </row>
    <row r="5517" spans="1:23" x14ac:dyDescent="0.3">
      <c r="A5517">
        <v>6390</v>
      </c>
      <c r="B5517" t="s">
        <v>8892</v>
      </c>
      <c r="C5517" s="1">
        <v>42042</v>
      </c>
      <c r="D5517">
        <v>2015</v>
      </c>
      <c r="E5517" t="s">
        <v>568</v>
      </c>
      <c r="F5517">
        <v>7</v>
      </c>
      <c r="G5517" t="s">
        <v>54</v>
      </c>
      <c r="H5517" t="s">
        <v>3878</v>
      </c>
      <c r="I5517" t="s">
        <v>3879</v>
      </c>
      <c r="J5517" t="s">
        <v>44</v>
      </c>
      <c r="K5517" t="s">
        <v>29</v>
      </c>
      <c r="L5517" t="s">
        <v>330</v>
      </c>
      <c r="M5517" t="s">
        <v>331</v>
      </c>
      <c r="N5517">
        <v>22153</v>
      </c>
      <c r="O5517" t="s">
        <v>32</v>
      </c>
      <c r="P5517" t="s">
        <v>2486</v>
      </c>
      <c r="Q5517" t="s">
        <v>49</v>
      </c>
      <c r="R5517" t="s">
        <v>184</v>
      </c>
      <c r="S5517" t="s">
        <v>2487</v>
      </c>
      <c r="T5517">
        <v>311.14999999999998</v>
      </c>
      <c r="U5517">
        <v>5</v>
      </c>
      <c r="V5517">
        <v>0</v>
      </c>
      <c r="W5517">
        <v>146.24049999999997</v>
      </c>
    </row>
    <row r="5518" spans="1:23" x14ac:dyDescent="0.3">
      <c r="A5518">
        <v>6389</v>
      </c>
      <c r="B5518" t="s">
        <v>8891</v>
      </c>
      <c r="C5518" s="1">
        <v>41669</v>
      </c>
      <c r="D5518">
        <v>2014</v>
      </c>
      <c r="E5518" t="s">
        <v>166</v>
      </c>
      <c r="F5518">
        <v>30</v>
      </c>
      <c r="G5518" t="s">
        <v>54</v>
      </c>
      <c r="H5518" t="s">
        <v>1387</v>
      </c>
      <c r="I5518" t="s">
        <v>1388</v>
      </c>
      <c r="J5518" t="s">
        <v>28</v>
      </c>
      <c r="K5518" t="s">
        <v>29</v>
      </c>
      <c r="L5518" t="s">
        <v>895</v>
      </c>
      <c r="M5518" t="s">
        <v>250</v>
      </c>
      <c r="N5518">
        <v>48234</v>
      </c>
      <c r="O5518" t="s">
        <v>111</v>
      </c>
      <c r="P5518" t="s">
        <v>699</v>
      </c>
      <c r="Q5518" t="s">
        <v>49</v>
      </c>
      <c r="R5518" t="s">
        <v>63</v>
      </c>
      <c r="S5518" t="s">
        <v>700</v>
      </c>
      <c r="T5518">
        <v>229.94</v>
      </c>
      <c r="U5518">
        <v>2</v>
      </c>
      <c r="V5518">
        <v>0</v>
      </c>
      <c r="W5518">
        <v>6.8982000000000028</v>
      </c>
    </row>
    <row r="5519" spans="1:23" x14ac:dyDescent="0.3">
      <c r="A5519">
        <v>6388</v>
      </c>
      <c r="B5519" t="s">
        <v>8891</v>
      </c>
      <c r="C5519" s="1">
        <v>41669</v>
      </c>
      <c r="D5519">
        <v>2014</v>
      </c>
      <c r="E5519" t="s">
        <v>166</v>
      </c>
      <c r="F5519">
        <v>30</v>
      </c>
      <c r="G5519" t="s">
        <v>54</v>
      </c>
      <c r="H5519" t="s">
        <v>1387</v>
      </c>
      <c r="I5519" t="s">
        <v>1388</v>
      </c>
      <c r="J5519" t="s">
        <v>28</v>
      </c>
      <c r="K5519" t="s">
        <v>29</v>
      </c>
      <c r="L5519" t="s">
        <v>895</v>
      </c>
      <c r="M5519" t="s">
        <v>250</v>
      </c>
      <c r="N5519">
        <v>48234</v>
      </c>
      <c r="O5519" t="s">
        <v>111</v>
      </c>
      <c r="P5519" t="s">
        <v>2048</v>
      </c>
      <c r="Q5519" t="s">
        <v>49</v>
      </c>
      <c r="R5519" t="s">
        <v>95</v>
      </c>
      <c r="S5519" t="s">
        <v>2049</v>
      </c>
      <c r="T5519">
        <v>10.56</v>
      </c>
      <c r="U5519">
        <v>2</v>
      </c>
      <c r="V5519">
        <v>0</v>
      </c>
      <c r="W5519">
        <v>4.7519999999999998</v>
      </c>
    </row>
    <row r="5520" spans="1:23" x14ac:dyDescent="0.3">
      <c r="A5520">
        <v>6387</v>
      </c>
      <c r="B5520" t="s">
        <v>8890</v>
      </c>
      <c r="C5520" s="1">
        <v>42750</v>
      </c>
      <c r="D5520">
        <v>2017</v>
      </c>
      <c r="E5520" t="s">
        <v>166</v>
      </c>
      <c r="F5520">
        <v>15</v>
      </c>
      <c r="G5520" t="s">
        <v>199</v>
      </c>
      <c r="H5520" t="s">
        <v>5584</v>
      </c>
      <c r="I5520" t="s">
        <v>5585</v>
      </c>
      <c r="J5520" t="s">
        <v>28</v>
      </c>
      <c r="K5520" t="s">
        <v>29</v>
      </c>
      <c r="L5520" t="s">
        <v>1253</v>
      </c>
      <c r="M5520" t="s">
        <v>110</v>
      </c>
      <c r="N5520">
        <v>78745</v>
      </c>
      <c r="O5520" t="s">
        <v>111</v>
      </c>
      <c r="P5520" t="s">
        <v>1614</v>
      </c>
      <c r="Q5520" t="s">
        <v>49</v>
      </c>
      <c r="R5520" t="s">
        <v>79</v>
      </c>
      <c r="S5520" t="s">
        <v>1615</v>
      </c>
      <c r="T5520">
        <v>4.2759999999999989</v>
      </c>
      <c r="U5520">
        <v>1</v>
      </c>
      <c r="V5520">
        <v>0.8</v>
      </c>
      <c r="W5520">
        <v>-6.6278000000000006</v>
      </c>
    </row>
    <row r="5521" spans="1:23" x14ac:dyDescent="0.3">
      <c r="A5521">
        <v>5520</v>
      </c>
      <c r="B5521" t="s">
        <v>8320</v>
      </c>
      <c r="C5521" s="1">
        <v>43073</v>
      </c>
      <c r="D5521">
        <v>2017</v>
      </c>
      <c r="E5521" t="s">
        <v>98</v>
      </c>
      <c r="F5521">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v>3.1806000000000005</v>
      </c>
    </row>
    <row r="5522" spans="1:23" x14ac:dyDescent="0.3">
      <c r="A5522">
        <v>5521</v>
      </c>
      <c r="B5522" t="s">
        <v>8320</v>
      </c>
      <c r="C5522" s="1">
        <v>43073</v>
      </c>
      <c r="D5522">
        <v>2017</v>
      </c>
      <c r="E5522" t="s">
        <v>98</v>
      </c>
      <c r="F5522">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v>8.6709999999999994</v>
      </c>
    </row>
    <row r="5523" spans="1:23" x14ac:dyDescent="0.3">
      <c r="A5523">
        <v>6384</v>
      </c>
      <c r="B5523" t="s">
        <v>8890</v>
      </c>
      <c r="C5523" s="1">
        <v>42750</v>
      </c>
      <c r="D5523">
        <v>2017</v>
      </c>
      <c r="E5523" t="s">
        <v>166</v>
      </c>
      <c r="F5523">
        <v>15</v>
      </c>
      <c r="G5523" t="s">
        <v>199</v>
      </c>
      <c r="H5523" t="s">
        <v>5584</v>
      </c>
      <c r="I5523" t="s">
        <v>5585</v>
      </c>
      <c r="J5523" t="s">
        <v>28</v>
      </c>
      <c r="K5523" t="s">
        <v>29</v>
      </c>
      <c r="L5523" t="s">
        <v>1253</v>
      </c>
      <c r="M5523" t="s">
        <v>110</v>
      </c>
      <c r="N5523">
        <v>78745</v>
      </c>
      <c r="O5523" t="s">
        <v>111</v>
      </c>
      <c r="P5523" t="s">
        <v>3148</v>
      </c>
      <c r="Q5523" t="s">
        <v>49</v>
      </c>
      <c r="R5523" t="s">
        <v>79</v>
      </c>
      <c r="S5523" t="s">
        <v>3149</v>
      </c>
      <c r="T5523">
        <v>32.783999999999992</v>
      </c>
      <c r="U5523">
        <v>4</v>
      </c>
      <c r="V5523">
        <v>0.8</v>
      </c>
      <c r="W5523">
        <v>-52.454400000000007</v>
      </c>
    </row>
    <row r="5524" spans="1:23" x14ac:dyDescent="0.3">
      <c r="A5524">
        <v>5523</v>
      </c>
      <c r="B5524" t="s">
        <v>8321</v>
      </c>
      <c r="C5524" s="1">
        <v>42526</v>
      </c>
      <c r="D5524">
        <v>2016</v>
      </c>
      <c r="E5524" t="s">
        <v>41</v>
      </c>
      <c r="F5524">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v>7.0043999999999977</v>
      </c>
    </row>
    <row r="5525" spans="1:23" x14ac:dyDescent="0.3">
      <c r="A5525">
        <v>5524</v>
      </c>
      <c r="B5525" t="s">
        <v>8321</v>
      </c>
      <c r="C5525" s="1">
        <v>42526</v>
      </c>
      <c r="D5525">
        <v>2016</v>
      </c>
      <c r="E5525" t="s">
        <v>41</v>
      </c>
      <c r="F5525">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v>15.724800000000002</v>
      </c>
    </row>
    <row r="5526" spans="1:23" x14ac:dyDescent="0.3">
      <c r="A5526">
        <v>5525</v>
      </c>
      <c r="B5526" t="s">
        <v>8322</v>
      </c>
      <c r="C5526" s="1">
        <v>42714</v>
      </c>
      <c r="D5526">
        <v>2016</v>
      </c>
      <c r="E5526" t="s">
        <v>98</v>
      </c>
      <c r="F552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v>36.928799999999995</v>
      </c>
    </row>
    <row r="5527" spans="1:23" x14ac:dyDescent="0.3">
      <c r="A5527">
        <v>5526</v>
      </c>
      <c r="B5527" t="s">
        <v>8323</v>
      </c>
      <c r="C5527" s="1">
        <v>42855</v>
      </c>
      <c r="D5527">
        <v>2017</v>
      </c>
      <c r="E5527" t="s">
        <v>89</v>
      </c>
      <c r="F5527">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v>4.0098000000000003</v>
      </c>
    </row>
    <row r="5528" spans="1:23" x14ac:dyDescent="0.3">
      <c r="A5528">
        <v>5527</v>
      </c>
      <c r="B5528" t="s">
        <v>8324</v>
      </c>
      <c r="C5528" s="1">
        <v>42849</v>
      </c>
      <c r="D5528">
        <v>2017</v>
      </c>
      <c r="E5528" t="s">
        <v>89</v>
      </c>
      <c r="F5528">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v>0.65159999999999996</v>
      </c>
    </row>
    <row r="5529" spans="1:23" x14ac:dyDescent="0.3">
      <c r="A5529">
        <v>5528</v>
      </c>
      <c r="B5529" t="s">
        <v>8326</v>
      </c>
      <c r="C5529" s="1">
        <v>42132</v>
      </c>
      <c r="D5529">
        <v>2015</v>
      </c>
      <c r="E5529" t="s">
        <v>124</v>
      </c>
      <c r="F5529">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v>18.211199999999998</v>
      </c>
    </row>
    <row r="5530" spans="1:23" x14ac:dyDescent="0.3">
      <c r="A5530">
        <v>6381</v>
      </c>
      <c r="B5530" t="s">
        <v>8888</v>
      </c>
      <c r="C5530" s="1">
        <v>41737</v>
      </c>
      <c r="D5530">
        <v>2014</v>
      </c>
      <c r="E5530" t="s">
        <v>89</v>
      </c>
      <c r="F5530">
        <v>8</v>
      </c>
      <c r="G5530" t="s">
        <v>54</v>
      </c>
      <c r="H5530" t="s">
        <v>4046</v>
      </c>
      <c r="I5530" t="s">
        <v>4047</v>
      </c>
      <c r="J5530" t="s">
        <v>108</v>
      </c>
      <c r="K5530" t="s">
        <v>29</v>
      </c>
      <c r="L5530" t="s">
        <v>8049</v>
      </c>
      <c r="M5530" t="s">
        <v>322</v>
      </c>
      <c r="N5530">
        <v>85224</v>
      </c>
      <c r="O5530" t="s">
        <v>47</v>
      </c>
      <c r="P5530" t="s">
        <v>6434</v>
      </c>
      <c r="Q5530" t="s">
        <v>49</v>
      </c>
      <c r="R5530" t="s">
        <v>281</v>
      </c>
      <c r="S5530" t="s">
        <v>6435</v>
      </c>
      <c r="T5530">
        <v>49.792000000000002</v>
      </c>
      <c r="U5530">
        <v>8</v>
      </c>
      <c r="V5530">
        <v>0.2</v>
      </c>
      <c r="W5530">
        <v>-11.825600000000001</v>
      </c>
    </row>
    <row r="5531" spans="1:23" x14ac:dyDescent="0.3">
      <c r="A5531">
        <v>5530</v>
      </c>
      <c r="B5531" t="s">
        <v>8328</v>
      </c>
      <c r="C5531" s="1">
        <v>42953</v>
      </c>
      <c r="D5531">
        <v>2017</v>
      </c>
      <c r="E5531" t="s">
        <v>132</v>
      </c>
      <c r="F5531">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v>40.353599999999986</v>
      </c>
    </row>
    <row r="5532" spans="1:23" x14ac:dyDescent="0.3">
      <c r="A5532">
        <v>6380</v>
      </c>
      <c r="B5532" t="s">
        <v>8887</v>
      </c>
      <c r="C5532" s="1">
        <v>42835</v>
      </c>
      <c r="D5532">
        <v>2017</v>
      </c>
      <c r="E5532" t="s">
        <v>89</v>
      </c>
      <c r="F5532">
        <v>10</v>
      </c>
      <c r="G5532" t="s">
        <v>54</v>
      </c>
      <c r="H5532" t="s">
        <v>7694</v>
      </c>
      <c r="I5532" t="s">
        <v>7695</v>
      </c>
      <c r="J5532" t="s">
        <v>108</v>
      </c>
      <c r="K5532" t="s">
        <v>29</v>
      </c>
      <c r="L5532" t="s">
        <v>7728</v>
      </c>
      <c r="M5532" t="s">
        <v>762</v>
      </c>
      <c r="N5532">
        <v>6708</v>
      </c>
      <c r="O5532" t="s">
        <v>157</v>
      </c>
      <c r="P5532" t="s">
        <v>5219</v>
      </c>
      <c r="Q5532" t="s">
        <v>49</v>
      </c>
      <c r="R5532" t="s">
        <v>63</v>
      </c>
      <c r="S5532" t="s">
        <v>5220</v>
      </c>
      <c r="T5532">
        <v>286.14999999999998</v>
      </c>
      <c r="U5532">
        <v>5</v>
      </c>
      <c r="V5532">
        <v>0</v>
      </c>
      <c r="W5532">
        <v>71.537499999999994</v>
      </c>
    </row>
    <row r="5533" spans="1:23" x14ac:dyDescent="0.3">
      <c r="A5533">
        <v>6377</v>
      </c>
      <c r="B5533" t="s">
        <v>8885</v>
      </c>
      <c r="C5533" s="1">
        <v>42650</v>
      </c>
      <c r="D5533">
        <v>2016</v>
      </c>
      <c r="E5533" t="s">
        <v>53</v>
      </c>
      <c r="F5533">
        <v>7</v>
      </c>
      <c r="G5533" t="s">
        <v>199</v>
      </c>
      <c r="H5533" t="s">
        <v>5173</v>
      </c>
      <c r="I5533" t="s">
        <v>5174</v>
      </c>
      <c r="J5533" t="s">
        <v>108</v>
      </c>
      <c r="K5533" t="s">
        <v>29</v>
      </c>
      <c r="L5533" t="s">
        <v>155</v>
      </c>
      <c r="M5533" t="s">
        <v>156</v>
      </c>
      <c r="N5533">
        <v>19143</v>
      </c>
      <c r="O5533" t="s">
        <v>157</v>
      </c>
      <c r="P5533" t="s">
        <v>404</v>
      </c>
      <c r="Q5533" t="s">
        <v>49</v>
      </c>
      <c r="R5533" t="s">
        <v>50</v>
      </c>
      <c r="S5533" t="s">
        <v>405</v>
      </c>
      <c r="T5533">
        <v>4.9280000000000008</v>
      </c>
      <c r="U5533">
        <v>2</v>
      </c>
      <c r="V5533">
        <v>0.2</v>
      </c>
      <c r="W5533">
        <v>1.7247999999999997</v>
      </c>
    </row>
    <row r="5534" spans="1:23" x14ac:dyDescent="0.3">
      <c r="A5534">
        <v>6376</v>
      </c>
      <c r="B5534" t="s">
        <v>8884</v>
      </c>
      <c r="C5534" s="1">
        <v>41758</v>
      </c>
      <c r="D5534">
        <v>2014</v>
      </c>
      <c r="E5534" t="s">
        <v>89</v>
      </c>
      <c r="F5534">
        <v>29</v>
      </c>
      <c r="G5534" t="s">
        <v>54</v>
      </c>
      <c r="H5534" t="s">
        <v>1362</v>
      </c>
      <c r="I5534" t="s">
        <v>1363</v>
      </c>
      <c r="J5534" t="s">
        <v>44</v>
      </c>
      <c r="K5534" t="s">
        <v>29</v>
      </c>
      <c r="L5534" t="s">
        <v>346</v>
      </c>
      <c r="M5534" t="s">
        <v>347</v>
      </c>
      <c r="N5534">
        <v>38109</v>
      </c>
      <c r="O5534" t="s">
        <v>32</v>
      </c>
      <c r="P5534" t="s">
        <v>1417</v>
      </c>
      <c r="Q5534" t="s">
        <v>49</v>
      </c>
      <c r="R5534" t="s">
        <v>63</v>
      </c>
      <c r="S5534" t="s">
        <v>1418</v>
      </c>
      <c r="T5534">
        <v>99.920000000000016</v>
      </c>
      <c r="U5534">
        <v>5</v>
      </c>
      <c r="V5534">
        <v>0.2</v>
      </c>
      <c r="W5534">
        <v>-1.249000000000013</v>
      </c>
    </row>
    <row r="5535" spans="1:23" x14ac:dyDescent="0.3">
      <c r="A5535">
        <v>6373</v>
      </c>
      <c r="B5535" t="s">
        <v>8883</v>
      </c>
      <c r="C5535" s="1">
        <v>43011</v>
      </c>
      <c r="D5535">
        <v>2017</v>
      </c>
      <c r="E5535" t="s">
        <v>53</v>
      </c>
      <c r="F5535">
        <v>3</v>
      </c>
      <c r="G5535" t="s">
        <v>25</v>
      </c>
      <c r="H5535" t="s">
        <v>2148</v>
      </c>
      <c r="I5535" t="s">
        <v>2149</v>
      </c>
      <c r="J5535" t="s">
        <v>108</v>
      </c>
      <c r="K5535" t="s">
        <v>29</v>
      </c>
      <c r="L5535" t="s">
        <v>278</v>
      </c>
      <c r="M5535" t="s">
        <v>279</v>
      </c>
      <c r="N5535">
        <v>10009</v>
      </c>
      <c r="O5535" t="s">
        <v>157</v>
      </c>
      <c r="P5535" t="s">
        <v>3117</v>
      </c>
      <c r="Q5535" t="s">
        <v>49</v>
      </c>
      <c r="R5535" t="s">
        <v>72</v>
      </c>
      <c r="S5535" t="s">
        <v>3118</v>
      </c>
      <c r="T5535">
        <v>6.63</v>
      </c>
      <c r="U5535">
        <v>3</v>
      </c>
      <c r="V5535">
        <v>0</v>
      </c>
      <c r="W5535">
        <v>3.1160999999999999</v>
      </c>
    </row>
    <row r="5536" spans="1:23" x14ac:dyDescent="0.3">
      <c r="A5536">
        <v>5535</v>
      </c>
      <c r="B5536" t="s">
        <v>8333</v>
      </c>
      <c r="C5536" s="1">
        <v>42527</v>
      </c>
      <c r="D5536">
        <v>2016</v>
      </c>
      <c r="E5536" t="s">
        <v>41</v>
      </c>
      <c r="F553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v>28.171799999999998</v>
      </c>
    </row>
    <row r="5537" spans="1:23" x14ac:dyDescent="0.3">
      <c r="A5537">
        <v>5536</v>
      </c>
      <c r="B5537" t="s">
        <v>8333</v>
      </c>
      <c r="C5537" s="1">
        <v>42527</v>
      </c>
      <c r="D5537">
        <v>2016</v>
      </c>
      <c r="E5537" t="s">
        <v>41</v>
      </c>
      <c r="F5537">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v>30.787199999999999</v>
      </c>
    </row>
    <row r="5538" spans="1:23" x14ac:dyDescent="0.3">
      <c r="A5538">
        <v>5537</v>
      </c>
      <c r="B5538" t="s">
        <v>8333</v>
      </c>
      <c r="C5538" s="1">
        <v>42527</v>
      </c>
      <c r="D5538">
        <v>2016</v>
      </c>
      <c r="E5538" t="s">
        <v>41</v>
      </c>
      <c r="F5538">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v>5.6015999999999995</v>
      </c>
    </row>
    <row r="5539" spans="1:23" x14ac:dyDescent="0.3">
      <c r="A5539">
        <v>5538</v>
      </c>
      <c r="B5539" t="s">
        <v>8333</v>
      </c>
      <c r="C5539" s="1">
        <v>42527</v>
      </c>
      <c r="D5539">
        <v>2016</v>
      </c>
      <c r="E5539" t="s">
        <v>41</v>
      </c>
      <c r="F5539">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v>6.2208000000000006</v>
      </c>
    </row>
    <row r="5540" spans="1:23" x14ac:dyDescent="0.3">
      <c r="A5540">
        <v>5539</v>
      </c>
      <c r="B5540" t="s">
        <v>8334</v>
      </c>
      <c r="C5540" s="1">
        <v>42107</v>
      </c>
      <c r="D5540">
        <v>2015</v>
      </c>
      <c r="E5540" t="s">
        <v>89</v>
      </c>
      <c r="F5540">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v>8.0177999999999994</v>
      </c>
    </row>
    <row r="5541" spans="1:23" x14ac:dyDescent="0.3">
      <c r="A5541">
        <v>6369</v>
      </c>
      <c r="B5541" t="s">
        <v>8880</v>
      </c>
      <c r="C5541" s="1">
        <v>42874</v>
      </c>
      <c r="D5541">
        <v>2017</v>
      </c>
      <c r="E5541" t="s">
        <v>124</v>
      </c>
      <c r="F5541">
        <v>19</v>
      </c>
      <c r="G5541" t="s">
        <v>54</v>
      </c>
      <c r="H5541" t="s">
        <v>1692</v>
      </c>
      <c r="I5541" t="s">
        <v>1693</v>
      </c>
      <c r="J5541" t="s">
        <v>28</v>
      </c>
      <c r="K5541" t="s">
        <v>29</v>
      </c>
      <c r="L5541" t="s">
        <v>644</v>
      </c>
      <c r="M5541" t="s">
        <v>46</v>
      </c>
      <c r="N5541">
        <v>95123</v>
      </c>
      <c r="O5541" t="s">
        <v>47</v>
      </c>
      <c r="P5541" t="s">
        <v>4823</v>
      </c>
      <c r="Q5541" t="s">
        <v>49</v>
      </c>
      <c r="R5541" t="s">
        <v>79</v>
      </c>
      <c r="S5541" t="s">
        <v>4824</v>
      </c>
      <c r="T5541">
        <v>133.12</v>
      </c>
      <c r="U5541">
        <v>5</v>
      </c>
      <c r="V5541">
        <v>0.2</v>
      </c>
      <c r="W5541">
        <v>49.92</v>
      </c>
    </row>
    <row r="5542" spans="1:23" x14ac:dyDescent="0.3">
      <c r="A5542">
        <v>5541</v>
      </c>
      <c r="B5542" t="s">
        <v>8336</v>
      </c>
      <c r="C5542" s="1">
        <v>42877</v>
      </c>
      <c r="D5542">
        <v>2017</v>
      </c>
      <c r="E5542" t="s">
        <v>124</v>
      </c>
      <c r="F5542">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v>-2.6268000000000002</v>
      </c>
    </row>
    <row r="5543" spans="1:23" x14ac:dyDescent="0.3">
      <c r="A5543">
        <v>5542</v>
      </c>
      <c r="B5543" t="s">
        <v>8336</v>
      </c>
      <c r="C5543" s="1">
        <v>42877</v>
      </c>
      <c r="D5543">
        <v>2017</v>
      </c>
      <c r="E5543" t="s">
        <v>124</v>
      </c>
      <c r="F5543">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v>2.5136999999999983</v>
      </c>
    </row>
    <row r="5544" spans="1:23" x14ac:dyDescent="0.3">
      <c r="A5544">
        <v>6367</v>
      </c>
      <c r="B5544" t="s">
        <v>8877</v>
      </c>
      <c r="C5544" s="1">
        <v>42829</v>
      </c>
      <c r="D5544">
        <v>2017</v>
      </c>
      <c r="E5544" t="s">
        <v>89</v>
      </c>
      <c r="F5544">
        <v>4</v>
      </c>
      <c r="G5544" t="s">
        <v>199</v>
      </c>
      <c r="H5544" t="s">
        <v>2369</v>
      </c>
      <c r="I5544" t="s">
        <v>2370</v>
      </c>
      <c r="J5544" t="s">
        <v>108</v>
      </c>
      <c r="K5544" t="s">
        <v>29</v>
      </c>
      <c r="L5544" t="s">
        <v>278</v>
      </c>
      <c r="M5544" t="s">
        <v>279</v>
      </c>
      <c r="N5544">
        <v>10009</v>
      </c>
      <c r="O5544" t="s">
        <v>157</v>
      </c>
      <c r="P5544" t="s">
        <v>1081</v>
      </c>
      <c r="Q5544" t="s">
        <v>49</v>
      </c>
      <c r="R5544" t="s">
        <v>592</v>
      </c>
      <c r="S5544" t="s">
        <v>1082</v>
      </c>
      <c r="T5544">
        <v>240.37</v>
      </c>
      <c r="U5544">
        <v>1</v>
      </c>
      <c r="V5544">
        <v>0</v>
      </c>
      <c r="W5544">
        <v>7.2111000000000161</v>
      </c>
    </row>
    <row r="5545" spans="1:23" x14ac:dyDescent="0.3">
      <c r="A5545">
        <v>5544</v>
      </c>
      <c r="B5545" t="s">
        <v>8337</v>
      </c>
      <c r="C5545" s="1">
        <v>42723</v>
      </c>
      <c r="D5545">
        <v>2016</v>
      </c>
      <c r="E5545" t="s">
        <v>98</v>
      </c>
      <c r="F5545">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v>-7.6559999999999988</v>
      </c>
    </row>
    <row r="5546" spans="1:23" x14ac:dyDescent="0.3">
      <c r="A5546">
        <v>5545</v>
      </c>
      <c r="B5546" t="s">
        <v>8337</v>
      </c>
      <c r="C5546" s="1">
        <v>42723</v>
      </c>
      <c r="D5546">
        <v>2016</v>
      </c>
      <c r="E5546" t="s">
        <v>98</v>
      </c>
      <c r="F554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v>-4.1711999999999989</v>
      </c>
    </row>
    <row r="5547" spans="1:23" x14ac:dyDescent="0.3">
      <c r="A5547">
        <v>5546</v>
      </c>
      <c r="B5547" t="s">
        <v>8340</v>
      </c>
      <c r="C5547" s="1">
        <v>43000</v>
      </c>
      <c r="D5547">
        <v>2017</v>
      </c>
      <c r="E5547" t="s">
        <v>161</v>
      </c>
      <c r="F5547">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v>17.523999999999997</v>
      </c>
    </row>
    <row r="5548" spans="1:23" x14ac:dyDescent="0.3">
      <c r="A5548">
        <v>6365</v>
      </c>
      <c r="B5548" t="s">
        <v>8873</v>
      </c>
      <c r="C5548" s="1">
        <v>43060</v>
      </c>
      <c r="D5548">
        <v>2017</v>
      </c>
      <c r="E5548" t="s">
        <v>24</v>
      </c>
      <c r="F5548">
        <v>21</v>
      </c>
      <c r="G5548" t="s">
        <v>54</v>
      </c>
      <c r="H5548" t="s">
        <v>2020</v>
      </c>
      <c r="I5548" t="s">
        <v>2021</v>
      </c>
      <c r="J5548" t="s">
        <v>28</v>
      </c>
      <c r="K5548" t="s">
        <v>29</v>
      </c>
      <c r="L5548" t="s">
        <v>8874</v>
      </c>
      <c r="M5548" t="s">
        <v>102</v>
      </c>
      <c r="N5548">
        <v>98059</v>
      </c>
      <c r="O5548" t="s">
        <v>47</v>
      </c>
      <c r="P5548" t="s">
        <v>8035</v>
      </c>
      <c r="Q5548" t="s">
        <v>49</v>
      </c>
      <c r="R5548" t="s">
        <v>95</v>
      </c>
      <c r="S5548" t="s">
        <v>8036</v>
      </c>
      <c r="T5548">
        <v>51.84</v>
      </c>
      <c r="U5548">
        <v>8</v>
      </c>
      <c r="V5548">
        <v>0</v>
      </c>
      <c r="W5548">
        <v>24.883200000000002</v>
      </c>
    </row>
    <row r="5549" spans="1:23" x14ac:dyDescent="0.3">
      <c r="A5549">
        <v>6363</v>
      </c>
      <c r="B5549" t="s">
        <v>8873</v>
      </c>
      <c r="C5549" s="1">
        <v>43060</v>
      </c>
      <c r="D5549">
        <v>2017</v>
      </c>
      <c r="E5549" t="s">
        <v>24</v>
      </c>
      <c r="F5549">
        <v>21</v>
      </c>
      <c r="G5549" t="s">
        <v>54</v>
      </c>
      <c r="H5549" t="s">
        <v>2020</v>
      </c>
      <c r="I5549" t="s">
        <v>2021</v>
      </c>
      <c r="J5549" t="s">
        <v>28</v>
      </c>
      <c r="K5549" t="s">
        <v>29</v>
      </c>
      <c r="L5549" t="s">
        <v>8874</v>
      </c>
      <c r="M5549" t="s">
        <v>102</v>
      </c>
      <c r="N5549">
        <v>98059</v>
      </c>
      <c r="O5549" t="s">
        <v>47</v>
      </c>
      <c r="P5549" t="s">
        <v>1740</v>
      </c>
      <c r="Q5549" t="s">
        <v>49</v>
      </c>
      <c r="R5549" t="s">
        <v>79</v>
      </c>
      <c r="S5549" t="s">
        <v>1741</v>
      </c>
      <c r="T5549">
        <v>150.80000000000001</v>
      </c>
      <c r="U5549">
        <v>5</v>
      </c>
      <c r="V5549">
        <v>0.2</v>
      </c>
      <c r="W5549">
        <v>56.55</v>
      </c>
    </row>
    <row r="5550" spans="1:23" x14ac:dyDescent="0.3">
      <c r="A5550">
        <v>5549</v>
      </c>
      <c r="B5550" t="s">
        <v>8343</v>
      </c>
      <c r="C5550" s="1">
        <v>41971</v>
      </c>
      <c r="D5550">
        <v>2014</v>
      </c>
      <c r="E5550" t="s">
        <v>24</v>
      </c>
      <c r="F5550">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v>11.793600000000001</v>
      </c>
    </row>
    <row r="5551" spans="1:23" x14ac:dyDescent="0.3">
      <c r="A5551">
        <v>6362</v>
      </c>
      <c r="B5551" t="s">
        <v>8872</v>
      </c>
      <c r="C5551" s="1">
        <v>41968</v>
      </c>
      <c r="D5551">
        <v>2014</v>
      </c>
      <c r="E5551" t="s">
        <v>24</v>
      </c>
      <c r="F5551">
        <v>25</v>
      </c>
      <c r="G5551" t="s">
        <v>54</v>
      </c>
      <c r="H5551" t="s">
        <v>2833</v>
      </c>
      <c r="I5551" t="s">
        <v>2834</v>
      </c>
      <c r="J5551" t="s">
        <v>28</v>
      </c>
      <c r="K5551" t="s">
        <v>29</v>
      </c>
      <c r="L5551" t="s">
        <v>330</v>
      </c>
      <c r="M5551" t="s">
        <v>432</v>
      </c>
      <c r="N5551">
        <v>97477</v>
      </c>
      <c r="O5551" t="s">
        <v>47</v>
      </c>
      <c r="P5551" t="s">
        <v>6968</v>
      </c>
      <c r="Q5551" t="s">
        <v>49</v>
      </c>
      <c r="R5551" t="s">
        <v>72</v>
      </c>
      <c r="S5551" t="s">
        <v>6969</v>
      </c>
      <c r="T5551">
        <v>51.016000000000005</v>
      </c>
      <c r="U5551">
        <v>7</v>
      </c>
      <c r="V5551">
        <v>0.2</v>
      </c>
      <c r="W5551">
        <v>8.2900999999999954</v>
      </c>
    </row>
    <row r="5552" spans="1:23" x14ac:dyDescent="0.3">
      <c r="A5552">
        <v>5551</v>
      </c>
      <c r="B5552" t="s">
        <v>8344</v>
      </c>
      <c r="C5552" s="1">
        <v>41955</v>
      </c>
      <c r="D5552">
        <v>2014</v>
      </c>
      <c r="E5552" t="s">
        <v>24</v>
      </c>
      <c r="F5552">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v>0.33399999999999974</v>
      </c>
    </row>
    <row r="5553" spans="1:23" x14ac:dyDescent="0.3">
      <c r="A5553">
        <v>5552</v>
      </c>
      <c r="B5553" t="s">
        <v>8344</v>
      </c>
      <c r="C5553" s="1">
        <v>41955</v>
      </c>
      <c r="D5553">
        <v>2014</v>
      </c>
      <c r="E5553" t="s">
        <v>24</v>
      </c>
      <c r="F5553">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v>-3.123000000000002</v>
      </c>
    </row>
    <row r="5554" spans="1:23" x14ac:dyDescent="0.3">
      <c r="A5554">
        <v>6361</v>
      </c>
      <c r="B5554" t="s">
        <v>8871</v>
      </c>
      <c r="C5554" s="1">
        <v>42348</v>
      </c>
      <c r="D5554">
        <v>2015</v>
      </c>
      <c r="E5554" t="s">
        <v>98</v>
      </c>
      <c r="F5554">
        <v>10</v>
      </c>
      <c r="G5554" t="s">
        <v>54</v>
      </c>
      <c r="H5554" t="s">
        <v>8255</v>
      </c>
      <c r="I5554" t="s">
        <v>8256</v>
      </c>
      <c r="J5554" t="s">
        <v>108</v>
      </c>
      <c r="K5554" t="s">
        <v>29</v>
      </c>
      <c r="L5554" t="s">
        <v>45</v>
      </c>
      <c r="M5554" t="s">
        <v>46</v>
      </c>
      <c r="N5554">
        <v>90032</v>
      </c>
      <c r="O5554" t="s">
        <v>47</v>
      </c>
      <c r="P5554" t="s">
        <v>6260</v>
      </c>
      <c r="Q5554" t="s">
        <v>49</v>
      </c>
      <c r="R5554" t="s">
        <v>72</v>
      </c>
      <c r="S5554" t="s">
        <v>6261</v>
      </c>
      <c r="T5554">
        <v>56.3</v>
      </c>
      <c r="U5554">
        <v>2</v>
      </c>
      <c r="V5554">
        <v>0</v>
      </c>
      <c r="W5554">
        <v>15.764000000000003</v>
      </c>
    </row>
    <row r="5555" spans="1:23" x14ac:dyDescent="0.3">
      <c r="A5555">
        <v>5554</v>
      </c>
      <c r="B5555" t="s">
        <v>8344</v>
      </c>
      <c r="C5555" s="1">
        <v>41955</v>
      </c>
      <c r="D5555">
        <v>2014</v>
      </c>
      <c r="E5555" t="s">
        <v>24</v>
      </c>
      <c r="F5555">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v>12.700800000000001</v>
      </c>
    </row>
    <row r="5556" spans="1:23" x14ac:dyDescent="0.3">
      <c r="A5556">
        <v>6359</v>
      </c>
      <c r="B5556" t="s">
        <v>8870</v>
      </c>
      <c r="C5556" s="1">
        <v>42758</v>
      </c>
      <c r="D5556">
        <v>2017</v>
      </c>
      <c r="E5556" t="s">
        <v>166</v>
      </c>
      <c r="F5556">
        <v>23</v>
      </c>
      <c r="G5556" t="s">
        <v>54</v>
      </c>
      <c r="H5556" t="s">
        <v>2438</v>
      </c>
      <c r="I5556" t="s">
        <v>2439</v>
      </c>
      <c r="J5556" t="s">
        <v>44</v>
      </c>
      <c r="K5556" t="s">
        <v>29</v>
      </c>
      <c r="L5556" t="s">
        <v>101</v>
      </c>
      <c r="M5556" t="s">
        <v>102</v>
      </c>
      <c r="N5556">
        <v>98103</v>
      </c>
      <c r="O5556" t="s">
        <v>47</v>
      </c>
      <c r="P5556" t="s">
        <v>3996</v>
      </c>
      <c r="Q5556" t="s">
        <v>49</v>
      </c>
      <c r="R5556" t="s">
        <v>95</v>
      </c>
      <c r="S5556" t="s">
        <v>3997</v>
      </c>
      <c r="T5556">
        <v>6.48</v>
      </c>
      <c r="U5556">
        <v>1</v>
      </c>
      <c r="V5556">
        <v>0</v>
      </c>
      <c r="W5556">
        <v>3.1104000000000003</v>
      </c>
    </row>
    <row r="5557" spans="1:23" x14ac:dyDescent="0.3">
      <c r="A5557">
        <v>6358</v>
      </c>
      <c r="B5557" t="s">
        <v>8870</v>
      </c>
      <c r="C5557" s="1">
        <v>42758</v>
      </c>
      <c r="D5557">
        <v>2017</v>
      </c>
      <c r="E5557" t="s">
        <v>166</v>
      </c>
      <c r="F5557">
        <v>23</v>
      </c>
      <c r="G5557" t="s">
        <v>54</v>
      </c>
      <c r="H5557" t="s">
        <v>2438</v>
      </c>
      <c r="I5557" t="s">
        <v>2439</v>
      </c>
      <c r="J5557" t="s">
        <v>44</v>
      </c>
      <c r="K5557" t="s">
        <v>29</v>
      </c>
      <c r="L5557" t="s">
        <v>101</v>
      </c>
      <c r="M5557" t="s">
        <v>102</v>
      </c>
      <c r="N5557">
        <v>98103</v>
      </c>
      <c r="O5557" t="s">
        <v>47</v>
      </c>
      <c r="P5557" t="s">
        <v>2945</v>
      </c>
      <c r="Q5557" t="s">
        <v>49</v>
      </c>
      <c r="R5557" t="s">
        <v>95</v>
      </c>
      <c r="S5557" t="s">
        <v>2946</v>
      </c>
      <c r="T5557">
        <v>25.92</v>
      </c>
      <c r="U5557">
        <v>4</v>
      </c>
      <c r="V5557">
        <v>0</v>
      </c>
      <c r="W5557">
        <v>12.441600000000001</v>
      </c>
    </row>
    <row r="5558" spans="1:23" x14ac:dyDescent="0.3">
      <c r="A5558">
        <v>6357</v>
      </c>
      <c r="B5558" t="s">
        <v>8870</v>
      </c>
      <c r="C5558" s="1">
        <v>42758</v>
      </c>
      <c r="D5558">
        <v>2017</v>
      </c>
      <c r="E5558" t="s">
        <v>166</v>
      </c>
      <c r="F5558">
        <v>23</v>
      </c>
      <c r="G5558" t="s">
        <v>54</v>
      </c>
      <c r="H5558" t="s">
        <v>2438</v>
      </c>
      <c r="I5558" t="s">
        <v>2439</v>
      </c>
      <c r="J5558" t="s">
        <v>44</v>
      </c>
      <c r="K5558" t="s">
        <v>29</v>
      </c>
      <c r="L5558" t="s">
        <v>101</v>
      </c>
      <c r="M5558" t="s">
        <v>102</v>
      </c>
      <c r="N5558">
        <v>98103</v>
      </c>
      <c r="O5558" t="s">
        <v>47</v>
      </c>
      <c r="P5558" t="s">
        <v>4759</v>
      </c>
      <c r="Q5558" t="s">
        <v>49</v>
      </c>
      <c r="R5558" t="s">
        <v>79</v>
      </c>
      <c r="S5558" t="s">
        <v>4760</v>
      </c>
      <c r="T5558">
        <v>19.68</v>
      </c>
      <c r="U5558">
        <v>5</v>
      </c>
      <c r="V5558">
        <v>0.2</v>
      </c>
      <c r="W5558">
        <v>6.8879999999999981</v>
      </c>
    </row>
    <row r="5559" spans="1:23" x14ac:dyDescent="0.3">
      <c r="A5559">
        <v>5558</v>
      </c>
      <c r="B5559" t="s">
        <v>8346</v>
      </c>
      <c r="C5559" s="1">
        <v>42352</v>
      </c>
      <c r="D5559">
        <v>2015</v>
      </c>
      <c r="E5559" t="s">
        <v>98</v>
      </c>
      <c r="F5559">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v>15.764000000000003</v>
      </c>
    </row>
    <row r="5560" spans="1:23" x14ac:dyDescent="0.3">
      <c r="A5560">
        <v>5559</v>
      </c>
      <c r="B5560" t="s">
        <v>8347</v>
      </c>
      <c r="C5560" s="1">
        <v>42344</v>
      </c>
      <c r="D5560">
        <v>2015</v>
      </c>
      <c r="E5560" t="s">
        <v>98</v>
      </c>
      <c r="F5560">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v>3.1104000000000003</v>
      </c>
    </row>
    <row r="5561" spans="1:23" x14ac:dyDescent="0.3">
      <c r="A5561">
        <v>5560</v>
      </c>
      <c r="B5561" t="s">
        <v>8347</v>
      </c>
      <c r="C5561" s="1">
        <v>42344</v>
      </c>
      <c r="D5561">
        <v>2015</v>
      </c>
      <c r="E5561" t="s">
        <v>98</v>
      </c>
      <c r="F5561">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v>238.65299999999991</v>
      </c>
    </row>
    <row r="5562" spans="1:23" x14ac:dyDescent="0.3">
      <c r="A5562">
        <v>5561</v>
      </c>
      <c r="B5562" t="s">
        <v>8347</v>
      </c>
      <c r="C5562" s="1">
        <v>42344</v>
      </c>
      <c r="D5562">
        <v>2015</v>
      </c>
      <c r="E5562" t="s">
        <v>98</v>
      </c>
      <c r="F5562">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v>6.8723999999999998</v>
      </c>
    </row>
    <row r="5563" spans="1:23" x14ac:dyDescent="0.3">
      <c r="A5563">
        <v>5562</v>
      </c>
      <c r="B5563" t="s">
        <v>8350</v>
      </c>
      <c r="C5563" s="1">
        <v>42825</v>
      </c>
      <c r="D5563">
        <v>2017</v>
      </c>
      <c r="E5563" t="s">
        <v>237</v>
      </c>
      <c r="F5563">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v>17.27</v>
      </c>
    </row>
    <row r="5564" spans="1:23" x14ac:dyDescent="0.3">
      <c r="A5564">
        <v>6356</v>
      </c>
      <c r="B5564" t="s">
        <v>8869</v>
      </c>
      <c r="C5564" s="1">
        <v>41918</v>
      </c>
      <c r="D5564">
        <v>2014</v>
      </c>
      <c r="E5564" t="s">
        <v>53</v>
      </c>
      <c r="F5564">
        <v>6</v>
      </c>
      <c r="G5564" t="s">
        <v>54</v>
      </c>
      <c r="H5564" t="s">
        <v>4852</v>
      </c>
      <c r="I5564" t="s">
        <v>4853</v>
      </c>
      <c r="J5564" t="s">
        <v>28</v>
      </c>
      <c r="K5564" t="s">
        <v>29</v>
      </c>
      <c r="L5564" t="s">
        <v>155</v>
      </c>
      <c r="M5564" t="s">
        <v>156</v>
      </c>
      <c r="N5564">
        <v>19120</v>
      </c>
      <c r="O5564" t="s">
        <v>157</v>
      </c>
      <c r="P5564" t="s">
        <v>848</v>
      </c>
      <c r="Q5564" t="s">
        <v>49</v>
      </c>
      <c r="R5564" t="s">
        <v>63</v>
      </c>
      <c r="S5564" t="s">
        <v>849</v>
      </c>
      <c r="T5564">
        <v>83.920000000000016</v>
      </c>
      <c r="U5564">
        <v>5</v>
      </c>
      <c r="V5564">
        <v>0.2</v>
      </c>
      <c r="W5564">
        <v>-13.637000000000011</v>
      </c>
    </row>
    <row r="5565" spans="1:23" x14ac:dyDescent="0.3">
      <c r="A5565">
        <v>5564</v>
      </c>
      <c r="B5565" t="s">
        <v>8350</v>
      </c>
      <c r="C5565" s="1">
        <v>42825</v>
      </c>
      <c r="D5565">
        <v>2017</v>
      </c>
      <c r="E5565" t="s">
        <v>237</v>
      </c>
      <c r="F5565">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v>30.7776</v>
      </c>
    </row>
    <row r="5566" spans="1:23" x14ac:dyDescent="0.3">
      <c r="A5566">
        <v>5565</v>
      </c>
      <c r="B5566" t="s">
        <v>8351</v>
      </c>
      <c r="C5566" s="1">
        <v>42807</v>
      </c>
      <c r="D5566">
        <v>2017</v>
      </c>
      <c r="E5566" t="s">
        <v>237</v>
      </c>
      <c r="F556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v>2.188799999999997</v>
      </c>
    </row>
    <row r="5567" spans="1:23" x14ac:dyDescent="0.3">
      <c r="A5567">
        <v>6354</v>
      </c>
      <c r="B5567" t="s">
        <v>8868</v>
      </c>
      <c r="C5567" s="1">
        <v>42253</v>
      </c>
      <c r="D5567">
        <v>2015</v>
      </c>
      <c r="E5567" t="s">
        <v>161</v>
      </c>
      <c r="F5567">
        <v>6</v>
      </c>
      <c r="G5567" t="s">
        <v>54</v>
      </c>
      <c r="H5567" t="s">
        <v>319</v>
      </c>
      <c r="I5567" t="s">
        <v>320</v>
      </c>
      <c r="J5567" t="s">
        <v>44</v>
      </c>
      <c r="K5567" t="s">
        <v>29</v>
      </c>
      <c r="L5567" t="s">
        <v>278</v>
      </c>
      <c r="M5567" t="s">
        <v>279</v>
      </c>
      <c r="N5567">
        <v>10011</v>
      </c>
      <c r="O5567" t="s">
        <v>157</v>
      </c>
      <c r="P5567" t="s">
        <v>7141</v>
      </c>
      <c r="Q5567" t="s">
        <v>49</v>
      </c>
      <c r="R5567" t="s">
        <v>82</v>
      </c>
      <c r="S5567" t="s">
        <v>7142</v>
      </c>
      <c r="T5567">
        <v>8.39</v>
      </c>
      <c r="U5567">
        <v>1</v>
      </c>
      <c r="V5567">
        <v>0</v>
      </c>
      <c r="W5567">
        <v>2.0975000000000001</v>
      </c>
    </row>
    <row r="5568" spans="1:23" x14ac:dyDescent="0.3">
      <c r="A5568">
        <v>5567</v>
      </c>
      <c r="B5568" t="s">
        <v>8351</v>
      </c>
      <c r="C5568" s="1">
        <v>42807</v>
      </c>
      <c r="D5568">
        <v>2017</v>
      </c>
      <c r="E5568" t="s">
        <v>237</v>
      </c>
      <c r="F5568">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v>1.8599999999999994</v>
      </c>
    </row>
    <row r="5569" spans="1:23" x14ac:dyDescent="0.3">
      <c r="A5569">
        <v>6353</v>
      </c>
      <c r="B5569" t="s">
        <v>8867</v>
      </c>
      <c r="C5569" s="1">
        <v>42260</v>
      </c>
      <c r="D5569">
        <v>2015</v>
      </c>
      <c r="E5569" t="s">
        <v>161</v>
      </c>
      <c r="F5569">
        <v>13</v>
      </c>
      <c r="G5569" t="s">
        <v>54</v>
      </c>
      <c r="H5569" t="s">
        <v>6099</v>
      </c>
      <c r="I5569" t="s">
        <v>6100</v>
      </c>
      <c r="J5569" t="s">
        <v>28</v>
      </c>
      <c r="K5569" t="s">
        <v>29</v>
      </c>
      <c r="L5569" t="s">
        <v>155</v>
      </c>
      <c r="M5569" t="s">
        <v>156</v>
      </c>
      <c r="N5569">
        <v>19120</v>
      </c>
      <c r="O5569" t="s">
        <v>157</v>
      </c>
      <c r="P5569" t="s">
        <v>4966</v>
      </c>
      <c r="Q5569" t="s">
        <v>49</v>
      </c>
      <c r="R5569" t="s">
        <v>79</v>
      </c>
      <c r="S5569" t="s">
        <v>4967</v>
      </c>
      <c r="T5569">
        <v>2.4119999999999999</v>
      </c>
      <c r="U5569">
        <v>1</v>
      </c>
      <c r="V5569">
        <v>0.7</v>
      </c>
      <c r="W5569">
        <v>-2.0099999999999998</v>
      </c>
    </row>
    <row r="5570" spans="1:23" x14ac:dyDescent="0.3">
      <c r="A5570">
        <v>6350</v>
      </c>
      <c r="B5570" t="s">
        <v>8864</v>
      </c>
      <c r="C5570" s="1">
        <v>42125</v>
      </c>
      <c r="D5570">
        <v>2015</v>
      </c>
      <c r="E5570" t="s">
        <v>124</v>
      </c>
      <c r="F5570">
        <v>1</v>
      </c>
      <c r="G5570" t="s">
        <v>54</v>
      </c>
      <c r="H5570" t="s">
        <v>1205</v>
      </c>
      <c r="I5570" t="s">
        <v>1206</v>
      </c>
      <c r="J5570" t="s">
        <v>28</v>
      </c>
      <c r="K5570" t="s">
        <v>29</v>
      </c>
      <c r="L5570" t="s">
        <v>135</v>
      </c>
      <c r="M5570" t="s">
        <v>46</v>
      </c>
      <c r="N5570">
        <v>94109</v>
      </c>
      <c r="O5570" t="s">
        <v>47</v>
      </c>
      <c r="P5570" t="s">
        <v>1422</v>
      </c>
      <c r="Q5570" t="s">
        <v>49</v>
      </c>
      <c r="R5570" t="s">
        <v>592</v>
      </c>
      <c r="S5570" t="s">
        <v>1423</v>
      </c>
      <c r="T5570">
        <v>35.06</v>
      </c>
      <c r="U5570">
        <v>2</v>
      </c>
      <c r="V5570">
        <v>0</v>
      </c>
      <c r="W5570">
        <v>10.517999999999997</v>
      </c>
    </row>
    <row r="5571" spans="1:23" x14ac:dyDescent="0.3">
      <c r="A5571">
        <v>5570</v>
      </c>
      <c r="B5571" t="s">
        <v>8351</v>
      </c>
      <c r="C5571" s="1">
        <v>42807</v>
      </c>
      <c r="D5571">
        <v>2017</v>
      </c>
      <c r="E5571" t="s">
        <v>237</v>
      </c>
      <c r="F5571">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v>5.6375999999999999</v>
      </c>
    </row>
    <row r="5572" spans="1:23" x14ac:dyDescent="0.3">
      <c r="A5572">
        <v>6349</v>
      </c>
      <c r="B5572" t="s">
        <v>8864</v>
      </c>
      <c r="C5572" s="1">
        <v>42125</v>
      </c>
      <c r="D5572">
        <v>2015</v>
      </c>
      <c r="E5572" t="s">
        <v>124</v>
      </c>
      <c r="F5572">
        <v>1</v>
      </c>
      <c r="G5572" t="s">
        <v>54</v>
      </c>
      <c r="H5572" t="s">
        <v>1205</v>
      </c>
      <c r="I5572" t="s">
        <v>1206</v>
      </c>
      <c r="J5572" t="s">
        <v>28</v>
      </c>
      <c r="K5572" t="s">
        <v>29</v>
      </c>
      <c r="L5572" t="s">
        <v>135</v>
      </c>
      <c r="M5572" t="s">
        <v>46</v>
      </c>
      <c r="N5572">
        <v>94109</v>
      </c>
      <c r="O5572" t="s">
        <v>47</v>
      </c>
      <c r="P5572" t="s">
        <v>1055</v>
      </c>
      <c r="Q5572" t="s">
        <v>49</v>
      </c>
      <c r="R5572" t="s">
        <v>63</v>
      </c>
      <c r="S5572" t="s">
        <v>1056</v>
      </c>
      <c r="T5572">
        <v>37.32</v>
      </c>
      <c r="U5572">
        <v>3</v>
      </c>
      <c r="V5572">
        <v>0</v>
      </c>
      <c r="W5572">
        <v>10.4496</v>
      </c>
    </row>
    <row r="5573" spans="1:23" x14ac:dyDescent="0.3">
      <c r="A5573">
        <v>5572</v>
      </c>
      <c r="B5573" t="s">
        <v>8354</v>
      </c>
      <c r="C5573" s="1">
        <v>41978</v>
      </c>
      <c r="D5573">
        <v>2014</v>
      </c>
      <c r="E5573" t="s">
        <v>98</v>
      </c>
      <c r="F5573">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v>35.661300000000004</v>
      </c>
    </row>
    <row r="5574" spans="1:23" x14ac:dyDescent="0.3">
      <c r="A5574">
        <v>5573</v>
      </c>
      <c r="B5574" t="s">
        <v>8354</v>
      </c>
      <c r="C5574" s="1">
        <v>41978</v>
      </c>
      <c r="D5574">
        <v>2014</v>
      </c>
      <c r="E5574" t="s">
        <v>98</v>
      </c>
      <c r="F5574">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v>-23.952000000000005</v>
      </c>
    </row>
    <row r="5575" spans="1:23" x14ac:dyDescent="0.3">
      <c r="A5575">
        <v>5574</v>
      </c>
      <c r="B5575" t="s">
        <v>8354</v>
      </c>
      <c r="C5575" s="1">
        <v>41978</v>
      </c>
      <c r="D5575">
        <v>2014</v>
      </c>
      <c r="E5575" t="s">
        <v>98</v>
      </c>
      <c r="F5575">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v>5.6783999999999981</v>
      </c>
    </row>
    <row r="5576" spans="1:23" x14ac:dyDescent="0.3">
      <c r="A5576">
        <v>6348</v>
      </c>
      <c r="B5576" t="s">
        <v>8864</v>
      </c>
      <c r="C5576" s="1">
        <v>42125</v>
      </c>
      <c r="D5576">
        <v>2015</v>
      </c>
      <c r="E5576" t="s">
        <v>124</v>
      </c>
      <c r="F5576">
        <v>1</v>
      </c>
      <c r="G5576" t="s">
        <v>54</v>
      </c>
      <c r="H5576" t="s">
        <v>1205</v>
      </c>
      <c r="I5576" t="s">
        <v>1206</v>
      </c>
      <c r="J5576" t="s">
        <v>28</v>
      </c>
      <c r="K5576" t="s">
        <v>29</v>
      </c>
      <c r="L5576" t="s">
        <v>135</v>
      </c>
      <c r="M5576" t="s">
        <v>46</v>
      </c>
      <c r="N5576">
        <v>94109</v>
      </c>
      <c r="O5576" t="s">
        <v>47</v>
      </c>
      <c r="P5576" t="s">
        <v>1352</v>
      </c>
      <c r="Q5576" t="s">
        <v>49</v>
      </c>
      <c r="R5576" t="s">
        <v>79</v>
      </c>
      <c r="S5576" t="s">
        <v>1353</v>
      </c>
      <c r="T5576">
        <v>12.176000000000002</v>
      </c>
      <c r="U5576">
        <v>1</v>
      </c>
      <c r="V5576">
        <v>0.2</v>
      </c>
      <c r="W5576">
        <v>4.4137999999999993</v>
      </c>
    </row>
    <row r="5577" spans="1:23" x14ac:dyDescent="0.3">
      <c r="A5577">
        <v>6347</v>
      </c>
      <c r="B5577" t="s">
        <v>8863</v>
      </c>
      <c r="C5577" s="1">
        <v>43028</v>
      </c>
      <c r="D5577">
        <v>2017</v>
      </c>
      <c r="E5577" t="s">
        <v>53</v>
      </c>
      <c r="F5577">
        <v>20</v>
      </c>
      <c r="G5577" t="s">
        <v>1306</v>
      </c>
      <c r="H5577" t="s">
        <v>452</v>
      </c>
      <c r="I5577" t="s">
        <v>453</v>
      </c>
      <c r="J5577" t="s">
        <v>108</v>
      </c>
      <c r="K5577" t="s">
        <v>29</v>
      </c>
      <c r="L5577" t="s">
        <v>278</v>
      </c>
      <c r="M5577" t="s">
        <v>279</v>
      </c>
      <c r="N5577">
        <v>10024</v>
      </c>
      <c r="O5577" t="s">
        <v>157</v>
      </c>
      <c r="P5577" t="s">
        <v>4505</v>
      </c>
      <c r="Q5577" t="s">
        <v>49</v>
      </c>
      <c r="R5577" t="s">
        <v>50</v>
      </c>
      <c r="S5577" t="s">
        <v>4506</v>
      </c>
      <c r="T5577">
        <v>24.55</v>
      </c>
      <c r="U5577">
        <v>5</v>
      </c>
      <c r="V5577">
        <v>0</v>
      </c>
      <c r="W5577">
        <v>12.029499999999999</v>
      </c>
    </row>
    <row r="5578" spans="1:23" x14ac:dyDescent="0.3">
      <c r="A5578">
        <v>6345</v>
      </c>
      <c r="B5578" t="s">
        <v>8862</v>
      </c>
      <c r="C5578" s="1">
        <v>42070</v>
      </c>
      <c r="D5578">
        <v>2015</v>
      </c>
      <c r="E5578" t="s">
        <v>237</v>
      </c>
      <c r="F5578">
        <v>7</v>
      </c>
      <c r="G5578" t="s">
        <v>199</v>
      </c>
      <c r="H5578" t="s">
        <v>6162</v>
      </c>
      <c r="I5578" t="s">
        <v>6163</v>
      </c>
      <c r="J5578" t="s">
        <v>108</v>
      </c>
      <c r="K5578" t="s">
        <v>29</v>
      </c>
      <c r="L5578" t="s">
        <v>620</v>
      </c>
      <c r="M5578" t="s">
        <v>257</v>
      </c>
      <c r="N5578">
        <v>19711</v>
      </c>
      <c r="O5578" t="s">
        <v>157</v>
      </c>
      <c r="P5578" t="s">
        <v>3953</v>
      </c>
      <c r="Q5578" t="s">
        <v>49</v>
      </c>
      <c r="R5578" t="s">
        <v>79</v>
      </c>
      <c r="S5578" t="s">
        <v>3954</v>
      </c>
      <c r="T5578">
        <v>69.28</v>
      </c>
      <c r="U5578">
        <v>2</v>
      </c>
      <c r="V5578">
        <v>0</v>
      </c>
      <c r="W5578">
        <v>33.254399999999997</v>
      </c>
    </row>
    <row r="5579" spans="1:23" x14ac:dyDescent="0.3">
      <c r="A5579">
        <v>5578</v>
      </c>
      <c r="B5579" t="s">
        <v>8359</v>
      </c>
      <c r="C5579" s="1">
        <v>42716</v>
      </c>
      <c r="D5579">
        <v>2016</v>
      </c>
      <c r="E5579" t="s">
        <v>98</v>
      </c>
      <c r="F5579">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v>15.8256</v>
      </c>
    </row>
    <row r="5580" spans="1:23" x14ac:dyDescent="0.3">
      <c r="A5580">
        <v>5579</v>
      </c>
      <c r="B5580" t="s">
        <v>8360</v>
      </c>
      <c r="C5580" s="1">
        <v>42987</v>
      </c>
      <c r="D5580">
        <v>2017</v>
      </c>
      <c r="E5580" t="s">
        <v>161</v>
      </c>
      <c r="F5580">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v>1.9023999999999992</v>
      </c>
    </row>
    <row r="5581" spans="1:23" x14ac:dyDescent="0.3">
      <c r="A5581">
        <v>6344</v>
      </c>
      <c r="B5581" t="s">
        <v>8862</v>
      </c>
      <c r="C5581" s="1">
        <v>42070</v>
      </c>
      <c r="D5581">
        <v>2015</v>
      </c>
      <c r="E5581" t="s">
        <v>237</v>
      </c>
      <c r="F5581">
        <v>7</v>
      </c>
      <c r="G5581" t="s">
        <v>199</v>
      </c>
      <c r="H5581" t="s">
        <v>6162</v>
      </c>
      <c r="I5581" t="s">
        <v>6163</v>
      </c>
      <c r="J5581" t="s">
        <v>108</v>
      </c>
      <c r="K5581" t="s">
        <v>29</v>
      </c>
      <c r="L5581" t="s">
        <v>620</v>
      </c>
      <c r="M5581" t="s">
        <v>257</v>
      </c>
      <c r="N5581">
        <v>19711</v>
      </c>
      <c r="O5581" t="s">
        <v>157</v>
      </c>
      <c r="P5581" t="s">
        <v>1352</v>
      </c>
      <c r="Q5581" t="s">
        <v>49</v>
      </c>
      <c r="R5581" t="s">
        <v>79</v>
      </c>
      <c r="S5581" t="s">
        <v>1353</v>
      </c>
      <c r="T5581">
        <v>30.44</v>
      </c>
      <c r="U5581">
        <v>2</v>
      </c>
      <c r="V5581">
        <v>0</v>
      </c>
      <c r="W5581">
        <v>14.9156</v>
      </c>
    </row>
    <row r="5582" spans="1:23" x14ac:dyDescent="0.3">
      <c r="A5582">
        <v>5581</v>
      </c>
      <c r="B5582" t="s">
        <v>8360</v>
      </c>
      <c r="C5582" s="1">
        <v>42987</v>
      </c>
      <c r="D5582">
        <v>2017</v>
      </c>
      <c r="E5582" t="s">
        <v>161</v>
      </c>
      <c r="F5582">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v>22.809600000000003</v>
      </c>
    </row>
    <row r="5583" spans="1:23" x14ac:dyDescent="0.3">
      <c r="A5583">
        <v>6342</v>
      </c>
      <c r="B5583" t="s">
        <v>8861</v>
      </c>
      <c r="C5583" s="1">
        <v>42735</v>
      </c>
      <c r="D5583">
        <v>2016</v>
      </c>
      <c r="E5583" t="s">
        <v>98</v>
      </c>
      <c r="F5583">
        <v>31</v>
      </c>
      <c r="G5583" t="s">
        <v>199</v>
      </c>
      <c r="H5583" t="s">
        <v>4765</v>
      </c>
      <c r="I5583" t="s">
        <v>4766</v>
      </c>
      <c r="J5583" t="s">
        <v>28</v>
      </c>
      <c r="K5583" t="s">
        <v>29</v>
      </c>
      <c r="L5583" t="s">
        <v>2489</v>
      </c>
      <c r="M5583" t="s">
        <v>510</v>
      </c>
      <c r="N5583">
        <v>43130</v>
      </c>
      <c r="O5583" t="s">
        <v>157</v>
      </c>
      <c r="P5583" t="s">
        <v>4685</v>
      </c>
      <c r="Q5583" t="s">
        <v>49</v>
      </c>
      <c r="R5583" t="s">
        <v>63</v>
      </c>
      <c r="S5583" t="s">
        <v>4686</v>
      </c>
      <c r="T5583">
        <v>156.512</v>
      </c>
      <c r="U5583">
        <v>4</v>
      </c>
      <c r="V5583">
        <v>0.2</v>
      </c>
      <c r="W5583">
        <v>-35.215199999999996</v>
      </c>
    </row>
    <row r="5584" spans="1:23" x14ac:dyDescent="0.3">
      <c r="A5584">
        <v>5583</v>
      </c>
      <c r="B5584" t="s">
        <v>8362</v>
      </c>
      <c r="C5584" s="1">
        <v>42499</v>
      </c>
      <c r="D5584">
        <v>2016</v>
      </c>
      <c r="E5584" t="s">
        <v>124</v>
      </c>
      <c r="F5584">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v>3.4400000000000008</v>
      </c>
    </row>
    <row r="5585" spans="1:23" x14ac:dyDescent="0.3">
      <c r="A5585">
        <v>6336</v>
      </c>
      <c r="B5585" t="s">
        <v>8858</v>
      </c>
      <c r="C5585" s="1">
        <v>41831</v>
      </c>
      <c r="D5585">
        <v>2014</v>
      </c>
      <c r="E5585" t="s">
        <v>152</v>
      </c>
      <c r="F5585">
        <v>11</v>
      </c>
      <c r="G5585" t="s">
        <v>54</v>
      </c>
      <c r="H5585" t="s">
        <v>6685</v>
      </c>
      <c r="I5585" t="s">
        <v>6686</v>
      </c>
      <c r="J5585" t="s">
        <v>28</v>
      </c>
      <c r="K5585" t="s">
        <v>29</v>
      </c>
      <c r="L5585" t="s">
        <v>278</v>
      </c>
      <c r="M5585" t="s">
        <v>279</v>
      </c>
      <c r="N5585">
        <v>10011</v>
      </c>
      <c r="O5585" t="s">
        <v>157</v>
      </c>
      <c r="P5585" t="s">
        <v>4841</v>
      </c>
      <c r="Q5585" t="s">
        <v>49</v>
      </c>
      <c r="R5585" t="s">
        <v>79</v>
      </c>
      <c r="S5585" t="s">
        <v>4842</v>
      </c>
      <c r="T5585">
        <v>18.28</v>
      </c>
      <c r="U5585">
        <v>5</v>
      </c>
      <c r="V5585">
        <v>0.2</v>
      </c>
      <c r="W5585">
        <v>6.3979999999999997</v>
      </c>
    </row>
    <row r="5586" spans="1:23" x14ac:dyDescent="0.3">
      <c r="A5586">
        <v>5585</v>
      </c>
      <c r="B5586" t="s">
        <v>8364</v>
      </c>
      <c r="C5586" s="1">
        <v>43069</v>
      </c>
      <c r="D5586">
        <v>2017</v>
      </c>
      <c r="E5586" t="s">
        <v>24</v>
      </c>
      <c r="F558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v>1.6711999999999989</v>
      </c>
    </row>
    <row r="5587" spans="1:23" x14ac:dyDescent="0.3">
      <c r="A5587">
        <v>6335</v>
      </c>
      <c r="B5587" t="s">
        <v>8858</v>
      </c>
      <c r="C5587" s="1">
        <v>41831</v>
      </c>
      <c r="D5587">
        <v>2014</v>
      </c>
      <c r="E5587" t="s">
        <v>152</v>
      </c>
      <c r="F5587">
        <v>11</v>
      </c>
      <c r="G5587" t="s">
        <v>54</v>
      </c>
      <c r="H5587" t="s">
        <v>6685</v>
      </c>
      <c r="I5587" t="s">
        <v>6686</v>
      </c>
      <c r="J5587" t="s">
        <v>28</v>
      </c>
      <c r="K5587" t="s">
        <v>29</v>
      </c>
      <c r="L5587" t="s">
        <v>278</v>
      </c>
      <c r="M5587" t="s">
        <v>279</v>
      </c>
      <c r="N5587">
        <v>10011</v>
      </c>
      <c r="O5587" t="s">
        <v>157</v>
      </c>
      <c r="P5587" t="s">
        <v>1267</v>
      </c>
      <c r="Q5587" t="s">
        <v>49</v>
      </c>
      <c r="R5587" t="s">
        <v>95</v>
      </c>
      <c r="S5587" t="s">
        <v>1268</v>
      </c>
      <c r="T5587">
        <v>49.12</v>
      </c>
      <c r="U5587">
        <v>4</v>
      </c>
      <c r="V5587">
        <v>0</v>
      </c>
      <c r="W5587">
        <v>23.086399999999998</v>
      </c>
    </row>
    <row r="5588" spans="1:23" x14ac:dyDescent="0.3">
      <c r="A5588">
        <v>5587</v>
      </c>
      <c r="B5588" t="s">
        <v>8364</v>
      </c>
      <c r="C5588" s="1">
        <v>43069</v>
      </c>
      <c r="D5588">
        <v>2017</v>
      </c>
      <c r="E5588" t="s">
        <v>24</v>
      </c>
      <c r="F5588">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v>5.3897999999999939</v>
      </c>
    </row>
    <row r="5589" spans="1:23" x14ac:dyDescent="0.3">
      <c r="A5589">
        <v>5588</v>
      </c>
      <c r="B5589" t="s">
        <v>8369</v>
      </c>
      <c r="C5589" s="1">
        <v>42082</v>
      </c>
      <c r="D5589">
        <v>2015</v>
      </c>
      <c r="E5589" t="s">
        <v>237</v>
      </c>
      <c r="F5589">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v>3.5970000000000004</v>
      </c>
    </row>
    <row r="5590" spans="1:23" x14ac:dyDescent="0.3">
      <c r="A5590">
        <v>5589</v>
      </c>
      <c r="B5590" t="s">
        <v>8370</v>
      </c>
      <c r="C5590" s="1">
        <v>41839</v>
      </c>
      <c r="D5590">
        <v>2014</v>
      </c>
      <c r="E5590" t="s">
        <v>152</v>
      </c>
      <c r="F5590">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v>2.2098</v>
      </c>
    </row>
    <row r="5591" spans="1:23" x14ac:dyDescent="0.3">
      <c r="A5591">
        <v>5590</v>
      </c>
      <c r="B5591" t="s">
        <v>8371</v>
      </c>
      <c r="C5591" s="1">
        <v>42712</v>
      </c>
      <c r="D5591">
        <v>2016</v>
      </c>
      <c r="E5591" t="s">
        <v>98</v>
      </c>
      <c r="F5591">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v>9.5340000000000025</v>
      </c>
    </row>
    <row r="5592" spans="1:23" x14ac:dyDescent="0.3">
      <c r="A5592">
        <v>5591</v>
      </c>
      <c r="B5592" t="s">
        <v>8371</v>
      </c>
      <c r="C5592" s="1">
        <v>42712</v>
      </c>
      <c r="D5592">
        <v>2016</v>
      </c>
      <c r="E5592" t="s">
        <v>98</v>
      </c>
      <c r="F5592">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v>81.047399999999982</v>
      </c>
    </row>
    <row r="5593" spans="1:23" x14ac:dyDescent="0.3">
      <c r="A5593">
        <v>6334</v>
      </c>
      <c r="B5593" t="s">
        <v>8857</v>
      </c>
      <c r="C5593" s="1">
        <v>41659</v>
      </c>
      <c r="D5593">
        <v>2014</v>
      </c>
      <c r="E5593" t="s">
        <v>166</v>
      </c>
      <c r="F5593">
        <v>20</v>
      </c>
      <c r="G5593" t="s">
        <v>54</v>
      </c>
      <c r="H5593" t="s">
        <v>1673</v>
      </c>
      <c r="I5593" t="s">
        <v>1674</v>
      </c>
      <c r="J5593" t="s">
        <v>28</v>
      </c>
      <c r="K5593" t="s">
        <v>29</v>
      </c>
      <c r="L5593" t="s">
        <v>249</v>
      </c>
      <c r="M5593" t="s">
        <v>250</v>
      </c>
      <c r="N5593">
        <v>48185</v>
      </c>
      <c r="O5593" t="s">
        <v>111</v>
      </c>
      <c r="P5593" t="s">
        <v>3899</v>
      </c>
      <c r="Q5593" t="s">
        <v>49</v>
      </c>
      <c r="R5593" t="s">
        <v>79</v>
      </c>
      <c r="S5593" t="s">
        <v>1230</v>
      </c>
      <c r="T5593">
        <v>29.700000000000003</v>
      </c>
      <c r="U5593">
        <v>5</v>
      </c>
      <c r="V5593">
        <v>0</v>
      </c>
      <c r="W5593">
        <v>13.365</v>
      </c>
    </row>
    <row r="5594" spans="1:23" x14ac:dyDescent="0.3">
      <c r="A5594">
        <v>5593</v>
      </c>
      <c r="B5594" t="s">
        <v>8372</v>
      </c>
      <c r="C5594" s="1">
        <v>41925</v>
      </c>
      <c r="D5594">
        <v>2014</v>
      </c>
      <c r="E5594" t="s">
        <v>53</v>
      </c>
      <c r="F5594">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v>9.4700000000000006</v>
      </c>
    </row>
    <row r="5595" spans="1:23" x14ac:dyDescent="0.3">
      <c r="A5595">
        <v>5594</v>
      </c>
      <c r="B5595" t="s">
        <v>8373</v>
      </c>
      <c r="C5595" s="1">
        <v>43058</v>
      </c>
      <c r="D5595">
        <v>2017</v>
      </c>
      <c r="E5595" t="s">
        <v>24</v>
      </c>
      <c r="F5595">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v>-45.933299999999988</v>
      </c>
    </row>
    <row r="5596" spans="1:23" x14ac:dyDescent="0.3">
      <c r="A5596">
        <v>6332</v>
      </c>
      <c r="B5596" t="s">
        <v>8857</v>
      </c>
      <c r="C5596" s="1">
        <v>41659</v>
      </c>
      <c r="D5596">
        <v>2014</v>
      </c>
      <c r="E5596" t="s">
        <v>166</v>
      </c>
      <c r="F5596">
        <v>20</v>
      </c>
      <c r="G5596" t="s">
        <v>54</v>
      </c>
      <c r="H5596" t="s">
        <v>1673</v>
      </c>
      <c r="I5596" t="s">
        <v>1674</v>
      </c>
      <c r="J5596" t="s">
        <v>28</v>
      </c>
      <c r="K5596" t="s">
        <v>29</v>
      </c>
      <c r="L5596" t="s">
        <v>249</v>
      </c>
      <c r="M5596" t="s">
        <v>250</v>
      </c>
      <c r="N5596">
        <v>48185</v>
      </c>
      <c r="O5596" t="s">
        <v>111</v>
      </c>
      <c r="P5596" t="s">
        <v>4253</v>
      </c>
      <c r="Q5596" t="s">
        <v>49</v>
      </c>
      <c r="R5596" t="s">
        <v>72</v>
      </c>
      <c r="S5596" t="s">
        <v>4254</v>
      </c>
      <c r="T5596">
        <v>43.92</v>
      </c>
      <c r="U5596">
        <v>3</v>
      </c>
      <c r="V5596">
        <v>0</v>
      </c>
      <c r="W5596">
        <v>12.736799999999999</v>
      </c>
    </row>
    <row r="5597" spans="1:23" x14ac:dyDescent="0.3">
      <c r="A5597">
        <v>6331</v>
      </c>
      <c r="B5597" t="s">
        <v>8857</v>
      </c>
      <c r="C5597" s="1">
        <v>41659</v>
      </c>
      <c r="D5597">
        <v>2014</v>
      </c>
      <c r="E5597" t="s">
        <v>166</v>
      </c>
      <c r="F5597">
        <v>20</v>
      </c>
      <c r="G5597" t="s">
        <v>54</v>
      </c>
      <c r="H5597" t="s">
        <v>1673</v>
      </c>
      <c r="I5597" t="s">
        <v>1674</v>
      </c>
      <c r="J5597" t="s">
        <v>28</v>
      </c>
      <c r="K5597" t="s">
        <v>29</v>
      </c>
      <c r="L5597" t="s">
        <v>249</v>
      </c>
      <c r="M5597" t="s">
        <v>250</v>
      </c>
      <c r="N5597">
        <v>48185</v>
      </c>
      <c r="O5597" t="s">
        <v>111</v>
      </c>
      <c r="P5597" t="s">
        <v>5290</v>
      </c>
      <c r="Q5597" t="s">
        <v>49</v>
      </c>
      <c r="R5597" t="s">
        <v>63</v>
      </c>
      <c r="S5597" t="s">
        <v>5291</v>
      </c>
      <c r="T5597">
        <v>66.58</v>
      </c>
      <c r="U5597">
        <v>2</v>
      </c>
      <c r="V5597">
        <v>0</v>
      </c>
      <c r="W5597">
        <v>15.979199999999999</v>
      </c>
    </row>
    <row r="5598" spans="1:23" x14ac:dyDescent="0.3">
      <c r="A5598">
        <v>5597</v>
      </c>
      <c r="B5598" t="s">
        <v>8375</v>
      </c>
      <c r="C5598" s="1">
        <v>42272</v>
      </c>
      <c r="D5598">
        <v>2015</v>
      </c>
      <c r="E5598" t="s">
        <v>161</v>
      </c>
      <c r="F5598">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v>32.251400000000004</v>
      </c>
    </row>
    <row r="5599" spans="1:23" x14ac:dyDescent="0.3">
      <c r="A5599">
        <v>5598</v>
      </c>
      <c r="B5599" t="s">
        <v>8378</v>
      </c>
      <c r="C5599" s="1">
        <v>42779</v>
      </c>
      <c r="D5599">
        <v>2017</v>
      </c>
      <c r="E5599" t="s">
        <v>568</v>
      </c>
      <c r="F5599">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v>6.5052000000000003</v>
      </c>
    </row>
    <row r="5600" spans="1:23" x14ac:dyDescent="0.3">
      <c r="A5600">
        <v>5599</v>
      </c>
      <c r="B5600" t="s">
        <v>8378</v>
      </c>
      <c r="C5600" s="1">
        <v>42779</v>
      </c>
      <c r="D5600">
        <v>2017</v>
      </c>
      <c r="E5600" t="s">
        <v>568</v>
      </c>
      <c r="F5600">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v>2.7845999999999997</v>
      </c>
    </row>
    <row r="5601" spans="1:23" x14ac:dyDescent="0.3">
      <c r="A5601">
        <v>5600</v>
      </c>
      <c r="B5601" t="s">
        <v>8379</v>
      </c>
      <c r="C5601" s="1">
        <v>41915</v>
      </c>
      <c r="D5601">
        <v>2014</v>
      </c>
      <c r="E5601" t="s">
        <v>53</v>
      </c>
      <c r="F5601">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v>4.1987999999999985</v>
      </c>
    </row>
    <row r="5602" spans="1:23" x14ac:dyDescent="0.3">
      <c r="A5602">
        <v>5601</v>
      </c>
      <c r="B5602" t="s">
        <v>8379</v>
      </c>
      <c r="C5602" s="1">
        <v>41915</v>
      </c>
      <c r="D5602">
        <v>2014</v>
      </c>
      <c r="E5602" t="s">
        <v>53</v>
      </c>
      <c r="F5602">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v>4.8869999999999987</v>
      </c>
    </row>
    <row r="5603" spans="1:23" x14ac:dyDescent="0.3">
      <c r="A5603">
        <v>6330</v>
      </c>
      <c r="B5603" t="s">
        <v>8857</v>
      </c>
      <c r="C5603" s="1">
        <v>41659</v>
      </c>
      <c r="D5603">
        <v>2014</v>
      </c>
      <c r="E5603" t="s">
        <v>166</v>
      </c>
      <c r="F5603">
        <v>20</v>
      </c>
      <c r="G5603" t="s">
        <v>54</v>
      </c>
      <c r="H5603" t="s">
        <v>1673</v>
      </c>
      <c r="I5603" t="s">
        <v>1674</v>
      </c>
      <c r="J5603" t="s">
        <v>28</v>
      </c>
      <c r="K5603" t="s">
        <v>29</v>
      </c>
      <c r="L5603" t="s">
        <v>249</v>
      </c>
      <c r="M5603" t="s">
        <v>250</v>
      </c>
      <c r="N5603">
        <v>48185</v>
      </c>
      <c r="O5603" t="s">
        <v>111</v>
      </c>
      <c r="P5603" t="s">
        <v>112</v>
      </c>
      <c r="Q5603" t="s">
        <v>49</v>
      </c>
      <c r="R5603" t="s">
        <v>82</v>
      </c>
      <c r="S5603" t="s">
        <v>113</v>
      </c>
      <c r="T5603">
        <v>247.71600000000001</v>
      </c>
      <c r="U5603">
        <v>4</v>
      </c>
      <c r="V5603">
        <v>0.1</v>
      </c>
      <c r="W5603">
        <v>93.581600000000009</v>
      </c>
    </row>
    <row r="5604" spans="1:23" x14ac:dyDescent="0.3">
      <c r="A5604">
        <v>5603</v>
      </c>
      <c r="B5604" t="s">
        <v>8382</v>
      </c>
      <c r="C5604" s="1">
        <v>42609</v>
      </c>
      <c r="D5604">
        <v>2016</v>
      </c>
      <c r="E5604" t="s">
        <v>132</v>
      </c>
      <c r="F5604">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v>1.0620000000000003</v>
      </c>
    </row>
    <row r="5605" spans="1:23" x14ac:dyDescent="0.3">
      <c r="A5605">
        <v>5604</v>
      </c>
      <c r="B5605" t="s">
        <v>8382</v>
      </c>
      <c r="C5605" s="1">
        <v>42609</v>
      </c>
      <c r="D5605">
        <v>2016</v>
      </c>
      <c r="E5605" t="s">
        <v>132</v>
      </c>
      <c r="F5605">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v>27.972000000000001</v>
      </c>
    </row>
    <row r="5606" spans="1:23" x14ac:dyDescent="0.3">
      <c r="A5606">
        <v>5605</v>
      </c>
      <c r="B5606" t="s">
        <v>8385</v>
      </c>
      <c r="C5606" s="1">
        <v>42341</v>
      </c>
      <c r="D5606">
        <v>2015</v>
      </c>
      <c r="E5606" t="s">
        <v>98</v>
      </c>
      <c r="F560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v>206.62319999999997</v>
      </c>
    </row>
    <row r="5607" spans="1:23" x14ac:dyDescent="0.3">
      <c r="A5607">
        <v>6329</v>
      </c>
      <c r="B5607" t="s">
        <v>8857</v>
      </c>
      <c r="C5607" s="1">
        <v>41659</v>
      </c>
      <c r="D5607">
        <v>2014</v>
      </c>
      <c r="E5607" t="s">
        <v>166</v>
      </c>
      <c r="F5607">
        <v>20</v>
      </c>
      <c r="G5607" t="s">
        <v>54</v>
      </c>
      <c r="H5607" t="s">
        <v>1673</v>
      </c>
      <c r="I5607" t="s">
        <v>1674</v>
      </c>
      <c r="J5607" t="s">
        <v>28</v>
      </c>
      <c r="K5607" t="s">
        <v>29</v>
      </c>
      <c r="L5607" t="s">
        <v>249</v>
      </c>
      <c r="M5607" t="s">
        <v>250</v>
      </c>
      <c r="N5607">
        <v>48185</v>
      </c>
      <c r="O5607" t="s">
        <v>111</v>
      </c>
      <c r="P5607" t="s">
        <v>2095</v>
      </c>
      <c r="Q5607" t="s">
        <v>49</v>
      </c>
      <c r="R5607" t="s">
        <v>79</v>
      </c>
      <c r="S5607" t="s">
        <v>2096</v>
      </c>
      <c r="T5607">
        <v>19.05</v>
      </c>
      <c r="U5607">
        <v>5</v>
      </c>
      <c r="V5607">
        <v>0</v>
      </c>
      <c r="W5607">
        <v>8.9534999999999982</v>
      </c>
    </row>
    <row r="5608" spans="1:23" x14ac:dyDescent="0.3">
      <c r="A5608">
        <v>6327</v>
      </c>
      <c r="B5608" t="s">
        <v>8857</v>
      </c>
      <c r="C5608" s="1">
        <v>41659</v>
      </c>
      <c r="D5608">
        <v>2014</v>
      </c>
      <c r="E5608" t="s">
        <v>166</v>
      </c>
      <c r="F5608">
        <v>20</v>
      </c>
      <c r="G5608" t="s">
        <v>54</v>
      </c>
      <c r="H5608" t="s">
        <v>1673</v>
      </c>
      <c r="I5608" t="s">
        <v>1674</v>
      </c>
      <c r="J5608" t="s">
        <v>28</v>
      </c>
      <c r="K5608" t="s">
        <v>29</v>
      </c>
      <c r="L5608" t="s">
        <v>249</v>
      </c>
      <c r="M5608" t="s">
        <v>250</v>
      </c>
      <c r="N5608">
        <v>48185</v>
      </c>
      <c r="O5608" t="s">
        <v>111</v>
      </c>
      <c r="P5608" t="s">
        <v>62</v>
      </c>
      <c r="Q5608" t="s">
        <v>49</v>
      </c>
      <c r="R5608" t="s">
        <v>63</v>
      </c>
      <c r="S5608" t="s">
        <v>64</v>
      </c>
      <c r="T5608">
        <v>13.98</v>
      </c>
      <c r="U5608">
        <v>1</v>
      </c>
      <c r="V5608">
        <v>0</v>
      </c>
      <c r="W5608">
        <v>4.0541999999999998</v>
      </c>
    </row>
    <row r="5609" spans="1:23" x14ac:dyDescent="0.3">
      <c r="A5609">
        <v>5608</v>
      </c>
      <c r="B5609" t="s">
        <v>8387</v>
      </c>
      <c r="C5609" s="1">
        <v>42819</v>
      </c>
      <c r="D5609">
        <v>2017</v>
      </c>
      <c r="E5609" t="s">
        <v>237</v>
      </c>
      <c r="F5609">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v>2.9835000000000003</v>
      </c>
    </row>
    <row r="5610" spans="1:23" x14ac:dyDescent="0.3">
      <c r="A5610">
        <v>5609</v>
      </c>
      <c r="B5610" t="s">
        <v>8388</v>
      </c>
      <c r="C5610" s="1">
        <v>42344</v>
      </c>
      <c r="D5610">
        <v>2015</v>
      </c>
      <c r="E5610" t="s">
        <v>98</v>
      </c>
      <c r="F5610">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v>2.0228000000000002</v>
      </c>
    </row>
    <row r="5611" spans="1:23" x14ac:dyDescent="0.3">
      <c r="A5611">
        <v>6326</v>
      </c>
      <c r="B5611" t="s">
        <v>8856</v>
      </c>
      <c r="C5611" s="1">
        <v>42306</v>
      </c>
      <c r="D5611">
        <v>2015</v>
      </c>
      <c r="E5611" t="s">
        <v>53</v>
      </c>
      <c r="F5611">
        <v>29</v>
      </c>
      <c r="G5611" t="s">
        <v>54</v>
      </c>
      <c r="H5611" t="s">
        <v>2041</v>
      </c>
      <c r="I5611" t="s">
        <v>2042</v>
      </c>
      <c r="J5611" t="s">
        <v>44</v>
      </c>
      <c r="K5611" t="s">
        <v>29</v>
      </c>
      <c r="L5611" t="s">
        <v>135</v>
      </c>
      <c r="M5611" t="s">
        <v>46</v>
      </c>
      <c r="N5611">
        <v>94109</v>
      </c>
      <c r="O5611" t="s">
        <v>47</v>
      </c>
      <c r="P5611" t="s">
        <v>1726</v>
      </c>
      <c r="Q5611" t="s">
        <v>49</v>
      </c>
      <c r="R5611" t="s">
        <v>184</v>
      </c>
      <c r="S5611" t="s">
        <v>1727</v>
      </c>
      <c r="T5611">
        <v>210.84</v>
      </c>
      <c r="U5611">
        <v>4</v>
      </c>
      <c r="V5611">
        <v>0</v>
      </c>
      <c r="W5611">
        <v>103.3116</v>
      </c>
    </row>
    <row r="5612" spans="1:23" x14ac:dyDescent="0.3">
      <c r="A5612">
        <v>6325</v>
      </c>
      <c r="B5612" t="s">
        <v>8856</v>
      </c>
      <c r="C5612" s="1">
        <v>42306</v>
      </c>
      <c r="D5612">
        <v>2015</v>
      </c>
      <c r="E5612" t="s">
        <v>53</v>
      </c>
      <c r="F5612">
        <v>29</v>
      </c>
      <c r="G5612" t="s">
        <v>54</v>
      </c>
      <c r="H5612" t="s">
        <v>2041</v>
      </c>
      <c r="I5612" t="s">
        <v>2042</v>
      </c>
      <c r="J5612" t="s">
        <v>44</v>
      </c>
      <c r="K5612" t="s">
        <v>29</v>
      </c>
      <c r="L5612" t="s">
        <v>135</v>
      </c>
      <c r="M5612" t="s">
        <v>46</v>
      </c>
      <c r="N5612">
        <v>94109</v>
      </c>
      <c r="O5612" t="s">
        <v>47</v>
      </c>
      <c r="P5612" t="s">
        <v>1883</v>
      </c>
      <c r="Q5612" t="s">
        <v>49</v>
      </c>
      <c r="R5612" t="s">
        <v>95</v>
      </c>
      <c r="S5612" t="s">
        <v>1884</v>
      </c>
      <c r="T5612">
        <v>33.4</v>
      </c>
      <c r="U5612">
        <v>5</v>
      </c>
      <c r="V5612">
        <v>0</v>
      </c>
      <c r="W5612">
        <v>16.032</v>
      </c>
    </row>
    <row r="5613" spans="1:23" x14ac:dyDescent="0.3">
      <c r="A5613">
        <v>6323</v>
      </c>
      <c r="B5613" t="s">
        <v>8854</v>
      </c>
      <c r="C5613" s="1">
        <v>41793</v>
      </c>
      <c r="D5613">
        <v>2014</v>
      </c>
      <c r="E5613" t="s">
        <v>41</v>
      </c>
      <c r="F5613">
        <v>3</v>
      </c>
      <c r="G5613" t="s">
        <v>25</v>
      </c>
      <c r="H5613" t="s">
        <v>1526</v>
      </c>
      <c r="I5613" t="s">
        <v>1527</v>
      </c>
      <c r="J5613" t="s">
        <v>108</v>
      </c>
      <c r="K5613" t="s">
        <v>29</v>
      </c>
      <c r="L5613" t="s">
        <v>5333</v>
      </c>
      <c r="M5613" t="s">
        <v>250</v>
      </c>
      <c r="N5613">
        <v>48640</v>
      </c>
      <c r="O5613" t="s">
        <v>111</v>
      </c>
      <c r="P5613" t="s">
        <v>2595</v>
      </c>
      <c r="Q5613" t="s">
        <v>49</v>
      </c>
      <c r="R5613" t="s">
        <v>184</v>
      </c>
      <c r="S5613" t="s">
        <v>2596</v>
      </c>
      <c r="T5613">
        <v>15.28</v>
      </c>
      <c r="U5613">
        <v>2</v>
      </c>
      <c r="V5613">
        <v>0</v>
      </c>
      <c r="W5613">
        <v>7.4871999999999996</v>
      </c>
    </row>
    <row r="5614" spans="1:23" x14ac:dyDescent="0.3">
      <c r="A5614">
        <v>6322</v>
      </c>
      <c r="B5614" t="s">
        <v>8853</v>
      </c>
      <c r="C5614" s="1">
        <v>41925</v>
      </c>
      <c r="D5614">
        <v>2014</v>
      </c>
      <c r="E5614" t="s">
        <v>53</v>
      </c>
      <c r="F5614">
        <v>13</v>
      </c>
      <c r="G5614" t="s">
        <v>54</v>
      </c>
      <c r="H5614" t="s">
        <v>2185</v>
      </c>
      <c r="I5614" t="s">
        <v>2186</v>
      </c>
      <c r="J5614" t="s">
        <v>44</v>
      </c>
      <c r="K5614" t="s">
        <v>29</v>
      </c>
      <c r="L5614" t="s">
        <v>2313</v>
      </c>
      <c r="M5614" t="s">
        <v>279</v>
      </c>
      <c r="N5614">
        <v>10550</v>
      </c>
      <c r="O5614" t="s">
        <v>157</v>
      </c>
      <c r="P5614" t="s">
        <v>1984</v>
      </c>
      <c r="Q5614" t="s">
        <v>49</v>
      </c>
      <c r="R5614" t="s">
        <v>79</v>
      </c>
      <c r="S5614" t="s">
        <v>1985</v>
      </c>
      <c r="T5614">
        <v>7.7520000000000007</v>
      </c>
      <c r="U5614">
        <v>3</v>
      </c>
      <c r="V5614">
        <v>0.2</v>
      </c>
      <c r="W5614">
        <v>2.8100999999999998</v>
      </c>
    </row>
    <row r="5615" spans="1:23" x14ac:dyDescent="0.3">
      <c r="A5615">
        <v>5614</v>
      </c>
      <c r="B5615" t="s">
        <v>8394</v>
      </c>
      <c r="C5615" s="1">
        <v>42402</v>
      </c>
      <c r="D5615">
        <v>2016</v>
      </c>
      <c r="E5615" t="s">
        <v>568</v>
      </c>
      <c r="F5615">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v>5.8979999999999961</v>
      </c>
    </row>
    <row r="5616" spans="1:23" x14ac:dyDescent="0.3">
      <c r="A5616">
        <v>5615</v>
      </c>
      <c r="B5616" t="s">
        <v>8397</v>
      </c>
      <c r="C5616" s="1">
        <v>42605</v>
      </c>
      <c r="D5616">
        <v>2016</v>
      </c>
      <c r="E5616" t="s">
        <v>132</v>
      </c>
      <c r="F561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v>8.7330000000000005</v>
      </c>
    </row>
    <row r="5617" spans="1:23" x14ac:dyDescent="0.3">
      <c r="A5617">
        <v>5616</v>
      </c>
      <c r="B5617" t="s">
        <v>8397</v>
      </c>
      <c r="C5617" s="1">
        <v>42605</v>
      </c>
      <c r="D5617">
        <v>2016</v>
      </c>
      <c r="E5617" t="s">
        <v>132</v>
      </c>
      <c r="F5617">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v>281.01600000000008</v>
      </c>
    </row>
    <row r="5618" spans="1:23" x14ac:dyDescent="0.3">
      <c r="A5618">
        <v>5617</v>
      </c>
      <c r="B5618" t="s">
        <v>8397</v>
      </c>
      <c r="C5618" s="1">
        <v>42605</v>
      </c>
      <c r="D5618">
        <v>2016</v>
      </c>
      <c r="E5618" t="s">
        <v>132</v>
      </c>
      <c r="F5618">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v>7.9218000000000002</v>
      </c>
    </row>
    <row r="5619" spans="1:23" x14ac:dyDescent="0.3">
      <c r="A5619">
        <v>6321</v>
      </c>
      <c r="B5619" t="s">
        <v>8852</v>
      </c>
      <c r="C5619" s="1">
        <v>43006</v>
      </c>
      <c r="D5619">
        <v>2017</v>
      </c>
      <c r="E5619" t="s">
        <v>161</v>
      </c>
      <c r="F5619">
        <v>28</v>
      </c>
      <c r="G5619" t="s">
        <v>54</v>
      </c>
      <c r="H5619" t="s">
        <v>1173</v>
      </c>
      <c r="I5619" t="s">
        <v>1174</v>
      </c>
      <c r="J5619" t="s">
        <v>44</v>
      </c>
      <c r="K5619" t="s">
        <v>29</v>
      </c>
      <c r="L5619" t="s">
        <v>1539</v>
      </c>
      <c r="M5619" t="s">
        <v>58</v>
      </c>
      <c r="N5619">
        <v>32216</v>
      </c>
      <c r="O5619" t="s">
        <v>32</v>
      </c>
      <c r="P5619" t="s">
        <v>2292</v>
      </c>
      <c r="Q5619" t="s">
        <v>49</v>
      </c>
      <c r="R5619" t="s">
        <v>95</v>
      </c>
      <c r="S5619" t="s">
        <v>2293</v>
      </c>
      <c r="T5619">
        <v>10.368000000000002</v>
      </c>
      <c r="U5619">
        <v>2</v>
      </c>
      <c r="V5619">
        <v>0.2</v>
      </c>
      <c r="W5619">
        <v>3.6288</v>
      </c>
    </row>
    <row r="5620" spans="1:23" x14ac:dyDescent="0.3">
      <c r="A5620">
        <v>5619</v>
      </c>
      <c r="B5620" t="s">
        <v>8399</v>
      </c>
      <c r="C5620" s="1">
        <v>42265</v>
      </c>
      <c r="D5620">
        <v>2015</v>
      </c>
      <c r="E5620" t="s">
        <v>161</v>
      </c>
      <c r="F5620">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v>8.8783999999999992</v>
      </c>
    </row>
    <row r="5621" spans="1:23" x14ac:dyDescent="0.3">
      <c r="A5621">
        <v>6320</v>
      </c>
      <c r="B5621" t="s">
        <v>8851</v>
      </c>
      <c r="C5621" s="1">
        <v>43064</v>
      </c>
      <c r="D5621">
        <v>2017</v>
      </c>
      <c r="E5621" t="s">
        <v>24</v>
      </c>
      <c r="F5621">
        <v>25</v>
      </c>
      <c r="G5621" t="s">
        <v>25</v>
      </c>
      <c r="H5621" t="s">
        <v>4158</v>
      </c>
      <c r="I5621" t="s">
        <v>4159</v>
      </c>
      <c r="J5621" t="s">
        <v>44</v>
      </c>
      <c r="K5621" t="s">
        <v>29</v>
      </c>
      <c r="L5621" t="s">
        <v>4106</v>
      </c>
      <c r="M5621" t="s">
        <v>46</v>
      </c>
      <c r="N5621">
        <v>92677</v>
      </c>
      <c r="O5621" t="s">
        <v>47</v>
      </c>
      <c r="P5621" t="s">
        <v>573</v>
      </c>
      <c r="Q5621" t="s">
        <v>49</v>
      </c>
      <c r="R5621" t="s">
        <v>95</v>
      </c>
      <c r="S5621" t="s">
        <v>2206</v>
      </c>
      <c r="T5621">
        <v>34.08</v>
      </c>
      <c r="U5621">
        <v>6</v>
      </c>
      <c r="V5621">
        <v>0</v>
      </c>
      <c r="W5621">
        <v>15.335999999999999</v>
      </c>
    </row>
    <row r="5622" spans="1:23" x14ac:dyDescent="0.3">
      <c r="A5622">
        <v>5621</v>
      </c>
      <c r="B5622" t="s">
        <v>8400</v>
      </c>
      <c r="C5622" s="1">
        <v>42638</v>
      </c>
      <c r="D5622">
        <v>2016</v>
      </c>
      <c r="E5622" t="s">
        <v>161</v>
      </c>
      <c r="F5622">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v>1.0335999999999999</v>
      </c>
    </row>
    <row r="5623" spans="1:23" x14ac:dyDescent="0.3">
      <c r="A5623">
        <v>6318</v>
      </c>
      <c r="B5623" t="s">
        <v>8850</v>
      </c>
      <c r="C5623" s="1">
        <v>41967</v>
      </c>
      <c r="D5623">
        <v>2014</v>
      </c>
      <c r="E5623" t="s">
        <v>24</v>
      </c>
      <c r="F5623">
        <v>24</v>
      </c>
      <c r="G5623" t="s">
        <v>54</v>
      </c>
      <c r="H5623" t="s">
        <v>2059</v>
      </c>
      <c r="I5623" t="s">
        <v>2060</v>
      </c>
      <c r="J5623" t="s">
        <v>44</v>
      </c>
      <c r="K5623" t="s">
        <v>29</v>
      </c>
      <c r="L5623" t="s">
        <v>340</v>
      </c>
      <c r="M5623" t="s">
        <v>250</v>
      </c>
      <c r="N5623">
        <v>49201</v>
      </c>
      <c r="O5623" t="s">
        <v>111</v>
      </c>
      <c r="P5623" t="s">
        <v>951</v>
      </c>
      <c r="Q5623" t="s">
        <v>49</v>
      </c>
      <c r="R5623" t="s">
        <v>95</v>
      </c>
      <c r="S5623" t="s">
        <v>952</v>
      </c>
      <c r="T5623">
        <v>15.96</v>
      </c>
      <c r="U5623">
        <v>2</v>
      </c>
      <c r="V5623">
        <v>0</v>
      </c>
      <c r="W5623">
        <v>7.98</v>
      </c>
    </row>
    <row r="5624" spans="1:23" x14ac:dyDescent="0.3">
      <c r="A5624">
        <v>6317</v>
      </c>
      <c r="B5624" t="s">
        <v>8850</v>
      </c>
      <c r="C5624" s="1">
        <v>41967</v>
      </c>
      <c r="D5624">
        <v>2014</v>
      </c>
      <c r="E5624" t="s">
        <v>24</v>
      </c>
      <c r="F5624">
        <v>24</v>
      </c>
      <c r="G5624" t="s">
        <v>54</v>
      </c>
      <c r="H5624" t="s">
        <v>2059</v>
      </c>
      <c r="I5624" t="s">
        <v>2060</v>
      </c>
      <c r="J5624" t="s">
        <v>44</v>
      </c>
      <c r="K5624" t="s">
        <v>29</v>
      </c>
      <c r="L5624" t="s">
        <v>340</v>
      </c>
      <c r="M5624" t="s">
        <v>250</v>
      </c>
      <c r="N5624">
        <v>49201</v>
      </c>
      <c r="O5624" t="s">
        <v>111</v>
      </c>
      <c r="P5624" t="s">
        <v>5876</v>
      </c>
      <c r="Q5624" t="s">
        <v>49</v>
      </c>
      <c r="R5624" t="s">
        <v>95</v>
      </c>
      <c r="S5624" t="s">
        <v>5877</v>
      </c>
      <c r="T5624">
        <v>144.12</v>
      </c>
      <c r="U5624">
        <v>3</v>
      </c>
      <c r="V5624">
        <v>0</v>
      </c>
      <c r="W5624">
        <v>69.177599999999984</v>
      </c>
    </row>
    <row r="5625" spans="1:23" x14ac:dyDescent="0.3">
      <c r="A5625">
        <v>6316</v>
      </c>
      <c r="B5625" t="s">
        <v>8850</v>
      </c>
      <c r="C5625" s="1">
        <v>41967</v>
      </c>
      <c r="D5625">
        <v>2014</v>
      </c>
      <c r="E5625" t="s">
        <v>24</v>
      </c>
      <c r="F5625">
        <v>24</v>
      </c>
      <c r="G5625" t="s">
        <v>54</v>
      </c>
      <c r="H5625" t="s">
        <v>2059</v>
      </c>
      <c r="I5625" t="s">
        <v>2060</v>
      </c>
      <c r="J5625" t="s">
        <v>44</v>
      </c>
      <c r="K5625" t="s">
        <v>29</v>
      </c>
      <c r="L5625" t="s">
        <v>340</v>
      </c>
      <c r="M5625" t="s">
        <v>250</v>
      </c>
      <c r="N5625">
        <v>49201</v>
      </c>
      <c r="O5625" t="s">
        <v>111</v>
      </c>
      <c r="P5625" t="s">
        <v>1989</v>
      </c>
      <c r="Q5625" t="s">
        <v>49</v>
      </c>
      <c r="R5625" t="s">
        <v>50</v>
      </c>
      <c r="S5625" t="s">
        <v>1990</v>
      </c>
      <c r="T5625">
        <v>196.62</v>
      </c>
      <c r="U5625">
        <v>2</v>
      </c>
      <c r="V5625">
        <v>0</v>
      </c>
      <c r="W5625">
        <v>96.343800000000002</v>
      </c>
    </row>
    <row r="5626" spans="1:23" x14ac:dyDescent="0.3">
      <c r="A5626">
        <v>6315</v>
      </c>
      <c r="B5626" t="s">
        <v>8850</v>
      </c>
      <c r="C5626" s="1">
        <v>41967</v>
      </c>
      <c r="D5626">
        <v>2014</v>
      </c>
      <c r="E5626" t="s">
        <v>24</v>
      </c>
      <c r="F5626">
        <v>24</v>
      </c>
      <c r="G5626" t="s">
        <v>54</v>
      </c>
      <c r="H5626" t="s">
        <v>2059</v>
      </c>
      <c r="I5626" t="s">
        <v>2060</v>
      </c>
      <c r="J5626" t="s">
        <v>44</v>
      </c>
      <c r="K5626" t="s">
        <v>29</v>
      </c>
      <c r="L5626" t="s">
        <v>340</v>
      </c>
      <c r="M5626" t="s">
        <v>250</v>
      </c>
      <c r="N5626">
        <v>49201</v>
      </c>
      <c r="O5626" t="s">
        <v>111</v>
      </c>
      <c r="P5626" t="s">
        <v>502</v>
      </c>
      <c r="Q5626" t="s">
        <v>49</v>
      </c>
      <c r="R5626" t="s">
        <v>72</v>
      </c>
      <c r="S5626" t="s">
        <v>503</v>
      </c>
      <c r="T5626">
        <v>151.91999999999999</v>
      </c>
      <c r="U5626">
        <v>4</v>
      </c>
      <c r="V5626">
        <v>0</v>
      </c>
      <c r="W5626">
        <v>45.575999999999979</v>
      </c>
    </row>
    <row r="5627" spans="1:23" x14ac:dyDescent="0.3">
      <c r="A5627">
        <v>6313</v>
      </c>
      <c r="B5627" t="s">
        <v>8849</v>
      </c>
      <c r="C5627" s="1">
        <v>42782</v>
      </c>
      <c r="D5627">
        <v>2017</v>
      </c>
      <c r="E5627" t="s">
        <v>568</v>
      </c>
      <c r="F5627">
        <v>16</v>
      </c>
      <c r="G5627" t="s">
        <v>54</v>
      </c>
      <c r="H5627" t="s">
        <v>2059</v>
      </c>
      <c r="I5627" t="s">
        <v>2060</v>
      </c>
      <c r="J5627" t="s">
        <v>44</v>
      </c>
      <c r="K5627" t="s">
        <v>29</v>
      </c>
      <c r="L5627" t="s">
        <v>761</v>
      </c>
      <c r="M5627" t="s">
        <v>762</v>
      </c>
      <c r="N5627">
        <v>6824</v>
      </c>
      <c r="O5627" t="s">
        <v>157</v>
      </c>
      <c r="P5627" t="s">
        <v>7526</v>
      </c>
      <c r="Q5627" t="s">
        <v>49</v>
      </c>
      <c r="R5627" t="s">
        <v>63</v>
      </c>
      <c r="S5627" t="s">
        <v>7527</v>
      </c>
      <c r="T5627">
        <v>579.51</v>
      </c>
      <c r="U5627">
        <v>3</v>
      </c>
      <c r="V5627">
        <v>0</v>
      </c>
      <c r="W5627">
        <v>81.131400000000014</v>
      </c>
    </row>
    <row r="5628" spans="1:23" x14ac:dyDescent="0.3">
      <c r="A5628">
        <v>6311</v>
      </c>
      <c r="B5628" t="s">
        <v>8845</v>
      </c>
      <c r="C5628" s="1">
        <v>42678</v>
      </c>
      <c r="D5628">
        <v>2016</v>
      </c>
      <c r="E5628" t="s">
        <v>24</v>
      </c>
      <c r="F5628">
        <v>4</v>
      </c>
      <c r="G5628" t="s">
        <v>25</v>
      </c>
      <c r="H5628" t="s">
        <v>7285</v>
      </c>
      <c r="I5628" t="s">
        <v>7286</v>
      </c>
      <c r="J5628" t="s">
        <v>44</v>
      </c>
      <c r="K5628" t="s">
        <v>29</v>
      </c>
      <c r="L5628" t="s">
        <v>8846</v>
      </c>
      <c r="M5628" t="s">
        <v>432</v>
      </c>
      <c r="N5628">
        <v>97405</v>
      </c>
      <c r="O5628" t="s">
        <v>47</v>
      </c>
      <c r="P5628" t="s">
        <v>2517</v>
      </c>
      <c r="Q5628" t="s">
        <v>49</v>
      </c>
      <c r="R5628" t="s">
        <v>95</v>
      </c>
      <c r="S5628" t="s">
        <v>2518</v>
      </c>
      <c r="T5628">
        <v>15.176</v>
      </c>
      <c r="U5628">
        <v>1</v>
      </c>
      <c r="V5628">
        <v>0.2</v>
      </c>
      <c r="W5628">
        <v>5.3115999999999985</v>
      </c>
    </row>
    <row r="5629" spans="1:23" x14ac:dyDescent="0.3">
      <c r="A5629">
        <v>5628</v>
      </c>
      <c r="B5629" t="s">
        <v>8403</v>
      </c>
      <c r="C5629" s="1">
        <v>42912</v>
      </c>
      <c r="D5629">
        <v>2017</v>
      </c>
      <c r="E5629" t="s">
        <v>41</v>
      </c>
      <c r="F5629">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v>4.6818000000000008</v>
      </c>
    </row>
    <row r="5630" spans="1:23" x14ac:dyDescent="0.3">
      <c r="A5630">
        <v>6310</v>
      </c>
      <c r="B5630" t="s">
        <v>8845</v>
      </c>
      <c r="C5630" s="1">
        <v>42678</v>
      </c>
      <c r="D5630">
        <v>2016</v>
      </c>
      <c r="E5630" t="s">
        <v>24</v>
      </c>
      <c r="F5630">
        <v>4</v>
      </c>
      <c r="G5630" t="s">
        <v>25</v>
      </c>
      <c r="H5630" t="s">
        <v>7285</v>
      </c>
      <c r="I5630" t="s">
        <v>7286</v>
      </c>
      <c r="J5630" t="s">
        <v>44</v>
      </c>
      <c r="K5630" t="s">
        <v>29</v>
      </c>
      <c r="L5630" t="s">
        <v>8846</v>
      </c>
      <c r="M5630" t="s">
        <v>432</v>
      </c>
      <c r="N5630">
        <v>97405</v>
      </c>
      <c r="O5630" t="s">
        <v>47</v>
      </c>
      <c r="P5630" t="s">
        <v>1989</v>
      </c>
      <c r="Q5630" t="s">
        <v>49</v>
      </c>
      <c r="R5630" t="s">
        <v>50</v>
      </c>
      <c r="S5630" t="s">
        <v>1990</v>
      </c>
      <c r="T5630">
        <v>629.18400000000008</v>
      </c>
      <c r="U5630">
        <v>8</v>
      </c>
      <c r="V5630">
        <v>0.2</v>
      </c>
      <c r="W5630">
        <v>228.07919999999999</v>
      </c>
    </row>
    <row r="5631" spans="1:23" x14ac:dyDescent="0.3">
      <c r="A5631">
        <v>6308</v>
      </c>
      <c r="B5631" t="s">
        <v>8845</v>
      </c>
      <c r="C5631" s="1">
        <v>42678</v>
      </c>
      <c r="D5631">
        <v>2016</v>
      </c>
      <c r="E5631" t="s">
        <v>24</v>
      </c>
      <c r="F5631">
        <v>4</v>
      </c>
      <c r="G5631" t="s">
        <v>25</v>
      </c>
      <c r="H5631" t="s">
        <v>7285</v>
      </c>
      <c r="I5631" t="s">
        <v>7286</v>
      </c>
      <c r="J5631" t="s">
        <v>44</v>
      </c>
      <c r="K5631" t="s">
        <v>29</v>
      </c>
      <c r="L5631" t="s">
        <v>8846</v>
      </c>
      <c r="M5631" t="s">
        <v>432</v>
      </c>
      <c r="N5631">
        <v>97405</v>
      </c>
      <c r="O5631" t="s">
        <v>47</v>
      </c>
      <c r="P5631" t="s">
        <v>7592</v>
      </c>
      <c r="Q5631" t="s">
        <v>49</v>
      </c>
      <c r="R5631" t="s">
        <v>95</v>
      </c>
      <c r="S5631" t="s">
        <v>7593</v>
      </c>
      <c r="T5631">
        <v>47.952000000000005</v>
      </c>
      <c r="U5631">
        <v>3</v>
      </c>
      <c r="V5631">
        <v>0.2</v>
      </c>
      <c r="W5631">
        <v>16.783200000000001</v>
      </c>
    </row>
    <row r="5632" spans="1:23" x14ac:dyDescent="0.3">
      <c r="A5632">
        <v>6306</v>
      </c>
      <c r="B5632" t="s">
        <v>8845</v>
      </c>
      <c r="C5632" s="1">
        <v>42678</v>
      </c>
      <c r="D5632">
        <v>2016</v>
      </c>
      <c r="E5632" t="s">
        <v>24</v>
      </c>
      <c r="F5632">
        <v>4</v>
      </c>
      <c r="G5632" t="s">
        <v>25</v>
      </c>
      <c r="H5632" t="s">
        <v>7285</v>
      </c>
      <c r="I5632" t="s">
        <v>7286</v>
      </c>
      <c r="J5632" t="s">
        <v>44</v>
      </c>
      <c r="K5632" t="s">
        <v>29</v>
      </c>
      <c r="L5632" t="s">
        <v>8846</v>
      </c>
      <c r="M5632" t="s">
        <v>432</v>
      </c>
      <c r="N5632">
        <v>97405</v>
      </c>
      <c r="O5632" t="s">
        <v>47</v>
      </c>
      <c r="P5632" t="s">
        <v>7007</v>
      </c>
      <c r="Q5632" t="s">
        <v>49</v>
      </c>
      <c r="R5632" t="s">
        <v>592</v>
      </c>
      <c r="S5632" t="s">
        <v>7008</v>
      </c>
      <c r="T5632">
        <v>17.584000000000003</v>
      </c>
      <c r="U5632">
        <v>7</v>
      </c>
      <c r="V5632">
        <v>0.2</v>
      </c>
      <c r="W5632">
        <v>-4.1761999999999997</v>
      </c>
    </row>
    <row r="5633" spans="1:23" x14ac:dyDescent="0.3">
      <c r="A5633">
        <v>6305</v>
      </c>
      <c r="B5633" t="s">
        <v>8844</v>
      </c>
      <c r="C5633" s="1">
        <v>42860</v>
      </c>
      <c r="D5633">
        <v>2017</v>
      </c>
      <c r="E5633" t="s">
        <v>124</v>
      </c>
      <c r="F5633">
        <v>5</v>
      </c>
      <c r="G5633" t="s">
        <v>1306</v>
      </c>
      <c r="H5633" t="s">
        <v>4064</v>
      </c>
      <c r="I5633" t="s">
        <v>4065</v>
      </c>
      <c r="J5633" t="s">
        <v>28</v>
      </c>
      <c r="K5633" t="s">
        <v>29</v>
      </c>
      <c r="L5633" t="s">
        <v>278</v>
      </c>
      <c r="M5633" t="s">
        <v>279</v>
      </c>
      <c r="N5633">
        <v>10035</v>
      </c>
      <c r="O5633" t="s">
        <v>157</v>
      </c>
      <c r="P5633" t="s">
        <v>2797</v>
      </c>
      <c r="Q5633" t="s">
        <v>49</v>
      </c>
      <c r="R5633" t="s">
        <v>95</v>
      </c>
      <c r="S5633" t="s">
        <v>2798</v>
      </c>
      <c r="T5633">
        <v>6.68</v>
      </c>
      <c r="U5633">
        <v>1</v>
      </c>
      <c r="V5633">
        <v>0</v>
      </c>
      <c r="W5633">
        <v>3.2063999999999999</v>
      </c>
    </row>
    <row r="5634" spans="1:23" x14ac:dyDescent="0.3">
      <c r="A5634">
        <v>5633</v>
      </c>
      <c r="B5634" t="s">
        <v>8407</v>
      </c>
      <c r="C5634" s="1">
        <v>41681</v>
      </c>
      <c r="D5634">
        <v>2014</v>
      </c>
      <c r="E5634" t="s">
        <v>568</v>
      </c>
      <c r="F5634">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v>8.2061999999999991</v>
      </c>
    </row>
    <row r="5635" spans="1:23" x14ac:dyDescent="0.3">
      <c r="A5635">
        <v>5634</v>
      </c>
      <c r="B5635" t="s">
        <v>8408</v>
      </c>
      <c r="C5635" s="1">
        <v>42636</v>
      </c>
      <c r="D5635">
        <v>2016</v>
      </c>
      <c r="E5635" t="s">
        <v>161</v>
      </c>
      <c r="F5635">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v>3.6847999999999987</v>
      </c>
    </row>
    <row r="5636" spans="1:23" x14ac:dyDescent="0.3">
      <c r="A5636">
        <v>5635</v>
      </c>
      <c r="B5636" t="s">
        <v>8409</v>
      </c>
      <c r="C5636" s="1">
        <v>42343</v>
      </c>
      <c r="D5636">
        <v>2015</v>
      </c>
      <c r="E5636" t="s">
        <v>98</v>
      </c>
      <c r="F563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v>76.399999999999991</v>
      </c>
    </row>
    <row r="5637" spans="1:23" x14ac:dyDescent="0.3">
      <c r="A5637">
        <v>5636</v>
      </c>
      <c r="B5637" t="s">
        <v>8411</v>
      </c>
      <c r="C5637" s="1">
        <v>42981</v>
      </c>
      <c r="D5637">
        <v>2017</v>
      </c>
      <c r="E5637" t="s">
        <v>161</v>
      </c>
      <c r="F5637">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v>28.896000000000001</v>
      </c>
    </row>
    <row r="5638" spans="1:23" x14ac:dyDescent="0.3">
      <c r="A5638">
        <v>6304</v>
      </c>
      <c r="B5638" t="s">
        <v>8843</v>
      </c>
      <c r="C5638" s="1">
        <v>42904</v>
      </c>
      <c r="D5638">
        <v>2017</v>
      </c>
      <c r="E5638" t="s">
        <v>41</v>
      </c>
      <c r="F5638">
        <v>18</v>
      </c>
      <c r="G5638" t="s">
        <v>25</v>
      </c>
      <c r="H5638" t="s">
        <v>652</v>
      </c>
      <c r="I5638" t="s">
        <v>653</v>
      </c>
      <c r="J5638" t="s">
        <v>108</v>
      </c>
      <c r="K5638" t="s">
        <v>29</v>
      </c>
      <c r="L5638" t="s">
        <v>5992</v>
      </c>
      <c r="M5638" t="s">
        <v>110</v>
      </c>
      <c r="N5638">
        <v>78415</v>
      </c>
      <c r="O5638" t="s">
        <v>111</v>
      </c>
      <c r="P5638" t="s">
        <v>4358</v>
      </c>
      <c r="Q5638" t="s">
        <v>49</v>
      </c>
      <c r="R5638" t="s">
        <v>95</v>
      </c>
      <c r="S5638" t="s">
        <v>4359</v>
      </c>
      <c r="T5638">
        <v>74.352000000000004</v>
      </c>
      <c r="U5638">
        <v>3</v>
      </c>
      <c r="V5638">
        <v>0.2</v>
      </c>
      <c r="W5638">
        <v>23.234999999999992</v>
      </c>
    </row>
    <row r="5639" spans="1:23" x14ac:dyDescent="0.3">
      <c r="A5639">
        <v>6302</v>
      </c>
      <c r="B5639" t="s">
        <v>8841</v>
      </c>
      <c r="C5639" s="1">
        <v>41796</v>
      </c>
      <c r="D5639">
        <v>2014</v>
      </c>
      <c r="E5639" t="s">
        <v>41</v>
      </c>
      <c r="F5639">
        <v>6</v>
      </c>
      <c r="G5639" t="s">
        <v>54</v>
      </c>
      <c r="H5639" t="s">
        <v>5781</v>
      </c>
      <c r="I5639" t="s">
        <v>5782</v>
      </c>
      <c r="J5639" t="s">
        <v>28</v>
      </c>
      <c r="K5639" t="s">
        <v>29</v>
      </c>
      <c r="L5639" t="s">
        <v>315</v>
      </c>
      <c r="M5639" t="s">
        <v>222</v>
      </c>
      <c r="N5639">
        <v>60623</v>
      </c>
      <c r="O5639" t="s">
        <v>111</v>
      </c>
      <c r="P5639" t="s">
        <v>2976</v>
      </c>
      <c r="Q5639" t="s">
        <v>49</v>
      </c>
      <c r="R5639" t="s">
        <v>184</v>
      </c>
      <c r="S5639" t="s">
        <v>2977</v>
      </c>
      <c r="T5639">
        <v>13.984000000000002</v>
      </c>
      <c r="U5639">
        <v>2</v>
      </c>
      <c r="V5639">
        <v>0.2</v>
      </c>
      <c r="W5639">
        <v>4.7195999999999998</v>
      </c>
    </row>
    <row r="5640" spans="1:23" x14ac:dyDescent="0.3">
      <c r="A5640">
        <v>6301</v>
      </c>
      <c r="B5640" t="s">
        <v>8841</v>
      </c>
      <c r="C5640" s="1">
        <v>41796</v>
      </c>
      <c r="D5640">
        <v>2014</v>
      </c>
      <c r="E5640" t="s">
        <v>41</v>
      </c>
      <c r="F5640">
        <v>6</v>
      </c>
      <c r="G5640" t="s">
        <v>54</v>
      </c>
      <c r="H5640" t="s">
        <v>5781</v>
      </c>
      <c r="I5640" t="s">
        <v>5782</v>
      </c>
      <c r="J5640" t="s">
        <v>28</v>
      </c>
      <c r="K5640" t="s">
        <v>29</v>
      </c>
      <c r="L5640" t="s">
        <v>315</v>
      </c>
      <c r="M5640" t="s">
        <v>222</v>
      </c>
      <c r="N5640">
        <v>60623</v>
      </c>
      <c r="O5640" t="s">
        <v>111</v>
      </c>
      <c r="P5640" t="s">
        <v>474</v>
      </c>
      <c r="Q5640" t="s">
        <v>49</v>
      </c>
      <c r="R5640" t="s">
        <v>79</v>
      </c>
      <c r="S5640" t="s">
        <v>475</v>
      </c>
      <c r="T5640">
        <v>24.587999999999994</v>
      </c>
      <c r="U5640">
        <v>3</v>
      </c>
      <c r="V5640">
        <v>0.8</v>
      </c>
      <c r="W5640">
        <v>-38.11140000000001</v>
      </c>
    </row>
    <row r="5641" spans="1:23" x14ac:dyDescent="0.3">
      <c r="A5641">
        <v>6299</v>
      </c>
      <c r="B5641" t="s">
        <v>8837</v>
      </c>
      <c r="C5641" s="1">
        <v>41933</v>
      </c>
      <c r="D5641">
        <v>2014</v>
      </c>
      <c r="E5641" t="s">
        <v>53</v>
      </c>
      <c r="F5641">
        <v>21</v>
      </c>
      <c r="G5641" t="s">
        <v>54</v>
      </c>
      <c r="H5641" t="s">
        <v>2075</v>
      </c>
      <c r="I5641" t="s">
        <v>2076</v>
      </c>
      <c r="J5641" t="s">
        <v>44</v>
      </c>
      <c r="K5641" t="s">
        <v>29</v>
      </c>
      <c r="L5641" t="s">
        <v>963</v>
      </c>
      <c r="M5641" t="s">
        <v>46</v>
      </c>
      <c r="N5641">
        <v>92024</v>
      </c>
      <c r="O5641" t="s">
        <v>47</v>
      </c>
      <c r="P5641" t="s">
        <v>297</v>
      </c>
      <c r="Q5641" t="s">
        <v>49</v>
      </c>
      <c r="R5641" t="s">
        <v>79</v>
      </c>
      <c r="S5641" t="s">
        <v>298</v>
      </c>
      <c r="T5641">
        <v>36.36</v>
      </c>
      <c r="U5641">
        <v>3</v>
      </c>
      <c r="V5641">
        <v>0.2</v>
      </c>
      <c r="W5641">
        <v>12.2715</v>
      </c>
    </row>
    <row r="5642" spans="1:23" x14ac:dyDescent="0.3">
      <c r="A5642">
        <v>5641</v>
      </c>
      <c r="B5642" t="s">
        <v>8417</v>
      </c>
      <c r="C5642" s="1">
        <v>41905</v>
      </c>
      <c r="D5642">
        <v>2014</v>
      </c>
      <c r="E5642" t="s">
        <v>161</v>
      </c>
      <c r="F5642">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v>10.080000000000002</v>
      </c>
    </row>
    <row r="5643" spans="1:23" x14ac:dyDescent="0.3">
      <c r="A5643">
        <v>5642</v>
      </c>
      <c r="B5643" t="s">
        <v>8418</v>
      </c>
      <c r="C5643" s="1">
        <v>42827</v>
      </c>
      <c r="D5643">
        <v>2017</v>
      </c>
      <c r="E5643" t="s">
        <v>89</v>
      </c>
      <c r="F5643">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v>2.8911999999999995</v>
      </c>
    </row>
    <row r="5644" spans="1:23" x14ac:dyDescent="0.3">
      <c r="A5644">
        <v>6298</v>
      </c>
      <c r="B5644" t="s">
        <v>8835</v>
      </c>
      <c r="C5644" s="1">
        <v>42001</v>
      </c>
      <c r="D5644">
        <v>2014</v>
      </c>
      <c r="E5644" t="s">
        <v>98</v>
      </c>
      <c r="F5644">
        <v>28</v>
      </c>
      <c r="G5644" t="s">
        <v>54</v>
      </c>
      <c r="H5644" t="s">
        <v>2692</v>
      </c>
      <c r="I5644" t="s">
        <v>2693</v>
      </c>
      <c r="J5644" t="s">
        <v>44</v>
      </c>
      <c r="K5644" t="s">
        <v>29</v>
      </c>
      <c r="L5644" t="s">
        <v>8836</v>
      </c>
      <c r="M5644" t="s">
        <v>1261</v>
      </c>
      <c r="N5644">
        <v>1915</v>
      </c>
      <c r="O5644" t="s">
        <v>157</v>
      </c>
      <c r="P5644" t="s">
        <v>8200</v>
      </c>
      <c r="Q5644" t="s">
        <v>49</v>
      </c>
      <c r="R5644" t="s">
        <v>95</v>
      </c>
      <c r="S5644" t="s">
        <v>8201</v>
      </c>
      <c r="T5644">
        <v>141.76</v>
      </c>
      <c r="U5644">
        <v>4</v>
      </c>
      <c r="V5644">
        <v>0</v>
      </c>
      <c r="W5644">
        <v>66.627199999999988</v>
      </c>
    </row>
    <row r="5645" spans="1:23" x14ac:dyDescent="0.3">
      <c r="A5645">
        <v>5644</v>
      </c>
      <c r="B5645" t="s">
        <v>8420</v>
      </c>
      <c r="C5645" s="1">
        <v>42139</v>
      </c>
      <c r="D5645">
        <v>2015</v>
      </c>
      <c r="E5645" t="s">
        <v>124</v>
      </c>
      <c r="F5645">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v>8.7906000000000013</v>
      </c>
    </row>
    <row r="5646" spans="1:23" x14ac:dyDescent="0.3">
      <c r="A5646">
        <v>5645</v>
      </c>
      <c r="B5646" t="s">
        <v>8421</v>
      </c>
      <c r="C5646" s="1">
        <v>42817</v>
      </c>
      <c r="D5646">
        <v>2017</v>
      </c>
      <c r="E5646" t="s">
        <v>237</v>
      </c>
      <c r="F564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v>11.296999999999999</v>
      </c>
    </row>
    <row r="5647" spans="1:23" x14ac:dyDescent="0.3">
      <c r="A5647">
        <v>6297</v>
      </c>
      <c r="B5647" t="s">
        <v>8835</v>
      </c>
      <c r="C5647" s="1">
        <v>42001</v>
      </c>
      <c r="D5647">
        <v>2014</v>
      </c>
      <c r="E5647" t="s">
        <v>98</v>
      </c>
      <c r="F5647">
        <v>28</v>
      </c>
      <c r="G5647" t="s">
        <v>54</v>
      </c>
      <c r="H5647" t="s">
        <v>2692</v>
      </c>
      <c r="I5647" t="s">
        <v>2693</v>
      </c>
      <c r="J5647" t="s">
        <v>44</v>
      </c>
      <c r="K5647" t="s">
        <v>29</v>
      </c>
      <c r="L5647" t="s">
        <v>8836</v>
      </c>
      <c r="M5647" t="s">
        <v>1261</v>
      </c>
      <c r="N5647">
        <v>1915</v>
      </c>
      <c r="O5647" t="s">
        <v>157</v>
      </c>
      <c r="P5647" t="s">
        <v>1670</v>
      </c>
      <c r="Q5647" t="s">
        <v>49</v>
      </c>
      <c r="R5647" t="s">
        <v>63</v>
      </c>
      <c r="S5647" t="s">
        <v>1671</v>
      </c>
      <c r="T5647">
        <v>704.25</v>
      </c>
      <c r="U5647">
        <v>5</v>
      </c>
      <c r="V5647">
        <v>0</v>
      </c>
      <c r="W5647">
        <v>84.51</v>
      </c>
    </row>
    <row r="5648" spans="1:23" x14ac:dyDescent="0.3">
      <c r="A5648">
        <v>6296</v>
      </c>
      <c r="B5648" t="s">
        <v>8835</v>
      </c>
      <c r="C5648" s="1">
        <v>42001</v>
      </c>
      <c r="D5648">
        <v>2014</v>
      </c>
      <c r="E5648" t="s">
        <v>98</v>
      </c>
      <c r="F5648">
        <v>28</v>
      </c>
      <c r="G5648" t="s">
        <v>54</v>
      </c>
      <c r="H5648" t="s">
        <v>2692</v>
      </c>
      <c r="I5648" t="s">
        <v>2693</v>
      </c>
      <c r="J5648" t="s">
        <v>44</v>
      </c>
      <c r="K5648" t="s">
        <v>29</v>
      </c>
      <c r="L5648" t="s">
        <v>8836</v>
      </c>
      <c r="M5648" t="s">
        <v>1261</v>
      </c>
      <c r="N5648">
        <v>1915</v>
      </c>
      <c r="O5648" t="s">
        <v>157</v>
      </c>
      <c r="P5648" t="s">
        <v>5634</v>
      </c>
      <c r="Q5648" t="s">
        <v>49</v>
      </c>
      <c r="R5648" t="s">
        <v>82</v>
      </c>
      <c r="S5648" t="s">
        <v>5635</v>
      </c>
      <c r="T5648">
        <v>1737.1799999999998</v>
      </c>
      <c r="U5648">
        <v>6</v>
      </c>
      <c r="V5648">
        <v>0</v>
      </c>
      <c r="W5648">
        <v>503.78219999999976</v>
      </c>
    </row>
    <row r="5649" spans="1:23" x14ac:dyDescent="0.3">
      <c r="A5649">
        <v>5648</v>
      </c>
      <c r="B5649" t="s">
        <v>8424</v>
      </c>
      <c r="C5649" s="1">
        <v>43041</v>
      </c>
      <c r="D5649">
        <v>2017</v>
      </c>
      <c r="E5649" t="s">
        <v>24</v>
      </c>
      <c r="F5649">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v>9.3312000000000008</v>
      </c>
    </row>
    <row r="5650" spans="1:23" x14ac:dyDescent="0.3">
      <c r="A5650">
        <v>5649</v>
      </c>
      <c r="B5650" t="s">
        <v>8425</v>
      </c>
      <c r="C5650" s="1">
        <v>42933</v>
      </c>
      <c r="D5650">
        <v>2017</v>
      </c>
      <c r="E5650" t="s">
        <v>152</v>
      </c>
      <c r="F5650">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v>15.552000000000001</v>
      </c>
    </row>
    <row r="5651" spans="1:23" x14ac:dyDescent="0.3">
      <c r="A5651">
        <v>5650</v>
      </c>
      <c r="B5651" t="s">
        <v>8425</v>
      </c>
      <c r="C5651" s="1">
        <v>42933</v>
      </c>
      <c r="D5651">
        <v>2017</v>
      </c>
      <c r="E5651" t="s">
        <v>152</v>
      </c>
      <c r="F5651">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v>28.95</v>
      </c>
    </row>
    <row r="5652" spans="1:23" x14ac:dyDescent="0.3">
      <c r="A5652">
        <v>5651</v>
      </c>
      <c r="B5652" t="s">
        <v>8425</v>
      </c>
      <c r="C5652" s="1">
        <v>42933</v>
      </c>
      <c r="D5652">
        <v>2017</v>
      </c>
      <c r="E5652" t="s">
        <v>152</v>
      </c>
      <c r="F5652">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v>0</v>
      </c>
    </row>
    <row r="5653" spans="1:23" x14ac:dyDescent="0.3">
      <c r="A5653">
        <v>6295</v>
      </c>
      <c r="B5653" t="s">
        <v>8834</v>
      </c>
      <c r="C5653" s="1">
        <v>41898</v>
      </c>
      <c r="D5653">
        <v>2014</v>
      </c>
      <c r="E5653" t="s">
        <v>161</v>
      </c>
      <c r="F5653">
        <v>16</v>
      </c>
      <c r="G5653" t="s">
        <v>199</v>
      </c>
      <c r="H5653" t="s">
        <v>5066</v>
      </c>
      <c r="I5653" t="s">
        <v>5067</v>
      </c>
      <c r="J5653" t="s">
        <v>44</v>
      </c>
      <c r="K5653" t="s">
        <v>29</v>
      </c>
      <c r="L5653" t="s">
        <v>278</v>
      </c>
      <c r="M5653" t="s">
        <v>279</v>
      </c>
      <c r="N5653">
        <v>10024</v>
      </c>
      <c r="O5653" t="s">
        <v>157</v>
      </c>
      <c r="P5653" t="s">
        <v>2892</v>
      </c>
      <c r="Q5653" t="s">
        <v>49</v>
      </c>
      <c r="R5653" t="s">
        <v>79</v>
      </c>
      <c r="S5653" t="s">
        <v>2893</v>
      </c>
      <c r="T5653">
        <v>33.552</v>
      </c>
      <c r="U5653">
        <v>1</v>
      </c>
      <c r="V5653">
        <v>0.2</v>
      </c>
      <c r="W5653">
        <v>12.581999999999999</v>
      </c>
    </row>
    <row r="5654" spans="1:23" x14ac:dyDescent="0.3">
      <c r="A5654">
        <v>5653</v>
      </c>
      <c r="B5654" t="s">
        <v>8427</v>
      </c>
      <c r="C5654" s="1">
        <v>43014</v>
      </c>
      <c r="D5654">
        <v>2017</v>
      </c>
      <c r="E5654" t="s">
        <v>53</v>
      </c>
      <c r="F5654">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v>20.085100000000001</v>
      </c>
    </row>
    <row r="5655" spans="1:23" x14ac:dyDescent="0.3">
      <c r="A5655">
        <v>5654</v>
      </c>
      <c r="B5655" t="s">
        <v>8428</v>
      </c>
      <c r="C5655" s="1">
        <v>41947</v>
      </c>
      <c r="D5655">
        <v>2014</v>
      </c>
      <c r="E5655" t="s">
        <v>24</v>
      </c>
      <c r="F5655">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v>0.79380000000000006</v>
      </c>
    </row>
    <row r="5656" spans="1:23" x14ac:dyDescent="0.3">
      <c r="A5656">
        <v>5655</v>
      </c>
      <c r="B5656" t="s">
        <v>8429</v>
      </c>
      <c r="C5656" s="1">
        <v>42722</v>
      </c>
      <c r="D5656">
        <v>2016</v>
      </c>
      <c r="E5656" t="s">
        <v>98</v>
      </c>
      <c r="F565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v>-30.159999999999997</v>
      </c>
    </row>
    <row r="5657" spans="1:23" x14ac:dyDescent="0.3">
      <c r="A5657">
        <v>5656</v>
      </c>
      <c r="B5657" t="s">
        <v>8429</v>
      </c>
      <c r="C5657" s="1">
        <v>42722</v>
      </c>
      <c r="D5657">
        <v>2016</v>
      </c>
      <c r="E5657" t="s">
        <v>98</v>
      </c>
      <c r="F5657">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v>2.3359999999999994</v>
      </c>
    </row>
    <row r="5658" spans="1:23" x14ac:dyDescent="0.3">
      <c r="A5658">
        <v>5657</v>
      </c>
      <c r="B5658" t="s">
        <v>8429</v>
      </c>
      <c r="C5658" s="1">
        <v>42722</v>
      </c>
      <c r="D5658">
        <v>2016</v>
      </c>
      <c r="E5658" t="s">
        <v>98</v>
      </c>
      <c r="F5658">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v>3.7855999999999992</v>
      </c>
    </row>
    <row r="5659" spans="1:23" x14ac:dyDescent="0.3">
      <c r="A5659">
        <v>6294</v>
      </c>
      <c r="B5659" t="s">
        <v>8833</v>
      </c>
      <c r="C5659" s="1">
        <v>42116</v>
      </c>
      <c r="D5659">
        <v>2015</v>
      </c>
      <c r="E5659" t="s">
        <v>89</v>
      </c>
      <c r="F5659">
        <v>22</v>
      </c>
      <c r="G5659" t="s">
        <v>54</v>
      </c>
      <c r="H5659" t="s">
        <v>5514</v>
      </c>
      <c r="I5659" t="s">
        <v>5515</v>
      </c>
      <c r="J5659" t="s">
        <v>28</v>
      </c>
      <c r="K5659" t="s">
        <v>29</v>
      </c>
      <c r="L5659" t="s">
        <v>45</v>
      </c>
      <c r="M5659" t="s">
        <v>46</v>
      </c>
      <c r="N5659">
        <v>90008</v>
      </c>
      <c r="O5659" t="s">
        <v>47</v>
      </c>
      <c r="P5659" t="s">
        <v>5785</v>
      </c>
      <c r="Q5659" t="s">
        <v>49</v>
      </c>
      <c r="R5659" t="s">
        <v>72</v>
      </c>
      <c r="S5659" t="s">
        <v>5786</v>
      </c>
      <c r="T5659">
        <v>64.14</v>
      </c>
      <c r="U5659">
        <v>3</v>
      </c>
      <c r="V5659">
        <v>0</v>
      </c>
      <c r="W5659">
        <v>16.676400000000001</v>
      </c>
    </row>
    <row r="5660" spans="1:23" x14ac:dyDescent="0.3">
      <c r="A5660">
        <v>6289</v>
      </c>
      <c r="B5660" t="s">
        <v>8830</v>
      </c>
      <c r="C5660" s="1">
        <v>41828</v>
      </c>
      <c r="D5660">
        <v>2014</v>
      </c>
      <c r="E5660" t="s">
        <v>152</v>
      </c>
      <c r="F5660">
        <v>8</v>
      </c>
      <c r="G5660" t="s">
        <v>54</v>
      </c>
      <c r="H5660" t="s">
        <v>1592</v>
      </c>
      <c r="I5660" t="s">
        <v>1593</v>
      </c>
      <c r="J5660" t="s">
        <v>44</v>
      </c>
      <c r="K5660" t="s">
        <v>29</v>
      </c>
      <c r="L5660" t="s">
        <v>135</v>
      </c>
      <c r="M5660" t="s">
        <v>46</v>
      </c>
      <c r="N5660">
        <v>94122</v>
      </c>
      <c r="O5660" t="s">
        <v>47</v>
      </c>
      <c r="P5660" t="s">
        <v>3148</v>
      </c>
      <c r="Q5660" t="s">
        <v>49</v>
      </c>
      <c r="R5660" t="s">
        <v>79</v>
      </c>
      <c r="S5660" t="s">
        <v>3149</v>
      </c>
      <c r="T5660">
        <v>196.70400000000001</v>
      </c>
      <c r="U5660">
        <v>6</v>
      </c>
      <c r="V5660">
        <v>0.2</v>
      </c>
      <c r="W5660">
        <v>68.846399999999974</v>
      </c>
    </row>
    <row r="5661" spans="1:23" x14ac:dyDescent="0.3">
      <c r="A5661">
        <v>5660</v>
      </c>
      <c r="B5661" t="s">
        <v>8429</v>
      </c>
      <c r="C5661" s="1">
        <v>42722</v>
      </c>
      <c r="D5661">
        <v>2016</v>
      </c>
      <c r="E5661" t="s">
        <v>98</v>
      </c>
      <c r="F5661">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v>5.1791999999999998</v>
      </c>
    </row>
    <row r="5662" spans="1:23" x14ac:dyDescent="0.3">
      <c r="A5662">
        <v>6284</v>
      </c>
      <c r="B5662" t="s">
        <v>8827</v>
      </c>
      <c r="C5662" s="1">
        <v>42637</v>
      </c>
      <c r="D5662">
        <v>2016</v>
      </c>
      <c r="E5662" t="s">
        <v>161</v>
      </c>
      <c r="F5662">
        <v>24</v>
      </c>
      <c r="G5662" t="s">
        <v>54</v>
      </c>
      <c r="H5662" t="s">
        <v>4786</v>
      </c>
      <c r="I5662" t="s">
        <v>4787</v>
      </c>
      <c r="J5662" t="s">
        <v>44</v>
      </c>
      <c r="K5662" t="s">
        <v>29</v>
      </c>
      <c r="L5662" t="s">
        <v>45</v>
      </c>
      <c r="M5662" t="s">
        <v>46</v>
      </c>
      <c r="N5662">
        <v>90049</v>
      </c>
      <c r="O5662" t="s">
        <v>47</v>
      </c>
      <c r="P5662" t="s">
        <v>7774</v>
      </c>
      <c r="Q5662" t="s">
        <v>49</v>
      </c>
      <c r="R5662" t="s">
        <v>184</v>
      </c>
      <c r="S5662" t="s">
        <v>7775</v>
      </c>
      <c r="T5662">
        <v>304.89999999999998</v>
      </c>
      <c r="U5662">
        <v>5</v>
      </c>
      <c r="V5662">
        <v>0</v>
      </c>
      <c r="W5662">
        <v>143.30299999999997</v>
      </c>
    </row>
    <row r="5663" spans="1:23" x14ac:dyDescent="0.3">
      <c r="A5663">
        <v>6283</v>
      </c>
      <c r="B5663" t="s">
        <v>8824</v>
      </c>
      <c r="C5663" s="1">
        <v>42328</v>
      </c>
      <c r="D5663">
        <v>2015</v>
      </c>
      <c r="E5663" t="s">
        <v>24</v>
      </c>
      <c r="F5663">
        <v>20</v>
      </c>
      <c r="G5663" t="s">
        <v>54</v>
      </c>
      <c r="H5663" t="s">
        <v>4419</v>
      </c>
      <c r="I5663" t="s">
        <v>4420</v>
      </c>
      <c r="J5663" t="s">
        <v>28</v>
      </c>
      <c r="K5663" t="s">
        <v>29</v>
      </c>
      <c r="L5663" t="s">
        <v>5200</v>
      </c>
      <c r="M5663" t="s">
        <v>510</v>
      </c>
      <c r="N5663">
        <v>43302</v>
      </c>
      <c r="O5663" t="s">
        <v>157</v>
      </c>
      <c r="P5663" t="s">
        <v>8395</v>
      </c>
      <c r="Q5663" t="s">
        <v>49</v>
      </c>
      <c r="R5663" t="s">
        <v>63</v>
      </c>
      <c r="S5663" t="s">
        <v>8396</v>
      </c>
      <c r="T5663">
        <v>141.55199999999999</v>
      </c>
      <c r="U5663">
        <v>3</v>
      </c>
      <c r="V5663">
        <v>0.2</v>
      </c>
      <c r="W5663">
        <v>-26.541000000000004</v>
      </c>
    </row>
    <row r="5664" spans="1:23" x14ac:dyDescent="0.3">
      <c r="A5664">
        <v>5663</v>
      </c>
      <c r="B5664" t="s">
        <v>8430</v>
      </c>
      <c r="C5664" s="1">
        <v>42637</v>
      </c>
      <c r="D5664">
        <v>2016</v>
      </c>
      <c r="E5664" t="s">
        <v>161</v>
      </c>
      <c r="F5664">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v>-95.823000000000079</v>
      </c>
    </row>
    <row r="5665" spans="1:23" x14ac:dyDescent="0.3">
      <c r="A5665">
        <v>5664</v>
      </c>
      <c r="B5665" t="s">
        <v>8431</v>
      </c>
      <c r="C5665" s="1">
        <v>42572</v>
      </c>
      <c r="D5665">
        <v>2016</v>
      </c>
      <c r="E5665" t="s">
        <v>152</v>
      </c>
      <c r="F5665">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v>1.3992000000000013</v>
      </c>
    </row>
    <row r="5666" spans="1:23" x14ac:dyDescent="0.3">
      <c r="A5666">
        <v>5665</v>
      </c>
      <c r="B5666" t="s">
        <v>8431</v>
      </c>
      <c r="C5666" s="1">
        <v>42572</v>
      </c>
      <c r="D5666">
        <v>2016</v>
      </c>
      <c r="E5666" t="s">
        <v>152</v>
      </c>
      <c r="F566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v>-8.1311999999999998</v>
      </c>
    </row>
    <row r="5667" spans="1:23" x14ac:dyDescent="0.3">
      <c r="A5667">
        <v>5666</v>
      </c>
      <c r="B5667" t="s">
        <v>8431</v>
      </c>
      <c r="C5667" s="1">
        <v>42572</v>
      </c>
      <c r="D5667">
        <v>2016</v>
      </c>
      <c r="E5667" t="s">
        <v>152</v>
      </c>
      <c r="F5667">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v>4.1680000000000028</v>
      </c>
    </row>
    <row r="5668" spans="1:23" x14ac:dyDescent="0.3">
      <c r="A5668">
        <v>5667</v>
      </c>
      <c r="B5668" t="s">
        <v>8431</v>
      </c>
      <c r="C5668" s="1">
        <v>42572</v>
      </c>
      <c r="D5668">
        <v>2016</v>
      </c>
      <c r="E5668" t="s">
        <v>152</v>
      </c>
      <c r="F5668">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v>8.7052000000000049</v>
      </c>
    </row>
    <row r="5669" spans="1:23" x14ac:dyDescent="0.3">
      <c r="A5669">
        <v>5668</v>
      </c>
      <c r="B5669" t="s">
        <v>8434</v>
      </c>
      <c r="C5669" s="1">
        <v>42532</v>
      </c>
      <c r="D5669">
        <v>2016</v>
      </c>
      <c r="E5669" t="s">
        <v>41</v>
      </c>
      <c r="F5669">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v>6.8713999999999995</v>
      </c>
    </row>
    <row r="5670" spans="1:23" x14ac:dyDescent="0.3">
      <c r="A5670">
        <v>5669</v>
      </c>
      <c r="B5670" t="s">
        <v>8434</v>
      </c>
      <c r="C5670" s="1">
        <v>42532</v>
      </c>
      <c r="D5670">
        <v>2016</v>
      </c>
      <c r="E5670" t="s">
        <v>41</v>
      </c>
      <c r="F5670">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v>17.544800000000002</v>
      </c>
    </row>
    <row r="5671" spans="1:23" x14ac:dyDescent="0.3">
      <c r="A5671">
        <v>6281</v>
      </c>
      <c r="B5671" t="s">
        <v>8823</v>
      </c>
      <c r="C5671" s="1">
        <v>42867</v>
      </c>
      <c r="D5671">
        <v>2017</v>
      </c>
      <c r="E5671" t="s">
        <v>124</v>
      </c>
      <c r="F5671">
        <v>12</v>
      </c>
      <c r="G5671" t="s">
        <v>54</v>
      </c>
      <c r="H5671" t="s">
        <v>874</v>
      </c>
      <c r="I5671" t="s">
        <v>875</v>
      </c>
      <c r="J5671" t="s">
        <v>28</v>
      </c>
      <c r="K5671" t="s">
        <v>29</v>
      </c>
      <c r="L5671" t="s">
        <v>1023</v>
      </c>
      <c r="M5671" t="s">
        <v>510</v>
      </c>
      <c r="N5671">
        <v>45231</v>
      </c>
      <c r="O5671" t="s">
        <v>157</v>
      </c>
      <c r="P5671" t="s">
        <v>4584</v>
      </c>
      <c r="Q5671" t="s">
        <v>49</v>
      </c>
      <c r="R5671" t="s">
        <v>50</v>
      </c>
      <c r="S5671" t="s">
        <v>4585</v>
      </c>
      <c r="T5671">
        <v>5.9039999999999999</v>
      </c>
      <c r="U5671">
        <v>2</v>
      </c>
      <c r="V5671">
        <v>0.2</v>
      </c>
      <c r="W5671">
        <v>1.9925999999999999</v>
      </c>
    </row>
    <row r="5672" spans="1:23" x14ac:dyDescent="0.3">
      <c r="A5672">
        <v>6280</v>
      </c>
      <c r="B5672" t="s">
        <v>8820</v>
      </c>
      <c r="C5672" s="1">
        <v>42568</v>
      </c>
      <c r="D5672">
        <v>2016</v>
      </c>
      <c r="E5672" t="s">
        <v>152</v>
      </c>
      <c r="F5672">
        <v>17</v>
      </c>
      <c r="G5672" t="s">
        <v>25</v>
      </c>
      <c r="H5672" t="s">
        <v>5198</v>
      </c>
      <c r="I5672" t="s">
        <v>5199</v>
      </c>
      <c r="J5672" t="s">
        <v>28</v>
      </c>
      <c r="K5672" t="s">
        <v>29</v>
      </c>
      <c r="L5672" t="s">
        <v>101</v>
      </c>
      <c r="M5672" t="s">
        <v>102</v>
      </c>
      <c r="N5672">
        <v>98105</v>
      </c>
      <c r="O5672" t="s">
        <v>47</v>
      </c>
      <c r="P5672" t="s">
        <v>3790</v>
      </c>
      <c r="Q5672" t="s">
        <v>49</v>
      </c>
      <c r="R5672" t="s">
        <v>79</v>
      </c>
      <c r="S5672" t="s">
        <v>3791</v>
      </c>
      <c r="T5672">
        <v>12.816000000000001</v>
      </c>
      <c r="U5672">
        <v>3</v>
      </c>
      <c r="V5672">
        <v>0.2</v>
      </c>
      <c r="W5672">
        <v>4.1651999999999987</v>
      </c>
    </row>
    <row r="5673" spans="1:23" x14ac:dyDescent="0.3">
      <c r="A5673">
        <v>6278</v>
      </c>
      <c r="B5673" t="s">
        <v>8820</v>
      </c>
      <c r="C5673" s="1">
        <v>42568</v>
      </c>
      <c r="D5673">
        <v>2016</v>
      </c>
      <c r="E5673" t="s">
        <v>152</v>
      </c>
      <c r="F5673">
        <v>17</v>
      </c>
      <c r="G5673" t="s">
        <v>25</v>
      </c>
      <c r="H5673" t="s">
        <v>5198</v>
      </c>
      <c r="I5673" t="s">
        <v>5199</v>
      </c>
      <c r="J5673" t="s">
        <v>28</v>
      </c>
      <c r="K5673" t="s">
        <v>29</v>
      </c>
      <c r="L5673" t="s">
        <v>101</v>
      </c>
      <c r="M5673" t="s">
        <v>102</v>
      </c>
      <c r="N5673">
        <v>98105</v>
      </c>
      <c r="O5673" t="s">
        <v>47</v>
      </c>
      <c r="P5673" t="s">
        <v>289</v>
      </c>
      <c r="Q5673" t="s">
        <v>49</v>
      </c>
      <c r="R5673" t="s">
        <v>63</v>
      </c>
      <c r="S5673" t="s">
        <v>290</v>
      </c>
      <c r="T5673">
        <v>69.52</v>
      </c>
      <c r="U5673">
        <v>2</v>
      </c>
      <c r="V5673">
        <v>0</v>
      </c>
      <c r="W5673">
        <v>17.379999999999995</v>
      </c>
    </row>
    <row r="5674" spans="1:23" x14ac:dyDescent="0.3">
      <c r="A5674">
        <v>5673</v>
      </c>
      <c r="B5674" t="s">
        <v>8437</v>
      </c>
      <c r="C5674" s="1">
        <v>43035</v>
      </c>
      <c r="D5674">
        <v>2017</v>
      </c>
      <c r="E5674" t="s">
        <v>53</v>
      </c>
      <c r="F5674">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v>5.5439999999999987</v>
      </c>
    </row>
    <row r="5675" spans="1:23" x14ac:dyDescent="0.3">
      <c r="A5675">
        <v>5674</v>
      </c>
      <c r="B5675" t="s">
        <v>8437</v>
      </c>
      <c r="C5675" s="1">
        <v>43035</v>
      </c>
      <c r="D5675">
        <v>2017</v>
      </c>
      <c r="E5675" t="s">
        <v>53</v>
      </c>
      <c r="F5675">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v>2.6399999999999997</v>
      </c>
    </row>
    <row r="5676" spans="1:23" x14ac:dyDescent="0.3">
      <c r="A5676">
        <v>5675</v>
      </c>
      <c r="B5676" t="s">
        <v>8438</v>
      </c>
      <c r="C5676" s="1">
        <v>42391</v>
      </c>
      <c r="D5676">
        <v>2016</v>
      </c>
      <c r="E5676" t="s">
        <v>166</v>
      </c>
      <c r="F567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v>6.2208000000000006</v>
      </c>
    </row>
    <row r="5677" spans="1:23" x14ac:dyDescent="0.3">
      <c r="A5677">
        <v>6277</v>
      </c>
      <c r="B5677" t="s">
        <v>8820</v>
      </c>
      <c r="C5677" s="1">
        <v>42568</v>
      </c>
      <c r="D5677">
        <v>2016</v>
      </c>
      <c r="E5677" t="s">
        <v>152</v>
      </c>
      <c r="F5677">
        <v>17</v>
      </c>
      <c r="G5677" t="s">
        <v>25</v>
      </c>
      <c r="H5677" t="s">
        <v>5198</v>
      </c>
      <c r="I5677" t="s">
        <v>5199</v>
      </c>
      <c r="J5677" t="s">
        <v>28</v>
      </c>
      <c r="K5677" t="s">
        <v>29</v>
      </c>
      <c r="L5677" t="s">
        <v>101</v>
      </c>
      <c r="M5677" t="s">
        <v>102</v>
      </c>
      <c r="N5677">
        <v>98105</v>
      </c>
      <c r="O5677" t="s">
        <v>47</v>
      </c>
      <c r="P5677" t="s">
        <v>1213</v>
      </c>
      <c r="Q5677" t="s">
        <v>49</v>
      </c>
      <c r="R5677" t="s">
        <v>50</v>
      </c>
      <c r="S5677" t="s">
        <v>1214</v>
      </c>
      <c r="T5677">
        <v>87.71</v>
      </c>
      <c r="U5677">
        <v>7</v>
      </c>
      <c r="V5677">
        <v>0</v>
      </c>
      <c r="W5677">
        <v>41.223699999999994</v>
      </c>
    </row>
    <row r="5678" spans="1:23" x14ac:dyDescent="0.3">
      <c r="A5678">
        <v>6272</v>
      </c>
      <c r="B5678" t="s">
        <v>8817</v>
      </c>
      <c r="C5678" s="1">
        <v>43071</v>
      </c>
      <c r="D5678">
        <v>2017</v>
      </c>
      <c r="E5678" t="s">
        <v>98</v>
      </c>
      <c r="F5678">
        <v>2</v>
      </c>
      <c r="G5678" t="s">
        <v>54</v>
      </c>
      <c r="H5678" t="s">
        <v>1550</v>
      </c>
      <c r="I5678" t="s">
        <v>1551</v>
      </c>
      <c r="J5678" t="s">
        <v>44</v>
      </c>
      <c r="K5678" t="s">
        <v>29</v>
      </c>
      <c r="L5678" t="s">
        <v>3220</v>
      </c>
      <c r="M5678" t="s">
        <v>46</v>
      </c>
      <c r="N5678">
        <v>94601</v>
      </c>
      <c r="O5678" t="s">
        <v>47</v>
      </c>
      <c r="P5678" t="s">
        <v>3574</v>
      </c>
      <c r="Q5678" t="s">
        <v>49</v>
      </c>
      <c r="R5678" t="s">
        <v>72</v>
      </c>
      <c r="S5678" t="s">
        <v>3575</v>
      </c>
      <c r="T5678">
        <v>179.89999999999998</v>
      </c>
      <c r="U5678">
        <v>5</v>
      </c>
      <c r="V5678">
        <v>0</v>
      </c>
      <c r="W5678">
        <v>44.974999999999987</v>
      </c>
    </row>
    <row r="5679" spans="1:23" x14ac:dyDescent="0.3">
      <c r="A5679">
        <v>6269</v>
      </c>
      <c r="B5679" t="s">
        <v>8815</v>
      </c>
      <c r="C5679" s="1">
        <v>42278</v>
      </c>
      <c r="D5679">
        <v>2015</v>
      </c>
      <c r="E5679" t="s">
        <v>53</v>
      </c>
      <c r="F5679">
        <v>1</v>
      </c>
      <c r="G5679" t="s">
        <v>25</v>
      </c>
      <c r="H5679" t="s">
        <v>748</v>
      </c>
      <c r="I5679" t="s">
        <v>749</v>
      </c>
      <c r="J5679" t="s">
        <v>108</v>
      </c>
      <c r="K5679" t="s">
        <v>29</v>
      </c>
      <c r="L5679" t="s">
        <v>8816</v>
      </c>
      <c r="M5679" t="s">
        <v>1261</v>
      </c>
      <c r="N5679">
        <v>2138</v>
      </c>
      <c r="O5679" t="s">
        <v>157</v>
      </c>
      <c r="P5679" t="s">
        <v>5643</v>
      </c>
      <c r="Q5679" t="s">
        <v>49</v>
      </c>
      <c r="R5679" t="s">
        <v>79</v>
      </c>
      <c r="S5679" t="s">
        <v>1235</v>
      </c>
      <c r="T5679">
        <v>22.450000000000003</v>
      </c>
      <c r="U5679">
        <v>5</v>
      </c>
      <c r="V5679">
        <v>0</v>
      </c>
      <c r="W5679">
        <v>10.327</v>
      </c>
    </row>
    <row r="5680" spans="1:23" x14ac:dyDescent="0.3">
      <c r="A5680">
        <v>5679</v>
      </c>
      <c r="B5680" t="s">
        <v>8441</v>
      </c>
      <c r="C5680" s="1">
        <v>42579</v>
      </c>
      <c r="D5680">
        <v>2016</v>
      </c>
      <c r="E5680" t="s">
        <v>152</v>
      </c>
      <c r="F5680">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v>9.1979999999999986</v>
      </c>
    </row>
    <row r="5681" spans="1:23" x14ac:dyDescent="0.3">
      <c r="A5681">
        <v>5680</v>
      </c>
      <c r="B5681" t="s">
        <v>8441</v>
      </c>
      <c r="C5681" s="1">
        <v>42579</v>
      </c>
      <c r="D5681">
        <v>2016</v>
      </c>
      <c r="E5681" t="s">
        <v>152</v>
      </c>
      <c r="F5681">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v>53.860799999999998</v>
      </c>
    </row>
    <row r="5682" spans="1:23" x14ac:dyDescent="0.3">
      <c r="A5682">
        <v>5681</v>
      </c>
      <c r="B5682" t="s">
        <v>8443</v>
      </c>
      <c r="C5682" s="1">
        <v>42637</v>
      </c>
      <c r="D5682">
        <v>2016</v>
      </c>
      <c r="E5682" t="s">
        <v>161</v>
      </c>
      <c r="F5682">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v>2.9347999999999996</v>
      </c>
    </row>
    <row r="5683" spans="1:23" x14ac:dyDescent="0.3">
      <c r="A5683">
        <v>5682</v>
      </c>
      <c r="B5683" t="s">
        <v>8443</v>
      </c>
      <c r="C5683" s="1">
        <v>42637</v>
      </c>
      <c r="D5683">
        <v>2016</v>
      </c>
      <c r="E5683" t="s">
        <v>161</v>
      </c>
      <c r="F5683">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v>3.1104000000000003</v>
      </c>
    </row>
    <row r="5684" spans="1:23" x14ac:dyDescent="0.3">
      <c r="A5684">
        <v>5683</v>
      </c>
      <c r="B5684" t="s">
        <v>8444</v>
      </c>
      <c r="C5684" s="1">
        <v>41731</v>
      </c>
      <c r="D5684">
        <v>2014</v>
      </c>
      <c r="E5684" t="s">
        <v>89</v>
      </c>
      <c r="F5684">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v>7.1280000000000001</v>
      </c>
    </row>
    <row r="5685" spans="1:23" x14ac:dyDescent="0.3">
      <c r="A5685">
        <v>6267</v>
      </c>
      <c r="B5685" t="s">
        <v>8814</v>
      </c>
      <c r="C5685" s="1">
        <v>41946</v>
      </c>
      <c r="D5685">
        <v>2014</v>
      </c>
      <c r="E5685" t="s">
        <v>24</v>
      </c>
      <c r="F5685">
        <v>3</v>
      </c>
      <c r="G5685" t="s">
        <v>54</v>
      </c>
      <c r="H5685" t="s">
        <v>2090</v>
      </c>
      <c r="I5685" t="s">
        <v>2091</v>
      </c>
      <c r="J5685" t="s">
        <v>28</v>
      </c>
      <c r="K5685" t="s">
        <v>29</v>
      </c>
      <c r="L5685" t="s">
        <v>5683</v>
      </c>
      <c r="M5685" t="s">
        <v>347</v>
      </c>
      <c r="N5685">
        <v>37211</v>
      </c>
      <c r="O5685" t="s">
        <v>32</v>
      </c>
      <c r="P5685" t="s">
        <v>2669</v>
      </c>
      <c r="Q5685" t="s">
        <v>49</v>
      </c>
      <c r="R5685" t="s">
        <v>95</v>
      </c>
      <c r="S5685" t="s">
        <v>2670</v>
      </c>
      <c r="T5685">
        <v>143.85600000000002</v>
      </c>
      <c r="U5685">
        <v>9</v>
      </c>
      <c r="V5685">
        <v>0.2</v>
      </c>
      <c r="W5685">
        <v>48.551399999999994</v>
      </c>
    </row>
    <row r="5686" spans="1:23" x14ac:dyDescent="0.3">
      <c r="A5686">
        <v>5685</v>
      </c>
      <c r="B5686" t="s">
        <v>8444</v>
      </c>
      <c r="C5686" s="1">
        <v>41731</v>
      </c>
      <c r="D5686">
        <v>2014</v>
      </c>
      <c r="E5686" t="s">
        <v>89</v>
      </c>
      <c r="F568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v>40.274000000000001</v>
      </c>
    </row>
    <row r="5687" spans="1:23" x14ac:dyDescent="0.3">
      <c r="A5687">
        <v>5686</v>
      </c>
      <c r="B5687" t="s">
        <v>8445</v>
      </c>
      <c r="C5687" s="1">
        <v>42313</v>
      </c>
      <c r="D5687">
        <v>2015</v>
      </c>
      <c r="E5687" t="s">
        <v>24</v>
      </c>
      <c r="F5687">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v>35.652599999999993</v>
      </c>
    </row>
    <row r="5688" spans="1:23" x14ac:dyDescent="0.3">
      <c r="A5688">
        <v>5687</v>
      </c>
      <c r="B5688" t="s">
        <v>8446</v>
      </c>
      <c r="C5688" s="1">
        <v>41848</v>
      </c>
      <c r="D5688">
        <v>2014</v>
      </c>
      <c r="E5688" t="s">
        <v>152</v>
      </c>
      <c r="F5688">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v>5.1910000000000007</v>
      </c>
    </row>
    <row r="5689" spans="1:23" x14ac:dyDescent="0.3">
      <c r="A5689">
        <v>6266</v>
      </c>
      <c r="B5689" t="s">
        <v>8814</v>
      </c>
      <c r="C5689" s="1">
        <v>41946</v>
      </c>
      <c r="D5689">
        <v>2014</v>
      </c>
      <c r="E5689" t="s">
        <v>24</v>
      </c>
      <c r="F5689">
        <v>3</v>
      </c>
      <c r="G5689" t="s">
        <v>54</v>
      </c>
      <c r="H5689" t="s">
        <v>2090</v>
      </c>
      <c r="I5689" t="s">
        <v>2091</v>
      </c>
      <c r="J5689" t="s">
        <v>28</v>
      </c>
      <c r="K5689" t="s">
        <v>29</v>
      </c>
      <c r="L5689" t="s">
        <v>5683</v>
      </c>
      <c r="M5689" t="s">
        <v>347</v>
      </c>
      <c r="N5689">
        <v>37211</v>
      </c>
      <c r="O5689" t="s">
        <v>32</v>
      </c>
      <c r="P5689" t="s">
        <v>3283</v>
      </c>
      <c r="Q5689" t="s">
        <v>49</v>
      </c>
      <c r="R5689" t="s">
        <v>95</v>
      </c>
      <c r="S5689" t="s">
        <v>3284</v>
      </c>
      <c r="T5689">
        <v>3.4880000000000004</v>
      </c>
      <c r="U5689">
        <v>2</v>
      </c>
      <c r="V5689">
        <v>0.2</v>
      </c>
      <c r="W5689">
        <v>1.1771999999999998</v>
      </c>
    </row>
    <row r="5690" spans="1:23" x14ac:dyDescent="0.3">
      <c r="A5690">
        <v>5689</v>
      </c>
      <c r="B5690" t="s">
        <v>8446</v>
      </c>
      <c r="C5690" s="1">
        <v>41848</v>
      </c>
      <c r="D5690">
        <v>2014</v>
      </c>
      <c r="E5690" t="s">
        <v>152</v>
      </c>
      <c r="F5690">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v>16.518599999999999</v>
      </c>
    </row>
    <row r="5691" spans="1:23" x14ac:dyDescent="0.3">
      <c r="A5691">
        <v>6265</v>
      </c>
      <c r="B5691" t="s">
        <v>8813</v>
      </c>
      <c r="C5691" s="1">
        <v>42649</v>
      </c>
      <c r="D5691">
        <v>2016</v>
      </c>
      <c r="E5691" t="s">
        <v>53</v>
      </c>
      <c r="F5691">
        <v>6</v>
      </c>
      <c r="G5691" t="s">
        <v>1306</v>
      </c>
      <c r="H5691" t="s">
        <v>874</v>
      </c>
      <c r="I5691" t="s">
        <v>875</v>
      </c>
      <c r="J5691" t="s">
        <v>28</v>
      </c>
      <c r="K5691" t="s">
        <v>29</v>
      </c>
      <c r="L5691" t="s">
        <v>4570</v>
      </c>
      <c r="M5691" t="s">
        <v>663</v>
      </c>
      <c r="N5691">
        <v>74133</v>
      </c>
      <c r="O5691" t="s">
        <v>111</v>
      </c>
      <c r="P5691" t="s">
        <v>337</v>
      </c>
      <c r="Q5691" t="s">
        <v>49</v>
      </c>
      <c r="R5691" t="s">
        <v>79</v>
      </c>
      <c r="S5691" t="s">
        <v>338</v>
      </c>
      <c r="T5691">
        <v>28.849999999999998</v>
      </c>
      <c r="U5691">
        <v>5</v>
      </c>
      <c r="V5691">
        <v>0</v>
      </c>
      <c r="W5691">
        <v>14.424999999999999</v>
      </c>
    </row>
    <row r="5692" spans="1:23" x14ac:dyDescent="0.3">
      <c r="A5692">
        <v>5691</v>
      </c>
      <c r="B5692" t="s">
        <v>8448</v>
      </c>
      <c r="C5692" s="1">
        <v>42348</v>
      </c>
      <c r="D5692">
        <v>2015</v>
      </c>
      <c r="E5692" t="s">
        <v>98</v>
      </c>
      <c r="F5692">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v>9.3023999999999987</v>
      </c>
    </row>
    <row r="5693" spans="1:23" x14ac:dyDescent="0.3">
      <c r="A5693">
        <v>5692</v>
      </c>
      <c r="B5693" t="s">
        <v>8448</v>
      </c>
      <c r="C5693" s="1">
        <v>42348</v>
      </c>
      <c r="D5693">
        <v>2015</v>
      </c>
      <c r="E5693" t="s">
        <v>98</v>
      </c>
      <c r="F5693">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v>20.584999999999994</v>
      </c>
    </row>
    <row r="5694" spans="1:23" x14ac:dyDescent="0.3">
      <c r="A5694">
        <v>6264</v>
      </c>
      <c r="B5694" t="s">
        <v>8812</v>
      </c>
      <c r="C5694" s="1">
        <v>42860</v>
      </c>
      <c r="D5694">
        <v>2017</v>
      </c>
      <c r="E5694" t="s">
        <v>124</v>
      </c>
      <c r="F5694">
        <v>5</v>
      </c>
      <c r="G5694" t="s">
        <v>54</v>
      </c>
      <c r="H5694" t="s">
        <v>3823</v>
      </c>
      <c r="I5694" t="s">
        <v>3824</v>
      </c>
      <c r="J5694" t="s">
        <v>44</v>
      </c>
      <c r="K5694" t="s">
        <v>29</v>
      </c>
      <c r="L5694" t="s">
        <v>509</v>
      </c>
      <c r="M5694" t="s">
        <v>1288</v>
      </c>
      <c r="N5694">
        <v>31907</v>
      </c>
      <c r="O5694" t="s">
        <v>32</v>
      </c>
      <c r="P5694" t="s">
        <v>4057</v>
      </c>
      <c r="Q5694" t="s">
        <v>49</v>
      </c>
      <c r="R5694" t="s">
        <v>79</v>
      </c>
      <c r="S5694" t="s">
        <v>4058</v>
      </c>
      <c r="T5694">
        <v>34.5</v>
      </c>
      <c r="U5694">
        <v>3</v>
      </c>
      <c r="V5694">
        <v>0</v>
      </c>
      <c r="W5694">
        <v>15.524999999999999</v>
      </c>
    </row>
    <row r="5695" spans="1:23" x14ac:dyDescent="0.3">
      <c r="A5695">
        <v>5694</v>
      </c>
      <c r="B5695" t="s">
        <v>8448</v>
      </c>
      <c r="C5695" s="1">
        <v>42348</v>
      </c>
      <c r="D5695">
        <v>2015</v>
      </c>
      <c r="E5695" t="s">
        <v>98</v>
      </c>
      <c r="F5695">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v>12.672000000000001</v>
      </c>
    </row>
    <row r="5696" spans="1:23" x14ac:dyDescent="0.3">
      <c r="A5696">
        <v>6263</v>
      </c>
      <c r="B5696" t="s">
        <v>8811</v>
      </c>
      <c r="C5696" s="1">
        <v>42637</v>
      </c>
      <c r="D5696">
        <v>2016</v>
      </c>
      <c r="E5696" t="s">
        <v>161</v>
      </c>
      <c r="F5696">
        <v>24</v>
      </c>
      <c r="G5696" t="s">
        <v>199</v>
      </c>
      <c r="H5696" t="s">
        <v>1307</v>
      </c>
      <c r="I5696" t="s">
        <v>1308</v>
      </c>
      <c r="J5696" t="s">
        <v>44</v>
      </c>
      <c r="K5696" t="s">
        <v>29</v>
      </c>
      <c r="L5696" t="s">
        <v>3122</v>
      </c>
      <c r="M5696" t="s">
        <v>222</v>
      </c>
      <c r="N5696">
        <v>61107</v>
      </c>
      <c r="O5696" t="s">
        <v>111</v>
      </c>
      <c r="P5696" t="s">
        <v>1529</v>
      </c>
      <c r="Q5696" t="s">
        <v>49</v>
      </c>
      <c r="R5696" t="s">
        <v>79</v>
      </c>
      <c r="S5696" t="s">
        <v>1530</v>
      </c>
      <c r="T5696">
        <v>442.37199999999996</v>
      </c>
      <c r="U5696">
        <v>7</v>
      </c>
      <c r="V5696">
        <v>0.8</v>
      </c>
      <c r="W5696">
        <v>-729.91380000000004</v>
      </c>
    </row>
    <row r="5697" spans="1:23" x14ac:dyDescent="0.3">
      <c r="A5697">
        <v>6262</v>
      </c>
      <c r="B5697" t="s">
        <v>8810</v>
      </c>
      <c r="C5697" s="1">
        <v>42939</v>
      </c>
      <c r="D5697">
        <v>2017</v>
      </c>
      <c r="E5697" t="s">
        <v>152</v>
      </c>
      <c r="F5697">
        <v>23</v>
      </c>
      <c r="G5697" t="s">
        <v>54</v>
      </c>
      <c r="H5697" t="s">
        <v>7956</v>
      </c>
      <c r="I5697" t="s">
        <v>7957</v>
      </c>
      <c r="J5697" t="s">
        <v>44</v>
      </c>
      <c r="K5697" t="s">
        <v>29</v>
      </c>
      <c r="L5697" t="s">
        <v>1189</v>
      </c>
      <c r="M5697" t="s">
        <v>279</v>
      </c>
      <c r="N5697">
        <v>11561</v>
      </c>
      <c r="O5697" t="s">
        <v>157</v>
      </c>
      <c r="P5697" t="s">
        <v>1291</v>
      </c>
      <c r="Q5697" t="s">
        <v>49</v>
      </c>
      <c r="R5697" t="s">
        <v>50</v>
      </c>
      <c r="S5697" t="s">
        <v>1292</v>
      </c>
      <c r="T5697">
        <v>41.4</v>
      </c>
      <c r="U5697">
        <v>4</v>
      </c>
      <c r="V5697">
        <v>0</v>
      </c>
      <c r="W5697">
        <v>19.872</v>
      </c>
    </row>
    <row r="5698" spans="1:23" x14ac:dyDescent="0.3">
      <c r="A5698">
        <v>5697</v>
      </c>
      <c r="B5698" t="s">
        <v>8450</v>
      </c>
      <c r="C5698" s="1">
        <v>43022</v>
      </c>
      <c r="D5698">
        <v>2017</v>
      </c>
      <c r="E5698" t="s">
        <v>53</v>
      </c>
      <c r="F5698">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v>-42.46380000000002</v>
      </c>
    </row>
    <row r="5699" spans="1:23" x14ac:dyDescent="0.3">
      <c r="A5699">
        <v>5698</v>
      </c>
      <c r="B5699" t="s">
        <v>8450</v>
      </c>
      <c r="C5699" s="1">
        <v>43022</v>
      </c>
      <c r="D5699">
        <v>2017</v>
      </c>
      <c r="E5699" t="s">
        <v>53</v>
      </c>
      <c r="F5699">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v>-23.548000000000009</v>
      </c>
    </row>
    <row r="5700" spans="1:23" x14ac:dyDescent="0.3">
      <c r="A5700">
        <v>5699</v>
      </c>
      <c r="B5700" t="s">
        <v>8451</v>
      </c>
      <c r="C5700" s="1">
        <v>42679</v>
      </c>
      <c r="D5700">
        <v>2016</v>
      </c>
      <c r="E5700" t="s">
        <v>24</v>
      </c>
      <c r="F5700">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v>4.4399999999999995</v>
      </c>
    </row>
    <row r="5701" spans="1:23" x14ac:dyDescent="0.3">
      <c r="A5701">
        <v>5700</v>
      </c>
      <c r="B5701" t="s">
        <v>8452</v>
      </c>
      <c r="C5701" s="1">
        <v>43042</v>
      </c>
      <c r="D5701">
        <v>2017</v>
      </c>
      <c r="E5701" t="s">
        <v>24</v>
      </c>
      <c r="F5701">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v>17.581200000000003</v>
      </c>
    </row>
    <row r="5702" spans="1:23" x14ac:dyDescent="0.3">
      <c r="A5702">
        <v>5701</v>
      </c>
      <c r="B5702" t="s">
        <v>8453</v>
      </c>
      <c r="C5702" s="1">
        <v>42698</v>
      </c>
      <c r="D5702">
        <v>2016</v>
      </c>
      <c r="E5702" t="s">
        <v>24</v>
      </c>
      <c r="F5702">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v>15.281999999999998</v>
      </c>
    </row>
    <row r="5703" spans="1:23" x14ac:dyDescent="0.3">
      <c r="A5703">
        <v>6261</v>
      </c>
      <c r="B5703" t="s">
        <v>8809</v>
      </c>
      <c r="C5703" s="1">
        <v>42136</v>
      </c>
      <c r="D5703">
        <v>2015</v>
      </c>
      <c r="E5703" t="s">
        <v>124</v>
      </c>
      <c r="F5703">
        <v>12</v>
      </c>
      <c r="G5703" t="s">
        <v>54</v>
      </c>
      <c r="H5703" t="s">
        <v>1717</v>
      </c>
      <c r="I5703" t="s">
        <v>1718</v>
      </c>
      <c r="J5703" t="s">
        <v>28</v>
      </c>
      <c r="K5703" t="s">
        <v>29</v>
      </c>
      <c r="L5703" t="s">
        <v>101</v>
      </c>
      <c r="M5703" t="s">
        <v>102</v>
      </c>
      <c r="N5703">
        <v>98115</v>
      </c>
      <c r="O5703" t="s">
        <v>47</v>
      </c>
      <c r="P5703" t="s">
        <v>2056</v>
      </c>
      <c r="Q5703" t="s">
        <v>49</v>
      </c>
      <c r="R5703" t="s">
        <v>79</v>
      </c>
      <c r="S5703" t="s">
        <v>2057</v>
      </c>
      <c r="T5703">
        <v>14.592000000000002</v>
      </c>
      <c r="U5703">
        <v>3</v>
      </c>
      <c r="V5703">
        <v>0.2</v>
      </c>
      <c r="W5703">
        <v>4.9247999999999985</v>
      </c>
    </row>
    <row r="5704" spans="1:23" x14ac:dyDescent="0.3">
      <c r="A5704">
        <v>5703</v>
      </c>
      <c r="B5704" t="s">
        <v>8454</v>
      </c>
      <c r="C5704" s="1">
        <v>41987</v>
      </c>
      <c r="D5704">
        <v>2014</v>
      </c>
      <c r="E5704" t="s">
        <v>98</v>
      </c>
      <c r="F5704">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v>0.29519999999999957</v>
      </c>
    </row>
    <row r="5705" spans="1:23" x14ac:dyDescent="0.3">
      <c r="A5705">
        <v>6260</v>
      </c>
      <c r="B5705" t="s">
        <v>8808</v>
      </c>
      <c r="C5705" s="1">
        <v>42229</v>
      </c>
      <c r="D5705">
        <v>2015</v>
      </c>
      <c r="E5705" t="s">
        <v>132</v>
      </c>
      <c r="F5705">
        <v>13</v>
      </c>
      <c r="G5705" t="s">
        <v>25</v>
      </c>
      <c r="H5705" t="s">
        <v>2248</v>
      </c>
      <c r="I5705" t="s">
        <v>2249</v>
      </c>
      <c r="J5705" t="s">
        <v>28</v>
      </c>
      <c r="K5705" t="s">
        <v>29</v>
      </c>
      <c r="L5705" t="s">
        <v>1482</v>
      </c>
      <c r="M5705" t="s">
        <v>266</v>
      </c>
      <c r="N5705">
        <v>47374</v>
      </c>
      <c r="O5705" t="s">
        <v>111</v>
      </c>
      <c r="P5705" t="s">
        <v>3143</v>
      </c>
      <c r="Q5705" t="s">
        <v>49</v>
      </c>
      <c r="R5705" t="s">
        <v>79</v>
      </c>
      <c r="S5705" t="s">
        <v>3144</v>
      </c>
      <c r="T5705">
        <v>11.36</v>
      </c>
      <c r="U5705">
        <v>4</v>
      </c>
      <c r="V5705">
        <v>0</v>
      </c>
      <c r="W5705">
        <v>5.5663999999999998</v>
      </c>
    </row>
    <row r="5706" spans="1:23" x14ac:dyDescent="0.3">
      <c r="A5706">
        <v>6259</v>
      </c>
      <c r="B5706" t="s">
        <v>8807</v>
      </c>
      <c r="C5706" s="1">
        <v>42091</v>
      </c>
      <c r="D5706">
        <v>2015</v>
      </c>
      <c r="E5706" t="s">
        <v>237</v>
      </c>
      <c r="F5706">
        <v>28</v>
      </c>
      <c r="G5706" t="s">
        <v>25</v>
      </c>
      <c r="H5706" t="s">
        <v>5127</v>
      </c>
      <c r="I5706" t="s">
        <v>5128</v>
      </c>
      <c r="J5706" t="s">
        <v>28</v>
      </c>
      <c r="K5706" t="s">
        <v>29</v>
      </c>
      <c r="L5706" t="s">
        <v>278</v>
      </c>
      <c r="M5706" t="s">
        <v>279</v>
      </c>
      <c r="N5706">
        <v>10009</v>
      </c>
      <c r="O5706" t="s">
        <v>157</v>
      </c>
      <c r="P5706" t="s">
        <v>2595</v>
      </c>
      <c r="Q5706" t="s">
        <v>49</v>
      </c>
      <c r="R5706" t="s">
        <v>184</v>
      </c>
      <c r="S5706" t="s">
        <v>2596</v>
      </c>
      <c r="T5706">
        <v>22.919999999999998</v>
      </c>
      <c r="U5706">
        <v>3</v>
      </c>
      <c r="V5706">
        <v>0</v>
      </c>
      <c r="W5706">
        <v>11.230799999999999</v>
      </c>
    </row>
    <row r="5707" spans="1:23" x14ac:dyDescent="0.3">
      <c r="A5707">
        <v>5706</v>
      </c>
      <c r="B5707" t="s">
        <v>8455</v>
      </c>
      <c r="C5707" s="1">
        <v>41946</v>
      </c>
      <c r="D5707">
        <v>2014</v>
      </c>
      <c r="E5707" t="s">
        <v>24</v>
      </c>
      <c r="F5707">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v>3.3755999999999986</v>
      </c>
    </row>
    <row r="5708" spans="1:23" x14ac:dyDescent="0.3">
      <c r="A5708">
        <v>5707</v>
      </c>
      <c r="B5708" t="s">
        <v>8456</v>
      </c>
      <c r="C5708" s="1">
        <v>43000</v>
      </c>
      <c r="D5708">
        <v>2017</v>
      </c>
      <c r="E5708" t="s">
        <v>161</v>
      </c>
      <c r="F5708">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v>14.563799999999997</v>
      </c>
    </row>
    <row r="5709" spans="1:23" x14ac:dyDescent="0.3">
      <c r="A5709">
        <v>6258</v>
      </c>
      <c r="B5709" t="s">
        <v>8806</v>
      </c>
      <c r="C5709" s="1">
        <v>43041</v>
      </c>
      <c r="D5709">
        <v>2017</v>
      </c>
      <c r="E5709" t="s">
        <v>24</v>
      </c>
      <c r="F5709">
        <v>2</v>
      </c>
      <c r="G5709" t="s">
        <v>25</v>
      </c>
      <c r="H5709" t="s">
        <v>2158</v>
      </c>
      <c r="I5709" t="s">
        <v>2159</v>
      </c>
      <c r="J5709" t="s">
        <v>44</v>
      </c>
      <c r="K5709" t="s">
        <v>29</v>
      </c>
      <c r="L5709" t="s">
        <v>509</v>
      </c>
      <c r="M5709" t="s">
        <v>510</v>
      </c>
      <c r="N5709">
        <v>43229</v>
      </c>
      <c r="O5709" t="s">
        <v>157</v>
      </c>
      <c r="P5709" t="s">
        <v>1081</v>
      </c>
      <c r="Q5709" t="s">
        <v>49</v>
      </c>
      <c r="R5709" t="s">
        <v>592</v>
      </c>
      <c r="S5709" t="s">
        <v>1082</v>
      </c>
      <c r="T5709">
        <v>384.59200000000004</v>
      </c>
      <c r="U5709">
        <v>2</v>
      </c>
      <c r="V5709">
        <v>0.2</v>
      </c>
      <c r="W5709">
        <v>-81.725799999999978</v>
      </c>
    </row>
    <row r="5710" spans="1:23" x14ac:dyDescent="0.3">
      <c r="A5710">
        <v>5709</v>
      </c>
      <c r="B5710" t="s">
        <v>8457</v>
      </c>
      <c r="C5710" s="1">
        <v>42132</v>
      </c>
      <c r="D5710">
        <v>2015</v>
      </c>
      <c r="E5710" t="s">
        <v>124</v>
      </c>
      <c r="F5710">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v>7.158600000000007</v>
      </c>
    </row>
    <row r="5711" spans="1:23" x14ac:dyDescent="0.3">
      <c r="A5711">
        <v>6257</v>
      </c>
      <c r="B5711" t="s">
        <v>8805</v>
      </c>
      <c r="C5711" s="1">
        <v>42253</v>
      </c>
      <c r="D5711">
        <v>2015</v>
      </c>
      <c r="E5711" t="s">
        <v>161</v>
      </c>
      <c r="F5711">
        <v>6</v>
      </c>
      <c r="G5711" t="s">
        <v>25</v>
      </c>
      <c r="H5711" t="s">
        <v>3391</v>
      </c>
      <c r="I5711" t="s">
        <v>3392</v>
      </c>
      <c r="J5711" t="s">
        <v>108</v>
      </c>
      <c r="K5711" t="s">
        <v>29</v>
      </c>
      <c r="L5711" t="s">
        <v>1078</v>
      </c>
      <c r="M5711" t="s">
        <v>58</v>
      </c>
      <c r="N5711">
        <v>33319</v>
      </c>
      <c r="O5711" t="s">
        <v>32</v>
      </c>
      <c r="P5711" t="s">
        <v>5956</v>
      </c>
      <c r="Q5711" t="s">
        <v>49</v>
      </c>
      <c r="R5711" t="s">
        <v>79</v>
      </c>
      <c r="S5711" t="s">
        <v>5957</v>
      </c>
      <c r="T5711">
        <v>3.4440000000000008</v>
      </c>
      <c r="U5711">
        <v>1</v>
      </c>
      <c r="V5711">
        <v>0.7</v>
      </c>
      <c r="W5711">
        <v>-2.5255999999999998</v>
      </c>
    </row>
    <row r="5712" spans="1:23" x14ac:dyDescent="0.3">
      <c r="A5712">
        <v>6256</v>
      </c>
      <c r="B5712" t="s">
        <v>8804</v>
      </c>
      <c r="C5712" s="1">
        <v>42987</v>
      </c>
      <c r="D5712">
        <v>2017</v>
      </c>
      <c r="E5712" t="s">
        <v>161</v>
      </c>
      <c r="F5712">
        <v>9</v>
      </c>
      <c r="G5712" t="s">
        <v>54</v>
      </c>
      <c r="H5712" t="s">
        <v>1193</v>
      </c>
      <c r="I5712" t="s">
        <v>1194</v>
      </c>
      <c r="J5712" t="s">
        <v>44</v>
      </c>
      <c r="K5712" t="s">
        <v>29</v>
      </c>
      <c r="L5712" t="s">
        <v>4368</v>
      </c>
      <c r="M5712" t="s">
        <v>110</v>
      </c>
      <c r="N5712">
        <v>75023</v>
      </c>
      <c r="O5712" t="s">
        <v>111</v>
      </c>
      <c r="P5712" t="s">
        <v>404</v>
      </c>
      <c r="Q5712" t="s">
        <v>49</v>
      </c>
      <c r="R5712" t="s">
        <v>50</v>
      </c>
      <c r="S5712" t="s">
        <v>405</v>
      </c>
      <c r="T5712">
        <v>9.8560000000000016</v>
      </c>
      <c r="U5712">
        <v>4</v>
      </c>
      <c r="V5712">
        <v>0.2</v>
      </c>
      <c r="W5712">
        <v>3.4495999999999993</v>
      </c>
    </row>
    <row r="5713" spans="1:23" x14ac:dyDescent="0.3">
      <c r="A5713">
        <v>5712</v>
      </c>
      <c r="B5713" t="s">
        <v>8457</v>
      </c>
      <c r="C5713" s="1">
        <v>42132</v>
      </c>
      <c r="D5713">
        <v>2015</v>
      </c>
      <c r="E5713" t="s">
        <v>124</v>
      </c>
      <c r="F5713">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v>9.3312000000000008</v>
      </c>
    </row>
    <row r="5714" spans="1:23" x14ac:dyDescent="0.3">
      <c r="A5714">
        <v>6253</v>
      </c>
      <c r="B5714" t="s">
        <v>8802</v>
      </c>
      <c r="C5714" s="1">
        <v>41736</v>
      </c>
      <c r="D5714">
        <v>2014</v>
      </c>
      <c r="E5714" t="s">
        <v>89</v>
      </c>
      <c r="F5714">
        <v>7</v>
      </c>
      <c r="G5714" t="s">
        <v>1306</v>
      </c>
      <c r="H5714" t="s">
        <v>800</v>
      </c>
      <c r="I5714" t="s">
        <v>801</v>
      </c>
      <c r="J5714" t="s">
        <v>108</v>
      </c>
      <c r="K5714" t="s">
        <v>29</v>
      </c>
      <c r="L5714" t="s">
        <v>7805</v>
      </c>
      <c r="M5714" t="s">
        <v>1288</v>
      </c>
      <c r="N5714">
        <v>30062</v>
      </c>
      <c r="O5714" t="s">
        <v>32</v>
      </c>
      <c r="P5714" t="s">
        <v>1916</v>
      </c>
      <c r="Q5714" t="s">
        <v>49</v>
      </c>
      <c r="R5714" t="s">
        <v>95</v>
      </c>
      <c r="S5714" t="s">
        <v>1917</v>
      </c>
      <c r="T5714">
        <v>58.320000000000007</v>
      </c>
      <c r="U5714">
        <v>9</v>
      </c>
      <c r="V5714">
        <v>0</v>
      </c>
      <c r="W5714">
        <v>27.993600000000001</v>
      </c>
    </row>
    <row r="5715" spans="1:23" x14ac:dyDescent="0.3">
      <c r="A5715">
        <v>6252</v>
      </c>
      <c r="B5715" t="s">
        <v>8801</v>
      </c>
      <c r="C5715" s="1">
        <v>41975</v>
      </c>
      <c r="D5715">
        <v>2014</v>
      </c>
      <c r="E5715" t="s">
        <v>98</v>
      </c>
      <c r="F5715">
        <v>2</v>
      </c>
      <c r="G5715" t="s">
        <v>199</v>
      </c>
      <c r="H5715" t="s">
        <v>3666</v>
      </c>
      <c r="I5715" t="s">
        <v>3667</v>
      </c>
      <c r="J5715" t="s">
        <v>28</v>
      </c>
      <c r="K5715" t="s">
        <v>29</v>
      </c>
      <c r="L5715" t="s">
        <v>315</v>
      </c>
      <c r="M5715" t="s">
        <v>222</v>
      </c>
      <c r="N5715">
        <v>60623</v>
      </c>
      <c r="O5715" t="s">
        <v>111</v>
      </c>
      <c r="P5715" t="s">
        <v>1445</v>
      </c>
      <c r="Q5715" t="s">
        <v>49</v>
      </c>
      <c r="R5715" t="s">
        <v>82</v>
      </c>
      <c r="S5715" t="s">
        <v>1446</v>
      </c>
      <c r="T5715">
        <v>2.3939999999999997</v>
      </c>
      <c r="U5715">
        <v>1</v>
      </c>
      <c r="V5715">
        <v>0.8</v>
      </c>
      <c r="W5715">
        <v>-6.344100000000001</v>
      </c>
    </row>
    <row r="5716" spans="1:23" x14ac:dyDescent="0.3">
      <c r="A5716">
        <v>5715</v>
      </c>
      <c r="B5716" t="s">
        <v>8460</v>
      </c>
      <c r="C5716" s="1">
        <v>43003</v>
      </c>
      <c r="D5716">
        <v>2017</v>
      </c>
      <c r="E5716" t="s">
        <v>161</v>
      </c>
      <c r="F571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v>47.938500000000005</v>
      </c>
    </row>
    <row r="5717" spans="1:23" x14ac:dyDescent="0.3">
      <c r="A5717">
        <v>6251</v>
      </c>
      <c r="B5717" t="s">
        <v>8798</v>
      </c>
      <c r="C5717" s="1">
        <v>42884</v>
      </c>
      <c r="D5717">
        <v>2017</v>
      </c>
      <c r="E5717" t="s">
        <v>124</v>
      </c>
      <c r="F5717">
        <v>29</v>
      </c>
      <c r="G5717" t="s">
        <v>54</v>
      </c>
      <c r="H5717" t="s">
        <v>5177</v>
      </c>
      <c r="I5717" t="s">
        <v>5178</v>
      </c>
      <c r="J5717" t="s">
        <v>28</v>
      </c>
      <c r="K5717" t="s">
        <v>29</v>
      </c>
      <c r="L5717" t="s">
        <v>509</v>
      </c>
      <c r="M5717" t="s">
        <v>266</v>
      </c>
      <c r="N5717">
        <v>47201</v>
      </c>
      <c r="O5717" t="s">
        <v>111</v>
      </c>
      <c r="P5717" t="s">
        <v>951</v>
      </c>
      <c r="Q5717" t="s">
        <v>49</v>
      </c>
      <c r="R5717" t="s">
        <v>95</v>
      </c>
      <c r="S5717" t="s">
        <v>952</v>
      </c>
      <c r="T5717">
        <v>7.98</v>
      </c>
      <c r="U5717">
        <v>1</v>
      </c>
      <c r="V5717">
        <v>0</v>
      </c>
      <c r="W5717">
        <v>3.99</v>
      </c>
    </row>
    <row r="5718" spans="1:23" x14ac:dyDescent="0.3">
      <c r="A5718">
        <v>6250</v>
      </c>
      <c r="B5718" t="s">
        <v>8798</v>
      </c>
      <c r="C5718" s="1">
        <v>42884</v>
      </c>
      <c r="D5718">
        <v>2017</v>
      </c>
      <c r="E5718" t="s">
        <v>124</v>
      </c>
      <c r="F5718">
        <v>29</v>
      </c>
      <c r="G5718" t="s">
        <v>54</v>
      </c>
      <c r="H5718" t="s">
        <v>5177</v>
      </c>
      <c r="I5718" t="s">
        <v>5178</v>
      </c>
      <c r="J5718" t="s">
        <v>28</v>
      </c>
      <c r="K5718" t="s">
        <v>29</v>
      </c>
      <c r="L5718" t="s">
        <v>509</v>
      </c>
      <c r="M5718" t="s">
        <v>266</v>
      </c>
      <c r="N5718">
        <v>47201</v>
      </c>
      <c r="O5718" t="s">
        <v>111</v>
      </c>
      <c r="P5718" t="s">
        <v>8799</v>
      </c>
      <c r="Q5718" t="s">
        <v>49</v>
      </c>
      <c r="R5718" t="s">
        <v>82</v>
      </c>
      <c r="S5718" t="s">
        <v>8800</v>
      </c>
      <c r="T5718">
        <v>465.16</v>
      </c>
      <c r="U5718">
        <v>2</v>
      </c>
      <c r="V5718">
        <v>0</v>
      </c>
      <c r="W5718">
        <v>120.94159999999999</v>
      </c>
    </row>
    <row r="5719" spans="1:23" x14ac:dyDescent="0.3">
      <c r="A5719">
        <v>5718</v>
      </c>
      <c r="B5719" t="s">
        <v>8461</v>
      </c>
      <c r="C5719" s="1">
        <v>42286</v>
      </c>
      <c r="D5719">
        <v>2015</v>
      </c>
      <c r="E5719" t="s">
        <v>53</v>
      </c>
      <c r="F5719">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v>27.241199999999996</v>
      </c>
    </row>
    <row r="5720" spans="1:23" x14ac:dyDescent="0.3">
      <c r="A5720">
        <v>5719</v>
      </c>
      <c r="B5720" t="s">
        <v>8461</v>
      </c>
      <c r="C5720" s="1">
        <v>42286</v>
      </c>
      <c r="D5720">
        <v>2015</v>
      </c>
      <c r="E5720" t="s">
        <v>53</v>
      </c>
      <c r="F5720">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v>5.2272000000000007</v>
      </c>
    </row>
    <row r="5721" spans="1:23" x14ac:dyDescent="0.3">
      <c r="A5721">
        <v>5720</v>
      </c>
      <c r="B5721" t="s">
        <v>8462</v>
      </c>
      <c r="C5721" s="1">
        <v>42823</v>
      </c>
      <c r="D5721">
        <v>2017</v>
      </c>
      <c r="E5721" t="s">
        <v>237</v>
      </c>
      <c r="F5721">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v>21.164000000000005</v>
      </c>
    </row>
    <row r="5722" spans="1:23" x14ac:dyDescent="0.3">
      <c r="A5722">
        <v>5721</v>
      </c>
      <c r="B5722" t="s">
        <v>8463</v>
      </c>
      <c r="C5722" s="1">
        <v>42322</v>
      </c>
      <c r="D5722">
        <v>2015</v>
      </c>
      <c r="E5722" t="s">
        <v>24</v>
      </c>
      <c r="F5722">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v>2.289000000000001</v>
      </c>
    </row>
    <row r="5723" spans="1:23" x14ac:dyDescent="0.3">
      <c r="A5723">
        <v>6248</v>
      </c>
      <c r="B5723" t="s">
        <v>8798</v>
      </c>
      <c r="C5723" s="1">
        <v>42884</v>
      </c>
      <c r="D5723">
        <v>2017</v>
      </c>
      <c r="E5723" t="s">
        <v>124</v>
      </c>
      <c r="F5723">
        <v>29</v>
      </c>
      <c r="G5723" t="s">
        <v>54</v>
      </c>
      <c r="H5723" t="s">
        <v>5177</v>
      </c>
      <c r="I5723" t="s">
        <v>5178</v>
      </c>
      <c r="J5723" t="s">
        <v>28</v>
      </c>
      <c r="K5723" t="s">
        <v>29</v>
      </c>
      <c r="L5723" t="s">
        <v>509</v>
      </c>
      <c r="M5723" t="s">
        <v>266</v>
      </c>
      <c r="N5723">
        <v>47201</v>
      </c>
      <c r="O5723" t="s">
        <v>111</v>
      </c>
      <c r="P5723" t="s">
        <v>5396</v>
      </c>
      <c r="Q5723" t="s">
        <v>49</v>
      </c>
      <c r="R5723" t="s">
        <v>79</v>
      </c>
      <c r="S5723" t="s">
        <v>5397</v>
      </c>
      <c r="T5723">
        <v>43.41</v>
      </c>
      <c r="U5723">
        <v>1</v>
      </c>
      <c r="V5723">
        <v>0</v>
      </c>
      <c r="W5723">
        <v>19.968599999999999</v>
      </c>
    </row>
    <row r="5724" spans="1:23" x14ac:dyDescent="0.3">
      <c r="A5724">
        <v>6245</v>
      </c>
      <c r="B5724" t="s">
        <v>8797</v>
      </c>
      <c r="C5724" s="1">
        <v>42328</v>
      </c>
      <c r="D5724">
        <v>2015</v>
      </c>
      <c r="E5724" t="s">
        <v>24</v>
      </c>
      <c r="F5724">
        <v>20</v>
      </c>
      <c r="G5724" t="s">
        <v>54</v>
      </c>
      <c r="H5724" t="s">
        <v>6317</v>
      </c>
      <c r="I5724" t="s">
        <v>6318</v>
      </c>
      <c r="J5724" t="s">
        <v>108</v>
      </c>
      <c r="K5724" t="s">
        <v>29</v>
      </c>
      <c r="L5724" t="s">
        <v>101</v>
      </c>
      <c r="M5724" t="s">
        <v>102</v>
      </c>
      <c r="N5724">
        <v>98105</v>
      </c>
      <c r="O5724" t="s">
        <v>47</v>
      </c>
      <c r="P5724" t="s">
        <v>4691</v>
      </c>
      <c r="Q5724" t="s">
        <v>49</v>
      </c>
      <c r="R5724" t="s">
        <v>72</v>
      </c>
      <c r="S5724" t="s">
        <v>4692</v>
      </c>
      <c r="T5724">
        <v>119.03999999999999</v>
      </c>
      <c r="U5724">
        <v>6</v>
      </c>
      <c r="V5724">
        <v>0</v>
      </c>
      <c r="W5724">
        <v>30.950400000000002</v>
      </c>
    </row>
    <row r="5725" spans="1:23" x14ac:dyDescent="0.3">
      <c r="A5725">
        <v>5724</v>
      </c>
      <c r="B5725" t="s">
        <v>8464</v>
      </c>
      <c r="C5725" s="1">
        <v>42639</v>
      </c>
      <c r="D5725">
        <v>2016</v>
      </c>
      <c r="E5725" t="s">
        <v>161</v>
      </c>
      <c r="F5725">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v>6.2208000000000006</v>
      </c>
    </row>
    <row r="5726" spans="1:23" x14ac:dyDescent="0.3">
      <c r="A5726">
        <v>5725</v>
      </c>
      <c r="B5726" t="s">
        <v>8465</v>
      </c>
      <c r="C5726" s="1">
        <v>41904</v>
      </c>
      <c r="D5726">
        <v>2014</v>
      </c>
      <c r="E5726" t="s">
        <v>161</v>
      </c>
      <c r="F572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v>-82.884</v>
      </c>
    </row>
    <row r="5727" spans="1:23" x14ac:dyDescent="0.3">
      <c r="A5727">
        <v>6244</v>
      </c>
      <c r="B5727" t="s">
        <v>8796</v>
      </c>
      <c r="C5727" s="1">
        <v>42698</v>
      </c>
      <c r="D5727">
        <v>2016</v>
      </c>
      <c r="E5727" t="s">
        <v>24</v>
      </c>
      <c r="F5727">
        <v>24</v>
      </c>
      <c r="G5727" t="s">
        <v>54</v>
      </c>
      <c r="H5727" t="s">
        <v>5500</v>
      </c>
      <c r="I5727" t="s">
        <v>5501</v>
      </c>
      <c r="J5727" t="s">
        <v>108</v>
      </c>
      <c r="K5727" t="s">
        <v>29</v>
      </c>
      <c r="L5727" t="s">
        <v>4144</v>
      </c>
      <c r="M5727" t="s">
        <v>102</v>
      </c>
      <c r="N5727">
        <v>98006</v>
      </c>
      <c r="O5727" t="s">
        <v>47</v>
      </c>
      <c r="P5727" t="s">
        <v>6851</v>
      </c>
      <c r="Q5727" t="s">
        <v>49</v>
      </c>
      <c r="R5727" t="s">
        <v>592</v>
      </c>
      <c r="S5727" t="s">
        <v>6852</v>
      </c>
      <c r="T5727">
        <v>25.349999999999998</v>
      </c>
      <c r="U5727">
        <v>3</v>
      </c>
      <c r="V5727">
        <v>0</v>
      </c>
      <c r="W5727">
        <v>7.6049999999999978</v>
      </c>
    </row>
    <row r="5728" spans="1:23" x14ac:dyDescent="0.3">
      <c r="A5728">
        <v>6243</v>
      </c>
      <c r="B5728" t="s">
        <v>8795</v>
      </c>
      <c r="C5728" s="1">
        <v>41994</v>
      </c>
      <c r="D5728">
        <v>2014</v>
      </c>
      <c r="E5728" t="s">
        <v>98</v>
      </c>
      <c r="F5728">
        <v>21</v>
      </c>
      <c r="G5728" t="s">
        <v>54</v>
      </c>
      <c r="H5728" t="s">
        <v>4229</v>
      </c>
      <c r="I5728" t="s">
        <v>4230</v>
      </c>
      <c r="J5728" t="s">
        <v>108</v>
      </c>
      <c r="K5728" t="s">
        <v>29</v>
      </c>
      <c r="L5728" t="s">
        <v>394</v>
      </c>
      <c r="M5728" t="s">
        <v>347</v>
      </c>
      <c r="N5728">
        <v>38401</v>
      </c>
      <c r="O5728" t="s">
        <v>32</v>
      </c>
      <c r="P5728" t="s">
        <v>3939</v>
      </c>
      <c r="Q5728" t="s">
        <v>49</v>
      </c>
      <c r="R5728" t="s">
        <v>79</v>
      </c>
      <c r="S5728" t="s">
        <v>3940</v>
      </c>
      <c r="T5728">
        <v>18.240000000000002</v>
      </c>
      <c r="U5728">
        <v>2</v>
      </c>
      <c r="V5728">
        <v>0.7</v>
      </c>
      <c r="W5728">
        <v>-14.591999999999999</v>
      </c>
    </row>
    <row r="5729" spans="1:23" x14ac:dyDescent="0.3">
      <c r="A5729">
        <v>6241</v>
      </c>
      <c r="B5729" t="s">
        <v>8793</v>
      </c>
      <c r="C5729" s="1">
        <v>42672</v>
      </c>
      <c r="D5729">
        <v>2016</v>
      </c>
      <c r="E5729" t="s">
        <v>53</v>
      </c>
      <c r="F5729">
        <v>29</v>
      </c>
      <c r="G5729" t="s">
        <v>25</v>
      </c>
      <c r="H5729" t="s">
        <v>956</v>
      </c>
      <c r="I5729" t="s">
        <v>957</v>
      </c>
      <c r="J5729" t="s">
        <v>28</v>
      </c>
      <c r="K5729" t="s">
        <v>29</v>
      </c>
      <c r="L5729" t="s">
        <v>45</v>
      </c>
      <c r="M5729" t="s">
        <v>46</v>
      </c>
      <c r="N5729">
        <v>90008</v>
      </c>
      <c r="O5729" t="s">
        <v>47</v>
      </c>
      <c r="P5729" t="s">
        <v>3543</v>
      </c>
      <c r="Q5729" t="s">
        <v>49</v>
      </c>
      <c r="R5729" t="s">
        <v>79</v>
      </c>
      <c r="S5729" t="s">
        <v>3544</v>
      </c>
      <c r="T5729">
        <v>11.744</v>
      </c>
      <c r="U5729">
        <v>1</v>
      </c>
      <c r="V5729">
        <v>0.2</v>
      </c>
      <c r="W5729">
        <v>3.8167999999999997</v>
      </c>
    </row>
    <row r="5730" spans="1:23" x14ac:dyDescent="0.3">
      <c r="A5730">
        <v>5729</v>
      </c>
      <c r="B5730" t="s">
        <v>8468</v>
      </c>
      <c r="C5730" s="1">
        <v>43077</v>
      </c>
      <c r="D5730">
        <v>2017</v>
      </c>
      <c r="E5730" t="s">
        <v>98</v>
      </c>
      <c r="F5730">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v>305.13000000000011</v>
      </c>
    </row>
    <row r="5731" spans="1:23" x14ac:dyDescent="0.3">
      <c r="A5731">
        <v>5730</v>
      </c>
      <c r="B5731" t="s">
        <v>8468</v>
      </c>
      <c r="C5731" s="1">
        <v>43077</v>
      </c>
      <c r="D5731">
        <v>2017</v>
      </c>
      <c r="E5731" t="s">
        <v>98</v>
      </c>
      <c r="F5731">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v>28.087600000000002</v>
      </c>
    </row>
    <row r="5732" spans="1:23" x14ac:dyDescent="0.3">
      <c r="A5732">
        <v>6240</v>
      </c>
      <c r="B5732" t="s">
        <v>8792</v>
      </c>
      <c r="C5732" s="1">
        <v>42350</v>
      </c>
      <c r="D5732">
        <v>2015</v>
      </c>
      <c r="E5732" t="s">
        <v>98</v>
      </c>
      <c r="F5732">
        <v>12</v>
      </c>
      <c r="G5732" t="s">
        <v>54</v>
      </c>
      <c r="H5732" t="s">
        <v>3854</v>
      </c>
      <c r="I5732" t="s">
        <v>3855</v>
      </c>
      <c r="J5732" t="s">
        <v>28</v>
      </c>
      <c r="K5732" t="s">
        <v>29</v>
      </c>
      <c r="L5732" t="s">
        <v>644</v>
      </c>
      <c r="M5732" t="s">
        <v>46</v>
      </c>
      <c r="N5732">
        <v>95123</v>
      </c>
      <c r="O5732" t="s">
        <v>47</v>
      </c>
      <c r="P5732" t="s">
        <v>2890</v>
      </c>
      <c r="Q5732" t="s">
        <v>49</v>
      </c>
      <c r="R5732" t="s">
        <v>63</v>
      </c>
      <c r="S5732" t="s">
        <v>2891</v>
      </c>
      <c r="T5732">
        <v>360.38</v>
      </c>
      <c r="U5732">
        <v>2</v>
      </c>
      <c r="V5732">
        <v>0</v>
      </c>
      <c r="W5732">
        <v>93.698800000000006</v>
      </c>
    </row>
    <row r="5733" spans="1:23" x14ac:dyDescent="0.3">
      <c r="A5733">
        <v>5732</v>
      </c>
      <c r="B5733" t="s">
        <v>8468</v>
      </c>
      <c r="C5733" s="1">
        <v>43077</v>
      </c>
      <c r="D5733">
        <v>2017</v>
      </c>
      <c r="E5733" t="s">
        <v>98</v>
      </c>
      <c r="F5733">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v>12.659199999999998</v>
      </c>
    </row>
    <row r="5734" spans="1:23" x14ac:dyDescent="0.3">
      <c r="A5734">
        <v>6238</v>
      </c>
      <c r="B5734" t="s">
        <v>8791</v>
      </c>
      <c r="C5734" s="1">
        <v>42391</v>
      </c>
      <c r="D5734">
        <v>2016</v>
      </c>
      <c r="E5734" t="s">
        <v>166</v>
      </c>
      <c r="F5734">
        <v>22</v>
      </c>
      <c r="G5734" t="s">
        <v>54</v>
      </c>
      <c r="H5734" t="s">
        <v>4304</v>
      </c>
      <c r="I5734" t="s">
        <v>4305</v>
      </c>
      <c r="J5734" t="s">
        <v>28</v>
      </c>
      <c r="K5734" t="s">
        <v>29</v>
      </c>
      <c r="L5734" t="s">
        <v>278</v>
      </c>
      <c r="M5734" t="s">
        <v>279</v>
      </c>
      <c r="N5734">
        <v>10009</v>
      </c>
      <c r="O5734" t="s">
        <v>157</v>
      </c>
      <c r="P5734" t="s">
        <v>5134</v>
      </c>
      <c r="Q5734" t="s">
        <v>49</v>
      </c>
      <c r="R5734" t="s">
        <v>79</v>
      </c>
      <c r="S5734" t="s">
        <v>5135</v>
      </c>
      <c r="T5734">
        <v>26.336000000000002</v>
      </c>
      <c r="U5734">
        <v>4</v>
      </c>
      <c r="V5734">
        <v>0.2</v>
      </c>
      <c r="W5734">
        <v>9.2176000000000009</v>
      </c>
    </row>
    <row r="5735" spans="1:23" x14ac:dyDescent="0.3">
      <c r="A5735">
        <v>5734</v>
      </c>
      <c r="B5735" t="s">
        <v>8469</v>
      </c>
      <c r="C5735" s="1">
        <v>42915</v>
      </c>
      <c r="D5735">
        <v>2017</v>
      </c>
      <c r="E5735" t="s">
        <v>41</v>
      </c>
      <c r="F5735">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v>7.9794000000000018</v>
      </c>
    </row>
    <row r="5736" spans="1:23" x14ac:dyDescent="0.3">
      <c r="A5736">
        <v>6237</v>
      </c>
      <c r="B5736" t="s">
        <v>8790</v>
      </c>
      <c r="C5736" s="1">
        <v>42423</v>
      </c>
      <c r="D5736">
        <v>2016</v>
      </c>
      <c r="E5736" t="s">
        <v>568</v>
      </c>
      <c r="F5736">
        <v>23</v>
      </c>
      <c r="G5736" t="s">
        <v>54</v>
      </c>
      <c r="H5736" t="s">
        <v>1237</v>
      </c>
      <c r="I5736" t="s">
        <v>1238</v>
      </c>
      <c r="J5736" t="s">
        <v>44</v>
      </c>
      <c r="K5736" t="s">
        <v>29</v>
      </c>
      <c r="L5736" t="s">
        <v>155</v>
      </c>
      <c r="M5736" t="s">
        <v>156</v>
      </c>
      <c r="N5736">
        <v>19120</v>
      </c>
      <c r="O5736" t="s">
        <v>157</v>
      </c>
      <c r="P5736" t="s">
        <v>1026</v>
      </c>
      <c r="Q5736" t="s">
        <v>49</v>
      </c>
      <c r="R5736" t="s">
        <v>184</v>
      </c>
      <c r="S5736" t="s">
        <v>1027</v>
      </c>
      <c r="T5736">
        <v>57.576000000000001</v>
      </c>
      <c r="U5736">
        <v>3</v>
      </c>
      <c r="V5736">
        <v>0.2</v>
      </c>
      <c r="W5736">
        <v>21.591000000000001</v>
      </c>
    </row>
    <row r="5737" spans="1:23" x14ac:dyDescent="0.3">
      <c r="A5737">
        <v>5736</v>
      </c>
      <c r="B5737" t="s">
        <v>8471</v>
      </c>
      <c r="C5737" s="1">
        <v>41819</v>
      </c>
      <c r="D5737">
        <v>2014</v>
      </c>
      <c r="E5737" t="s">
        <v>41</v>
      </c>
      <c r="F5737">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v>4.8720000000000008</v>
      </c>
    </row>
    <row r="5738" spans="1:23" x14ac:dyDescent="0.3">
      <c r="A5738">
        <v>5737</v>
      </c>
      <c r="B5738" t="s">
        <v>8472</v>
      </c>
      <c r="C5738" s="1">
        <v>41659</v>
      </c>
      <c r="D5738">
        <v>2014</v>
      </c>
      <c r="E5738" t="s">
        <v>166</v>
      </c>
      <c r="F5738">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v>9.2927999999999997</v>
      </c>
    </row>
    <row r="5739" spans="1:23" x14ac:dyDescent="0.3">
      <c r="A5739">
        <v>6235</v>
      </c>
      <c r="B5739" t="s">
        <v>8787</v>
      </c>
      <c r="C5739" s="1">
        <v>42989</v>
      </c>
      <c r="D5739">
        <v>2017</v>
      </c>
      <c r="E5739" t="s">
        <v>161</v>
      </c>
      <c r="F5739">
        <v>11</v>
      </c>
      <c r="G5739" t="s">
        <v>1306</v>
      </c>
      <c r="H5739" t="s">
        <v>1952</v>
      </c>
      <c r="I5739" t="s">
        <v>1953</v>
      </c>
      <c r="J5739" t="s">
        <v>28</v>
      </c>
      <c r="K5739" t="s">
        <v>29</v>
      </c>
      <c r="L5739" t="s">
        <v>101</v>
      </c>
      <c r="M5739" t="s">
        <v>102</v>
      </c>
      <c r="N5739">
        <v>98105</v>
      </c>
      <c r="O5739" t="s">
        <v>47</v>
      </c>
      <c r="P5739" t="s">
        <v>6389</v>
      </c>
      <c r="Q5739" t="s">
        <v>49</v>
      </c>
      <c r="R5739" t="s">
        <v>79</v>
      </c>
      <c r="S5739" t="s">
        <v>6390</v>
      </c>
      <c r="T5739">
        <v>1471.96</v>
      </c>
      <c r="U5739">
        <v>5</v>
      </c>
      <c r="V5739">
        <v>0.2</v>
      </c>
      <c r="W5739">
        <v>459.98749999999995</v>
      </c>
    </row>
    <row r="5740" spans="1:23" x14ac:dyDescent="0.3">
      <c r="A5740">
        <v>5739</v>
      </c>
      <c r="B5740" t="s">
        <v>8473</v>
      </c>
      <c r="C5740" s="1">
        <v>42735</v>
      </c>
      <c r="D5740">
        <v>2016</v>
      </c>
      <c r="E5740" t="s">
        <v>98</v>
      </c>
      <c r="F5740">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v>13.4316</v>
      </c>
    </row>
    <row r="5741" spans="1:23" x14ac:dyDescent="0.3">
      <c r="A5741">
        <v>5740</v>
      </c>
      <c r="B5741" t="s">
        <v>8474</v>
      </c>
      <c r="C5741" s="1">
        <v>42822</v>
      </c>
      <c r="D5741">
        <v>2017</v>
      </c>
      <c r="E5741" t="s">
        <v>237</v>
      </c>
      <c r="F5741">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v>6.3504000000000005</v>
      </c>
    </row>
    <row r="5742" spans="1:23" x14ac:dyDescent="0.3">
      <c r="A5742">
        <v>6234</v>
      </c>
      <c r="B5742" t="s">
        <v>8787</v>
      </c>
      <c r="C5742" s="1">
        <v>42989</v>
      </c>
      <c r="D5742">
        <v>2017</v>
      </c>
      <c r="E5742" t="s">
        <v>161</v>
      </c>
      <c r="F5742">
        <v>11</v>
      </c>
      <c r="G5742" t="s">
        <v>1306</v>
      </c>
      <c r="H5742" t="s">
        <v>1952</v>
      </c>
      <c r="I5742" t="s">
        <v>1953</v>
      </c>
      <c r="J5742" t="s">
        <v>28</v>
      </c>
      <c r="K5742" t="s">
        <v>29</v>
      </c>
      <c r="L5742" t="s">
        <v>101</v>
      </c>
      <c r="M5742" t="s">
        <v>102</v>
      </c>
      <c r="N5742">
        <v>98105</v>
      </c>
      <c r="O5742" t="s">
        <v>47</v>
      </c>
      <c r="P5742" t="s">
        <v>1999</v>
      </c>
      <c r="Q5742" t="s">
        <v>49</v>
      </c>
      <c r="R5742" t="s">
        <v>95</v>
      </c>
      <c r="S5742" t="s">
        <v>2000</v>
      </c>
      <c r="T5742">
        <v>71.28</v>
      </c>
      <c r="U5742">
        <v>11</v>
      </c>
      <c r="V5742">
        <v>0</v>
      </c>
      <c r="W5742">
        <v>34.214400000000005</v>
      </c>
    </row>
    <row r="5743" spans="1:23" x14ac:dyDescent="0.3">
      <c r="A5743">
        <v>6233</v>
      </c>
      <c r="B5743" t="s">
        <v>8787</v>
      </c>
      <c r="C5743" s="1">
        <v>42989</v>
      </c>
      <c r="D5743">
        <v>2017</v>
      </c>
      <c r="E5743" t="s">
        <v>161</v>
      </c>
      <c r="F5743">
        <v>11</v>
      </c>
      <c r="G5743" t="s">
        <v>1306</v>
      </c>
      <c r="H5743" t="s">
        <v>1952</v>
      </c>
      <c r="I5743" t="s">
        <v>1953</v>
      </c>
      <c r="J5743" t="s">
        <v>28</v>
      </c>
      <c r="K5743" t="s">
        <v>29</v>
      </c>
      <c r="L5743" t="s">
        <v>101</v>
      </c>
      <c r="M5743" t="s">
        <v>102</v>
      </c>
      <c r="N5743">
        <v>98105</v>
      </c>
      <c r="O5743" t="s">
        <v>47</v>
      </c>
      <c r="P5743" t="s">
        <v>1997</v>
      </c>
      <c r="Q5743" t="s">
        <v>49</v>
      </c>
      <c r="R5743" t="s">
        <v>95</v>
      </c>
      <c r="S5743" t="s">
        <v>1998</v>
      </c>
      <c r="T5743">
        <v>19.440000000000001</v>
      </c>
      <c r="U5743">
        <v>3</v>
      </c>
      <c r="V5743">
        <v>0</v>
      </c>
      <c r="W5743">
        <v>9.3312000000000008</v>
      </c>
    </row>
    <row r="5744" spans="1:23" x14ac:dyDescent="0.3">
      <c r="A5744">
        <v>5743</v>
      </c>
      <c r="B5744" t="s">
        <v>8474</v>
      </c>
      <c r="C5744" s="1">
        <v>42822</v>
      </c>
      <c r="D5744">
        <v>2017</v>
      </c>
      <c r="E5744" t="s">
        <v>237</v>
      </c>
      <c r="F5744">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v>12.8256</v>
      </c>
    </row>
    <row r="5745" spans="1:23" x14ac:dyDescent="0.3">
      <c r="A5745">
        <v>5744</v>
      </c>
      <c r="B5745" t="s">
        <v>8474</v>
      </c>
      <c r="C5745" s="1">
        <v>42822</v>
      </c>
      <c r="D5745">
        <v>2017</v>
      </c>
      <c r="E5745" t="s">
        <v>237</v>
      </c>
      <c r="F5745">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v>9.6191999999999993</v>
      </c>
    </row>
    <row r="5746" spans="1:23" x14ac:dyDescent="0.3">
      <c r="A5746">
        <v>5745</v>
      </c>
      <c r="B5746" t="s">
        <v>8474</v>
      </c>
      <c r="C5746" s="1">
        <v>42822</v>
      </c>
      <c r="D5746">
        <v>2017</v>
      </c>
      <c r="E5746" t="s">
        <v>237</v>
      </c>
      <c r="F574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v>7.9547999999999632</v>
      </c>
    </row>
    <row r="5747" spans="1:23" x14ac:dyDescent="0.3">
      <c r="A5747">
        <v>6231</v>
      </c>
      <c r="B5747" t="s">
        <v>8785</v>
      </c>
      <c r="C5747" s="1">
        <v>42927</v>
      </c>
      <c r="D5747">
        <v>2017</v>
      </c>
      <c r="E5747" t="s">
        <v>152</v>
      </c>
      <c r="F5747">
        <v>11</v>
      </c>
      <c r="G5747" t="s">
        <v>54</v>
      </c>
      <c r="H5747" t="s">
        <v>4298</v>
      </c>
      <c r="I5747" t="s">
        <v>4299</v>
      </c>
      <c r="J5747" t="s">
        <v>28</v>
      </c>
      <c r="K5747" t="s">
        <v>29</v>
      </c>
      <c r="L5747" t="s">
        <v>8786</v>
      </c>
      <c r="M5747" t="s">
        <v>501</v>
      </c>
      <c r="N5747">
        <v>50701</v>
      </c>
      <c r="O5747" t="s">
        <v>111</v>
      </c>
      <c r="P5747" t="s">
        <v>3055</v>
      </c>
      <c r="Q5747" t="s">
        <v>49</v>
      </c>
      <c r="R5747" t="s">
        <v>72</v>
      </c>
      <c r="S5747" t="s">
        <v>3056</v>
      </c>
      <c r="T5747">
        <v>30.32</v>
      </c>
      <c r="U5747">
        <v>4</v>
      </c>
      <c r="V5747">
        <v>0</v>
      </c>
      <c r="W5747">
        <v>11.8248</v>
      </c>
    </row>
    <row r="5748" spans="1:23" x14ac:dyDescent="0.3">
      <c r="A5748">
        <v>6225</v>
      </c>
      <c r="B5748" t="s">
        <v>8780</v>
      </c>
      <c r="C5748" s="1">
        <v>43092</v>
      </c>
      <c r="D5748">
        <v>2017</v>
      </c>
      <c r="E5748" t="s">
        <v>98</v>
      </c>
      <c r="F5748">
        <v>23</v>
      </c>
      <c r="G5748" t="s">
        <v>54</v>
      </c>
      <c r="H5748" t="s">
        <v>1853</v>
      </c>
      <c r="I5748" t="s">
        <v>1854</v>
      </c>
      <c r="J5748" t="s">
        <v>28</v>
      </c>
      <c r="K5748" t="s">
        <v>29</v>
      </c>
      <c r="L5748" t="s">
        <v>8781</v>
      </c>
      <c r="M5748" t="s">
        <v>347</v>
      </c>
      <c r="N5748">
        <v>37075</v>
      </c>
      <c r="O5748" t="s">
        <v>32</v>
      </c>
      <c r="P5748" t="s">
        <v>352</v>
      </c>
      <c r="Q5748" t="s">
        <v>49</v>
      </c>
      <c r="R5748" t="s">
        <v>63</v>
      </c>
      <c r="S5748" t="s">
        <v>353</v>
      </c>
      <c r="T5748">
        <v>218.35200000000003</v>
      </c>
      <c r="U5748">
        <v>3</v>
      </c>
      <c r="V5748">
        <v>0.2</v>
      </c>
      <c r="W5748">
        <v>-54.588000000000008</v>
      </c>
    </row>
    <row r="5749" spans="1:23" x14ac:dyDescent="0.3">
      <c r="A5749">
        <v>6224</v>
      </c>
      <c r="B5749" t="s">
        <v>8780</v>
      </c>
      <c r="C5749" s="1">
        <v>43092</v>
      </c>
      <c r="D5749">
        <v>2017</v>
      </c>
      <c r="E5749" t="s">
        <v>98</v>
      </c>
      <c r="F5749">
        <v>23</v>
      </c>
      <c r="G5749" t="s">
        <v>54</v>
      </c>
      <c r="H5749" t="s">
        <v>1853</v>
      </c>
      <c r="I5749" t="s">
        <v>1854</v>
      </c>
      <c r="J5749" t="s">
        <v>28</v>
      </c>
      <c r="K5749" t="s">
        <v>29</v>
      </c>
      <c r="L5749" t="s">
        <v>8781</v>
      </c>
      <c r="M5749" t="s">
        <v>347</v>
      </c>
      <c r="N5749">
        <v>37075</v>
      </c>
      <c r="O5749" t="s">
        <v>32</v>
      </c>
      <c r="P5749" t="s">
        <v>3552</v>
      </c>
      <c r="Q5749" t="s">
        <v>49</v>
      </c>
      <c r="R5749" t="s">
        <v>72</v>
      </c>
      <c r="S5749" t="s">
        <v>3553</v>
      </c>
      <c r="T5749">
        <v>12.263999999999999</v>
      </c>
      <c r="U5749">
        <v>7</v>
      </c>
      <c r="V5749">
        <v>0.2</v>
      </c>
      <c r="W5749">
        <v>1.0730999999999993</v>
      </c>
    </row>
    <row r="5750" spans="1:23" x14ac:dyDescent="0.3">
      <c r="A5750">
        <v>6222</v>
      </c>
      <c r="B5750" t="s">
        <v>8779</v>
      </c>
      <c r="C5750" s="1">
        <v>42992</v>
      </c>
      <c r="D5750">
        <v>2017</v>
      </c>
      <c r="E5750" t="s">
        <v>161</v>
      </c>
      <c r="F5750">
        <v>14</v>
      </c>
      <c r="G5750" t="s">
        <v>25</v>
      </c>
      <c r="H5750" t="s">
        <v>6243</v>
      </c>
      <c r="I5750" t="s">
        <v>6244</v>
      </c>
      <c r="J5750" t="s">
        <v>28</v>
      </c>
      <c r="K5750" t="s">
        <v>29</v>
      </c>
      <c r="L5750" t="s">
        <v>45</v>
      </c>
      <c r="M5750" t="s">
        <v>46</v>
      </c>
      <c r="N5750">
        <v>90045</v>
      </c>
      <c r="O5750" t="s">
        <v>47</v>
      </c>
      <c r="P5750" t="s">
        <v>3587</v>
      </c>
      <c r="Q5750" t="s">
        <v>49</v>
      </c>
      <c r="R5750" t="s">
        <v>50</v>
      </c>
      <c r="S5750" t="s">
        <v>3588</v>
      </c>
      <c r="T5750">
        <v>56.699999999999996</v>
      </c>
      <c r="U5750">
        <v>9</v>
      </c>
      <c r="V5750">
        <v>0</v>
      </c>
      <c r="W5750">
        <v>26.081999999999997</v>
      </c>
    </row>
    <row r="5751" spans="1:23" x14ac:dyDescent="0.3">
      <c r="A5751">
        <v>6221</v>
      </c>
      <c r="B5751" t="s">
        <v>8778</v>
      </c>
      <c r="C5751" s="1">
        <v>42663</v>
      </c>
      <c r="D5751">
        <v>2016</v>
      </c>
      <c r="E5751" t="s">
        <v>53</v>
      </c>
      <c r="F5751">
        <v>20</v>
      </c>
      <c r="G5751" t="s">
        <v>54</v>
      </c>
      <c r="H5751" t="s">
        <v>4891</v>
      </c>
      <c r="I5751" t="s">
        <v>4892</v>
      </c>
      <c r="J5751" t="s">
        <v>28</v>
      </c>
      <c r="K5751" t="s">
        <v>29</v>
      </c>
      <c r="L5751" t="s">
        <v>2404</v>
      </c>
      <c r="M5751" t="s">
        <v>250</v>
      </c>
      <c r="N5751">
        <v>48183</v>
      </c>
      <c r="O5751" t="s">
        <v>111</v>
      </c>
      <c r="P5751" t="s">
        <v>1531</v>
      </c>
      <c r="Q5751" t="s">
        <v>49</v>
      </c>
      <c r="R5751" t="s">
        <v>63</v>
      </c>
      <c r="S5751" t="s">
        <v>1532</v>
      </c>
      <c r="T5751">
        <v>20.86</v>
      </c>
      <c r="U5751">
        <v>7</v>
      </c>
      <c r="V5751">
        <v>0</v>
      </c>
      <c r="W5751">
        <v>1.4601999999999977</v>
      </c>
    </row>
    <row r="5752" spans="1:23" x14ac:dyDescent="0.3">
      <c r="A5752">
        <v>6217</v>
      </c>
      <c r="B5752" t="s">
        <v>8776</v>
      </c>
      <c r="C5752" s="1">
        <v>42336</v>
      </c>
      <c r="D5752">
        <v>2015</v>
      </c>
      <c r="E5752" t="s">
        <v>24</v>
      </c>
      <c r="F5752">
        <v>28</v>
      </c>
      <c r="G5752" t="s">
        <v>54</v>
      </c>
      <c r="H5752" t="s">
        <v>3929</v>
      </c>
      <c r="I5752" t="s">
        <v>3930</v>
      </c>
      <c r="J5752" t="s">
        <v>44</v>
      </c>
      <c r="K5752" t="s">
        <v>29</v>
      </c>
      <c r="L5752" t="s">
        <v>278</v>
      </c>
      <c r="M5752" t="s">
        <v>279</v>
      </c>
      <c r="N5752">
        <v>10035</v>
      </c>
      <c r="O5752" t="s">
        <v>157</v>
      </c>
      <c r="P5752" t="s">
        <v>3291</v>
      </c>
      <c r="Q5752" t="s">
        <v>49</v>
      </c>
      <c r="R5752" t="s">
        <v>184</v>
      </c>
      <c r="S5752" t="s">
        <v>684</v>
      </c>
      <c r="T5752">
        <v>62.24</v>
      </c>
      <c r="U5752">
        <v>8</v>
      </c>
      <c r="V5752">
        <v>0</v>
      </c>
      <c r="W5752">
        <v>29.252800000000001</v>
      </c>
    </row>
    <row r="5753" spans="1:23" x14ac:dyDescent="0.3">
      <c r="A5753">
        <v>5752</v>
      </c>
      <c r="B5753" t="s">
        <v>8479</v>
      </c>
      <c r="C5753" s="1">
        <v>42391</v>
      </c>
      <c r="D5753">
        <v>2016</v>
      </c>
      <c r="E5753" t="s">
        <v>166</v>
      </c>
      <c r="F5753">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v>22.200000000000003</v>
      </c>
    </row>
    <row r="5754" spans="1:23" x14ac:dyDescent="0.3">
      <c r="A5754">
        <v>5753</v>
      </c>
      <c r="B5754" t="s">
        <v>8479</v>
      </c>
      <c r="C5754" s="1">
        <v>42391</v>
      </c>
      <c r="D5754">
        <v>2016</v>
      </c>
      <c r="E5754" t="s">
        <v>166</v>
      </c>
      <c r="F5754">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v>9.4989999999999988</v>
      </c>
    </row>
    <row r="5755" spans="1:23" x14ac:dyDescent="0.3">
      <c r="A5755">
        <v>6215</v>
      </c>
      <c r="B5755" t="s">
        <v>8775</v>
      </c>
      <c r="C5755" s="1">
        <v>41923</v>
      </c>
      <c r="D5755">
        <v>2014</v>
      </c>
      <c r="E5755" t="s">
        <v>53</v>
      </c>
      <c r="F5755">
        <v>11</v>
      </c>
      <c r="G5755" t="s">
        <v>54</v>
      </c>
      <c r="H5755" t="s">
        <v>2027</v>
      </c>
      <c r="I5755" t="s">
        <v>2028</v>
      </c>
      <c r="J5755" t="s">
        <v>28</v>
      </c>
      <c r="K5755" t="s">
        <v>29</v>
      </c>
      <c r="L5755" t="s">
        <v>5995</v>
      </c>
      <c r="M5755" t="s">
        <v>46</v>
      </c>
      <c r="N5755">
        <v>90278</v>
      </c>
      <c r="O5755" t="s">
        <v>47</v>
      </c>
      <c r="P5755" t="s">
        <v>2308</v>
      </c>
      <c r="Q5755" t="s">
        <v>49</v>
      </c>
      <c r="R5755" t="s">
        <v>184</v>
      </c>
      <c r="S5755" t="s">
        <v>2309</v>
      </c>
      <c r="T5755">
        <v>7.64</v>
      </c>
      <c r="U5755">
        <v>1</v>
      </c>
      <c r="V5755">
        <v>0</v>
      </c>
      <c r="W5755">
        <v>3.7435999999999998</v>
      </c>
    </row>
    <row r="5756" spans="1:23" x14ac:dyDescent="0.3">
      <c r="A5756">
        <v>5755</v>
      </c>
      <c r="B5756" t="s">
        <v>8483</v>
      </c>
      <c r="C5756" s="1">
        <v>42092</v>
      </c>
      <c r="D5756">
        <v>2015</v>
      </c>
      <c r="E5756" t="s">
        <v>237</v>
      </c>
      <c r="F575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v>1.4455999999999998</v>
      </c>
    </row>
    <row r="5757" spans="1:23" x14ac:dyDescent="0.3">
      <c r="A5757">
        <v>5756</v>
      </c>
      <c r="B5757" t="s">
        <v>8484</v>
      </c>
      <c r="C5757" s="1">
        <v>41926</v>
      </c>
      <c r="D5757">
        <v>2014</v>
      </c>
      <c r="E5757" t="s">
        <v>53</v>
      </c>
      <c r="F5757">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v>-8.532</v>
      </c>
    </row>
    <row r="5758" spans="1:23" x14ac:dyDescent="0.3">
      <c r="A5758">
        <v>6214</v>
      </c>
      <c r="B5758" t="s">
        <v>8773</v>
      </c>
      <c r="C5758" s="1">
        <v>43051</v>
      </c>
      <c r="D5758">
        <v>2017</v>
      </c>
      <c r="E5758" t="s">
        <v>24</v>
      </c>
      <c r="F5758">
        <v>12</v>
      </c>
      <c r="G5758" t="s">
        <v>25</v>
      </c>
      <c r="H5758" t="s">
        <v>814</v>
      </c>
      <c r="I5758" t="s">
        <v>815</v>
      </c>
      <c r="J5758" t="s">
        <v>28</v>
      </c>
      <c r="K5758" t="s">
        <v>29</v>
      </c>
      <c r="L5758" t="s">
        <v>8774</v>
      </c>
      <c r="M5758" t="s">
        <v>102</v>
      </c>
      <c r="N5758">
        <v>98632</v>
      </c>
      <c r="O5758" t="s">
        <v>47</v>
      </c>
      <c r="P5758" t="s">
        <v>2010</v>
      </c>
      <c r="Q5758" t="s">
        <v>49</v>
      </c>
      <c r="R5758" t="s">
        <v>82</v>
      </c>
      <c r="S5758" t="s">
        <v>2011</v>
      </c>
      <c r="T5758">
        <v>76.12</v>
      </c>
      <c r="U5758">
        <v>2</v>
      </c>
      <c r="V5758">
        <v>0</v>
      </c>
      <c r="W5758">
        <v>22.074799999999996</v>
      </c>
    </row>
    <row r="5759" spans="1:23" x14ac:dyDescent="0.3">
      <c r="A5759">
        <v>6213</v>
      </c>
      <c r="B5759" t="s">
        <v>8773</v>
      </c>
      <c r="C5759" s="1">
        <v>43051</v>
      </c>
      <c r="D5759">
        <v>2017</v>
      </c>
      <c r="E5759" t="s">
        <v>24</v>
      </c>
      <c r="F5759">
        <v>12</v>
      </c>
      <c r="G5759" t="s">
        <v>25</v>
      </c>
      <c r="H5759" t="s">
        <v>814</v>
      </c>
      <c r="I5759" t="s">
        <v>815</v>
      </c>
      <c r="J5759" t="s">
        <v>28</v>
      </c>
      <c r="K5759" t="s">
        <v>29</v>
      </c>
      <c r="L5759" t="s">
        <v>8774</v>
      </c>
      <c r="M5759" t="s">
        <v>102</v>
      </c>
      <c r="N5759">
        <v>98632</v>
      </c>
      <c r="O5759" t="s">
        <v>47</v>
      </c>
      <c r="P5759" t="s">
        <v>3265</v>
      </c>
      <c r="Q5759" t="s">
        <v>49</v>
      </c>
      <c r="R5759" t="s">
        <v>281</v>
      </c>
      <c r="S5759" t="s">
        <v>576</v>
      </c>
      <c r="T5759">
        <v>18.240000000000002</v>
      </c>
      <c r="U5759">
        <v>3</v>
      </c>
      <c r="V5759">
        <v>0</v>
      </c>
      <c r="W5759">
        <v>9.120000000000001</v>
      </c>
    </row>
    <row r="5760" spans="1:23" x14ac:dyDescent="0.3">
      <c r="A5760">
        <v>6211</v>
      </c>
      <c r="B5760" t="s">
        <v>8772</v>
      </c>
      <c r="C5760" s="1">
        <v>42965</v>
      </c>
      <c r="D5760">
        <v>2017</v>
      </c>
      <c r="E5760" t="s">
        <v>132</v>
      </c>
      <c r="F5760">
        <v>18</v>
      </c>
      <c r="G5760" t="s">
        <v>54</v>
      </c>
      <c r="H5760" t="s">
        <v>3823</v>
      </c>
      <c r="I5760" t="s">
        <v>3824</v>
      </c>
      <c r="J5760" t="s">
        <v>44</v>
      </c>
      <c r="K5760" t="s">
        <v>29</v>
      </c>
      <c r="L5760" t="s">
        <v>101</v>
      </c>
      <c r="M5760" t="s">
        <v>102</v>
      </c>
      <c r="N5760">
        <v>98103</v>
      </c>
      <c r="O5760" t="s">
        <v>47</v>
      </c>
      <c r="P5760" t="s">
        <v>1534</v>
      </c>
      <c r="Q5760" t="s">
        <v>49</v>
      </c>
      <c r="R5760" t="s">
        <v>63</v>
      </c>
      <c r="S5760" t="s">
        <v>1535</v>
      </c>
      <c r="T5760">
        <v>1000.0200000000001</v>
      </c>
      <c r="U5760">
        <v>7</v>
      </c>
      <c r="V5760">
        <v>0</v>
      </c>
      <c r="W5760">
        <v>290.00579999999991</v>
      </c>
    </row>
    <row r="5761" spans="1:23" x14ac:dyDescent="0.3">
      <c r="A5761">
        <v>5760</v>
      </c>
      <c r="B5761" t="s">
        <v>8489</v>
      </c>
      <c r="C5761" s="1">
        <v>42734</v>
      </c>
      <c r="D5761">
        <v>2016</v>
      </c>
      <c r="E5761" t="s">
        <v>98</v>
      </c>
      <c r="F5761">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v>125.14319999999998</v>
      </c>
    </row>
    <row r="5762" spans="1:23" x14ac:dyDescent="0.3">
      <c r="A5762">
        <v>5761</v>
      </c>
      <c r="B5762" t="s">
        <v>8489</v>
      </c>
      <c r="C5762" s="1">
        <v>42734</v>
      </c>
      <c r="D5762">
        <v>2016</v>
      </c>
      <c r="E5762" t="s">
        <v>98</v>
      </c>
      <c r="F5762">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v>2.1546000000000003</v>
      </c>
    </row>
    <row r="5763" spans="1:23" x14ac:dyDescent="0.3">
      <c r="A5763">
        <v>5762</v>
      </c>
      <c r="B5763" t="s">
        <v>8490</v>
      </c>
      <c r="C5763" s="1">
        <v>42959</v>
      </c>
      <c r="D5763">
        <v>2017</v>
      </c>
      <c r="E5763" t="s">
        <v>132</v>
      </c>
      <c r="F5763">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v>152.02319999999997</v>
      </c>
    </row>
    <row r="5764" spans="1:23" x14ac:dyDescent="0.3">
      <c r="A5764">
        <v>6210</v>
      </c>
      <c r="B5764" t="s">
        <v>8772</v>
      </c>
      <c r="C5764" s="1">
        <v>42965</v>
      </c>
      <c r="D5764">
        <v>2017</v>
      </c>
      <c r="E5764" t="s">
        <v>132</v>
      </c>
      <c r="F5764">
        <v>18</v>
      </c>
      <c r="G5764" t="s">
        <v>54</v>
      </c>
      <c r="H5764" t="s">
        <v>3823</v>
      </c>
      <c r="I5764" t="s">
        <v>3824</v>
      </c>
      <c r="J5764" t="s">
        <v>44</v>
      </c>
      <c r="K5764" t="s">
        <v>29</v>
      </c>
      <c r="L5764" t="s">
        <v>101</v>
      </c>
      <c r="M5764" t="s">
        <v>102</v>
      </c>
      <c r="N5764">
        <v>98103</v>
      </c>
      <c r="O5764" t="s">
        <v>47</v>
      </c>
      <c r="P5764" t="s">
        <v>2999</v>
      </c>
      <c r="Q5764" t="s">
        <v>49</v>
      </c>
      <c r="R5764" t="s">
        <v>79</v>
      </c>
      <c r="S5764" t="s">
        <v>3000</v>
      </c>
      <c r="T5764">
        <v>2793.5280000000002</v>
      </c>
      <c r="U5764">
        <v>9</v>
      </c>
      <c r="V5764">
        <v>0.2</v>
      </c>
      <c r="W5764">
        <v>942.81569999999988</v>
      </c>
    </row>
    <row r="5765" spans="1:23" x14ac:dyDescent="0.3">
      <c r="A5765">
        <v>6209</v>
      </c>
      <c r="B5765" t="s">
        <v>8771</v>
      </c>
      <c r="C5765" s="1">
        <v>43007</v>
      </c>
      <c r="D5765">
        <v>2017</v>
      </c>
      <c r="E5765" t="s">
        <v>161</v>
      </c>
      <c r="F5765">
        <v>29</v>
      </c>
      <c r="G5765" t="s">
        <v>54</v>
      </c>
      <c r="H5765" t="s">
        <v>4689</v>
      </c>
      <c r="I5765" t="s">
        <v>4690</v>
      </c>
      <c r="J5765" t="s">
        <v>44</v>
      </c>
      <c r="K5765" t="s">
        <v>29</v>
      </c>
      <c r="L5765" t="s">
        <v>5200</v>
      </c>
      <c r="M5765" t="s">
        <v>510</v>
      </c>
      <c r="N5765">
        <v>43302</v>
      </c>
      <c r="O5765" t="s">
        <v>157</v>
      </c>
      <c r="P5765" t="s">
        <v>3562</v>
      </c>
      <c r="Q5765" t="s">
        <v>49</v>
      </c>
      <c r="R5765" t="s">
        <v>63</v>
      </c>
      <c r="S5765" t="s">
        <v>3563</v>
      </c>
      <c r="T5765">
        <v>51.168000000000006</v>
      </c>
      <c r="U5765">
        <v>2</v>
      </c>
      <c r="V5765">
        <v>0.2</v>
      </c>
      <c r="W5765">
        <v>-6.3960000000000008</v>
      </c>
    </row>
    <row r="5766" spans="1:23" x14ac:dyDescent="0.3">
      <c r="A5766">
        <v>5765</v>
      </c>
      <c r="B5766" t="s">
        <v>8493</v>
      </c>
      <c r="C5766" s="1">
        <v>42257</v>
      </c>
      <c r="D5766">
        <v>2015</v>
      </c>
      <c r="E5766" t="s">
        <v>161</v>
      </c>
      <c r="F576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v>17.693999999999988</v>
      </c>
    </row>
    <row r="5767" spans="1:23" x14ac:dyDescent="0.3">
      <c r="A5767">
        <v>6207</v>
      </c>
      <c r="B5767" t="s">
        <v>8770</v>
      </c>
      <c r="C5767" s="1">
        <v>42663</v>
      </c>
      <c r="D5767">
        <v>2016</v>
      </c>
      <c r="E5767" t="s">
        <v>53</v>
      </c>
      <c r="F5767">
        <v>20</v>
      </c>
      <c r="G5767" t="s">
        <v>25</v>
      </c>
      <c r="H5767" t="s">
        <v>2680</v>
      </c>
      <c r="I5767" t="s">
        <v>2681</v>
      </c>
      <c r="J5767" t="s">
        <v>28</v>
      </c>
      <c r="K5767" t="s">
        <v>29</v>
      </c>
      <c r="L5767" t="s">
        <v>195</v>
      </c>
      <c r="M5767" t="s">
        <v>110</v>
      </c>
      <c r="N5767">
        <v>77095</v>
      </c>
      <c r="O5767" t="s">
        <v>111</v>
      </c>
      <c r="P5767" t="s">
        <v>2154</v>
      </c>
      <c r="Q5767" t="s">
        <v>49</v>
      </c>
      <c r="R5767" t="s">
        <v>281</v>
      </c>
      <c r="S5767" t="s">
        <v>576</v>
      </c>
      <c r="T5767">
        <v>25.248000000000001</v>
      </c>
      <c r="U5767">
        <v>4</v>
      </c>
      <c r="V5767">
        <v>0.2</v>
      </c>
      <c r="W5767">
        <v>7.8899999999999979</v>
      </c>
    </row>
    <row r="5768" spans="1:23" x14ac:dyDescent="0.3">
      <c r="A5768">
        <v>5767</v>
      </c>
      <c r="B5768" t="s">
        <v>8496</v>
      </c>
      <c r="C5768" s="1">
        <v>42651</v>
      </c>
      <c r="D5768">
        <v>2016</v>
      </c>
      <c r="E5768" t="s">
        <v>53</v>
      </c>
      <c r="F5768">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v>20.298599999999993</v>
      </c>
    </row>
    <row r="5769" spans="1:23" x14ac:dyDescent="0.3">
      <c r="A5769">
        <v>6206</v>
      </c>
      <c r="B5769" t="s">
        <v>8770</v>
      </c>
      <c r="C5769" s="1">
        <v>42663</v>
      </c>
      <c r="D5769">
        <v>2016</v>
      </c>
      <c r="E5769" t="s">
        <v>53</v>
      </c>
      <c r="F5769">
        <v>20</v>
      </c>
      <c r="G5769" t="s">
        <v>25</v>
      </c>
      <c r="H5769" t="s">
        <v>2680</v>
      </c>
      <c r="I5769" t="s">
        <v>2681</v>
      </c>
      <c r="J5769" t="s">
        <v>28</v>
      </c>
      <c r="K5769" t="s">
        <v>29</v>
      </c>
      <c r="L5769" t="s">
        <v>195</v>
      </c>
      <c r="M5769" t="s">
        <v>110</v>
      </c>
      <c r="N5769">
        <v>77095</v>
      </c>
      <c r="O5769" t="s">
        <v>111</v>
      </c>
      <c r="P5769" t="s">
        <v>5550</v>
      </c>
      <c r="Q5769" t="s">
        <v>49</v>
      </c>
      <c r="R5769" t="s">
        <v>95</v>
      </c>
      <c r="S5769" t="s">
        <v>5551</v>
      </c>
      <c r="T5769">
        <v>51.016000000000005</v>
      </c>
      <c r="U5769">
        <v>7</v>
      </c>
      <c r="V5769">
        <v>0.2</v>
      </c>
      <c r="W5769">
        <v>15.942499999999992</v>
      </c>
    </row>
    <row r="5770" spans="1:23" x14ac:dyDescent="0.3">
      <c r="A5770">
        <v>5769</v>
      </c>
      <c r="B5770" t="s">
        <v>8498</v>
      </c>
      <c r="C5770" s="1">
        <v>42060</v>
      </c>
      <c r="D5770">
        <v>2015</v>
      </c>
      <c r="E5770" t="s">
        <v>568</v>
      </c>
      <c r="F5770">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v>1.512</v>
      </c>
    </row>
    <row r="5771" spans="1:23" x14ac:dyDescent="0.3">
      <c r="A5771">
        <v>5770</v>
      </c>
      <c r="B5771" t="s">
        <v>8498</v>
      </c>
      <c r="C5771" s="1">
        <v>42060</v>
      </c>
      <c r="D5771">
        <v>2015</v>
      </c>
      <c r="E5771" t="s">
        <v>568</v>
      </c>
      <c r="F5771">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v>10.223999999999998</v>
      </c>
    </row>
    <row r="5772" spans="1:23" x14ac:dyDescent="0.3">
      <c r="A5772">
        <v>6200</v>
      </c>
      <c r="B5772" t="s">
        <v>8765</v>
      </c>
      <c r="C5772" s="1">
        <v>42321</v>
      </c>
      <c r="D5772">
        <v>2015</v>
      </c>
      <c r="E5772" t="s">
        <v>24</v>
      </c>
      <c r="F5772">
        <v>13</v>
      </c>
      <c r="G5772" t="s">
        <v>54</v>
      </c>
      <c r="H5772" t="s">
        <v>1346</v>
      </c>
      <c r="I5772" t="s">
        <v>1347</v>
      </c>
      <c r="J5772" t="s">
        <v>28</v>
      </c>
      <c r="K5772" t="s">
        <v>29</v>
      </c>
      <c r="L5772" t="s">
        <v>509</v>
      </c>
      <c r="M5772" t="s">
        <v>266</v>
      </c>
      <c r="N5772">
        <v>47201</v>
      </c>
      <c r="O5772" t="s">
        <v>111</v>
      </c>
      <c r="P5772" t="s">
        <v>2721</v>
      </c>
      <c r="Q5772" t="s">
        <v>49</v>
      </c>
      <c r="R5772" t="s">
        <v>95</v>
      </c>
      <c r="S5772" t="s">
        <v>2722</v>
      </c>
      <c r="T5772">
        <v>96.08</v>
      </c>
      <c r="U5772">
        <v>2</v>
      </c>
      <c r="V5772">
        <v>0</v>
      </c>
      <c r="W5772">
        <v>46.118399999999994</v>
      </c>
    </row>
    <row r="5773" spans="1:23" x14ac:dyDescent="0.3">
      <c r="A5773">
        <v>5772</v>
      </c>
      <c r="B5773" t="s">
        <v>8499</v>
      </c>
      <c r="C5773" s="1">
        <v>42271</v>
      </c>
      <c r="D5773">
        <v>2015</v>
      </c>
      <c r="E5773" t="s">
        <v>161</v>
      </c>
      <c r="F5773">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v>335.85479999999984</v>
      </c>
    </row>
    <row r="5774" spans="1:23" x14ac:dyDescent="0.3">
      <c r="A5774">
        <v>6198</v>
      </c>
      <c r="B5774" t="s">
        <v>8765</v>
      </c>
      <c r="C5774" s="1">
        <v>42321</v>
      </c>
      <c r="D5774">
        <v>2015</v>
      </c>
      <c r="E5774" t="s">
        <v>24</v>
      </c>
      <c r="F5774">
        <v>13</v>
      </c>
      <c r="G5774" t="s">
        <v>54</v>
      </c>
      <c r="H5774" t="s">
        <v>1346</v>
      </c>
      <c r="I5774" t="s">
        <v>1347</v>
      </c>
      <c r="J5774" t="s">
        <v>28</v>
      </c>
      <c r="K5774" t="s">
        <v>29</v>
      </c>
      <c r="L5774" t="s">
        <v>509</v>
      </c>
      <c r="M5774" t="s">
        <v>266</v>
      </c>
      <c r="N5774">
        <v>47201</v>
      </c>
      <c r="O5774" t="s">
        <v>111</v>
      </c>
      <c r="P5774" t="s">
        <v>5550</v>
      </c>
      <c r="Q5774" t="s">
        <v>49</v>
      </c>
      <c r="R5774" t="s">
        <v>95</v>
      </c>
      <c r="S5774" t="s">
        <v>5551</v>
      </c>
      <c r="T5774">
        <v>63.769999999999996</v>
      </c>
      <c r="U5774">
        <v>7</v>
      </c>
      <c r="V5774">
        <v>0</v>
      </c>
      <c r="W5774">
        <v>28.696499999999993</v>
      </c>
    </row>
    <row r="5775" spans="1:23" x14ac:dyDescent="0.3">
      <c r="A5775">
        <v>5774</v>
      </c>
      <c r="B5775" t="s">
        <v>8501</v>
      </c>
      <c r="C5775" s="1">
        <v>42613</v>
      </c>
      <c r="D5775">
        <v>2016</v>
      </c>
      <c r="E5775" t="s">
        <v>132</v>
      </c>
      <c r="F5775">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v>2.3967999999999989</v>
      </c>
    </row>
    <row r="5776" spans="1:23" x14ac:dyDescent="0.3">
      <c r="A5776">
        <v>6197</v>
      </c>
      <c r="B5776" t="s">
        <v>8764</v>
      </c>
      <c r="C5776" s="1">
        <v>43029</v>
      </c>
      <c r="D5776">
        <v>2017</v>
      </c>
      <c r="E5776" t="s">
        <v>53</v>
      </c>
      <c r="F5776">
        <v>21</v>
      </c>
      <c r="G5776" t="s">
        <v>54</v>
      </c>
      <c r="H5776" t="s">
        <v>3171</v>
      </c>
      <c r="I5776" t="s">
        <v>3172</v>
      </c>
      <c r="J5776" t="s">
        <v>28</v>
      </c>
      <c r="K5776" t="s">
        <v>29</v>
      </c>
      <c r="L5776" t="s">
        <v>155</v>
      </c>
      <c r="M5776" t="s">
        <v>156</v>
      </c>
      <c r="N5776">
        <v>19143</v>
      </c>
      <c r="O5776" t="s">
        <v>157</v>
      </c>
      <c r="P5776" t="s">
        <v>4270</v>
      </c>
      <c r="Q5776" t="s">
        <v>49</v>
      </c>
      <c r="R5776" t="s">
        <v>63</v>
      </c>
      <c r="S5776" t="s">
        <v>4271</v>
      </c>
      <c r="T5776">
        <v>71.376000000000005</v>
      </c>
      <c r="U5776">
        <v>3</v>
      </c>
      <c r="V5776">
        <v>0.2</v>
      </c>
      <c r="W5776">
        <v>-4.460999999999995</v>
      </c>
    </row>
    <row r="5777" spans="1:23" x14ac:dyDescent="0.3">
      <c r="A5777">
        <v>5776</v>
      </c>
      <c r="B5777" t="s">
        <v>8502</v>
      </c>
      <c r="C5777" s="1">
        <v>42472</v>
      </c>
      <c r="D5777">
        <v>2016</v>
      </c>
      <c r="E5777" t="s">
        <v>89</v>
      </c>
      <c r="F5777">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v>4.6228000000000007</v>
      </c>
    </row>
    <row r="5778" spans="1:23" x14ac:dyDescent="0.3">
      <c r="A5778">
        <v>5777</v>
      </c>
      <c r="B5778" t="s">
        <v>8503</v>
      </c>
      <c r="C5778" s="1">
        <v>42708</v>
      </c>
      <c r="D5778">
        <v>2016</v>
      </c>
      <c r="E5778" t="s">
        <v>98</v>
      </c>
      <c r="F5778">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v>5.8230000000000004</v>
      </c>
    </row>
    <row r="5779" spans="1:23" x14ac:dyDescent="0.3">
      <c r="A5779">
        <v>5778</v>
      </c>
      <c r="B5779" t="s">
        <v>8504</v>
      </c>
      <c r="C5779" s="1">
        <v>42708</v>
      </c>
      <c r="D5779">
        <v>2016</v>
      </c>
      <c r="E5779" t="s">
        <v>98</v>
      </c>
      <c r="F5779">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v>50.327999999999996</v>
      </c>
    </row>
    <row r="5780" spans="1:23" x14ac:dyDescent="0.3">
      <c r="A5780">
        <v>5779</v>
      </c>
      <c r="B5780" t="s">
        <v>8505</v>
      </c>
      <c r="C5780" s="1">
        <v>41954</v>
      </c>
      <c r="D5780">
        <v>2014</v>
      </c>
      <c r="E5780" t="s">
        <v>24</v>
      </c>
      <c r="F5780">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v>7.9248000000000012</v>
      </c>
    </row>
    <row r="5781" spans="1:23" x14ac:dyDescent="0.3">
      <c r="A5781">
        <v>6195</v>
      </c>
      <c r="B5781" t="s">
        <v>8763</v>
      </c>
      <c r="C5781" s="1">
        <v>43091</v>
      </c>
      <c r="D5781">
        <v>2017</v>
      </c>
      <c r="E5781" t="s">
        <v>98</v>
      </c>
      <c r="F5781">
        <v>22</v>
      </c>
      <c r="G5781" t="s">
        <v>54</v>
      </c>
      <c r="H5781" t="s">
        <v>7461</v>
      </c>
      <c r="I5781" t="s">
        <v>7462</v>
      </c>
      <c r="J5781" t="s">
        <v>28</v>
      </c>
      <c r="K5781" t="s">
        <v>29</v>
      </c>
      <c r="L5781" t="s">
        <v>195</v>
      </c>
      <c r="M5781" t="s">
        <v>110</v>
      </c>
      <c r="N5781">
        <v>77095</v>
      </c>
      <c r="O5781" t="s">
        <v>111</v>
      </c>
      <c r="P5781" t="s">
        <v>2517</v>
      </c>
      <c r="Q5781" t="s">
        <v>49</v>
      </c>
      <c r="R5781" t="s">
        <v>95</v>
      </c>
      <c r="S5781" t="s">
        <v>2518</v>
      </c>
      <c r="T5781">
        <v>75.88</v>
      </c>
      <c r="U5781">
        <v>5</v>
      </c>
      <c r="V5781">
        <v>0.2</v>
      </c>
      <c r="W5781">
        <v>26.557999999999993</v>
      </c>
    </row>
    <row r="5782" spans="1:23" x14ac:dyDescent="0.3">
      <c r="A5782">
        <v>6194</v>
      </c>
      <c r="B5782" t="s">
        <v>8763</v>
      </c>
      <c r="C5782" s="1">
        <v>43091</v>
      </c>
      <c r="D5782">
        <v>2017</v>
      </c>
      <c r="E5782" t="s">
        <v>98</v>
      </c>
      <c r="F5782">
        <v>22</v>
      </c>
      <c r="G5782" t="s">
        <v>54</v>
      </c>
      <c r="H5782" t="s">
        <v>7461</v>
      </c>
      <c r="I5782" t="s">
        <v>7462</v>
      </c>
      <c r="J5782" t="s">
        <v>28</v>
      </c>
      <c r="K5782" t="s">
        <v>29</v>
      </c>
      <c r="L5782" t="s">
        <v>195</v>
      </c>
      <c r="M5782" t="s">
        <v>110</v>
      </c>
      <c r="N5782">
        <v>77095</v>
      </c>
      <c r="O5782" t="s">
        <v>111</v>
      </c>
      <c r="P5782" t="s">
        <v>3365</v>
      </c>
      <c r="Q5782" t="s">
        <v>49</v>
      </c>
      <c r="R5782" t="s">
        <v>79</v>
      </c>
      <c r="S5782" t="s">
        <v>3366</v>
      </c>
      <c r="T5782">
        <v>6.3299999999999992</v>
      </c>
      <c r="U5782">
        <v>5</v>
      </c>
      <c r="V5782">
        <v>0.8</v>
      </c>
      <c r="W5782">
        <v>-9.8114999999999988</v>
      </c>
    </row>
    <row r="5783" spans="1:23" x14ac:dyDescent="0.3">
      <c r="A5783">
        <v>5782</v>
      </c>
      <c r="B5783" t="s">
        <v>8509</v>
      </c>
      <c r="C5783" s="1">
        <v>42350</v>
      </c>
      <c r="D5783">
        <v>2015</v>
      </c>
      <c r="E5783" t="s">
        <v>98</v>
      </c>
      <c r="F5783">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v>0.59670000000000001</v>
      </c>
    </row>
    <row r="5784" spans="1:23" x14ac:dyDescent="0.3">
      <c r="A5784">
        <v>5783</v>
      </c>
      <c r="B5784" t="s">
        <v>8509</v>
      </c>
      <c r="C5784" s="1">
        <v>42350</v>
      </c>
      <c r="D5784">
        <v>2015</v>
      </c>
      <c r="E5784" t="s">
        <v>98</v>
      </c>
      <c r="F5784">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v>7.4496000000000002</v>
      </c>
    </row>
    <row r="5785" spans="1:23" x14ac:dyDescent="0.3">
      <c r="A5785">
        <v>5784</v>
      </c>
      <c r="B5785" t="s">
        <v>8509</v>
      </c>
      <c r="C5785" s="1">
        <v>42350</v>
      </c>
      <c r="D5785">
        <v>2015</v>
      </c>
      <c r="E5785" t="s">
        <v>98</v>
      </c>
      <c r="F5785">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v>16.397999999999996</v>
      </c>
    </row>
    <row r="5786" spans="1:23" x14ac:dyDescent="0.3">
      <c r="A5786">
        <v>6193</v>
      </c>
      <c r="B5786" t="s">
        <v>8763</v>
      </c>
      <c r="C5786" s="1">
        <v>43091</v>
      </c>
      <c r="D5786">
        <v>2017</v>
      </c>
      <c r="E5786" t="s">
        <v>98</v>
      </c>
      <c r="F5786">
        <v>22</v>
      </c>
      <c r="G5786" t="s">
        <v>54</v>
      </c>
      <c r="H5786" t="s">
        <v>7461</v>
      </c>
      <c r="I5786" t="s">
        <v>7462</v>
      </c>
      <c r="J5786" t="s">
        <v>28</v>
      </c>
      <c r="K5786" t="s">
        <v>29</v>
      </c>
      <c r="L5786" t="s">
        <v>195</v>
      </c>
      <c r="M5786" t="s">
        <v>110</v>
      </c>
      <c r="N5786">
        <v>77095</v>
      </c>
      <c r="O5786" t="s">
        <v>111</v>
      </c>
      <c r="P5786" t="s">
        <v>2799</v>
      </c>
      <c r="Q5786" t="s">
        <v>49</v>
      </c>
      <c r="R5786" t="s">
        <v>95</v>
      </c>
      <c r="S5786" t="s">
        <v>2800</v>
      </c>
      <c r="T5786">
        <v>25.920000000000005</v>
      </c>
      <c r="U5786">
        <v>5</v>
      </c>
      <c r="V5786">
        <v>0.2</v>
      </c>
      <c r="W5786">
        <v>9.0719999999999992</v>
      </c>
    </row>
    <row r="5787" spans="1:23" x14ac:dyDescent="0.3">
      <c r="A5787">
        <v>5786</v>
      </c>
      <c r="B5787" t="s">
        <v>8511</v>
      </c>
      <c r="C5787" s="1">
        <v>43010</v>
      </c>
      <c r="D5787">
        <v>2017</v>
      </c>
      <c r="E5787" t="s">
        <v>53</v>
      </c>
      <c r="F5787">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v>4.3955999999999982</v>
      </c>
    </row>
    <row r="5788" spans="1:23" x14ac:dyDescent="0.3">
      <c r="A5788">
        <v>5787</v>
      </c>
      <c r="B5788" t="s">
        <v>8511</v>
      </c>
      <c r="C5788" s="1">
        <v>43010</v>
      </c>
      <c r="D5788">
        <v>2017</v>
      </c>
      <c r="E5788" t="s">
        <v>53</v>
      </c>
      <c r="F5788">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v>-16.601199999999999</v>
      </c>
    </row>
    <row r="5789" spans="1:23" x14ac:dyDescent="0.3">
      <c r="A5789">
        <v>5788</v>
      </c>
      <c r="B5789" t="s">
        <v>8511</v>
      </c>
      <c r="C5789" s="1">
        <v>43010</v>
      </c>
      <c r="D5789">
        <v>2017</v>
      </c>
      <c r="E5789" t="s">
        <v>53</v>
      </c>
      <c r="F5789">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v>10.703699999999987</v>
      </c>
    </row>
    <row r="5790" spans="1:23" x14ac:dyDescent="0.3">
      <c r="A5790">
        <v>6192</v>
      </c>
      <c r="B5790" t="s">
        <v>8762</v>
      </c>
      <c r="C5790" s="1">
        <v>43082</v>
      </c>
      <c r="D5790">
        <v>2017</v>
      </c>
      <c r="E5790" t="s">
        <v>98</v>
      </c>
      <c r="F5790">
        <v>13</v>
      </c>
      <c r="G5790" t="s">
        <v>1306</v>
      </c>
      <c r="H5790" t="s">
        <v>5267</v>
      </c>
      <c r="I5790" t="s">
        <v>5268</v>
      </c>
      <c r="J5790" t="s">
        <v>28</v>
      </c>
      <c r="K5790" t="s">
        <v>29</v>
      </c>
      <c r="L5790" t="s">
        <v>101</v>
      </c>
      <c r="M5790" t="s">
        <v>102</v>
      </c>
      <c r="N5790">
        <v>98103</v>
      </c>
      <c r="O5790" t="s">
        <v>47</v>
      </c>
      <c r="P5790" t="s">
        <v>1842</v>
      </c>
      <c r="Q5790" t="s">
        <v>49</v>
      </c>
      <c r="R5790" t="s">
        <v>63</v>
      </c>
      <c r="S5790" t="s">
        <v>1843</v>
      </c>
      <c r="T5790">
        <v>31.44</v>
      </c>
      <c r="U5790">
        <v>3</v>
      </c>
      <c r="V5790">
        <v>0</v>
      </c>
      <c r="W5790">
        <v>8.4888000000000012</v>
      </c>
    </row>
    <row r="5791" spans="1:23" x14ac:dyDescent="0.3">
      <c r="A5791">
        <v>5790</v>
      </c>
      <c r="B5791" t="s">
        <v>8512</v>
      </c>
      <c r="C5791" s="1">
        <v>42835</v>
      </c>
      <c r="D5791">
        <v>2017</v>
      </c>
      <c r="E5791" t="s">
        <v>89</v>
      </c>
      <c r="F5791">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v>-3.0933000000000002</v>
      </c>
    </row>
    <row r="5792" spans="1:23" x14ac:dyDescent="0.3">
      <c r="A5792">
        <v>5791</v>
      </c>
      <c r="B5792" t="s">
        <v>8515</v>
      </c>
      <c r="C5792" s="1">
        <v>43007</v>
      </c>
      <c r="D5792">
        <v>2017</v>
      </c>
      <c r="E5792" t="s">
        <v>161</v>
      </c>
      <c r="F5792">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v>16.8</v>
      </c>
    </row>
    <row r="5793" spans="1:23" x14ac:dyDescent="0.3">
      <c r="A5793">
        <v>6189</v>
      </c>
      <c r="B5793" t="s">
        <v>8758</v>
      </c>
      <c r="C5793" s="1">
        <v>42323</v>
      </c>
      <c r="D5793">
        <v>2015</v>
      </c>
      <c r="E5793" t="s">
        <v>24</v>
      </c>
      <c r="F5793">
        <v>15</v>
      </c>
      <c r="G5793" t="s">
        <v>199</v>
      </c>
      <c r="H5793" t="s">
        <v>1639</v>
      </c>
      <c r="I5793" t="s">
        <v>1640</v>
      </c>
      <c r="J5793" t="s">
        <v>44</v>
      </c>
      <c r="K5793" t="s">
        <v>29</v>
      </c>
      <c r="L5793" t="s">
        <v>278</v>
      </c>
      <c r="M5793" t="s">
        <v>279</v>
      </c>
      <c r="N5793">
        <v>10035</v>
      </c>
      <c r="O5793" t="s">
        <v>157</v>
      </c>
      <c r="P5793" t="s">
        <v>4154</v>
      </c>
      <c r="Q5793" t="s">
        <v>49</v>
      </c>
      <c r="R5793" t="s">
        <v>72</v>
      </c>
      <c r="S5793" t="s">
        <v>4155</v>
      </c>
      <c r="T5793">
        <v>119.03999999999999</v>
      </c>
      <c r="U5793">
        <v>6</v>
      </c>
      <c r="V5793">
        <v>0</v>
      </c>
      <c r="W5793">
        <v>35.711999999999989</v>
      </c>
    </row>
    <row r="5794" spans="1:23" x14ac:dyDescent="0.3">
      <c r="A5794">
        <v>5793</v>
      </c>
      <c r="B5794" t="s">
        <v>8515</v>
      </c>
      <c r="C5794" s="1">
        <v>43007</v>
      </c>
      <c r="D5794">
        <v>2017</v>
      </c>
      <c r="E5794" t="s">
        <v>161</v>
      </c>
      <c r="F5794">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v>25.438400000000001</v>
      </c>
    </row>
    <row r="5795" spans="1:23" x14ac:dyDescent="0.3">
      <c r="A5795">
        <v>6188</v>
      </c>
      <c r="B5795" t="s">
        <v>8758</v>
      </c>
      <c r="C5795" s="1">
        <v>42323</v>
      </c>
      <c r="D5795">
        <v>2015</v>
      </c>
      <c r="E5795" t="s">
        <v>24</v>
      </c>
      <c r="F5795">
        <v>15</v>
      </c>
      <c r="G5795" t="s">
        <v>199</v>
      </c>
      <c r="H5795" t="s">
        <v>1639</v>
      </c>
      <c r="I5795" t="s">
        <v>1640</v>
      </c>
      <c r="J5795" t="s">
        <v>44</v>
      </c>
      <c r="K5795" t="s">
        <v>29</v>
      </c>
      <c r="L5795" t="s">
        <v>278</v>
      </c>
      <c r="M5795" t="s">
        <v>279</v>
      </c>
      <c r="N5795">
        <v>10035</v>
      </c>
      <c r="O5795" t="s">
        <v>157</v>
      </c>
      <c r="P5795" t="s">
        <v>5538</v>
      </c>
      <c r="Q5795" t="s">
        <v>49</v>
      </c>
      <c r="R5795" t="s">
        <v>79</v>
      </c>
      <c r="S5795" t="s">
        <v>5539</v>
      </c>
      <c r="T5795">
        <v>34.944000000000003</v>
      </c>
      <c r="U5795">
        <v>6</v>
      </c>
      <c r="V5795">
        <v>0.2</v>
      </c>
      <c r="W5795">
        <v>11.793599999999998</v>
      </c>
    </row>
    <row r="5796" spans="1:23" x14ac:dyDescent="0.3">
      <c r="A5796">
        <v>5795</v>
      </c>
      <c r="B5796" t="s">
        <v>8515</v>
      </c>
      <c r="C5796" s="1">
        <v>43007</v>
      </c>
      <c r="D5796">
        <v>2017</v>
      </c>
      <c r="E5796" t="s">
        <v>161</v>
      </c>
      <c r="F579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v>16.3352</v>
      </c>
    </row>
    <row r="5797" spans="1:23" x14ac:dyDescent="0.3">
      <c r="A5797">
        <v>5796</v>
      </c>
      <c r="B5797" t="s">
        <v>8516</v>
      </c>
      <c r="C5797" s="1">
        <v>41911</v>
      </c>
      <c r="D5797">
        <v>2014</v>
      </c>
      <c r="E5797" t="s">
        <v>161</v>
      </c>
      <c r="F5797">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v>362.84040000000005</v>
      </c>
    </row>
    <row r="5798" spans="1:23" x14ac:dyDescent="0.3">
      <c r="A5798">
        <v>6187</v>
      </c>
      <c r="B5798" t="s">
        <v>8758</v>
      </c>
      <c r="C5798" s="1">
        <v>42323</v>
      </c>
      <c r="D5798">
        <v>2015</v>
      </c>
      <c r="E5798" t="s">
        <v>24</v>
      </c>
      <c r="F5798">
        <v>15</v>
      </c>
      <c r="G5798" t="s">
        <v>199</v>
      </c>
      <c r="H5798" t="s">
        <v>1639</v>
      </c>
      <c r="I5798" t="s">
        <v>1640</v>
      </c>
      <c r="J5798" t="s">
        <v>44</v>
      </c>
      <c r="K5798" t="s">
        <v>29</v>
      </c>
      <c r="L5798" t="s">
        <v>278</v>
      </c>
      <c r="M5798" t="s">
        <v>279</v>
      </c>
      <c r="N5798">
        <v>10035</v>
      </c>
      <c r="O5798" t="s">
        <v>157</v>
      </c>
      <c r="P5798" t="s">
        <v>1562</v>
      </c>
      <c r="Q5798" t="s">
        <v>49</v>
      </c>
      <c r="R5798" t="s">
        <v>63</v>
      </c>
      <c r="S5798" t="s">
        <v>1563</v>
      </c>
      <c r="T5798">
        <v>70.949999999999989</v>
      </c>
      <c r="U5798">
        <v>3</v>
      </c>
      <c r="V5798">
        <v>0</v>
      </c>
      <c r="W5798">
        <v>20.575499999999998</v>
      </c>
    </row>
    <row r="5799" spans="1:23" x14ac:dyDescent="0.3">
      <c r="A5799">
        <v>5798</v>
      </c>
      <c r="B5799" t="s">
        <v>8516</v>
      </c>
      <c r="C5799" s="1">
        <v>41911</v>
      </c>
      <c r="D5799">
        <v>2014</v>
      </c>
      <c r="E5799" t="s">
        <v>161</v>
      </c>
      <c r="F5799">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v>8.6939999999999991</v>
      </c>
    </row>
    <row r="5800" spans="1:23" x14ac:dyDescent="0.3">
      <c r="A5800">
        <v>5799</v>
      </c>
      <c r="B5800" t="s">
        <v>8516</v>
      </c>
      <c r="C5800" s="1">
        <v>41911</v>
      </c>
      <c r="D5800">
        <v>2014</v>
      </c>
      <c r="E5800" t="s">
        <v>161</v>
      </c>
      <c r="F5800">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v>37.9848</v>
      </c>
    </row>
    <row r="5801" spans="1:23" x14ac:dyDescent="0.3">
      <c r="A5801">
        <v>6186</v>
      </c>
      <c r="B5801" t="s">
        <v>8757</v>
      </c>
      <c r="C5801" s="1">
        <v>42223</v>
      </c>
      <c r="D5801">
        <v>2015</v>
      </c>
      <c r="E5801" t="s">
        <v>132</v>
      </c>
      <c r="F5801">
        <v>7</v>
      </c>
      <c r="G5801" t="s">
        <v>54</v>
      </c>
      <c r="H5801" t="s">
        <v>5303</v>
      </c>
      <c r="I5801" t="s">
        <v>5304</v>
      </c>
      <c r="J5801" t="s">
        <v>28</v>
      </c>
      <c r="K5801" t="s">
        <v>29</v>
      </c>
      <c r="L5801" t="s">
        <v>155</v>
      </c>
      <c r="M5801" t="s">
        <v>156</v>
      </c>
      <c r="N5801">
        <v>19120</v>
      </c>
      <c r="O5801" t="s">
        <v>157</v>
      </c>
      <c r="P5801" t="s">
        <v>3227</v>
      </c>
      <c r="Q5801" t="s">
        <v>49</v>
      </c>
      <c r="R5801" t="s">
        <v>72</v>
      </c>
      <c r="S5801" t="s">
        <v>3228</v>
      </c>
      <c r="T5801">
        <v>106.8</v>
      </c>
      <c r="U5801">
        <v>10</v>
      </c>
      <c r="V5801">
        <v>0.2</v>
      </c>
      <c r="W5801">
        <v>10.679999999999996</v>
      </c>
    </row>
    <row r="5802" spans="1:23" x14ac:dyDescent="0.3">
      <c r="A5802">
        <v>6184</v>
      </c>
      <c r="B5802" t="s">
        <v>8753</v>
      </c>
      <c r="C5802" s="1">
        <v>42268</v>
      </c>
      <c r="D5802">
        <v>2015</v>
      </c>
      <c r="E5802" t="s">
        <v>161</v>
      </c>
      <c r="F5802">
        <v>21</v>
      </c>
      <c r="G5802" t="s">
        <v>54</v>
      </c>
      <c r="H5802" t="s">
        <v>6195</v>
      </c>
      <c r="I5802" t="s">
        <v>6196</v>
      </c>
      <c r="J5802" t="s">
        <v>28</v>
      </c>
      <c r="K5802" t="s">
        <v>29</v>
      </c>
      <c r="L5802" t="s">
        <v>394</v>
      </c>
      <c r="M5802" t="s">
        <v>395</v>
      </c>
      <c r="N5802">
        <v>29203</v>
      </c>
      <c r="O5802" t="s">
        <v>32</v>
      </c>
      <c r="P5802" t="s">
        <v>121</v>
      </c>
      <c r="Q5802" t="s">
        <v>49</v>
      </c>
      <c r="R5802" t="s">
        <v>63</v>
      </c>
      <c r="S5802" t="s">
        <v>122</v>
      </c>
      <c r="T5802">
        <v>887.84</v>
      </c>
      <c r="U5802">
        <v>8</v>
      </c>
      <c r="V5802">
        <v>0</v>
      </c>
      <c r="W5802">
        <v>17.756799999999998</v>
      </c>
    </row>
    <row r="5803" spans="1:23" x14ac:dyDescent="0.3">
      <c r="A5803">
        <v>5802</v>
      </c>
      <c r="B5803" t="s">
        <v>8518</v>
      </c>
      <c r="C5803" s="1">
        <v>41831</v>
      </c>
      <c r="D5803">
        <v>2014</v>
      </c>
      <c r="E5803" t="s">
        <v>152</v>
      </c>
      <c r="F5803">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v>3.6288</v>
      </c>
    </row>
    <row r="5804" spans="1:23" x14ac:dyDescent="0.3">
      <c r="A5804">
        <v>6183</v>
      </c>
      <c r="B5804" t="s">
        <v>8753</v>
      </c>
      <c r="C5804" s="1">
        <v>42268</v>
      </c>
      <c r="D5804">
        <v>2015</v>
      </c>
      <c r="E5804" t="s">
        <v>161</v>
      </c>
      <c r="F5804">
        <v>21</v>
      </c>
      <c r="G5804" t="s">
        <v>54</v>
      </c>
      <c r="H5804" t="s">
        <v>6195</v>
      </c>
      <c r="I5804" t="s">
        <v>6196</v>
      </c>
      <c r="J5804" t="s">
        <v>28</v>
      </c>
      <c r="K5804" t="s">
        <v>29</v>
      </c>
      <c r="L5804" t="s">
        <v>394</v>
      </c>
      <c r="M5804" t="s">
        <v>395</v>
      </c>
      <c r="N5804">
        <v>29203</v>
      </c>
      <c r="O5804" t="s">
        <v>32</v>
      </c>
      <c r="P5804" t="s">
        <v>1389</v>
      </c>
      <c r="Q5804" t="s">
        <v>49</v>
      </c>
      <c r="R5804" t="s">
        <v>79</v>
      </c>
      <c r="S5804" t="s">
        <v>1390</v>
      </c>
      <c r="T5804">
        <v>14.6</v>
      </c>
      <c r="U5804">
        <v>2</v>
      </c>
      <c r="V5804">
        <v>0</v>
      </c>
      <c r="W5804">
        <v>6.8619999999999992</v>
      </c>
    </row>
    <row r="5805" spans="1:23" x14ac:dyDescent="0.3">
      <c r="A5805">
        <v>5804</v>
      </c>
      <c r="B5805" t="s">
        <v>8520</v>
      </c>
      <c r="C5805" s="1">
        <v>42867</v>
      </c>
      <c r="D5805">
        <v>2017</v>
      </c>
      <c r="E5805" t="s">
        <v>124</v>
      </c>
      <c r="F5805">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v>1.1555999999999984</v>
      </c>
    </row>
    <row r="5806" spans="1:23" x14ac:dyDescent="0.3">
      <c r="A5806">
        <v>5805</v>
      </c>
      <c r="B5806" t="s">
        <v>8521</v>
      </c>
      <c r="C5806" s="1">
        <v>43052</v>
      </c>
      <c r="D5806">
        <v>2017</v>
      </c>
      <c r="E5806" t="s">
        <v>24</v>
      </c>
      <c r="F580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v>6.1792000000000016</v>
      </c>
    </row>
    <row r="5807" spans="1:23" x14ac:dyDescent="0.3">
      <c r="A5807">
        <v>6180</v>
      </c>
      <c r="B5807" t="s">
        <v>8753</v>
      </c>
      <c r="C5807" s="1">
        <v>42268</v>
      </c>
      <c r="D5807">
        <v>2015</v>
      </c>
      <c r="E5807" t="s">
        <v>161</v>
      </c>
      <c r="F5807">
        <v>21</v>
      </c>
      <c r="G5807" t="s">
        <v>54</v>
      </c>
      <c r="H5807" t="s">
        <v>6195</v>
      </c>
      <c r="I5807" t="s">
        <v>6196</v>
      </c>
      <c r="J5807" t="s">
        <v>28</v>
      </c>
      <c r="K5807" t="s">
        <v>29</v>
      </c>
      <c r="L5807" t="s">
        <v>394</v>
      </c>
      <c r="M5807" t="s">
        <v>395</v>
      </c>
      <c r="N5807">
        <v>29203</v>
      </c>
      <c r="O5807" t="s">
        <v>32</v>
      </c>
      <c r="P5807" t="s">
        <v>3562</v>
      </c>
      <c r="Q5807" t="s">
        <v>49</v>
      </c>
      <c r="R5807" t="s">
        <v>63</v>
      </c>
      <c r="S5807" t="s">
        <v>3563</v>
      </c>
      <c r="T5807">
        <v>63.96</v>
      </c>
      <c r="U5807">
        <v>2</v>
      </c>
      <c r="V5807">
        <v>0</v>
      </c>
      <c r="W5807">
        <v>6.3960000000000008</v>
      </c>
    </row>
    <row r="5808" spans="1:23" x14ac:dyDescent="0.3">
      <c r="A5808">
        <v>5807</v>
      </c>
      <c r="B5808" t="s">
        <v>8522</v>
      </c>
      <c r="C5808" s="1">
        <v>42617</v>
      </c>
      <c r="D5808">
        <v>2016</v>
      </c>
      <c r="E5808" t="s">
        <v>161</v>
      </c>
      <c r="F5808">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v>4.1147999999999998</v>
      </c>
    </row>
    <row r="5809" spans="1:23" x14ac:dyDescent="0.3">
      <c r="A5809">
        <v>5808</v>
      </c>
      <c r="B5809" t="s">
        <v>8522</v>
      </c>
      <c r="C5809" s="1">
        <v>42617</v>
      </c>
      <c r="D5809">
        <v>2016</v>
      </c>
      <c r="E5809" t="s">
        <v>161</v>
      </c>
      <c r="F5809">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v>8.7168000000000063</v>
      </c>
    </row>
    <row r="5810" spans="1:23" x14ac:dyDescent="0.3">
      <c r="A5810">
        <v>5809</v>
      </c>
      <c r="B5810" t="s">
        <v>8522</v>
      </c>
      <c r="C5810" s="1">
        <v>42617</v>
      </c>
      <c r="D5810">
        <v>2016</v>
      </c>
      <c r="E5810" t="s">
        <v>161</v>
      </c>
      <c r="F5810">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v>8.3328000000000024</v>
      </c>
    </row>
    <row r="5811" spans="1:23" x14ac:dyDescent="0.3">
      <c r="A5811">
        <v>6179</v>
      </c>
      <c r="B5811" t="s">
        <v>8753</v>
      </c>
      <c r="C5811" s="1">
        <v>42268</v>
      </c>
      <c r="D5811">
        <v>2015</v>
      </c>
      <c r="E5811" t="s">
        <v>161</v>
      </c>
      <c r="F5811">
        <v>21</v>
      </c>
      <c r="G5811" t="s">
        <v>54</v>
      </c>
      <c r="H5811" t="s">
        <v>6195</v>
      </c>
      <c r="I5811" t="s">
        <v>6196</v>
      </c>
      <c r="J5811" t="s">
        <v>28</v>
      </c>
      <c r="K5811" t="s">
        <v>29</v>
      </c>
      <c r="L5811" t="s">
        <v>394</v>
      </c>
      <c r="M5811" t="s">
        <v>395</v>
      </c>
      <c r="N5811">
        <v>29203</v>
      </c>
      <c r="O5811" t="s">
        <v>32</v>
      </c>
      <c r="P5811" t="s">
        <v>8754</v>
      </c>
      <c r="Q5811" t="s">
        <v>49</v>
      </c>
      <c r="R5811" t="s">
        <v>95</v>
      </c>
      <c r="S5811" t="s">
        <v>8755</v>
      </c>
      <c r="T5811">
        <v>23.92</v>
      </c>
      <c r="U5811">
        <v>4</v>
      </c>
      <c r="V5811">
        <v>0</v>
      </c>
      <c r="W5811">
        <v>11.720800000000001</v>
      </c>
    </row>
    <row r="5812" spans="1:23" x14ac:dyDescent="0.3">
      <c r="A5812">
        <v>5811</v>
      </c>
      <c r="B5812" t="s">
        <v>8524</v>
      </c>
      <c r="C5812" s="1">
        <v>42085</v>
      </c>
      <c r="D5812">
        <v>2015</v>
      </c>
      <c r="E5812" t="s">
        <v>237</v>
      </c>
      <c r="F5812">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v>48.539199999999994</v>
      </c>
    </row>
    <row r="5813" spans="1:23" x14ac:dyDescent="0.3">
      <c r="A5813">
        <v>6178</v>
      </c>
      <c r="B5813" t="s">
        <v>8753</v>
      </c>
      <c r="C5813" s="1">
        <v>42268</v>
      </c>
      <c r="D5813">
        <v>2015</v>
      </c>
      <c r="E5813" t="s">
        <v>161</v>
      </c>
      <c r="F5813">
        <v>21</v>
      </c>
      <c r="G5813" t="s">
        <v>54</v>
      </c>
      <c r="H5813" t="s">
        <v>6195</v>
      </c>
      <c r="I5813" t="s">
        <v>6196</v>
      </c>
      <c r="J5813" t="s">
        <v>28</v>
      </c>
      <c r="K5813" t="s">
        <v>29</v>
      </c>
      <c r="L5813" t="s">
        <v>394</v>
      </c>
      <c r="M5813" t="s">
        <v>395</v>
      </c>
      <c r="N5813">
        <v>29203</v>
      </c>
      <c r="O5813" t="s">
        <v>32</v>
      </c>
      <c r="P5813" t="s">
        <v>7774</v>
      </c>
      <c r="Q5813" t="s">
        <v>49</v>
      </c>
      <c r="R5813" t="s">
        <v>184</v>
      </c>
      <c r="S5813" t="s">
        <v>7775</v>
      </c>
      <c r="T5813">
        <v>121.96</v>
      </c>
      <c r="U5813">
        <v>2</v>
      </c>
      <c r="V5813">
        <v>0</v>
      </c>
      <c r="W5813">
        <v>57.32119999999999</v>
      </c>
    </row>
    <row r="5814" spans="1:23" x14ac:dyDescent="0.3">
      <c r="A5814">
        <v>6177</v>
      </c>
      <c r="B5814" t="s">
        <v>8753</v>
      </c>
      <c r="C5814" s="1">
        <v>42268</v>
      </c>
      <c r="D5814">
        <v>2015</v>
      </c>
      <c r="E5814" t="s">
        <v>161</v>
      </c>
      <c r="F5814">
        <v>21</v>
      </c>
      <c r="G5814" t="s">
        <v>54</v>
      </c>
      <c r="H5814" t="s">
        <v>6195</v>
      </c>
      <c r="I5814" t="s">
        <v>6196</v>
      </c>
      <c r="J5814" t="s">
        <v>28</v>
      </c>
      <c r="K5814" t="s">
        <v>29</v>
      </c>
      <c r="L5814" t="s">
        <v>394</v>
      </c>
      <c r="M5814" t="s">
        <v>395</v>
      </c>
      <c r="N5814">
        <v>29203</v>
      </c>
      <c r="O5814" t="s">
        <v>32</v>
      </c>
      <c r="P5814" t="s">
        <v>2258</v>
      </c>
      <c r="Q5814" t="s">
        <v>49</v>
      </c>
      <c r="R5814" t="s">
        <v>63</v>
      </c>
      <c r="S5814" t="s">
        <v>2259</v>
      </c>
      <c r="T5814">
        <v>85.96</v>
      </c>
      <c r="U5814">
        <v>7</v>
      </c>
      <c r="V5814">
        <v>0</v>
      </c>
      <c r="W5814">
        <v>24.068799999999996</v>
      </c>
    </row>
    <row r="5815" spans="1:23" x14ac:dyDescent="0.3">
      <c r="A5815">
        <v>5814</v>
      </c>
      <c r="B5815" t="s">
        <v>8527</v>
      </c>
      <c r="C5815" s="1">
        <v>42187</v>
      </c>
      <c r="D5815">
        <v>2015</v>
      </c>
      <c r="E5815" t="s">
        <v>152</v>
      </c>
      <c r="F5815">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v>9.3312000000000008</v>
      </c>
    </row>
    <row r="5816" spans="1:23" x14ac:dyDescent="0.3">
      <c r="A5816">
        <v>6175</v>
      </c>
      <c r="B5816" t="s">
        <v>8752</v>
      </c>
      <c r="C5816" s="1">
        <v>41853</v>
      </c>
      <c r="D5816">
        <v>2014</v>
      </c>
      <c r="E5816" t="s">
        <v>132</v>
      </c>
      <c r="F5816">
        <v>2</v>
      </c>
      <c r="G5816" t="s">
        <v>54</v>
      </c>
      <c r="H5816" t="s">
        <v>1084</v>
      </c>
      <c r="I5816" t="s">
        <v>1085</v>
      </c>
      <c r="J5816" t="s">
        <v>108</v>
      </c>
      <c r="K5816" t="s">
        <v>29</v>
      </c>
      <c r="L5816" t="s">
        <v>330</v>
      </c>
      <c r="M5816" t="s">
        <v>610</v>
      </c>
      <c r="N5816">
        <v>65807</v>
      </c>
      <c r="O5816" t="s">
        <v>111</v>
      </c>
      <c r="P5816" t="s">
        <v>4295</v>
      </c>
      <c r="Q5816" t="s">
        <v>49</v>
      </c>
      <c r="R5816" t="s">
        <v>63</v>
      </c>
      <c r="S5816" t="s">
        <v>4296</v>
      </c>
      <c r="T5816">
        <v>838.38</v>
      </c>
      <c r="U5816">
        <v>2</v>
      </c>
      <c r="V5816">
        <v>0</v>
      </c>
      <c r="W5816">
        <v>226.36260000000004</v>
      </c>
    </row>
    <row r="5817" spans="1:23" x14ac:dyDescent="0.3">
      <c r="A5817">
        <v>6173</v>
      </c>
      <c r="B5817" t="s">
        <v>8752</v>
      </c>
      <c r="C5817" s="1">
        <v>41853</v>
      </c>
      <c r="D5817">
        <v>2014</v>
      </c>
      <c r="E5817" t="s">
        <v>132</v>
      </c>
      <c r="F5817">
        <v>2</v>
      </c>
      <c r="G5817" t="s">
        <v>54</v>
      </c>
      <c r="H5817" t="s">
        <v>1084</v>
      </c>
      <c r="I5817" t="s">
        <v>1085</v>
      </c>
      <c r="J5817" t="s">
        <v>108</v>
      </c>
      <c r="K5817" t="s">
        <v>29</v>
      </c>
      <c r="L5817" t="s">
        <v>330</v>
      </c>
      <c r="M5817" t="s">
        <v>610</v>
      </c>
      <c r="N5817">
        <v>65807</v>
      </c>
      <c r="O5817" t="s">
        <v>111</v>
      </c>
      <c r="P5817" t="s">
        <v>3740</v>
      </c>
      <c r="Q5817" t="s">
        <v>49</v>
      </c>
      <c r="R5817" t="s">
        <v>79</v>
      </c>
      <c r="S5817" t="s">
        <v>3741</v>
      </c>
      <c r="T5817">
        <v>26.7</v>
      </c>
      <c r="U5817">
        <v>5</v>
      </c>
      <c r="V5817">
        <v>0</v>
      </c>
      <c r="W5817">
        <v>12.548999999999999</v>
      </c>
    </row>
    <row r="5818" spans="1:23" x14ac:dyDescent="0.3">
      <c r="A5818">
        <v>5817</v>
      </c>
      <c r="B5818" t="s">
        <v>8529</v>
      </c>
      <c r="C5818" s="1">
        <v>41969</v>
      </c>
      <c r="D5818">
        <v>2014</v>
      </c>
      <c r="E5818" t="s">
        <v>24</v>
      </c>
      <c r="F5818">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v>4.6806000000000001</v>
      </c>
    </row>
    <row r="5819" spans="1:23" x14ac:dyDescent="0.3">
      <c r="A5819">
        <v>5818</v>
      </c>
      <c r="B5819" t="s">
        <v>8529</v>
      </c>
      <c r="C5819" s="1">
        <v>41969</v>
      </c>
      <c r="D5819">
        <v>2014</v>
      </c>
      <c r="E5819" t="s">
        <v>24</v>
      </c>
      <c r="F5819">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v>5.767199999999999</v>
      </c>
    </row>
    <row r="5820" spans="1:23" x14ac:dyDescent="0.3">
      <c r="A5820">
        <v>5819</v>
      </c>
      <c r="B5820" t="s">
        <v>8529</v>
      </c>
      <c r="C5820" s="1">
        <v>41969</v>
      </c>
      <c r="D5820">
        <v>2014</v>
      </c>
      <c r="E5820" t="s">
        <v>24</v>
      </c>
      <c r="F5820">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v>44.712000000000003</v>
      </c>
    </row>
    <row r="5821" spans="1:23" x14ac:dyDescent="0.3">
      <c r="A5821">
        <v>5820</v>
      </c>
      <c r="B5821" t="s">
        <v>8529</v>
      </c>
      <c r="C5821" s="1">
        <v>41969</v>
      </c>
      <c r="D5821">
        <v>2014</v>
      </c>
      <c r="E5821" t="s">
        <v>24</v>
      </c>
      <c r="F5821">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v>5.6448</v>
      </c>
    </row>
    <row r="5822" spans="1:23" x14ac:dyDescent="0.3">
      <c r="A5822">
        <v>5821</v>
      </c>
      <c r="B5822" t="s">
        <v>8531</v>
      </c>
      <c r="C5822" s="1">
        <v>42867</v>
      </c>
      <c r="D5822">
        <v>2017</v>
      </c>
      <c r="E5822" t="s">
        <v>124</v>
      </c>
      <c r="F5822">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v>4.7724000000000046</v>
      </c>
    </row>
    <row r="5823" spans="1:23" x14ac:dyDescent="0.3">
      <c r="A5823">
        <v>5822</v>
      </c>
      <c r="B5823" t="s">
        <v>8531</v>
      </c>
      <c r="C5823" s="1">
        <v>42867</v>
      </c>
      <c r="D5823">
        <v>2017</v>
      </c>
      <c r="E5823" t="s">
        <v>124</v>
      </c>
      <c r="F5823">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v>2.0979000000000001</v>
      </c>
    </row>
    <row r="5824" spans="1:23" x14ac:dyDescent="0.3">
      <c r="A5824">
        <v>6172</v>
      </c>
      <c r="B5824" t="s">
        <v>8749</v>
      </c>
      <c r="C5824" s="1">
        <v>42723</v>
      </c>
      <c r="D5824">
        <v>2016</v>
      </c>
      <c r="E5824" t="s">
        <v>98</v>
      </c>
      <c r="F5824">
        <v>19</v>
      </c>
      <c r="G5824" t="s">
        <v>25</v>
      </c>
      <c r="H5824" t="s">
        <v>8750</v>
      </c>
      <c r="I5824" t="s">
        <v>8751</v>
      </c>
      <c r="J5824" t="s">
        <v>44</v>
      </c>
      <c r="K5824" t="s">
        <v>29</v>
      </c>
      <c r="L5824" t="s">
        <v>278</v>
      </c>
      <c r="M5824" t="s">
        <v>279</v>
      </c>
      <c r="N5824">
        <v>10035</v>
      </c>
      <c r="O5824" t="s">
        <v>157</v>
      </c>
      <c r="P5824" t="s">
        <v>3250</v>
      </c>
      <c r="Q5824" t="s">
        <v>49</v>
      </c>
      <c r="R5824" t="s">
        <v>72</v>
      </c>
      <c r="S5824" t="s">
        <v>3251</v>
      </c>
      <c r="T5824">
        <v>3.52</v>
      </c>
      <c r="U5824">
        <v>2</v>
      </c>
      <c r="V5824">
        <v>0</v>
      </c>
      <c r="W5824">
        <v>1.0207999999999999</v>
      </c>
    </row>
    <row r="5825" spans="1:23" x14ac:dyDescent="0.3">
      <c r="A5825">
        <v>5824</v>
      </c>
      <c r="B5825" t="s">
        <v>8531</v>
      </c>
      <c r="C5825" s="1">
        <v>42867</v>
      </c>
      <c r="D5825">
        <v>2017</v>
      </c>
      <c r="E5825" t="s">
        <v>124</v>
      </c>
      <c r="F5825">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v>6.4691999999999998</v>
      </c>
    </row>
    <row r="5826" spans="1:23" x14ac:dyDescent="0.3">
      <c r="A5826">
        <v>5825</v>
      </c>
      <c r="B5826" t="s">
        <v>8532</v>
      </c>
      <c r="C5826" s="1">
        <v>41761</v>
      </c>
      <c r="D5826">
        <v>2014</v>
      </c>
      <c r="E5826" t="s">
        <v>124</v>
      </c>
      <c r="F582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v>1.9602000000000004</v>
      </c>
    </row>
    <row r="5827" spans="1:23" x14ac:dyDescent="0.3">
      <c r="A5827">
        <v>5826</v>
      </c>
      <c r="B5827" t="s">
        <v>8533</v>
      </c>
      <c r="C5827" s="1">
        <v>42981</v>
      </c>
      <c r="D5827">
        <v>2017</v>
      </c>
      <c r="E5827" t="s">
        <v>161</v>
      </c>
      <c r="F5827">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v>201.31199999999998</v>
      </c>
    </row>
    <row r="5828" spans="1:23" x14ac:dyDescent="0.3">
      <c r="A5828">
        <v>6171</v>
      </c>
      <c r="B5828" t="s">
        <v>8749</v>
      </c>
      <c r="C5828" s="1">
        <v>42723</v>
      </c>
      <c r="D5828">
        <v>2016</v>
      </c>
      <c r="E5828" t="s">
        <v>98</v>
      </c>
      <c r="F5828">
        <v>19</v>
      </c>
      <c r="G5828" t="s">
        <v>25</v>
      </c>
      <c r="H5828" t="s">
        <v>8750</v>
      </c>
      <c r="I5828" t="s">
        <v>8751</v>
      </c>
      <c r="J5828" t="s">
        <v>44</v>
      </c>
      <c r="K5828" t="s">
        <v>29</v>
      </c>
      <c r="L5828" t="s">
        <v>278</v>
      </c>
      <c r="M5828" t="s">
        <v>279</v>
      </c>
      <c r="N5828">
        <v>10035</v>
      </c>
      <c r="O5828" t="s">
        <v>157</v>
      </c>
      <c r="P5828" t="s">
        <v>5793</v>
      </c>
      <c r="Q5828" t="s">
        <v>49</v>
      </c>
      <c r="R5828" t="s">
        <v>79</v>
      </c>
      <c r="S5828" t="s">
        <v>5794</v>
      </c>
      <c r="T5828">
        <v>34.248000000000005</v>
      </c>
      <c r="U5828">
        <v>3</v>
      </c>
      <c r="V5828">
        <v>0.2</v>
      </c>
      <c r="W5828">
        <v>11.558699999999998</v>
      </c>
    </row>
    <row r="5829" spans="1:23" x14ac:dyDescent="0.3">
      <c r="A5829">
        <v>6170</v>
      </c>
      <c r="B5829" t="s">
        <v>8748</v>
      </c>
      <c r="C5829" s="1">
        <v>41878</v>
      </c>
      <c r="D5829">
        <v>2014</v>
      </c>
      <c r="E5829" t="s">
        <v>132</v>
      </c>
      <c r="F5829">
        <v>27</v>
      </c>
      <c r="G5829" t="s">
        <v>25</v>
      </c>
      <c r="H5829" t="s">
        <v>3903</v>
      </c>
      <c r="I5829" t="s">
        <v>3904</v>
      </c>
      <c r="J5829" t="s">
        <v>28</v>
      </c>
      <c r="K5829" t="s">
        <v>29</v>
      </c>
      <c r="L5829" t="s">
        <v>330</v>
      </c>
      <c r="M5829" t="s">
        <v>331</v>
      </c>
      <c r="N5829">
        <v>22153</v>
      </c>
      <c r="O5829" t="s">
        <v>32</v>
      </c>
      <c r="P5829" t="s">
        <v>1883</v>
      </c>
      <c r="Q5829" t="s">
        <v>49</v>
      </c>
      <c r="R5829" t="s">
        <v>95</v>
      </c>
      <c r="S5829" t="s">
        <v>1884</v>
      </c>
      <c r="T5829">
        <v>13.36</v>
      </c>
      <c r="U5829">
        <v>2</v>
      </c>
      <c r="V5829">
        <v>0</v>
      </c>
      <c r="W5829">
        <v>6.4127999999999998</v>
      </c>
    </row>
    <row r="5830" spans="1:23" x14ac:dyDescent="0.3">
      <c r="A5830">
        <v>5829</v>
      </c>
      <c r="B5830" t="s">
        <v>8533</v>
      </c>
      <c r="C5830" s="1">
        <v>42981</v>
      </c>
      <c r="D5830">
        <v>2017</v>
      </c>
      <c r="E5830" t="s">
        <v>161</v>
      </c>
      <c r="F5830">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v>2.2239999999999998</v>
      </c>
    </row>
    <row r="5831" spans="1:23" x14ac:dyDescent="0.3">
      <c r="A5831">
        <v>6169</v>
      </c>
      <c r="B5831" t="s">
        <v>8747</v>
      </c>
      <c r="C5831" s="1">
        <v>42266</v>
      </c>
      <c r="D5831">
        <v>2015</v>
      </c>
      <c r="E5831" t="s">
        <v>161</v>
      </c>
      <c r="F5831">
        <v>19</v>
      </c>
      <c r="G5831" t="s">
        <v>25</v>
      </c>
      <c r="H5831" t="s">
        <v>3869</v>
      </c>
      <c r="I5831" t="s">
        <v>3870</v>
      </c>
      <c r="J5831" t="s">
        <v>44</v>
      </c>
      <c r="K5831" t="s">
        <v>29</v>
      </c>
      <c r="L5831" t="s">
        <v>45</v>
      </c>
      <c r="M5831" t="s">
        <v>46</v>
      </c>
      <c r="N5831">
        <v>90008</v>
      </c>
      <c r="O5831" t="s">
        <v>47</v>
      </c>
      <c r="P5831" t="s">
        <v>1943</v>
      </c>
      <c r="Q5831" t="s">
        <v>49</v>
      </c>
      <c r="R5831" t="s">
        <v>95</v>
      </c>
      <c r="S5831" t="s">
        <v>1944</v>
      </c>
      <c r="T5831">
        <v>22.96</v>
      </c>
      <c r="U5831">
        <v>2</v>
      </c>
      <c r="V5831">
        <v>0</v>
      </c>
      <c r="W5831">
        <v>11.250400000000001</v>
      </c>
    </row>
    <row r="5832" spans="1:23" x14ac:dyDescent="0.3">
      <c r="A5832">
        <v>6168</v>
      </c>
      <c r="B5832" t="s">
        <v>8746</v>
      </c>
      <c r="C5832" s="1">
        <v>42114</v>
      </c>
      <c r="D5832">
        <v>2015</v>
      </c>
      <c r="E5832" t="s">
        <v>89</v>
      </c>
      <c r="F5832">
        <v>20</v>
      </c>
      <c r="G5832" t="s">
        <v>54</v>
      </c>
      <c r="H5832" t="s">
        <v>2509</v>
      </c>
      <c r="I5832" t="s">
        <v>2510</v>
      </c>
      <c r="J5832" t="s">
        <v>28</v>
      </c>
      <c r="K5832" t="s">
        <v>29</v>
      </c>
      <c r="L5832" t="s">
        <v>195</v>
      </c>
      <c r="M5832" t="s">
        <v>110</v>
      </c>
      <c r="N5832">
        <v>77036</v>
      </c>
      <c r="O5832" t="s">
        <v>111</v>
      </c>
      <c r="P5832" t="s">
        <v>573</v>
      </c>
      <c r="Q5832" t="s">
        <v>49</v>
      </c>
      <c r="R5832" t="s">
        <v>95</v>
      </c>
      <c r="S5832" t="s">
        <v>574</v>
      </c>
      <c r="T5832">
        <v>117.456</v>
      </c>
      <c r="U5832">
        <v>3</v>
      </c>
      <c r="V5832">
        <v>0.2</v>
      </c>
      <c r="W5832">
        <v>44.045999999999992</v>
      </c>
    </row>
    <row r="5833" spans="1:23" x14ac:dyDescent="0.3">
      <c r="A5833">
        <v>6164</v>
      </c>
      <c r="B5833" t="s">
        <v>8745</v>
      </c>
      <c r="C5833" s="1">
        <v>41717</v>
      </c>
      <c r="D5833">
        <v>2014</v>
      </c>
      <c r="E5833" t="s">
        <v>237</v>
      </c>
      <c r="F5833">
        <v>19</v>
      </c>
      <c r="G5833" t="s">
        <v>199</v>
      </c>
      <c r="H5833" t="s">
        <v>1797</v>
      </c>
      <c r="I5833" t="s">
        <v>1798</v>
      </c>
      <c r="J5833" t="s">
        <v>44</v>
      </c>
      <c r="K5833" t="s">
        <v>29</v>
      </c>
      <c r="L5833" t="s">
        <v>1810</v>
      </c>
      <c r="M5833" t="s">
        <v>58</v>
      </c>
      <c r="N5833">
        <v>33801</v>
      </c>
      <c r="O5833" t="s">
        <v>32</v>
      </c>
      <c r="P5833" t="s">
        <v>5835</v>
      </c>
      <c r="Q5833" t="s">
        <v>49</v>
      </c>
      <c r="R5833" t="s">
        <v>79</v>
      </c>
      <c r="S5833" t="s">
        <v>5836</v>
      </c>
      <c r="T5833">
        <v>33.57</v>
      </c>
      <c r="U5833">
        <v>5</v>
      </c>
      <c r="V5833">
        <v>0.7</v>
      </c>
      <c r="W5833">
        <v>-25.737000000000002</v>
      </c>
    </row>
    <row r="5834" spans="1:23" x14ac:dyDescent="0.3">
      <c r="A5834">
        <v>5833</v>
      </c>
      <c r="B5834" t="s">
        <v>8536</v>
      </c>
      <c r="C5834" s="1">
        <v>42572</v>
      </c>
      <c r="D5834">
        <v>2016</v>
      </c>
      <c r="E5834" t="s">
        <v>152</v>
      </c>
      <c r="F5834">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v>2.0358000000000001</v>
      </c>
    </row>
    <row r="5835" spans="1:23" x14ac:dyDescent="0.3">
      <c r="A5835">
        <v>6163</v>
      </c>
      <c r="B5835" t="s">
        <v>8745</v>
      </c>
      <c r="C5835" s="1">
        <v>41717</v>
      </c>
      <c r="D5835">
        <v>2014</v>
      </c>
      <c r="E5835" t="s">
        <v>237</v>
      </c>
      <c r="F5835">
        <v>19</v>
      </c>
      <c r="G5835" t="s">
        <v>199</v>
      </c>
      <c r="H5835" t="s">
        <v>1797</v>
      </c>
      <c r="I5835" t="s">
        <v>1798</v>
      </c>
      <c r="J5835" t="s">
        <v>44</v>
      </c>
      <c r="K5835" t="s">
        <v>29</v>
      </c>
      <c r="L5835" t="s">
        <v>1810</v>
      </c>
      <c r="M5835" t="s">
        <v>58</v>
      </c>
      <c r="N5835">
        <v>33801</v>
      </c>
      <c r="O5835" t="s">
        <v>32</v>
      </c>
      <c r="P5835" t="s">
        <v>1500</v>
      </c>
      <c r="Q5835" t="s">
        <v>49</v>
      </c>
      <c r="R5835" t="s">
        <v>63</v>
      </c>
      <c r="S5835" t="s">
        <v>1501</v>
      </c>
      <c r="T5835">
        <v>26.160000000000004</v>
      </c>
      <c r="U5835">
        <v>3</v>
      </c>
      <c r="V5835">
        <v>0.2</v>
      </c>
      <c r="W5835">
        <v>1.961999999999998</v>
      </c>
    </row>
    <row r="5836" spans="1:23" x14ac:dyDescent="0.3">
      <c r="A5836">
        <v>5835</v>
      </c>
      <c r="B5836" t="s">
        <v>8537</v>
      </c>
      <c r="C5836" s="1">
        <v>42164</v>
      </c>
      <c r="D5836">
        <v>2015</v>
      </c>
      <c r="E5836" t="s">
        <v>41</v>
      </c>
      <c r="F583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v>-42.799999999999983</v>
      </c>
    </row>
    <row r="5837" spans="1:23" x14ac:dyDescent="0.3">
      <c r="A5837">
        <v>5836</v>
      </c>
      <c r="B5837" t="s">
        <v>8537</v>
      </c>
      <c r="C5837" s="1">
        <v>42164</v>
      </c>
      <c r="D5837">
        <v>2015</v>
      </c>
      <c r="E5837" t="s">
        <v>41</v>
      </c>
      <c r="F5837">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v>-26.963999999999999</v>
      </c>
    </row>
    <row r="5838" spans="1:23" x14ac:dyDescent="0.3">
      <c r="A5838">
        <v>6162</v>
      </c>
      <c r="B5838" t="s">
        <v>8745</v>
      </c>
      <c r="C5838" s="1">
        <v>41717</v>
      </c>
      <c r="D5838">
        <v>2014</v>
      </c>
      <c r="E5838" t="s">
        <v>237</v>
      </c>
      <c r="F5838">
        <v>19</v>
      </c>
      <c r="G5838" t="s">
        <v>199</v>
      </c>
      <c r="H5838" t="s">
        <v>1797</v>
      </c>
      <c r="I5838" t="s">
        <v>1798</v>
      </c>
      <c r="J5838" t="s">
        <v>44</v>
      </c>
      <c r="K5838" t="s">
        <v>29</v>
      </c>
      <c r="L5838" t="s">
        <v>1810</v>
      </c>
      <c r="M5838" t="s">
        <v>58</v>
      </c>
      <c r="N5838">
        <v>33801</v>
      </c>
      <c r="O5838" t="s">
        <v>32</v>
      </c>
      <c r="P5838" t="s">
        <v>4584</v>
      </c>
      <c r="Q5838" t="s">
        <v>49</v>
      </c>
      <c r="R5838" t="s">
        <v>50</v>
      </c>
      <c r="S5838" t="s">
        <v>4585</v>
      </c>
      <c r="T5838">
        <v>11.808</v>
      </c>
      <c r="U5838">
        <v>4</v>
      </c>
      <c r="V5838">
        <v>0.2</v>
      </c>
      <c r="W5838">
        <v>3.9851999999999999</v>
      </c>
    </row>
    <row r="5839" spans="1:23" x14ac:dyDescent="0.3">
      <c r="A5839">
        <v>6160</v>
      </c>
      <c r="B5839" t="s">
        <v>8744</v>
      </c>
      <c r="C5839" s="1">
        <v>42707</v>
      </c>
      <c r="D5839">
        <v>2016</v>
      </c>
      <c r="E5839" t="s">
        <v>98</v>
      </c>
      <c r="F5839">
        <v>3</v>
      </c>
      <c r="G5839" t="s">
        <v>54</v>
      </c>
      <c r="H5839" t="s">
        <v>2539</v>
      </c>
      <c r="I5839" t="s">
        <v>2540</v>
      </c>
      <c r="J5839" t="s">
        <v>28</v>
      </c>
      <c r="K5839" t="s">
        <v>29</v>
      </c>
      <c r="L5839" t="s">
        <v>45</v>
      </c>
      <c r="M5839" t="s">
        <v>46</v>
      </c>
      <c r="N5839">
        <v>90049</v>
      </c>
      <c r="O5839" t="s">
        <v>47</v>
      </c>
      <c r="P5839" t="s">
        <v>7526</v>
      </c>
      <c r="Q5839" t="s">
        <v>49</v>
      </c>
      <c r="R5839" t="s">
        <v>63</v>
      </c>
      <c r="S5839" t="s">
        <v>7527</v>
      </c>
      <c r="T5839">
        <v>772.68</v>
      </c>
      <c r="U5839">
        <v>4</v>
      </c>
      <c r="V5839">
        <v>0</v>
      </c>
      <c r="W5839">
        <v>108.17520000000002</v>
      </c>
    </row>
    <row r="5840" spans="1:23" x14ac:dyDescent="0.3">
      <c r="A5840">
        <v>5839</v>
      </c>
      <c r="B5840" t="s">
        <v>8543</v>
      </c>
      <c r="C5840" s="1">
        <v>42090</v>
      </c>
      <c r="D5840">
        <v>2015</v>
      </c>
      <c r="E5840" t="s">
        <v>237</v>
      </c>
      <c r="F5840">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v>3.3479999999999954</v>
      </c>
    </row>
    <row r="5841" spans="1:23" x14ac:dyDescent="0.3">
      <c r="A5841">
        <v>5840</v>
      </c>
      <c r="B5841" t="s">
        <v>8546</v>
      </c>
      <c r="C5841" s="1">
        <v>42269</v>
      </c>
      <c r="D5841">
        <v>2015</v>
      </c>
      <c r="E5841" t="s">
        <v>161</v>
      </c>
      <c r="F5841">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v>15.552000000000001</v>
      </c>
    </row>
    <row r="5842" spans="1:23" x14ac:dyDescent="0.3">
      <c r="A5842">
        <v>6158</v>
      </c>
      <c r="B5842" t="s">
        <v>8741</v>
      </c>
      <c r="C5842" s="1">
        <v>42585</v>
      </c>
      <c r="D5842">
        <v>2016</v>
      </c>
      <c r="E5842" t="s">
        <v>132</v>
      </c>
      <c r="F5842">
        <v>3</v>
      </c>
      <c r="G5842" t="s">
        <v>25</v>
      </c>
      <c r="H5842" t="s">
        <v>7461</v>
      </c>
      <c r="I5842" t="s">
        <v>7462</v>
      </c>
      <c r="J5842" t="s">
        <v>28</v>
      </c>
      <c r="K5842" t="s">
        <v>29</v>
      </c>
      <c r="L5842" t="s">
        <v>4570</v>
      </c>
      <c r="M5842" t="s">
        <v>663</v>
      </c>
      <c r="N5842">
        <v>74133</v>
      </c>
      <c r="O5842" t="s">
        <v>111</v>
      </c>
      <c r="P5842" t="s">
        <v>517</v>
      </c>
      <c r="Q5842" t="s">
        <v>49</v>
      </c>
      <c r="R5842" t="s">
        <v>184</v>
      </c>
      <c r="S5842" t="s">
        <v>518</v>
      </c>
      <c r="T5842">
        <v>81.539999999999992</v>
      </c>
      <c r="U5842">
        <v>3</v>
      </c>
      <c r="V5842">
        <v>0</v>
      </c>
      <c r="W5842">
        <v>38.323799999999999</v>
      </c>
    </row>
    <row r="5843" spans="1:23" x14ac:dyDescent="0.3">
      <c r="A5843">
        <v>6156</v>
      </c>
      <c r="B5843" t="s">
        <v>8740</v>
      </c>
      <c r="C5843" s="1">
        <v>42845</v>
      </c>
      <c r="D5843">
        <v>2017</v>
      </c>
      <c r="E5843" t="s">
        <v>89</v>
      </c>
      <c r="F5843">
        <v>20</v>
      </c>
      <c r="G5843" t="s">
        <v>199</v>
      </c>
      <c r="H5843" t="s">
        <v>493</v>
      </c>
      <c r="I5843" t="s">
        <v>494</v>
      </c>
      <c r="J5843" t="s">
        <v>44</v>
      </c>
      <c r="K5843" t="s">
        <v>29</v>
      </c>
      <c r="L5843" t="s">
        <v>155</v>
      </c>
      <c r="M5843" t="s">
        <v>156</v>
      </c>
      <c r="N5843">
        <v>19120</v>
      </c>
      <c r="O5843" t="s">
        <v>157</v>
      </c>
      <c r="P5843" t="s">
        <v>1594</v>
      </c>
      <c r="Q5843" t="s">
        <v>49</v>
      </c>
      <c r="R5843" t="s">
        <v>63</v>
      </c>
      <c r="S5843" t="s">
        <v>1595</v>
      </c>
      <c r="T5843">
        <v>332.70400000000001</v>
      </c>
      <c r="U5843">
        <v>1</v>
      </c>
      <c r="V5843">
        <v>0.2</v>
      </c>
      <c r="W5843">
        <v>33.270399999999981</v>
      </c>
    </row>
    <row r="5844" spans="1:23" x14ac:dyDescent="0.3">
      <c r="A5844">
        <v>5843</v>
      </c>
      <c r="B5844" t="s">
        <v>8547</v>
      </c>
      <c r="C5844" s="1">
        <v>42325</v>
      </c>
      <c r="D5844">
        <v>2015</v>
      </c>
      <c r="E5844" t="s">
        <v>24</v>
      </c>
      <c r="F5844">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v>6.097999999999999</v>
      </c>
    </row>
    <row r="5845" spans="1:23" x14ac:dyDescent="0.3">
      <c r="A5845">
        <v>6155</v>
      </c>
      <c r="B5845" t="s">
        <v>8740</v>
      </c>
      <c r="C5845" s="1">
        <v>42845</v>
      </c>
      <c r="D5845">
        <v>2017</v>
      </c>
      <c r="E5845" t="s">
        <v>89</v>
      </c>
      <c r="F5845">
        <v>20</v>
      </c>
      <c r="G5845" t="s">
        <v>199</v>
      </c>
      <c r="H5845" t="s">
        <v>493</v>
      </c>
      <c r="I5845" t="s">
        <v>494</v>
      </c>
      <c r="J5845" t="s">
        <v>44</v>
      </c>
      <c r="K5845" t="s">
        <v>29</v>
      </c>
      <c r="L5845" t="s">
        <v>155</v>
      </c>
      <c r="M5845" t="s">
        <v>156</v>
      </c>
      <c r="N5845">
        <v>19120</v>
      </c>
      <c r="O5845" t="s">
        <v>157</v>
      </c>
      <c r="P5845" t="s">
        <v>380</v>
      </c>
      <c r="Q5845" t="s">
        <v>49</v>
      </c>
      <c r="R5845" t="s">
        <v>63</v>
      </c>
      <c r="S5845" t="s">
        <v>381</v>
      </c>
      <c r="T5845">
        <v>51.336000000000006</v>
      </c>
      <c r="U5845">
        <v>3</v>
      </c>
      <c r="V5845">
        <v>0.2</v>
      </c>
      <c r="W5845">
        <v>5.7752999999999961</v>
      </c>
    </row>
    <row r="5846" spans="1:23" x14ac:dyDescent="0.3">
      <c r="A5846">
        <v>5845</v>
      </c>
      <c r="B5846" t="s">
        <v>8547</v>
      </c>
      <c r="C5846" s="1">
        <v>42325</v>
      </c>
      <c r="D5846">
        <v>2015</v>
      </c>
      <c r="E5846" t="s">
        <v>24</v>
      </c>
      <c r="F584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v>54.404699999999963</v>
      </c>
    </row>
    <row r="5847" spans="1:23" x14ac:dyDescent="0.3">
      <c r="A5847">
        <v>5846</v>
      </c>
      <c r="B5847" t="s">
        <v>8547</v>
      </c>
      <c r="C5847" s="1">
        <v>42325</v>
      </c>
      <c r="D5847">
        <v>2015</v>
      </c>
      <c r="E5847" t="s">
        <v>24</v>
      </c>
      <c r="F5847">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v>15.552000000000001</v>
      </c>
    </row>
    <row r="5848" spans="1:23" x14ac:dyDescent="0.3">
      <c r="A5848">
        <v>6153</v>
      </c>
      <c r="B5848" t="s">
        <v>8739</v>
      </c>
      <c r="C5848" s="1">
        <v>42919</v>
      </c>
      <c r="D5848">
        <v>2017</v>
      </c>
      <c r="E5848" t="s">
        <v>152</v>
      </c>
      <c r="F5848">
        <v>3</v>
      </c>
      <c r="G5848" t="s">
        <v>54</v>
      </c>
      <c r="H5848" t="s">
        <v>3003</v>
      </c>
      <c r="I5848" t="s">
        <v>3004</v>
      </c>
      <c r="J5848" t="s">
        <v>28</v>
      </c>
      <c r="K5848" t="s">
        <v>29</v>
      </c>
      <c r="L5848" t="s">
        <v>45</v>
      </c>
      <c r="M5848" t="s">
        <v>46</v>
      </c>
      <c r="N5848">
        <v>90004</v>
      </c>
      <c r="O5848" t="s">
        <v>47</v>
      </c>
      <c r="P5848" t="s">
        <v>900</v>
      </c>
      <c r="Q5848" t="s">
        <v>49</v>
      </c>
      <c r="R5848" t="s">
        <v>63</v>
      </c>
      <c r="S5848" t="s">
        <v>901</v>
      </c>
      <c r="T5848">
        <v>87.92</v>
      </c>
      <c r="U5848">
        <v>4</v>
      </c>
      <c r="V5848">
        <v>0</v>
      </c>
      <c r="W5848">
        <v>0.87919999999999732</v>
      </c>
    </row>
    <row r="5849" spans="1:23" x14ac:dyDescent="0.3">
      <c r="A5849">
        <v>6148</v>
      </c>
      <c r="B5849" t="s">
        <v>8734</v>
      </c>
      <c r="C5849" s="1">
        <v>43060</v>
      </c>
      <c r="D5849">
        <v>2017</v>
      </c>
      <c r="E5849" t="s">
        <v>24</v>
      </c>
      <c r="F5849">
        <v>21</v>
      </c>
      <c r="G5849" t="s">
        <v>54</v>
      </c>
      <c r="H5849" t="s">
        <v>5310</v>
      </c>
      <c r="I5849" t="s">
        <v>5311</v>
      </c>
      <c r="J5849" t="s">
        <v>44</v>
      </c>
      <c r="K5849" t="s">
        <v>29</v>
      </c>
      <c r="L5849" t="s">
        <v>135</v>
      </c>
      <c r="M5849" t="s">
        <v>46</v>
      </c>
      <c r="N5849">
        <v>94122</v>
      </c>
      <c r="O5849" t="s">
        <v>47</v>
      </c>
      <c r="P5849" t="s">
        <v>3884</v>
      </c>
      <c r="Q5849" t="s">
        <v>49</v>
      </c>
      <c r="R5849" t="s">
        <v>79</v>
      </c>
      <c r="S5849" t="s">
        <v>3885</v>
      </c>
      <c r="T5849">
        <v>40.736000000000004</v>
      </c>
      <c r="U5849">
        <v>2</v>
      </c>
      <c r="V5849">
        <v>0.2</v>
      </c>
      <c r="W5849">
        <v>14.7668</v>
      </c>
    </row>
    <row r="5850" spans="1:23" x14ac:dyDescent="0.3">
      <c r="A5850">
        <v>5849</v>
      </c>
      <c r="B5850" t="s">
        <v>8550</v>
      </c>
      <c r="C5850" s="1">
        <v>42318</v>
      </c>
      <c r="D5850">
        <v>2015</v>
      </c>
      <c r="E5850" t="s">
        <v>24</v>
      </c>
      <c r="F5850">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v>178.90999999999997</v>
      </c>
    </row>
    <row r="5851" spans="1:23" x14ac:dyDescent="0.3">
      <c r="A5851">
        <v>5850</v>
      </c>
      <c r="B5851" t="s">
        <v>8550</v>
      </c>
      <c r="C5851" s="1">
        <v>42318</v>
      </c>
      <c r="D5851">
        <v>2015</v>
      </c>
      <c r="E5851" t="s">
        <v>24</v>
      </c>
      <c r="F5851">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v>143.19179999999994</v>
      </c>
    </row>
    <row r="5852" spans="1:23" x14ac:dyDescent="0.3">
      <c r="A5852">
        <v>6147</v>
      </c>
      <c r="B5852" t="s">
        <v>8734</v>
      </c>
      <c r="C5852" s="1">
        <v>43060</v>
      </c>
      <c r="D5852">
        <v>2017</v>
      </c>
      <c r="E5852" t="s">
        <v>24</v>
      </c>
      <c r="F5852">
        <v>21</v>
      </c>
      <c r="G5852" t="s">
        <v>54</v>
      </c>
      <c r="H5852" t="s">
        <v>5310</v>
      </c>
      <c r="I5852" t="s">
        <v>5311</v>
      </c>
      <c r="J5852" t="s">
        <v>44</v>
      </c>
      <c r="K5852" t="s">
        <v>29</v>
      </c>
      <c r="L5852" t="s">
        <v>135</v>
      </c>
      <c r="M5852" t="s">
        <v>46</v>
      </c>
      <c r="N5852">
        <v>94122</v>
      </c>
      <c r="O5852" t="s">
        <v>47</v>
      </c>
      <c r="P5852" t="s">
        <v>1960</v>
      </c>
      <c r="Q5852" t="s">
        <v>49</v>
      </c>
      <c r="R5852" t="s">
        <v>72</v>
      </c>
      <c r="S5852" t="s">
        <v>1961</v>
      </c>
      <c r="T5852">
        <v>11.76</v>
      </c>
      <c r="U5852">
        <v>4</v>
      </c>
      <c r="V5852">
        <v>0</v>
      </c>
      <c r="W5852">
        <v>3.1752000000000002</v>
      </c>
    </row>
    <row r="5853" spans="1:23" x14ac:dyDescent="0.3">
      <c r="A5853">
        <v>5852</v>
      </c>
      <c r="B5853" t="s">
        <v>8550</v>
      </c>
      <c r="C5853" s="1">
        <v>42318</v>
      </c>
      <c r="D5853">
        <v>2015</v>
      </c>
      <c r="E5853" t="s">
        <v>24</v>
      </c>
      <c r="F5853">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v>34.389600000000002</v>
      </c>
    </row>
    <row r="5854" spans="1:23" x14ac:dyDescent="0.3">
      <c r="A5854">
        <v>6146</v>
      </c>
      <c r="B5854" t="s">
        <v>8733</v>
      </c>
      <c r="C5854" s="1">
        <v>41995</v>
      </c>
      <c r="D5854">
        <v>2014</v>
      </c>
      <c r="E5854" t="s">
        <v>98</v>
      </c>
      <c r="F5854">
        <v>22</v>
      </c>
      <c r="G5854" t="s">
        <v>54</v>
      </c>
      <c r="H5854" t="s">
        <v>7165</v>
      </c>
      <c r="I5854" t="s">
        <v>7166</v>
      </c>
      <c r="J5854" t="s">
        <v>28</v>
      </c>
      <c r="K5854" t="s">
        <v>29</v>
      </c>
      <c r="L5854" t="s">
        <v>644</v>
      </c>
      <c r="M5854" t="s">
        <v>46</v>
      </c>
      <c r="N5854">
        <v>95123</v>
      </c>
      <c r="O5854" t="s">
        <v>47</v>
      </c>
      <c r="P5854" t="s">
        <v>1960</v>
      </c>
      <c r="Q5854" t="s">
        <v>49</v>
      </c>
      <c r="R5854" t="s">
        <v>72</v>
      </c>
      <c r="S5854" t="s">
        <v>1961</v>
      </c>
      <c r="T5854">
        <v>11.76</v>
      </c>
      <c r="U5854">
        <v>4</v>
      </c>
      <c r="V5854">
        <v>0</v>
      </c>
      <c r="W5854">
        <v>3.1752000000000002</v>
      </c>
    </row>
    <row r="5855" spans="1:23" x14ac:dyDescent="0.3">
      <c r="A5855">
        <v>5854</v>
      </c>
      <c r="B5855" t="s">
        <v>8551</v>
      </c>
      <c r="C5855" s="1">
        <v>41892</v>
      </c>
      <c r="D5855">
        <v>2014</v>
      </c>
      <c r="E5855" t="s">
        <v>161</v>
      </c>
      <c r="F5855">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v>4.7236000000000002</v>
      </c>
    </row>
    <row r="5856" spans="1:23" x14ac:dyDescent="0.3">
      <c r="A5856">
        <v>5855</v>
      </c>
      <c r="B5856" t="s">
        <v>8552</v>
      </c>
      <c r="C5856" s="1">
        <v>42221</v>
      </c>
      <c r="D5856">
        <v>2015</v>
      </c>
      <c r="E5856" t="s">
        <v>132</v>
      </c>
      <c r="F585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v>-1.2558000000000051</v>
      </c>
    </row>
    <row r="5857" spans="1:23" x14ac:dyDescent="0.3">
      <c r="A5857">
        <v>5856</v>
      </c>
      <c r="B5857" t="s">
        <v>8552</v>
      </c>
      <c r="C5857" s="1">
        <v>42221</v>
      </c>
      <c r="D5857">
        <v>2015</v>
      </c>
      <c r="E5857" t="s">
        <v>132</v>
      </c>
      <c r="F5857">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v>-4.895999999999999</v>
      </c>
    </row>
    <row r="5858" spans="1:23" x14ac:dyDescent="0.3">
      <c r="A5858">
        <v>5857</v>
      </c>
      <c r="B5858" t="s">
        <v>8552</v>
      </c>
      <c r="C5858" s="1">
        <v>42221</v>
      </c>
      <c r="D5858">
        <v>2015</v>
      </c>
      <c r="E5858" t="s">
        <v>132</v>
      </c>
      <c r="F5858">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v>-2.1792000000000007</v>
      </c>
    </row>
    <row r="5859" spans="1:23" x14ac:dyDescent="0.3">
      <c r="A5859">
        <v>6145</v>
      </c>
      <c r="B5859" t="s">
        <v>8732</v>
      </c>
      <c r="C5859" s="1">
        <v>42913</v>
      </c>
      <c r="D5859">
        <v>2017</v>
      </c>
      <c r="E5859" t="s">
        <v>41</v>
      </c>
      <c r="F5859">
        <v>27</v>
      </c>
      <c r="G5859" t="s">
        <v>54</v>
      </c>
      <c r="H5859" t="s">
        <v>1896</v>
      </c>
      <c r="I5859" t="s">
        <v>1897</v>
      </c>
      <c r="J5859" t="s">
        <v>28</v>
      </c>
      <c r="K5859" t="s">
        <v>29</v>
      </c>
      <c r="L5859" t="s">
        <v>2549</v>
      </c>
      <c r="M5859" t="s">
        <v>146</v>
      </c>
      <c r="N5859">
        <v>68104</v>
      </c>
      <c r="O5859" t="s">
        <v>111</v>
      </c>
      <c r="P5859" t="s">
        <v>4272</v>
      </c>
      <c r="Q5859" t="s">
        <v>49</v>
      </c>
      <c r="R5859" t="s">
        <v>95</v>
      </c>
      <c r="S5859" t="s">
        <v>4273</v>
      </c>
      <c r="T5859">
        <v>20.07</v>
      </c>
      <c r="U5859">
        <v>3</v>
      </c>
      <c r="V5859">
        <v>0</v>
      </c>
      <c r="W5859">
        <v>9.2321999999999989</v>
      </c>
    </row>
    <row r="5860" spans="1:23" x14ac:dyDescent="0.3">
      <c r="A5860">
        <v>6144</v>
      </c>
      <c r="B5860" t="s">
        <v>8731</v>
      </c>
      <c r="C5860" s="1">
        <v>42925</v>
      </c>
      <c r="D5860">
        <v>2017</v>
      </c>
      <c r="E5860" t="s">
        <v>152</v>
      </c>
      <c r="F5860">
        <v>9</v>
      </c>
      <c r="G5860" t="s">
        <v>54</v>
      </c>
      <c r="H5860" t="s">
        <v>3713</v>
      </c>
      <c r="I5860" t="s">
        <v>3714</v>
      </c>
      <c r="J5860" t="s">
        <v>28</v>
      </c>
      <c r="K5860" t="s">
        <v>29</v>
      </c>
      <c r="L5860" t="s">
        <v>1309</v>
      </c>
      <c r="M5860" t="s">
        <v>762</v>
      </c>
      <c r="N5860">
        <v>6040</v>
      </c>
      <c r="O5860" t="s">
        <v>157</v>
      </c>
      <c r="P5860" t="s">
        <v>6868</v>
      </c>
      <c r="Q5860" t="s">
        <v>49</v>
      </c>
      <c r="R5860" t="s">
        <v>72</v>
      </c>
      <c r="S5860" t="s">
        <v>6869</v>
      </c>
      <c r="T5860">
        <v>119.03999999999999</v>
      </c>
      <c r="U5860">
        <v>6</v>
      </c>
      <c r="V5860">
        <v>0</v>
      </c>
      <c r="W5860">
        <v>48.806400000000011</v>
      </c>
    </row>
    <row r="5861" spans="1:23" x14ac:dyDescent="0.3">
      <c r="A5861">
        <v>6142</v>
      </c>
      <c r="B5861" t="s">
        <v>8731</v>
      </c>
      <c r="C5861" s="1">
        <v>42925</v>
      </c>
      <c r="D5861">
        <v>2017</v>
      </c>
      <c r="E5861" t="s">
        <v>152</v>
      </c>
      <c r="F5861">
        <v>9</v>
      </c>
      <c r="G5861" t="s">
        <v>54</v>
      </c>
      <c r="H5861" t="s">
        <v>3713</v>
      </c>
      <c r="I5861" t="s">
        <v>3714</v>
      </c>
      <c r="J5861" t="s">
        <v>28</v>
      </c>
      <c r="K5861" t="s">
        <v>29</v>
      </c>
      <c r="L5861" t="s">
        <v>1309</v>
      </c>
      <c r="M5861" t="s">
        <v>762</v>
      </c>
      <c r="N5861">
        <v>6040</v>
      </c>
      <c r="O5861" t="s">
        <v>157</v>
      </c>
      <c r="P5861" t="s">
        <v>4685</v>
      </c>
      <c r="Q5861" t="s">
        <v>49</v>
      </c>
      <c r="R5861" t="s">
        <v>63</v>
      </c>
      <c r="S5861" t="s">
        <v>4686</v>
      </c>
      <c r="T5861">
        <v>195.64</v>
      </c>
      <c r="U5861">
        <v>4</v>
      </c>
      <c r="V5861">
        <v>0</v>
      </c>
      <c r="W5861">
        <v>3.9128000000000043</v>
      </c>
    </row>
    <row r="5862" spans="1:23" x14ac:dyDescent="0.3">
      <c r="A5862">
        <v>5861</v>
      </c>
      <c r="B5862" t="s">
        <v>8556</v>
      </c>
      <c r="C5862" s="1">
        <v>42123</v>
      </c>
      <c r="D5862">
        <v>2015</v>
      </c>
      <c r="E5862" t="s">
        <v>89</v>
      </c>
      <c r="F5862">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v>2.8884000000000007</v>
      </c>
    </row>
    <row r="5863" spans="1:23" x14ac:dyDescent="0.3">
      <c r="A5863">
        <v>5862</v>
      </c>
      <c r="B5863" t="s">
        <v>8557</v>
      </c>
      <c r="C5863" s="1">
        <v>42491</v>
      </c>
      <c r="D5863">
        <v>2016</v>
      </c>
      <c r="E5863" t="s">
        <v>124</v>
      </c>
      <c r="F5863">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v>53.860799999999998</v>
      </c>
    </row>
    <row r="5864" spans="1:23" x14ac:dyDescent="0.3">
      <c r="A5864">
        <v>5863</v>
      </c>
      <c r="B5864" t="s">
        <v>8557</v>
      </c>
      <c r="C5864" s="1">
        <v>42491</v>
      </c>
      <c r="D5864">
        <v>2016</v>
      </c>
      <c r="E5864" t="s">
        <v>124</v>
      </c>
      <c r="F5864">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v>9.3312000000000008</v>
      </c>
    </row>
    <row r="5865" spans="1:23" x14ac:dyDescent="0.3">
      <c r="A5865">
        <v>5864</v>
      </c>
      <c r="B5865" t="s">
        <v>8557</v>
      </c>
      <c r="C5865" s="1">
        <v>42491</v>
      </c>
      <c r="D5865">
        <v>2016</v>
      </c>
      <c r="E5865" t="s">
        <v>124</v>
      </c>
      <c r="F5865">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v>4.3524000000000003</v>
      </c>
    </row>
    <row r="5866" spans="1:23" x14ac:dyDescent="0.3">
      <c r="A5866">
        <v>5865</v>
      </c>
      <c r="B5866" t="s">
        <v>8560</v>
      </c>
      <c r="C5866" s="1">
        <v>41856</v>
      </c>
      <c r="D5866">
        <v>2014</v>
      </c>
      <c r="E5866" t="s">
        <v>132</v>
      </c>
      <c r="F586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v>22.251600000000003</v>
      </c>
    </row>
    <row r="5867" spans="1:23" x14ac:dyDescent="0.3">
      <c r="A5867">
        <v>5866</v>
      </c>
      <c r="B5867" t="s">
        <v>8560</v>
      </c>
      <c r="C5867" s="1">
        <v>41856</v>
      </c>
      <c r="D5867">
        <v>2014</v>
      </c>
      <c r="E5867" t="s">
        <v>132</v>
      </c>
      <c r="F5867">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v>2.0064000000000002</v>
      </c>
    </row>
    <row r="5868" spans="1:23" x14ac:dyDescent="0.3">
      <c r="A5868">
        <v>6141</v>
      </c>
      <c r="B5868" t="s">
        <v>8731</v>
      </c>
      <c r="C5868" s="1">
        <v>42925</v>
      </c>
      <c r="D5868">
        <v>2017</v>
      </c>
      <c r="E5868" t="s">
        <v>152</v>
      </c>
      <c r="F5868">
        <v>9</v>
      </c>
      <c r="G5868" t="s">
        <v>54</v>
      </c>
      <c r="H5868" t="s">
        <v>3713</v>
      </c>
      <c r="I5868" t="s">
        <v>3714</v>
      </c>
      <c r="J5868" t="s">
        <v>28</v>
      </c>
      <c r="K5868" t="s">
        <v>29</v>
      </c>
      <c r="L5868" t="s">
        <v>1309</v>
      </c>
      <c r="M5868" t="s">
        <v>762</v>
      </c>
      <c r="N5868">
        <v>6040</v>
      </c>
      <c r="O5868" t="s">
        <v>157</v>
      </c>
      <c r="P5868" t="s">
        <v>8558</v>
      </c>
      <c r="Q5868" t="s">
        <v>49</v>
      </c>
      <c r="R5868" t="s">
        <v>95</v>
      </c>
      <c r="S5868" t="s">
        <v>8559</v>
      </c>
      <c r="T5868">
        <v>274.8</v>
      </c>
      <c r="U5868">
        <v>5</v>
      </c>
      <c r="V5868">
        <v>0</v>
      </c>
      <c r="W5868">
        <v>134.65199999999999</v>
      </c>
    </row>
    <row r="5869" spans="1:23" x14ac:dyDescent="0.3">
      <c r="A5869">
        <v>5868</v>
      </c>
      <c r="B5869" t="s">
        <v>8561</v>
      </c>
      <c r="C5869" s="1">
        <v>42373</v>
      </c>
      <c r="D5869">
        <v>2016</v>
      </c>
      <c r="E5869" t="s">
        <v>166</v>
      </c>
      <c r="F5869">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v>0.58399999999999985</v>
      </c>
    </row>
    <row r="5870" spans="1:23" x14ac:dyDescent="0.3">
      <c r="A5870">
        <v>5869</v>
      </c>
      <c r="B5870" t="s">
        <v>8561</v>
      </c>
      <c r="C5870" s="1">
        <v>42373</v>
      </c>
      <c r="D5870">
        <v>2016</v>
      </c>
      <c r="E5870" t="s">
        <v>166</v>
      </c>
      <c r="F5870">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v>-80.178000000000026</v>
      </c>
    </row>
    <row r="5871" spans="1:23" x14ac:dyDescent="0.3">
      <c r="A5871">
        <v>6140</v>
      </c>
      <c r="B5871" t="s">
        <v>8729</v>
      </c>
      <c r="C5871" s="1">
        <v>42112</v>
      </c>
      <c r="D5871">
        <v>2015</v>
      </c>
      <c r="E5871" t="s">
        <v>89</v>
      </c>
      <c r="F5871">
        <v>18</v>
      </c>
      <c r="G5871" t="s">
        <v>199</v>
      </c>
      <c r="H5871" t="s">
        <v>6973</v>
      </c>
      <c r="I5871" t="s">
        <v>6974</v>
      </c>
      <c r="J5871" t="s">
        <v>28</v>
      </c>
      <c r="K5871" t="s">
        <v>29</v>
      </c>
      <c r="L5871" t="s">
        <v>8730</v>
      </c>
      <c r="M5871" t="s">
        <v>46</v>
      </c>
      <c r="N5871">
        <v>93454</v>
      </c>
      <c r="O5871" t="s">
        <v>47</v>
      </c>
      <c r="P5871" t="s">
        <v>5939</v>
      </c>
      <c r="Q5871" t="s">
        <v>49</v>
      </c>
      <c r="R5871" t="s">
        <v>63</v>
      </c>
      <c r="S5871" t="s">
        <v>5940</v>
      </c>
      <c r="T5871">
        <v>115.44</v>
      </c>
      <c r="U5871">
        <v>3</v>
      </c>
      <c r="V5871">
        <v>0</v>
      </c>
      <c r="W5871">
        <v>30.014399999999998</v>
      </c>
    </row>
    <row r="5872" spans="1:23" x14ac:dyDescent="0.3">
      <c r="A5872">
        <v>6138</v>
      </c>
      <c r="B5872" t="s">
        <v>8727</v>
      </c>
      <c r="C5872" s="1">
        <v>42674</v>
      </c>
      <c r="D5872">
        <v>2016</v>
      </c>
      <c r="E5872" t="s">
        <v>53</v>
      </c>
      <c r="F5872">
        <v>31</v>
      </c>
      <c r="G5872" t="s">
        <v>25</v>
      </c>
      <c r="H5872" t="s">
        <v>3182</v>
      </c>
      <c r="I5872" t="s">
        <v>3183</v>
      </c>
      <c r="J5872" t="s">
        <v>28</v>
      </c>
      <c r="K5872" t="s">
        <v>29</v>
      </c>
      <c r="L5872" t="s">
        <v>7260</v>
      </c>
      <c r="M5872" t="s">
        <v>58</v>
      </c>
      <c r="N5872">
        <v>33021</v>
      </c>
      <c r="O5872" t="s">
        <v>32</v>
      </c>
      <c r="P5872" t="s">
        <v>1883</v>
      </c>
      <c r="Q5872" t="s">
        <v>49</v>
      </c>
      <c r="R5872" t="s">
        <v>95</v>
      </c>
      <c r="S5872" t="s">
        <v>1884</v>
      </c>
      <c r="T5872">
        <v>32.064</v>
      </c>
      <c r="U5872">
        <v>6</v>
      </c>
      <c r="V5872">
        <v>0.2</v>
      </c>
      <c r="W5872">
        <v>11.222399999999999</v>
      </c>
    </row>
    <row r="5873" spans="1:23" x14ac:dyDescent="0.3">
      <c r="A5873">
        <v>6137</v>
      </c>
      <c r="B5873" t="s">
        <v>8726</v>
      </c>
      <c r="C5873" s="1">
        <v>42295</v>
      </c>
      <c r="D5873">
        <v>2015</v>
      </c>
      <c r="E5873" t="s">
        <v>53</v>
      </c>
      <c r="F5873">
        <v>18</v>
      </c>
      <c r="G5873" t="s">
        <v>54</v>
      </c>
      <c r="H5873" t="s">
        <v>5360</v>
      </c>
      <c r="I5873" t="s">
        <v>5361</v>
      </c>
      <c r="J5873" t="s">
        <v>108</v>
      </c>
      <c r="K5873" t="s">
        <v>29</v>
      </c>
      <c r="L5873" t="s">
        <v>7311</v>
      </c>
      <c r="M5873" t="s">
        <v>110</v>
      </c>
      <c r="N5873">
        <v>78501</v>
      </c>
      <c r="O5873" t="s">
        <v>111</v>
      </c>
      <c r="P5873" t="s">
        <v>5377</v>
      </c>
      <c r="Q5873" t="s">
        <v>49</v>
      </c>
      <c r="R5873" t="s">
        <v>82</v>
      </c>
      <c r="S5873" t="s">
        <v>5378</v>
      </c>
      <c r="T5873">
        <v>73.163999999999987</v>
      </c>
      <c r="U5873">
        <v>6</v>
      </c>
      <c r="V5873">
        <v>0.8</v>
      </c>
      <c r="W5873">
        <v>-186.56820000000005</v>
      </c>
    </row>
    <row r="5874" spans="1:23" x14ac:dyDescent="0.3">
      <c r="A5874">
        <v>5873</v>
      </c>
      <c r="B5874" t="s">
        <v>8567</v>
      </c>
      <c r="C5874" s="1">
        <v>42824</v>
      </c>
      <c r="D5874">
        <v>2017</v>
      </c>
      <c r="E5874" t="s">
        <v>237</v>
      </c>
      <c r="F5874">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v>16.732800000000005</v>
      </c>
    </row>
    <row r="5875" spans="1:23" x14ac:dyDescent="0.3">
      <c r="A5875">
        <v>5874</v>
      </c>
      <c r="B5875" t="s">
        <v>8568</v>
      </c>
      <c r="C5875" s="1">
        <v>42890</v>
      </c>
      <c r="D5875">
        <v>2017</v>
      </c>
      <c r="E5875" t="s">
        <v>41</v>
      </c>
      <c r="F5875">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v>54.04</v>
      </c>
    </row>
    <row r="5876" spans="1:23" x14ac:dyDescent="0.3">
      <c r="A5876">
        <v>5875</v>
      </c>
      <c r="B5876" t="s">
        <v>8568</v>
      </c>
      <c r="C5876" s="1">
        <v>42890</v>
      </c>
      <c r="D5876">
        <v>2017</v>
      </c>
      <c r="E5876" t="s">
        <v>41</v>
      </c>
      <c r="F587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v>4.3883999999999999</v>
      </c>
    </row>
    <row r="5877" spans="1:23" x14ac:dyDescent="0.3">
      <c r="A5877">
        <v>5876</v>
      </c>
      <c r="B5877" t="s">
        <v>8569</v>
      </c>
      <c r="C5877" s="1">
        <v>42101</v>
      </c>
      <c r="D5877">
        <v>2015</v>
      </c>
      <c r="E5877" t="s">
        <v>89</v>
      </c>
      <c r="F5877">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v>1.0268999999999999</v>
      </c>
    </row>
    <row r="5878" spans="1:23" x14ac:dyDescent="0.3">
      <c r="A5878">
        <v>5877</v>
      </c>
      <c r="B5878" t="s">
        <v>8570</v>
      </c>
      <c r="C5878" s="1">
        <v>41780</v>
      </c>
      <c r="D5878">
        <v>2014</v>
      </c>
      <c r="E5878" t="s">
        <v>124</v>
      </c>
      <c r="F5878">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v>219.45140000000001</v>
      </c>
    </row>
    <row r="5879" spans="1:23" x14ac:dyDescent="0.3">
      <c r="A5879">
        <v>5878</v>
      </c>
      <c r="B5879" t="s">
        <v>8570</v>
      </c>
      <c r="C5879" s="1">
        <v>41780</v>
      </c>
      <c r="D5879">
        <v>2014</v>
      </c>
      <c r="E5879" t="s">
        <v>124</v>
      </c>
      <c r="F5879">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v>8.7906000000000013</v>
      </c>
    </row>
    <row r="5880" spans="1:23" x14ac:dyDescent="0.3">
      <c r="A5880">
        <v>5879</v>
      </c>
      <c r="B5880" t="s">
        <v>8570</v>
      </c>
      <c r="C5880" s="1">
        <v>41780</v>
      </c>
      <c r="D5880">
        <v>2014</v>
      </c>
      <c r="E5880" t="s">
        <v>124</v>
      </c>
      <c r="F5880">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v>68.846399999999988</v>
      </c>
    </row>
    <row r="5881" spans="1:23" x14ac:dyDescent="0.3">
      <c r="A5881">
        <v>5880</v>
      </c>
      <c r="B5881" t="s">
        <v>8571</v>
      </c>
      <c r="C5881" s="1">
        <v>42618</v>
      </c>
      <c r="D5881">
        <v>2016</v>
      </c>
      <c r="E5881" t="s">
        <v>161</v>
      </c>
      <c r="F5881">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v>92.236799999999988</v>
      </c>
    </row>
    <row r="5882" spans="1:23" x14ac:dyDescent="0.3">
      <c r="A5882">
        <v>6135</v>
      </c>
      <c r="B5882" t="s">
        <v>8725</v>
      </c>
      <c r="C5882" s="1">
        <v>42678</v>
      </c>
      <c r="D5882">
        <v>2016</v>
      </c>
      <c r="E5882" t="s">
        <v>24</v>
      </c>
      <c r="F5882">
        <v>4</v>
      </c>
      <c r="G5882" t="s">
        <v>1306</v>
      </c>
      <c r="H5882" t="s">
        <v>5637</v>
      </c>
      <c r="I5882" t="s">
        <v>5638</v>
      </c>
      <c r="J5882" t="s">
        <v>28</v>
      </c>
      <c r="K5882" t="s">
        <v>29</v>
      </c>
      <c r="L5882" t="s">
        <v>6945</v>
      </c>
      <c r="M5882" t="s">
        <v>46</v>
      </c>
      <c r="N5882">
        <v>91911</v>
      </c>
      <c r="O5882" t="s">
        <v>47</v>
      </c>
      <c r="P5882" t="s">
        <v>1138</v>
      </c>
      <c r="Q5882" t="s">
        <v>49</v>
      </c>
      <c r="R5882" t="s">
        <v>72</v>
      </c>
      <c r="S5882" t="s">
        <v>1139</v>
      </c>
      <c r="T5882">
        <v>192.8</v>
      </c>
      <c r="U5882">
        <v>4</v>
      </c>
      <c r="V5882">
        <v>0</v>
      </c>
      <c r="W5882">
        <v>55.911999999999978</v>
      </c>
    </row>
    <row r="5883" spans="1:23" x14ac:dyDescent="0.3">
      <c r="A5883">
        <v>5882</v>
      </c>
      <c r="B5883" t="s">
        <v>8572</v>
      </c>
      <c r="C5883" s="1">
        <v>42631</v>
      </c>
      <c r="D5883">
        <v>2016</v>
      </c>
      <c r="E5883" t="s">
        <v>161</v>
      </c>
      <c r="F5883">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v>180.76590000000002</v>
      </c>
    </row>
    <row r="5884" spans="1:23" x14ac:dyDescent="0.3">
      <c r="A5884">
        <v>6133</v>
      </c>
      <c r="B5884" t="s">
        <v>8720</v>
      </c>
      <c r="C5884" s="1">
        <v>42993</v>
      </c>
      <c r="D5884">
        <v>2017</v>
      </c>
      <c r="E5884" t="s">
        <v>161</v>
      </c>
      <c r="F5884">
        <v>15</v>
      </c>
      <c r="G5884" t="s">
        <v>54</v>
      </c>
      <c r="H5884" t="s">
        <v>2261</v>
      </c>
      <c r="I5884" t="s">
        <v>2262</v>
      </c>
      <c r="J5884" t="s">
        <v>28</v>
      </c>
      <c r="K5884" t="s">
        <v>29</v>
      </c>
      <c r="L5884" t="s">
        <v>8721</v>
      </c>
      <c r="M5884" t="s">
        <v>347</v>
      </c>
      <c r="N5884">
        <v>37087</v>
      </c>
      <c r="O5884" t="s">
        <v>32</v>
      </c>
      <c r="P5884" t="s">
        <v>6558</v>
      </c>
      <c r="Q5884" t="s">
        <v>49</v>
      </c>
      <c r="R5884" t="s">
        <v>95</v>
      </c>
      <c r="S5884" t="s">
        <v>6559</v>
      </c>
      <c r="T5884">
        <v>163.96</v>
      </c>
      <c r="U5884">
        <v>5</v>
      </c>
      <c r="V5884">
        <v>0.2</v>
      </c>
      <c r="W5884">
        <v>59.435499999999998</v>
      </c>
    </row>
    <row r="5885" spans="1:23" x14ac:dyDescent="0.3">
      <c r="A5885">
        <v>6131</v>
      </c>
      <c r="B5885" t="s">
        <v>8716</v>
      </c>
      <c r="C5885" s="1">
        <v>42820</v>
      </c>
      <c r="D5885">
        <v>2017</v>
      </c>
      <c r="E5885" t="s">
        <v>237</v>
      </c>
      <c r="F5885">
        <v>26</v>
      </c>
      <c r="G5885" t="s">
        <v>54</v>
      </c>
      <c r="H5885" t="s">
        <v>8717</v>
      </c>
      <c r="I5885" t="s">
        <v>8718</v>
      </c>
      <c r="J5885" t="s">
        <v>108</v>
      </c>
      <c r="K5885" t="s">
        <v>29</v>
      </c>
      <c r="L5885" t="s">
        <v>2998</v>
      </c>
      <c r="M5885" t="s">
        <v>331</v>
      </c>
      <c r="N5885">
        <v>23464</v>
      </c>
      <c r="O5885" t="s">
        <v>32</v>
      </c>
      <c r="P5885" t="s">
        <v>4011</v>
      </c>
      <c r="Q5885" t="s">
        <v>49</v>
      </c>
      <c r="R5885" t="s">
        <v>281</v>
      </c>
      <c r="S5885" t="s">
        <v>576</v>
      </c>
      <c r="T5885">
        <v>3.76</v>
      </c>
      <c r="U5885">
        <v>2</v>
      </c>
      <c r="V5885">
        <v>0</v>
      </c>
      <c r="W5885">
        <v>1.3159999999999998</v>
      </c>
    </row>
    <row r="5886" spans="1:23" x14ac:dyDescent="0.3">
      <c r="A5886">
        <v>5885</v>
      </c>
      <c r="B5886" t="s">
        <v>8573</v>
      </c>
      <c r="C5886" s="1">
        <v>42442</v>
      </c>
      <c r="D5886">
        <v>2016</v>
      </c>
      <c r="E5886" t="s">
        <v>237</v>
      </c>
      <c r="F588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v>196.50359999999978</v>
      </c>
    </row>
    <row r="5887" spans="1:23" x14ac:dyDescent="0.3">
      <c r="A5887">
        <v>5886</v>
      </c>
      <c r="B5887" t="s">
        <v>8574</v>
      </c>
      <c r="C5887" s="1">
        <v>41928</v>
      </c>
      <c r="D5887">
        <v>2014</v>
      </c>
      <c r="E5887" t="s">
        <v>53</v>
      </c>
      <c r="F5887">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v>5.0231999999999992</v>
      </c>
    </row>
    <row r="5888" spans="1:23" x14ac:dyDescent="0.3">
      <c r="A5888">
        <v>6129</v>
      </c>
      <c r="B5888" t="s">
        <v>8715</v>
      </c>
      <c r="C5888" s="1">
        <v>41937</v>
      </c>
      <c r="D5888">
        <v>2014</v>
      </c>
      <c r="E5888" t="s">
        <v>53</v>
      </c>
      <c r="F5888">
        <v>25</v>
      </c>
      <c r="G5888" t="s">
        <v>199</v>
      </c>
      <c r="H5888" t="s">
        <v>6442</v>
      </c>
      <c r="I5888" t="s">
        <v>6443</v>
      </c>
      <c r="J5888" t="s">
        <v>44</v>
      </c>
      <c r="K5888" t="s">
        <v>29</v>
      </c>
      <c r="L5888" t="s">
        <v>135</v>
      </c>
      <c r="M5888" t="s">
        <v>46</v>
      </c>
      <c r="N5888">
        <v>94109</v>
      </c>
      <c r="O5888" t="s">
        <v>47</v>
      </c>
      <c r="P5888" t="s">
        <v>4349</v>
      </c>
      <c r="Q5888" t="s">
        <v>49</v>
      </c>
      <c r="R5888" t="s">
        <v>79</v>
      </c>
      <c r="S5888" t="s">
        <v>4350</v>
      </c>
      <c r="T5888">
        <v>49.408000000000001</v>
      </c>
      <c r="U5888">
        <v>4</v>
      </c>
      <c r="V5888">
        <v>0.2</v>
      </c>
      <c r="W5888">
        <v>18.527999999999999</v>
      </c>
    </row>
    <row r="5889" spans="1:23" x14ac:dyDescent="0.3">
      <c r="A5889">
        <v>5888</v>
      </c>
      <c r="B5889" t="s">
        <v>8575</v>
      </c>
      <c r="C5889" s="1">
        <v>43016</v>
      </c>
      <c r="D5889">
        <v>2017</v>
      </c>
      <c r="E5889" t="s">
        <v>53</v>
      </c>
      <c r="F5889">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v>11.117599999999999</v>
      </c>
    </row>
    <row r="5890" spans="1:23" x14ac:dyDescent="0.3">
      <c r="A5890">
        <v>5889</v>
      </c>
      <c r="B5890" t="s">
        <v>8578</v>
      </c>
      <c r="C5890" s="1">
        <v>42131</v>
      </c>
      <c r="D5890">
        <v>2015</v>
      </c>
      <c r="E5890" t="s">
        <v>124</v>
      </c>
      <c r="F5890">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v>21.012799999999999</v>
      </c>
    </row>
    <row r="5891" spans="1:23" x14ac:dyDescent="0.3">
      <c r="A5891">
        <v>5890</v>
      </c>
      <c r="B5891" t="s">
        <v>8582</v>
      </c>
      <c r="C5891" s="1">
        <v>42474</v>
      </c>
      <c r="D5891">
        <v>2016</v>
      </c>
      <c r="E5891" t="s">
        <v>89</v>
      </c>
      <c r="F5891">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v>11.778199999999998</v>
      </c>
    </row>
    <row r="5892" spans="1:23" x14ac:dyDescent="0.3">
      <c r="A5892">
        <v>5891</v>
      </c>
      <c r="B5892" t="s">
        <v>8583</v>
      </c>
      <c r="C5892" s="1">
        <v>42695</v>
      </c>
      <c r="D5892">
        <v>2016</v>
      </c>
      <c r="E5892" t="s">
        <v>24</v>
      </c>
      <c r="F5892">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v>13.451199999999996</v>
      </c>
    </row>
    <row r="5893" spans="1:23" x14ac:dyDescent="0.3">
      <c r="A5893">
        <v>5892</v>
      </c>
      <c r="B5893" t="s">
        <v>8583</v>
      </c>
      <c r="C5893" s="1">
        <v>42695</v>
      </c>
      <c r="D5893">
        <v>2016</v>
      </c>
      <c r="E5893" t="s">
        <v>24</v>
      </c>
      <c r="F5893">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v>1.6175999999999986</v>
      </c>
    </row>
    <row r="5894" spans="1:23" x14ac:dyDescent="0.3">
      <c r="A5894">
        <v>6127</v>
      </c>
      <c r="B5894" t="s">
        <v>8711</v>
      </c>
      <c r="C5894" s="1">
        <v>42889</v>
      </c>
      <c r="D5894">
        <v>2017</v>
      </c>
      <c r="E5894" t="s">
        <v>41</v>
      </c>
      <c r="F5894">
        <v>3</v>
      </c>
      <c r="G5894" t="s">
        <v>54</v>
      </c>
      <c r="H5894" t="s">
        <v>1413</v>
      </c>
      <c r="I5894" t="s">
        <v>1414</v>
      </c>
      <c r="J5894" t="s">
        <v>44</v>
      </c>
      <c r="K5894" t="s">
        <v>29</v>
      </c>
      <c r="L5894" t="s">
        <v>45</v>
      </c>
      <c r="M5894" t="s">
        <v>46</v>
      </c>
      <c r="N5894">
        <v>90036</v>
      </c>
      <c r="O5894" t="s">
        <v>47</v>
      </c>
      <c r="P5894" t="s">
        <v>3025</v>
      </c>
      <c r="Q5894" t="s">
        <v>49</v>
      </c>
      <c r="R5894" t="s">
        <v>79</v>
      </c>
      <c r="S5894" t="s">
        <v>3026</v>
      </c>
      <c r="T5894">
        <v>3.9119999999999999</v>
      </c>
      <c r="U5894">
        <v>1</v>
      </c>
      <c r="V5894">
        <v>0.2</v>
      </c>
      <c r="W5894">
        <v>1.2713999999999996</v>
      </c>
    </row>
    <row r="5895" spans="1:23" x14ac:dyDescent="0.3">
      <c r="A5895">
        <v>5894</v>
      </c>
      <c r="B5895" t="s">
        <v>8584</v>
      </c>
      <c r="C5895" s="1">
        <v>42988</v>
      </c>
      <c r="D5895">
        <v>2017</v>
      </c>
      <c r="E5895" t="s">
        <v>161</v>
      </c>
      <c r="F5895">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v>1.3621999999999999</v>
      </c>
    </row>
    <row r="5896" spans="1:23" x14ac:dyDescent="0.3">
      <c r="A5896">
        <v>5895</v>
      </c>
      <c r="B5896" t="s">
        <v>8585</v>
      </c>
      <c r="C5896" s="1">
        <v>42987</v>
      </c>
      <c r="D5896">
        <v>2017</v>
      </c>
      <c r="E5896" t="s">
        <v>161</v>
      </c>
      <c r="F589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v>23.968799999999998</v>
      </c>
    </row>
    <row r="5897" spans="1:23" x14ac:dyDescent="0.3">
      <c r="A5897">
        <v>5896</v>
      </c>
      <c r="B5897" t="s">
        <v>8586</v>
      </c>
      <c r="C5897" s="1">
        <v>41944</v>
      </c>
      <c r="D5897">
        <v>2014</v>
      </c>
      <c r="E5897" t="s">
        <v>24</v>
      </c>
      <c r="F5897">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v>22.200000000000003</v>
      </c>
    </row>
    <row r="5898" spans="1:23" x14ac:dyDescent="0.3">
      <c r="A5898">
        <v>5897</v>
      </c>
      <c r="B5898" t="s">
        <v>8586</v>
      </c>
      <c r="C5898" s="1">
        <v>41944</v>
      </c>
      <c r="D5898">
        <v>2014</v>
      </c>
      <c r="E5898" t="s">
        <v>24</v>
      </c>
      <c r="F5898">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v>9.629999999999999</v>
      </c>
    </row>
    <row r="5899" spans="1:23" x14ac:dyDescent="0.3">
      <c r="A5899">
        <v>6126</v>
      </c>
      <c r="B5899" t="s">
        <v>8711</v>
      </c>
      <c r="C5899" s="1">
        <v>42889</v>
      </c>
      <c r="D5899">
        <v>2017</v>
      </c>
      <c r="E5899" t="s">
        <v>41</v>
      </c>
      <c r="F5899">
        <v>3</v>
      </c>
      <c r="G5899" t="s">
        <v>54</v>
      </c>
      <c r="H5899" t="s">
        <v>1413</v>
      </c>
      <c r="I5899" t="s">
        <v>1414</v>
      </c>
      <c r="J5899" t="s">
        <v>44</v>
      </c>
      <c r="K5899" t="s">
        <v>29</v>
      </c>
      <c r="L5899" t="s">
        <v>45</v>
      </c>
      <c r="M5899" t="s">
        <v>46</v>
      </c>
      <c r="N5899">
        <v>90036</v>
      </c>
      <c r="O5899" t="s">
        <v>47</v>
      </c>
      <c r="P5899" t="s">
        <v>8712</v>
      </c>
      <c r="Q5899" t="s">
        <v>49</v>
      </c>
      <c r="R5899" t="s">
        <v>95</v>
      </c>
      <c r="S5899" t="s">
        <v>8713</v>
      </c>
      <c r="T5899">
        <v>11.96</v>
      </c>
      <c r="U5899">
        <v>2</v>
      </c>
      <c r="V5899">
        <v>0</v>
      </c>
      <c r="W5899">
        <v>5.3819999999999997</v>
      </c>
    </row>
    <row r="5900" spans="1:23" x14ac:dyDescent="0.3">
      <c r="A5900">
        <v>6124</v>
      </c>
      <c r="B5900" t="s">
        <v>8710</v>
      </c>
      <c r="C5900" s="1">
        <v>42247</v>
      </c>
      <c r="D5900">
        <v>2015</v>
      </c>
      <c r="E5900" t="s">
        <v>132</v>
      </c>
      <c r="F5900">
        <v>31</v>
      </c>
      <c r="G5900" t="s">
        <v>54</v>
      </c>
      <c r="H5900" t="s">
        <v>1515</v>
      </c>
      <c r="I5900" t="s">
        <v>1516</v>
      </c>
      <c r="J5900" t="s">
        <v>108</v>
      </c>
      <c r="K5900" t="s">
        <v>29</v>
      </c>
      <c r="L5900" t="s">
        <v>7186</v>
      </c>
      <c r="M5900" t="s">
        <v>110</v>
      </c>
      <c r="N5900">
        <v>76021</v>
      </c>
      <c r="O5900" t="s">
        <v>111</v>
      </c>
      <c r="P5900" t="s">
        <v>5073</v>
      </c>
      <c r="Q5900" t="s">
        <v>49</v>
      </c>
      <c r="R5900" t="s">
        <v>95</v>
      </c>
      <c r="S5900" t="s">
        <v>5074</v>
      </c>
      <c r="T5900">
        <v>20.96</v>
      </c>
      <c r="U5900">
        <v>4</v>
      </c>
      <c r="V5900">
        <v>0.2</v>
      </c>
      <c r="W5900">
        <v>6.8119999999999994</v>
      </c>
    </row>
    <row r="5901" spans="1:23" x14ac:dyDescent="0.3">
      <c r="A5901">
        <v>5900</v>
      </c>
      <c r="B5901" t="s">
        <v>8588</v>
      </c>
      <c r="C5901" s="1">
        <v>42747</v>
      </c>
      <c r="D5901">
        <v>2017</v>
      </c>
      <c r="E5901" t="s">
        <v>166</v>
      </c>
      <c r="F5901">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v>4.8899999999999997</v>
      </c>
    </row>
    <row r="5902" spans="1:23" x14ac:dyDescent="0.3">
      <c r="A5902">
        <v>5901</v>
      </c>
      <c r="B5902" t="s">
        <v>8589</v>
      </c>
      <c r="C5902" s="1">
        <v>42328</v>
      </c>
      <c r="D5902">
        <v>2015</v>
      </c>
      <c r="E5902" t="s">
        <v>24</v>
      </c>
      <c r="F5902">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v>7.5599999999999987</v>
      </c>
    </row>
    <row r="5903" spans="1:23" x14ac:dyDescent="0.3">
      <c r="A5903">
        <v>6123</v>
      </c>
      <c r="B5903" t="s">
        <v>8709</v>
      </c>
      <c r="C5903" s="1">
        <v>43073</v>
      </c>
      <c r="D5903">
        <v>2017</v>
      </c>
      <c r="E5903" t="s">
        <v>98</v>
      </c>
      <c r="F5903">
        <v>4</v>
      </c>
      <c r="G5903" t="s">
        <v>54</v>
      </c>
      <c r="H5903" t="s">
        <v>4874</v>
      </c>
      <c r="I5903" t="s">
        <v>4875</v>
      </c>
      <c r="J5903" t="s">
        <v>28</v>
      </c>
      <c r="K5903" t="s">
        <v>29</v>
      </c>
      <c r="L5903" t="s">
        <v>315</v>
      </c>
      <c r="M5903" t="s">
        <v>222</v>
      </c>
      <c r="N5903">
        <v>60610</v>
      </c>
      <c r="O5903" t="s">
        <v>111</v>
      </c>
      <c r="P5903" t="s">
        <v>5939</v>
      </c>
      <c r="Q5903" t="s">
        <v>49</v>
      </c>
      <c r="R5903" t="s">
        <v>63</v>
      </c>
      <c r="S5903" t="s">
        <v>5940</v>
      </c>
      <c r="T5903">
        <v>61.567999999999998</v>
      </c>
      <c r="U5903">
        <v>2</v>
      </c>
      <c r="V5903">
        <v>0.2</v>
      </c>
      <c r="W5903">
        <v>4.6175999999999995</v>
      </c>
    </row>
    <row r="5904" spans="1:23" x14ac:dyDescent="0.3">
      <c r="A5904">
        <v>5903</v>
      </c>
      <c r="B5904" t="s">
        <v>8591</v>
      </c>
      <c r="C5904" s="1">
        <v>43045</v>
      </c>
      <c r="D5904">
        <v>2017</v>
      </c>
      <c r="E5904" t="s">
        <v>24</v>
      </c>
      <c r="F5904">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v>28.171799999999998</v>
      </c>
    </row>
    <row r="5905" spans="1:23" x14ac:dyDescent="0.3">
      <c r="A5905">
        <v>5904</v>
      </c>
      <c r="B5905" t="s">
        <v>8591</v>
      </c>
      <c r="C5905" s="1">
        <v>43045</v>
      </c>
      <c r="D5905">
        <v>2017</v>
      </c>
      <c r="E5905" t="s">
        <v>24</v>
      </c>
      <c r="F5905">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v>22.226399999999998</v>
      </c>
    </row>
    <row r="5906" spans="1:23" x14ac:dyDescent="0.3">
      <c r="A5906">
        <v>5905</v>
      </c>
      <c r="B5906" t="s">
        <v>8591</v>
      </c>
      <c r="C5906" s="1">
        <v>43045</v>
      </c>
      <c r="D5906">
        <v>2017</v>
      </c>
      <c r="E5906" t="s">
        <v>24</v>
      </c>
      <c r="F590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v>12.672000000000001</v>
      </c>
    </row>
    <row r="5907" spans="1:23" x14ac:dyDescent="0.3">
      <c r="A5907">
        <v>5906</v>
      </c>
      <c r="B5907" t="s">
        <v>8591</v>
      </c>
      <c r="C5907" s="1">
        <v>43045</v>
      </c>
      <c r="D5907">
        <v>2017</v>
      </c>
      <c r="E5907" t="s">
        <v>24</v>
      </c>
      <c r="F5907">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v>19.872</v>
      </c>
    </row>
    <row r="5908" spans="1:23" x14ac:dyDescent="0.3">
      <c r="A5908">
        <v>6120</v>
      </c>
      <c r="B5908" t="s">
        <v>8708</v>
      </c>
      <c r="C5908" s="1">
        <v>42997</v>
      </c>
      <c r="D5908">
        <v>2017</v>
      </c>
      <c r="E5908" t="s">
        <v>161</v>
      </c>
      <c r="F5908">
        <v>19</v>
      </c>
      <c r="G5908" t="s">
        <v>54</v>
      </c>
      <c r="H5908" t="s">
        <v>2785</v>
      </c>
      <c r="I5908" t="s">
        <v>2786</v>
      </c>
      <c r="J5908" t="s">
        <v>44</v>
      </c>
      <c r="K5908" t="s">
        <v>29</v>
      </c>
      <c r="L5908" t="s">
        <v>330</v>
      </c>
      <c r="M5908" t="s">
        <v>432</v>
      </c>
      <c r="N5908">
        <v>97477</v>
      </c>
      <c r="O5908" t="s">
        <v>47</v>
      </c>
      <c r="P5908" t="s">
        <v>4267</v>
      </c>
      <c r="Q5908" t="s">
        <v>49</v>
      </c>
      <c r="R5908" t="s">
        <v>72</v>
      </c>
      <c r="S5908" t="s">
        <v>4268</v>
      </c>
      <c r="T5908">
        <v>23.832000000000001</v>
      </c>
      <c r="U5908">
        <v>3</v>
      </c>
      <c r="V5908">
        <v>0.2</v>
      </c>
      <c r="W5908">
        <v>6.5538000000000007</v>
      </c>
    </row>
    <row r="5909" spans="1:23" x14ac:dyDescent="0.3">
      <c r="A5909">
        <v>5908</v>
      </c>
      <c r="B5909" t="s">
        <v>8592</v>
      </c>
      <c r="C5909" s="1">
        <v>42706</v>
      </c>
      <c r="D5909">
        <v>2016</v>
      </c>
      <c r="E5909" t="s">
        <v>98</v>
      </c>
      <c r="F5909">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v>9.2639999999999993</v>
      </c>
    </row>
    <row r="5910" spans="1:23" x14ac:dyDescent="0.3">
      <c r="A5910">
        <v>5909</v>
      </c>
      <c r="B5910" t="s">
        <v>8592</v>
      </c>
      <c r="C5910" s="1">
        <v>42706</v>
      </c>
      <c r="D5910">
        <v>2016</v>
      </c>
      <c r="E5910" t="s">
        <v>98</v>
      </c>
      <c r="F5910">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v>26.864999999999995</v>
      </c>
    </row>
    <row r="5911" spans="1:23" x14ac:dyDescent="0.3">
      <c r="A5911">
        <v>6118</v>
      </c>
      <c r="B5911" t="s">
        <v>8705</v>
      </c>
      <c r="C5911" s="1">
        <v>42687</v>
      </c>
      <c r="D5911">
        <v>2016</v>
      </c>
      <c r="E5911" t="s">
        <v>24</v>
      </c>
      <c r="F5911">
        <v>13</v>
      </c>
      <c r="G5911" t="s">
        <v>54</v>
      </c>
      <c r="H5911" t="s">
        <v>4013</v>
      </c>
      <c r="I5911" t="s">
        <v>4014</v>
      </c>
      <c r="J5911" t="s">
        <v>108</v>
      </c>
      <c r="K5911" t="s">
        <v>29</v>
      </c>
      <c r="L5911" t="s">
        <v>278</v>
      </c>
      <c r="M5911" t="s">
        <v>279</v>
      </c>
      <c r="N5911">
        <v>10011</v>
      </c>
      <c r="O5911" t="s">
        <v>157</v>
      </c>
      <c r="P5911" t="s">
        <v>2511</v>
      </c>
      <c r="Q5911" t="s">
        <v>49</v>
      </c>
      <c r="R5911" t="s">
        <v>50</v>
      </c>
      <c r="S5911" t="s">
        <v>2512</v>
      </c>
      <c r="T5911">
        <v>14.940000000000001</v>
      </c>
      <c r="U5911">
        <v>3</v>
      </c>
      <c r="V5911">
        <v>0</v>
      </c>
      <c r="W5911">
        <v>6.8723999999999998</v>
      </c>
    </row>
    <row r="5912" spans="1:23" x14ac:dyDescent="0.3">
      <c r="A5912">
        <v>5911</v>
      </c>
      <c r="B5912" t="s">
        <v>8592</v>
      </c>
      <c r="C5912" s="1">
        <v>42706</v>
      </c>
      <c r="D5912">
        <v>2016</v>
      </c>
      <c r="E5912" t="s">
        <v>98</v>
      </c>
      <c r="F5912">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v>33.8598</v>
      </c>
    </row>
    <row r="5913" spans="1:23" x14ac:dyDescent="0.3">
      <c r="A5913">
        <v>5912</v>
      </c>
      <c r="B5913" t="s">
        <v>8593</v>
      </c>
      <c r="C5913" s="1">
        <v>42721</v>
      </c>
      <c r="D5913">
        <v>2016</v>
      </c>
      <c r="E5913" t="s">
        <v>98</v>
      </c>
      <c r="F5913">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v>13.028400000000001</v>
      </c>
    </row>
    <row r="5914" spans="1:23" x14ac:dyDescent="0.3">
      <c r="A5914">
        <v>5913</v>
      </c>
      <c r="B5914" t="s">
        <v>8594</v>
      </c>
      <c r="C5914" s="1">
        <v>41875</v>
      </c>
      <c r="D5914">
        <v>2014</v>
      </c>
      <c r="E5914" t="s">
        <v>132</v>
      </c>
      <c r="F5914">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v>6.63</v>
      </c>
    </row>
    <row r="5915" spans="1:23" x14ac:dyDescent="0.3">
      <c r="A5915">
        <v>5914</v>
      </c>
      <c r="B5915" t="s">
        <v>8597</v>
      </c>
      <c r="C5915" s="1">
        <v>42264</v>
      </c>
      <c r="D5915">
        <v>2015</v>
      </c>
      <c r="E5915" t="s">
        <v>161</v>
      </c>
      <c r="F5915">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v>1.0429999999999984</v>
      </c>
    </row>
    <row r="5916" spans="1:23" x14ac:dyDescent="0.3">
      <c r="A5916">
        <v>5915</v>
      </c>
      <c r="B5916" t="s">
        <v>8597</v>
      </c>
      <c r="C5916" s="1">
        <v>42264</v>
      </c>
      <c r="D5916">
        <v>2015</v>
      </c>
      <c r="E5916" t="s">
        <v>161</v>
      </c>
      <c r="F591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v>41.223699999999994</v>
      </c>
    </row>
    <row r="5917" spans="1:23" x14ac:dyDescent="0.3">
      <c r="A5917">
        <v>6116</v>
      </c>
      <c r="B5917" t="s">
        <v>8703</v>
      </c>
      <c r="C5917" s="1">
        <v>42443</v>
      </c>
      <c r="D5917">
        <v>2016</v>
      </c>
      <c r="E5917" t="s">
        <v>237</v>
      </c>
      <c r="F5917">
        <v>14</v>
      </c>
      <c r="G5917" t="s">
        <v>54</v>
      </c>
      <c r="H5917" t="s">
        <v>642</v>
      </c>
      <c r="I5917" t="s">
        <v>643</v>
      </c>
      <c r="J5917" t="s">
        <v>44</v>
      </c>
      <c r="K5917" t="s">
        <v>29</v>
      </c>
      <c r="L5917" t="s">
        <v>8704</v>
      </c>
      <c r="M5917" t="s">
        <v>46</v>
      </c>
      <c r="N5917">
        <v>94061</v>
      </c>
      <c r="O5917" t="s">
        <v>47</v>
      </c>
      <c r="P5917" t="s">
        <v>244</v>
      </c>
      <c r="Q5917" t="s">
        <v>49</v>
      </c>
      <c r="R5917" t="s">
        <v>79</v>
      </c>
      <c r="S5917" t="s">
        <v>245</v>
      </c>
      <c r="T5917">
        <v>41.904000000000003</v>
      </c>
      <c r="U5917">
        <v>6</v>
      </c>
      <c r="V5917">
        <v>0.2</v>
      </c>
      <c r="W5917">
        <v>14.142599999999996</v>
      </c>
    </row>
    <row r="5918" spans="1:23" x14ac:dyDescent="0.3">
      <c r="A5918">
        <v>5917</v>
      </c>
      <c r="B5918" t="s">
        <v>8597</v>
      </c>
      <c r="C5918" s="1">
        <v>42264</v>
      </c>
      <c r="D5918">
        <v>2015</v>
      </c>
      <c r="E5918" t="s">
        <v>161</v>
      </c>
      <c r="F5918">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v>27.433999999999997</v>
      </c>
    </row>
    <row r="5919" spans="1:23" x14ac:dyDescent="0.3">
      <c r="A5919">
        <v>6113</v>
      </c>
      <c r="B5919" t="s">
        <v>8702</v>
      </c>
      <c r="C5919" s="1">
        <v>42686</v>
      </c>
      <c r="D5919">
        <v>2016</v>
      </c>
      <c r="E5919" t="s">
        <v>24</v>
      </c>
      <c r="F5919">
        <v>12</v>
      </c>
      <c r="G5919" t="s">
        <v>54</v>
      </c>
      <c r="H5919" t="s">
        <v>7128</v>
      </c>
      <c r="I5919" t="s">
        <v>7129</v>
      </c>
      <c r="J5919" t="s">
        <v>28</v>
      </c>
      <c r="K5919" t="s">
        <v>29</v>
      </c>
      <c r="L5919" t="s">
        <v>3892</v>
      </c>
      <c r="M5919" t="s">
        <v>510</v>
      </c>
      <c r="N5919">
        <v>44134</v>
      </c>
      <c r="O5919" t="s">
        <v>157</v>
      </c>
      <c r="P5919" t="s">
        <v>882</v>
      </c>
      <c r="Q5919" t="s">
        <v>49</v>
      </c>
      <c r="R5919" t="s">
        <v>281</v>
      </c>
      <c r="S5919" t="s">
        <v>883</v>
      </c>
      <c r="T5919">
        <v>16.752000000000002</v>
      </c>
      <c r="U5919">
        <v>6</v>
      </c>
      <c r="V5919">
        <v>0.2</v>
      </c>
      <c r="W5919">
        <v>5.4443999999999999</v>
      </c>
    </row>
    <row r="5920" spans="1:23" x14ac:dyDescent="0.3">
      <c r="A5920">
        <v>6112</v>
      </c>
      <c r="B5920" t="s">
        <v>8702</v>
      </c>
      <c r="C5920" s="1">
        <v>42686</v>
      </c>
      <c r="D5920">
        <v>2016</v>
      </c>
      <c r="E5920" t="s">
        <v>24</v>
      </c>
      <c r="F5920">
        <v>12</v>
      </c>
      <c r="G5920" t="s">
        <v>54</v>
      </c>
      <c r="H5920" t="s">
        <v>7128</v>
      </c>
      <c r="I5920" t="s">
        <v>7129</v>
      </c>
      <c r="J5920" t="s">
        <v>28</v>
      </c>
      <c r="K5920" t="s">
        <v>29</v>
      </c>
      <c r="L5920" t="s">
        <v>3892</v>
      </c>
      <c r="M5920" t="s">
        <v>510</v>
      </c>
      <c r="N5920">
        <v>44134</v>
      </c>
      <c r="O5920" t="s">
        <v>157</v>
      </c>
      <c r="P5920" t="s">
        <v>112</v>
      </c>
      <c r="Q5920" t="s">
        <v>49</v>
      </c>
      <c r="R5920" t="s">
        <v>82</v>
      </c>
      <c r="S5920" t="s">
        <v>113</v>
      </c>
      <c r="T5920">
        <v>110.096</v>
      </c>
      <c r="U5920">
        <v>2</v>
      </c>
      <c r="V5920">
        <v>0.2</v>
      </c>
      <c r="W5920">
        <v>33.028800000000004</v>
      </c>
    </row>
    <row r="5921" spans="1:23" x14ac:dyDescent="0.3">
      <c r="A5921">
        <v>6110</v>
      </c>
      <c r="B5921" t="s">
        <v>8701</v>
      </c>
      <c r="C5921" s="1">
        <v>42624</v>
      </c>
      <c r="D5921">
        <v>2016</v>
      </c>
      <c r="E5921" t="s">
        <v>161</v>
      </c>
      <c r="F5921">
        <v>11</v>
      </c>
      <c r="G5921" t="s">
        <v>54</v>
      </c>
      <c r="H5921" t="s">
        <v>4730</v>
      </c>
      <c r="I5921" t="s">
        <v>4731</v>
      </c>
      <c r="J5921" t="s">
        <v>28</v>
      </c>
      <c r="K5921" t="s">
        <v>29</v>
      </c>
      <c r="L5921" t="s">
        <v>315</v>
      </c>
      <c r="M5921" t="s">
        <v>222</v>
      </c>
      <c r="N5921">
        <v>60653</v>
      </c>
      <c r="O5921" t="s">
        <v>111</v>
      </c>
      <c r="P5921" t="s">
        <v>5393</v>
      </c>
      <c r="Q5921" t="s">
        <v>49</v>
      </c>
      <c r="R5921" t="s">
        <v>79</v>
      </c>
      <c r="S5921" t="s">
        <v>5394</v>
      </c>
      <c r="T5921">
        <v>1.9079999999999997</v>
      </c>
      <c r="U5921">
        <v>3</v>
      </c>
      <c r="V5921">
        <v>0.8</v>
      </c>
      <c r="W5921">
        <v>-3.2436000000000016</v>
      </c>
    </row>
    <row r="5922" spans="1:23" x14ac:dyDescent="0.3">
      <c r="A5922">
        <v>6109</v>
      </c>
      <c r="B5922" t="s">
        <v>8701</v>
      </c>
      <c r="C5922" s="1">
        <v>42624</v>
      </c>
      <c r="D5922">
        <v>2016</v>
      </c>
      <c r="E5922" t="s">
        <v>161</v>
      </c>
      <c r="F5922">
        <v>11</v>
      </c>
      <c r="G5922" t="s">
        <v>54</v>
      </c>
      <c r="H5922" t="s">
        <v>4730</v>
      </c>
      <c r="I5922" t="s">
        <v>4731</v>
      </c>
      <c r="J5922" t="s">
        <v>28</v>
      </c>
      <c r="K5922" t="s">
        <v>29</v>
      </c>
      <c r="L5922" t="s">
        <v>315</v>
      </c>
      <c r="M5922" t="s">
        <v>222</v>
      </c>
      <c r="N5922">
        <v>60653</v>
      </c>
      <c r="O5922" t="s">
        <v>111</v>
      </c>
      <c r="P5922" t="s">
        <v>6753</v>
      </c>
      <c r="Q5922" t="s">
        <v>49</v>
      </c>
      <c r="R5922" t="s">
        <v>50</v>
      </c>
      <c r="S5922" t="s">
        <v>6754</v>
      </c>
      <c r="T5922">
        <v>6</v>
      </c>
      <c r="U5922">
        <v>2</v>
      </c>
      <c r="V5922">
        <v>0.2</v>
      </c>
      <c r="W5922">
        <v>2.0999999999999996</v>
      </c>
    </row>
    <row r="5923" spans="1:23" x14ac:dyDescent="0.3">
      <c r="A5923">
        <v>5922</v>
      </c>
      <c r="B5923" t="s">
        <v>8597</v>
      </c>
      <c r="C5923" s="1">
        <v>42264</v>
      </c>
      <c r="D5923">
        <v>2015</v>
      </c>
      <c r="E5923" t="s">
        <v>161</v>
      </c>
      <c r="F5923">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v>53.260799999999996</v>
      </c>
    </row>
    <row r="5924" spans="1:23" x14ac:dyDescent="0.3">
      <c r="A5924">
        <v>6107</v>
      </c>
      <c r="B5924" t="s">
        <v>8700</v>
      </c>
      <c r="C5924" s="1">
        <v>41993</v>
      </c>
      <c r="D5924">
        <v>2014</v>
      </c>
      <c r="E5924" t="s">
        <v>98</v>
      </c>
      <c r="F5924">
        <v>20</v>
      </c>
      <c r="G5924" t="s">
        <v>54</v>
      </c>
      <c r="H5924" t="s">
        <v>5076</v>
      </c>
      <c r="I5924" t="s">
        <v>5077</v>
      </c>
      <c r="J5924" t="s">
        <v>28</v>
      </c>
      <c r="K5924" t="s">
        <v>29</v>
      </c>
      <c r="L5924" t="s">
        <v>773</v>
      </c>
      <c r="M5924" t="s">
        <v>110</v>
      </c>
      <c r="N5924">
        <v>75051</v>
      </c>
      <c r="O5924" t="s">
        <v>111</v>
      </c>
      <c r="P5924" t="s">
        <v>2092</v>
      </c>
      <c r="Q5924" t="s">
        <v>49</v>
      </c>
      <c r="R5924" t="s">
        <v>82</v>
      </c>
      <c r="S5924" t="s">
        <v>2093</v>
      </c>
      <c r="T5924">
        <v>19.431999999999995</v>
      </c>
      <c r="U5924">
        <v>2</v>
      </c>
      <c r="V5924">
        <v>0.8</v>
      </c>
      <c r="W5924">
        <v>-49.551600000000022</v>
      </c>
    </row>
    <row r="5925" spans="1:23" x14ac:dyDescent="0.3">
      <c r="A5925">
        <v>6106</v>
      </c>
      <c r="B5925" t="s">
        <v>8699</v>
      </c>
      <c r="C5925" s="1">
        <v>42173</v>
      </c>
      <c r="D5925">
        <v>2015</v>
      </c>
      <c r="E5925" t="s">
        <v>41</v>
      </c>
      <c r="F5925">
        <v>18</v>
      </c>
      <c r="G5925" t="s">
        <v>54</v>
      </c>
      <c r="H5925" t="s">
        <v>3411</v>
      </c>
      <c r="I5925" t="s">
        <v>3412</v>
      </c>
      <c r="J5925" t="s">
        <v>44</v>
      </c>
      <c r="K5925" t="s">
        <v>29</v>
      </c>
      <c r="L5925" t="s">
        <v>1436</v>
      </c>
      <c r="M5925" t="s">
        <v>58</v>
      </c>
      <c r="N5925">
        <v>33178</v>
      </c>
      <c r="O5925" t="s">
        <v>32</v>
      </c>
      <c r="P5925" t="s">
        <v>1280</v>
      </c>
      <c r="Q5925" t="s">
        <v>49</v>
      </c>
      <c r="R5925" t="s">
        <v>72</v>
      </c>
      <c r="S5925" t="s">
        <v>1281</v>
      </c>
      <c r="T5925">
        <v>13.632</v>
      </c>
      <c r="U5925">
        <v>4</v>
      </c>
      <c r="V5925">
        <v>0.2</v>
      </c>
      <c r="W5925">
        <v>3.5783999999999998</v>
      </c>
    </row>
    <row r="5926" spans="1:23" x14ac:dyDescent="0.3">
      <c r="A5926">
        <v>5925</v>
      </c>
      <c r="B5926" t="s">
        <v>8599</v>
      </c>
      <c r="C5926" s="1">
        <v>43058</v>
      </c>
      <c r="D5926">
        <v>2017</v>
      </c>
      <c r="E5926" t="s">
        <v>24</v>
      </c>
      <c r="F592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v>6.6583999999999968</v>
      </c>
    </row>
    <row r="5927" spans="1:23" x14ac:dyDescent="0.3">
      <c r="A5927">
        <v>6099</v>
      </c>
      <c r="B5927" t="s">
        <v>8695</v>
      </c>
      <c r="C5927" s="1">
        <v>42998</v>
      </c>
      <c r="D5927">
        <v>2017</v>
      </c>
      <c r="E5927" t="s">
        <v>161</v>
      </c>
      <c r="F5927">
        <v>20</v>
      </c>
      <c r="G5927" t="s">
        <v>54</v>
      </c>
      <c r="H5927" t="s">
        <v>2322</v>
      </c>
      <c r="I5927" t="s">
        <v>2323</v>
      </c>
      <c r="J5927" t="s">
        <v>28</v>
      </c>
      <c r="K5927" t="s">
        <v>29</v>
      </c>
      <c r="L5927" t="s">
        <v>278</v>
      </c>
      <c r="M5927" t="s">
        <v>279</v>
      </c>
      <c r="N5927">
        <v>10035</v>
      </c>
      <c r="O5927" t="s">
        <v>157</v>
      </c>
      <c r="P5927" t="s">
        <v>280</v>
      </c>
      <c r="Q5927" t="s">
        <v>49</v>
      </c>
      <c r="R5927" t="s">
        <v>281</v>
      </c>
      <c r="S5927" t="s">
        <v>282</v>
      </c>
      <c r="T5927">
        <v>4.3600000000000003</v>
      </c>
      <c r="U5927">
        <v>2</v>
      </c>
      <c r="V5927">
        <v>0</v>
      </c>
      <c r="W5927">
        <v>1.7876000000000003</v>
      </c>
    </row>
    <row r="5928" spans="1:23" x14ac:dyDescent="0.3">
      <c r="A5928">
        <v>6098</v>
      </c>
      <c r="B5928" t="s">
        <v>8695</v>
      </c>
      <c r="C5928" s="1">
        <v>42998</v>
      </c>
      <c r="D5928">
        <v>2017</v>
      </c>
      <c r="E5928" t="s">
        <v>161</v>
      </c>
      <c r="F5928">
        <v>20</v>
      </c>
      <c r="G5928" t="s">
        <v>54</v>
      </c>
      <c r="H5928" t="s">
        <v>2322</v>
      </c>
      <c r="I5928" t="s">
        <v>2323</v>
      </c>
      <c r="J5928" t="s">
        <v>28</v>
      </c>
      <c r="K5928" t="s">
        <v>29</v>
      </c>
      <c r="L5928" t="s">
        <v>278</v>
      </c>
      <c r="M5928" t="s">
        <v>279</v>
      </c>
      <c r="N5928">
        <v>10035</v>
      </c>
      <c r="O5928" t="s">
        <v>157</v>
      </c>
      <c r="P5928" t="s">
        <v>809</v>
      </c>
      <c r="Q5928" t="s">
        <v>49</v>
      </c>
      <c r="R5928" t="s">
        <v>79</v>
      </c>
      <c r="S5928" t="s">
        <v>810</v>
      </c>
      <c r="T5928">
        <v>11.784000000000001</v>
      </c>
      <c r="U5928">
        <v>3</v>
      </c>
      <c r="V5928">
        <v>0.2</v>
      </c>
      <c r="W5928">
        <v>3.9770999999999996</v>
      </c>
    </row>
    <row r="5929" spans="1:23" x14ac:dyDescent="0.3">
      <c r="A5929">
        <v>5928</v>
      </c>
      <c r="B5929" t="s">
        <v>8602</v>
      </c>
      <c r="C5929" s="1">
        <v>41923</v>
      </c>
      <c r="D5929">
        <v>2014</v>
      </c>
      <c r="E5929" t="s">
        <v>53</v>
      </c>
      <c r="F5929">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v>3.4356999999999998</v>
      </c>
    </row>
    <row r="5930" spans="1:23" x14ac:dyDescent="0.3">
      <c r="A5930">
        <v>6096</v>
      </c>
      <c r="B5930" t="s">
        <v>8695</v>
      </c>
      <c r="C5930" s="1">
        <v>42998</v>
      </c>
      <c r="D5930">
        <v>2017</v>
      </c>
      <c r="E5930" t="s">
        <v>161</v>
      </c>
      <c r="F5930">
        <v>20</v>
      </c>
      <c r="G5930" t="s">
        <v>54</v>
      </c>
      <c r="H5930" t="s">
        <v>2322</v>
      </c>
      <c r="I5930" t="s">
        <v>2323</v>
      </c>
      <c r="J5930" t="s">
        <v>28</v>
      </c>
      <c r="K5930" t="s">
        <v>29</v>
      </c>
      <c r="L5930" t="s">
        <v>278</v>
      </c>
      <c r="M5930" t="s">
        <v>279</v>
      </c>
      <c r="N5930">
        <v>10035</v>
      </c>
      <c r="O5930" t="s">
        <v>157</v>
      </c>
      <c r="P5930" t="s">
        <v>1282</v>
      </c>
      <c r="Q5930" t="s">
        <v>49</v>
      </c>
      <c r="R5930" t="s">
        <v>95</v>
      </c>
      <c r="S5930" t="s">
        <v>1283</v>
      </c>
      <c r="T5930">
        <v>13.76</v>
      </c>
      <c r="U5930">
        <v>2</v>
      </c>
      <c r="V5930">
        <v>0</v>
      </c>
      <c r="W5930">
        <v>6.3295999999999992</v>
      </c>
    </row>
    <row r="5931" spans="1:23" x14ac:dyDescent="0.3">
      <c r="A5931">
        <v>6095</v>
      </c>
      <c r="B5931" t="s">
        <v>8695</v>
      </c>
      <c r="C5931" s="1">
        <v>42998</v>
      </c>
      <c r="D5931">
        <v>2017</v>
      </c>
      <c r="E5931" t="s">
        <v>161</v>
      </c>
      <c r="F5931">
        <v>20</v>
      </c>
      <c r="G5931" t="s">
        <v>54</v>
      </c>
      <c r="H5931" t="s">
        <v>2322</v>
      </c>
      <c r="I5931" t="s">
        <v>2323</v>
      </c>
      <c r="J5931" t="s">
        <v>28</v>
      </c>
      <c r="K5931" t="s">
        <v>29</v>
      </c>
      <c r="L5931" t="s">
        <v>278</v>
      </c>
      <c r="M5931" t="s">
        <v>279</v>
      </c>
      <c r="N5931">
        <v>10035</v>
      </c>
      <c r="O5931" t="s">
        <v>157</v>
      </c>
      <c r="P5931" t="s">
        <v>361</v>
      </c>
      <c r="Q5931" t="s">
        <v>49</v>
      </c>
      <c r="R5931" t="s">
        <v>63</v>
      </c>
      <c r="S5931" t="s">
        <v>362</v>
      </c>
      <c r="T5931">
        <v>45.4</v>
      </c>
      <c r="U5931">
        <v>4</v>
      </c>
      <c r="V5931">
        <v>0</v>
      </c>
      <c r="W5931">
        <v>12.712000000000003</v>
      </c>
    </row>
    <row r="5932" spans="1:23" x14ac:dyDescent="0.3">
      <c r="A5932">
        <v>5931</v>
      </c>
      <c r="B5932" t="s">
        <v>8603</v>
      </c>
      <c r="C5932" s="1">
        <v>42923</v>
      </c>
      <c r="D5932">
        <v>2017</v>
      </c>
      <c r="E5932" t="s">
        <v>152</v>
      </c>
      <c r="F5932">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v>5.4432</v>
      </c>
    </row>
    <row r="5933" spans="1:23" x14ac:dyDescent="0.3">
      <c r="A5933">
        <v>6093</v>
      </c>
      <c r="B5933" t="s">
        <v>8695</v>
      </c>
      <c r="C5933" s="1">
        <v>42998</v>
      </c>
      <c r="D5933">
        <v>2017</v>
      </c>
      <c r="E5933" t="s">
        <v>161</v>
      </c>
      <c r="F5933">
        <v>20</v>
      </c>
      <c r="G5933" t="s">
        <v>54</v>
      </c>
      <c r="H5933" t="s">
        <v>2322</v>
      </c>
      <c r="I5933" t="s">
        <v>2323</v>
      </c>
      <c r="J5933" t="s">
        <v>28</v>
      </c>
      <c r="K5933" t="s">
        <v>29</v>
      </c>
      <c r="L5933" t="s">
        <v>278</v>
      </c>
      <c r="M5933" t="s">
        <v>279</v>
      </c>
      <c r="N5933">
        <v>10035</v>
      </c>
      <c r="O5933" t="s">
        <v>157</v>
      </c>
      <c r="P5933" t="s">
        <v>7581</v>
      </c>
      <c r="Q5933" t="s">
        <v>49</v>
      </c>
      <c r="R5933" t="s">
        <v>95</v>
      </c>
      <c r="S5933" t="s">
        <v>7582</v>
      </c>
      <c r="T5933">
        <v>38.520000000000003</v>
      </c>
      <c r="U5933">
        <v>9</v>
      </c>
      <c r="V5933">
        <v>0</v>
      </c>
      <c r="W5933">
        <v>18.104400000000002</v>
      </c>
    </row>
    <row r="5934" spans="1:23" x14ac:dyDescent="0.3">
      <c r="A5934">
        <v>5933</v>
      </c>
      <c r="B5934" t="s">
        <v>8603</v>
      </c>
      <c r="C5934" s="1">
        <v>42923</v>
      </c>
      <c r="D5934">
        <v>2017</v>
      </c>
      <c r="E5934" t="s">
        <v>152</v>
      </c>
      <c r="F5934">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v>1.0044</v>
      </c>
    </row>
    <row r="5935" spans="1:23" x14ac:dyDescent="0.3">
      <c r="A5935">
        <v>6090</v>
      </c>
      <c r="B5935" t="s">
        <v>8694</v>
      </c>
      <c r="C5935" s="1">
        <v>43097</v>
      </c>
      <c r="D5935">
        <v>2017</v>
      </c>
      <c r="E5935" t="s">
        <v>98</v>
      </c>
      <c r="F5935">
        <v>28</v>
      </c>
      <c r="G5935" t="s">
        <v>25</v>
      </c>
      <c r="H5935" t="s">
        <v>2768</v>
      </c>
      <c r="I5935" t="s">
        <v>2769</v>
      </c>
      <c r="J5935" t="s">
        <v>44</v>
      </c>
      <c r="K5935" t="s">
        <v>29</v>
      </c>
      <c r="L5935" t="s">
        <v>8013</v>
      </c>
      <c r="M5935" t="s">
        <v>469</v>
      </c>
      <c r="N5935">
        <v>80538</v>
      </c>
      <c r="O5935" t="s">
        <v>47</v>
      </c>
      <c r="P5935" t="s">
        <v>3594</v>
      </c>
      <c r="Q5935" t="s">
        <v>49</v>
      </c>
      <c r="R5935" t="s">
        <v>79</v>
      </c>
      <c r="S5935" t="s">
        <v>3595</v>
      </c>
      <c r="T5935">
        <v>1.1880000000000002</v>
      </c>
      <c r="U5935">
        <v>2</v>
      </c>
      <c r="V5935">
        <v>0.7</v>
      </c>
      <c r="W5935">
        <v>-0.98999999999999977</v>
      </c>
    </row>
    <row r="5936" spans="1:23" x14ac:dyDescent="0.3">
      <c r="A5936">
        <v>6089</v>
      </c>
      <c r="B5936" t="s">
        <v>8693</v>
      </c>
      <c r="C5936" s="1">
        <v>42168</v>
      </c>
      <c r="D5936">
        <v>2015</v>
      </c>
      <c r="E5936" t="s">
        <v>41</v>
      </c>
      <c r="F5936">
        <v>13</v>
      </c>
      <c r="G5936" t="s">
        <v>54</v>
      </c>
      <c r="H5936" t="s">
        <v>4633</v>
      </c>
      <c r="I5936" t="s">
        <v>4634</v>
      </c>
      <c r="J5936" t="s">
        <v>44</v>
      </c>
      <c r="K5936" t="s">
        <v>29</v>
      </c>
      <c r="L5936" t="s">
        <v>3282</v>
      </c>
      <c r="M5936" t="s">
        <v>1288</v>
      </c>
      <c r="N5936">
        <v>30076</v>
      </c>
      <c r="O5936" t="s">
        <v>32</v>
      </c>
      <c r="P5936" t="s">
        <v>2662</v>
      </c>
      <c r="Q5936" t="s">
        <v>49</v>
      </c>
      <c r="R5936" t="s">
        <v>95</v>
      </c>
      <c r="S5936" t="s">
        <v>2663</v>
      </c>
      <c r="T5936">
        <v>6.48</v>
      </c>
      <c r="U5936">
        <v>1</v>
      </c>
      <c r="V5936">
        <v>0</v>
      </c>
      <c r="W5936">
        <v>3.1104000000000003</v>
      </c>
    </row>
    <row r="5937" spans="1:23" x14ac:dyDescent="0.3">
      <c r="A5937">
        <v>6087</v>
      </c>
      <c r="B5937" t="s">
        <v>8691</v>
      </c>
      <c r="C5937" s="1">
        <v>42696</v>
      </c>
      <c r="D5937">
        <v>2016</v>
      </c>
      <c r="E5937" t="s">
        <v>24</v>
      </c>
      <c r="F5937">
        <v>22</v>
      </c>
      <c r="G5937" t="s">
        <v>54</v>
      </c>
      <c r="H5937" t="s">
        <v>1663</v>
      </c>
      <c r="I5937" t="s">
        <v>1664</v>
      </c>
      <c r="J5937" t="s">
        <v>28</v>
      </c>
      <c r="K5937" t="s">
        <v>29</v>
      </c>
      <c r="L5937" t="s">
        <v>195</v>
      </c>
      <c r="M5937" t="s">
        <v>110</v>
      </c>
      <c r="N5937">
        <v>77095</v>
      </c>
      <c r="O5937" t="s">
        <v>111</v>
      </c>
      <c r="P5937" t="s">
        <v>5766</v>
      </c>
      <c r="Q5937" t="s">
        <v>49</v>
      </c>
      <c r="R5937" t="s">
        <v>79</v>
      </c>
      <c r="S5937" t="s">
        <v>5767</v>
      </c>
      <c r="T5937">
        <v>4.4879999999999995</v>
      </c>
      <c r="U5937">
        <v>6</v>
      </c>
      <c r="V5937">
        <v>0.8</v>
      </c>
      <c r="W5937">
        <v>-6.7320000000000011</v>
      </c>
    </row>
    <row r="5938" spans="1:23" x14ac:dyDescent="0.3">
      <c r="A5938">
        <v>6086</v>
      </c>
      <c r="B5938" t="s">
        <v>8691</v>
      </c>
      <c r="C5938" s="1">
        <v>42696</v>
      </c>
      <c r="D5938">
        <v>2016</v>
      </c>
      <c r="E5938" t="s">
        <v>24</v>
      </c>
      <c r="F5938">
        <v>22</v>
      </c>
      <c r="G5938" t="s">
        <v>54</v>
      </c>
      <c r="H5938" t="s">
        <v>1663</v>
      </c>
      <c r="I5938" t="s">
        <v>1664</v>
      </c>
      <c r="J5938" t="s">
        <v>28</v>
      </c>
      <c r="K5938" t="s">
        <v>29</v>
      </c>
      <c r="L5938" t="s">
        <v>195</v>
      </c>
      <c r="M5938" t="s">
        <v>110</v>
      </c>
      <c r="N5938">
        <v>77095</v>
      </c>
      <c r="O5938" t="s">
        <v>111</v>
      </c>
      <c r="P5938" t="s">
        <v>3733</v>
      </c>
      <c r="Q5938" t="s">
        <v>49</v>
      </c>
      <c r="R5938" t="s">
        <v>50</v>
      </c>
      <c r="S5938" t="s">
        <v>3734</v>
      </c>
      <c r="T5938">
        <v>2.0880000000000001</v>
      </c>
      <c r="U5938">
        <v>1</v>
      </c>
      <c r="V5938">
        <v>0.2</v>
      </c>
      <c r="W5938">
        <v>0.67859999999999987</v>
      </c>
    </row>
    <row r="5939" spans="1:23" x14ac:dyDescent="0.3">
      <c r="A5939">
        <v>6084</v>
      </c>
      <c r="B5939" t="s">
        <v>8691</v>
      </c>
      <c r="C5939" s="1">
        <v>42696</v>
      </c>
      <c r="D5939">
        <v>2016</v>
      </c>
      <c r="E5939" t="s">
        <v>24</v>
      </c>
      <c r="F5939">
        <v>22</v>
      </c>
      <c r="G5939" t="s">
        <v>54</v>
      </c>
      <c r="H5939" t="s">
        <v>1663</v>
      </c>
      <c r="I5939" t="s">
        <v>1664</v>
      </c>
      <c r="J5939" t="s">
        <v>28</v>
      </c>
      <c r="K5939" t="s">
        <v>29</v>
      </c>
      <c r="L5939" t="s">
        <v>195</v>
      </c>
      <c r="M5939" t="s">
        <v>110</v>
      </c>
      <c r="N5939">
        <v>77095</v>
      </c>
      <c r="O5939" t="s">
        <v>111</v>
      </c>
      <c r="P5939" t="s">
        <v>7119</v>
      </c>
      <c r="Q5939" t="s">
        <v>49</v>
      </c>
      <c r="R5939" t="s">
        <v>72</v>
      </c>
      <c r="S5939" t="s">
        <v>7120</v>
      </c>
      <c r="T5939">
        <v>23.616</v>
      </c>
      <c r="U5939">
        <v>9</v>
      </c>
      <c r="V5939">
        <v>0.2</v>
      </c>
      <c r="W5939">
        <v>2.6567999999999969</v>
      </c>
    </row>
    <row r="5940" spans="1:23" x14ac:dyDescent="0.3">
      <c r="A5940">
        <v>6083</v>
      </c>
      <c r="B5940" t="s">
        <v>8691</v>
      </c>
      <c r="C5940" s="1">
        <v>42696</v>
      </c>
      <c r="D5940">
        <v>2016</v>
      </c>
      <c r="E5940" t="s">
        <v>24</v>
      </c>
      <c r="F5940">
        <v>22</v>
      </c>
      <c r="G5940" t="s">
        <v>54</v>
      </c>
      <c r="H5940" t="s">
        <v>1663</v>
      </c>
      <c r="I5940" t="s">
        <v>1664</v>
      </c>
      <c r="J5940" t="s">
        <v>28</v>
      </c>
      <c r="K5940" t="s">
        <v>29</v>
      </c>
      <c r="L5940" t="s">
        <v>195</v>
      </c>
      <c r="M5940" t="s">
        <v>110</v>
      </c>
      <c r="N5940">
        <v>77095</v>
      </c>
      <c r="O5940" t="s">
        <v>111</v>
      </c>
      <c r="P5940" t="s">
        <v>6399</v>
      </c>
      <c r="Q5940" t="s">
        <v>49</v>
      </c>
      <c r="R5940" t="s">
        <v>79</v>
      </c>
      <c r="S5940" t="s">
        <v>6400</v>
      </c>
      <c r="T5940">
        <v>6.2159999999999993</v>
      </c>
      <c r="U5940">
        <v>6</v>
      </c>
      <c r="V5940">
        <v>0.8</v>
      </c>
      <c r="W5940">
        <v>-9.634800000000002</v>
      </c>
    </row>
    <row r="5941" spans="1:23" x14ac:dyDescent="0.3">
      <c r="A5941">
        <v>5940</v>
      </c>
      <c r="B5941" t="s">
        <v>8605</v>
      </c>
      <c r="C5941" s="1">
        <v>42874</v>
      </c>
      <c r="D5941">
        <v>2017</v>
      </c>
      <c r="E5941" t="s">
        <v>124</v>
      </c>
      <c r="F5941">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v>4.2951999999999995</v>
      </c>
    </row>
    <row r="5942" spans="1:23" x14ac:dyDescent="0.3">
      <c r="A5942">
        <v>6081</v>
      </c>
      <c r="B5942" t="s">
        <v>8689</v>
      </c>
      <c r="C5942" s="1">
        <v>42952</v>
      </c>
      <c r="D5942">
        <v>2017</v>
      </c>
      <c r="E5942" t="s">
        <v>132</v>
      </c>
      <c r="F5942">
        <v>5</v>
      </c>
      <c r="G5942" t="s">
        <v>199</v>
      </c>
      <c r="H5942" t="s">
        <v>1084</v>
      </c>
      <c r="I5942" t="s">
        <v>1085</v>
      </c>
      <c r="J5942" t="s">
        <v>108</v>
      </c>
      <c r="K5942" t="s">
        <v>29</v>
      </c>
      <c r="L5942" t="s">
        <v>195</v>
      </c>
      <c r="M5942" t="s">
        <v>110</v>
      </c>
      <c r="N5942">
        <v>77070</v>
      </c>
      <c r="O5942" t="s">
        <v>111</v>
      </c>
      <c r="P5942" t="s">
        <v>4929</v>
      </c>
      <c r="Q5942" t="s">
        <v>49</v>
      </c>
      <c r="R5942" t="s">
        <v>63</v>
      </c>
      <c r="S5942" t="s">
        <v>4930</v>
      </c>
      <c r="T5942">
        <v>151.05600000000001</v>
      </c>
      <c r="U5942">
        <v>9</v>
      </c>
      <c r="V5942">
        <v>0.2</v>
      </c>
      <c r="W5942">
        <v>7.5527999999999977</v>
      </c>
    </row>
    <row r="5943" spans="1:23" x14ac:dyDescent="0.3">
      <c r="A5943">
        <v>5942</v>
      </c>
      <c r="B5943" t="s">
        <v>8606</v>
      </c>
      <c r="C5943" s="1">
        <v>43020</v>
      </c>
      <c r="D5943">
        <v>2017</v>
      </c>
      <c r="E5943" t="s">
        <v>53</v>
      </c>
      <c r="F5943">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v>1.5876000000000001</v>
      </c>
    </row>
    <row r="5944" spans="1:23" x14ac:dyDescent="0.3">
      <c r="A5944">
        <v>6079</v>
      </c>
      <c r="B5944" t="s">
        <v>8688</v>
      </c>
      <c r="C5944" s="1">
        <v>42614</v>
      </c>
      <c r="D5944">
        <v>2016</v>
      </c>
      <c r="E5944" t="s">
        <v>161</v>
      </c>
      <c r="F5944">
        <v>1</v>
      </c>
      <c r="G5944" t="s">
        <v>54</v>
      </c>
      <c r="H5944" t="s">
        <v>2586</v>
      </c>
      <c r="I5944" t="s">
        <v>2587</v>
      </c>
      <c r="J5944" t="s">
        <v>28</v>
      </c>
      <c r="K5944" t="s">
        <v>29</v>
      </c>
      <c r="L5944" t="s">
        <v>278</v>
      </c>
      <c r="M5944" t="s">
        <v>279</v>
      </c>
      <c r="N5944">
        <v>10011</v>
      </c>
      <c r="O5944" t="s">
        <v>157</v>
      </c>
      <c r="P5944" t="s">
        <v>1967</v>
      </c>
      <c r="Q5944" t="s">
        <v>49</v>
      </c>
      <c r="R5944" t="s">
        <v>592</v>
      </c>
      <c r="S5944" t="s">
        <v>1968</v>
      </c>
      <c r="T5944">
        <v>10.95</v>
      </c>
      <c r="U5944">
        <v>3</v>
      </c>
      <c r="V5944">
        <v>0</v>
      </c>
      <c r="W5944">
        <v>3.2849999999999993</v>
      </c>
    </row>
    <row r="5945" spans="1:23" x14ac:dyDescent="0.3">
      <c r="A5945">
        <v>6076</v>
      </c>
      <c r="B5945" t="s">
        <v>8687</v>
      </c>
      <c r="C5945" s="1">
        <v>43094</v>
      </c>
      <c r="D5945">
        <v>2017</v>
      </c>
      <c r="E5945" t="s">
        <v>98</v>
      </c>
      <c r="F5945">
        <v>25</v>
      </c>
      <c r="G5945" t="s">
        <v>54</v>
      </c>
      <c r="H5945" t="s">
        <v>807</v>
      </c>
      <c r="I5945" t="s">
        <v>808</v>
      </c>
      <c r="J5945" t="s">
        <v>44</v>
      </c>
      <c r="K5945" t="s">
        <v>29</v>
      </c>
      <c r="L5945" t="s">
        <v>45</v>
      </c>
      <c r="M5945" t="s">
        <v>46</v>
      </c>
      <c r="N5945">
        <v>90008</v>
      </c>
      <c r="O5945" t="s">
        <v>47</v>
      </c>
      <c r="P5945" t="s">
        <v>1112</v>
      </c>
      <c r="Q5945" t="s">
        <v>49</v>
      </c>
      <c r="R5945" t="s">
        <v>63</v>
      </c>
      <c r="S5945" t="s">
        <v>1113</v>
      </c>
      <c r="T5945">
        <v>270.62</v>
      </c>
      <c r="U5945">
        <v>2</v>
      </c>
      <c r="V5945">
        <v>0</v>
      </c>
      <c r="W5945">
        <v>2.7062000000000239</v>
      </c>
    </row>
    <row r="5946" spans="1:23" x14ac:dyDescent="0.3">
      <c r="A5946">
        <v>6075</v>
      </c>
      <c r="B5946" t="s">
        <v>8687</v>
      </c>
      <c r="C5946" s="1">
        <v>43094</v>
      </c>
      <c r="D5946">
        <v>2017</v>
      </c>
      <c r="E5946" t="s">
        <v>98</v>
      </c>
      <c r="F5946">
        <v>25</v>
      </c>
      <c r="G5946" t="s">
        <v>54</v>
      </c>
      <c r="H5946" t="s">
        <v>807</v>
      </c>
      <c r="I5946" t="s">
        <v>808</v>
      </c>
      <c r="J5946" t="s">
        <v>44</v>
      </c>
      <c r="K5946" t="s">
        <v>29</v>
      </c>
      <c r="L5946" t="s">
        <v>45</v>
      </c>
      <c r="M5946" t="s">
        <v>46</v>
      </c>
      <c r="N5946">
        <v>90008</v>
      </c>
      <c r="O5946" t="s">
        <v>47</v>
      </c>
      <c r="P5946" t="s">
        <v>5016</v>
      </c>
      <c r="Q5946" t="s">
        <v>49</v>
      </c>
      <c r="R5946" t="s">
        <v>79</v>
      </c>
      <c r="S5946" t="s">
        <v>5017</v>
      </c>
      <c r="T5946">
        <v>153.55199999999999</v>
      </c>
      <c r="U5946">
        <v>3</v>
      </c>
      <c r="V5946">
        <v>0.2</v>
      </c>
      <c r="W5946">
        <v>51.823799999999999</v>
      </c>
    </row>
    <row r="5947" spans="1:23" x14ac:dyDescent="0.3">
      <c r="A5947">
        <v>5946</v>
      </c>
      <c r="B5947" t="s">
        <v>8608</v>
      </c>
      <c r="C5947" s="1">
        <v>41876</v>
      </c>
      <c r="D5947">
        <v>2014</v>
      </c>
      <c r="E5947" t="s">
        <v>132</v>
      </c>
      <c r="F5947">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v>12.441600000000001</v>
      </c>
    </row>
    <row r="5948" spans="1:23" x14ac:dyDescent="0.3">
      <c r="A5948">
        <v>5947</v>
      </c>
      <c r="B5948" t="s">
        <v>8608</v>
      </c>
      <c r="C5948" s="1">
        <v>41876</v>
      </c>
      <c r="D5948">
        <v>2014</v>
      </c>
      <c r="E5948" t="s">
        <v>132</v>
      </c>
      <c r="F5948">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v>13.186800000000005</v>
      </c>
    </row>
    <row r="5949" spans="1:23" x14ac:dyDescent="0.3">
      <c r="A5949">
        <v>5948</v>
      </c>
      <c r="B5949" t="s">
        <v>8609</v>
      </c>
      <c r="C5949" s="1">
        <v>42261</v>
      </c>
      <c r="D5949">
        <v>2015</v>
      </c>
      <c r="E5949" t="s">
        <v>161</v>
      </c>
      <c r="F5949">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v>12.690999999999999</v>
      </c>
    </row>
    <row r="5950" spans="1:23" x14ac:dyDescent="0.3">
      <c r="A5950">
        <v>5949</v>
      </c>
      <c r="B5950" t="s">
        <v>8610</v>
      </c>
      <c r="C5950" s="1">
        <v>42799</v>
      </c>
      <c r="D5950">
        <v>2017</v>
      </c>
      <c r="E5950" t="s">
        <v>237</v>
      </c>
      <c r="F5950">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v>19.6328</v>
      </c>
    </row>
    <row r="5951" spans="1:23" x14ac:dyDescent="0.3">
      <c r="A5951">
        <v>6074</v>
      </c>
      <c r="B5951" t="s">
        <v>8686</v>
      </c>
      <c r="C5951" s="1">
        <v>42369</v>
      </c>
      <c r="D5951">
        <v>2015</v>
      </c>
      <c r="E5951" t="s">
        <v>98</v>
      </c>
      <c r="F5951">
        <v>31</v>
      </c>
      <c r="G5951" t="s">
        <v>54</v>
      </c>
      <c r="H5951" t="s">
        <v>8390</v>
      </c>
      <c r="I5951" t="s">
        <v>8391</v>
      </c>
      <c r="J5951" t="s">
        <v>28</v>
      </c>
      <c r="K5951" t="s">
        <v>29</v>
      </c>
      <c r="L5951" t="s">
        <v>1253</v>
      </c>
      <c r="M5951" t="s">
        <v>110</v>
      </c>
      <c r="N5951">
        <v>78745</v>
      </c>
      <c r="O5951" t="s">
        <v>111</v>
      </c>
      <c r="P5951" t="s">
        <v>1312</v>
      </c>
      <c r="Q5951" t="s">
        <v>49</v>
      </c>
      <c r="R5951" t="s">
        <v>592</v>
      </c>
      <c r="S5951" t="s">
        <v>1313</v>
      </c>
      <c r="T5951">
        <v>5.8880000000000008</v>
      </c>
      <c r="U5951">
        <v>2</v>
      </c>
      <c r="V5951">
        <v>0.2</v>
      </c>
      <c r="W5951">
        <v>-1.3248000000000004</v>
      </c>
    </row>
    <row r="5952" spans="1:23" x14ac:dyDescent="0.3">
      <c r="A5952">
        <v>5951</v>
      </c>
      <c r="B5952" t="s">
        <v>8610</v>
      </c>
      <c r="C5952" s="1">
        <v>42799</v>
      </c>
      <c r="D5952">
        <v>2017</v>
      </c>
      <c r="E5952" t="s">
        <v>237</v>
      </c>
      <c r="F5952">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v>78.671999999999997</v>
      </c>
    </row>
    <row r="5953" spans="1:23" x14ac:dyDescent="0.3">
      <c r="A5953">
        <v>5952</v>
      </c>
      <c r="B5953" t="s">
        <v>8610</v>
      </c>
      <c r="C5953" s="1">
        <v>42799</v>
      </c>
      <c r="D5953">
        <v>2017</v>
      </c>
      <c r="E5953" t="s">
        <v>237</v>
      </c>
      <c r="F5953">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v>112.49279999999999</v>
      </c>
    </row>
    <row r="5954" spans="1:23" x14ac:dyDescent="0.3">
      <c r="A5954">
        <v>5953</v>
      </c>
      <c r="B5954" t="s">
        <v>8612</v>
      </c>
      <c r="C5954" s="1">
        <v>42840</v>
      </c>
      <c r="D5954">
        <v>2017</v>
      </c>
      <c r="E5954" t="s">
        <v>89</v>
      </c>
      <c r="F5954">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v>7.2576000000000001</v>
      </c>
    </row>
    <row r="5955" spans="1:23" x14ac:dyDescent="0.3">
      <c r="A5955">
        <v>5954</v>
      </c>
      <c r="B5955" t="s">
        <v>8615</v>
      </c>
      <c r="C5955" s="1">
        <v>41728</v>
      </c>
      <c r="D5955">
        <v>2014</v>
      </c>
      <c r="E5955" t="s">
        <v>237</v>
      </c>
      <c r="F5955">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v>2.9400000000000004</v>
      </c>
    </row>
    <row r="5956" spans="1:23" x14ac:dyDescent="0.3">
      <c r="A5956">
        <v>6073</v>
      </c>
      <c r="B5956" t="s">
        <v>8686</v>
      </c>
      <c r="C5956" s="1">
        <v>42369</v>
      </c>
      <c r="D5956">
        <v>2015</v>
      </c>
      <c r="E5956" t="s">
        <v>98</v>
      </c>
      <c r="F5956">
        <v>31</v>
      </c>
      <c r="G5956" t="s">
        <v>54</v>
      </c>
      <c r="H5956" t="s">
        <v>8390</v>
      </c>
      <c r="I5956" t="s">
        <v>8391</v>
      </c>
      <c r="J5956" t="s">
        <v>28</v>
      </c>
      <c r="K5956" t="s">
        <v>29</v>
      </c>
      <c r="L5956" t="s">
        <v>1253</v>
      </c>
      <c r="M5956" t="s">
        <v>110</v>
      </c>
      <c r="N5956">
        <v>78745</v>
      </c>
      <c r="O5956" t="s">
        <v>111</v>
      </c>
      <c r="P5956" t="s">
        <v>3318</v>
      </c>
      <c r="Q5956" t="s">
        <v>49</v>
      </c>
      <c r="R5956" t="s">
        <v>281</v>
      </c>
      <c r="S5956" t="s">
        <v>3319</v>
      </c>
      <c r="T5956">
        <v>3.4880000000000004</v>
      </c>
      <c r="U5956">
        <v>2</v>
      </c>
      <c r="V5956">
        <v>0.2</v>
      </c>
      <c r="W5956">
        <v>0.56679999999999997</v>
      </c>
    </row>
    <row r="5957" spans="1:23" x14ac:dyDescent="0.3">
      <c r="A5957">
        <v>6072</v>
      </c>
      <c r="B5957" t="s">
        <v>8686</v>
      </c>
      <c r="C5957" s="1">
        <v>42369</v>
      </c>
      <c r="D5957">
        <v>2015</v>
      </c>
      <c r="E5957" t="s">
        <v>98</v>
      </c>
      <c r="F5957">
        <v>31</v>
      </c>
      <c r="G5957" t="s">
        <v>54</v>
      </c>
      <c r="H5957" t="s">
        <v>8390</v>
      </c>
      <c r="I5957" t="s">
        <v>8391</v>
      </c>
      <c r="J5957" t="s">
        <v>28</v>
      </c>
      <c r="K5957" t="s">
        <v>29</v>
      </c>
      <c r="L5957" t="s">
        <v>1253</v>
      </c>
      <c r="M5957" t="s">
        <v>110</v>
      </c>
      <c r="N5957">
        <v>78745</v>
      </c>
      <c r="O5957" t="s">
        <v>111</v>
      </c>
      <c r="P5957" t="s">
        <v>2447</v>
      </c>
      <c r="Q5957" t="s">
        <v>49</v>
      </c>
      <c r="R5957" t="s">
        <v>63</v>
      </c>
      <c r="S5957" t="s">
        <v>2448</v>
      </c>
      <c r="T5957">
        <v>152.68800000000002</v>
      </c>
      <c r="U5957">
        <v>2</v>
      </c>
      <c r="V5957">
        <v>0.2</v>
      </c>
      <c r="W5957">
        <v>-26.720400000000019</v>
      </c>
    </row>
    <row r="5958" spans="1:23" x14ac:dyDescent="0.3">
      <c r="A5958">
        <v>5957</v>
      </c>
      <c r="B5958" t="s">
        <v>8617</v>
      </c>
      <c r="C5958" s="1">
        <v>42441</v>
      </c>
      <c r="D5958">
        <v>2016</v>
      </c>
      <c r="E5958" t="s">
        <v>237</v>
      </c>
      <c r="F5958">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v>6.7655000000000598</v>
      </c>
    </row>
    <row r="5959" spans="1:23" x14ac:dyDescent="0.3">
      <c r="A5959">
        <v>5958</v>
      </c>
      <c r="B5959" t="s">
        <v>8617</v>
      </c>
      <c r="C5959" s="1">
        <v>42441</v>
      </c>
      <c r="D5959">
        <v>2016</v>
      </c>
      <c r="E5959" t="s">
        <v>237</v>
      </c>
      <c r="F5959">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v>40.274000000000001</v>
      </c>
    </row>
    <row r="5960" spans="1:23" x14ac:dyDescent="0.3">
      <c r="A5960">
        <v>5959</v>
      </c>
      <c r="B5960" t="s">
        <v>8617</v>
      </c>
      <c r="C5960" s="1">
        <v>42441</v>
      </c>
      <c r="D5960">
        <v>2016</v>
      </c>
      <c r="E5960" t="s">
        <v>237</v>
      </c>
      <c r="F5960">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v>14.974399999999999</v>
      </c>
    </row>
    <row r="5961" spans="1:23" x14ac:dyDescent="0.3">
      <c r="A5961">
        <v>6071</v>
      </c>
      <c r="B5961" t="s">
        <v>8685</v>
      </c>
      <c r="C5961" s="1">
        <v>42960</v>
      </c>
      <c r="D5961">
        <v>2017</v>
      </c>
      <c r="E5961" t="s">
        <v>132</v>
      </c>
      <c r="F5961">
        <v>13</v>
      </c>
      <c r="G5961" t="s">
        <v>54</v>
      </c>
      <c r="H5961" t="s">
        <v>3961</v>
      </c>
      <c r="I5961" t="s">
        <v>3962</v>
      </c>
      <c r="J5961" t="s">
        <v>44</v>
      </c>
      <c r="K5961" t="s">
        <v>29</v>
      </c>
      <c r="L5961" t="s">
        <v>155</v>
      </c>
      <c r="M5961" t="s">
        <v>156</v>
      </c>
      <c r="N5961">
        <v>19120</v>
      </c>
      <c r="O5961" t="s">
        <v>157</v>
      </c>
      <c r="P5961" t="s">
        <v>2639</v>
      </c>
      <c r="Q5961" t="s">
        <v>49</v>
      </c>
      <c r="R5961" t="s">
        <v>50</v>
      </c>
      <c r="S5961" t="s">
        <v>2640</v>
      </c>
      <c r="T5961">
        <v>17.544</v>
      </c>
      <c r="U5961">
        <v>3</v>
      </c>
      <c r="V5961">
        <v>0.2</v>
      </c>
      <c r="W5961">
        <v>5.9210999999999983</v>
      </c>
    </row>
    <row r="5962" spans="1:23" x14ac:dyDescent="0.3">
      <c r="A5962">
        <v>6067</v>
      </c>
      <c r="B5962" t="s">
        <v>8680</v>
      </c>
      <c r="C5962" s="1">
        <v>42021</v>
      </c>
      <c r="D5962">
        <v>2015</v>
      </c>
      <c r="E5962" t="s">
        <v>166</v>
      </c>
      <c r="F5962">
        <v>17</v>
      </c>
      <c r="G5962" t="s">
        <v>54</v>
      </c>
      <c r="H5962" t="s">
        <v>7281</v>
      </c>
      <c r="I5962" t="s">
        <v>7282</v>
      </c>
      <c r="J5962" t="s">
        <v>28</v>
      </c>
      <c r="K5962" t="s">
        <v>29</v>
      </c>
      <c r="L5962" t="s">
        <v>8681</v>
      </c>
      <c r="M5962" t="s">
        <v>347</v>
      </c>
      <c r="N5962">
        <v>38134</v>
      </c>
      <c r="O5962" t="s">
        <v>32</v>
      </c>
      <c r="P5962" t="s">
        <v>4847</v>
      </c>
      <c r="Q5962" t="s">
        <v>49</v>
      </c>
      <c r="R5962" t="s">
        <v>592</v>
      </c>
      <c r="S5962" t="s">
        <v>4848</v>
      </c>
      <c r="T5962">
        <v>88.960000000000008</v>
      </c>
      <c r="U5962">
        <v>8</v>
      </c>
      <c r="V5962">
        <v>0.2</v>
      </c>
      <c r="W5962">
        <v>10.007999999999988</v>
      </c>
    </row>
    <row r="5963" spans="1:23" x14ac:dyDescent="0.3">
      <c r="A5963">
        <v>6066</v>
      </c>
      <c r="B5963" t="s">
        <v>8679</v>
      </c>
      <c r="C5963" s="1">
        <v>42099</v>
      </c>
      <c r="D5963">
        <v>2015</v>
      </c>
      <c r="E5963" t="s">
        <v>89</v>
      </c>
      <c r="F5963">
        <v>5</v>
      </c>
      <c r="G5963" t="s">
        <v>199</v>
      </c>
      <c r="H5963" t="s">
        <v>669</v>
      </c>
      <c r="I5963" t="s">
        <v>670</v>
      </c>
      <c r="J5963" t="s">
        <v>28</v>
      </c>
      <c r="K5963" t="s">
        <v>29</v>
      </c>
      <c r="L5963" t="s">
        <v>155</v>
      </c>
      <c r="M5963" t="s">
        <v>156</v>
      </c>
      <c r="N5963">
        <v>19120</v>
      </c>
      <c r="O5963" t="s">
        <v>157</v>
      </c>
      <c r="P5963" t="s">
        <v>2511</v>
      </c>
      <c r="Q5963" t="s">
        <v>49</v>
      </c>
      <c r="R5963" t="s">
        <v>50</v>
      </c>
      <c r="S5963" t="s">
        <v>2512</v>
      </c>
      <c r="T5963">
        <v>23.904000000000003</v>
      </c>
      <c r="U5963">
        <v>6</v>
      </c>
      <c r="V5963">
        <v>0.2</v>
      </c>
      <c r="W5963">
        <v>7.7687999999999988</v>
      </c>
    </row>
    <row r="5964" spans="1:23" x14ac:dyDescent="0.3">
      <c r="A5964">
        <v>5963</v>
      </c>
      <c r="B5964" t="s">
        <v>8619</v>
      </c>
      <c r="C5964" s="1">
        <v>41954</v>
      </c>
      <c r="D5964">
        <v>2014</v>
      </c>
      <c r="E5964" t="s">
        <v>24</v>
      </c>
      <c r="F5964">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v>2.0228000000000002</v>
      </c>
    </row>
    <row r="5965" spans="1:23" x14ac:dyDescent="0.3">
      <c r="A5965">
        <v>5964</v>
      </c>
      <c r="B5965" t="s">
        <v>8619</v>
      </c>
      <c r="C5965" s="1">
        <v>41954</v>
      </c>
      <c r="D5965">
        <v>2014</v>
      </c>
      <c r="E5965" t="s">
        <v>24</v>
      </c>
      <c r="F5965">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v>55.763999999999996</v>
      </c>
    </row>
    <row r="5966" spans="1:23" x14ac:dyDescent="0.3">
      <c r="A5966">
        <v>5965</v>
      </c>
      <c r="B5966" t="s">
        <v>8620</v>
      </c>
      <c r="C5966" s="1">
        <v>42967</v>
      </c>
      <c r="D5966">
        <v>2017</v>
      </c>
      <c r="E5966" t="s">
        <v>132</v>
      </c>
      <c r="F596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v>5.1659999999999986</v>
      </c>
    </row>
    <row r="5967" spans="1:23" x14ac:dyDescent="0.3">
      <c r="A5967">
        <v>5966</v>
      </c>
      <c r="B5967" t="s">
        <v>8620</v>
      </c>
      <c r="C5967" s="1">
        <v>42967</v>
      </c>
      <c r="D5967">
        <v>2017</v>
      </c>
      <c r="E5967" t="s">
        <v>132</v>
      </c>
      <c r="F5967">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v>63.436800000000005</v>
      </c>
    </row>
    <row r="5968" spans="1:23" x14ac:dyDescent="0.3">
      <c r="A5968">
        <v>6065</v>
      </c>
      <c r="B5968" t="s">
        <v>8678</v>
      </c>
      <c r="C5968" s="1">
        <v>42363</v>
      </c>
      <c r="D5968">
        <v>2015</v>
      </c>
      <c r="E5968" t="s">
        <v>98</v>
      </c>
      <c r="F5968">
        <v>25</v>
      </c>
      <c r="G5968" t="s">
        <v>25</v>
      </c>
      <c r="H5968" t="s">
        <v>2248</v>
      </c>
      <c r="I5968" t="s">
        <v>2249</v>
      </c>
      <c r="J5968" t="s">
        <v>28</v>
      </c>
      <c r="K5968" t="s">
        <v>29</v>
      </c>
      <c r="L5968" t="s">
        <v>963</v>
      </c>
      <c r="M5968" t="s">
        <v>46</v>
      </c>
      <c r="N5968">
        <v>92037</v>
      </c>
      <c r="O5968" t="s">
        <v>47</v>
      </c>
      <c r="P5968" t="s">
        <v>1785</v>
      </c>
      <c r="Q5968" t="s">
        <v>49</v>
      </c>
      <c r="R5968" t="s">
        <v>95</v>
      </c>
      <c r="S5968" t="s">
        <v>1786</v>
      </c>
      <c r="T5968">
        <v>17.940000000000001</v>
      </c>
      <c r="U5968">
        <v>3</v>
      </c>
      <c r="V5968">
        <v>0</v>
      </c>
      <c r="W5968">
        <v>8.0730000000000004</v>
      </c>
    </row>
    <row r="5969" spans="1:23" x14ac:dyDescent="0.3">
      <c r="A5969">
        <v>5968</v>
      </c>
      <c r="B5969" t="s">
        <v>8621</v>
      </c>
      <c r="C5969" s="1">
        <v>42384</v>
      </c>
      <c r="D5969">
        <v>2016</v>
      </c>
      <c r="E5969" t="s">
        <v>166</v>
      </c>
      <c r="F5969">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v>40.170200000000001</v>
      </c>
    </row>
    <row r="5970" spans="1:23" x14ac:dyDescent="0.3">
      <c r="A5970">
        <v>5969</v>
      </c>
      <c r="B5970" t="s">
        <v>8622</v>
      </c>
      <c r="C5970" s="1">
        <v>41840</v>
      </c>
      <c r="D5970">
        <v>2014</v>
      </c>
      <c r="E5970" t="s">
        <v>152</v>
      </c>
      <c r="F5970">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v>50.327999999999996</v>
      </c>
    </row>
    <row r="5971" spans="1:23" x14ac:dyDescent="0.3">
      <c r="A5971">
        <v>5970</v>
      </c>
      <c r="B5971" t="s">
        <v>8622</v>
      </c>
      <c r="C5971" s="1">
        <v>41840</v>
      </c>
      <c r="D5971">
        <v>2014</v>
      </c>
      <c r="E5971" t="s">
        <v>152</v>
      </c>
      <c r="F5971">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v>3.1551999999999998</v>
      </c>
    </row>
    <row r="5972" spans="1:23" x14ac:dyDescent="0.3">
      <c r="A5972">
        <v>5971</v>
      </c>
      <c r="B5972" t="s">
        <v>8622</v>
      </c>
      <c r="C5972" s="1">
        <v>41840</v>
      </c>
      <c r="D5972">
        <v>2014</v>
      </c>
      <c r="E5972" t="s">
        <v>152</v>
      </c>
      <c r="F5972">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v>9.7608000000000015</v>
      </c>
    </row>
    <row r="5973" spans="1:23" x14ac:dyDescent="0.3">
      <c r="A5973">
        <v>6064</v>
      </c>
      <c r="B5973" t="s">
        <v>8678</v>
      </c>
      <c r="C5973" s="1">
        <v>42363</v>
      </c>
      <c r="D5973">
        <v>2015</v>
      </c>
      <c r="E5973" t="s">
        <v>98</v>
      </c>
      <c r="F5973">
        <v>25</v>
      </c>
      <c r="G5973" t="s">
        <v>25</v>
      </c>
      <c r="H5973" t="s">
        <v>2248</v>
      </c>
      <c r="I5973" t="s">
        <v>2249</v>
      </c>
      <c r="J5973" t="s">
        <v>28</v>
      </c>
      <c r="K5973" t="s">
        <v>29</v>
      </c>
      <c r="L5973" t="s">
        <v>963</v>
      </c>
      <c r="M5973" t="s">
        <v>46</v>
      </c>
      <c r="N5973">
        <v>92037</v>
      </c>
      <c r="O5973" t="s">
        <v>47</v>
      </c>
      <c r="P5973" t="s">
        <v>3132</v>
      </c>
      <c r="Q5973" t="s">
        <v>49</v>
      </c>
      <c r="R5973" t="s">
        <v>95</v>
      </c>
      <c r="S5973" t="s">
        <v>3133</v>
      </c>
      <c r="T5973">
        <v>12.600000000000001</v>
      </c>
      <c r="U5973">
        <v>3</v>
      </c>
      <c r="V5973">
        <v>0</v>
      </c>
      <c r="W5973">
        <v>6.1739999999999995</v>
      </c>
    </row>
    <row r="5974" spans="1:23" x14ac:dyDescent="0.3">
      <c r="A5974">
        <v>6062</v>
      </c>
      <c r="B5974" t="s">
        <v>8677</v>
      </c>
      <c r="C5974" s="1">
        <v>42104</v>
      </c>
      <c r="D5974">
        <v>2015</v>
      </c>
      <c r="E5974" t="s">
        <v>89</v>
      </c>
      <c r="F5974">
        <v>10</v>
      </c>
      <c r="G5974" t="s">
        <v>54</v>
      </c>
      <c r="H5974" t="s">
        <v>2179</v>
      </c>
      <c r="I5974" t="s">
        <v>2180</v>
      </c>
      <c r="J5974" t="s">
        <v>108</v>
      </c>
      <c r="K5974" t="s">
        <v>29</v>
      </c>
      <c r="L5974" t="s">
        <v>401</v>
      </c>
      <c r="M5974" t="s">
        <v>279</v>
      </c>
      <c r="N5974">
        <v>14609</v>
      </c>
      <c r="O5974" t="s">
        <v>157</v>
      </c>
      <c r="P5974" t="s">
        <v>1144</v>
      </c>
      <c r="Q5974" t="s">
        <v>49</v>
      </c>
      <c r="R5974" t="s">
        <v>72</v>
      </c>
      <c r="S5974" t="s">
        <v>1145</v>
      </c>
      <c r="T5974">
        <v>14.669999999999998</v>
      </c>
      <c r="U5974">
        <v>3</v>
      </c>
      <c r="V5974">
        <v>0</v>
      </c>
      <c r="W5974">
        <v>6.0147000000000004</v>
      </c>
    </row>
    <row r="5975" spans="1:23" x14ac:dyDescent="0.3">
      <c r="A5975">
        <v>5974</v>
      </c>
      <c r="B5975" t="s">
        <v>8624</v>
      </c>
      <c r="C5975" s="1">
        <v>42363</v>
      </c>
      <c r="D5975">
        <v>2015</v>
      </c>
      <c r="E5975" t="s">
        <v>98</v>
      </c>
      <c r="F5975">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v>124.48799999999994</v>
      </c>
    </row>
    <row r="5976" spans="1:23" x14ac:dyDescent="0.3">
      <c r="A5976">
        <v>5975</v>
      </c>
      <c r="B5976" t="s">
        <v>8625</v>
      </c>
      <c r="C5976" s="1">
        <v>42651</v>
      </c>
      <c r="D5976">
        <v>2016</v>
      </c>
      <c r="E5976" t="s">
        <v>53</v>
      </c>
      <c r="F597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v>-67.851000000000028</v>
      </c>
    </row>
    <row r="5977" spans="1:23" x14ac:dyDescent="0.3">
      <c r="A5977">
        <v>5976</v>
      </c>
      <c r="B5977" t="s">
        <v>8626</v>
      </c>
      <c r="C5977" s="1">
        <v>42929</v>
      </c>
      <c r="D5977">
        <v>2017</v>
      </c>
      <c r="E5977" t="s">
        <v>152</v>
      </c>
      <c r="F5977">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v>93.698800000000006</v>
      </c>
    </row>
    <row r="5978" spans="1:23" x14ac:dyDescent="0.3">
      <c r="A5978">
        <v>5977</v>
      </c>
      <c r="B5978" t="s">
        <v>8626</v>
      </c>
      <c r="C5978" s="1">
        <v>42929</v>
      </c>
      <c r="D5978">
        <v>2017</v>
      </c>
      <c r="E5978" t="s">
        <v>152</v>
      </c>
      <c r="F5978">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v>6.2375999999999996</v>
      </c>
    </row>
    <row r="5979" spans="1:23" x14ac:dyDescent="0.3">
      <c r="A5979">
        <v>6061</v>
      </c>
      <c r="B5979" t="s">
        <v>8677</v>
      </c>
      <c r="C5979" s="1">
        <v>42104</v>
      </c>
      <c r="D5979">
        <v>2015</v>
      </c>
      <c r="E5979" t="s">
        <v>89</v>
      </c>
      <c r="F5979">
        <v>10</v>
      </c>
      <c r="G5979" t="s">
        <v>54</v>
      </c>
      <c r="H5979" t="s">
        <v>2179</v>
      </c>
      <c r="I5979" t="s">
        <v>2180</v>
      </c>
      <c r="J5979" t="s">
        <v>108</v>
      </c>
      <c r="K5979" t="s">
        <v>29</v>
      </c>
      <c r="L5979" t="s">
        <v>401</v>
      </c>
      <c r="M5979" t="s">
        <v>279</v>
      </c>
      <c r="N5979">
        <v>14609</v>
      </c>
      <c r="O5979" t="s">
        <v>157</v>
      </c>
      <c r="P5979" t="s">
        <v>3305</v>
      </c>
      <c r="Q5979" t="s">
        <v>49</v>
      </c>
      <c r="R5979" t="s">
        <v>63</v>
      </c>
      <c r="S5979" t="s">
        <v>3306</v>
      </c>
      <c r="T5979">
        <v>142.04</v>
      </c>
      <c r="U5979">
        <v>4</v>
      </c>
      <c r="V5979">
        <v>0</v>
      </c>
      <c r="W5979">
        <v>38.350800000000007</v>
      </c>
    </row>
    <row r="5980" spans="1:23" x14ac:dyDescent="0.3">
      <c r="A5980">
        <v>6059</v>
      </c>
      <c r="B5980" t="s">
        <v>8675</v>
      </c>
      <c r="C5980" s="1">
        <v>41700</v>
      </c>
      <c r="D5980">
        <v>2014</v>
      </c>
      <c r="E5980" t="s">
        <v>237</v>
      </c>
      <c r="F5980">
        <v>2</v>
      </c>
      <c r="G5980" t="s">
        <v>54</v>
      </c>
      <c r="H5980" t="s">
        <v>5360</v>
      </c>
      <c r="I5980" t="s">
        <v>5361</v>
      </c>
      <c r="J5980" t="s">
        <v>108</v>
      </c>
      <c r="K5980" t="s">
        <v>29</v>
      </c>
      <c r="L5980" t="s">
        <v>278</v>
      </c>
      <c r="M5980" t="s">
        <v>279</v>
      </c>
      <c r="N5980">
        <v>10009</v>
      </c>
      <c r="O5980" t="s">
        <v>157</v>
      </c>
      <c r="P5980" t="s">
        <v>295</v>
      </c>
      <c r="Q5980" t="s">
        <v>49</v>
      </c>
      <c r="R5980" t="s">
        <v>95</v>
      </c>
      <c r="S5980" t="s">
        <v>296</v>
      </c>
      <c r="T5980">
        <v>36.4</v>
      </c>
      <c r="U5980">
        <v>5</v>
      </c>
      <c r="V5980">
        <v>0</v>
      </c>
      <c r="W5980">
        <v>17.472000000000001</v>
      </c>
    </row>
    <row r="5981" spans="1:23" x14ac:dyDescent="0.3">
      <c r="A5981">
        <v>5980</v>
      </c>
      <c r="B5981" t="s">
        <v>8628</v>
      </c>
      <c r="C5981" s="1">
        <v>41889</v>
      </c>
      <c r="D5981">
        <v>2014</v>
      </c>
      <c r="E5981" t="s">
        <v>161</v>
      </c>
      <c r="F5981">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v>15.3888</v>
      </c>
    </row>
    <row r="5982" spans="1:23" x14ac:dyDescent="0.3">
      <c r="A5982">
        <v>6058</v>
      </c>
      <c r="B5982" t="s">
        <v>8675</v>
      </c>
      <c r="C5982" s="1">
        <v>41700</v>
      </c>
      <c r="D5982">
        <v>2014</v>
      </c>
      <c r="E5982" t="s">
        <v>237</v>
      </c>
      <c r="F5982">
        <v>2</v>
      </c>
      <c r="G5982" t="s">
        <v>54</v>
      </c>
      <c r="H5982" t="s">
        <v>5360</v>
      </c>
      <c r="I5982" t="s">
        <v>5361</v>
      </c>
      <c r="J5982" t="s">
        <v>108</v>
      </c>
      <c r="K5982" t="s">
        <v>29</v>
      </c>
      <c r="L5982" t="s">
        <v>278</v>
      </c>
      <c r="M5982" t="s">
        <v>279</v>
      </c>
      <c r="N5982">
        <v>10009</v>
      </c>
      <c r="O5982" t="s">
        <v>157</v>
      </c>
      <c r="P5982" t="s">
        <v>683</v>
      </c>
      <c r="Q5982" t="s">
        <v>49</v>
      </c>
      <c r="R5982" t="s">
        <v>184</v>
      </c>
      <c r="S5982" t="s">
        <v>684</v>
      </c>
      <c r="T5982">
        <v>11.36</v>
      </c>
      <c r="U5982">
        <v>2</v>
      </c>
      <c r="V5982">
        <v>0</v>
      </c>
      <c r="W5982">
        <v>5.3391999999999991</v>
      </c>
    </row>
    <row r="5983" spans="1:23" x14ac:dyDescent="0.3">
      <c r="A5983">
        <v>5982</v>
      </c>
      <c r="B5983" t="s">
        <v>8628</v>
      </c>
      <c r="C5983" s="1">
        <v>41889</v>
      </c>
      <c r="D5983">
        <v>2014</v>
      </c>
      <c r="E5983" t="s">
        <v>161</v>
      </c>
      <c r="F5983">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v>5.7593999999999976</v>
      </c>
    </row>
    <row r="5984" spans="1:23" x14ac:dyDescent="0.3">
      <c r="A5984">
        <v>5983</v>
      </c>
      <c r="B5984" t="s">
        <v>8629</v>
      </c>
      <c r="C5984" s="1">
        <v>42695</v>
      </c>
      <c r="D5984">
        <v>2016</v>
      </c>
      <c r="E5984" t="s">
        <v>24</v>
      </c>
      <c r="F5984">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v>6.3504000000000005</v>
      </c>
    </row>
    <row r="5985" spans="1:23" x14ac:dyDescent="0.3">
      <c r="A5985">
        <v>5984</v>
      </c>
      <c r="B5985" t="s">
        <v>8630</v>
      </c>
      <c r="C5985" s="1">
        <v>42994</v>
      </c>
      <c r="D5985">
        <v>2017</v>
      </c>
      <c r="E5985" t="s">
        <v>161</v>
      </c>
      <c r="F5985">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v>6.4199999999999964</v>
      </c>
    </row>
    <row r="5986" spans="1:23" x14ac:dyDescent="0.3">
      <c r="A5986">
        <v>6057</v>
      </c>
      <c r="B5986" t="s">
        <v>8674</v>
      </c>
      <c r="C5986" s="1">
        <v>42600</v>
      </c>
      <c r="D5986">
        <v>2016</v>
      </c>
      <c r="E5986" t="s">
        <v>132</v>
      </c>
      <c r="F5986">
        <v>18</v>
      </c>
      <c r="G5986" t="s">
        <v>199</v>
      </c>
      <c r="H5986" t="s">
        <v>1503</v>
      </c>
      <c r="I5986" t="s">
        <v>1504</v>
      </c>
      <c r="J5986" t="s">
        <v>28</v>
      </c>
      <c r="K5986" t="s">
        <v>29</v>
      </c>
      <c r="L5986" t="s">
        <v>7063</v>
      </c>
      <c r="M5986" t="s">
        <v>110</v>
      </c>
      <c r="N5986">
        <v>78539</v>
      </c>
      <c r="O5986" t="s">
        <v>111</v>
      </c>
      <c r="P5986" t="s">
        <v>5825</v>
      </c>
      <c r="Q5986" t="s">
        <v>49</v>
      </c>
      <c r="R5986" t="s">
        <v>95</v>
      </c>
      <c r="S5986" t="s">
        <v>5826</v>
      </c>
      <c r="T5986">
        <v>83.84</v>
      </c>
      <c r="U5986">
        <v>8</v>
      </c>
      <c r="V5986">
        <v>0.2</v>
      </c>
      <c r="W5986">
        <v>30.391999999999996</v>
      </c>
    </row>
    <row r="5987" spans="1:23" x14ac:dyDescent="0.3">
      <c r="A5987">
        <v>5986</v>
      </c>
      <c r="B5987" t="s">
        <v>8631</v>
      </c>
      <c r="C5987" s="1">
        <v>42570</v>
      </c>
      <c r="D5987">
        <v>2016</v>
      </c>
      <c r="E5987" t="s">
        <v>152</v>
      </c>
      <c r="F5987">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v>35.677599999999998</v>
      </c>
    </row>
    <row r="5988" spans="1:23" x14ac:dyDescent="0.3">
      <c r="A5988">
        <v>5987</v>
      </c>
      <c r="B5988" t="s">
        <v>8631</v>
      </c>
      <c r="C5988" s="1">
        <v>42570</v>
      </c>
      <c r="D5988">
        <v>2016</v>
      </c>
      <c r="E5988" t="s">
        <v>152</v>
      </c>
      <c r="F5988">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v>0.87919999999999732</v>
      </c>
    </row>
    <row r="5989" spans="1:23" x14ac:dyDescent="0.3">
      <c r="A5989">
        <v>5988</v>
      </c>
      <c r="B5989" t="s">
        <v>8631</v>
      </c>
      <c r="C5989" s="1">
        <v>42570</v>
      </c>
      <c r="D5989">
        <v>2016</v>
      </c>
      <c r="E5989" t="s">
        <v>152</v>
      </c>
      <c r="F5989">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v>120.51060000000001</v>
      </c>
    </row>
    <row r="5990" spans="1:23" x14ac:dyDescent="0.3">
      <c r="A5990">
        <v>5989</v>
      </c>
      <c r="B5990" t="s">
        <v>8631</v>
      </c>
      <c r="C5990" s="1">
        <v>42570</v>
      </c>
      <c r="D5990">
        <v>2016</v>
      </c>
      <c r="E5990" t="s">
        <v>152</v>
      </c>
      <c r="F5990">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v>4.0419999999999998</v>
      </c>
    </row>
    <row r="5991" spans="1:23" x14ac:dyDescent="0.3">
      <c r="A5991">
        <v>6056</v>
      </c>
      <c r="B5991" t="s">
        <v>8674</v>
      </c>
      <c r="C5991" s="1">
        <v>42600</v>
      </c>
      <c r="D5991">
        <v>2016</v>
      </c>
      <c r="E5991" t="s">
        <v>132</v>
      </c>
      <c r="F5991">
        <v>18</v>
      </c>
      <c r="G5991" t="s">
        <v>199</v>
      </c>
      <c r="H5991" t="s">
        <v>1503</v>
      </c>
      <c r="I5991" t="s">
        <v>1504</v>
      </c>
      <c r="J5991" t="s">
        <v>28</v>
      </c>
      <c r="K5991" t="s">
        <v>29</v>
      </c>
      <c r="L5991" t="s">
        <v>7063</v>
      </c>
      <c r="M5991" t="s">
        <v>110</v>
      </c>
      <c r="N5991">
        <v>78539</v>
      </c>
      <c r="O5991" t="s">
        <v>111</v>
      </c>
      <c r="P5991" t="s">
        <v>5509</v>
      </c>
      <c r="Q5991" t="s">
        <v>49</v>
      </c>
      <c r="R5991" t="s">
        <v>79</v>
      </c>
      <c r="S5991" t="s">
        <v>5510</v>
      </c>
      <c r="T5991">
        <v>2.0679999999999996</v>
      </c>
      <c r="U5991">
        <v>1</v>
      </c>
      <c r="V5991">
        <v>0.8</v>
      </c>
      <c r="W5991">
        <v>-3.4122000000000003</v>
      </c>
    </row>
    <row r="5992" spans="1:23" x14ac:dyDescent="0.3">
      <c r="A5992">
        <v>5991</v>
      </c>
      <c r="B5992" t="s">
        <v>8632</v>
      </c>
      <c r="C5992" s="1">
        <v>42993</v>
      </c>
      <c r="D5992">
        <v>2017</v>
      </c>
      <c r="E5992" t="s">
        <v>161</v>
      </c>
      <c r="F5992">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v>884.05799999999999</v>
      </c>
    </row>
    <row r="5993" spans="1:23" x14ac:dyDescent="0.3">
      <c r="A5993">
        <v>6055</v>
      </c>
      <c r="B5993" t="s">
        <v>8673</v>
      </c>
      <c r="C5993" s="1">
        <v>42636</v>
      </c>
      <c r="D5993">
        <v>2016</v>
      </c>
      <c r="E5993" t="s">
        <v>161</v>
      </c>
      <c r="F5993">
        <v>23</v>
      </c>
      <c r="G5993" t="s">
        <v>25</v>
      </c>
      <c r="H5993" t="s">
        <v>1628</v>
      </c>
      <c r="I5993" t="s">
        <v>1629</v>
      </c>
      <c r="J5993" t="s">
        <v>108</v>
      </c>
      <c r="K5993" t="s">
        <v>29</v>
      </c>
      <c r="L5993" t="s">
        <v>2489</v>
      </c>
      <c r="M5993" t="s">
        <v>510</v>
      </c>
      <c r="N5993">
        <v>43130</v>
      </c>
      <c r="O5993" t="s">
        <v>157</v>
      </c>
      <c r="P5993" t="s">
        <v>2747</v>
      </c>
      <c r="Q5993" t="s">
        <v>49</v>
      </c>
      <c r="R5993" t="s">
        <v>79</v>
      </c>
      <c r="S5993" t="s">
        <v>2748</v>
      </c>
      <c r="T5993">
        <v>12.201000000000001</v>
      </c>
      <c r="U5993">
        <v>7</v>
      </c>
      <c r="V5993">
        <v>0.7</v>
      </c>
      <c r="W5993">
        <v>-9.7607999999999961</v>
      </c>
    </row>
    <row r="5994" spans="1:23" x14ac:dyDescent="0.3">
      <c r="A5994">
        <v>6053</v>
      </c>
      <c r="B5994" t="s">
        <v>8673</v>
      </c>
      <c r="C5994" s="1">
        <v>42636</v>
      </c>
      <c r="D5994">
        <v>2016</v>
      </c>
      <c r="E5994" t="s">
        <v>161</v>
      </c>
      <c r="F5994">
        <v>23</v>
      </c>
      <c r="G5994" t="s">
        <v>25</v>
      </c>
      <c r="H5994" t="s">
        <v>1628</v>
      </c>
      <c r="I5994" t="s">
        <v>1629</v>
      </c>
      <c r="J5994" t="s">
        <v>108</v>
      </c>
      <c r="K5994" t="s">
        <v>29</v>
      </c>
      <c r="L5994" t="s">
        <v>2489</v>
      </c>
      <c r="M5994" t="s">
        <v>510</v>
      </c>
      <c r="N5994">
        <v>43130</v>
      </c>
      <c r="O5994" t="s">
        <v>157</v>
      </c>
      <c r="P5994" t="s">
        <v>4080</v>
      </c>
      <c r="Q5994" t="s">
        <v>49</v>
      </c>
      <c r="R5994" t="s">
        <v>95</v>
      </c>
      <c r="S5994" t="s">
        <v>4081</v>
      </c>
      <c r="T5994">
        <v>11.952000000000002</v>
      </c>
      <c r="U5994">
        <v>3</v>
      </c>
      <c r="V5994">
        <v>0.2</v>
      </c>
      <c r="W5994">
        <v>4.0338000000000003</v>
      </c>
    </row>
    <row r="5995" spans="1:23" x14ac:dyDescent="0.3">
      <c r="A5995">
        <v>5994</v>
      </c>
      <c r="B5995" t="s">
        <v>8633</v>
      </c>
      <c r="C5995" s="1">
        <v>42715</v>
      </c>
      <c r="D5995">
        <v>2016</v>
      </c>
      <c r="E5995" t="s">
        <v>98</v>
      </c>
      <c r="F5995">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v>-4.0599999999999987</v>
      </c>
    </row>
    <row r="5996" spans="1:23" x14ac:dyDescent="0.3">
      <c r="A5996">
        <v>5995</v>
      </c>
      <c r="B5996" t="s">
        <v>8633</v>
      </c>
      <c r="C5996" s="1">
        <v>42715</v>
      </c>
      <c r="D5996">
        <v>2016</v>
      </c>
      <c r="E5996" t="s">
        <v>98</v>
      </c>
      <c r="F599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v>1.6899999999999986</v>
      </c>
    </row>
    <row r="5997" spans="1:23" x14ac:dyDescent="0.3">
      <c r="A5997">
        <v>6052</v>
      </c>
      <c r="B5997" t="s">
        <v>8670</v>
      </c>
      <c r="C5997" s="1">
        <v>42119</v>
      </c>
      <c r="D5997">
        <v>2015</v>
      </c>
      <c r="E5997" t="s">
        <v>89</v>
      </c>
      <c r="F5997">
        <v>25</v>
      </c>
      <c r="G5997" t="s">
        <v>54</v>
      </c>
      <c r="H5997" t="s">
        <v>8671</v>
      </c>
      <c r="I5997" t="s">
        <v>8672</v>
      </c>
      <c r="J5997" t="s">
        <v>28</v>
      </c>
      <c r="K5997" t="s">
        <v>29</v>
      </c>
      <c r="L5997" t="s">
        <v>2567</v>
      </c>
      <c r="M5997" t="s">
        <v>120</v>
      </c>
      <c r="N5997">
        <v>53209</v>
      </c>
      <c r="O5997" t="s">
        <v>111</v>
      </c>
      <c r="P5997" t="s">
        <v>5389</v>
      </c>
      <c r="Q5997" t="s">
        <v>49</v>
      </c>
      <c r="R5997" t="s">
        <v>82</v>
      </c>
      <c r="S5997" t="s">
        <v>5390</v>
      </c>
      <c r="T5997">
        <v>272.39999999999998</v>
      </c>
      <c r="U5997">
        <v>5</v>
      </c>
      <c r="V5997">
        <v>0</v>
      </c>
      <c r="W5997">
        <v>76.27200000000002</v>
      </c>
    </row>
    <row r="5998" spans="1:23" x14ac:dyDescent="0.3">
      <c r="A5998">
        <v>5997</v>
      </c>
      <c r="B5998" t="s">
        <v>8633</v>
      </c>
      <c r="C5998" s="1">
        <v>42715</v>
      </c>
      <c r="D5998">
        <v>2016</v>
      </c>
      <c r="E5998" t="s">
        <v>98</v>
      </c>
      <c r="F5998">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v>24.196000000000012</v>
      </c>
    </row>
    <row r="5999" spans="1:23" x14ac:dyDescent="0.3">
      <c r="A5999">
        <v>6051</v>
      </c>
      <c r="B5999" t="s">
        <v>8670</v>
      </c>
      <c r="C5999" s="1">
        <v>42119</v>
      </c>
      <c r="D5999">
        <v>2015</v>
      </c>
      <c r="E5999" t="s">
        <v>89</v>
      </c>
      <c r="F5999">
        <v>25</v>
      </c>
      <c r="G5999" t="s">
        <v>54</v>
      </c>
      <c r="H5999" t="s">
        <v>8671</v>
      </c>
      <c r="I5999" t="s">
        <v>8672</v>
      </c>
      <c r="J5999" t="s">
        <v>28</v>
      </c>
      <c r="K5999" t="s">
        <v>29</v>
      </c>
      <c r="L5999" t="s">
        <v>2567</v>
      </c>
      <c r="M5999" t="s">
        <v>120</v>
      </c>
      <c r="N5999">
        <v>53209</v>
      </c>
      <c r="O5999" t="s">
        <v>111</v>
      </c>
      <c r="P5999" t="s">
        <v>1330</v>
      </c>
      <c r="Q5999" t="s">
        <v>49</v>
      </c>
      <c r="R5999" t="s">
        <v>72</v>
      </c>
      <c r="S5999" t="s">
        <v>1331</v>
      </c>
      <c r="T5999">
        <v>57.75</v>
      </c>
      <c r="U5999">
        <v>5</v>
      </c>
      <c r="V5999">
        <v>0</v>
      </c>
      <c r="W5999">
        <v>16.170000000000002</v>
      </c>
    </row>
    <row r="6000" spans="1:23" x14ac:dyDescent="0.3">
      <c r="A6000">
        <v>6050</v>
      </c>
      <c r="B6000" t="s">
        <v>8669</v>
      </c>
      <c r="C6000" s="1">
        <v>42536</v>
      </c>
      <c r="D6000">
        <v>2016</v>
      </c>
      <c r="E6000" t="s">
        <v>41</v>
      </c>
      <c r="F6000">
        <v>15</v>
      </c>
      <c r="G6000" t="s">
        <v>199</v>
      </c>
      <c r="H6000" t="s">
        <v>1763</v>
      </c>
      <c r="I6000" t="s">
        <v>1764</v>
      </c>
      <c r="J6000" t="s">
        <v>28</v>
      </c>
      <c r="K6000" t="s">
        <v>29</v>
      </c>
      <c r="L6000" t="s">
        <v>195</v>
      </c>
      <c r="M6000" t="s">
        <v>110</v>
      </c>
      <c r="N6000">
        <v>77036</v>
      </c>
      <c r="O6000" t="s">
        <v>111</v>
      </c>
      <c r="P6000" t="s">
        <v>7738</v>
      </c>
      <c r="Q6000" t="s">
        <v>49</v>
      </c>
      <c r="R6000" t="s">
        <v>95</v>
      </c>
      <c r="S6000" t="s">
        <v>7739</v>
      </c>
      <c r="T6000">
        <v>173.48800000000003</v>
      </c>
      <c r="U6000">
        <v>7</v>
      </c>
      <c r="V6000">
        <v>0.2</v>
      </c>
      <c r="W6000">
        <v>54.214999999999982</v>
      </c>
    </row>
    <row r="6001" spans="1:23" x14ac:dyDescent="0.3">
      <c r="A6001">
        <v>6000</v>
      </c>
      <c r="B6001" t="s">
        <v>8634</v>
      </c>
      <c r="C6001" s="1">
        <v>41983</v>
      </c>
      <c r="D6001">
        <v>2014</v>
      </c>
      <c r="E6001" t="s">
        <v>98</v>
      </c>
      <c r="F6001">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v>12.441600000000001</v>
      </c>
    </row>
    <row r="6002" spans="1:23" x14ac:dyDescent="0.3">
      <c r="A6002">
        <v>6001</v>
      </c>
      <c r="B6002" t="s">
        <v>8634</v>
      </c>
      <c r="C6002" s="1">
        <v>41983</v>
      </c>
      <c r="D6002">
        <v>2014</v>
      </c>
      <c r="E6002" t="s">
        <v>98</v>
      </c>
      <c r="F6002">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v>42.025599999999997</v>
      </c>
    </row>
    <row r="6003" spans="1:23" x14ac:dyDescent="0.3">
      <c r="A6003">
        <v>6049</v>
      </c>
      <c r="B6003" t="s">
        <v>8668</v>
      </c>
      <c r="C6003" s="1">
        <v>42315</v>
      </c>
      <c r="D6003">
        <v>2015</v>
      </c>
      <c r="E6003" t="s">
        <v>24</v>
      </c>
      <c r="F6003">
        <v>7</v>
      </c>
      <c r="G6003" t="s">
        <v>54</v>
      </c>
      <c r="H6003" t="s">
        <v>2425</v>
      </c>
      <c r="I6003" t="s">
        <v>2426</v>
      </c>
      <c r="J6003" t="s">
        <v>44</v>
      </c>
      <c r="K6003" t="s">
        <v>29</v>
      </c>
      <c r="L6003" t="s">
        <v>1436</v>
      </c>
      <c r="M6003" t="s">
        <v>58</v>
      </c>
      <c r="N6003">
        <v>33142</v>
      </c>
      <c r="O6003" t="s">
        <v>32</v>
      </c>
      <c r="P6003" t="s">
        <v>4740</v>
      </c>
      <c r="Q6003" t="s">
        <v>49</v>
      </c>
      <c r="R6003" t="s">
        <v>79</v>
      </c>
      <c r="S6003" t="s">
        <v>4741</v>
      </c>
      <c r="T6003">
        <v>1345.4850000000001</v>
      </c>
      <c r="U6003">
        <v>5</v>
      </c>
      <c r="V6003">
        <v>0.7</v>
      </c>
      <c r="W6003">
        <v>-1031.5385000000001</v>
      </c>
    </row>
    <row r="6004" spans="1:23" x14ac:dyDescent="0.3">
      <c r="A6004">
        <v>6003</v>
      </c>
      <c r="B6004" t="s">
        <v>8636</v>
      </c>
      <c r="C6004" s="1">
        <v>41986</v>
      </c>
      <c r="D6004">
        <v>2014</v>
      </c>
      <c r="E6004" t="s">
        <v>98</v>
      </c>
      <c r="F6004">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v>-4.1711999999999989</v>
      </c>
    </row>
    <row r="6005" spans="1:23" x14ac:dyDescent="0.3">
      <c r="A6005">
        <v>6004</v>
      </c>
      <c r="B6005" t="s">
        <v>8637</v>
      </c>
      <c r="C6005" s="1">
        <v>42999</v>
      </c>
      <c r="D6005">
        <v>2017</v>
      </c>
      <c r="E6005" t="s">
        <v>161</v>
      </c>
      <c r="F6005">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v>-8.6057999999999986</v>
      </c>
    </row>
    <row r="6006" spans="1:23" x14ac:dyDescent="0.3">
      <c r="A6006">
        <v>6048</v>
      </c>
      <c r="B6006" t="s">
        <v>8668</v>
      </c>
      <c r="C6006" s="1">
        <v>42315</v>
      </c>
      <c r="D6006">
        <v>2015</v>
      </c>
      <c r="E6006" t="s">
        <v>24</v>
      </c>
      <c r="F6006">
        <v>7</v>
      </c>
      <c r="G6006" t="s">
        <v>54</v>
      </c>
      <c r="H6006" t="s">
        <v>2425</v>
      </c>
      <c r="I6006" t="s">
        <v>2426</v>
      </c>
      <c r="J6006" t="s">
        <v>44</v>
      </c>
      <c r="K6006" t="s">
        <v>29</v>
      </c>
      <c r="L6006" t="s">
        <v>1436</v>
      </c>
      <c r="M6006" t="s">
        <v>58</v>
      </c>
      <c r="N6006">
        <v>33142</v>
      </c>
      <c r="O6006" t="s">
        <v>32</v>
      </c>
      <c r="P6006" t="s">
        <v>2232</v>
      </c>
      <c r="Q6006" t="s">
        <v>49</v>
      </c>
      <c r="R6006" t="s">
        <v>79</v>
      </c>
      <c r="S6006" t="s">
        <v>2233</v>
      </c>
      <c r="T6006">
        <v>16.146000000000004</v>
      </c>
      <c r="U6006">
        <v>9</v>
      </c>
      <c r="V6006">
        <v>0.7</v>
      </c>
      <c r="W6006">
        <v>-12.916800000000002</v>
      </c>
    </row>
    <row r="6007" spans="1:23" x14ac:dyDescent="0.3">
      <c r="A6007">
        <v>6045</v>
      </c>
      <c r="B6007" t="s">
        <v>8665</v>
      </c>
      <c r="C6007" s="1">
        <v>42874</v>
      </c>
      <c r="D6007">
        <v>2017</v>
      </c>
      <c r="E6007" t="s">
        <v>124</v>
      </c>
      <c r="F6007">
        <v>19</v>
      </c>
      <c r="G6007" t="s">
        <v>25</v>
      </c>
      <c r="H6007" t="s">
        <v>2842</v>
      </c>
      <c r="I6007" t="s">
        <v>2843</v>
      </c>
      <c r="J6007" t="s">
        <v>44</v>
      </c>
      <c r="K6007" t="s">
        <v>29</v>
      </c>
      <c r="L6007" t="s">
        <v>5159</v>
      </c>
      <c r="M6007" t="s">
        <v>347</v>
      </c>
      <c r="N6007">
        <v>37918</v>
      </c>
      <c r="O6007" t="s">
        <v>32</v>
      </c>
      <c r="P6007" t="s">
        <v>4201</v>
      </c>
      <c r="Q6007" t="s">
        <v>49</v>
      </c>
      <c r="R6007" t="s">
        <v>95</v>
      </c>
      <c r="S6007" t="s">
        <v>4202</v>
      </c>
      <c r="T6007">
        <v>27.888000000000002</v>
      </c>
      <c r="U6007">
        <v>7</v>
      </c>
      <c r="V6007">
        <v>0.2</v>
      </c>
      <c r="W6007">
        <v>10.109400000000001</v>
      </c>
    </row>
    <row r="6008" spans="1:23" x14ac:dyDescent="0.3">
      <c r="A6008">
        <v>6040</v>
      </c>
      <c r="B6008" t="s">
        <v>8660</v>
      </c>
      <c r="C6008" s="1">
        <v>42617</v>
      </c>
      <c r="D6008">
        <v>2016</v>
      </c>
      <c r="E6008" t="s">
        <v>161</v>
      </c>
      <c r="F6008">
        <v>4</v>
      </c>
      <c r="G6008" t="s">
        <v>54</v>
      </c>
      <c r="H6008" t="s">
        <v>7180</v>
      </c>
      <c r="I6008" t="s">
        <v>7181</v>
      </c>
      <c r="J6008" t="s">
        <v>28</v>
      </c>
      <c r="K6008" t="s">
        <v>29</v>
      </c>
      <c r="L6008" t="s">
        <v>7992</v>
      </c>
      <c r="M6008" t="s">
        <v>31</v>
      </c>
      <c r="N6008">
        <v>40324</v>
      </c>
      <c r="O6008" t="s">
        <v>32</v>
      </c>
      <c r="P6008" t="s">
        <v>5192</v>
      </c>
      <c r="Q6008" t="s">
        <v>49</v>
      </c>
      <c r="R6008" t="s">
        <v>72</v>
      </c>
      <c r="S6008" t="s">
        <v>5193</v>
      </c>
      <c r="T6008">
        <v>5.28</v>
      </c>
      <c r="U6008">
        <v>3</v>
      </c>
      <c r="V6008">
        <v>0</v>
      </c>
      <c r="W6008">
        <v>2.5343999999999998</v>
      </c>
    </row>
    <row r="6009" spans="1:23" x14ac:dyDescent="0.3">
      <c r="A6009">
        <v>6039</v>
      </c>
      <c r="B6009" t="s">
        <v>8660</v>
      </c>
      <c r="C6009" s="1">
        <v>42617</v>
      </c>
      <c r="D6009">
        <v>2016</v>
      </c>
      <c r="E6009" t="s">
        <v>161</v>
      </c>
      <c r="F6009">
        <v>4</v>
      </c>
      <c r="G6009" t="s">
        <v>54</v>
      </c>
      <c r="H6009" t="s">
        <v>7180</v>
      </c>
      <c r="I6009" t="s">
        <v>7181</v>
      </c>
      <c r="J6009" t="s">
        <v>28</v>
      </c>
      <c r="K6009" t="s">
        <v>29</v>
      </c>
      <c r="L6009" t="s">
        <v>7992</v>
      </c>
      <c r="M6009" t="s">
        <v>31</v>
      </c>
      <c r="N6009">
        <v>40324</v>
      </c>
      <c r="O6009" t="s">
        <v>32</v>
      </c>
      <c r="P6009" t="s">
        <v>2234</v>
      </c>
      <c r="Q6009" t="s">
        <v>49</v>
      </c>
      <c r="R6009" t="s">
        <v>63</v>
      </c>
      <c r="S6009" t="s">
        <v>2235</v>
      </c>
      <c r="T6009">
        <v>129.91999999999999</v>
      </c>
      <c r="U6009">
        <v>4</v>
      </c>
      <c r="V6009">
        <v>0</v>
      </c>
      <c r="W6009">
        <v>5.1967999999999961</v>
      </c>
    </row>
    <row r="6010" spans="1:23" x14ac:dyDescent="0.3">
      <c r="A6010">
        <v>6009</v>
      </c>
      <c r="B6010" t="s">
        <v>8642</v>
      </c>
      <c r="C6010" s="1">
        <v>42368</v>
      </c>
      <c r="D6010">
        <v>2015</v>
      </c>
      <c r="E6010" t="s">
        <v>98</v>
      </c>
      <c r="F6010">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v>31.519199999999998</v>
      </c>
    </row>
    <row r="6011" spans="1:23" x14ac:dyDescent="0.3">
      <c r="A6011">
        <v>6010</v>
      </c>
      <c r="B6011" t="s">
        <v>8642</v>
      </c>
      <c r="C6011" s="1">
        <v>42368</v>
      </c>
      <c r="D6011">
        <v>2015</v>
      </c>
      <c r="E6011" t="s">
        <v>98</v>
      </c>
      <c r="F6011">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v>14.238599999999995</v>
      </c>
    </row>
    <row r="6012" spans="1:23" x14ac:dyDescent="0.3">
      <c r="A6012">
        <v>6038</v>
      </c>
      <c r="B6012" t="s">
        <v>8660</v>
      </c>
      <c r="C6012" s="1">
        <v>42617</v>
      </c>
      <c r="D6012">
        <v>2016</v>
      </c>
      <c r="E6012" t="s">
        <v>161</v>
      </c>
      <c r="F6012">
        <v>4</v>
      </c>
      <c r="G6012" t="s">
        <v>54</v>
      </c>
      <c r="H6012" t="s">
        <v>7180</v>
      </c>
      <c r="I6012" t="s">
        <v>7181</v>
      </c>
      <c r="J6012" t="s">
        <v>28</v>
      </c>
      <c r="K6012" t="s">
        <v>29</v>
      </c>
      <c r="L6012" t="s">
        <v>7992</v>
      </c>
      <c r="M6012" t="s">
        <v>31</v>
      </c>
      <c r="N6012">
        <v>40324</v>
      </c>
      <c r="O6012" t="s">
        <v>32</v>
      </c>
      <c r="P6012" t="s">
        <v>1621</v>
      </c>
      <c r="Q6012" t="s">
        <v>49</v>
      </c>
      <c r="R6012" t="s">
        <v>79</v>
      </c>
      <c r="S6012" t="s">
        <v>1622</v>
      </c>
      <c r="T6012">
        <v>113.94</v>
      </c>
      <c r="U6012">
        <v>6</v>
      </c>
      <c r="V6012">
        <v>0</v>
      </c>
      <c r="W6012">
        <v>54.691199999999995</v>
      </c>
    </row>
    <row r="6013" spans="1:23" x14ac:dyDescent="0.3">
      <c r="A6013">
        <v>6012</v>
      </c>
      <c r="B6013" t="s">
        <v>8642</v>
      </c>
      <c r="C6013" s="1">
        <v>42368</v>
      </c>
      <c r="D6013">
        <v>2015</v>
      </c>
      <c r="E6013" t="s">
        <v>98</v>
      </c>
      <c r="F6013">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v>122.148</v>
      </c>
    </row>
    <row r="6014" spans="1:23" x14ac:dyDescent="0.3">
      <c r="A6014">
        <v>6036</v>
      </c>
      <c r="B6014" t="s">
        <v>8659</v>
      </c>
      <c r="C6014" s="1">
        <v>42113</v>
      </c>
      <c r="D6014">
        <v>2015</v>
      </c>
      <c r="E6014" t="s">
        <v>89</v>
      </c>
      <c r="F6014">
        <v>19</v>
      </c>
      <c r="G6014" t="s">
        <v>54</v>
      </c>
      <c r="H6014" t="s">
        <v>2586</v>
      </c>
      <c r="I6014" t="s">
        <v>2587</v>
      </c>
      <c r="J6014" t="s">
        <v>28</v>
      </c>
      <c r="K6014" t="s">
        <v>29</v>
      </c>
      <c r="L6014" t="s">
        <v>4236</v>
      </c>
      <c r="M6014" t="s">
        <v>110</v>
      </c>
      <c r="N6014">
        <v>75007</v>
      </c>
      <c r="O6014" t="s">
        <v>111</v>
      </c>
      <c r="P6014" t="s">
        <v>2999</v>
      </c>
      <c r="Q6014" t="s">
        <v>49</v>
      </c>
      <c r="R6014" t="s">
        <v>79</v>
      </c>
      <c r="S6014" t="s">
        <v>3000</v>
      </c>
      <c r="T6014">
        <v>310.39199999999994</v>
      </c>
      <c r="U6014">
        <v>4</v>
      </c>
      <c r="V6014">
        <v>0.8</v>
      </c>
      <c r="W6014">
        <v>-512.14680000000021</v>
      </c>
    </row>
    <row r="6015" spans="1:23" x14ac:dyDescent="0.3">
      <c r="A6015">
        <v>6014</v>
      </c>
      <c r="B6015" t="s">
        <v>8643</v>
      </c>
      <c r="C6015" s="1">
        <v>42439</v>
      </c>
      <c r="D6015">
        <v>2016</v>
      </c>
      <c r="E6015" t="s">
        <v>237</v>
      </c>
      <c r="F6015">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v>7.1519999999999992</v>
      </c>
    </row>
    <row r="6016" spans="1:23" x14ac:dyDescent="0.3">
      <c r="A6016">
        <v>6035</v>
      </c>
      <c r="B6016" t="s">
        <v>8659</v>
      </c>
      <c r="C6016" s="1">
        <v>42113</v>
      </c>
      <c r="D6016">
        <v>2015</v>
      </c>
      <c r="E6016" t="s">
        <v>89</v>
      </c>
      <c r="F6016">
        <v>19</v>
      </c>
      <c r="G6016" t="s">
        <v>54</v>
      </c>
      <c r="H6016" t="s">
        <v>2586</v>
      </c>
      <c r="I6016" t="s">
        <v>2587</v>
      </c>
      <c r="J6016" t="s">
        <v>28</v>
      </c>
      <c r="K6016" t="s">
        <v>29</v>
      </c>
      <c r="L6016" t="s">
        <v>4236</v>
      </c>
      <c r="M6016" t="s">
        <v>110</v>
      </c>
      <c r="N6016">
        <v>75007</v>
      </c>
      <c r="O6016" t="s">
        <v>111</v>
      </c>
      <c r="P6016" t="s">
        <v>1625</v>
      </c>
      <c r="Q6016" t="s">
        <v>49</v>
      </c>
      <c r="R6016" t="s">
        <v>82</v>
      </c>
      <c r="S6016" t="s">
        <v>1626</v>
      </c>
      <c r="T6016">
        <v>19.567999999999998</v>
      </c>
      <c r="U6016">
        <v>2</v>
      </c>
      <c r="V6016">
        <v>0.8</v>
      </c>
      <c r="W6016">
        <v>-52.833600000000004</v>
      </c>
    </row>
    <row r="6017" spans="1:23" x14ac:dyDescent="0.3">
      <c r="A6017">
        <v>6033</v>
      </c>
      <c r="B6017" t="s">
        <v>8657</v>
      </c>
      <c r="C6017" s="1">
        <v>42848</v>
      </c>
      <c r="D6017">
        <v>2017</v>
      </c>
      <c r="E6017" t="s">
        <v>89</v>
      </c>
      <c r="F6017">
        <v>23</v>
      </c>
      <c r="G6017" t="s">
        <v>199</v>
      </c>
      <c r="H6017" t="s">
        <v>1258</v>
      </c>
      <c r="I6017" t="s">
        <v>1259</v>
      </c>
      <c r="J6017" t="s">
        <v>28</v>
      </c>
      <c r="K6017" t="s">
        <v>29</v>
      </c>
      <c r="L6017" t="s">
        <v>278</v>
      </c>
      <c r="M6017" t="s">
        <v>279</v>
      </c>
      <c r="N6017">
        <v>10011</v>
      </c>
      <c r="O6017" t="s">
        <v>157</v>
      </c>
      <c r="P6017" t="s">
        <v>591</v>
      </c>
      <c r="Q6017" t="s">
        <v>49</v>
      </c>
      <c r="R6017" t="s">
        <v>592</v>
      </c>
      <c r="S6017" t="s">
        <v>593</v>
      </c>
      <c r="T6017">
        <v>54.900000000000006</v>
      </c>
      <c r="U6017">
        <v>5</v>
      </c>
      <c r="V6017">
        <v>0</v>
      </c>
      <c r="W6017">
        <v>15.372000000000003</v>
      </c>
    </row>
    <row r="6018" spans="1:23" x14ac:dyDescent="0.3">
      <c r="A6018">
        <v>6030</v>
      </c>
      <c r="B6018" t="s">
        <v>8653</v>
      </c>
      <c r="C6018" s="1">
        <v>42688</v>
      </c>
      <c r="D6018">
        <v>2016</v>
      </c>
      <c r="E6018" t="s">
        <v>24</v>
      </c>
      <c r="F6018">
        <v>14</v>
      </c>
      <c r="G6018" t="s">
        <v>199</v>
      </c>
      <c r="H6018" t="s">
        <v>5584</v>
      </c>
      <c r="I6018" t="s">
        <v>5585</v>
      </c>
      <c r="J6018" t="s">
        <v>28</v>
      </c>
      <c r="K6018" t="s">
        <v>29</v>
      </c>
      <c r="L6018" t="s">
        <v>45</v>
      </c>
      <c r="M6018" t="s">
        <v>46</v>
      </c>
      <c r="N6018">
        <v>90049</v>
      </c>
      <c r="O6018" t="s">
        <v>47</v>
      </c>
      <c r="P6018" t="s">
        <v>3738</v>
      </c>
      <c r="Q6018" t="s">
        <v>49</v>
      </c>
      <c r="R6018" t="s">
        <v>72</v>
      </c>
      <c r="S6018" t="s">
        <v>3739</v>
      </c>
      <c r="T6018">
        <v>9.84</v>
      </c>
      <c r="U6018">
        <v>3</v>
      </c>
      <c r="V6018">
        <v>0</v>
      </c>
      <c r="W6018">
        <v>2.8535999999999988</v>
      </c>
    </row>
    <row r="6019" spans="1:23" x14ac:dyDescent="0.3">
      <c r="A6019">
        <v>6018</v>
      </c>
      <c r="B6019" t="s">
        <v>8644</v>
      </c>
      <c r="C6019" s="1">
        <v>41735</v>
      </c>
      <c r="D6019">
        <v>2014</v>
      </c>
      <c r="E6019" t="s">
        <v>89</v>
      </c>
      <c r="F6019">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v>9.3312000000000008</v>
      </c>
    </row>
    <row r="6020" spans="1:23" x14ac:dyDescent="0.3">
      <c r="A6020">
        <v>6019</v>
      </c>
      <c r="B6020" t="s">
        <v>8644</v>
      </c>
      <c r="C6020" s="1">
        <v>41735</v>
      </c>
      <c r="D6020">
        <v>2014</v>
      </c>
      <c r="E6020" t="s">
        <v>89</v>
      </c>
      <c r="F6020">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v>26.630399999999998</v>
      </c>
    </row>
    <row r="6021" spans="1:23" x14ac:dyDescent="0.3">
      <c r="A6021">
        <v>6020</v>
      </c>
      <c r="B6021" t="s">
        <v>8645</v>
      </c>
      <c r="C6021" s="1">
        <v>41917</v>
      </c>
      <c r="D6021">
        <v>2014</v>
      </c>
      <c r="E6021" t="s">
        <v>53</v>
      </c>
      <c r="F6021">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v>11.489999999999991</v>
      </c>
    </row>
    <row r="6022" spans="1:23" x14ac:dyDescent="0.3">
      <c r="A6022">
        <v>6021</v>
      </c>
      <c r="B6022" t="s">
        <v>8646</v>
      </c>
      <c r="C6022" s="1">
        <v>42595</v>
      </c>
      <c r="D6022">
        <v>2016</v>
      </c>
      <c r="E6022" t="s">
        <v>132</v>
      </c>
      <c r="F6022">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v>4.6818000000000008</v>
      </c>
    </row>
    <row r="6023" spans="1:23" x14ac:dyDescent="0.3">
      <c r="A6023">
        <v>6029</v>
      </c>
      <c r="B6023" t="s">
        <v>8652</v>
      </c>
      <c r="C6023" s="1">
        <v>42693</v>
      </c>
      <c r="D6023">
        <v>2016</v>
      </c>
      <c r="E6023" t="s">
        <v>24</v>
      </c>
      <c r="F6023">
        <v>19</v>
      </c>
      <c r="G6023" t="s">
        <v>199</v>
      </c>
      <c r="H6023" t="s">
        <v>2493</v>
      </c>
      <c r="I6023" t="s">
        <v>2494</v>
      </c>
      <c r="J6023" t="s">
        <v>28</v>
      </c>
      <c r="K6023" t="s">
        <v>29</v>
      </c>
      <c r="L6023" t="s">
        <v>1539</v>
      </c>
      <c r="M6023" t="s">
        <v>93</v>
      </c>
      <c r="N6023">
        <v>28540</v>
      </c>
      <c r="O6023" t="s">
        <v>32</v>
      </c>
      <c r="P6023" t="s">
        <v>2682</v>
      </c>
      <c r="Q6023" t="s">
        <v>49</v>
      </c>
      <c r="R6023" t="s">
        <v>72</v>
      </c>
      <c r="S6023" t="s">
        <v>2683</v>
      </c>
      <c r="T6023">
        <v>18.48</v>
      </c>
      <c r="U6023">
        <v>2</v>
      </c>
      <c r="V6023">
        <v>0.2</v>
      </c>
      <c r="W6023">
        <v>6.0059999999999993</v>
      </c>
    </row>
    <row r="6024" spans="1:23" x14ac:dyDescent="0.3">
      <c r="A6024">
        <v>6023</v>
      </c>
      <c r="B6024" t="s">
        <v>8648</v>
      </c>
      <c r="C6024" s="1">
        <v>41960</v>
      </c>
      <c r="D6024">
        <v>2014</v>
      </c>
      <c r="E6024" t="s">
        <v>24</v>
      </c>
      <c r="F6024">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v>2.4779999999999989</v>
      </c>
    </row>
    <row r="6025" spans="1:23" x14ac:dyDescent="0.3">
      <c r="A6025">
        <v>6027</v>
      </c>
      <c r="B6025" t="s">
        <v>8651</v>
      </c>
      <c r="C6025" s="1">
        <v>42789</v>
      </c>
      <c r="D6025">
        <v>2017</v>
      </c>
      <c r="E6025" t="s">
        <v>568</v>
      </c>
      <c r="F6025">
        <v>23</v>
      </c>
      <c r="G6025" t="s">
        <v>54</v>
      </c>
      <c r="H6025" t="s">
        <v>4830</v>
      </c>
      <c r="I6025" t="s">
        <v>4831</v>
      </c>
      <c r="J6025" t="s">
        <v>44</v>
      </c>
      <c r="K6025" t="s">
        <v>29</v>
      </c>
      <c r="L6025" t="s">
        <v>101</v>
      </c>
      <c r="M6025" t="s">
        <v>102</v>
      </c>
      <c r="N6025">
        <v>98115</v>
      </c>
      <c r="O6025" t="s">
        <v>47</v>
      </c>
      <c r="P6025" t="s">
        <v>6240</v>
      </c>
      <c r="Q6025" t="s">
        <v>49</v>
      </c>
      <c r="R6025" t="s">
        <v>281</v>
      </c>
      <c r="S6025" t="s">
        <v>6241</v>
      </c>
      <c r="T6025">
        <v>8.4</v>
      </c>
      <c r="U6025">
        <v>5</v>
      </c>
      <c r="V6025">
        <v>0</v>
      </c>
      <c r="W6025">
        <v>0.33599999999999963</v>
      </c>
    </row>
    <row r="6026" spans="1:23" x14ac:dyDescent="0.3">
      <c r="A6026">
        <v>6025</v>
      </c>
      <c r="B6026" t="s">
        <v>8650</v>
      </c>
      <c r="C6026" s="1">
        <v>42971</v>
      </c>
      <c r="D6026">
        <v>2017</v>
      </c>
      <c r="E6026" t="s">
        <v>132</v>
      </c>
      <c r="F602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v>64.627199999999988</v>
      </c>
    </row>
    <row r="6027" spans="1:23" x14ac:dyDescent="0.3">
      <c r="A6027">
        <v>6026</v>
      </c>
      <c r="B6027" t="s">
        <v>8650</v>
      </c>
      <c r="C6027" s="1">
        <v>42971</v>
      </c>
      <c r="D6027">
        <v>2017</v>
      </c>
      <c r="E6027" t="s">
        <v>132</v>
      </c>
      <c r="F6027">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v>3.7584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854D-B77B-4763-A190-926FA0F96CA3}">
  <dimension ref="A1:O37"/>
  <sheetViews>
    <sheetView topLeftCell="A12" workbookViewId="0">
      <selection activeCell="A7" sqref="A7"/>
    </sheetView>
  </sheetViews>
  <sheetFormatPr defaultRowHeight="15.6" x14ac:dyDescent="0.3"/>
  <cols>
    <col min="1" max="1" width="12.296875" bestFit="1" customWidth="1"/>
    <col min="2" max="2" width="11.8984375" bestFit="1" customWidth="1"/>
    <col min="3" max="4" width="14.69921875" bestFit="1" customWidth="1"/>
    <col min="5" max="5" width="11.8984375" bestFit="1" customWidth="1"/>
    <col min="8" max="8" width="14.19921875" customWidth="1"/>
    <col min="9" max="9" width="23.09765625" customWidth="1"/>
    <col min="10" max="10" width="16.59765625" customWidth="1"/>
    <col min="11" max="11" width="24.69921875" customWidth="1"/>
    <col min="12" max="12" width="16.69921875" customWidth="1"/>
    <col min="13" max="13" width="25.59765625" customWidth="1"/>
    <col min="14" max="14" width="13.59765625" customWidth="1"/>
    <col min="15" max="15" width="22.5" customWidth="1"/>
  </cols>
  <sheetData>
    <row r="1" spans="1:15" x14ac:dyDescent="0.3">
      <c r="A1" t="s">
        <v>10954</v>
      </c>
      <c r="B1" t="s">
        <v>10955</v>
      </c>
      <c r="C1" t="s">
        <v>10956</v>
      </c>
      <c r="D1" t="s">
        <v>10957</v>
      </c>
    </row>
    <row r="2" spans="1:15" x14ac:dyDescent="0.3">
      <c r="A2" s="20">
        <v>228950.38630000062</v>
      </c>
      <c r="B2" s="20">
        <v>30450</v>
      </c>
      <c r="C2" s="20">
        <v>1290.9400000000692</v>
      </c>
      <c r="D2" s="20">
        <v>1838007.290899964</v>
      </c>
    </row>
    <row r="3" spans="1:15" x14ac:dyDescent="0.3">
      <c r="H3" s="15">
        <f>GETPIVOTDATA("Sum of Profit",$A$6,"Segment","Consumer")/GETPIVOTDATA("Sum of Profit",$A$6)</f>
        <v>0.47683823453762753</v>
      </c>
      <c r="I3" s="16">
        <f>1-H3</f>
        <v>0.52316176546237247</v>
      </c>
    </row>
    <row r="4" spans="1:15" x14ac:dyDescent="0.3">
      <c r="H4" s="17">
        <f>GETPIVOTDATA("Sum of Profit",$A$6,"Segment","Corporate")/GETPIVOTDATA("Sum of Profit",$A$6)</f>
        <v>0.32213713238010855</v>
      </c>
      <c r="I4" s="18">
        <f>1-H4</f>
        <v>0.67786286761989145</v>
      </c>
    </row>
    <row r="5" spans="1:15" x14ac:dyDescent="0.3">
      <c r="H5" s="15">
        <f>GETPIVOTDATA("Sum of Profit",$A$6,"Segment","Home Office")/GETPIVOTDATA("Sum of Profit",$A$6)</f>
        <v>0.20102463308226395</v>
      </c>
      <c r="I5" s="16">
        <f>1-H5</f>
        <v>0.79897536691773607</v>
      </c>
    </row>
    <row r="6" spans="1:15" x14ac:dyDescent="0.3">
      <c r="A6" s="11" t="s">
        <v>10958</v>
      </c>
      <c r="B6" t="s">
        <v>10954</v>
      </c>
      <c r="C6" t="s">
        <v>10955</v>
      </c>
      <c r="D6" t="s">
        <v>10956</v>
      </c>
      <c r="E6" t="s">
        <v>10957</v>
      </c>
      <c r="H6" t="s">
        <v>10960</v>
      </c>
      <c r="I6" t="s">
        <v>10964</v>
      </c>
      <c r="J6" t="s">
        <v>10961</v>
      </c>
      <c r="K6" t="s">
        <v>10965</v>
      </c>
      <c r="L6" t="s">
        <v>10962</v>
      </c>
      <c r="M6" t="s">
        <v>10966</v>
      </c>
      <c r="N6" t="s">
        <v>10963</v>
      </c>
      <c r="O6" t="s">
        <v>10967</v>
      </c>
    </row>
    <row r="7" spans="1:15" x14ac:dyDescent="0.3">
      <c r="A7" s="12" t="s">
        <v>28</v>
      </c>
      <c r="B7" s="20">
        <v>109172.29799999973</v>
      </c>
      <c r="C7" s="20">
        <v>15648</v>
      </c>
      <c r="D7" s="20">
        <v>675.75000000000659</v>
      </c>
      <c r="E7" s="20">
        <v>929902.39539999445</v>
      </c>
      <c r="H7" s="13">
        <f>GETPIVOTDATA("Sum of Profit",$A$6,"Segment","Consumer")/GETPIVOTDATA("Sum of Profit",$A$6)</f>
        <v>0.47683823453762753</v>
      </c>
      <c r="I7" s="14">
        <f>1-H7</f>
        <v>0.52316176546237247</v>
      </c>
      <c r="J7" s="13">
        <f>GETPIVOTDATA("Sum of Quantity",$A$6,"Segment","Consumer")/GETPIVOTDATA("Sum of Quantity",$A$6)</f>
        <v>0.51389162561576351</v>
      </c>
      <c r="K7" s="14">
        <f>1-J7</f>
        <v>0.48610837438423649</v>
      </c>
      <c r="L7" s="13">
        <f>GETPIVOTDATA("Sum of Discount",$A$6,"Segment","Consumer")/GETPIVOTDATA("Sum of Discount",$A$6)</f>
        <v>0.52345577641099317</v>
      </c>
      <c r="M7" s="14">
        <f>1-L7</f>
        <v>0.47654422358900683</v>
      </c>
      <c r="N7" s="13">
        <f>GETPIVOTDATA("Sum of Sales",$A$6,"Segment","Consumer")/GETPIVOTDATA("Sum of Sales",$A$6)</f>
        <v>0.50592965545020219</v>
      </c>
      <c r="O7" s="14">
        <f>1-N7</f>
        <v>0.49407034454979781</v>
      </c>
    </row>
    <row r="8" spans="1:15" x14ac:dyDescent="0.3">
      <c r="A8" s="12" t="s">
        <v>44</v>
      </c>
      <c r="B8" s="20">
        <v>73753.420900000026</v>
      </c>
      <c r="C8" s="20">
        <v>9291</v>
      </c>
      <c r="D8" s="20">
        <v>393.75999999999362</v>
      </c>
      <c r="E8" s="20">
        <v>560020.32800000138</v>
      </c>
      <c r="H8" s="13">
        <f>GETPIVOTDATA("Sum of Profit",$A$6,"Segment","Corporate")/GETPIVOTDATA("Sum of Profit",$A$6)</f>
        <v>0.32213713238010855</v>
      </c>
      <c r="I8" s="14">
        <f>1-H8</f>
        <v>0.67786286761989145</v>
      </c>
      <c r="J8" s="13">
        <f>GETPIVOTDATA("Sum of Quantity",$A$6,"Segment","Corporate")/GETPIVOTDATA("Sum of Quantity",$A$6)</f>
        <v>0.30512315270935958</v>
      </c>
      <c r="K8" s="14">
        <f>1-J8</f>
        <v>0.69487684729064036</v>
      </c>
      <c r="L8" s="13">
        <f>GETPIVOTDATA("Sum of Discount",$A$6,"Segment","Corporate")/GETPIVOTDATA("Sum of Discount",$A$6)</f>
        <v>0.30501804886361422</v>
      </c>
      <c r="M8" s="14">
        <f>1-L8</f>
        <v>0.69498195113638572</v>
      </c>
      <c r="N8" s="13">
        <f>GETPIVOTDATA("Sum of Sales",$A$6,"Segment","Corporate")/GETPIVOTDATA("Sum of Sales",$A$6)</f>
        <v>0.30468885013278846</v>
      </c>
      <c r="O8" s="14">
        <f>1-N8</f>
        <v>0.69531114986721154</v>
      </c>
    </row>
    <row r="9" spans="1:15" x14ac:dyDescent="0.3">
      <c r="A9" s="12" t="s">
        <v>108</v>
      </c>
      <c r="B9" s="20">
        <v>46024.667400000057</v>
      </c>
      <c r="C9" s="20">
        <v>5511</v>
      </c>
      <c r="D9" s="20">
        <v>221.4299999999981</v>
      </c>
      <c r="E9" s="20">
        <v>348084.56750000006</v>
      </c>
      <c r="H9" s="13">
        <f>GETPIVOTDATA("Sum of Profit",$A$6,"Segment","Home Office")/GETPIVOTDATA("Sum of Profit",$A$6)</f>
        <v>0.20102463308226395</v>
      </c>
      <c r="I9" s="14">
        <f>1-H9</f>
        <v>0.79897536691773607</v>
      </c>
      <c r="J9" s="13">
        <f>GETPIVOTDATA("Sum of Quantity",$A$6,"Segment","Home Office")/GETPIVOTDATA("Sum of Quantity",$A$6)</f>
        <v>0.18098522167487685</v>
      </c>
      <c r="K9" s="14">
        <f>1-J9</f>
        <v>0.81901477832512315</v>
      </c>
      <c r="L9" s="13">
        <f>GETPIVOTDATA("Sum of Discount",$A$6,"Segment","Home Office")/GETPIVOTDATA("Sum of Discount",$A$6)</f>
        <v>0.17152617472539267</v>
      </c>
      <c r="M9" s="14">
        <f>1-L9</f>
        <v>0.82847382527460733</v>
      </c>
      <c r="N9" s="13">
        <f>GETPIVOTDATA("Sum of Sales",$A$6,"Segment","Home Office")/GETPIVOTDATA("Sum of Sales",$A$6)</f>
        <v>0.18938149441700936</v>
      </c>
      <c r="O9" s="14">
        <f>1-N9</f>
        <v>0.81061850558299064</v>
      </c>
    </row>
    <row r="10" spans="1:15" x14ac:dyDescent="0.3">
      <c r="A10" s="12" t="s">
        <v>10959</v>
      </c>
      <c r="B10" s="20">
        <v>228950.38629999981</v>
      </c>
      <c r="C10" s="20">
        <v>30450</v>
      </c>
      <c r="D10" s="20">
        <v>1290.9399999999982</v>
      </c>
      <c r="E10" s="20">
        <v>1838007.2908999959</v>
      </c>
    </row>
    <row r="11" spans="1:15" x14ac:dyDescent="0.3">
      <c r="A11" s="11" t="s">
        <v>10958</v>
      </c>
      <c r="B11" t="s">
        <v>10957</v>
      </c>
    </row>
    <row r="12" spans="1:15" x14ac:dyDescent="0.3">
      <c r="A12" s="12" t="s">
        <v>28</v>
      </c>
      <c r="B12" s="20">
        <v>929902.39539999445</v>
      </c>
    </row>
    <row r="13" spans="1:15" x14ac:dyDescent="0.3">
      <c r="A13" s="12" t="s">
        <v>44</v>
      </c>
      <c r="B13" s="20">
        <v>560020.32800000138</v>
      </c>
      <c r="H13">
        <f>GETPIVOTDATA("Sum of Sales",$A$16)</f>
        <v>1838007.2909000027</v>
      </c>
    </row>
    <row r="14" spans="1:15" x14ac:dyDescent="0.3">
      <c r="A14" s="12" t="s">
        <v>108</v>
      </c>
      <c r="B14" s="20">
        <v>348084.56750000006</v>
      </c>
    </row>
    <row r="15" spans="1:15" x14ac:dyDescent="0.3">
      <c r="A15" s="12" t="s">
        <v>10959</v>
      </c>
      <c r="B15" s="20">
        <v>1838007.2908999959</v>
      </c>
    </row>
    <row r="16" spans="1:15" x14ac:dyDescent="0.3">
      <c r="A16" s="11" t="s">
        <v>10958</v>
      </c>
      <c r="B16" t="s">
        <v>10957</v>
      </c>
      <c r="C16" t="s">
        <v>10955</v>
      </c>
      <c r="D16" t="s">
        <v>10956</v>
      </c>
      <c r="E16" t="s">
        <v>10954</v>
      </c>
      <c r="H16" t="s">
        <v>10960</v>
      </c>
      <c r="I16" t="s">
        <v>10964</v>
      </c>
      <c r="J16" t="s">
        <v>10968</v>
      </c>
      <c r="K16" t="s">
        <v>10969</v>
      </c>
      <c r="L16" t="s">
        <v>10962</v>
      </c>
      <c r="M16" t="s">
        <v>10966</v>
      </c>
      <c r="N16" t="s">
        <v>10963</v>
      </c>
      <c r="O16" t="s">
        <v>10967</v>
      </c>
    </row>
    <row r="17" spans="1:15" x14ac:dyDescent="0.3">
      <c r="A17" s="12" t="s">
        <v>111</v>
      </c>
      <c r="B17" s="20">
        <v>397689.88540000044</v>
      </c>
      <c r="C17" s="20">
        <v>6985</v>
      </c>
      <c r="D17" s="20">
        <v>453.73999999999876</v>
      </c>
      <c r="E17" s="20">
        <v>30591.527599999998</v>
      </c>
      <c r="H17" s="13">
        <f>GETPIVOTDATA("Sum of Profit",$A$16,"Region","Central")/GETPIVOTDATA("Sum of Profit",$A$16)</f>
        <v>0.13361640525871424</v>
      </c>
      <c r="I17" s="14">
        <f>1-H17</f>
        <v>0.86638359474128579</v>
      </c>
      <c r="J17" s="13">
        <f>GETPIVOTDATA("Sum of Quantity",$A$16,"Region","Central")/GETPIVOTDATA("Sum of Quantity",$A$16)</f>
        <v>0.22939244663382594</v>
      </c>
      <c r="K17" s="14">
        <f>1-J17</f>
        <v>0.77060755336617404</v>
      </c>
      <c r="L17" s="13">
        <f>GETPIVOTDATA("Sum of Discount",$A$16,"Region","Central")/GETPIVOTDATA("Sum of Discount",$A$16)</f>
        <v>0.35148031666847712</v>
      </c>
      <c r="M17" s="14">
        <f>1-L17</f>
        <v>0.64851968333152288</v>
      </c>
      <c r="N17" s="13">
        <f>GETPIVOTDATA("Sum of Sales",$A$16,"Region","Central")/GETPIVOTDATA("Sum of Sales",$A$16)</f>
        <v>0.21637013485690076</v>
      </c>
      <c r="O17" s="14">
        <f>1-N17</f>
        <v>0.78362986514309929</v>
      </c>
    </row>
    <row r="18" spans="1:15" x14ac:dyDescent="0.3">
      <c r="A18" s="12" t="s">
        <v>157</v>
      </c>
      <c r="B18" s="20">
        <v>562235.71600000025</v>
      </c>
      <c r="C18" s="20">
        <v>8592</v>
      </c>
      <c r="D18" s="20">
        <v>343.99999999999483</v>
      </c>
      <c r="E18" s="20">
        <v>80735.489200000186</v>
      </c>
      <c r="H18" s="13">
        <f>GETPIVOTDATA("Sum of Profit",$A$16,"Region","East")/GETPIVOTDATA("Sum of Profit",$A$16)</f>
        <v>0.35263312067187425</v>
      </c>
      <c r="I18" s="14">
        <f>1-H18</f>
        <v>0.64736687932812575</v>
      </c>
      <c r="J18" s="13">
        <f>GETPIVOTDATA("Sum of Quantity",$A$16,"Region","East")/GETPIVOTDATA("Sum of Quantity",$A$16)</f>
        <v>0.28216748768472905</v>
      </c>
      <c r="K18" s="14">
        <f>1-J18</f>
        <v>0.7178325123152709</v>
      </c>
      <c r="L18" s="13">
        <f>GETPIVOTDATA("Sum of Discount",$A$16,"Region","East")/GETPIVOTDATA("Sum of Discount",$A$16)</f>
        <v>0.26647249291214054</v>
      </c>
      <c r="M18" s="14">
        <f>1-L18</f>
        <v>0.73352750708785952</v>
      </c>
      <c r="N18" s="13">
        <f>GETPIVOTDATA("Sum of Sales",$A$16,"Region","East")/GETPIVOTDATA("Sum of Sales",$A$16)</f>
        <v>0.30589417070521774</v>
      </c>
      <c r="O18" s="14">
        <f>1-N18</f>
        <v>0.69410582929478226</v>
      </c>
    </row>
    <row r="19" spans="1:15" x14ac:dyDescent="0.3">
      <c r="A19" s="12" t="s">
        <v>32</v>
      </c>
      <c r="B19" s="20">
        <v>297963.29249999975</v>
      </c>
      <c r="C19" s="20">
        <v>4915</v>
      </c>
      <c r="D19" s="20">
        <v>202.39999999999822</v>
      </c>
      <c r="E19" s="20">
        <v>32082.283399999993</v>
      </c>
      <c r="H19" s="13">
        <f>GETPIVOTDATA("Sum of Profit",$A$16,"Region","South")/GETPIVOTDATA("Sum of Profit",$A$16)</f>
        <v>0.14012766660267464</v>
      </c>
      <c r="I19" s="14">
        <f>1-H19</f>
        <v>0.85987233339732538</v>
      </c>
      <c r="J19" s="13">
        <f>GETPIVOTDATA("Sum of Quantity",$A$16,"Region","South")/GETPIVOTDATA("Sum of Quantity",$A$16)</f>
        <v>0.16141215106732348</v>
      </c>
      <c r="K19" s="14">
        <f>1-J19</f>
        <v>0.83858784893267657</v>
      </c>
      <c r="L19" s="13">
        <f>GETPIVOTDATA("Sum of Discount",$A$16,"Region","South")/GETPIVOTDATA("Sum of Discount",$A$16)</f>
        <v>0.15678497838784181</v>
      </c>
      <c r="M19" s="14">
        <f>1-L19</f>
        <v>0.84321502161215822</v>
      </c>
      <c r="N19" s="13">
        <f>GETPIVOTDATA("Sum of Sales",$A$16,"Region","South")/GETPIVOTDATA("Sum of Sales",$A$16)</f>
        <v>0.1621121384965227</v>
      </c>
      <c r="O19" s="14">
        <f>1-N19</f>
        <v>0.83788786150347727</v>
      </c>
    </row>
    <row r="20" spans="1:15" x14ac:dyDescent="0.3">
      <c r="A20" s="12" t="s">
        <v>47</v>
      </c>
      <c r="B20" s="20">
        <v>580118.39700000221</v>
      </c>
      <c r="C20" s="20">
        <v>9958</v>
      </c>
      <c r="D20" s="20">
        <v>290.7999999999937</v>
      </c>
      <c r="E20" s="20">
        <v>85541.086099999986</v>
      </c>
      <c r="H20" s="13">
        <f>GETPIVOTDATA("Sum of Profit",$A$16,"Region","West")/GETPIVOTDATA("Sum of Profit",$A$16)</f>
        <v>0.37362280746673687</v>
      </c>
      <c r="I20" s="14">
        <f>1-H20</f>
        <v>0.62637719253326307</v>
      </c>
      <c r="J20" s="13">
        <f>GETPIVOTDATA("Sum of Quantity",$A$16,"Region","West")/GETPIVOTDATA("Sum of Quantity",$A$16)</f>
        <v>0.32702791461412151</v>
      </c>
      <c r="K20" s="14">
        <f>1-J20</f>
        <v>0.67297208538587849</v>
      </c>
      <c r="L20" s="13">
        <f>GETPIVOTDATA("Sum of Discount",$A$16,"Region","West")/GETPIVOTDATA("Sum of Discount",$A$16)</f>
        <v>0.22526221203154057</v>
      </c>
      <c r="M20" s="14">
        <f>1-L20</f>
        <v>0.77473778796845938</v>
      </c>
      <c r="N20" s="13">
        <f>GETPIVOTDATA("Sum of Sales",$A$16,"Region","West")/GETPIVOTDATA("Sum of Sales",$A$16)</f>
        <v>0.31562355594135871</v>
      </c>
      <c r="O20" s="14">
        <f>1-N20</f>
        <v>0.68437644405864129</v>
      </c>
    </row>
    <row r="21" spans="1:15" x14ac:dyDescent="0.3">
      <c r="A21" s="12" t="s">
        <v>10959</v>
      </c>
      <c r="B21" s="20">
        <v>1838007.2909000027</v>
      </c>
      <c r="C21" s="20">
        <v>30450</v>
      </c>
      <c r="D21" s="20">
        <v>1290.9399999999855</v>
      </c>
      <c r="E21" s="20">
        <v>228950.38630000016</v>
      </c>
    </row>
    <row r="24" spans="1:15" x14ac:dyDescent="0.3">
      <c r="A24" s="11" t="s">
        <v>10958</v>
      </c>
      <c r="B24" t="s">
        <v>10957</v>
      </c>
      <c r="C24" t="s">
        <v>10955</v>
      </c>
      <c r="D24" t="s">
        <v>10956</v>
      </c>
      <c r="E24" t="s">
        <v>10954</v>
      </c>
      <c r="H24" t="s">
        <v>10960</v>
      </c>
      <c r="I24" t="s">
        <v>10964</v>
      </c>
      <c r="J24" t="s">
        <v>10961</v>
      </c>
      <c r="K24" t="s">
        <v>10965</v>
      </c>
      <c r="L24" t="s">
        <v>10962</v>
      </c>
      <c r="M24" t="s">
        <v>10966</v>
      </c>
      <c r="N24" t="s">
        <v>10963</v>
      </c>
      <c r="O24" t="s">
        <v>10967</v>
      </c>
    </row>
    <row r="25" spans="1:15" x14ac:dyDescent="0.3">
      <c r="A25" s="12" t="s">
        <v>34</v>
      </c>
      <c r="B25" s="20">
        <v>585710.77090000047</v>
      </c>
      <c r="C25" s="20">
        <v>6459</v>
      </c>
      <c r="D25" s="20">
        <v>295.23999999999813</v>
      </c>
      <c r="E25" s="20">
        <v>14225.011399999987</v>
      </c>
      <c r="H25" s="13">
        <f>GETPIVOTDATA("Sum of Profit",$A$24,"Category","Furniture")/GETPIVOTDATA("Sum of Profit",$A$24)</f>
        <v>6.2131414713406857E-2</v>
      </c>
      <c r="I25" s="14">
        <f>1-H25</f>
        <v>0.93786858528659311</v>
      </c>
      <c r="J25" s="13">
        <f>GETPIVOTDATA("Sum of Quantity",$A$24,"Category","Furniture")/GETPIVOTDATA("Sum of Quantity",$A$24)</f>
        <v>0.21211822660098523</v>
      </c>
      <c r="K25" s="14">
        <f>1-J25</f>
        <v>0.78788177339901477</v>
      </c>
      <c r="L25" s="13">
        <f>GETPIVOTDATA("Sum of Discount",$A$24,"Category","Furniture")/GETPIVOTDATA("Sum of Discount",$A$24)</f>
        <v>0.22870156630052016</v>
      </c>
      <c r="M25" s="14">
        <f>1-L25</f>
        <v>0.77129843369947981</v>
      </c>
      <c r="N25" s="13">
        <f>GETPIVOTDATA("Sum of Sales",$A$24,"Category","Furniture")/GETPIVOTDATA("Sum of Sales",$A$24)</f>
        <v>0.3186661847316179</v>
      </c>
      <c r="O25" s="14">
        <f>1-Table37[[#This Row],[sales percent]]</f>
        <v>0.6813338152683821</v>
      </c>
    </row>
    <row r="26" spans="1:15" x14ac:dyDescent="0.3">
      <c r="A26" s="12" t="s">
        <v>49</v>
      </c>
      <c r="B26" s="20">
        <v>558364.02900000347</v>
      </c>
      <c r="C26" s="20">
        <v>18426</v>
      </c>
      <c r="D26" s="20">
        <v>799.00000000002365</v>
      </c>
      <c r="E26" s="20">
        <v>95422.633199999924</v>
      </c>
      <c r="H26" s="13">
        <f>GETPIVOTDATA("Sum of Profit",$A$24,"Category","Office Supplies")/GETPIVOTDATA("Sum of Profit",$A$24)</f>
        <v>0.4167830189854545</v>
      </c>
      <c r="I26" s="14">
        <f>1-H26</f>
        <v>0.58321698101454555</v>
      </c>
      <c r="J26" s="13">
        <f>GETPIVOTDATA("Sum of Quantity",$A$24,"Category","Office Supplies")/GETPIVOTDATA("Sum of Quantity",$A$24)</f>
        <v>0.60512315270935957</v>
      </c>
      <c r="K26" s="14">
        <f>1-J26</f>
        <v>0.39487684729064043</v>
      </c>
      <c r="L26" s="13">
        <f>GETPIVOTDATA("Sum of Discount",$A$24,"Category","Office Supplies")/GETPIVOTDATA("Sum of Discount",$A$24)</f>
        <v>0.61892884254884895</v>
      </c>
      <c r="M26" s="14">
        <f>1-L26</f>
        <v>0.38107115745115105</v>
      </c>
      <c r="N26" s="13">
        <f>GETPIVOTDATA("Sum of Sales",$A$24,"Category","Office Supplies")/GETPIVOTDATA("Sum of Sales",$A$24)</f>
        <v>0.30378771170520985</v>
      </c>
      <c r="O26" s="14">
        <f>1-Table37[[#This Row],[sales percent]]</f>
        <v>0.69621228829479009</v>
      </c>
    </row>
    <row r="27" spans="1:15" x14ac:dyDescent="0.3">
      <c r="A27" s="12" t="s">
        <v>75</v>
      </c>
      <c r="B27" s="20">
        <v>693932.49099999759</v>
      </c>
      <c r="C27" s="20">
        <v>5565</v>
      </c>
      <c r="D27" s="20">
        <v>196.69999999999854</v>
      </c>
      <c r="E27" s="20">
        <v>119302.74169999982</v>
      </c>
      <c r="H27" s="13">
        <f>GETPIVOTDATA("Sum of Profit",$A$24,"Category","Technology")/GETPIVOTDATA("Sum of Profit",$A$24)</f>
        <v>0.52108556630113867</v>
      </c>
      <c r="I27" s="14">
        <f>1-H27</f>
        <v>0.47891443369886133</v>
      </c>
      <c r="J27" s="13">
        <f>GETPIVOTDATA("Sum of Quantity",$A$24,"Category","Technology")/GETPIVOTDATA("Sum of Quantity",$A$24)</f>
        <v>0.18275862068965518</v>
      </c>
      <c r="K27" s="14">
        <f>1-J27</f>
        <v>0.8172413793103448</v>
      </c>
      <c r="L27" s="13">
        <f>GETPIVOTDATA("Sum of Discount",$A$24,"Category","Technology")/GETPIVOTDATA("Sum of Discount",$A$24)</f>
        <v>0.1523695911506309</v>
      </c>
      <c r="M27" s="14">
        <f>1-L27</f>
        <v>0.84763040884936913</v>
      </c>
      <c r="N27" s="13">
        <f>GETPIVOTDATA("Sum of Sales",$A$24,"Category","Technology")/GETPIVOTDATA("Sum of Sales",$A$24)</f>
        <v>0.3775461035631722</v>
      </c>
      <c r="O27" s="14">
        <f>1-Table37[[#This Row],[sales percent]]</f>
        <v>0.6224538964368278</v>
      </c>
    </row>
    <row r="28" spans="1:15" x14ac:dyDescent="0.3">
      <c r="A28" s="12" t="s">
        <v>10959</v>
      </c>
      <c r="B28" s="20">
        <v>1838007.2909000015</v>
      </c>
      <c r="C28" s="20">
        <v>30450</v>
      </c>
      <c r="D28" s="20">
        <v>1290.9400000000203</v>
      </c>
      <c r="E28" s="20">
        <v>228950.38629999972</v>
      </c>
    </row>
    <row r="33" spans="1:15" x14ac:dyDescent="0.3">
      <c r="A33" s="11" t="s">
        <v>10958</v>
      </c>
      <c r="B33" t="s">
        <v>10957</v>
      </c>
      <c r="C33" t="s">
        <v>10955</v>
      </c>
      <c r="D33" t="s">
        <v>10956</v>
      </c>
      <c r="E33" t="s">
        <v>10954</v>
      </c>
      <c r="H33" t="s">
        <v>10960</v>
      </c>
      <c r="I33" t="s">
        <v>10964</v>
      </c>
      <c r="J33" t="s">
        <v>10968</v>
      </c>
      <c r="K33" t="s">
        <v>10969</v>
      </c>
      <c r="L33" t="s">
        <v>10962</v>
      </c>
      <c r="M33" t="s">
        <v>10966</v>
      </c>
      <c r="N33" t="s">
        <v>10963</v>
      </c>
      <c r="O33" t="s">
        <v>10967</v>
      </c>
    </row>
    <row r="34" spans="1:15" x14ac:dyDescent="0.3">
      <c r="A34" s="12" t="s">
        <v>199</v>
      </c>
      <c r="B34" s="20">
        <v>351428.42290000105</v>
      </c>
      <c r="C34" s="20">
        <v>5693</v>
      </c>
      <c r="D34" s="20">
        <v>253.16999999999729</v>
      </c>
      <c r="E34" s="20">
        <v>48969.839900000028</v>
      </c>
      <c r="H34" s="13">
        <f>GETPIVOTDATA("Sum of Profit",$A$33,"Ship Mode","First Class")/GETPIVOTDATA("Sum of Profit",$A$33)</f>
        <v>0.213888435356617</v>
      </c>
      <c r="I34" s="14">
        <f>1-H34</f>
        <v>0.78611156464338294</v>
      </c>
      <c r="J34" s="13">
        <f>GETPIVOTDATA("Sum of Quantity",$A$33,"Ship Mode","First Class")/GETPIVOTDATA("Sum of Quantity",$A$33)</f>
        <v>0.18696223316912972</v>
      </c>
      <c r="K34" s="14">
        <f>1-J34</f>
        <v>0.81303776683087026</v>
      </c>
      <c r="L34" s="13">
        <f>GETPIVOTDATA("Sum of Discount",$A$33,"Ship Mode","First Class")/GETPIVOTDATA("Sum of Discount",$A$33)</f>
        <v>0.19611290997257069</v>
      </c>
      <c r="M34" s="14">
        <f>1-L34</f>
        <v>0.80388709002742931</v>
      </c>
      <c r="N34" s="13">
        <f>GETPIVOTDATA("Sum of Sales",$A$33,"Ship Mode","First Class")/GETPIVOTDATA("Sum of Sales",$A$33)</f>
        <v>0.19120077740710326</v>
      </c>
      <c r="O34" s="14">
        <f>1-Table510[[#This Row],[sales percent]]</f>
        <v>0.80879922259289672</v>
      </c>
    </row>
    <row r="35" spans="1:15" x14ac:dyDescent="0.3">
      <c r="A35" s="12" t="s">
        <v>1306</v>
      </c>
      <c r="B35" s="20">
        <v>128363.12500000004</v>
      </c>
      <c r="C35" s="20">
        <v>1960</v>
      </c>
      <c r="D35" s="20">
        <v>82.750000000000298</v>
      </c>
      <c r="E35" s="20">
        <v>15891.758899999997</v>
      </c>
      <c r="H35" s="13">
        <f>GETPIVOTDATA("Sum of Profit",$A$33,"Ship Mode","Same Day")/GETPIVOTDATA("Sum of Profit",$A$33)</f>
        <v>6.9411365304169401E-2</v>
      </c>
      <c r="I35" s="14">
        <f>1-H35</f>
        <v>0.93058863469583064</v>
      </c>
      <c r="J35" s="13">
        <f>GETPIVOTDATA("Sum of Quantity",$A$33,"Ship Mode","Same Day")/GETPIVOTDATA("Sum of Quantity",$A$33)</f>
        <v>6.4367816091954022E-2</v>
      </c>
      <c r="K35" s="14">
        <f>1-J35</f>
        <v>0.93563218390804592</v>
      </c>
      <c r="L35" s="13">
        <f>GETPIVOTDATA("Sum of Discount",$A$33,"Ship Mode","Same Day")/GETPIVOTDATA("Sum of Discount",$A$33)</f>
        <v>6.4100577873486025E-2</v>
      </c>
      <c r="M35" s="14">
        <f>1-L35</f>
        <v>0.935899422126514</v>
      </c>
      <c r="N35" s="13">
        <f>GETPIVOTDATA("Sum of Sales",$A$33,"Ship Mode","Same Day")/GETPIVOTDATA("Sum of Sales",$A$33)</f>
        <v>6.9838202294152302E-2</v>
      </c>
      <c r="O35" s="14">
        <f>1-Table510[[#This Row],[sales percent]]</f>
        <v>0.93016179770584773</v>
      </c>
    </row>
    <row r="36" spans="1:15" x14ac:dyDescent="0.3">
      <c r="A36" s="12" t="s">
        <v>54</v>
      </c>
      <c r="B36" s="20">
        <v>1358215.7429999846</v>
      </c>
      <c r="C36" s="20">
        <v>22797</v>
      </c>
      <c r="D36" s="20">
        <v>955.0200000000375</v>
      </c>
      <c r="E36" s="20">
        <v>164088.78749999992</v>
      </c>
      <c r="H36" s="13" t="e">
        <f>GETPIVOTDATA("Sum of Profit",$A$33,"Ship Mode","Second Class")/GETPIVOTDATA("Sum of Profit",$A$33)</f>
        <v>#REF!</v>
      </c>
      <c r="I36" s="14" t="e">
        <f>1-H36</f>
        <v>#REF!</v>
      </c>
      <c r="J36" s="13" t="e">
        <f>GETPIVOTDATA("Sum of Quantity",$A$33,"Ship Mode","Second Class")/GETPIVOTDATA("Sum of Quantity",$A$33)</f>
        <v>#REF!</v>
      </c>
      <c r="K36" s="14" t="e">
        <f>1-J36</f>
        <v>#REF!</v>
      </c>
      <c r="L36" s="13" t="e">
        <f>GETPIVOTDATA("Sum of Discount",$A$33,"Ship Mode","Second Class")/GETPIVOTDATA("Sum of Discount",$A$33)</f>
        <v>#REF!</v>
      </c>
      <c r="M36" s="14" t="e">
        <f>1-L36</f>
        <v>#REF!</v>
      </c>
      <c r="N36" s="13" t="e">
        <f>GETPIVOTDATA("Sum of Sales",$A$33,"Ship Mode","Second Class")/GETPIVOTDATA("Sum of Sales",$A$33)</f>
        <v>#REF!</v>
      </c>
      <c r="O36" s="14" t="e">
        <f>1-Table510[[#This Row],[sales percent]]</f>
        <v>#REF!</v>
      </c>
    </row>
    <row r="37" spans="1:15" x14ac:dyDescent="0.3">
      <c r="A37" s="12" t="s">
        <v>10959</v>
      </c>
      <c r="B37" s="20">
        <v>1838007.2908999857</v>
      </c>
      <c r="C37" s="20">
        <v>30450</v>
      </c>
      <c r="D37" s="20">
        <v>1290.9400000000351</v>
      </c>
      <c r="E37" s="20">
        <v>228950.38629999995</v>
      </c>
      <c r="H37" s="13">
        <f>GETPIVOTDATA("Sum of Profit",$A$33,"Ship Mode","Standard Class")/GETPIVOTDATA("Sum of Profit",$A$33)</f>
        <v>0.71670019933921358</v>
      </c>
      <c r="I37" s="14">
        <f>1-H37</f>
        <v>0.28329980066078642</v>
      </c>
      <c r="J37" s="13">
        <f>GETPIVOTDATA("Sum of Quantity",$A$33,"Ship Mode","Standard Class")/GETPIVOTDATA("Sum of Quantity",$A$33)</f>
        <v>0.74866995073891629</v>
      </c>
      <c r="K37" s="14">
        <f>1-J37</f>
        <v>0.25133004926108371</v>
      </c>
      <c r="L37" s="13">
        <f>GETPIVOTDATA("Sum of Discount",$A$33,"Ship Mode","Standard Class")/GETPIVOTDATA("Sum of Discount",$A$33)</f>
        <v>0.73978651215394331</v>
      </c>
      <c r="M37" s="14">
        <f>1-L37</f>
        <v>0.26021348784605669</v>
      </c>
      <c r="N37" s="13">
        <f>GETPIVOTDATA("Sum of Sales",$A$33,"Ship Mode","Standard Class")/GETPIVOTDATA("Sum of Sales",$A$33)</f>
        <v>0.73896102029874444</v>
      </c>
      <c r="O37" s="14">
        <f>1-Table510[[#This Row],[sales percent]]</f>
        <v>0.26103897970125556</v>
      </c>
    </row>
  </sheetData>
  <pageMargins left="0.7" right="0.7" top="0.75" bottom="0.75" header="0.3" footer="0.3"/>
  <pageSetup orientation="portrait" r:id="rId7"/>
  <drawing r:id="rId8"/>
  <tableParts count="4">
    <tablePart r:id="rId9"/>
    <tablePart r:id="rId10"/>
    <tablePart r:id="rId11"/>
    <tablePart r:id="rId1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059B4-EB2F-4590-8974-DE247FDCA304}">
  <sheetPr>
    <tabColor theme="0"/>
  </sheetPr>
  <dimension ref="A7"/>
  <sheetViews>
    <sheetView showGridLines="0" showRowColHeaders="0" tabSelected="1" zoomScale="51" workbookViewId="0">
      <selection activeCell="T42" sqref="T42"/>
    </sheetView>
  </sheetViews>
  <sheetFormatPr defaultRowHeight="15.6" x14ac:dyDescent="0.3"/>
  <cols>
    <col min="1" max="16384" width="8.796875" style="10"/>
  </cols>
  <sheetData>
    <row r="7" spans="1:1" x14ac:dyDescent="0.3">
      <c r="A7"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757D6-8D57-43DC-B4D2-CD32DFDCD951}">
  <dimension ref="A1"/>
  <sheetViews>
    <sheetView workbookViewId="0">
      <selection activeCell="A2" sqref="A2"/>
    </sheetView>
  </sheetViews>
  <sheetFormatPr defaultRowHeight="15.6" x14ac:dyDescent="0.3"/>
  <sheetData>
    <row r="1" spans="1:1" x14ac:dyDescent="0.3">
      <c r="A1" t="s">
        <v>10970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Sheet3</vt:lpstr>
      <vt:lpstr>pivort_tables</vt:lpstr>
      <vt:lpstr>dashboard</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pavan yendluri</cp:lastModifiedBy>
  <dcterms:created xsi:type="dcterms:W3CDTF">2020-10-11T02:18:41Z</dcterms:created>
  <dcterms:modified xsi:type="dcterms:W3CDTF">2022-11-08T11:11:35Z</dcterms:modified>
</cp:coreProperties>
</file>